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740" firstSheet="10" activeTab="10"/>
  </bookViews>
  <sheets>
    <sheet name="Losses" sheetId="76" r:id="rId1"/>
    <sheet name="Allocation" sheetId="74" r:id="rId2"/>
    <sheet name="Allocation_LTA" sheetId="75" r:id="rId3"/>
    <sheet name="Allocation_SG" sheetId="12" r:id="rId4"/>
    <sheet name="frq" sheetId="39" r:id="rId5"/>
    <sheet name="IDT-1" sheetId="40" r:id="rId6"/>
    <sheet name="TWOMCL" sheetId="38" r:id="rId7"/>
    <sheet name="EDWPCL" sheetId="52" r:id="rId8"/>
    <sheet name="MSW BWN" sheetId="53" r:id="rId9"/>
    <sheet name="TWEPL" sheetId="73" r:id="rId10"/>
    <sheet name="IEX" sheetId="7" r:id="rId11"/>
    <sheet name="STOA" sheetId="4" r:id="rId12"/>
    <sheet name="PXIL" sheetId="68" r:id="rId13"/>
    <sheet name="RTM_IEX" sheetId="69" r:id="rId14"/>
    <sheet name="RTM_PXI" sheetId="70" r:id="rId15"/>
    <sheet name="GDAM_IEX" sheetId="71" r:id="rId16"/>
    <sheet name="GDAM_PXI" sheetId="72" r:id="rId17"/>
    <sheet name="HPX" sheetId="79" r:id="rId18"/>
    <sheet name="BRPL" sheetId="24" r:id="rId19"/>
    <sheet name="BYPL" sheetId="26" r:id="rId20"/>
    <sheet name="TPDDL" sheetId="29" r:id="rId21"/>
    <sheet name="NDMC" sheetId="28" r:id="rId22"/>
    <sheet name="MES" sheetId="27" r:id="rId23"/>
    <sheet name="NRail" sheetId="30" r:id="rId24"/>
    <sheet name="PPCL" sheetId="65" r:id="rId25"/>
    <sheet name="GT" sheetId="66" r:id="rId26"/>
    <sheet name="BAWANA" sheetId="14" r:id="rId27"/>
    <sheet name="Extra" sheetId="15" r:id="rId28"/>
    <sheet name="BTPS" sheetId="16" r:id="rId29"/>
    <sheet name="PPCL_NG" sheetId="55" r:id="rId30"/>
    <sheet name="PPCL_Spot" sheetId="56" r:id="rId31"/>
    <sheet name="GT_NG" sheetId="57" r:id="rId32"/>
    <sheet name="GT_Spot" sheetId="58" r:id="rId33"/>
    <sheet name="Bawana_NG" sheetId="61" r:id="rId34"/>
    <sheet name="Bawana_RLNG" sheetId="62" r:id="rId35"/>
    <sheet name="Bawana_Spot" sheetId="63" r:id="rId36"/>
    <sheet name="Entt_ISGS" sheetId="6" r:id="rId37"/>
    <sheet name="ISGS_exbus" sheetId="1" r:id="rId38"/>
    <sheet name="ISGS_Delhi_pp" sheetId="11" r:id="rId39"/>
    <sheet name="URS_exbus" sheetId="5" r:id="rId40"/>
    <sheet name="URS_Delhi_pp" sheetId="31" r:id="rId41"/>
    <sheet name="LTA" sheetId="2" r:id="rId42"/>
    <sheet name="MTOA" sheetId="51" r:id="rId43"/>
    <sheet name="BRPL_ISGS_exbus" sheetId="20" r:id="rId44"/>
    <sheet name="BYPL_ISGS_exbus" sheetId="21" r:id="rId45"/>
    <sheet name="TPDDL_ISGS_exbus" sheetId="22" r:id="rId46"/>
    <sheet name="NDMC_ISGS_exbus" sheetId="23" r:id="rId47"/>
    <sheet name="NRail_ISGS_exbus" sheetId="67" r:id="rId48"/>
    <sheet name="correspondence_sheet" sheetId="9" r:id="rId49"/>
    <sheet name="Regulation" sheetId="10" r:id="rId50"/>
    <sheet name="BRPL_EOD" sheetId="32" r:id="rId51"/>
    <sheet name="BYPL_EOD" sheetId="33" r:id="rId52"/>
    <sheet name="TPDDL_EOD" sheetId="34" r:id="rId53"/>
    <sheet name="NDMC_EOD" sheetId="35" r:id="rId54"/>
    <sheet name="MES_EOD" sheetId="36" r:id="rId55"/>
    <sheet name="NRail_EOD" sheetId="77" r:id="rId56"/>
    <sheet name="Delhi_Gen_EOD" sheetId="64" r:id="rId57"/>
    <sheet name="BRPL_Sur" sheetId="25" r:id="rId58"/>
    <sheet name="BYPL_Sur" sheetId="45" r:id="rId59"/>
    <sheet name="MES_Sur" sheetId="46" r:id="rId60"/>
    <sheet name="NDMC_Sur" sheetId="47" r:id="rId61"/>
    <sheet name="NDPL_Sur" sheetId="48" r:id="rId62"/>
    <sheet name="IDT-1 Calculation" sheetId="54" r:id="rId63"/>
    <sheet name="Check_ISGS" sheetId="78" r:id="rId64"/>
    <sheet name="ISGS Diff" sheetId="80" r:id="rId65"/>
    <sheet name="Sheet2" sheetId="81" r:id="rId66"/>
  </sheets>
  <externalReferences>
    <externalReference r:id="rId67"/>
    <externalReference r:id="rId68"/>
    <externalReference r:id="rId69"/>
    <externalReference r:id="rId70"/>
  </externalReferences>
  <definedNames>
    <definedName name="INT" localSheetId="4">#REF!</definedName>
    <definedName name="INT" localSheetId="6">#REF!</definedName>
    <definedName name="klp" localSheetId="1">#REF!</definedName>
    <definedName name="klp" localSheetId="2">#REF!</definedName>
    <definedName name="klp" localSheetId="15">#REF!</definedName>
    <definedName name="klp" localSheetId="16">#REF!</definedName>
    <definedName name="klp" localSheetId="17">#REF!</definedName>
    <definedName name="klp" localSheetId="8">#REF!</definedName>
    <definedName name="klp" localSheetId="55">#REF!</definedName>
    <definedName name="klp" localSheetId="47">#REF!</definedName>
    <definedName name="klp" localSheetId="12">#REF!</definedName>
    <definedName name="klp" localSheetId="13">#REF!</definedName>
    <definedName name="klp" localSheetId="14">#REF!</definedName>
    <definedName name="klp" localSheetId="9">#REF!</definedName>
    <definedName name="klp">#REF!</definedName>
  </definedNames>
  <calcPr calcId="125725"/>
</workbook>
</file>

<file path=xl/calcChain.xml><?xml version="1.0" encoding="utf-8"?>
<calcChain xmlns="http://schemas.openxmlformats.org/spreadsheetml/2006/main">
  <c r="N98" i="14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6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O98" i="81"/>
  <c r="L98"/>
  <c r="I98"/>
  <c r="F98"/>
  <c r="C98"/>
  <c r="O97"/>
  <c r="L97"/>
  <c r="I97"/>
  <c r="F97"/>
  <c r="C97"/>
  <c r="O96"/>
  <c r="L96"/>
  <c r="I96"/>
  <c r="F96"/>
  <c r="C96"/>
  <c r="O95"/>
  <c r="L95"/>
  <c r="I95"/>
  <c r="F95"/>
  <c r="C95"/>
  <c r="O94"/>
  <c r="L94"/>
  <c r="I94"/>
  <c r="F94"/>
  <c r="C94"/>
  <c r="O93"/>
  <c r="L93"/>
  <c r="I93"/>
  <c r="F93"/>
  <c r="C93"/>
  <c r="O92"/>
  <c r="L92"/>
  <c r="I92"/>
  <c r="F92"/>
  <c r="C92"/>
  <c r="O91"/>
  <c r="L91"/>
  <c r="I91"/>
  <c r="F91"/>
  <c r="C91"/>
  <c r="O90"/>
  <c r="L90"/>
  <c r="I90"/>
  <c r="F90"/>
  <c r="C90"/>
  <c r="O89"/>
  <c r="L89"/>
  <c r="I89"/>
  <c r="F89"/>
  <c r="C89"/>
  <c r="O88"/>
  <c r="L88"/>
  <c r="I88"/>
  <c r="F88"/>
  <c r="C88"/>
  <c r="O87"/>
  <c r="L87"/>
  <c r="I87"/>
  <c r="F87"/>
  <c r="C87"/>
  <c r="O86"/>
  <c r="L86"/>
  <c r="I86"/>
  <c r="F86"/>
  <c r="C86"/>
  <c r="O85"/>
  <c r="L85"/>
  <c r="I85"/>
  <c r="F85"/>
  <c r="C85"/>
  <c r="O84"/>
  <c r="L84"/>
  <c r="I84"/>
  <c r="F84"/>
  <c r="C84"/>
  <c r="O83"/>
  <c r="L83"/>
  <c r="I83"/>
  <c r="F83"/>
  <c r="C83"/>
  <c r="O82"/>
  <c r="L82"/>
  <c r="I82"/>
  <c r="F82"/>
  <c r="C82"/>
  <c r="O81"/>
  <c r="L81"/>
  <c r="I81"/>
  <c r="F81"/>
  <c r="C81"/>
  <c r="O80"/>
  <c r="L80"/>
  <c r="I80"/>
  <c r="F80"/>
  <c r="C80"/>
  <c r="O79"/>
  <c r="L79"/>
  <c r="I79"/>
  <c r="F79"/>
  <c r="C79"/>
  <c r="O78"/>
  <c r="L78"/>
  <c r="I78"/>
  <c r="F78"/>
  <c r="C78"/>
  <c r="O77"/>
  <c r="L77"/>
  <c r="I77"/>
  <c r="F77"/>
  <c r="C77"/>
  <c r="O76"/>
  <c r="L76"/>
  <c r="I76"/>
  <c r="F76"/>
  <c r="C76"/>
  <c r="O75"/>
  <c r="L75"/>
  <c r="I75"/>
  <c r="F75"/>
  <c r="C75"/>
  <c r="O74"/>
  <c r="L74"/>
  <c r="I74"/>
  <c r="F74"/>
  <c r="C74"/>
  <c r="O73"/>
  <c r="L73"/>
  <c r="I73"/>
  <c r="F73"/>
  <c r="C73"/>
  <c r="O72"/>
  <c r="L72"/>
  <c r="I72"/>
  <c r="F72"/>
  <c r="C72"/>
  <c r="O71"/>
  <c r="L71"/>
  <c r="I71"/>
  <c r="F71"/>
  <c r="C71"/>
  <c r="O70"/>
  <c r="L70"/>
  <c r="I70"/>
  <c r="F70"/>
  <c r="C70"/>
  <c r="O69"/>
  <c r="L69"/>
  <c r="I69"/>
  <c r="F69"/>
  <c r="C69"/>
  <c r="O68"/>
  <c r="L68"/>
  <c r="I68"/>
  <c r="F68"/>
  <c r="C68"/>
  <c r="O67"/>
  <c r="L67"/>
  <c r="I67"/>
  <c r="F67"/>
  <c r="C67"/>
  <c r="O66"/>
  <c r="L66"/>
  <c r="I66"/>
  <c r="F66"/>
  <c r="C66"/>
  <c r="O65"/>
  <c r="L65"/>
  <c r="I65"/>
  <c r="F65"/>
  <c r="C65"/>
  <c r="O64"/>
  <c r="L64"/>
  <c r="I64"/>
  <c r="F64"/>
  <c r="C64"/>
  <c r="O63"/>
  <c r="L63"/>
  <c r="I63"/>
  <c r="F63"/>
  <c r="C63"/>
  <c r="O62"/>
  <c r="L62"/>
  <c r="I62"/>
  <c r="F62"/>
  <c r="C62"/>
  <c r="O61"/>
  <c r="L61"/>
  <c r="I61"/>
  <c r="F61"/>
  <c r="C61"/>
  <c r="O60"/>
  <c r="L60"/>
  <c r="I60"/>
  <c r="F60"/>
  <c r="C60"/>
  <c r="O59"/>
  <c r="L59"/>
  <c r="I59"/>
  <c r="F59"/>
  <c r="C59"/>
  <c r="O58"/>
  <c r="L58"/>
  <c r="I58"/>
  <c r="F58"/>
  <c r="C58"/>
  <c r="O57"/>
  <c r="L57"/>
  <c r="I57"/>
  <c r="F57"/>
  <c r="C57"/>
  <c r="O56"/>
  <c r="L56"/>
  <c r="I56"/>
  <c r="F56"/>
  <c r="C56"/>
  <c r="O55"/>
  <c r="L55"/>
  <c r="I55"/>
  <c r="F55"/>
  <c r="C55"/>
  <c r="O54"/>
  <c r="L54"/>
  <c r="I54"/>
  <c r="F54"/>
  <c r="C54"/>
  <c r="O53"/>
  <c r="L53"/>
  <c r="I53"/>
  <c r="F53"/>
  <c r="C53"/>
  <c r="O52"/>
  <c r="L52"/>
  <c r="I52"/>
  <c r="F52"/>
  <c r="C52"/>
  <c r="O51"/>
  <c r="L51"/>
  <c r="I51"/>
  <c r="F51"/>
  <c r="C51"/>
  <c r="O50"/>
  <c r="L50"/>
  <c r="I50"/>
  <c r="F50"/>
  <c r="C50"/>
  <c r="O49"/>
  <c r="L49"/>
  <c r="I49"/>
  <c r="F49"/>
  <c r="C49"/>
  <c r="O48"/>
  <c r="L48"/>
  <c r="I48"/>
  <c r="F48"/>
  <c r="C48"/>
  <c r="O47"/>
  <c r="L47"/>
  <c r="I47"/>
  <c r="F47"/>
  <c r="C47"/>
  <c r="O46"/>
  <c r="L46"/>
  <c r="I46"/>
  <c r="F46"/>
  <c r="C46"/>
  <c r="O45"/>
  <c r="L45"/>
  <c r="I45"/>
  <c r="F45"/>
  <c r="C45"/>
  <c r="O44"/>
  <c r="L44"/>
  <c r="I44"/>
  <c r="F44"/>
  <c r="C44"/>
  <c r="O43"/>
  <c r="L43"/>
  <c r="I43"/>
  <c r="F43"/>
  <c r="C43"/>
  <c r="O42"/>
  <c r="L42"/>
  <c r="I42"/>
  <c r="F42"/>
  <c r="C42"/>
  <c r="O41"/>
  <c r="L41"/>
  <c r="I41"/>
  <c r="F41"/>
  <c r="C41"/>
  <c r="O40"/>
  <c r="L40"/>
  <c r="I40"/>
  <c r="F40"/>
  <c r="C40"/>
  <c r="O39"/>
  <c r="L39"/>
  <c r="I39"/>
  <c r="F39"/>
  <c r="C39"/>
  <c r="O38"/>
  <c r="L38"/>
  <c r="I38"/>
  <c r="F38"/>
  <c r="C38"/>
  <c r="O37"/>
  <c r="L37"/>
  <c r="I37"/>
  <c r="F37"/>
  <c r="C37"/>
  <c r="O36"/>
  <c r="L36"/>
  <c r="I36"/>
  <c r="F36"/>
  <c r="C36"/>
  <c r="O35"/>
  <c r="L35"/>
  <c r="I35"/>
  <c r="F35"/>
  <c r="C35"/>
  <c r="O34"/>
  <c r="L34"/>
  <c r="I34"/>
  <c r="F34"/>
  <c r="C34"/>
  <c r="O33"/>
  <c r="L33"/>
  <c r="I33"/>
  <c r="F33"/>
  <c r="C33"/>
  <c r="O32"/>
  <c r="L32"/>
  <c r="I32"/>
  <c r="F32"/>
  <c r="C32"/>
  <c r="O31"/>
  <c r="L31"/>
  <c r="I31"/>
  <c r="F31"/>
  <c r="C31"/>
  <c r="O30"/>
  <c r="L30"/>
  <c r="I30"/>
  <c r="F30"/>
  <c r="C30"/>
  <c r="O29"/>
  <c r="L29"/>
  <c r="I29"/>
  <c r="F29"/>
  <c r="C29"/>
  <c r="O28"/>
  <c r="L28"/>
  <c r="I28"/>
  <c r="F28"/>
  <c r="C28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O20"/>
  <c r="L20"/>
  <c r="I20"/>
  <c r="F20"/>
  <c r="C20"/>
  <c r="O19"/>
  <c r="L19"/>
  <c r="I19"/>
  <c r="F19"/>
  <c r="C19"/>
  <c r="O18"/>
  <c r="L18"/>
  <c r="I18"/>
  <c r="F18"/>
  <c r="C18"/>
  <c r="O17"/>
  <c r="L17"/>
  <c r="I17"/>
  <c r="F17"/>
  <c r="C17"/>
  <c r="O16"/>
  <c r="L16"/>
  <c r="I16"/>
  <c r="F16"/>
  <c r="C16"/>
  <c r="O15"/>
  <c r="L15"/>
  <c r="I15"/>
  <c r="F15"/>
  <c r="C15"/>
  <c r="O14"/>
  <c r="L14"/>
  <c r="I14"/>
  <c r="F14"/>
  <c r="C1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O3"/>
  <c r="L3"/>
  <c r="I3"/>
  <c r="F3"/>
  <c r="C3"/>
  <c r="Y98" i="80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DM4" i="67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3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2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1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0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S99" i="26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Q99" i="29"/>
  <c r="AR99"/>
  <c r="AS99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8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7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30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T99" s="1"/>
  <c r="AS3"/>
  <c r="AS99" l="1"/>
  <c r="CE99" i="79" l="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H2" i="12"/>
  <c r="H27" i="74"/>
  <c r="H19"/>
  <c r="H7"/>
  <c r="H6"/>
  <c r="H5"/>
  <c r="H50" l="1"/>
  <c r="H40"/>
  <c r="H24"/>
  <c r="H23"/>
  <c r="H21"/>
  <c r="H10"/>
  <c r="H9"/>
  <c r="H8"/>
  <c r="AC2" i="30" l="1"/>
  <c r="AC2" i="27"/>
  <c r="AC2" i="28"/>
  <c r="AC2" i="29"/>
  <c r="AC2" i="26"/>
  <c r="AC2" i="24"/>
  <c r="M98" i="63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2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1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7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6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5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AX99" i="48"/>
  <c r="AW99"/>
  <c r="AV99"/>
  <c r="AU99"/>
  <c r="AT99"/>
  <c r="AS99"/>
  <c r="AR99"/>
  <c r="AQ99"/>
  <c r="AX99" i="47"/>
  <c r="AW99"/>
  <c r="AV99"/>
  <c r="AU99"/>
  <c r="AT99"/>
  <c r="AS99"/>
  <c r="AR99"/>
  <c r="AQ99"/>
  <c r="AX99" i="46"/>
  <c r="AW99"/>
  <c r="AV99"/>
  <c r="AU99"/>
  <c r="AT99"/>
  <c r="AS99"/>
  <c r="AR99"/>
  <c r="AQ99"/>
  <c r="AX99" i="45"/>
  <c r="AW99"/>
  <c r="AV99"/>
  <c r="AU99"/>
  <c r="AT99"/>
  <c r="AS99"/>
  <c r="AR99"/>
  <c r="AQ99"/>
  <c r="AQ99" i="25"/>
  <c r="AR99"/>
  <c r="AS99"/>
  <c r="AT99"/>
  <c r="AU99"/>
  <c r="AV99"/>
  <c r="AW99"/>
  <c r="AX99"/>
  <c r="CR99" i="77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6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5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4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3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U99" i="32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H54" i="74"/>
  <c r="H53"/>
  <c r="H52"/>
  <c r="H51"/>
  <c r="DL99" i="67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30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3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2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6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4" i="2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3"/>
  <c r="DL99" i="20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F99" i="2"/>
  <c r="G99"/>
  <c r="H99"/>
  <c r="I99"/>
  <c r="E99"/>
  <c r="H7" i="75"/>
  <c r="H8"/>
  <c r="H9"/>
  <c r="H6"/>
  <c r="N12" i="81" l="1"/>
  <c r="P12" s="1"/>
  <c r="N28"/>
  <c r="P28" s="1"/>
  <c r="N40"/>
  <c r="P40" s="1"/>
  <c r="N52"/>
  <c r="P52" s="1"/>
  <c r="N60"/>
  <c r="P60" s="1"/>
  <c r="N76"/>
  <c r="P76" s="1"/>
  <c r="N88"/>
  <c r="P88" s="1"/>
  <c r="N3"/>
  <c r="P3" s="1"/>
  <c r="N7"/>
  <c r="P7" s="1"/>
  <c r="N11"/>
  <c r="P11" s="1"/>
  <c r="N15"/>
  <c r="P15" s="1"/>
  <c r="N19"/>
  <c r="P19" s="1"/>
  <c r="N23"/>
  <c r="P23" s="1"/>
  <c r="N27"/>
  <c r="P27" s="1"/>
  <c r="N31"/>
  <c r="P31" s="1"/>
  <c r="N35"/>
  <c r="P35" s="1"/>
  <c r="N39"/>
  <c r="P39" s="1"/>
  <c r="N43"/>
  <c r="P43" s="1"/>
  <c r="N47"/>
  <c r="P47" s="1"/>
  <c r="N51"/>
  <c r="P51" s="1"/>
  <c r="N55"/>
  <c r="P55" s="1"/>
  <c r="N59"/>
  <c r="P59" s="1"/>
  <c r="N63"/>
  <c r="P63" s="1"/>
  <c r="N67"/>
  <c r="P67" s="1"/>
  <c r="N71"/>
  <c r="P71" s="1"/>
  <c r="N75"/>
  <c r="P75" s="1"/>
  <c r="N79"/>
  <c r="P79" s="1"/>
  <c r="N83"/>
  <c r="P83" s="1"/>
  <c r="N87"/>
  <c r="P87" s="1"/>
  <c r="N91"/>
  <c r="P91" s="1"/>
  <c r="N95"/>
  <c r="P95" s="1"/>
  <c r="N8"/>
  <c r="P8" s="1"/>
  <c r="N24"/>
  <c r="P24" s="1"/>
  <c r="N32"/>
  <c r="P32" s="1"/>
  <c r="N44"/>
  <c r="P44" s="1"/>
  <c r="N68"/>
  <c r="P68" s="1"/>
  <c r="N80"/>
  <c r="P80" s="1"/>
  <c r="N92"/>
  <c r="P92" s="1"/>
  <c r="N6"/>
  <c r="P6" s="1"/>
  <c r="N10"/>
  <c r="P10" s="1"/>
  <c r="N14"/>
  <c r="P14" s="1"/>
  <c r="N18"/>
  <c r="P18" s="1"/>
  <c r="N22"/>
  <c r="P22" s="1"/>
  <c r="N26"/>
  <c r="P26" s="1"/>
  <c r="N30"/>
  <c r="P30" s="1"/>
  <c r="N34"/>
  <c r="P34" s="1"/>
  <c r="N38"/>
  <c r="P38" s="1"/>
  <c r="N42"/>
  <c r="P42" s="1"/>
  <c r="N46"/>
  <c r="P46" s="1"/>
  <c r="N50"/>
  <c r="P50" s="1"/>
  <c r="N54"/>
  <c r="P54" s="1"/>
  <c r="N58"/>
  <c r="P58" s="1"/>
  <c r="N62"/>
  <c r="P62" s="1"/>
  <c r="N66"/>
  <c r="P66" s="1"/>
  <c r="N70"/>
  <c r="P70" s="1"/>
  <c r="N74"/>
  <c r="P74" s="1"/>
  <c r="N78"/>
  <c r="P78" s="1"/>
  <c r="N82"/>
  <c r="P82" s="1"/>
  <c r="N86"/>
  <c r="P86" s="1"/>
  <c r="N90"/>
  <c r="P90" s="1"/>
  <c r="N94"/>
  <c r="P94" s="1"/>
  <c r="N98"/>
  <c r="P98" s="1"/>
  <c r="N4"/>
  <c r="P4" s="1"/>
  <c r="N16"/>
  <c r="P16" s="1"/>
  <c r="N20"/>
  <c r="P20" s="1"/>
  <c r="N36"/>
  <c r="P36" s="1"/>
  <c r="N48"/>
  <c r="P48" s="1"/>
  <c r="N56"/>
  <c r="P56" s="1"/>
  <c r="N64"/>
  <c r="P64" s="1"/>
  <c r="N72"/>
  <c r="P72" s="1"/>
  <c r="N84"/>
  <c r="P84" s="1"/>
  <c r="N96"/>
  <c r="P96" s="1"/>
  <c r="N5"/>
  <c r="P5" s="1"/>
  <c r="N9"/>
  <c r="P9" s="1"/>
  <c r="N13"/>
  <c r="P13" s="1"/>
  <c r="N17"/>
  <c r="P17" s="1"/>
  <c r="N21"/>
  <c r="P21" s="1"/>
  <c r="N25"/>
  <c r="P25" s="1"/>
  <c r="N29"/>
  <c r="P29" s="1"/>
  <c r="N33"/>
  <c r="P33" s="1"/>
  <c r="N37"/>
  <c r="P37" s="1"/>
  <c r="N41"/>
  <c r="P41" s="1"/>
  <c r="N45"/>
  <c r="P45" s="1"/>
  <c r="N49"/>
  <c r="P49" s="1"/>
  <c r="N53"/>
  <c r="P53" s="1"/>
  <c r="N57"/>
  <c r="P57" s="1"/>
  <c r="N61"/>
  <c r="P61" s="1"/>
  <c r="N65"/>
  <c r="P65" s="1"/>
  <c r="N69"/>
  <c r="P69" s="1"/>
  <c r="N73"/>
  <c r="P73" s="1"/>
  <c r="N77"/>
  <c r="P77" s="1"/>
  <c r="N81"/>
  <c r="P81" s="1"/>
  <c r="N85"/>
  <c r="P85" s="1"/>
  <c r="N89"/>
  <c r="P89" s="1"/>
  <c r="N93"/>
  <c r="P93" s="1"/>
  <c r="N97"/>
  <c r="P97" s="1"/>
  <c r="K5"/>
  <c r="M5" s="1"/>
  <c r="K9"/>
  <c r="M9" s="1"/>
  <c r="K13"/>
  <c r="M13" s="1"/>
  <c r="K17"/>
  <c r="M17" s="1"/>
  <c r="K21"/>
  <c r="M21" s="1"/>
  <c r="K25"/>
  <c r="M25" s="1"/>
  <c r="K29"/>
  <c r="M29" s="1"/>
  <c r="K33"/>
  <c r="M33" s="1"/>
  <c r="K37"/>
  <c r="M37" s="1"/>
  <c r="K41"/>
  <c r="M41" s="1"/>
  <c r="K45"/>
  <c r="M45" s="1"/>
  <c r="K49"/>
  <c r="M49" s="1"/>
  <c r="K53"/>
  <c r="M53" s="1"/>
  <c r="K57"/>
  <c r="M57" s="1"/>
  <c r="K61"/>
  <c r="M61" s="1"/>
  <c r="K65"/>
  <c r="M65" s="1"/>
  <c r="K69"/>
  <c r="M69" s="1"/>
  <c r="K73"/>
  <c r="M73" s="1"/>
  <c r="K77"/>
  <c r="M77" s="1"/>
  <c r="K81"/>
  <c r="M81" s="1"/>
  <c r="K85"/>
  <c r="M85" s="1"/>
  <c r="K89"/>
  <c r="M89" s="1"/>
  <c r="K93"/>
  <c r="M93" s="1"/>
  <c r="K97"/>
  <c r="M97" s="1"/>
  <c r="K4"/>
  <c r="M4" s="1"/>
  <c r="K8"/>
  <c r="M8" s="1"/>
  <c r="K12"/>
  <c r="M12" s="1"/>
  <c r="K16"/>
  <c r="M16" s="1"/>
  <c r="K20"/>
  <c r="M20" s="1"/>
  <c r="K24"/>
  <c r="M24" s="1"/>
  <c r="K28"/>
  <c r="M28" s="1"/>
  <c r="K32"/>
  <c r="M32" s="1"/>
  <c r="K36"/>
  <c r="M36" s="1"/>
  <c r="K40"/>
  <c r="M40" s="1"/>
  <c r="K44"/>
  <c r="M44" s="1"/>
  <c r="K48"/>
  <c r="M48" s="1"/>
  <c r="K52"/>
  <c r="M52" s="1"/>
  <c r="K56"/>
  <c r="M56" s="1"/>
  <c r="K60"/>
  <c r="M60" s="1"/>
  <c r="K64"/>
  <c r="M64" s="1"/>
  <c r="K68"/>
  <c r="M68" s="1"/>
  <c r="K72"/>
  <c r="M72" s="1"/>
  <c r="K76"/>
  <c r="M76" s="1"/>
  <c r="K80"/>
  <c r="M80" s="1"/>
  <c r="K84"/>
  <c r="M84" s="1"/>
  <c r="K88"/>
  <c r="M88" s="1"/>
  <c r="K92"/>
  <c r="M92" s="1"/>
  <c r="K96"/>
  <c r="M96" s="1"/>
  <c r="K3"/>
  <c r="M3" s="1"/>
  <c r="K7"/>
  <c r="M7" s="1"/>
  <c r="K11"/>
  <c r="M11" s="1"/>
  <c r="K15"/>
  <c r="M15" s="1"/>
  <c r="K19"/>
  <c r="M19" s="1"/>
  <c r="K23"/>
  <c r="M23" s="1"/>
  <c r="K27"/>
  <c r="M27" s="1"/>
  <c r="K31"/>
  <c r="M31" s="1"/>
  <c r="K35"/>
  <c r="M35" s="1"/>
  <c r="K39"/>
  <c r="M39" s="1"/>
  <c r="K43"/>
  <c r="M43" s="1"/>
  <c r="K47"/>
  <c r="M47" s="1"/>
  <c r="K51"/>
  <c r="M51" s="1"/>
  <c r="K55"/>
  <c r="M55" s="1"/>
  <c r="K59"/>
  <c r="M59" s="1"/>
  <c r="K63"/>
  <c r="M63" s="1"/>
  <c r="K67"/>
  <c r="M67" s="1"/>
  <c r="K71"/>
  <c r="M71" s="1"/>
  <c r="K75"/>
  <c r="M75" s="1"/>
  <c r="K79"/>
  <c r="M79" s="1"/>
  <c r="K83"/>
  <c r="M83" s="1"/>
  <c r="K87"/>
  <c r="M87" s="1"/>
  <c r="K91"/>
  <c r="M91" s="1"/>
  <c r="K95"/>
  <c r="M95" s="1"/>
  <c r="K6"/>
  <c r="M6" s="1"/>
  <c r="K10"/>
  <c r="M10" s="1"/>
  <c r="K14"/>
  <c r="M14" s="1"/>
  <c r="K18"/>
  <c r="M18" s="1"/>
  <c r="K22"/>
  <c r="M22" s="1"/>
  <c r="K26"/>
  <c r="M26" s="1"/>
  <c r="K30"/>
  <c r="M30" s="1"/>
  <c r="K34"/>
  <c r="M34" s="1"/>
  <c r="K38"/>
  <c r="M38" s="1"/>
  <c r="K42"/>
  <c r="M42" s="1"/>
  <c r="K46"/>
  <c r="M46" s="1"/>
  <c r="K50"/>
  <c r="M50" s="1"/>
  <c r="K54"/>
  <c r="M54" s="1"/>
  <c r="K58"/>
  <c r="M58" s="1"/>
  <c r="K62"/>
  <c r="M62" s="1"/>
  <c r="K66"/>
  <c r="M66" s="1"/>
  <c r="K70"/>
  <c r="M70" s="1"/>
  <c r="K74"/>
  <c r="M74" s="1"/>
  <c r="K78"/>
  <c r="M78" s="1"/>
  <c r="K82"/>
  <c r="M82" s="1"/>
  <c r="K86"/>
  <c r="M86" s="1"/>
  <c r="K90"/>
  <c r="M90" s="1"/>
  <c r="K94"/>
  <c r="M94" s="1"/>
  <c r="K98"/>
  <c r="M98" s="1"/>
  <c r="H6"/>
  <c r="J6" s="1"/>
  <c r="H10"/>
  <c r="J10" s="1"/>
  <c r="H14"/>
  <c r="J14" s="1"/>
  <c r="H18"/>
  <c r="J18" s="1"/>
  <c r="H22"/>
  <c r="J22" s="1"/>
  <c r="H26"/>
  <c r="J26" s="1"/>
  <c r="H30"/>
  <c r="J30" s="1"/>
  <c r="H34"/>
  <c r="J34" s="1"/>
  <c r="H38"/>
  <c r="J38" s="1"/>
  <c r="H42"/>
  <c r="J42" s="1"/>
  <c r="H46"/>
  <c r="J46" s="1"/>
  <c r="H50"/>
  <c r="J50" s="1"/>
  <c r="H54"/>
  <c r="J54" s="1"/>
  <c r="H58"/>
  <c r="J58" s="1"/>
  <c r="H62"/>
  <c r="J62" s="1"/>
  <c r="H66"/>
  <c r="J66" s="1"/>
  <c r="H70"/>
  <c r="J70" s="1"/>
  <c r="H74"/>
  <c r="J74" s="1"/>
  <c r="H78"/>
  <c r="J78" s="1"/>
  <c r="H82"/>
  <c r="J82" s="1"/>
  <c r="H86"/>
  <c r="J86" s="1"/>
  <c r="H90"/>
  <c r="J90" s="1"/>
  <c r="H94"/>
  <c r="J94" s="1"/>
  <c r="H98"/>
  <c r="J98" s="1"/>
  <c r="H5"/>
  <c r="J5" s="1"/>
  <c r="H9"/>
  <c r="J9" s="1"/>
  <c r="H13"/>
  <c r="J13" s="1"/>
  <c r="H17"/>
  <c r="J17" s="1"/>
  <c r="H21"/>
  <c r="J21" s="1"/>
  <c r="H25"/>
  <c r="J25" s="1"/>
  <c r="H29"/>
  <c r="J29" s="1"/>
  <c r="H33"/>
  <c r="J33" s="1"/>
  <c r="H37"/>
  <c r="J37" s="1"/>
  <c r="H41"/>
  <c r="J41" s="1"/>
  <c r="H45"/>
  <c r="J45" s="1"/>
  <c r="H49"/>
  <c r="J49" s="1"/>
  <c r="H53"/>
  <c r="J53" s="1"/>
  <c r="H57"/>
  <c r="J57" s="1"/>
  <c r="H61"/>
  <c r="J61" s="1"/>
  <c r="H65"/>
  <c r="J65" s="1"/>
  <c r="H69"/>
  <c r="J69" s="1"/>
  <c r="H73"/>
  <c r="J73" s="1"/>
  <c r="H77"/>
  <c r="J77" s="1"/>
  <c r="H81"/>
  <c r="J81" s="1"/>
  <c r="H85"/>
  <c r="J85" s="1"/>
  <c r="H89"/>
  <c r="J89" s="1"/>
  <c r="H93"/>
  <c r="J93" s="1"/>
  <c r="H97"/>
  <c r="J97" s="1"/>
  <c r="H4"/>
  <c r="J4" s="1"/>
  <c r="H8"/>
  <c r="J8" s="1"/>
  <c r="H12"/>
  <c r="J12" s="1"/>
  <c r="H16"/>
  <c r="J16" s="1"/>
  <c r="H20"/>
  <c r="J20" s="1"/>
  <c r="H24"/>
  <c r="J24" s="1"/>
  <c r="H28"/>
  <c r="J28" s="1"/>
  <c r="H32"/>
  <c r="J32" s="1"/>
  <c r="H36"/>
  <c r="J36" s="1"/>
  <c r="H40"/>
  <c r="J40" s="1"/>
  <c r="H44"/>
  <c r="J44" s="1"/>
  <c r="H48"/>
  <c r="J48" s="1"/>
  <c r="H52"/>
  <c r="J52" s="1"/>
  <c r="H56"/>
  <c r="J56" s="1"/>
  <c r="H60"/>
  <c r="J60" s="1"/>
  <c r="H64"/>
  <c r="J64" s="1"/>
  <c r="H68"/>
  <c r="J68" s="1"/>
  <c r="H72"/>
  <c r="J72" s="1"/>
  <c r="H76"/>
  <c r="J76" s="1"/>
  <c r="H80"/>
  <c r="J80" s="1"/>
  <c r="H84"/>
  <c r="J84" s="1"/>
  <c r="H88"/>
  <c r="J88" s="1"/>
  <c r="H92"/>
  <c r="J92" s="1"/>
  <c r="H96"/>
  <c r="J96" s="1"/>
  <c r="H3"/>
  <c r="J3" s="1"/>
  <c r="H7"/>
  <c r="J7" s="1"/>
  <c r="H11"/>
  <c r="J11" s="1"/>
  <c r="H15"/>
  <c r="J15" s="1"/>
  <c r="H19"/>
  <c r="J19" s="1"/>
  <c r="H23"/>
  <c r="J23" s="1"/>
  <c r="H27"/>
  <c r="J27" s="1"/>
  <c r="H31"/>
  <c r="J31" s="1"/>
  <c r="H35"/>
  <c r="J35" s="1"/>
  <c r="H39"/>
  <c r="J39" s="1"/>
  <c r="H43"/>
  <c r="J43" s="1"/>
  <c r="H47"/>
  <c r="J47" s="1"/>
  <c r="H51"/>
  <c r="J51" s="1"/>
  <c r="H55"/>
  <c r="J55" s="1"/>
  <c r="H59"/>
  <c r="J59" s="1"/>
  <c r="H63"/>
  <c r="J63" s="1"/>
  <c r="H67"/>
  <c r="J67" s="1"/>
  <c r="H71"/>
  <c r="J71" s="1"/>
  <c r="H75"/>
  <c r="J75" s="1"/>
  <c r="H79"/>
  <c r="J79" s="1"/>
  <c r="H83"/>
  <c r="J83" s="1"/>
  <c r="H87"/>
  <c r="J87" s="1"/>
  <c r="H91"/>
  <c r="J91" s="1"/>
  <c r="H95"/>
  <c r="J95" s="1"/>
  <c r="E7"/>
  <c r="G7" s="1"/>
  <c r="E19"/>
  <c r="G19" s="1"/>
  <c r="E27"/>
  <c r="G27" s="1"/>
  <c r="E39"/>
  <c r="G39" s="1"/>
  <c r="E59"/>
  <c r="G59" s="1"/>
  <c r="E79"/>
  <c r="G79" s="1"/>
  <c r="E91"/>
  <c r="G91" s="1"/>
  <c r="E6"/>
  <c r="G6" s="1"/>
  <c r="E10"/>
  <c r="G10" s="1"/>
  <c r="E14"/>
  <c r="G14" s="1"/>
  <c r="E18"/>
  <c r="G18" s="1"/>
  <c r="E22"/>
  <c r="G22" s="1"/>
  <c r="E26"/>
  <c r="G26" s="1"/>
  <c r="E30"/>
  <c r="G30" s="1"/>
  <c r="E34"/>
  <c r="G34" s="1"/>
  <c r="E38"/>
  <c r="G38" s="1"/>
  <c r="E42"/>
  <c r="G42" s="1"/>
  <c r="E46"/>
  <c r="G46" s="1"/>
  <c r="E50"/>
  <c r="G50" s="1"/>
  <c r="E54"/>
  <c r="G54" s="1"/>
  <c r="E58"/>
  <c r="G58" s="1"/>
  <c r="E62"/>
  <c r="G62" s="1"/>
  <c r="E66"/>
  <c r="G66" s="1"/>
  <c r="E70"/>
  <c r="G70" s="1"/>
  <c r="E74"/>
  <c r="G74" s="1"/>
  <c r="E78"/>
  <c r="G78" s="1"/>
  <c r="E82"/>
  <c r="G82" s="1"/>
  <c r="E86"/>
  <c r="G86" s="1"/>
  <c r="E90"/>
  <c r="G90" s="1"/>
  <c r="E94"/>
  <c r="G94" s="1"/>
  <c r="E98"/>
  <c r="G98" s="1"/>
  <c r="E3"/>
  <c r="G3" s="1"/>
  <c r="E11"/>
  <c r="G11" s="1"/>
  <c r="E31"/>
  <c r="G31" s="1"/>
  <c r="E47"/>
  <c r="G47" s="1"/>
  <c r="E55"/>
  <c r="G55" s="1"/>
  <c r="E67"/>
  <c r="G67" s="1"/>
  <c r="E75"/>
  <c r="G75" s="1"/>
  <c r="E87"/>
  <c r="G87" s="1"/>
  <c r="E5"/>
  <c r="G5" s="1"/>
  <c r="E9"/>
  <c r="G9" s="1"/>
  <c r="E13"/>
  <c r="G13" s="1"/>
  <c r="E17"/>
  <c r="G17" s="1"/>
  <c r="E21"/>
  <c r="G21" s="1"/>
  <c r="E25"/>
  <c r="G25" s="1"/>
  <c r="E29"/>
  <c r="G29" s="1"/>
  <c r="E33"/>
  <c r="G33" s="1"/>
  <c r="E37"/>
  <c r="G37" s="1"/>
  <c r="E41"/>
  <c r="G41" s="1"/>
  <c r="E45"/>
  <c r="G45" s="1"/>
  <c r="E49"/>
  <c r="G49" s="1"/>
  <c r="E53"/>
  <c r="G53" s="1"/>
  <c r="E57"/>
  <c r="G57" s="1"/>
  <c r="E61"/>
  <c r="G61" s="1"/>
  <c r="E65"/>
  <c r="G65" s="1"/>
  <c r="E69"/>
  <c r="G69" s="1"/>
  <c r="E73"/>
  <c r="G73" s="1"/>
  <c r="E77"/>
  <c r="G77" s="1"/>
  <c r="E81"/>
  <c r="G81" s="1"/>
  <c r="E85"/>
  <c r="G85" s="1"/>
  <c r="E89"/>
  <c r="G89" s="1"/>
  <c r="E93"/>
  <c r="G93" s="1"/>
  <c r="E97"/>
  <c r="G97" s="1"/>
  <c r="E15"/>
  <c r="G15" s="1"/>
  <c r="E23"/>
  <c r="G23" s="1"/>
  <c r="E35"/>
  <c r="G35" s="1"/>
  <c r="E43"/>
  <c r="G43" s="1"/>
  <c r="E51"/>
  <c r="G51" s="1"/>
  <c r="E63"/>
  <c r="G63" s="1"/>
  <c r="E71"/>
  <c r="G71" s="1"/>
  <c r="E83"/>
  <c r="G83" s="1"/>
  <c r="E95"/>
  <c r="G95" s="1"/>
  <c r="E4"/>
  <c r="G4" s="1"/>
  <c r="E8"/>
  <c r="G8" s="1"/>
  <c r="E12"/>
  <c r="G12" s="1"/>
  <c r="E16"/>
  <c r="G16" s="1"/>
  <c r="E20"/>
  <c r="G20" s="1"/>
  <c r="E24"/>
  <c r="G24" s="1"/>
  <c r="E28"/>
  <c r="G28" s="1"/>
  <c r="E32"/>
  <c r="G32" s="1"/>
  <c r="E36"/>
  <c r="G36" s="1"/>
  <c r="E40"/>
  <c r="G40" s="1"/>
  <c r="E44"/>
  <c r="G44" s="1"/>
  <c r="E48"/>
  <c r="G48" s="1"/>
  <c r="E52"/>
  <c r="G52" s="1"/>
  <c r="E56"/>
  <c r="G56" s="1"/>
  <c r="E60"/>
  <c r="G60" s="1"/>
  <c r="E64"/>
  <c r="G64" s="1"/>
  <c r="E68"/>
  <c r="G68" s="1"/>
  <c r="E72"/>
  <c r="G72" s="1"/>
  <c r="E76"/>
  <c r="G76" s="1"/>
  <c r="E80"/>
  <c r="G80" s="1"/>
  <c r="E84"/>
  <c r="G84" s="1"/>
  <c r="E88"/>
  <c r="G88" s="1"/>
  <c r="E92"/>
  <c r="G92" s="1"/>
  <c r="E96"/>
  <c r="G96" s="1"/>
  <c r="B12"/>
  <c r="D12" s="1"/>
  <c r="B24"/>
  <c r="D24" s="1"/>
  <c r="B32"/>
  <c r="D32" s="1"/>
  <c r="B44"/>
  <c r="D44" s="1"/>
  <c r="B52"/>
  <c r="D52" s="1"/>
  <c r="B68"/>
  <c r="D68" s="1"/>
  <c r="B84"/>
  <c r="D84" s="1"/>
  <c r="B92"/>
  <c r="D92" s="1"/>
  <c r="B3"/>
  <c r="D3" s="1"/>
  <c r="Q3" s="1"/>
  <c r="B7"/>
  <c r="D7" s="1"/>
  <c r="B11"/>
  <c r="D11" s="1"/>
  <c r="B15"/>
  <c r="D15" s="1"/>
  <c r="B19"/>
  <c r="D19" s="1"/>
  <c r="B23"/>
  <c r="D23" s="1"/>
  <c r="B27"/>
  <c r="D27" s="1"/>
  <c r="B31"/>
  <c r="D31" s="1"/>
  <c r="B35"/>
  <c r="D35" s="1"/>
  <c r="B39"/>
  <c r="D39" s="1"/>
  <c r="B43"/>
  <c r="D43" s="1"/>
  <c r="B47"/>
  <c r="D47" s="1"/>
  <c r="B51"/>
  <c r="D51" s="1"/>
  <c r="B55"/>
  <c r="D55" s="1"/>
  <c r="B59"/>
  <c r="D59" s="1"/>
  <c r="B63"/>
  <c r="D63" s="1"/>
  <c r="B67"/>
  <c r="D67" s="1"/>
  <c r="B71"/>
  <c r="D71" s="1"/>
  <c r="B75"/>
  <c r="D75" s="1"/>
  <c r="B79"/>
  <c r="D79" s="1"/>
  <c r="B83"/>
  <c r="D83" s="1"/>
  <c r="B87"/>
  <c r="D87" s="1"/>
  <c r="B91"/>
  <c r="D91" s="1"/>
  <c r="B95"/>
  <c r="D95" s="1"/>
  <c r="Q95" s="1"/>
  <c r="B8"/>
  <c r="D8" s="1"/>
  <c r="B20"/>
  <c r="D20" s="1"/>
  <c r="B36"/>
  <c r="D36" s="1"/>
  <c r="B60"/>
  <c r="D60" s="1"/>
  <c r="B76"/>
  <c r="D76" s="1"/>
  <c r="B96"/>
  <c r="D96" s="1"/>
  <c r="B6"/>
  <c r="D6" s="1"/>
  <c r="B10"/>
  <c r="D10" s="1"/>
  <c r="B14"/>
  <c r="D14" s="1"/>
  <c r="B18"/>
  <c r="D18" s="1"/>
  <c r="B22"/>
  <c r="D22" s="1"/>
  <c r="B26"/>
  <c r="D26" s="1"/>
  <c r="B30"/>
  <c r="D30" s="1"/>
  <c r="B34"/>
  <c r="D34" s="1"/>
  <c r="B38"/>
  <c r="D38" s="1"/>
  <c r="B42"/>
  <c r="D42" s="1"/>
  <c r="B46"/>
  <c r="D46" s="1"/>
  <c r="Q46" s="1"/>
  <c r="B50"/>
  <c r="D50" s="1"/>
  <c r="B54"/>
  <c r="D54" s="1"/>
  <c r="B58"/>
  <c r="D58" s="1"/>
  <c r="B62"/>
  <c r="D62" s="1"/>
  <c r="B66"/>
  <c r="D66" s="1"/>
  <c r="B70"/>
  <c r="D70" s="1"/>
  <c r="B74"/>
  <c r="D74" s="1"/>
  <c r="B78"/>
  <c r="D78" s="1"/>
  <c r="B82"/>
  <c r="D82" s="1"/>
  <c r="Q82" s="1"/>
  <c r="B86"/>
  <c r="D86" s="1"/>
  <c r="B90"/>
  <c r="D90" s="1"/>
  <c r="B94"/>
  <c r="D94" s="1"/>
  <c r="B98"/>
  <c r="D98" s="1"/>
  <c r="Q98" s="1"/>
  <c r="B4"/>
  <c r="D4" s="1"/>
  <c r="B16"/>
  <c r="D16" s="1"/>
  <c r="Q16" s="1"/>
  <c r="B28"/>
  <c r="D28" s="1"/>
  <c r="B40"/>
  <c r="D40" s="1"/>
  <c r="B48"/>
  <c r="D48" s="1"/>
  <c r="Q48" s="1"/>
  <c r="B56"/>
  <c r="D56" s="1"/>
  <c r="B64"/>
  <c r="D64" s="1"/>
  <c r="B72"/>
  <c r="D72" s="1"/>
  <c r="Q72" s="1"/>
  <c r="B80"/>
  <c r="D80" s="1"/>
  <c r="B88"/>
  <c r="D88" s="1"/>
  <c r="B5"/>
  <c r="D5" s="1"/>
  <c r="B9"/>
  <c r="D9" s="1"/>
  <c r="B13"/>
  <c r="D13" s="1"/>
  <c r="B17"/>
  <c r="D17" s="1"/>
  <c r="B21"/>
  <c r="D21" s="1"/>
  <c r="B25"/>
  <c r="D25" s="1"/>
  <c r="B29"/>
  <c r="D29" s="1"/>
  <c r="B33"/>
  <c r="D33" s="1"/>
  <c r="Q33" s="1"/>
  <c r="B37"/>
  <c r="D37" s="1"/>
  <c r="Q37" s="1"/>
  <c r="B41"/>
  <c r="D41" s="1"/>
  <c r="B45"/>
  <c r="D45" s="1"/>
  <c r="B49"/>
  <c r="D49" s="1"/>
  <c r="B53"/>
  <c r="D53" s="1"/>
  <c r="Q53" s="1"/>
  <c r="B57"/>
  <c r="D57" s="1"/>
  <c r="B61"/>
  <c r="D61" s="1"/>
  <c r="B65"/>
  <c r="D65" s="1"/>
  <c r="B69"/>
  <c r="D69" s="1"/>
  <c r="Q69" s="1"/>
  <c r="B73"/>
  <c r="D73" s="1"/>
  <c r="B77"/>
  <c r="D77" s="1"/>
  <c r="B81"/>
  <c r="D81" s="1"/>
  <c r="Q81" s="1"/>
  <c r="B85"/>
  <c r="D85" s="1"/>
  <c r="Q85" s="1"/>
  <c r="B89"/>
  <c r="D89" s="1"/>
  <c r="B93"/>
  <c r="D93" s="1"/>
  <c r="B97"/>
  <c r="D97" s="1"/>
  <c r="DM99" i="21"/>
  <c r="O3" i="26"/>
  <c r="DM99" i="22"/>
  <c r="O3" i="29"/>
  <c r="DM99" i="23"/>
  <c r="O3" i="28"/>
  <c r="DM99" i="67"/>
  <c r="O3" i="30"/>
  <c r="DM99" i="20"/>
  <c r="H97" i="74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5" i="75"/>
  <c r="DL99" i="3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L99" i="5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9" s="1"/>
  <c r="DL99" i="1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8" i="6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CW99"/>
  <c r="CX99"/>
  <c r="CY99"/>
  <c r="CZ99"/>
  <c r="DA99"/>
  <c r="DB99"/>
  <c r="DC99"/>
  <c r="DD99"/>
  <c r="CW99" i="1"/>
  <c r="CX99"/>
  <c r="CY99"/>
  <c r="CZ99"/>
  <c r="DA99"/>
  <c r="DB99"/>
  <c r="DC99"/>
  <c r="DD99"/>
  <c r="DM4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1" i="12"/>
  <c r="T2" i="79" s="1"/>
  <c r="A1" i="75"/>
  <c r="A1" i="74"/>
  <c r="Q97" i="81" l="1"/>
  <c r="Q91"/>
  <c r="Q94"/>
  <c r="Q78"/>
  <c r="Q61"/>
  <c r="Q66"/>
  <c r="Q93"/>
  <c r="Q75"/>
  <c r="Q62"/>
  <c r="Q21"/>
  <c r="Q83"/>
  <c r="Q67"/>
  <c r="Q65"/>
  <c r="Q49"/>
  <c r="Q18"/>
  <c r="Q17"/>
  <c r="Q43"/>
  <c r="Q79"/>
  <c r="Q29"/>
  <c r="Q47"/>
  <c r="Q15"/>
  <c r="Q34"/>
  <c r="Q77"/>
  <c r="Q31"/>
  <c r="Q28"/>
  <c r="Q30"/>
  <c r="Q64"/>
  <c r="Q51"/>
  <c r="Q45"/>
  <c r="Q35"/>
  <c r="Q40"/>
  <c r="Q27"/>
  <c r="Q50"/>
  <c r="Q14"/>
  <c r="Q13"/>
  <c r="Q5"/>
  <c r="Q38"/>
  <c r="Q52"/>
  <c r="Q86"/>
  <c r="Q70"/>
  <c r="Q54"/>
  <c r="Q22"/>
  <c r="Q6"/>
  <c r="Q19"/>
  <c r="DM99" i="11"/>
  <c r="Q87" i="81"/>
  <c r="Q71"/>
  <c r="Q55"/>
  <c r="Q39"/>
  <c r="Q24"/>
  <c r="Q80"/>
  <c r="Q76"/>
  <c r="Q8"/>
  <c r="Q12"/>
  <c r="Q88"/>
  <c r="Q56"/>
  <c r="Q60"/>
  <c r="Q44"/>
  <c r="Q92"/>
  <c r="Q89"/>
  <c r="Q73"/>
  <c r="Q57"/>
  <c r="Q41"/>
  <c r="Q25"/>
  <c r="Q9"/>
  <c r="Q20"/>
  <c r="Q23"/>
  <c r="Q7"/>
  <c r="Q68"/>
  <c r="Q4"/>
  <c r="Q36"/>
  <c r="Q59"/>
  <c r="Q11"/>
  <c r="Q84"/>
  <c r="Q90"/>
  <c r="Q74"/>
  <c r="Q58"/>
  <c r="Q42"/>
  <c r="Q26"/>
  <c r="Q10"/>
  <c r="Q63"/>
  <c r="Q96"/>
  <c r="Q32"/>
  <c r="DM99" i="31"/>
  <c r="DM99" i="6"/>
  <c r="H4" i="75"/>
  <c r="H3"/>
  <c r="H2"/>
  <c r="H56" i="74"/>
  <c r="H55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6"/>
  <c r="H25"/>
  <c r="H22"/>
  <c r="H20"/>
  <c r="H18"/>
  <c r="H17"/>
  <c r="H16"/>
  <c r="H15"/>
  <c r="H14"/>
  <c r="H13"/>
  <c r="H12"/>
  <c r="H11"/>
  <c r="H4"/>
  <c r="H3"/>
  <c r="H2"/>
  <c r="J4" i="73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L3"/>
  <c r="K3"/>
  <c r="J3"/>
  <c r="H3"/>
  <c r="I3" s="1"/>
  <c r="K99" l="1"/>
  <c r="J99"/>
  <c r="L99"/>
  <c r="M3"/>
  <c r="G99"/>
  <c r="F99"/>
  <c r="E99"/>
  <c r="D99"/>
  <c r="H98"/>
  <c r="I98" s="1"/>
  <c r="M98" s="1"/>
  <c r="H97"/>
  <c r="I97" s="1"/>
  <c r="M97" s="1"/>
  <c r="H96"/>
  <c r="I96" s="1"/>
  <c r="M96" s="1"/>
  <c r="H95"/>
  <c r="I95" s="1"/>
  <c r="M95" s="1"/>
  <c r="H94"/>
  <c r="I94" s="1"/>
  <c r="M94" s="1"/>
  <c r="H93"/>
  <c r="I93" s="1"/>
  <c r="M93" s="1"/>
  <c r="H92"/>
  <c r="I92" s="1"/>
  <c r="M92" s="1"/>
  <c r="H91"/>
  <c r="I91" s="1"/>
  <c r="M91" s="1"/>
  <c r="H90"/>
  <c r="I90" s="1"/>
  <c r="M90" s="1"/>
  <c r="H89"/>
  <c r="I89" s="1"/>
  <c r="M89" s="1"/>
  <c r="H88"/>
  <c r="I88" s="1"/>
  <c r="M88" s="1"/>
  <c r="H87"/>
  <c r="I87" s="1"/>
  <c r="M87" s="1"/>
  <c r="H86"/>
  <c r="I86" s="1"/>
  <c r="M86" s="1"/>
  <c r="H85"/>
  <c r="I85" s="1"/>
  <c r="M85" s="1"/>
  <c r="H84"/>
  <c r="I84" s="1"/>
  <c r="M84" s="1"/>
  <c r="H83"/>
  <c r="I83" s="1"/>
  <c r="M83" s="1"/>
  <c r="H82"/>
  <c r="I82" s="1"/>
  <c r="M82" s="1"/>
  <c r="H81"/>
  <c r="I81" s="1"/>
  <c r="M81" s="1"/>
  <c r="H80"/>
  <c r="I80" s="1"/>
  <c r="M80" s="1"/>
  <c r="H79"/>
  <c r="I79" s="1"/>
  <c r="M79" s="1"/>
  <c r="H78"/>
  <c r="I78" s="1"/>
  <c r="M78" s="1"/>
  <c r="H77"/>
  <c r="I77" s="1"/>
  <c r="H76"/>
  <c r="I76" s="1"/>
  <c r="M76" s="1"/>
  <c r="H75"/>
  <c r="I75" s="1"/>
  <c r="M75" s="1"/>
  <c r="H74"/>
  <c r="I74" s="1"/>
  <c r="M74" s="1"/>
  <c r="H73"/>
  <c r="I73" s="1"/>
  <c r="M73" s="1"/>
  <c r="H72"/>
  <c r="I72" s="1"/>
  <c r="M72" s="1"/>
  <c r="H71"/>
  <c r="I71" s="1"/>
  <c r="M71" s="1"/>
  <c r="H70"/>
  <c r="I70" s="1"/>
  <c r="M70" s="1"/>
  <c r="H69"/>
  <c r="I69" s="1"/>
  <c r="M69" s="1"/>
  <c r="H68"/>
  <c r="I68" s="1"/>
  <c r="M68" s="1"/>
  <c r="H67"/>
  <c r="I67" s="1"/>
  <c r="M67" s="1"/>
  <c r="H66"/>
  <c r="I66" s="1"/>
  <c r="M66" s="1"/>
  <c r="H65"/>
  <c r="I65" s="1"/>
  <c r="M65" s="1"/>
  <c r="H64"/>
  <c r="I64" s="1"/>
  <c r="M64" s="1"/>
  <c r="H63"/>
  <c r="I63" s="1"/>
  <c r="M63" s="1"/>
  <c r="H62"/>
  <c r="I62" s="1"/>
  <c r="M62" s="1"/>
  <c r="H61"/>
  <c r="I61" s="1"/>
  <c r="M61" s="1"/>
  <c r="H60"/>
  <c r="I60" s="1"/>
  <c r="M60" s="1"/>
  <c r="H59"/>
  <c r="I59" s="1"/>
  <c r="M59" s="1"/>
  <c r="H58"/>
  <c r="I58" s="1"/>
  <c r="M58" s="1"/>
  <c r="H57"/>
  <c r="I57" s="1"/>
  <c r="M57" s="1"/>
  <c r="H56"/>
  <c r="I56" s="1"/>
  <c r="M56" s="1"/>
  <c r="H55"/>
  <c r="I55" s="1"/>
  <c r="M55" s="1"/>
  <c r="H54"/>
  <c r="I54" s="1"/>
  <c r="M54" s="1"/>
  <c r="H53"/>
  <c r="I53" s="1"/>
  <c r="M53" s="1"/>
  <c r="H52"/>
  <c r="I52" s="1"/>
  <c r="M52" s="1"/>
  <c r="H51"/>
  <c r="I51" s="1"/>
  <c r="M51" s="1"/>
  <c r="H50"/>
  <c r="I50" s="1"/>
  <c r="M50" s="1"/>
  <c r="H49"/>
  <c r="I49" s="1"/>
  <c r="M49" s="1"/>
  <c r="H48"/>
  <c r="I48" s="1"/>
  <c r="M48" s="1"/>
  <c r="H47"/>
  <c r="I47" s="1"/>
  <c r="M47" s="1"/>
  <c r="H46"/>
  <c r="I46" s="1"/>
  <c r="M46" s="1"/>
  <c r="H45"/>
  <c r="I45" s="1"/>
  <c r="M45" s="1"/>
  <c r="H44"/>
  <c r="I44" s="1"/>
  <c r="M44" s="1"/>
  <c r="H43"/>
  <c r="I43" s="1"/>
  <c r="M43" s="1"/>
  <c r="H42"/>
  <c r="I42" s="1"/>
  <c r="M42" s="1"/>
  <c r="H41"/>
  <c r="I41" s="1"/>
  <c r="M41" s="1"/>
  <c r="H40"/>
  <c r="I40" s="1"/>
  <c r="M40" s="1"/>
  <c r="H39"/>
  <c r="I39" s="1"/>
  <c r="M39" s="1"/>
  <c r="H38"/>
  <c r="I38" s="1"/>
  <c r="M38" s="1"/>
  <c r="H37"/>
  <c r="I37" s="1"/>
  <c r="M37" s="1"/>
  <c r="H36"/>
  <c r="I36" s="1"/>
  <c r="M36" s="1"/>
  <c r="H35"/>
  <c r="I35" s="1"/>
  <c r="M35" s="1"/>
  <c r="H34"/>
  <c r="I34" s="1"/>
  <c r="M34" s="1"/>
  <c r="H33"/>
  <c r="I33" s="1"/>
  <c r="M33" s="1"/>
  <c r="H32"/>
  <c r="I32" s="1"/>
  <c r="M32" s="1"/>
  <c r="H31"/>
  <c r="I31" s="1"/>
  <c r="M31" s="1"/>
  <c r="H30"/>
  <c r="I30" s="1"/>
  <c r="M30" s="1"/>
  <c r="H29"/>
  <c r="I29" s="1"/>
  <c r="M29" s="1"/>
  <c r="H28"/>
  <c r="I28" s="1"/>
  <c r="M28" s="1"/>
  <c r="H27"/>
  <c r="I27" s="1"/>
  <c r="M27" s="1"/>
  <c r="H26"/>
  <c r="I26" s="1"/>
  <c r="M26" s="1"/>
  <c r="H25"/>
  <c r="I25" s="1"/>
  <c r="M25" s="1"/>
  <c r="H24"/>
  <c r="I24" s="1"/>
  <c r="M24" s="1"/>
  <c r="H23"/>
  <c r="I23" s="1"/>
  <c r="M23" s="1"/>
  <c r="H22"/>
  <c r="I22" s="1"/>
  <c r="M22" s="1"/>
  <c r="H21"/>
  <c r="I21" s="1"/>
  <c r="M21" s="1"/>
  <c r="H20"/>
  <c r="I20" s="1"/>
  <c r="M20" s="1"/>
  <c r="H19"/>
  <c r="I19" s="1"/>
  <c r="M19" s="1"/>
  <c r="H18"/>
  <c r="I18" s="1"/>
  <c r="M18" s="1"/>
  <c r="H17"/>
  <c r="I17" s="1"/>
  <c r="M17" s="1"/>
  <c r="H16"/>
  <c r="I16" s="1"/>
  <c r="M16" s="1"/>
  <c r="H15"/>
  <c r="I15" s="1"/>
  <c r="M15" s="1"/>
  <c r="H14"/>
  <c r="I14" s="1"/>
  <c r="M14" s="1"/>
  <c r="H13"/>
  <c r="I13" s="1"/>
  <c r="M13" s="1"/>
  <c r="H12"/>
  <c r="I12" s="1"/>
  <c r="M12" s="1"/>
  <c r="H11"/>
  <c r="I11" s="1"/>
  <c r="M11" s="1"/>
  <c r="H10"/>
  <c r="I10" s="1"/>
  <c r="M10" s="1"/>
  <c r="H9"/>
  <c r="I9" s="1"/>
  <c r="M9" s="1"/>
  <c r="H8"/>
  <c r="I8" s="1"/>
  <c r="M8" s="1"/>
  <c r="H7"/>
  <c r="I7" s="1"/>
  <c r="M7" s="1"/>
  <c r="H6"/>
  <c r="I6" s="1"/>
  <c r="M6" s="1"/>
  <c r="H5"/>
  <c r="I5" s="1"/>
  <c r="M5" s="1"/>
  <c r="H4"/>
  <c r="I4" s="1"/>
  <c r="M4" s="1"/>
  <c r="A1"/>
  <c r="DL99" i="1"/>
  <c r="DK99"/>
  <c r="DJ99"/>
  <c r="DI99"/>
  <c r="DH99"/>
  <c r="DG99"/>
  <c r="DF99"/>
  <c r="DE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BE99" i="6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I99" i="73" l="1"/>
  <c r="M77"/>
  <c r="M99" s="1"/>
  <c r="P77"/>
  <c r="D77" i="24" s="1"/>
  <c r="Q5" i="73"/>
  <c r="D5" i="26" s="1"/>
  <c r="Q4" i="73"/>
  <c r="D4" i="26" s="1"/>
  <c r="P4" i="73"/>
  <c r="D4" i="24" s="1"/>
  <c r="R4" i="73"/>
  <c r="D4" i="29" s="1"/>
  <c r="S4" i="73"/>
  <c r="D4" i="28" s="1"/>
  <c r="S5" i="73"/>
  <c r="D5" i="28" s="1"/>
  <c r="H99" i="73"/>
  <c r="DM99" i="1"/>
  <c r="AZ99" i="6"/>
  <c r="BA99"/>
  <c r="BB99"/>
  <c r="BC99"/>
  <c r="BD99"/>
  <c r="CS99"/>
  <c r="CT99"/>
  <c r="CU99"/>
  <c r="CV99"/>
  <c r="DE99"/>
  <c r="DF99"/>
  <c r="DG99"/>
  <c r="DH99"/>
  <c r="DI99"/>
  <c r="DJ99"/>
  <c r="DK99"/>
  <c r="DL99"/>
  <c r="AY99"/>
  <c r="T4" i="73" l="1"/>
  <c r="P5"/>
  <c r="R5"/>
  <c r="D5" i="29" s="1"/>
  <c r="P3" i="73"/>
  <c r="Q3"/>
  <c r="D3" i="26" s="1"/>
  <c r="R3" i="73"/>
  <c r="D3" i="29" s="1"/>
  <c r="S3" i="73"/>
  <c r="D3" i="28" s="1"/>
  <c r="AR99" i="38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AL99"/>
  <c r="AM99"/>
  <c r="AN99"/>
  <c r="AO99"/>
  <c r="AP99"/>
  <c r="AQ99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T4" i="30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7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8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9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6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AG99" i="2"/>
  <c r="AH99"/>
  <c r="AI99"/>
  <c r="AJ99"/>
  <c r="AK99"/>
  <c r="AL99"/>
  <c r="AM99"/>
  <c r="AG109"/>
  <c r="AH109"/>
  <c r="AI109"/>
  <c r="AJ109"/>
  <c r="AK109"/>
  <c r="AL109"/>
  <c r="AM109"/>
  <c r="AE99"/>
  <c r="AF99"/>
  <c r="AF109"/>
  <c r="AE109"/>
  <c r="AD109"/>
  <c r="AR4" i="30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8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9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P99" s="1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R3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CE99" i="7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7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A99" i="52"/>
  <c r="Z99"/>
  <c r="Y99"/>
  <c r="AA98"/>
  <c r="P98" s="1"/>
  <c r="AA97"/>
  <c r="P97" s="1"/>
  <c r="AA96"/>
  <c r="P96" s="1"/>
  <c r="AA95"/>
  <c r="P95" s="1"/>
  <c r="AA94"/>
  <c r="P94" s="1"/>
  <c r="AA93"/>
  <c r="P93" s="1"/>
  <c r="AA92"/>
  <c r="P92" s="1"/>
  <c r="AA91"/>
  <c r="P91" s="1"/>
  <c r="AA90"/>
  <c r="P90" s="1"/>
  <c r="AA89"/>
  <c r="P89" s="1"/>
  <c r="AA88"/>
  <c r="P88" s="1"/>
  <c r="AA87"/>
  <c r="P87" s="1"/>
  <c r="AA86"/>
  <c r="P86" s="1"/>
  <c r="AA85"/>
  <c r="P85" s="1"/>
  <c r="AA84"/>
  <c r="P84" s="1"/>
  <c r="AA83"/>
  <c r="P83" s="1"/>
  <c r="AA82"/>
  <c r="P82" s="1"/>
  <c r="AA81"/>
  <c r="P81" s="1"/>
  <c r="AA80"/>
  <c r="P80" s="1"/>
  <c r="AA79"/>
  <c r="P79" s="1"/>
  <c r="AA78"/>
  <c r="P78" s="1"/>
  <c r="AA77"/>
  <c r="P77" s="1"/>
  <c r="AA76"/>
  <c r="P76" s="1"/>
  <c r="AA75"/>
  <c r="P75" s="1"/>
  <c r="AA74"/>
  <c r="P74" s="1"/>
  <c r="AA73"/>
  <c r="P73" s="1"/>
  <c r="AA72"/>
  <c r="P72" s="1"/>
  <c r="AA71"/>
  <c r="P71" s="1"/>
  <c r="AA70"/>
  <c r="P70" s="1"/>
  <c r="AA69"/>
  <c r="P69" s="1"/>
  <c r="AA68"/>
  <c r="P68" s="1"/>
  <c r="AA67"/>
  <c r="P67" s="1"/>
  <c r="AA66"/>
  <c r="P66" s="1"/>
  <c r="AA65"/>
  <c r="P65" s="1"/>
  <c r="AA64"/>
  <c r="P64" s="1"/>
  <c r="AA63"/>
  <c r="P63" s="1"/>
  <c r="AA62"/>
  <c r="P62" s="1"/>
  <c r="AA61"/>
  <c r="P61" s="1"/>
  <c r="AA60"/>
  <c r="P60" s="1"/>
  <c r="AA59"/>
  <c r="P59" s="1"/>
  <c r="AA58"/>
  <c r="P58" s="1"/>
  <c r="AA57"/>
  <c r="P57" s="1"/>
  <c r="AA56"/>
  <c r="P56" s="1"/>
  <c r="AA55"/>
  <c r="P55" s="1"/>
  <c r="AA54"/>
  <c r="P54" s="1"/>
  <c r="AA53"/>
  <c r="P53" s="1"/>
  <c r="AA52"/>
  <c r="P52" s="1"/>
  <c r="AA51"/>
  <c r="P51" s="1"/>
  <c r="AA50"/>
  <c r="P50" s="1"/>
  <c r="AA49"/>
  <c r="P49" s="1"/>
  <c r="AA48"/>
  <c r="P48" s="1"/>
  <c r="AA47"/>
  <c r="P47" s="1"/>
  <c r="AA46"/>
  <c r="P46" s="1"/>
  <c r="AA45"/>
  <c r="P45" s="1"/>
  <c r="AA44"/>
  <c r="P44" s="1"/>
  <c r="AA43"/>
  <c r="P43" s="1"/>
  <c r="AA42"/>
  <c r="P42" s="1"/>
  <c r="AA41"/>
  <c r="P41" s="1"/>
  <c r="AA40"/>
  <c r="P40" s="1"/>
  <c r="AA39"/>
  <c r="P39" s="1"/>
  <c r="AA38"/>
  <c r="P38" s="1"/>
  <c r="AA37"/>
  <c r="P37" s="1"/>
  <c r="AA36"/>
  <c r="P36" s="1"/>
  <c r="AA35"/>
  <c r="P35" s="1"/>
  <c r="AA34"/>
  <c r="P34" s="1"/>
  <c r="AA33"/>
  <c r="P33" s="1"/>
  <c r="AA32"/>
  <c r="P32" s="1"/>
  <c r="AA31"/>
  <c r="P31" s="1"/>
  <c r="AA30"/>
  <c r="P30" s="1"/>
  <c r="AA29"/>
  <c r="P29" s="1"/>
  <c r="AA28"/>
  <c r="P28" s="1"/>
  <c r="AA27"/>
  <c r="P27" s="1"/>
  <c r="AA26"/>
  <c r="P26" s="1"/>
  <c r="AA25"/>
  <c r="P25" s="1"/>
  <c r="AA24"/>
  <c r="P24" s="1"/>
  <c r="AA23"/>
  <c r="P23" s="1"/>
  <c r="AA22"/>
  <c r="P22" s="1"/>
  <c r="AA21"/>
  <c r="P21" s="1"/>
  <c r="AA20"/>
  <c r="P20" s="1"/>
  <c r="AA19"/>
  <c r="P19" s="1"/>
  <c r="AA18"/>
  <c r="P18" s="1"/>
  <c r="AA17"/>
  <c r="P17" s="1"/>
  <c r="AA16"/>
  <c r="P16" s="1"/>
  <c r="AA15"/>
  <c r="P15" s="1"/>
  <c r="AA14"/>
  <c r="P14" s="1"/>
  <c r="AA13"/>
  <c r="P13" s="1"/>
  <c r="AA12"/>
  <c r="P12" s="1"/>
  <c r="AA11"/>
  <c r="P11" s="1"/>
  <c r="AA10"/>
  <c r="P10" s="1"/>
  <c r="AA9"/>
  <c r="P9" s="1"/>
  <c r="AA8"/>
  <c r="P8" s="1"/>
  <c r="AA7"/>
  <c r="P7" s="1"/>
  <c r="AA6"/>
  <c r="P6" s="1"/>
  <c r="AA5"/>
  <c r="P5" s="1"/>
  <c r="AA4"/>
  <c r="P4" s="1"/>
  <c r="AA3"/>
  <c r="P3" s="1"/>
  <c r="AN98" i="30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7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K99" s="1"/>
  <c r="AJ3"/>
  <c r="AI3"/>
  <c r="Z3"/>
  <c r="Y3"/>
  <c r="AJ99"/>
  <c r="AM99"/>
  <c r="AN99"/>
  <c r="AI99"/>
  <c r="AN98" i="28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9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J3"/>
  <c r="AI3"/>
  <c r="AI99" s="1"/>
  <c r="Z3"/>
  <c r="Y3"/>
  <c r="AJ99"/>
  <c r="AN98" i="26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K3"/>
  <c r="AK99" s="1"/>
  <c r="AJ3"/>
  <c r="AJ99" s="1"/>
  <c r="AI3"/>
  <c r="Z3"/>
  <c r="Y3"/>
  <c r="AN99"/>
  <c r="AI99"/>
  <c r="AL99"/>
  <c r="AN98" i="24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K3"/>
  <c r="AK99" s="1"/>
  <c r="AJ3"/>
  <c r="AI3"/>
  <c r="AI99" s="1"/>
  <c r="Z3"/>
  <c r="Y3"/>
  <c r="AJ99"/>
  <c r="CE99" i="70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8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R99" i="32"/>
  <c r="AS99"/>
  <c r="AT99"/>
  <c r="BL3" i="1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M3"/>
  <c r="AE4"/>
  <c r="AB4" i="61" s="1"/>
  <c r="AF4" i="14"/>
  <c r="AG4"/>
  <c r="AH4"/>
  <c r="AI4"/>
  <c r="AB4" i="63" s="1"/>
  <c r="AJ4" i="14"/>
  <c r="AE5"/>
  <c r="AF5"/>
  <c r="AG5"/>
  <c r="AB5" i="62" s="1"/>
  <c r="AH5" i="14"/>
  <c r="AI5"/>
  <c r="AJ5"/>
  <c r="AE6"/>
  <c r="AF6"/>
  <c r="AG6"/>
  <c r="AH6"/>
  <c r="AI6"/>
  <c r="AJ6"/>
  <c r="AE7"/>
  <c r="AF7"/>
  <c r="AG7"/>
  <c r="AH7"/>
  <c r="AI7"/>
  <c r="AJ7"/>
  <c r="AE8"/>
  <c r="AB8" i="61" s="1"/>
  <c r="AF8" i="14"/>
  <c r="AG8"/>
  <c r="AH8"/>
  <c r="AI8"/>
  <c r="AB8" i="63" s="1"/>
  <c r="AJ8" i="14"/>
  <c r="AE9"/>
  <c r="AF9"/>
  <c r="AG9"/>
  <c r="AB9" i="62" s="1"/>
  <c r="AH9" i="14"/>
  <c r="AI9"/>
  <c r="AJ9"/>
  <c r="AE10"/>
  <c r="AF10"/>
  <c r="AG10"/>
  <c r="AH10"/>
  <c r="AI10"/>
  <c r="AJ10"/>
  <c r="AE11"/>
  <c r="AF11"/>
  <c r="AG11"/>
  <c r="AH11"/>
  <c r="AI11"/>
  <c r="AJ11"/>
  <c r="AE12"/>
  <c r="AB12" i="61" s="1"/>
  <c r="AF12" i="14"/>
  <c r="AG12"/>
  <c r="AH12"/>
  <c r="AI12"/>
  <c r="AJ12"/>
  <c r="AE13"/>
  <c r="AF13"/>
  <c r="AG13"/>
  <c r="AB13" i="62" s="1"/>
  <c r="AH13" i="14"/>
  <c r="AI13"/>
  <c r="AJ13"/>
  <c r="AE14"/>
  <c r="AF14"/>
  <c r="AG14"/>
  <c r="AH14"/>
  <c r="AI14"/>
  <c r="AJ14"/>
  <c r="AE15"/>
  <c r="AF15"/>
  <c r="AG15"/>
  <c r="AH15"/>
  <c r="AI15"/>
  <c r="AJ15"/>
  <c r="AE16"/>
  <c r="AB16" i="61" s="1"/>
  <c r="AF16" i="14"/>
  <c r="AG16"/>
  <c r="AH16"/>
  <c r="AI16"/>
  <c r="AB16" i="63" s="1"/>
  <c r="AJ16" i="14"/>
  <c r="AE17"/>
  <c r="AF17"/>
  <c r="AG17"/>
  <c r="AH17"/>
  <c r="AI17"/>
  <c r="AJ17"/>
  <c r="AE18"/>
  <c r="AF18"/>
  <c r="AG18"/>
  <c r="AH18"/>
  <c r="AI18"/>
  <c r="AJ18"/>
  <c r="AE19"/>
  <c r="AF19"/>
  <c r="AG19"/>
  <c r="AH19"/>
  <c r="AI19"/>
  <c r="AJ19"/>
  <c r="AE20"/>
  <c r="AB20" i="61" s="1"/>
  <c r="AF20" i="14"/>
  <c r="AG20"/>
  <c r="AH20"/>
  <c r="AB20" i="62" s="1"/>
  <c r="AI20" i="14"/>
  <c r="AJ20"/>
  <c r="AE21"/>
  <c r="AF21"/>
  <c r="AG21"/>
  <c r="AB21" i="62" s="1"/>
  <c r="AH21" i="14"/>
  <c r="AI21"/>
  <c r="AJ21"/>
  <c r="AE22"/>
  <c r="AF22"/>
  <c r="AG22"/>
  <c r="AH22"/>
  <c r="AI22"/>
  <c r="AJ22"/>
  <c r="AE23"/>
  <c r="AF23"/>
  <c r="AG23"/>
  <c r="AH23"/>
  <c r="AI23"/>
  <c r="AJ23"/>
  <c r="AE24"/>
  <c r="AB24" i="61" s="1"/>
  <c r="AF24" i="14"/>
  <c r="AG24"/>
  <c r="AH24"/>
  <c r="AB24" i="62" s="1"/>
  <c r="AI24" i="14"/>
  <c r="AJ24"/>
  <c r="AE25"/>
  <c r="AF25"/>
  <c r="AG25"/>
  <c r="AB25" i="62" s="1"/>
  <c r="AH25" i="14"/>
  <c r="AI25"/>
  <c r="AJ25"/>
  <c r="AE26"/>
  <c r="AF26"/>
  <c r="AG26"/>
  <c r="AH26"/>
  <c r="AI26"/>
  <c r="AJ26"/>
  <c r="AE27"/>
  <c r="AF27"/>
  <c r="AG27"/>
  <c r="AH27"/>
  <c r="AI27"/>
  <c r="AJ27"/>
  <c r="AE28"/>
  <c r="AB28" i="61" s="1"/>
  <c r="AF28" i="14"/>
  <c r="AG28"/>
  <c r="AH28"/>
  <c r="AI28"/>
  <c r="AB28" i="63" s="1"/>
  <c r="AJ28" i="14"/>
  <c r="AE29"/>
  <c r="AF29"/>
  <c r="AG29"/>
  <c r="AB29" i="62" s="1"/>
  <c r="AH29" i="14"/>
  <c r="AI29"/>
  <c r="AJ29"/>
  <c r="AE30"/>
  <c r="AF30"/>
  <c r="AG30"/>
  <c r="AH30"/>
  <c r="AI30"/>
  <c r="AJ30"/>
  <c r="AE31"/>
  <c r="AF31"/>
  <c r="AG31"/>
  <c r="AH31"/>
  <c r="AI31"/>
  <c r="AJ31"/>
  <c r="AE32"/>
  <c r="AB32" i="61" s="1"/>
  <c r="AF32" i="14"/>
  <c r="AG32"/>
  <c r="AH32"/>
  <c r="AB32" i="62" s="1"/>
  <c r="AI32" i="14"/>
  <c r="AJ32"/>
  <c r="AE33"/>
  <c r="AF33"/>
  <c r="AG33"/>
  <c r="AH33"/>
  <c r="AI33"/>
  <c r="AJ33"/>
  <c r="AE34"/>
  <c r="AF34"/>
  <c r="AG34"/>
  <c r="AH34"/>
  <c r="AI34"/>
  <c r="AJ34"/>
  <c r="AE35"/>
  <c r="AF35"/>
  <c r="AG35"/>
  <c r="AH35"/>
  <c r="AI35"/>
  <c r="AJ35"/>
  <c r="AE36"/>
  <c r="AB36" i="61" s="1"/>
  <c r="AF36" i="14"/>
  <c r="AG36"/>
  <c r="AH36"/>
  <c r="AB36" i="62" s="1"/>
  <c r="AI36" i="14"/>
  <c r="AJ36"/>
  <c r="AE37"/>
  <c r="AF37"/>
  <c r="AG37"/>
  <c r="AH37"/>
  <c r="AI37"/>
  <c r="AJ37"/>
  <c r="AE38"/>
  <c r="AF38"/>
  <c r="AG38"/>
  <c r="AH38"/>
  <c r="AI38"/>
  <c r="AJ38"/>
  <c r="AE39"/>
  <c r="AF39"/>
  <c r="AG39"/>
  <c r="AH39"/>
  <c r="AI39"/>
  <c r="AJ39"/>
  <c r="AE40"/>
  <c r="AB40" i="61" s="1"/>
  <c r="AF40" i="14"/>
  <c r="AG40"/>
  <c r="AH40"/>
  <c r="AB40" i="62" s="1"/>
  <c r="AI40" i="14"/>
  <c r="AB40" i="63" s="1"/>
  <c r="AJ40" i="14"/>
  <c r="AE41"/>
  <c r="AF41"/>
  <c r="AG41"/>
  <c r="AH41"/>
  <c r="AI41"/>
  <c r="AJ41"/>
  <c r="AE42"/>
  <c r="AF42"/>
  <c r="AG42"/>
  <c r="AH42"/>
  <c r="AI42"/>
  <c r="AJ42"/>
  <c r="AE43"/>
  <c r="AF43"/>
  <c r="AG43"/>
  <c r="AH43"/>
  <c r="AI43"/>
  <c r="AJ43"/>
  <c r="AE44"/>
  <c r="AB44" i="61" s="1"/>
  <c r="AF44" i="14"/>
  <c r="AG44"/>
  <c r="AH44"/>
  <c r="AB44" i="62" s="1"/>
  <c r="AI44" i="14"/>
  <c r="AB44" i="63" s="1"/>
  <c r="AJ44" i="14"/>
  <c r="AE45"/>
  <c r="AF45"/>
  <c r="AG45"/>
  <c r="AH45"/>
  <c r="AI45"/>
  <c r="AJ45"/>
  <c r="AE46"/>
  <c r="AF46"/>
  <c r="AG46"/>
  <c r="AH46"/>
  <c r="AI46"/>
  <c r="AJ46"/>
  <c r="AE47"/>
  <c r="AF47"/>
  <c r="AG47"/>
  <c r="AH47"/>
  <c r="AI47"/>
  <c r="AJ47"/>
  <c r="AE48"/>
  <c r="AB48" i="61" s="1"/>
  <c r="AF48" i="14"/>
  <c r="AG48"/>
  <c r="AH48"/>
  <c r="AB48" i="62" s="1"/>
  <c r="AI48" i="14"/>
  <c r="AJ48"/>
  <c r="AE49"/>
  <c r="AF49"/>
  <c r="AG49"/>
  <c r="AH49"/>
  <c r="AI49"/>
  <c r="AJ49"/>
  <c r="AE50"/>
  <c r="AF50"/>
  <c r="AG50"/>
  <c r="AH50"/>
  <c r="AI50"/>
  <c r="AJ50"/>
  <c r="AE51"/>
  <c r="AF51"/>
  <c r="AG51"/>
  <c r="AH51"/>
  <c r="AI51"/>
  <c r="AJ51"/>
  <c r="AE52"/>
  <c r="AB52" i="61" s="1"/>
  <c r="AF52" i="14"/>
  <c r="AG52"/>
  <c r="AH52"/>
  <c r="AB52" i="62" s="1"/>
  <c r="AI52" i="14"/>
  <c r="AJ52"/>
  <c r="AE53"/>
  <c r="AF53"/>
  <c r="AG53"/>
  <c r="AB53" i="62" s="1"/>
  <c r="AH53" i="14"/>
  <c r="AI53"/>
  <c r="AJ53"/>
  <c r="AE54"/>
  <c r="AF54"/>
  <c r="AG54"/>
  <c r="AH54"/>
  <c r="AI54"/>
  <c r="AJ54"/>
  <c r="AE55"/>
  <c r="AF55"/>
  <c r="AG55"/>
  <c r="AH55"/>
  <c r="AI55"/>
  <c r="AJ55"/>
  <c r="AE56"/>
  <c r="AB56" i="61" s="1"/>
  <c r="AF56" i="14"/>
  <c r="AG56"/>
  <c r="AH56"/>
  <c r="AB56" i="62" s="1"/>
  <c r="AI56" i="14"/>
  <c r="AB56" i="63" s="1"/>
  <c r="AJ56" i="14"/>
  <c r="AE57"/>
  <c r="AF57"/>
  <c r="AG57"/>
  <c r="AB57" i="62" s="1"/>
  <c r="AH57" i="14"/>
  <c r="AI57"/>
  <c r="AJ57"/>
  <c r="AE58"/>
  <c r="AF58"/>
  <c r="AG58"/>
  <c r="AH58"/>
  <c r="AI58"/>
  <c r="AJ58"/>
  <c r="AE59"/>
  <c r="AF59"/>
  <c r="AG59"/>
  <c r="AH59"/>
  <c r="AI59"/>
  <c r="AJ59"/>
  <c r="AE60"/>
  <c r="AB60" i="61" s="1"/>
  <c r="AF60" i="14"/>
  <c r="AG60"/>
  <c r="AH60"/>
  <c r="AB60" i="62" s="1"/>
  <c r="AI60" i="14"/>
  <c r="AB60" i="63" s="1"/>
  <c r="AJ60" i="14"/>
  <c r="AE61"/>
  <c r="AF61"/>
  <c r="AG61"/>
  <c r="AH61"/>
  <c r="AI61"/>
  <c r="AJ61"/>
  <c r="AE62"/>
  <c r="AF62"/>
  <c r="AG62"/>
  <c r="AH62"/>
  <c r="AI62"/>
  <c r="AJ62"/>
  <c r="AE63"/>
  <c r="AF63"/>
  <c r="AG63"/>
  <c r="AH63"/>
  <c r="AI63"/>
  <c r="AJ63"/>
  <c r="AE64"/>
  <c r="AB64" i="61" s="1"/>
  <c r="AF64" i="14"/>
  <c r="AG64"/>
  <c r="AH64"/>
  <c r="AI64"/>
  <c r="AB64" i="63" s="1"/>
  <c r="AJ64" i="14"/>
  <c r="AE65"/>
  <c r="AF65"/>
  <c r="AG65"/>
  <c r="AH65"/>
  <c r="AI65"/>
  <c r="AJ65"/>
  <c r="AE66"/>
  <c r="AF66"/>
  <c r="AG66"/>
  <c r="AH66"/>
  <c r="AI66"/>
  <c r="AJ66"/>
  <c r="AE67"/>
  <c r="AF67"/>
  <c r="AG67"/>
  <c r="AH67"/>
  <c r="AI67"/>
  <c r="AJ67"/>
  <c r="AE68"/>
  <c r="AB68" i="61" s="1"/>
  <c r="AF68" i="14"/>
  <c r="AG68"/>
  <c r="AH68"/>
  <c r="AI68"/>
  <c r="AJ68"/>
  <c r="AE69"/>
  <c r="AF69"/>
  <c r="AG69"/>
  <c r="AB69" i="62" s="1"/>
  <c r="AH69" i="14"/>
  <c r="AI69"/>
  <c r="AB69" i="63" s="1"/>
  <c r="AJ69" i="14"/>
  <c r="AE70"/>
  <c r="AF70"/>
  <c r="AG70"/>
  <c r="AH70"/>
  <c r="AI70"/>
  <c r="AJ70"/>
  <c r="AE71"/>
  <c r="AF71"/>
  <c r="AG71"/>
  <c r="AH71"/>
  <c r="AI71"/>
  <c r="AJ71"/>
  <c r="AE72"/>
  <c r="AB72" i="61" s="1"/>
  <c r="AF72" i="14"/>
  <c r="AG72"/>
  <c r="AH72"/>
  <c r="AI72"/>
  <c r="AB72" i="63" s="1"/>
  <c r="AJ72" i="14"/>
  <c r="AE73"/>
  <c r="AB73" i="61" s="1"/>
  <c r="AF73" i="14"/>
  <c r="AG73"/>
  <c r="AH73"/>
  <c r="AI73"/>
  <c r="AB73" i="63" s="1"/>
  <c r="AJ73" i="14"/>
  <c r="AE74"/>
  <c r="AF74"/>
  <c r="AG74"/>
  <c r="AH74"/>
  <c r="AI74"/>
  <c r="AJ74"/>
  <c r="AE75"/>
  <c r="AF75"/>
  <c r="AG75"/>
  <c r="AH75"/>
  <c r="AI75"/>
  <c r="AJ75"/>
  <c r="AE76"/>
  <c r="AB76" i="61" s="1"/>
  <c r="AF76" i="14"/>
  <c r="AG76"/>
  <c r="AH76"/>
  <c r="AI76"/>
  <c r="AB76" i="63" s="1"/>
  <c r="AJ76" i="14"/>
  <c r="AE77"/>
  <c r="AB77" i="61" s="1"/>
  <c r="AF77" i="14"/>
  <c r="AG77"/>
  <c r="AB77" i="62" s="1"/>
  <c r="AH77" i="14"/>
  <c r="AI77"/>
  <c r="AB77" i="63" s="1"/>
  <c r="AJ77" i="14"/>
  <c r="AE78"/>
  <c r="AF78"/>
  <c r="AG78"/>
  <c r="AH78"/>
  <c r="AI78"/>
  <c r="AJ78"/>
  <c r="AE79"/>
  <c r="AF79"/>
  <c r="AG79"/>
  <c r="AH79"/>
  <c r="AI79"/>
  <c r="AJ79"/>
  <c r="AE80"/>
  <c r="AB80" i="61" s="1"/>
  <c r="AF80" i="14"/>
  <c r="AG80"/>
  <c r="AH80"/>
  <c r="AI80"/>
  <c r="AJ80"/>
  <c r="AE81"/>
  <c r="AB81" i="61" s="1"/>
  <c r="AF81" i="14"/>
  <c r="AG81"/>
  <c r="AH81"/>
  <c r="AI81"/>
  <c r="AB81" i="63" s="1"/>
  <c r="AJ81" i="14"/>
  <c r="AE82"/>
  <c r="AF82"/>
  <c r="AG82"/>
  <c r="AH82"/>
  <c r="AI82"/>
  <c r="AJ82"/>
  <c r="AE83"/>
  <c r="AF83"/>
  <c r="AG83"/>
  <c r="AH83"/>
  <c r="AI83"/>
  <c r="AJ83"/>
  <c r="AE84"/>
  <c r="AB84" i="61" s="1"/>
  <c r="AF84" i="14"/>
  <c r="AG84"/>
  <c r="AH84"/>
  <c r="AI84"/>
  <c r="AB84" i="63" s="1"/>
  <c r="AJ84" i="14"/>
  <c r="AE85"/>
  <c r="AF85"/>
  <c r="AG85"/>
  <c r="AB85" i="62" s="1"/>
  <c r="AH85" i="14"/>
  <c r="AI85"/>
  <c r="AB85" i="63" s="1"/>
  <c r="AJ85" i="14"/>
  <c r="AE86"/>
  <c r="AF86"/>
  <c r="AG86"/>
  <c r="AH86"/>
  <c r="AI86"/>
  <c r="AJ86"/>
  <c r="AE87"/>
  <c r="AF87"/>
  <c r="AG87"/>
  <c r="AH87"/>
  <c r="AI87"/>
  <c r="AJ87"/>
  <c r="AE88"/>
  <c r="AB88" i="61" s="1"/>
  <c r="AF88" i="14"/>
  <c r="AG88"/>
  <c r="AH88"/>
  <c r="AI88"/>
  <c r="AJ88"/>
  <c r="AE89"/>
  <c r="AB89" i="61" s="1"/>
  <c r="AF89" i="14"/>
  <c r="AG89"/>
  <c r="AB89" i="62" s="1"/>
  <c r="AH89" i="14"/>
  <c r="AI89"/>
  <c r="AB89" i="63" s="1"/>
  <c r="AJ89" i="14"/>
  <c r="AE90"/>
  <c r="AF90"/>
  <c r="AG90"/>
  <c r="AH90"/>
  <c r="AI90"/>
  <c r="AJ90"/>
  <c r="AE91"/>
  <c r="AF91"/>
  <c r="AG91"/>
  <c r="AH91"/>
  <c r="AI91"/>
  <c r="AJ91"/>
  <c r="AE92"/>
  <c r="AB92" i="61" s="1"/>
  <c r="AF92" i="14"/>
  <c r="AG92"/>
  <c r="AH92"/>
  <c r="AI92"/>
  <c r="AB92" i="63" s="1"/>
  <c r="AJ92" i="14"/>
  <c r="AE93"/>
  <c r="AB93" i="61" s="1"/>
  <c r="AF93" i="14"/>
  <c r="AG93"/>
  <c r="AH93"/>
  <c r="AI93"/>
  <c r="AJ93"/>
  <c r="AE94"/>
  <c r="AF94"/>
  <c r="AG94"/>
  <c r="AH94"/>
  <c r="AI94"/>
  <c r="AJ94"/>
  <c r="AE95"/>
  <c r="AF95"/>
  <c r="AG95"/>
  <c r="AH95"/>
  <c r="AI95"/>
  <c r="AJ95"/>
  <c r="AE96"/>
  <c r="AB96" i="61" s="1"/>
  <c r="AF96" i="14"/>
  <c r="AG96"/>
  <c r="AH96"/>
  <c r="AI96"/>
  <c r="AB96" i="63" s="1"/>
  <c r="AJ96" i="14"/>
  <c r="AE97"/>
  <c r="AF97"/>
  <c r="AG97"/>
  <c r="AB97" i="62" s="1"/>
  <c r="AH97" i="14"/>
  <c r="AI97"/>
  <c r="AJ97"/>
  <c r="AE98"/>
  <c r="AF98"/>
  <c r="AG98"/>
  <c r="AH98"/>
  <c r="AI98"/>
  <c r="AJ98"/>
  <c r="AF3"/>
  <c r="AG3"/>
  <c r="AH3"/>
  <c r="AB3" i="62" s="1"/>
  <c r="AI3" i="14"/>
  <c r="AJ3"/>
  <c r="AE3"/>
  <c r="X4"/>
  <c r="Y4"/>
  <c r="Z4"/>
  <c r="AA4"/>
  <c r="AB4"/>
  <c r="AC4"/>
  <c r="X5"/>
  <c r="Y5"/>
  <c r="Z5"/>
  <c r="AA5"/>
  <c r="AB5"/>
  <c r="AC5"/>
  <c r="X6"/>
  <c r="AA6" i="61" s="1"/>
  <c r="Y6" i="14"/>
  <c r="Z6"/>
  <c r="AA6"/>
  <c r="AB6"/>
  <c r="AC6"/>
  <c r="X7"/>
  <c r="Y7"/>
  <c r="Z7"/>
  <c r="AA7"/>
  <c r="AB7"/>
  <c r="AC7"/>
  <c r="X8"/>
  <c r="AA8" i="61" s="1"/>
  <c r="Y8" i="14"/>
  <c r="Z8"/>
  <c r="AA8"/>
  <c r="AB8"/>
  <c r="AA8" i="63" s="1"/>
  <c r="AC8" i="14"/>
  <c r="X9"/>
  <c r="Y9"/>
  <c r="Z9"/>
  <c r="AA9" i="62" s="1"/>
  <c r="AA9" i="14"/>
  <c r="AB9"/>
  <c r="AC9"/>
  <c r="X10"/>
  <c r="AA10" i="61" s="1"/>
  <c r="Y10" i="14"/>
  <c r="Z10"/>
  <c r="AA10"/>
  <c r="AB10"/>
  <c r="AA10" i="63" s="1"/>
  <c r="AC10" i="14"/>
  <c r="X11"/>
  <c r="Y11"/>
  <c r="Z11"/>
  <c r="AA11" i="62" s="1"/>
  <c r="AA11" i="14"/>
  <c r="AB11"/>
  <c r="AC11"/>
  <c r="X12"/>
  <c r="AA12" i="61" s="1"/>
  <c r="Y12" i="14"/>
  <c r="Z12"/>
  <c r="AA12"/>
  <c r="AB12"/>
  <c r="AA12" i="63" s="1"/>
  <c r="AC12" i="14"/>
  <c r="X13"/>
  <c r="Y13"/>
  <c r="Z13"/>
  <c r="AA13" i="62" s="1"/>
  <c r="AA13" i="14"/>
  <c r="AB13"/>
  <c r="AC13"/>
  <c r="X14"/>
  <c r="AA14" i="61" s="1"/>
  <c r="Y14" i="14"/>
  <c r="Z14"/>
  <c r="AA14"/>
  <c r="AB14"/>
  <c r="AA14" i="63" s="1"/>
  <c r="AC14" i="14"/>
  <c r="X15"/>
  <c r="Y15"/>
  <c r="Z15"/>
  <c r="AA15"/>
  <c r="AB15"/>
  <c r="AC15"/>
  <c r="X16"/>
  <c r="AA16" i="61" s="1"/>
  <c r="Y16" i="14"/>
  <c r="Z16"/>
  <c r="AA16"/>
  <c r="AB16"/>
  <c r="AA16" i="63" s="1"/>
  <c r="AC16" i="14"/>
  <c r="X17"/>
  <c r="Y17"/>
  <c r="Z17"/>
  <c r="AA17" i="62" s="1"/>
  <c r="AA17" i="14"/>
  <c r="AB17"/>
  <c r="AC17"/>
  <c r="X18"/>
  <c r="AA18" i="61" s="1"/>
  <c r="Y18" i="14"/>
  <c r="Z18"/>
  <c r="AA18"/>
  <c r="AB18"/>
  <c r="AA18" i="63" s="1"/>
  <c r="AC18" i="14"/>
  <c r="X19"/>
  <c r="Y19"/>
  <c r="Z19"/>
  <c r="AA19" i="62" s="1"/>
  <c r="AA19" i="14"/>
  <c r="AB19"/>
  <c r="AC19"/>
  <c r="X20"/>
  <c r="AA20" i="61" s="1"/>
  <c r="Y20" i="14"/>
  <c r="Z20"/>
  <c r="AA20"/>
  <c r="AB20"/>
  <c r="AA20" i="63" s="1"/>
  <c r="AC20" i="14"/>
  <c r="X21"/>
  <c r="Y21"/>
  <c r="Z21"/>
  <c r="AA21" i="62" s="1"/>
  <c r="AA21" i="14"/>
  <c r="AB21"/>
  <c r="AC21"/>
  <c r="X22"/>
  <c r="AA22" i="61" s="1"/>
  <c r="Y22" i="14"/>
  <c r="Z22"/>
  <c r="AA22"/>
  <c r="AB22"/>
  <c r="AA22" i="63" s="1"/>
  <c r="AC22" i="14"/>
  <c r="X23"/>
  <c r="Y23"/>
  <c r="Z23"/>
  <c r="AA23"/>
  <c r="AB23"/>
  <c r="AC23"/>
  <c r="X24"/>
  <c r="Y24"/>
  <c r="Z24"/>
  <c r="AA24"/>
  <c r="AB24"/>
  <c r="AA24" i="63" s="1"/>
  <c r="AC24" i="14"/>
  <c r="X25"/>
  <c r="Y25"/>
  <c r="Z25"/>
  <c r="AA25" i="62" s="1"/>
  <c r="AA25" i="14"/>
  <c r="AB25"/>
  <c r="AC25"/>
  <c r="X26"/>
  <c r="AA26" i="61" s="1"/>
  <c r="Y26" i="14"/>
  <c r="Z26"/>
  <c r="AA26"/>
  <c r="AB26"/>
  <c r="AA26" i="63" s="1"/>
  <c r="AC26" i="14"/>
  <c r="X27"/>
  <c r="Y27"/>
  <c r="Z27"/>
  <c r="AA27" i="62" s="1"/>
  <c r="AA27" i="14"/>
  <c r="AB27"/>
  <c r="AC27"/>
  <c r="X28"/>
  <c r="AA28" i="61" s="1"/>
  <c r="Y28" i="14"/>
  <c r="Z28"/>
  <c r="AA28"/>
  <c r="AB28"/>
  <c r="AA28" i="63" s="1"/>
  <c r="AC28" i="14"/>
  <c r="X29"/>
  <c r="Y29"/>
  <c r="Z29"/>
  <c r="AA29" i="62" s="1"/>
  <c r="AA29" i="14"/>
  <c r="AB29"/>
  <c r="AC29"/>
  <c r="X30"/>
  <c r="AA30" i="61" s="1"/>
  <c r="Y30" i="14"/>
  <c r="Z30"/>
  <c r="AA30"/>
  <c r="AB30"/>
  <c r="AA30" i="63" s="1"/>
  <c r="AC30" i="14"/>
  <c r="X31"/>
  <c r="Y31"/>
  <c r="Z31"/>
  <c r="AA31"/>
  <c r="AB31"/>
  <c r="AC31"/>
  <c r="X32"/>
  <c r="AA32" i="61" s="1"/>
  <c r="Y32" i="14"/>
  <c r="Z32"/>
  <c r="AA32"/>
  <c r="AB32"/>
  <c r="AA32" i="63" s="1"/>
  <c r="AC32" i="14"/>
  <c r="X33"/>
  <c r="Y33"/>
  <c r="Z33"/>
  <c r="AA33" i="62" s="1"/>
  <c r="AA33" i="14"/>
  <c r="AB33"/>
  <c r="AC33"/>
  <c r="X34"/>
  <c r="AA34" i="61" s="1"/>
  <c r="Y34" i="14"/>
  <c r="Z34"/>
  <c r="AA34"/>
  <c r="AB34"/>
  <c r="AA34" i="63" s="1"/>
  <c r="AC34" i="14"/>
  <c r="X35"/>
  <c r="Y35"/>
  <c r="Z35"/>
  <c r="AA35" i="62" s="1"/>
  <c r="AA35" i="14"/>
  <c r="AB35"/>
  <c r="AC35"/>
  <c r="X36"/>
  <c r="AA36" i="61" s="1"/>
  <c r="Y36" i="14"/>
  <c r="Z36"/>
  <c r="AA36"/>
  <c r="AB36"/>
  <c r="AA36" i="63" s="1"/>
  <c r="AC36" i="14"/>
  <c r="X37"/>
  <c r="Y37"/>
  <c r="Z37"/>
  <c r="AA37" i="62" s="1"/>
  <c r="AA37" i="14"/>
  <c r="AB37"/>
  <c r="AC37"/>
  <c r="X38"/>
  <c r="AA38" i="61" s="1"/>
  <c r="Y38" i="14"/>
  <c r="Z38"/>
  <c r="AA38"/>
  <c r="AB38"/>
  <c r="AA38" i="63" s="1"/>
  <c r="AC38" i="14"/>
  <c r="X39"/>
  <c r="Y39"/>
  <c r="Z39"/>
  <c r="AA39"/>
  <c r="AB39"/>
  <c r="AC39"/>
  <c r="X40"/>
  <c r="AA40" i="61" s="1"/>
  <c r="Y40" i="14"/>
  <c r="Z40"/>
  <c r="AA40"/>
  <c r="AB40"/>
  <c r="AA40" i="63" s="1"/>
  <c r="AC40" i="14"/>
  <c r="X41"/>
  <c r="Y41"/>
  <c r="Z41"/>
  <c r="AA41" i="62" s="1"/>
  <c r="AA41" i="14"/>
  <c r="AB41"/>
  <c r="AC41"/>
  <c r="X42"/>
  <c r="AA42" i="61" s="1"/>
  <c r="Y42" i="14"/>
  <c r="Z42"/>
  <c r="AA42"/>
  <c r="AB42"/>
  <c r="AA42" i="63" s="1"/>
  <c r="AC42" i="14"/>
  <c r="X43"/>
  <c r="Y43"/>
  <c r="Z43"/>
  <c r="AA43" i="62" s="1"/>
  <c r="AA43" i="14"/>
  <c r="AB43"/>
  <c r="AC43"/>
  <c r="X44"/>
  <c r="AA44" i="61" s="1"/>
  <c r="Y44" i="14"/>
  <c r="Z44"/>
  <c r="AA44"/>
  <c r="AB44"/>
  <c r="AA44" i="63" s="1"/>
  <c r="AC44" i="14"/>
  <c r="X45"/>
  <c r="Y45"/>
  <c r="Z45"/>
  <c r="AA45" i="62" s="1"/>
  <c r="AA45" i="14"/>
  <c r="AB45"/>
  <c r="AC45"/>
  <c r="X46"/>
  <c r="AA46" i="61" s="1"/>
  <c r="Y46" i="14"/>
  <c r="Z46"/>
  <c r="AA46"/>
  <c r="AB46"/>
  <c r="AA46" i="63" s="1"/>
  <c r="AC46" i="14"/>
  <c r="X47"/>
  <c r="Y47"/>
  <c r="Z47"/>
  <c r="AA47"/>
  <c r="AB47"/>
  <c r="AC47"/>
  <c r="X48"/>
  <c r="AA48" i="61" s="1"/>
  <c r="Y48" i="14"/>
  <c r="Z48"/>
  <c r="AA48"/>
  <c r="AB48"/>
  <c r="AA48" i="63" s="1"/>
  <c r="AC48" i="14"/>
  <c r="X49"/>
  <c r="Y49"/>
  <c r="Z49"/>
  <c r="AA49" i="62" s="1"/>
  <c r="AA49" i="14"/>
  <c r="AB49"/>
  <c r="AC49"/>
  <c r="X50"/>
  <c r="AA50" i="61" s="1"/>
  <c r="Y50" i="14"/>
  <c r="Z50"/>
  <c r="AA50"/>
  <c r="AB50"/>
  <c r="AA50" i="63" s="1"/>
  <c r="AC50" i="14"/>
  <c r="X51"/>
  <c r="Y51"/>
  <c r="Z51"/>
  <c r="AA51" i="62" s="1"/>
  <c r="AA51" i="14"/>
  <c r="AB51"/>
  <c r="AC51"/>
  <c r="X52"/>
  <c r="AA52" i="61" s="1"/>
  <c r="Y52" i="14"/>
  <c r="Z52"/>
  <c r="AA52"/>
  <c r="AB52"/>
  <c r="AA52" i="63" s="1"/>
  <c r="AC52" i="14"/>
  <c r="X53"/>
  <c r="Y53"/>
  <c r="Z53"/>
  <c r="AA53" i="62" s="1"/>
  <c r="AA53" i="14"/>
  <c r="AB53"/>
  <c r="AC53"/>
  <c r="X54"/>
  <c r="AA54" i="61" s="1"/>
  <c r="Y54" i="14"/>
  <c r="Z54"/>
  <c r="AA54"/>
  <c r="AB54"/>
  <c r="AA54" i="63" s="1"/>
  <c r="AC54" i="14"/>
  <c r="X55"/>
  <c r="Y55"/>
  <c r="Z55"/>
  <c r="AA55"/>
  <c r="AB55"/>
  <c r="AC55"/>
  <c r="X56"/>
  <c r="Y56"/>
  <c r="Z56"/>
  <c r="AA56"/>
  <c r="AB56"/>
  <c r="AA56" i="63" s="1"/>
  <c r="AC56" i="14"/>
  <c r="X57"/>
  <c r="Y57"/>
  <c r="Z57"/>
  <c r="AA57" i="62" s="1"/>
  <c r="AA57" i="14"/>
  <c r="AB57"/>
  <c r="AC57"/>
  <c r="X58"/>
  <c r="AA58" i="61" s="1"/>
  <c r="Y58" i="14"/>
  <c r="Z58"/>
  <c r="AA58"/>
  <c r="AB58"/>
  <c r="AA58" i="63" s="1"/>
  <c r="AC58" i="14"/>
  <c r="X59"/>
  <c r="Y59"/>
  <c r="Z59"/>
  <c r="AA59" i="62" s="1"/>
  <c r="AA59" i="14"/>
  <c r="AB59"/>
  <c r="AC59"/>
  <c r="X60"/>
  <c r="AA60" i="61" s="1"/>
  <c r="Y60" i="14"/>
  <c r="Z60"/>
  <c r="AA60"/>
  <c r="AB60"/>
  <c r="AA60" i="63" s="1"/>
  <c r="AC60" i="14"/>
  <c r="X61"/>
  <c r="Y61"/>
  <c r="Z61"/>
  <c r="AA61" i="62" s="1"/>
  <c r="AA61" i="14"/>
  <c r="AB61"/>
  <c r="AC61"/>
  <c r="X62"/>
  <c r="AA62" i="61" s="1"/>
  <c r="Y62" i="14"/>
  <c r="Z62"/>
  <c r="AA62"/>
  <c r="AB62"/>
  <c r="AA62" i="63" s="1"/>
  <c r="AC62" i="14"/>
  <c r="X63"/>
  <c r="Y63"/>
  <c r="Z63"/>
  <c r="AA63"/>
  <c r="AB63"/>
  <c r="AC63"/>
  <c r="X64"/>
  <c r="AA64" i="61" s="1"/>
  <c r="Y64" i="14"/>
  <c r="Z64"/>
  <c r="AA64"/>
  <c r="AB64"/>
  <c r="AA64" i="63" s="1"/>
  <c r="AC64" i="14"/>
  <c r="X65"/>
  <c r="Y65"/>
  <c r="Z65"/>
  <c r="AA65" i="62" s="1"/>
  <c r="AA65" i="14"/>
  <c r="AB65"/>
  <c r="AC65"/>
  <c r="X66"/>
  <c r="AA66" i="61" s="1"/>
  <c r="Y66" i="14"/>
  <c r="Z66"/>
  <c r="AA66"/>
  <c r="AB66"/>
  <c r="AA66" i="63" s="1"/>
  <c r="AC66" i="14"/>
  <c r="X67"/>
  <c r="Y67"/>
  <c r="Z67"/>
  <c r="AA67" i="62" s="1"/>
  <c r="AA67" i="14"/>
  <c r="AB67"/>
  <c r="AC67"/>
  <c r="X68"/>
  <c r="AA68" i="61" s="1"/>
  <c r="Y68" i="14"/>
  <c r="Z68"/>
  <c r="AA68"/>
  <c r="AB68"/>
  <c r="AA68" i="63" s="1"/>
  <c r="AC68" i="14"/>
  <c r="X69"/>
  <c r="Y69"/>
  <c r="Z69"/>
  <c r="AA69" i="62" s="1"/>
  <c r="AA69" i="14"/>
  <c r="AB69"/>
  <c r="AC69"/>
  <c r="X70"/>
  <c r="AA70" i="61" s="1"/>
  <c r="Y70" i="14"/>
  <c r="Z70"/>
  <c r="AA70"/>
  <c r="AB70"/>
  <c r="AA70" i="63" s="1"/>
  <c r="AC70" i="14"/>
  <c r="X71"/>
  <c r="Y71"/>
  <c r="Z71"/>
  <c r="AA71"/>
  <c r="AB71"/>
  <c r="AC71"/>
  <c r="X72"/>
  <c r="AA72" i="61" s="1"/>
  <c r="Y72" i="14"/>
  <c r="Z72"/>
  <c r="AA72"/>
  <c r="AB72"/>
  <c r="AA72" i="63" s="1"/>
  <c r="AC72" i="14"/>
  <c r="X73"/>
  <c r="Y73"/>
  <c r="Z73"/>
  <c r="AA73" i="62" s="1"/>
  <c r="AA73" i="14"/>
  <c r="AB73"/>
  <c r="AC73"/>
  <c r="X74"/>
  <c r="AA74" i="61" s="1"/>
  <c r="Y74" i="14"/>
  <c r="Z74"/>
  <c r="AA74"/>
  <c r="AB74"/>
  <c r="AA74" i="63" s="1"/>
  <c r="AC74" i="14"/>
  <c r="X75"/>
  <c r="Y75"/>
  <c r="Z75"/>
  <c r="AA75" i="62" s="1"/>
  <c r="AA75" i="14"/>
  <c r="AB75"/>
  <c r="AC75"/>
  <c r="X76"/>
  <c r="AA76" i="61" s="1"/>
  <c r="Y76" i="14"/>
  <c r="Z76"/>
  <c r="AA76"/>
  <c r="AB76"/>
  <c r="AA76" i="63" s="1"/>
  <c r="AC76" i="14"/>
  <c r="X77"/>
  <c r="Y77"/>
  <c r="Z77"/>
  <c r="AA77" i="62" s="1"/>
  <c r="AA77" i="14"/>
  <c r="AB77"/>
  <c r="AC77"/>
  <c r="X78"/>
  <c r="AA78" i="61" s="1"/>
  <c r="Y78" i="14"/>
  <c r="Z78"/>
  <c r="AA78"/>
  <c r="AB78"/>
  <c r="AA78" i="63" s="1"/>
  <c r="AC78" i="14"/>
  <c r="X79"/>
  <c r="Y79"/>
  <c r="Z79"/>
  <c r="AA79"/>
  <c r="AB79"/>
  <c r="AC79"/>
  <c r="X80"/>
  <c r="AA80" i="61" s="1"/>
  <c r="Y80" i="14"/>
  <c r="Z80"/>
  <c r="AA80"/>
  <c r="AB80"/>
  <c r="AA80" i="63" s="1"/>
  <c r="AC80" i="14"/>
  <c r="X81"/>
  <c r="Y81"/>
  <c r="Z81"/>
  <c r="AA81" i="62" s="1"/>
  <c r="AA81" i="14"/>
  <c r="AB81"/>
  <c r="AC81"/>
  <c r="X82"/>
  <c r="AA82" i="61" s="1"/>
  <c r="Y82" i="14"/>
  <c r="Z82"/>
  <c r="AA82"/>
  <c r="AB82"/>
  <c r="AA82" i="63" s="1"/>
  <c r="AC82" i="14"/>
  <c r="X83"/>
  <c r="Y83"/>
  <c r="Z83"/>
  <c r="AA83" i="62" s="1"/>
  <c r="AA83" i="14"/>
  <c r="AB83"/>
  <c r="AC83"/>
  <c r="X84"/>
  <c r="AA84" i="61" s="1"/>
  <c r="Y84" i="14"/>
  <c r="Z84"/>
  <c r="AA84"/>
  <c r="AB84"/>
  <c r="AA84" i="63" s="1"/>
  <c r="AC84" i="14"/>
  <c r="X85"/>
  <c r="Y85"/>
  <c r="Z85"/>
  <c r="AA85" i="62" s="1"/>
  <c r="AA85" i="14"/>
  <c r="AB85"/>
  <c r="AC85"/>
  <c r="X86"/>
  <c r="AA86" i="61" s="1"/>
  <c r="Y86" i="14"/>
  <c r="Z86"/>
  <c r="AA86"/>
  <c r="AB86"/>
  <c r="AA86" i="63" s="1"/>
  <c r="AC86" i="14"/>
  <c r="X87"/>
  <c r="Y87"/>
  <c r="Z87"/>
  <c r="AA87"/>
  <c r="AB87"/>
  <c r="AC87"/>
  <c r="X88"/>
  <c r="Y88"/>
  <c r="Z88"/>
  <c r="AA88"/>
  <c r="AB88"/>
  <c r="AA88" i="63" s="1"/>
  <c r="AC88" i="14"/>
  <c r="X89"/>
  <c r="Y89"/>
  <c r="Z89"/>
  <c r="AA89" i="62" s="1"/>
  <c r="AA89" i="14"/>
  <c r="AB89"/>
  <c r="AC89"/>
  <c r="X90"/>
  <c r="AA90" i="61" s="1"/>
  <c r="Y90" i="14"/>
  <c r="Z90"/>
  <c r="AA90"/>
  <c r="AB90"/>
  <c r="AA90" i="63" s="1"/>
  <c r="AC90" i="14"/>
  <c r="X91"/>
  <c r="Y91"/>
  <c r="Z91"/>
  <c r="AA91" i="62" s="1"/>
  <c r="AA91" i="14"/>
  <c r="AB91"/>
  <c r="AC91"/>
  <c r="X92"/>
  <c r="AA92" i="61" s="1"/>
  <c r="Y92" i="14"/>
  <c r="Z92"/>
  <c r="AA92"/>
  <c r="AB92"/>
  <c r="AA92" i="63" s="1"/>
  <c r="AC92" i="14"/>
  <c r="X93"/>
  <c r="Y93"/>
  <c r="Z93"/>
  <c r="AA93" i="62" s="1"/>
  <c r="AA93" i="14"/>
  <c r="AB93"/>
  <c r="AC93"/>
  <c r="X94"/>
  <c r="AA94" i="61" s="1"/>
  <c r="Y94" i="14"/>
  <c r="Z94"/>
  <c r="AA94"/>
  <c r="AB94"/>
  <c r="AA94" i="63" s="1"/>
  <c r="AC94" i="14"/>
  <c r="X95"/>
  <c r="Y95"/>
  <c r="Z95"/>
  <c r="AA95"/>
  <c r="AB95"/>
  <c r="AC95"/>
  <c r="X96"/>
  <c r="AA96" i="61" s="1"/>
  <c r="Y96" i="14"/>
  <c r="Z96"/>
  <c r="AA96"/>
  <c r="AB96"/>
  <c r="AA96" i="63" s="1"/>
  <c r="AC96" i="14"/>
  <c r="X97"/>
  <c r="Y97"/>
  <c r="Z97"/>
  <c r="AA97" i="62" s="1"/>
  <c r="AA97" i="14"/>
  <c r="AB97"/>
  <c r="AC97"/>
  <c r="X98"/>
  <c r="AA98" i="61" s="1"/>
  <c r="Y98" i="14"/>
  <c r="Z98"/>
  <c r="AA98"/>
  <c r="AB98"/>
  <c r="AA98" i="63" s="1"/>
  <c r="AC98" i="14"/>
  <c r="Y3"/>
  <c r="Z3"/>
  <c r="AA3"/>
  <c r="AA3" i="62" s="1"/>
  <c r="AB3" i="14"/>
  <c r="AC3"/>
  <c r="X3"/>
  <c r="H3" i="12"/>
  <c r="H4"/>
  <c r="Y4" i="63"/>
  <c r="Z4"/>
  <c r="AA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Y88"/>
  <c r="Z88"/>
  <c r="Y89"/>
  <c r="Z89"/>
  <c r="AA89"/>
  <c r="Y90"/>
  <c r="Z90"/>
  <c r="Y91"/>
  <c r="Z91"/>
  <c r="AA91"/>
  <c r="Y92"/>
  <c r="Z92"/>
  <c r="Y93"/>
  <c r="Z93"/>
  <c r="AA93"/>
  <c r="Y94"/>
  <c r="Z94"/>
  <c r="Y95"/>
  <c r="Z95"/>
  <c r="AA95"/>
  <c r="Y96"/>
  <c r="Z96"/>
  <c r="Y97"/>
  <c r="Z97"/>
  <c r="AA97"/>
  <c r="Y98"/>
  <c r="Z98"/>
  <c r="AB3"/>
  <c r="AA3"/>
  <c r="Z3"/>
  <c r="Y3"/>
  <c r="Y4" i="62"/>
  <c r="Z4"/>
  <c r="AA4"/>
  <c r="Y5"/>
  <c r="Z5"/>
  <c r="Y6"/>
  <c r="Z6"/>
  <c r="AA6"/>
  <c r="AB6"/>
  <c r="Y7"/>
  <c r="Z7"/>
  <c r="AA7"/>
  <c r="Y8"/>
  <c r="Z8"/>
  <c r="AA8"/>
  <c r="Y9"/>
  <c r="Z9"/>
  <c r="Y10"/>
  <c r="Z10"/>
  <c r="AA10"/>
  <c r="AB10"/>
  <c r="Y11"/>
  <c r="Z11"/>
  <c r="Y12"/>
  <c r="Z12"/>
  <c r="AA12"/>
  <c r="Y13"/>
  <c r="Z13"/>
  <c r="Y14"/>
  <c r="Z14"/>
  <c r="AA14"/>
  <c r="AB14"/>
  <c r="Y15"/>
  <c r="Z15"/>
  <c r="AA15"/>
  <c r="Y16"/>
  <c r="Z16"/>
  <c r="AA16"/>
  <c r="Y17"/>
  <c r="Z17"/>
  <c r="Y18"/>
  <c r="Z18"/>
  <c r="AA18"/>
  <c r="AB18"/>
  <c r="Y19"/>
  <c r="Z19"/>
  <c r="Y20"/>
  <c r="Z20"/>
  <c r="AA20"/>
  <c r="Y21"/>
  <c r="Z21"/>
  <c r="Y22"/>
  <c r="Z22"/>
  <c r="AA22"/>
  <c r="AB22"/>
  <c r="Y23"/>
  <c r="Z23"/>
  <c r="AA23"/>
  <c r="Y24"/>
  <c r="Z24"/>
  <c r="AA24"/>
  <c r="Y25"/>
  <c r="Z25"/>
  <c r="Y26"/>
  <c r="Z26"/>
  <c r="AA26"/>
  <c r="AB26"/>
  <c r="Y27"/>
  <c r="Z27"/>
  <c r="Y28"/>
  <c r="Z28"/>
  <c r="AA28"/>
  <c r="Y29"/>
  <c r="Z29"/>
  <c r="Y30"/>
  <c r="Z30"/>
  <c r="AA30"/>
  <c r="AB30"/>
  <c r="Y31"/>
  <c r="Z31"/>
  <c r="AA31"/>
  <c r="Y32"/>
  <c r="Z32"/>
  <c r="AA32"/>
  <c r="Y33"/>
  <c r="Z33"/>
  <c r="Y34"/>
  <c r="Z34"/>
  <c r="AA34"/>
  <c r="AB34"/>
  <c r="Y35"/>
  <c r="Z35"/>
  <c r="Y36"/>
  <c r="Z36"/>
  <c r="AA36"/>
  <c r="Y37"/>
  <c r="Z37"/>
  <c r="Y38"/>
  <c r="Z38"/>
  <c r="AA38"/>
  <c r="AB38"/>
  <c r="Y39"/>
  <c r="Z39"/>
  <c r="AA39"/>
  <c r="Y40"/>
  <c r="Z40"/>
  <c r="AA40"/>
  <c r="Y41"/>
  <c r="Z41"/>
  <c r="Y42"/>
  <c r="Z42"/>
  <c r="AA42"/>
  <c r="AB42"/>
  <c r="Y43"/>
  <c r="Z43"/>
  <c r="Y44"/>
  <c r="Z44"/>
  <c r="AA44"/>
  <c r="Y45"/>
  <c r="Z45"/>
  <c r="Y46"/>
  <c r="Z46"/>
  <c r="AA46"/>
  <c r="AB46"/>
  <c r="Y47"/>
  <c r="Z47"/>
  <c r="AA47"/>
  <c r="Y48"/>
  <c r="Z48"/>
  <c r="AA48"/>
  <c r="Y49"/>
  <c r="Z49"/>
  <c r="Y50"/>
  <c r="Z50"/>
  <c r="AA50"/>
  <c r="AB50"/>
  <c r="Y51"/>
  <c r="Z51"/>
  <c r="Y52"/>
  <c r="Z52"/>
  <c r="AA52"/>
  <c r="Y53"/>
  <c r="Z53"/>
  <c r="Y54"/>
  <c r="Z54"/>
  <c r="AA54"/>
  <c r="AB54"/>
  <c r="Y55"/>
  <c r="Z55"/>
  <c r="AA55"/>
  <c r="Y56"/>
  <c r="Z56"/>
  <c r="AA56"/>
  <c r="Y57"/>
  <c r="Z57"/>
  <c r="Y58"/>
  <c r="Z58"/>
  <c r="AA58"/>
  <c r="AB58"/>
  <c r="Y59"/>
  <c r="Z59"/>
  <c r="Y60"/>
  <c r="Z60"/>
  <c r="AA60"/>
  <c r="Y61"/>
  <c r="Z61"/>
  <c r="Y62"/>
  <c r="Z62"/>
  <c r="AA62"/>
  <c r="AB62"/>
  <c r="Y63"/>
  <c r="Z63"/>
  <c r="AA63"/>
  <c r="Y64"/>
  <c r="Z64"/>
  <c r="AA64"/>
  <c r="Y65"/>
  <c r="Z65"/>
  <c r="Y66"/>
  <c r="Z66"/>
  <c r="AA66"/>
  <c r="AB66"/>
  <c r="Y67"/>
  <c r="Z67"/>
  <c r="Y68"/>
  <c r="Z68"/>
  <c r="AA68"/>
  <c r="Y69"/>
  <c r="Z69"/>
  <c r="Y70"/>
  <c r="Z70"/>
  <c r="AA70"/>
  <c r="AB70"/>
  <c r="Y71"/>
  <c r="Z71"/>
  <c r="AA71"/>
  <c r="Y72"/>
  <c r="Z72"/>
  <c r="AA72"/>
  <c r="Y73"/>
  <c r="Z73"/>
  <c r="Y74"/>
  <c r="Z74"/>
  <c r="AA74"/>
  <c r="AB74"/>
  <c r="Y75"/>
  <c r="Z75"/>
  <c r="Y76"/>
  <c r="Z76"/>
  <c r="AA76"/>
  <c r="Y77"/>
  <c r="Z77"/>
  <c r="Y78"/>
  <c r="Z78"/>
  <c r="AA78"/>
  <c r="AB78"/>
  <c r="Y79"/>
  <c r="Z79"/>
  <c r="AA79"/>
  <c r="Y80"/>
  <c r="Z80"/>
  <c r="AA80"/>
  <c r="Y81"/>
  <c r="Z81"/>
  <c r="Y82"/>
  <c r="Z82"/>
  <c r="AA82"/>
  <c r="AB82"/>
  <c r="Y83"/>
  <c r="Z83"/>
  <c r="Y84"/>
  <c r="Z84"/>
  <c r="AA84"/>
  <c r="Y85"/>
  <c r="Z85"/>
  <c r="Y86"/>
  <c r="Z86"/>
  <c r="AA86"/>
  <c r="AB86"/>
  <c r="Y87"/>
  <c r="Z87"/>
  <c r="AA87"/>
  <c r="Y88"/>
  <c r="Z88"/>
  <c r="AA88"/>
  <c r="Y89"/>
  <c r="Z89"/>
  <c r="Y90"/>
  <c r="Z90"/>
  <c r="AA90"/>
  <c r="AB90"/>
  <c r="Y91"/>
  <c r="Z91"/>
  <c r="Y92"/>
  <c r="Z92"/>
  <c r="AA92"/>
  <c r="Y93"/>
  <c r="Z93"/>
  <c r="Y94"/>
  <c r="Z94"/>
  <c r="AA94"/>
  <c r="AB94"/>
  <c r="Y95"/>
  <c r="Z95"/>
  <c r="AA95"/>
  <c r="Y96"/>
  <c r="Z96"/>
  <c r="AA96"/>
  <c r="Y97"/>
  <c r="Z97"/>
  <c r="Y98"/>
  <c r="Z98"/>
  <c r="AA98"/>
  <c r="AB98"/>
  <c r="Z3"/>
  <c r="Y3"/>
  <c r="Y4" i="61"/>
  <c r="Z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AA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AA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AB87"/>
  <c r="Y88"/>
  <c r="Z88"/>
  <c r="AA88"/>
  <c r="Y89"/>
  <c r="Z89"/>
  <c r="AA89"/>
  <c r="Y90"/>
  <c r="Z90"/>
  <c r="Y91"/>
  <c r="Z91"/>
  <c r="AA91"/>
  <c r="AB91"/>
  <c r="Y92"/>
  <c r="Z92"/>
  <c r="Y93"/>
  <c r="Z93"/>
  <c r="AA93"/>
  <c r="Y94"/>
  <c r="Z94"/>
  <c r="Y95"/>
  <c r="Z95"/>
  <c r="AA95"/>
  <c r="AB95"/>
  <c r="Y96"/>
  <c r="Z96"/>
  <c r="Y97"/>
  <c r="Z97"/>
  <c r="AA97"/>
  <c r="Y98"/>
  <c r="Z98"/>
  <c r="AA3"/>
  <c r="Z3"/>
  <c r="Y3"/>
  <c r="AO99" i="29" l="1"/>
  <c r="AL99" i="27"/>
  <c r="AL99" i="24"/>
  <c r="AK99" i="29"/>
  <c r="AB88" i="63"/>
  <c r="AB80"/>
  <c r="AB68"/>
  <c r="AB52"/>
  <c r="AB48"/>
  <c r="AB36"/>
  <c r="AB32"/>
  <c r="AB24"/>
  <c r="AB20"/>
  <c r="AB12"/>
  <c r="AB97"/>
  <c r="AB93"/>
  <c r="AB93" i="62"/>
  <c r="AB81"/>
  <c r="AB73"/>
  <c r="AB65"/>
  <c r="AB61"/>
  <c r="AB49"/>
  <c r="AB45"/>
  <c r="AB41"/>
  <c r="AB37"/>
  <c r="AB33"/>
  <c r="AB17"/>
  <c r="AA6" i="63"/>
  <c r="AA5" i="62"/>
  <c r="AA4" i="61"/>
  <c r="AB98"/>
  <c r="AB94"/>
  <c r="AB90"/>
  <c r="AB86"/>
  <c r="AB82" i="63"/>
  <c r="AB82" i="61"/>
  <c r="AB78" i="63"/>
  <c r="AB78" i="61"/>
  <c r="AB74" i="63"/>
  <c r="AB74" i="61"/>
  <c r="AB70" i="63"/>
  <c r="AB70" i="61"/>
  <c r="AB66" i="63"/>
  <c r="AB66" i="61"/>
  <c r="AB62" i="63"/>
  <c r="AB62" i="61"/>
  <c r="AB58" i="63"/>
  <c r="AB58" i="61"/>
  <c r="AB54" i="63"/>
  <c r="AB54" i="61"/>
  <c r="AB50" i="63"/>
  <c r="AB50" i="61"/>
  <c r="AB46" i="63"/>
  <c r="AB46" i="61"/>
  <c r="AB42" i="63"/>
  <c r="AB42" i="61"/>
  <c r="AB38" i="63"/>
  <c r="AB38" i="61"/>
  <c r="AB34" i="63"/>
  <c r="AB34" i="61"/>
  <c r="AB30" i="63"/>
  <c r="AB30" i="61"/>
  <c r="AB26" i="63"/>
  <c r="AB26" i="61"/>
  <c r="AB22" i="63"/>
  <c r="AB22" i="61"/>
  <c r="AB69"/>
  <c r="BM99" i="14"/>
  <c r="AO99" i="24"/>
  <c r="T5" i="73"/>
  <c r="D5" i="24"/>
  <c r="T3" i="73"/>
  <c r="D3" i="24"/>
  <c r="AQ99" i="30"/>
  <c r="AB65" i="63"/>
  <c r="AB65" i="61"/>
  <c r="AB61" i="63"/>
  <c r="AB61" i="61"/>
  <c r="AB57" i="63"/>
  <c r="AB53"/>
  <c r="AP99" i="28"/>
  <c r="AO99" i="30"/>
  <c r="AP99"/>
  <c r="AR99"/>
  <c r="AB3" i="61"/>
  <c r="AQ99" i="26"/>
  <c r="AR99"/>
  <c r="AO99" i="28"/>
  <c r="AQ99"/>
  <c r="AR99"/>
  <c r="AO99" i="27"/>
  <c r="AQ99"/>
  <c r="AB91" i="62"/>
  <c r="AO99" i="26"/>
  <c r="AB53" i="61"/>
  <c r="AB49" i="63"/>
  <c r="AB45"/>
  <c r="AB41"/>
  <c r="AB37"/>
  <c r="AB33"/>
  <c r="AB29"/>
  <c r="AB29" i="61"/>
  <c r="AB25" i="63"/>
  <c r="AB25" i="61"/>
  <c r="AR99" i="27"/>
  <c r="BH101" i="38"/>
  <c r="BD101"/>
  <c r="AZ101"/>
  <c r="AV101"/>
  <c r="AR101"/>
  <c r="AB96" i="62"/>
  <c r="AB92"/>
  <c r="AD92" s="1"/>
  <c r="AB88"/>
  <c r="AB84"/>
  <c r="AP99" i="24"/>
  <c r="AQ99"/>
  <c r="AR99"/>
  <c r="BI101" i="38"/>
  <c r="BE101"/>
  <c r="BA101"/>
  <c r="AW101"/>
  <c r="AS101"/>
  <c r="AP99" i="26"/>
  <c r="BJ101" i="38"/>
  <c r="BF101"/>
  <c r="BB101"/>
  <c r="AX101"/>
  <c r="AT101"/>
  <c r="BK101"/>
  <c r="BG101"/>
  <c r="BC101"/>
  <c r="AY101"/>
  <c r="AU101"/>
  <c r="AP101"/>
  <c r="AL101"/>
  <c r="AN101"/>
  <c r="AO101"/>
  <c r="AQ101"/>
  <c r="AM101"/>
  <c r="AP99" i="27"/>
  <c r="AB95" i="63"/>
  <c r="AB91"/>
  <c r="AB87"/>
  <c r="AB80" i="62"/>
  <c r="AB76"/>
  <c r="AB72"/>
  <c r="AB68"/>
  <c r="AB64"/>
  <c r="AB28"/>
  <c r="AB95"/>
  <c r="AB87"/>
  <c r="AB83"/>
  <c r="AB79"/>
  <c r="AB75"/>
  <c r="AB71"/>
  <c r="AB67"/>
  <c r="AB63"/>
  <c r="AB59"/>
  <c r="AB55"/>
  <c r="AB51"/>
  <c r="AB47"/>
  <c r="AB43"/>
  <c r="AB39"/>
  <c r="AB35"/>
  <c r="AB31"/>
  <c r="AB27"/>
  <c r="AB23"/>
  <c r="BL99" i="14"/>
  <c r="AB97" i="61"/>
  <c r="AB85"/>
  <c r="AB57"/>
  <c r="AB49"/>
  <c r="AB45"/>
  <c r="AB41"/>
  <c r="AB37"/>
  <c r="AB33"/>
  <c r="AB21" i="63"/>
  <c r="AB21" i="61"/>
  <c r="AB98" i="63"/>
  <c r="AB94"/>
  <c r="AB90"/>
  <c r="AB86"/>
  <c r="AB19" i="62"/>
  <c r="AB18" i="63"/>
  <c r="AB18" i="61"/>
  <c r="AB17" i="63"/>
  <c r="AB17" i="61"/>
  <c r="AB16" i="62"/>
  <c r="AB15"/>
  <c r="AB14" i="63"/>
  <c r="AB14" i="61"/>
  <c r="AB13" i="63"/>
  <c r="AB13" i="61"/>
  <c r="AB12" i="62"/>
  <c r="AB11"/>
  <c r="AB10" i="63"/>
  <c r="AB10" i="61"/>
  <c r="AB9" i="63"/>
  <c r="AB9" i="61"/>
  <c r="AB8" i="62"/>
  <c r="AB7"/>
  <c r="AB6" i="63"/>
  <c r="AB6" i="61"/>
  <c r="AB5" i="63"/>
  <c r="AB5" i="61"/>
  <c r="AB4" i="62"/>
  <c r="C99" i="16"/>
  <c r="D99"/>
  <c r="D99" i="51"/>
  <c r="E99"/>
  <c r="F99"/>
  <c r="G99"/>
  <c r="D109"/>
  <c r="E109"/>
  <c r="F109"/>
  <c r="G109"/>
  <c r="C99"/>
  <c r="C109"/>
  <c r="X99" i="2"/>
  <c r="Y99"/>
  <c r="Z99"/>
  <c r="AA99"/>
  <c r="AB99"/>
  <c r="AC99"/>
  <c r="AD99"/>
  <c r="V109"/>
  <c r="W109"/>
  <c r="X109"/>
  <c r="Y109"/>
  <c r="Z109"/>
  <c r="AA109"/>
  <c r="AB109"/>
  <c r="AC109"/>
  <c r="AT99" i="1"/>
  <c r="AU99"/>
  <c r="AV99"/>
  <c r="AW99"/>
  <c r="AX99"/>
  <c r="AQ99" i="6"/>
  <c r="AR99"/>
  <c r="AS99"/>
  <c r="AT99"/>
  <c r="AU99"/>
  <c r="AV99"/>
  <c r="AW99"/>
  <c r="AX99"/>
  <c r="R99" i="66"/>
  <c r="W99" i="2"/>
  <c r="G4" i="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I4" i="2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K4" i="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K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B4" i="63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F92" s="1"/>
  <c r="B93"/>
  <c r="C93"/>
  <c r="B94"/>
  <c r="C94"/>
  <c r="B95"/>
  <c r="C95"/>
  <c r="B96"/>
  <c r="C96"/>
  <c r="B97"/>
  <c r="C97"/>
  <c r="B98"/>
  <c r="C98"/>
  <c r="F98" s="1"/>
  <c r="C3"/>
  <c r="B3"/>
  <c r="B4" i="62"/>
  <c r="C4"/>
  <c r="F4" s="1"/>
  <c r="B5"/>
  <c r="C5"/>
  <c r="B6"/>
  <c r="C6"/>
  <c r="F6" s="1"/>
  <c r="B7"/>
  <c r="C7"/>
  <c r="B8"/>
  <c r="C8"/>
  <c r="B9"/>
  <c r="C9"/>
  <c r="B10"/>
  <c r="C10"/>
  <c r="B11"/>
  <c r="C11"/>
  <c r="B12"/>
  <c r="C12"/>
  <c r="F12" s="1"/>
  <c r="B13"/>
  <c r="C13"/>
  <c r="B14"/>
  <c r="C14"/>
  <c r="B15"/>
  <c r="C15"/>
  <c r="B16"/>
  <c r="C16"/>
  <c r="B17"/>
  <c r="C17"/>
  <c r="B18"/>
  <c r="C18"/>
  <c r="B19"/>
  <c r="C19"/>
  <c r="B20"/>
  <c r="C20"/>
  <c r="F20" s="1"/>
  <c r="B21"/>
  <c r="C21"/>
  <c r="B22"/>
  <c r="C22"/>
  <c r="B23"/>
  <c r="C23"/>
  <c r="B24"/>
  <c r="C24"/>
  <c r="B25"/>
  <c r="C25"/>
  <c r="B26"/>
  <c r="C26"/>
  <c r="B27"/>
  <c r="C27"/>
  <c r="B28"/>
  <c r="C28"/>
  <c r="F28" s="1"/>
  <c r="B29"/>
  <c r="C29"/>
  <c r="B30"/>
  <c r="C30"/>
  <c r="B31"/>
  <c r="C31"/>
  <c r="B32"/>
  <c r="C32"/>
  <c r="F32" s="1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F74" s="1"/>
  <c r="B75"/>
  <c r="C75"/>
  <c r="B76"/>
  <c r="C76"/>
  <c r="B77"/>
  <c r="C77"/>
  <c r="B78"/>
  <c r="C78"/>
  <c r="F78" s="1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F94" s="1"/>
  <c r="B95"/>
  <c r="C95"/>
  <c r="B96"/>
  <c r="C96"/>
  <c r="F96" s="1"/>
  <c r="B97"/>
  <c r="C97"/>
  <c r="B98"/>
  <c r="C98"/>
  <c r="F98" s="1"/>
  <c r="C3"/>
  <c r="B3"/>
  <c r="B4" i="61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F32" s="1"/>
  <c r="B33"/>
  <c r="C33"/>
  <c r="B34"/>
  <c r="C34"/>
  <c r="B35"/>
  <c r="C35"/>
  <c r="B36"/>
  <c r="C36"/>
  <c r="F36" s="1"/>
  <c r="B37"/>
  <c r="C37"/>
  <c r="B38"/>
  <c r="C38"/>
  <c r="F38" s="1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F66" s="1"/>
  <c r="B67"/>
  <c r="C67"/>
  <c r="B68"/>
  <c r="C68"/>
  <c r="B69"/>
  <c r="C69"/>
  <c r="B70"/>
  <c r="C70"/>
  <c r="B71"/>
  <c r="C71"/>
  <c r="B72"/>
  <c r="C72"/>
  <c r="F72" s="1"/>
  <c r="B73"/>
  <c r="C73"/>
  <c r="B74"/>
  <c r="C74"/>
  <c r="F74" s="1"/>
  <c r="B75"/>
  <c r="C75"/>
  <c r="B76"/>
  <c r="C76"/>
  <c r="B77"/>
  <c r="C77"/>
  <c r="B78"/>
  <c r="C78"/>
  <c r="B79"/>
  <c r="C79"/>
  <c r="B80"/>
  <c r="C80"/>
  <c r="B81"/>
  <c r="C81"/>
  <c r="B82"/>
  <c r="C82"/>
  <c r="F82" s="1"/>
  <c r="B83"/>
  <c r="C83"/>
  <c r="B84"/>
  <c r="C84"/>
  <c r="B85"/>
  <c r="C85"/>
  <c r="B86"/>
  <c r="C86"/>
  <c r="F86" s="1"/>
  <c r="B87"/>
  <c r="C87"/>
  <c r="B88"/>
  <c r="C88"/>
  <c r="F88" s="1"/>
  <c r="B89"/>
  <c r="C89"/>
  <c r="B90"/>
  <c r="C90"/>
  <c r="F90" s="1"/>
  <c r="B91"/>
  <c r="C91"/>
  <c r="B92"/>
  <c r="C92"/>
  <c r="B93"/>
  <c r="C93"/>
  <c r="B94"/>
  <c r="C94"/>
  <c r="B95"/>
  <c r="C95"/>
  <c r="B96"/>
  <c r="C96"/>
  <c r="F96" s="1"/>
  <c r="B97"/>
  <c r="C97"/>
  <c r="B98"/>
  <c r="C98"/>
  <c r="C3"/>
  <c r="B3"/>
  <c r="B4" i="58"/>
  <c r="C4"/>
  <c r="F4" s="1"/>
  <c r="B5"/>
  <c r="C5"/>
  <c r="B6"/>
  <c r="C6"/>
  <c r="B7"/>
  <c r="C7"/>
  <c r="B8"/>
  <c r="C8"/>
  <c r="F8" s="1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F22" s="1"/>
  <c r="B23"/>
  <c r="C23"/>
  <c r="B24"/>
  <c r="C24"/>
  <c r="B25"/>
  <c r="C25"/>
  <c r="B26"/>
  <c r="C26"/>
  <c r="B27"/>
  <c r="C27"/>
  <c r="B28"/>
  <c r="C28"/>
  <c r="F28" s="1"/>
  <c r="B29"/>
  <c r="C29"/>
  <c r="B30"/>
  <c r="C30"/>
  <c r="B31"/>
  <c r="C31"/>
  <c r="B32"/>
  <c r="C32"/>
  <c r="B33"/>
  <c r="C33"/>
  <c r="B34"/>
  <c r="C34"/>
  <c r="F34" s="1"/>
  <c r="B35"/>
  <c r="C35"/>
  <c r="B36"/>
  <c r="C36"/>
  <c r="B37"/>
  <c r="C37"/>
  <c r="B38"/>
  <c r="C38"/>
  <c r="F38" s="1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F68" s="1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F77" s="1"/>
  <c r="B78"/>
  <c r="C78"/>
  <c r="B79"/>
  <c r="C79"/>
  <c r="B80"/>
  <c r="C80"/>
  <c r="B81"/>
  <c r="C81"/>
  <c r="B82"/>
  <c r="C82"/>
  <c r="F82" s="1"/>
  <c r="B83"/>
  <c r="C83"/>
  <c r="B84"/>
  <c r="C84"/>
  <c r="B85"/>
  <c r="C85"/>
  <c r="B86"/>
  <c r="C86"/>
  <c r="F86" s="1"/>
  <c r="B87"/>
  <c r="C87"/>
  <c r="B88"/>
  <c r="C88"/>
  <c r="B89"/>
  <c r="C89"/>
  <c r="B90"/>
  <c r="C90"/>
  <c r="B91"/>
  <c r="C91"/>
  <c r="B92"/>
  <c r="C92"/>
  <c r="F92" s="1"/>
  <c r="B93"/>
  <c r="C93"/>
  <c r="B94"/>
  <c r="C94"/>
  <c r="B95"/>
  <c r="C95"/>
  <c r="B96"/>
  <c r="C96"/>
  <c r="B97"/>
  <c r="C97"/>
  <c r="B98"/>
  <c r="C98"/>
  <c r="C3"/>
  <c r="B3"/>
  <c r="B4" i="57"/>
  <c r="C4"/>
  <c r="B5"/>
  <c r="C5"/>
  <c r="B6"/>
  <c r="C6"/>
  <c r="B7"/>
  <c r="C7"/>
  <c r="B8"/>
  <c r="C8"/>
  <c r="F8" s="1"/>
  <c r="B9"/>
  <c r="C9"/>
  <c r="B10"/>
  <c r="C10"/>
  <c r="B11"/>
  <c r="C11"/>
  <c r="B12"/>
  <c r="C12"/>
  <c r="B13"/>
  <c r="C13"/>
  <c r="B14"/>
  <c r="C14"/>
  <c r="F14" s="1"/>
  <c r="B15"/>
  <c r="C15"/>
  <c r="B16"/>
  <c r="C16"/>
  <c r="B17"/>
  <c r="C17"/>
  <c r="B18"/>
  <c r="C18"/>
  <c r="B19"/>
  <c r="C19"/>
  <c r="B20"/>
  <c r="C20"/>
  <c r="B21"/>
  <c r="C21"/>
  <c r="B22"/>
  <c r="C22"/>
  <c r="F22" s="1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F44" s="1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F54" s="1"/>
  <c r="B55"/>
  <c r="C55"/>
  <c r="B56"/>
  <c r="C56"/>
  <c r="B57"/>
  <c r="C57"/>
  <c r="B58"/>
  <c r="C58"/>
  <c r="F58" s="1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F70" s="1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F84" s="1"/>
  <c r="B85"/>
  <c r="C85"/>
  <c r="B86"/>
  <c r="C86"/>
  <c r="B87"/>
  <c r="C87"/>
  <c r="B88"/>
  <c r="C88"/>
  <c r="B89"/>
  <c r="C89"/>
  <c r="B90"/>
  <c r="C90"/>
  <c r="F90" s="1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6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5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S69" i="65"/>
  <c r="C4" i="3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L37" i="66" s="1"/>
  <c r="O37" s="1"/>
  <c r="D37" i="58" s="1"/>
  <c r="C38" i="39"/>
  <c r="C39"/>
  <c r="C40"/>
  <c r="C41"/>
  <c r="L41" i="66" s="1"/>
  <c r="O41" s="1"/>
  <c r="D41" i="58" s="1"/>
  <c r="C42" i="39"/>
  <c r="C43"/>
  <c r="C44"/>
  <c r="C45"/>
  <c r="L45" i="66" s="1"/>
  <c r="O45" s="1"/>
  <c r="D45" i="58" s="1"/>
  <c r="C46" i="39"/>
  <c r="C47"/>
  <c r="C48"/>
  <c r="C49"/>
  <c r="L49" i="66" s="1"/>
  <c r="O49" s="1"/>
  <c r="D49" i="58" s="1"/>
  <c r="C50" i="39"/>
  <c r="L50" i="66" s="1"/>
  <c r="P50" s="1"/>
  <c r="E50" i="58" s="1"/>
  <c r="C51" i="39"/>
  <c r="C52"/>
  <c r="C53"/>
  <c r="L53" i="66" s="1"/>
  <c r="O53" s="1"/>
  <c r="D53" i="58" s="1"/>
  <c r="C54" i="39"/>
  <c r="L54" i="66" s="1"/>
  <c r="P54" s="1"/>
  <c r="E54" i="58" s="1"/>
  <c r="C55" i="39"/>
  <c r="C56"/>
  <c r="C57"/>
  <c r="L57" i="66" s="1"/>
  <c r="O57" s="1"/>
  <c r="D57" i="58" s="1"/>
  <c r="C58" i="39"/>
  <c r="L58" i="66" s="1"/>
  <c r="P58" s="1"/>
  <c r="E58" i="58" s="1"/>
  <c r="C59" i="39"/>
  <c r="C60"/>
  <c r="C61"/>
  <c r="L61" i="66" s="1"/>
  <c r="O61" s="1"/>
  <c r="D61" i="58" s="1"/>
  <c r="C62" i="39"/>
  <c r="L62" i="66" s="1"/>
  <c r="P62" s="1"/>
  <c r="E62" i="58" s="1"/>
  <c r="C63" i="39"/>
  <c r="C64"/>
  <c r="C65"/>
  <c r="L65" i="66" s="1"/>
  <c r="O65" s="1"/>
  <c r="D65" i="58" s="1"/>
  <c r="C66" i="39"/>
  <c r="L66" i="66" s="1"/>
  <c r="P66" s="1"/>
  <c r="E66" i="58" s="1"/>
  <c r="C67" i="39"/>
  <c r="C68"/>
  <c r="C69"/>
  <c r="L69" i="66" s="1"/>
  <c r="O69" s="1"/>
  <c r="D69" i="58" s="1"/>
  <c r="C70" i="39"/>
  <c r="L70" i="66" s="1"/>
  <c r="P70" s="1"/>
  <c r="E70" i="58" s="1"/>
  <c r="C71" i="39"/>
  <c r="C72"/>
  <c r="C73"/>
  <c r="L73" i="66" s="1"/>
  <c r="O73" s="1"/>
  <c r="D73" i="58" s="1"/>
  <c r="C74" i="39"/>
  <c r="L74" i="66" s="1"/>
  <c r="P74" s="1"/>
  <c r="E74" i="58" s="1"/>
  <c r="C75" i="39"/>
  <c r="C76"/>
  <c r="C77"/>
  <c r="L77" i="66" s="1"/>
  <c r="O77" s="1"/>
  <c r="D77" i="58" s="1"/>
  <c r="C78" i="39"/>
  <c r="L78" i="66" s="1"/>
  <c r="P78" s="1"/>
  <c r="E78" i="58" s="1"/>
  <c r="C79" i="39"/>
  <c r="C80"/>
  <c r="C81"/>
  <c r="L81" i="66" s="1"/>
  <c r="O81" s="1"/>
  <c r="D81" i="58" s="1"/>
  <c r="C82" i="39"/>
  <c r="L82" i="66" s="1"/>
  <c r="P82" s="1"/>
  <c r="E82" i="58" s="1"/>
  <c r="C83" i="39"/>
  <c r="C84"/>
  <c r="C85"/>
  <c r="L85" i="66" s="1"/>
  <c r="O85" s="1"/>
  <c r="D85" i="58" s="1"/>
  <c r="C86" i="39"/>
  <c r="L86" i="66" s="1"/>
  <c r="P86" s="1"/>
  <c r="E86" i="58" s="1"/>
  <c r="C87" i="39"/>
  <c r="C88"/>
  <c r="C89"/>
  <c r="L89" i="66" s="1"/>
  <c r="O89" s="1"/>
  <c r="D89" i="58" s="1"/>
  <c r="C90" i="39"/>
  <c r="L90" i="66" s="1"/>
  <c r="P90" s="1"/>
  <c r="E90" i="58" s="1"/>
  <c r="C91" i="39"/>
  <c r="C92"/>
  <c r="C93"/>
  <c r="L93" i="66" s="1"/>
  <c r="O93" s="1"/>
  <c r="D93" i="58" s="1"/>
  <c r="C94" i="39"/>
  <c r="L94" i="66" s="1"/>
  <c r="P94" s="1"/>
  <c r="E94" i="58" s="1"/>
  <c r="C95" i="39"/>
  <c r="C96"/>
  <c r="C97"/>
  <c r="L97" i="66" s="1"/>
  <c r="O97" s="1"/>
  <c r="D97" i="58" s="1"/>
  <c r="C98" i="39"/>
  <c r="L98" i="66" s="1"/>
  <c r="P98" s="1"/>
  <c r="E98" i="58" s="1"/>
  <c r="C3" i="39"/>
  <c r="L3" i="66" s="1"/>
  <c r="N3" s="1"/>
  <c r="E3" i="57" s="1"/>
  <c r="J99" i="66"/>
  <c r="I99"/>
  <c r="H99"/>
  <c r="G99"/>
  <c r="E99"/>
  <c r="D99"/>
  <c r="C99"/>
  <c r="B99"/>
  <c r="K98"/>
  <c r="F98"/>
  <c r="K97"/>
  <c r="F97"/>
  <c r="L96"/>
  <c r="N96" s="1"/>
  <c r="E96" i="57" s="1"/>
  <c r="K96" i="66"/>
  <c r="F96"/>
  <c r="L95"/>
  <c r="M95" s="1"/>
  <c r="D95" i="57" s="1"/>
  <c r="K95" i="66"/>
  <c r="F95"/>
  <c r="K94"/>
  <c r="F94"/>
  <c r="K93"/>
  <c r="F93"/>
  <c r="L92"/>
  <c r="N92" s="1"/>
  <c r="E92" i="57" s="1"/>
  <c r="K92" i="66"/>
  <c r="F92"/>
  <c r="L91"/>
  <c r="M91" s="1"/>
  <c r="D91" i="57" s="1"/>
  <c r="K91" i="66"/>
  <c r="F91"/>
  <c r="K90"/>
  <c r="F90"/>
  <c r="K89"/>
  <c r="F89"/>
  <c r="L88"/>
  <c r="N88" s="1"/>
  <c r="E88" i="57" s="1"/>
  <c r="K88" i="66"/>
  <c r="F88"/>
  <c r="L87"/>
  <c r="M87" s="1"/>
  <c r="D87" i="57" s="1"/>
  <c r="K87" i="66"/>
  <c r="F87"/>
  <c r="K86"/>
  <c r="F86"/>
  <c r="K85"/>
  <c r="F85"/>
  <c r="L84"/>
  <c r="N84" s="1"/>
  <c r="E84" i="57" s="1"/>
  <c r="K84" i="66"/>
  <c r="F84"/>
  <c r="L83"/>
  <c r="M83" s="1"/>
  <c r="D83" i="57" s="1"/>
  <c r="K83" i="66"/>
  <c r="F83"/>
  <c r="K82"/>
  <c r="F82"/>
  <c r="K81"/>
  <c r="F81"/>
  <c r="L80"/>
  <c r="N80" s="1"/>
  <c r="E80" i="57" s="1"/>
  <c r="K80" i="66"/>
  <c r="F80"/>
  <c r="L79"/>
  <c r="M79" s="1"/>
  <c r="D79" i="57" s="1"/>
  <c r="K79" i="66"/>
  <c r="F79"/>
  <c r="K78"/>
  <c r="F78"/>
  <c r="K77"/>
  <c r="F77"/>
  <c r="L76"/>
  <c r="N76" s="1"/>
  <c r="E76" i="57" s="1"/>
  <c r="K76" i="66"/>
  <c r="F76"/>
  <c r="L75"/>
  <c r="M75" s="1"/>
  <c r="D75" i="57" s="1"/>
  <c r="K75" i="66"/>
  <c r="F75"/>
  <c r="K74"/>
  <c r="F74"/>
  <c r="K73"/>
  <c r="F73"/>
  <c r="L72"/>
  <c r="N72" s="1"/>
  <c r="E72" i="57" s="1"/>
  <c r="K72" i="66"/>
  <c r="F72"/>
  <c r="L71"/>
  <c r="M71" s="1"/>
  <c r="D71" i="57" s="1"/>
  <c r="K71" i="66"/>
  <c r="F71"/>
  <c r="K70"/>
  <c r="F70"/>
  <c r="K69"/>
  <c r="F69"/>
  <c r="L68"/>
  <c r="N68" s="1"/>
  <c r="E68" i="57" s="1"/>
  <c r="K68" i="66"/>
  <c r="F68"/>
  <c r="L67"/>
  <c r="M67" s="1"/>
  <c r="D67" i="57" s="1"/>
  <c r="K67" i="66"/>
  <c r="F67"/>
  <c r="K66"/>
  <c r="F66"/>
  <c r="K65"/>
  <c r="F65"/>
  <c r="L64"/>
  <c r="N64" s="1"/>
  <c r="E64" i="57" s="1"/>
  <c r="K64" i="66"/>
  <c r="F64"/>
  <c r="L63"/>
  <c r="M63" s="1"/>
  <c r="D63" i="57" s="1"/>
  <c r="K63" i="66"/>
  <c r="F63"/>
  <c r="K62"/>
  <c r="F62"/>
  <c r="K61"/>
  <c r="F61"/>
  <c r="L60"/>
  <c r="N60" s="1"/>
  <c r="E60" i="57" s="1"/>
  <c r="K60" i="66"/>
  <c r="F60"/>
  <c r="L59"/>
  <c r="M59" s="1"/>
  <c r="D59" i="57" s="1"/>
  <c r="K59" i="66"/>
  <c r="F59"/>
  <c r="K58"/>
  <c r="F58"/>
  <c r="K57"/>
  <c r="F57"/>
  <c r="L56"/>
  <c r="N56" s="1"/>
  <c r="E56" i="57" s="1"/>
  <c r="K56" i="66"/>
  <c r="F56"/>
  <c r="L55"/>
  <c r="M55" s="1"/>
  <c r="D55" i="57" s="1"/>
  <c r="K55" i="66"/>
  <c r="F55"/>
  <c r="K54"/>
  <c r="F54"/>
  <c r="K53"/>
  <c r="F53"/>
  <c r="L52"/>
  <c r="N52" s="1"/>
  <c r="E52" i="57" s="1"/>
  <c r="K52" i="66"/>
  <c r="F52"/>
  <c r="L51"/>
  <c r="M51" s="1"/>
  <c r="D51" i="57" s="1"/>
  <c r="K51" i="66"/>
  <c r="F51"/>
  <c r="K50"/>
  <c r="F50"/>
  <c r="K49"/>
  <c r="F49"/>
  <c r="L48"/>
  <c r="N48" s="1"/>
  <c r="E48" i="57" s="1"/>
  <c r="K48" i="66"/>
  <c r="F48"/>
  <c r="L47"/>
  <c r="M47" s="1"/>
  <c r="D47" i="57" s="1"/>
  <c r="K47" i="66"/>
  <c r="F47"/>
  <c r="L46"/>
  <c r="P46" s="1"/>
  <c r="E46" i="58" s="1"/>
  <c r="K46" i="66"/>
  <c r="F46"/>
  <c r="K45"/>
  <c r="F45"/>
  <c r="L44"/>
  <c r="N44" s="1"/>
  <c r="E44" i="57" s="1"/>
  <c r="K44" i="66"/>
  <c r="F44"/>
  <c r="L43"/>
  <c r="M43" s="1"/>
  <c r="D43" i="57" s="1"/>
  <c r="K43" i="66"/>
  <c r="F43"/>
  <c r="L42"/>
  <c r="P42" s="1"/>
  <c r="E42" i="58" s="1"/>
  <c r="K42" i="66"/>
  <c r="F42"/>
  <c r="K41"/>
  <c r="F41"/>
  <c r="L40"/>
  <c r="N40" s="1"/>
  <c r="E40" i="57" s="1"/>
  <c r="K40" i="66"/>
  <c r="F40"/>
  <c r="L39"/>
  <c r="M39" s="1"/>
  <c r="D39" i="57" s="1"/>
  <c r="K39" i="66"/>
  <c r="F39"/>
  <c r="L38"/>
  <c r="P38" s="1"/>
  <c r="E38" i="58" s="1"/>
  <c r="K38" i="66"/>
  <c r="F38"/>
  <c r="K37"/>
  <c r="F37"/>
  <c r="L36"/>
  <c r="N36" s="1"/>
  <c r="E36" i="57" s="1"/>
  <c r="K36" i="66"/>
  <c r="F36"/>
  <c r="L35"/>
  <c r="M35" s="1"/>
  <c r="D35" i="57" s="1"/>
  <c r="K35" i="66"/>
  <c r="F35"/>
  <c r="L34"/>
  <c r="P34" s="1"/>
  <c r="E34" i="58" s="1"/>
  <c r="K34" i="66"/>
  <c r="F34"/>
  <c r="L33"/>
  <c r="O33" s="1"/>
  <c r="D33" i="58" s="1"/>
  <c r="K33" i="66"/>
  <c r="F33"/>
  <c r="L32"/>
  <c r="N32" s="1"/>
  <c r="E32" i="57" s="1"/>
  <c r="K32" i="66"/>
  <c r="F32"/>
  <c r="L31"/>
  <c r="M31" s="1"/>
  <c r="D31" i="57" s="1"/>
  <c r="K31" i="66"/>
  <c r="F31"/>
  <c r="L30"/>
  <c r="P30" s="1"/>
  <c r="E30" i="58" s="1"/>
  <c r="K30" i="66"/>
  <c r="F30"/>
  <c r="L29"/>
  <c r="O29" s="1"/>
  <c r="D29" i="58" s="1"/>
  <c r="K29" i="66"/>
  <c r="F29"/>
  <c r="L28"/>
  <c r="N28" s="1"/>
  <c r="E28" i="57" s="1"/>
  <c r="K28" i="66"/>
  <c r="F28"/>
  <c r="L27"/>
  <c r="M27" s="1"/>
  <c r="D27" i="57" s="1"/>
  <c r="K27" i="66"/>
  <c r="F27"/>
  <c r="L26"/>
  <c r="P26" s="1"/>
  <c r="E26" i="58" s="1"/>
  <c r="K26" i="66"/>
  <c r="F26"/>
  <c r="L25"/>
  <c r="O25" s="1"/>
  <c r="D25" i="58" s="1"/>
  <c r="K25" i="66"/>
  <c r="F25"/>
  <c r="L24"/>
  <c r="N24" s="1"/>
  <c r="E24" i="57" s="1"/>
  <c r="K24" i="66"/>
  <c r="F24"/>
  <c r="L23"/>
  <c r="M23" s="1"/>
  <c r="D23" i="57" s="1"/>
  <c r="K23" i="66"/>
  <c r="F23"/>
  <c r="L22"/>
  <c r="P22" s="1"/>
  <c r="E22" i="58" s="1"/>
  <c r="K22" i="66"/>
  <c r="F22"/>
  <c r="L21"/>
  <c r="O21" s="1"/>
  <c r="D21" i="58" s="1"/>
  <c r="K21" i="66"/>
  <c r="F21"/>
  <c r="L20"/>
  <c r="N20" s="1"/>
  <c r="E20" i="57" s="1"/>
  <c r="K20" i="66"/>
  <c r="F20"/>
  <c r="L19"/>
  <c r="M19" s="1"/>
  <c r="D19" i="57" s="1"/>
  <c r="K19" i="66"/>
  <c r="F19"/>
  <c r="L18"/>
  <c r="P18" s="1"/>
  <c r="E18" i="58" s="1"/>
  <c r="K18" i="66"/>
  <c r="F18"/>
  <c r="L17"/>
  <c r="O17" s="1"/>
  <c r="D17" i="58" s="1"/>
  <c r="K17" i="66"/>
  <c r="F17"/>
  <c r="L16"/>
  <c r="N16" s="1"/>
  <c r="E16" i="57" s="1"/>
  <c r="K16" i="66"/>
  <c r="F16"/>
  <c r="L15"/>
  <c r="M15" s="1"/>
  <c r="D15" i="57" s="1"/>
  <c r="K15" i="66"/>
  <c r="F15"/>
  <c r="L14"/>
  <c r="P14" s="1"/>
  <c r="E14" i="58" s="1"/>
  <c r="K14" i="66"/>
  <c r="F14"/>
  <c r="L13"/>
  <c r="O13" s="1"/>
  <c r="D13" i="58" s="1"/>
  <c r="K13" i="66"/>
  <c r="F13"/>
  <c r="L12"/>
  <c r="N12" s="1"/>
  <c r="E12" i="57" s="1"/>
  <c r="K12" i="66"/>
  <c r="F12"/>
  <c r="L11"/>
  <c r="M11" s="1"/>
  <c r="D11" i="57" s="1"/>
  <c r="K11" i="66"/>
  <c r="F11"/>
  <c r="L10"/>
  <c r="P10" s="1"/>
  <c r="E10" i="58" s="1"/>
  <c r="K10" i="66"/>
  <c r="F10"/>
  <c r="L9"/>
  <c r="O9" s="1"/>
  <c r="D9" i="58" s="1"/>
  <c r="K9" i="66"/>
  <c r="F9"/>
  <c r="L8"/>
  <c r="N8" s="1"/>
  <c r="E8" i="57" s="1"/>
  <c r="K8" i="66"/>
  <c r="F8"/>
  <c r="L7"/>
  <c r="M7" s="1"/>
  <c r="D7" i="57" s="1"/>
  <c r="K7" i="66"/>
  <c r="F7"/>
  <c r="L6"/>
  <c r="P6" s="1"/>
  <c r="E6" i="58" s="1"/>
  <c r="K6" i="66"/>
  <c r="F6"/>
  <c r="L5"/>
  <c r="O5" s="1"/>
  <c r="D5" i="58" s="1"/>
  <c r="K5" i="66"/>
  <c r="F5"/>
  <c r="L4"/>
  <c r="N4" s="1"/>
  <c r="E4" i="57" s="1"/>
  <c r="K4" i="66"/>
  <c r="F4"/>
  <c r="K3"/>
  <c r="F3"/>
  <c r="A1"/>
  <c r="A1" i="65"/>
  <c r="L4"/>
  <c r="N4" s="1"/>
  <c r="E4" i="55" s="1"/>
  <c r="L5" i="65"/>
  <c r="P5" s="1"/>
  <c r="E5" i="56" s="1"/>
  <c r="L6" i="65"/>
  <c r="P6" s="1"/>
  <c r="E6" i="56" s="1"/>
  <c r="L7" i="65"/>
  <c r="P7" s="1"/>
  <c r="E7" i="56" s="1"/>
  <c r="L8" i="65"/>
  <c r="N8" s="1"/>
  <c r="E8" i="55" s="1"/>
  <c r="L9" i="65"/>
  <c r="P9" s="1"/>
  <c r="E9" i="56" s="1"/>
  <c r="L10" i="65"/>
  <c r="P10" s="1"/>
  <c r="E10" i="56" s="1"/>
  <c r="L11" i="65"/>
  <c r="P11" s="1"/>
  <c r="E11" i="56" s="1"/>
  <c r="L12" i="65"/>
  <c r="N12" s="1"/>
  <c r="E12" i="55" s="1"/>
  <c r="L13" i="65"/>
  <c r="P13" s="1"/>
  <c r="E13" i="56" s="1"/>
  <c r="L14" i="65"/>
  <c r="P14" s="1"/>
  <c r="E14" i="56" s="1"/>
  <c r="L15" i="65"/>
  <c r="P15" s="1"/>
  <c r="E15" i="56" s="1"/>
  <c r="L16" i="65"/>
  <c r="N16" s="1"/>
  <c r="E16" i="55" s="1"/>
  <c r="L17" i="65"/>
  <c r="P17" s="1"/>
  <c r="E17" i="56" s="1"/>
  <c r="L18" i="65"/>
  <c r="P18" s="1"/>
  <c r="E18" i="56" s="1"/>
  <c r="L19" i="65"/>
  <c r="P19" s="1"/>
  <c r="E19" i="56" s="1"/>
  <c r="L20" i="65"/>
  <c r="N20" s="1"/>
  <c r="E20" i="55" s="1"/>
  <c r="L21" i="65"/>
  <c r="P21" s="1"/>
  <c r="E21" i="56" s="1"/>
  <c r="L22" i="65"/>
  <c r="P22" s="1"/>
  <c r="E22" i="56" s="1"/>
  <c r="L23" i="65"/>
  <c r="P23" s="1"/>
  <c r="E23" i="56" s="1"/>
  <c r="L24" i="65"/>
  <c r="P24" s="1"/>
  <c r="E24" i="56" s="1"/>
  <c r="L25" i="65"/>
  <c r="P25" s="1"/>
  <c r="E25" i="56" s="1"/>
  <c r="L26" i="65"/>
  <c r="P26" s="1"/>
  <c r="E26" i="56" s="1"/>
  <c r="L27" i="65"/>
  <c r="P27" s="1"/>
  <c r="E27" i="56" s="1"/>
  <c r="L28" i="65"/>
  <c r="P28" s="1"/>
  <c r="E28" i="56" s="1"/>
  <c r="L29" i="65"/>
  <c r="P29" s="1"/>
  <c r="E29" i="56" s="1"/>
  <c r="L30" i="65"/>
  <c r="P30" s="1"/>
  <c r="E30" i="56" s="1"/>
  <c r="L31" i="65"/>
  <c r="P31" s="1"/>
  <c r="E31" i="56" s="1"/>
  <c r="L32" i="65"/>
  <c r="P32" s="1"/>
  <c r="E32" i="56" s="1"/>
  <c r="L33" i="65"/>
  <c r="P33" s="1"/>
  <c r="E33" i="56" s="1"/>
  <c r="L34" i="65"/>
  <c r="P34" s="1"/>
  <c r="E34" i="56" s="1"/>
  <c r="L35" i="65"/>
  <c r="P35" s="1"/>
  <c r="E35" i="56" s="1"/>
  <c r="L36" i="65"/>
  <c r="P36" s="1"/>
  <c r="E36" i="56" s="1"/>
  <c r="L37" i="65"/>
  <c r="P37" s="1"/>
  <c r="E37" i="56" s="1"/>
  <c r="L38" i="65"/>
  <c r="P38" s="1"/>
  <c r="E38" i="56" s="1"/>
  <c r="L39" i="65"/>
  <c r="P39" s="1"/>
  <c r="E39" i="56" s="1"/>
  <c r="L40" i="65"/>
  <c r="P40" s="1"/>
  <c r="E40" i="56" s="1"/>
  <c r="L41" i="65"/>
  <c r="P41" s="1"/>
  <c r="E41" i="56" s="1"/>
  <c r="L42" i="65"/>
  <c r="P42" s="1"/>
  <c r="E42" i="56" s="1"/>
  <c r="L43" i="65"/>
  <c r="P43" s="1"/>
  <c r="E43" i="56" s="1"/>
  <c r="L44" i="65"/>
  <c r="P44" s="1"/>
  <c r="E44" i="56" s="1"/>
  <c r="L45" i="65"/>
  <c r="P45" s="1"/>
  <c r="E45" i="56" s="1"/>
  <c r="L46" i="65"/>
  <c r="P46" s="1"/>
  <c r="E46" i="56" s="1"/>
  <c r="L47" i="65"/>
  <c r="P47" s="1"/>
  <c r="E47" i="56" s="1"/>
  <c r="L48" i="65"/>
  <c r="P48" s="1"/>
  <c r="E48" i="56" s="1"/>
  <c r="L49" i="65"/>
  <c r="P49" s="1"/>
  <c r="E49" i="56" s="1"/>
  <c r="L50" i="65"/>
  <c r="P50" s="1"/>
  <c r="E50" i="56" s="1"/>
  <c r="L51" i="65"/>
  <c r="P51" s="1"/>
  <c r="E51" i="56" s="1"/>
  <c r="L52" i="65"/>
  <c r="P52" s="1"/>
  <c r="E52" i="56" s="1"/>
  <c r="L53" i="65"/>
  <c r="P53" s="1"/>
  <c r="E53" i="56" s="1"/>
  <c r="L54" i="65"/>
  <c r="P54" s="1"/>
  <c r="E54" i="56" s="1"/>
  <c r="L55" i="65"/>
  <c r="P55" s="1"/>
  <c r="E55" i="56" s="1"/>
  <c r="L56" i="65"/>
  <c r="P56" s="1"/>
  <c r="E56" i="56" s="1"/>
  <c r="L57" i="65"/>
  <c r="P57" s="1"/>
  <c r="E57" i="56" s="1"/>
  <c r="L58" i="65"/>
  <c r="P58" s="1"/>
  <c r="E58" i="56" s="1"/>
  <c r="L59" i="65"/>
  <c r="P59" s="1"/>
  <c r="E59" i="56" s="1"/>
  <c r="L60" i="65"/>
  <c r="P60" s="1"/>
  <c r="E60" i="56" s="1"/>
  <c r="L61" i="65"/>
  <c r="P61" s="1"/>
  <c r="E61" i="56" s="1"/>
  <c r="L62" i="65"/>
  <c r="P62" s="1"/>
  <c r="E62" i="56" s="1"/>
  <c r="L63" i="65"/>
  <c r="P63" s="1"/>
  <c r="E63" i="56" s="1"/>
  <c r="L64" i="65"/>
  <c r="P64" s="1"/>
  <c r="E64" i="56" s="1"/>
  <c r="L65" i="65"/>
  <c r="P65" s="1"/>
  <c r="E65" i="56" s="1"/>
  <c r="L66" i="65"/>
  <c r="P66" s="1"/>
  <c r="E66" i="56" s="1"/>
  <c r="L67" i="65"/>
  <c r="P67" s="1"/>
  <c r="E67" i="56" s="1"/>
  <c r="L68" i="65"/>
  <c r="P68" s="1"/>
  <c r="E68" i="56" s="1"/>
  <c r="L69" i="65"/>
  <c r="P69" s="1"/>
  <c r="E69" i="56" s="1"/>
  <c r="L70" i="65"/>
  <c r="P70" s="1"/>
  <c r="E70" i="56" s="1"/>
  <c r="L71" i="65"/>
  <c r="P71" s="1"/>
  <c r="E71" i="56" s="1"/>
  <c r="L72" i="65"/>
  <c r="P72" s="1"/>
  <c r="E72" i="56" s="1"/>
  <c r="L73" i="65"/>
  <c r="P73" s="1"/>
  <c r="E73" i="56" s="1"/>
  <c r="L74" i="65"/>
  <c r="P74" s="1"/>
  <c r="E74" i="56" s="1"/>
  <c r="L75" i="65"/>
  <c r="P75" s="1"/>
  <c r="E75" i="56" s="1"/>
  <c r="L76" i="65"/>
  <c r="P76" s="1"/>
  <c r="E76" i="56" s="1"/>
  <c r="L77" i="65"/>
  <c r="P77" s="1"/>
  <c r="E77" i="56" s="1"/>
  <c r="L78" i="65"/>
  <c r="P78" s="1"/>
  <c r="E78" i="56" s="1"/>
  <c r="L79" i="65"/>
  <c r="P79" s="1"/>
  <c r="E79" i="56" s="1"/>
  <c r="L80" i="65"/>
  <c r="P80" s="1"/>
  <c r="E80" i="56" s="1"/>
  <c r="L81" i="65"/>
  <c r="P81" s="1"/>
  <c r="E81" i="56" s="1"/>
  <c r="L82" i="65"/>
  <c r="P82" s="1"/>
  <c r="E82" i="56" s="1"/>
  <c r="L83" i="65"/>
  <c r="P83" s="1"/>
  <c r="E83" i="56" s="1"/>
  <c r="L84" i="65"/>
  <c r="P84" s="1"/>
  <c r="E84" i="56" s="1"/>
  <c r="L85" i="65"/>
  <c r="P85" s="1"/>
  <c r="E85" i="56" s="1"/>
  <c r="L86" i="65"/>
  <c r="P86" s="1"/>
  <c r="E86" i="56" s="1"/>
  <c r="L87" i="65"/>
  <c r="P87" s="1"/>
  <c r="E87" i="56" s="1"/>
  <c r="L88" i="65"/>
  <c r="P88" s="1"/>
  <c r="E88" i="56" s="1"/>
  <c r="L89" i="65"/>
  <c r="P89" s="1"/>
  <c r="E89" i="56" s="1"/>
  <c r="L90" i="65"/>
  <c r="P90" s="1"/>
  <c r="E90" i="56" s="1"/>
  <c r="L91" i="65"/>
  <c r="P91" s="1"/>
  <c r="E91" i="56" s="1"/>
  <c r="L92" i="65"/>
  <c r="P92" s="1"/>
  <c r="E92" i="56" s="1"/>
  <c r="L93" i="65"/>
  <c r="P93" s="1"/>
  <c r="E93" i="56" s="1"/>
  <c r="L94" i="65"/>
  <c r="P94" s="1"/>
  <c r="E94" i="56" s="1"/>
  <c r="L95" i="65"/>
  <c r="P95" s="1"/>
  <c r="E95" i="56" s="1"/>
  <c r="L96" i="65"/>
  <c r="P96" s="1"/>
  <c r="E96" i="56" s="1"/>
  <c r="L97" i="65"/>
  <c r="P97" s="1"/>
  <c r="E97" i="56" s="1"/>
  <c r="L98" i="65"/>
  <c r="P98" s="1"/>
  <c r="E98" i="56" s="1"/>
  <c r="L3" i="65"/>
  <c r="N3" s="1"/>
  <c r="E3" i="55" s="1"/>
  <c r="P4" i="1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3"/>
  <c r="J99" i="65"/>
  <c r="I99"/>
  <c r="F3"/>
  <c r="Q99" i="64"/>
  <c r="P99"/>
  <c r="O99"/>
  <c r="N99"/>
  <c r="M99"/>
  <c r="L99"/>
  <c r="K99"/>
  <c r="J99"/>
  <c r="I99"/>
  <c r="H99"/>
  <c r="G99"/>
  <c r="F99"/>
  <c r="E99"/>
  <c r="D99"/>
  <c r="C99"/>
  <c r="B99"/>
  <c r="A1"/>
  <c r="T99" i="63"/>
  <c r="S99"/>
  <c r="R99"/>
  <c r="Q99"/>
  <c r="P99"/>
  <c r="U98"/>
  <c r="N98"/>
  <c r="U97"/>
  <c r="N97"/>
  <c r="F97"/>
  <c r="U96"/>
  <c r="F96"/>
  <c r="U95"/>
  <c r="F95"/>
  <c r="U94"/>
  <c r="F94"/>
  <c r="U93"/>
  <c r="F93"/>
  <c r="U92"/>
  <c r="N92"/>
  <c r="U91"/>
  <c r="F91"/>
  <c r="U90"/>
  <c r="N90"/>
  <c r="F90"/>
  <c r="U89"/>
  <c r="N89"/>
  <c r="F89"/>
  <c r="U88"/>
  <c r="N88"/>
  <c r="F88"/>
  <c r="U87"/>
  <c r="F87"/>
  <c r="U86"/>
  <c r="N86"/>
  <c r="F86"/>
  <c r="U85"/>
  <c r="N85"/>
  <c r="F85"/>
  <c r="U84"/>
  <c r="N84"/>
  <c r="F84"/>
  <c r="U83"/>
  <c r="F83"/>
  <c r="U82"/>
  <c r="N82"/>
  <c r="F82"/>
  <c r="U81"/>
  <c r="N81"/>
  <c r="F81"/>
  <c r="U80"/>
  <c r="N80"/>
  <c r="F80"/>
  <c r="U79"/>
  <c r="F79"/>
  <c r="U78"/>
  <c r="F78"/>
  <c r="U77"/>
  <c r="N77"/>
  <c r="F77"/>
  <c r="U76"/>
  <c r="N76"/>
  <c r="F76"/>
  <c r="U75"/>
  <c r="F75"/>
  <c r="U74"/>
  <c r="N74"/>
  <c r="F74"/>
  <c r="U73"/>
  <c r="N73"/>
  <c r="F73"/>
  <c r="U72"/>
  <c r="N72"/>
  <c r="F72"/>
  <c r="U71"/>
  <c r="F71"/>
  <c r="U70"/>
  <c r="N70"/>
  <c r="F70"/>
  <c r="U69"/>
  <c r="N69"/>
  <c r="F69"/>
  <c r="U68"/>
  <c r="N68"/>
  <c r="F68"/>
  <c r="U67"/>
  <c r="F67"/>
  <c r="U66"/>
  <c r="N66"/>
  <c r="F66"/>
  <c r="U65"/>
  <c r="N65"/>
  <c r="F65"/>
  <c r="U64"/>
  <c r="N64"/>
  <c r="F64"/>
  <c r="U63"/>
  <c r="F63"/>
  <c r="U62"/>
  <c r="N62"/>
  <c r="F62"/>
  <c r="U61"/>
  <c r="N61"/>
  <c r="F61"/>
  <c r="U60"/>
  <c r="N60"/>
  <c r="F60"/>
  <c r="U59"/>
  <c r="U58"/>
  <c r="N58"/>
  <c r="F58"/>
  <c r="U57"/>
  <c r="N57"/>
  <c r="F57"/>
  <c r="U56"/>
  <c r="N56"/>
  <c r="F56"/>
  <c r="U55"/>
  <c r="F55"/>
  <c r="U54"/>
  <c r="N54"/>
  <c r="F54"/>
  <c r="U53"/>
  <c r="N53"/>
  <c r="F53"/>
  <c r="U52"/>
  <c r="N52"/>
  <c r="F52"/>
  <c r="U51"/>
  <c r="F51"/>
  <c r="U50"/>
  <c r="N50"/>
  <c r="F50"/>
  <c r="U49"/>
  <c r="N49"/>
  <c r="F49"/>
  <c r="U48"/>
  <c r="N48"/>
  <c r="F48"/>
  <c r="U47"/>
  <c r="F47"/>
  <c r="U46"/>
  <c r="N46"/>
  <c r="F46"/>
  <c r="U45"/>
  <c r="N45"/>
  <c r="F45"/>
  <c r="U44"/>
  <c r="N44"/>
  <c r="F44"/>
  <c r="U43"/>
  <c r="F43"/>
  <c r="U42"/>
  <c r="N42"/>
  <c r="F42"/>
  <c r="U41"/>
  <c r="N41"/>
  <c r="F41"/>
  <c r="U40"/>
  <c r="N40"/>
  <c r="F40"/>
  <c r="U39"/>
  <c r="F39"/>
  <c r="U38"/>
  <c r="N38"/>
  <c r="F38"/>
  <c r="U37"/>
  <c r="N37"/>
  <c r="F37"/>
  <c r="U36"/>
  <c r="N36"/>
  <c r="F36"/>
  <c r="U35"/>
  <c r="F35"/>
  <c r="U34"/>
  <c r="N34"/>
  <c r="F34"/>
  <c r="U33"/>
  <c r="N33"/>
  <c r="F33"/>
  <c r="U32"/>
  <c r="N32"/>
  <c r="F32"/>
  <c r="U31"/>
  <c r="F31"/>
  <c r="U30"/>
  <c r="N30"/>
  <c r="F30"/>
  <c r="U29"/>
  <c r="N29"/>
  <c r="F29"/>
  <c r="U28"/>
  <c r="F28"/>
  <c r="U27"/>
  <c r="N27"/>
  <c r="F27"/>
  <c r="U26"/>
  <c r="N26"/>
  <c r="F26"/>
  <c r="U25"/>
  <c r="N25"/>
  <c r="F25"/>
  <c r="U24"/>
  <c r="N24"/>
  <c r="F24"/>
  <c r="U23"/>
  <c r="F23"/>
  <c r="U22"/>
  <c r="N22"/>
  <c r="F22"/>
  <c r="U21"/>
  <c r="N21"/>
  <c r="F21"/>
  <c r="U20"/>
  <c r="N20"/>
  <c r="F20"/>
  <c r="U19"/>
  <c r="F19"/>
  <c r="U18"/>
  <c r="N18"/>
  <c r="F18"/>
  <c r="U17"/>
  <c r="N17"/>
  <c r="F17"/>
  <c r="U16"/>
  <c r="N16"/>
  <c r="F16"/>
  <c r="U15"/>
  <c r="F15"/>
  <c r="U14"/>
  <c r="N14"/>
  <c r="F14"/>
  <c r="U13"/>
  <c r="N13"/>
  <c r="F13"/>
  <c r="U12"/>
  <c r="N12"/>
  <c r="F12"/>
  <c r="U11"/>
  <c r="F11"/>
  <c r="U10"/>
  <c r="N10"/>
  <c r="F10"/>
  <c r="U9"/>
  <c r="N9"/>
  <c r="F9"/>
  <c r="U8"/>
  <c r="N8"/>
  <c r="F8"/>
  <c r="U7"/>
  <c r="F7"/>
  <c r="U6"/>
  <c r="N6"/>
  <c r="F6"/>
  <c r="U5"/>
  <c r="N5"/>
  <c r="F5"/>
  <c r="U4"/>
  <c r="N4"/>
  <c r="F4"/>
  <c r="U3"/>
  <c r="M99"/>
  <c r="L99"/>
  <c r="K99"/>
  <c r="J99"/>
  <c r="I99"/>
  <c r="A1"/>
  <c r="T99" i="62"/>
  <c r="S99"/>
  <c r="R99"/>
  <c r="Q99"/>
  <c r="P99"/>
  <c r="U98"/>
  <c r="N98"/>
  <c r="U97"/>
  <c r="N97"/>
  <c r="F97"/>
  <c r="U96"/>
  <c r="N96"/>
  <c r="U95"/>
  <c r="N95"/>
  <c r="F95"/>
  <c r="U94"/>
  <c r="N94"/>
  <c r="AD93"/>
  <c r="U93"/>
  <c r="N93"/>
  <c r="F93"/>
  <c r="U92"/>
  <c r="N92"/>
  <c r="F92"/>
  <c r="U91"/>
  <c r="N91"/>
  <c r="F91"/>
  <c r="U90"/>
  <c r="N90"/>
  <c r="F90"/>
  <c r="AD89"/>
  <c r="U89"/>
  <c r="N89"/>
  <c r="F89"/>
  <c r="AD88"/>
  <c r="U88"/>
  <c r="N88"/>
  <c r="F88"/>
  <c r="U87"/>
  <c r="N87"/>
  <c r="F87"/>
  <c r="U86"/>
  <c r="N86"/>
  <c r="F86"/>
  <c r="AD85"/>
  <c r="U85"/>
  <c r="N85"/>
  <c r="F85"/>
  <c r="U84"/>
  <c r="F84"/>
  <c r="U83"/>
  <c r="N83"/>
  <c r="F83"/>
  <c r="U82"/>
  <c r="N82"/>
  <c r="F82"/>
  <c r="U81"/>
  <c r="N81"/>
  <c r="F81"/>
  <c r="U80"/>
  <c r="F80"/>
  <c r="U79"/>
  <c r="N79"/>
  <c r="F79"/>
  <c r="AC78"/>
  <c r="U78"/>
  <c r="N78"/>
  <c r="U77"/>
  <c r="N77"/>
  <c r="F77"/>
  <c r="U76"/>
  <c r="F76"/>
  <c r="U75"/>
  <c r="N75"/>
  <c r="F75"/>
  <c r="U74"/>
  <c r="N74"/>
  <c r="U73"/>
  <c r="N73"/>
  <c r="F73"/>
  <c r="U72"/>
  <c r="F72"/>
  <c r="U71"/>
  <c r="N71"/>
  <c r="F71"/>
  <c r="U70"/>
  <c r="N70"/>
  <c r="F70"/>
  <c r="AD69"/>
  <c r="U69"/>
  <c r="N69"/>
  <c r="F69"/>
  <c r="U68"/>
  <c r="F68"/>
  <c r="U67"/>
  <c r="N67"/>
  <c r="F67"/>
  <c r="AD66"/>
  <c r="U66"/>
  <c r="N66"/>
  <c r="F66"/>
  <c r="AD65"/>
  <c r="U65"/>
  <c r="N65"/>
  <c r="F65"/>
  <c r="U64"/>
  <c r="F64"/>
  <c r="U63"/>
  <c r="N63"/>
  <c r="F63"/>
  <c r="AC62"/>
  <c r="U62"/>
  <c r="N62"/>
  <c r="F62"/>
  <c r="U61"/>
  <c r="N61"/>
  <c r="F61"/>
  <c r="U60"/>
  <c r="F60"/>
  <c r="U59"/>
  <c r="N59"/>
  <c r="F59"/>
  <c r="U58"/>
  <c r="N58"/>
  <c r="F58"/>
  <c r="U57"/>
  <c r="N57"/>
  <c r="F57"/>
  <c r="U56"/>
  <c r="F56"/>
  <c r="U55"/>
  <c r="N55"/>
  <c r="F55"/>
  <c r="U54"/>
  <c r="N54"/>
  <c r="F54"/>
  <c r="AD53"/>
  <c r="U53"/>
  <c r="N53"/>
  <c r="F53"/>
  <c r="U52"/>
  <c r="F52"/>
  <c r="U51"/>
  <c r="N51"/>
  <c r="F51"/>
  <c r="AD50"/>
  <c r="U50"/>
  <c r="U49"/>
  <c r="F49"/>
  <c r="U48"/>
  <c r="F48"/>
  <c r="U47"/>
  <c r="F47"/>
  <c r="U46"/>
  <c r="F46"/>
  <c r="U45"/>
  <c r="F45"/>
  <c r="U44"/>
  <c r="F44"/>
  <c r="U43"/>
  <c r="F43"/>
  <c r="U42"/>
  <c r="F42"/>
  <c r="U41"/>
  <c r="F41"/>
  <c r="U40"/>
  <c r="F40"/>
  <c r="U39"/>
  <c r="F39"/>
  <c r="U38"/>
  <c r="F38"/>
  <c r="U37"/>
  <c r="F37"/>
  <c r="U36"/>
  <c r="F36"/>
  <c r="U35"/>
  <c r="F35"/>
  <c r="U34"/>
  <c r="F34"/>
  <c r="AD33"/>
  <c r="U33"/>
  <c r="F33"/>
  <c r="U32"/>
  <c r="U31"/>
  <c r="F31"/>
  <c r="U30"/>
  <c r="F30"/>
  <c r="AD29"/>
  <c r="U29"/>
  <c r="F29"/>
  <c r="U28"/>
  <c r="U27"/>
  <c r="F27"/>
  <c r="U26"/>
  <c r="F26"/>
  <c r="U25"/>
  <c r="F25"/>
  <c r="U24"/>
  <c r="F24"/>
  <c r="U23"/>
  <c r="F23"/>
  <c r="U22"/>
  <c r="F22"/>
  <c r="AD21"/>
  <c r="U21"/>
  <c r="F21"/>
  <c r="U20"/>
  <c r="U19"/>
  <c r="F19"/>
  <c r="U18"/>
  <c r="F18"/>
  <c r="AD17"/>
  <c r="U17"/>
  <c r="F17"/>
  <c r="U16"/>
  <c r="F16"/>
  <c r="U15"/>
  <c r="F15"/>
  <c r="U14"/>
  <c r="F14"/>
  <c r="AD13"/>
  <c r="U13"/>
  <c r="F13"/>
  <c r="U12"/>
  <c r="U11"/>
  <c r="F11"/>
  <c r="U10"/>
  <c r="F10"/>
  <c r="AD9"/>
  <c r="U9"/>
  <c r="F9"/>
  <c r="U8"/>
  <c r="F8"/>
  <c r="U7"/>
  <c r="F7"/>
  <c r="U6"/>
  <c r="AD5"/>
  <c r="U5"/>
  <c r="F5"/>
  <c r="U4"/>
  <c r="U3"/>
  <c r="M99"/>
  <c r="I99"/>
  <c r="A1"/>
  <c r="T99" i="61"/>
  <c r="S99"/>
  <c r="R99"/>
  <c r="Q99"/>
  <c r="P99"/>
  <c r="U98"/>
  <c r="N98"/>
  <c r="F98"/>
  <c r="U97"/>
  <c r="F97"/>
  <c r="U96"/>
  <c r="U95"/>
  <c r="F95"/>
  <c r="U94"/>
  <c r="N94"/>
  <c r="F94"/>
  <c r="U93"/>
  <c r="F93"/>
  <c r="U92"/>
  <c r="F92"/>
  <c r="U91"/>
  <c r="F91"/>
  <c r="U90"/>
  <c r="N90"/>
  <c r="U89"/>
  <c r="F89"/>
  <c r="U88"/>
  <c r="U87"/>
  <c r="F87"/>
  <c r="U86"/>
  <c r="N86"/>
  <c r="U85"/>
  <c r="F85"/>
  <c r="U84"/>
  <c r="F84"/>
  <c r="U83"/>
  <c r="F83"/>
  <c r="U82"/>
  <c r="N82"/>
  <c r="U81"/>
  <c r="F81"/>
  <c r="U80"/>
  <c r="F80"/>
  <c r="U79"/>
  <c r="F79"/>
  <c r="U78"/>
  <c r="N78"/>
  <c r="F78"/>
  <c r="U77"/>
  <c r="F77"/>
  <c r="U76"/>
  <c r="N76"/>
  <c r="F76"/>
  <c r="U75"/>
  <c r="F75"/>
  <c r="U74"/>
  <c r="N74"/>
  <c r="U73"/>
  <c r="F73"/>
  <c r="U72"/>
  <c r="N72"/>
  <c r="U71"/>
  <c r="F71"/>
  <c r="U70"/>
  <c r="N70"/>
  <c r="F70"/>
  <c r="U69"/>
  <c r="F69"/>
  <c r="U68"/>
  <c r="N68"/>
  <c r="F68"/>
  <c r="U67"/>
  <c r="F67"/>
  <c r="U66"/>
  <c r="N66"/>
  <c r="U65"/>
  <c r="F65"/>
  <c r="U64"/>
  <c r="N64"/>
  <c r="F64"/>
  <c r="U63"/>
  <c r="F63"/>
  <c r="U62"/>
  <c r="N62"/>
  <c r="F62"/>
  <c r="U61"/>
  <c r="F61"/>
  <c r="U60"/>
  <c r="N60"/>
  <c r="F60"/>
  <c r="U59"/>
  <c r="F59"/>
  <c r="U58"/>
  <c r="N58"/>
  <c r="F58"/>
  <c r="U57"/>
  <c r="F57"/>
  <c r="U56"/>
  <c r="N56"/>
  <c r="F56"/>
  <c r="U55"/>
  <c r="F55"/>
  <c r="U54"/>
  <c r="N54"/>
  <c r="F54"/>
  <c r="U53"/>
  <c r="F53"/>
  <c r="U52"/>
  <c r="N52"/>
  <c r="F52"/>
  <c r="U51"/>
  <c r="F51"/>
  <c r="U50"/>
  <c r="N50"/>
  <c r="F50"/>
  <c r="U49"/>
  <c r="F49"/>
  <c r="U48"/>
  <c r="N48"/>
  <c r="F48"/>
  <c r="U47"/>
  <c r="F47"/>
  <c r="U46"/>
  <c r="N46"/>
  <c r="F46"/>
  <c r="U45"/>
  <c r="F45"/>
  <c r="U44"/>
  <c r="N44"/>
  <c r="F44"/>
  <c r="U43"/>
  <c r="F43"/>
  <c r="U42"/>
  <c r="N42"/>
  <c r="F42"/>
  <c r="U41"/>
  <c r="F41"/>
  <c r="U40"/>
  <c r="N40"/>
  <c r="F40"/>
  <c r="U39"/>
  <c r="U38"/>
  <c r="U37"/>
  <c r="F37"/>
  <c r="U36"/>
  <c r="U35"/>
  <c r="F35"/>
  <c r="U34"/>
  <c r="F34"/>
  <c r="U33"/>
  <c r="U32"/>
  <c r="U31"/>
  <c r="N31"/>
  <c r="F31"/>
  <c r="U30"/>
  <c r="F30"/>
  <c r="U29"/>
  <c r="N29"/>
  <c r="F29"/>
  <c r="U28"/>
  <c r="N28"/>
  <c r="F28"/>
  <c r="U27"/>
  <c r="N27"/>
  <c r="F27"/>
  <c r="U26"/>
  <c r="F26"/>
  <c r="U25"/>
  <c r="U24"/>
  <c r="N24"/>
  <c r="F24"/>
  <c r="U23"/>
  <c r="F23"/>
  <c r="U22"/>
  <c r="N22"/>
  <c r="F22"/>
  <c r="U21"/>
  <c r="F21"/>
  <c r="U20"/>
  <c r="F20"/>
  <c r="U19"/>
  <c r="F19"/>
  <c r="U18"/>
  <c r="F18"/>
  <c r="U17"/>
  <c r="N17"/>
  <c r="U16"/>
  <c r="F16"/>
  <c r="U15"/>
  <c r="F15"/>
  <c r="U14"/>
  <c r="F14"/>
  <c r="U13"/>
  <c r="F13"/>
  <c r="U12"/>
  <c r="F12"/>
  <c r="U11"/>
  <c r="F11"/>
  <c r="U10"/>
  <c r="F10"/>
  <c r="U9"/>
  <c r="U8"/>
  <c r="F8"/>
  <c r="U7"/>
  <c r="N7"/>
  <c r="F7"/>
  <c r="U6"/>
  <c r="F6"/>
  <c r="U5"/>
  <c r="F5"/>
  <c r="U4"/>
  <c r="F4"/>
  <c r="U3"/>
  <c r="K99"/>
  <c r="B99"/>
  <c r="A1"/>
  <c r="T99" i="58"/>
  <c r="S99"/>
  <c r="R99"/>
  <c r="Q99"/>
  <c r="P99"/>
  <c r="U98"/>
  <c r="F98"/>
  <c r="U97"/>
  <c r="F97"/>
  <c r="U96"/>
  <c r="F96"/>
  <c r="U95"/>
  <c r="F95"/>
  <c r="U94"/>
  <c r="F94"/>
  <c r="U93"/>
  <c r="F93"/>
  <c r="U92"/>
  <c r="U91"/>
  <c r="F91"/>
  <c r="U90"/>
  <c r="F90"/>
  <c r="U89"/>
  <c r="F89"/>
  <c r="U88"/>
  <c r="F88"/>
  <c r="U87"/>
  <c r="F87"/>
  <c r="U86"/>
  <c r="U85"/>
  <c r="F85"/>
  <c r="U84"/>
  <c r="F84"/>
  <c r="U83"/>
  <c r="F83"/>
  <c r="U82"/>
  <c r="U81"/>
  <c r="F81"/>
  <c r="U80"/>
  <c r="F80"/>
  <c r="U79"/>
  <c r="F79"/>
  <c r="U78"/>
  <c r="F78"/>
  <c r="U77"/>
  <c r="U76"/>
  <c r="F76"/>
  <c r="U75"/>
  <c r="F75"/>
  <c r="U74"/>
  <c r="F74"/>
  <c r="U73"/>
  <c r="F73"/>
  <c r="U72"/>
  <c r="F72"/>
  <c r="U71"/>
  <c r="F71"/>
  <c r="U70"/>
  <c r="F70"/>
  <c r="U69"/>
  <c r="F69"/>
  <c r="U68"/>
  <c r="U67"/>
  <c r="F67"/>
  <c r="U66"/>
  <c r="F66"/>
  <c r="U65"/>
  <c r="F65"/>
  <c r="U64"/>
  <c r="F64"/>
  <c r="U63"/>
  <c r="F63"/>
  <c r="U62"/>
  <c r="F62"/>
  <c r="U61"/>
  <c r="F61"/>
  <c r="U60"/>
  <c r="F60"/>
  <c r="U59"/>
  <c r="F59"/>
  <c r="U58"/>
  <c r="F58"/>
  <c r="U57"/>
  <c r="F57"/>
  <c r="U56"/>
  <c r="F56"/>
  <c r="U55"/>
  <c r="F55"/>
  <c r="U54"/>
  <c r="F54"/>
  <c r="U53"/>
  <c r="F53"/>
  <c r="U52"/>
  <c r="F52"/>
  <c r="U51"/>
  <c r="F51"/>
  <c r="U50"/>
  <c r="F50"/>
  <c r="U49"/>
  <c r="F49"/>
  <c r="U48"/>
  <c r="F48"/>
  <c r="U47"/>
  <c r="F47"/>
  <c r="U46"/>
  <c r="F46"/>
  <c r="U45"/>
  <c r="F45"/>
  <c r="U44"/>
  <c r="F44"/>
  <c r="U43"/>
  <c r="F43"/>
  <c r="U42"/>
  <c r="F42"/>
  <c r="U41"/>
  <c r="F41"/>
  <c r="U40"/>
  <c r="F40"/>
  <c r="U39"/>
  <c r="F39"/>
  <c r="U38"/>
  <c r="U37"/>
  <c r="F37"/>
  <c r="U36"/>
  <c r="F36"/>
  <c r="U35"/>
  <c r="F35"/>
  <c r="U34"/>
  <c r="U33"/>
  <c r="F33"/>
  <c r="U32"/>
  <c r="F32"/>
  <c r="U31"/>
  <c r="F31"/>
  <c r="U30"/>
  <c r="F30"/>
  <c r="U29"/>
  <c r="F29"/>
  <c r="U28"/>
  <c r="U27"/>
  <c r="F27"/>
  <c r="U26"/>
  <c r="F26"/>
  <c r="U25"/>
  <c r="F25"/>
  <c r="U24"/>
  <c r="N24"/>
  <c r="F24"/>
  <c r="U23"/>
  <c r="F23"/>
  <c r="U22"/>
  <c r="U21"/>
  <c r="U20"/>
  <c r="F20"/>
  <c r="U19"/>
  <c r="F19"/>
  <c r="U18"/>
  <c r="F18"/>
  <c r="U17"/>
  <c r="U16"/>
  <c r="F16"/>
  <c r="U15"/>
  <c r="F15"/>
  <c r="U14"/>
  <c r="F14"/>
  <c r="U13"/>
  <c r="U12"/>
  <c r="F12"/>
  <c r="U11"/>
  <c r="F11"/>
  <c r="U10"/>
  <c r="F10"/>
  <c r="U9"/>
  <c r="U8"/>
  <c r="U7"/>
  <c r="N7"/>
  <c r="F7"/>
  <c r="U6"/>
  <c r="F6"/>
  <c r="U5"/>
  <c r="N5"/>
  <c r="U4"/>
  <c r="U3"/>
  <c r="B99"/>
  <c r="A1"/>
  <c r="T99" i="57"/>
  <c r="S99"/>
  <c r="R99"/>
  <c r="Q99"/>
  <c r="P99"/>
  <c r="U98"/>
  <c r="F98"/>
  <c r="U97"/>
  <c r="U96"/>
  <c r="F96"/>
  <c r="U95"/>
  <c r="F95"/>
  <c r="U94"/>
  <c r="F94"/>
  <c r="U93"/>
  <c r="F93"/>
  <c r="U92"/>
  <c r="F92"/>
  <c r="U91"/>
  <c r="U90"/>
  <c r="U89"/>
  <c r="N89"/>
  <c r="F89"/>
  <c r="U88"/>
  <c r="F88"/>
  <c r="U87"/>
  <c r="F87"/>
  <c r="U86"/>
  <c r="N86"/>
  <c r="F86"/>
  <c r="U85"/>
  <c r="F85"/>
  <c r="U84"/>
  <c r="U83"/>
  <c r="N83"/>
  <c r="U82"/>
  <c r="F82"/>
  <c r="U81"/>
  <c r="F81"/>
  <c r="U80"/>
  <c r="F80"/>
  <c r="U79"/>
  <c r="U78"/>
  <c r="F78"/>
  <c r="U77"/>
  <c r="N77"/>
  <c r="F77"/>
  <c r="U76"/>
  <c r="N76"/>
  <c r="F76"/>
  <c r="U75"/>
  <c r="N75"/>
  <c r="F75"/>
  <c r="U74"/>
  <c r="F74"/>
  <c r="U73"/>
  <c r="N73"/>
  <c r="F73"/>
  <c r="U72"/>
  <c r="F72"/>
  <c r="U71"/>
  <c r="N71"/>
  <c r="F71"/>
  <c r="U70"/>
  <c r="U69"/>
  <c r="N69"/>
  <c r="F69"/>
  <c r="U68"/>
  <c r="F68"/>
  <c r="U67"/>
  <c r="N67"/>
  <c r="F67"/>
  <c r="U66"/>
  <c r="F66"/>
  <c r="U65"/>
  <c r="N65"/>
  <c r="F65"/>
  <c r="U64"/>
  <c r="F64"/>
  <c r="U63"/>
  <c r="N63"/>
  <c r="F63"/>
  <c r="U62"/>
  <c r="F62"/>
  <c r="U61"/>
  <c r="N61"/>
  <c r="F61"/>
  <c r="U60"/>
  <c r="F60"/>
  <c r="U59"/>
  <c r="N59"/>
  <c r="F59"/>
  <c r="U58"/>
  <c r="U57"/>
  <c r="N57"/>
  <c r="F57"/>
  <c r="U56"/>
  <c r="F56"/>
  <c r="U55"/>
  <c r="N55"/>
  <c r="F55"/>
  <c r="U54"/>
  <c r="U53"/>
  <c r="N53"/>
  <c r="F53"/>
  <c r="U52"/>
  <c r="F52"/>
  <c r="U51"/>
  <c r="N51"/>
  <c r="F51"/>
  <c r="U50"/>
  <c r="F50"/>
  <c r="U49"/>
  <c r="N49"/>
  <c r="F49"/>
  <c r="U48"/>
  <c r="F48"/>
  <c r="U47"/>
  <c r="N47"/>
  <c r="F47"/>
  <c r="U46"/>
  <c r="F46"/>
  <c r="U45"/>
  <c r="N45"/>
  <c r="F45"/>
  <c r="U44"/>
  <c r="U43"/>
  <c r="N43"/>
  <c r="F43"/>
  <c r="U42"/>
  <c r="F42"/>
  <c r="U41"/>
  <c r="N41"/>
  <c r="F41"/>
  <c r="U40"/>
  <c r="F40"/>
  <c r="U39"/>
  <c r="N39"/>
  <c r="F39"/>
  <c r="U38"/>
  <c r="F38"/>
  <c r="U37"/>
  <c r="N37"/>
  <c r="F37"/>
  <c r="U36"/>
  <c r="F36"/>
  <c r="U35"/>
  <c r="N35"/>
  <c r="F35"/>
  <c r="U34"/>
  <c r="F34"/>
  <c r="U33"/>
  <c r="N33"/>
  <c r="F33"/>
  <c r="U32"/>
  <c r="F32"/>
  <c r="U31"/>
  <c r="N31"/>
  <c r="F31"/>
  <c r="U30"/>
  <c r="N30"/>
  <c r="F30"/>
  <c r="U29"/>
  <c r="F29"/>
  <c r="U28"/>
  <c r="N28"/>
  <c r="F28"/>
  <c r="U27"/>
  <c r="N27"/>
  <c r="F27"/>
  <c r="U26"/>
  <c r="N26"/>
  <c r="F26"/>
  <c r="U25"/>
  <c r="F25"/>
  <c r="U24"/>
  <c r="N24"/>
  <c r="F24"/>
  <c r="U23"/>
  <c r="F23"/>
  <c r="U22"/>
  <c r="N22"/>
  <c r="U21"/>
  <c r="F21"/>
  <c r="U20"/>
  <c r="N20"/>
  <c r="F20"/>
  <c r="U19"/>
  <c r="F19"/>
  <c r="U18"/>
  <c r="N18"/>
  <c r="F18"/>
  <c r="U17"/>
  <c r="F17"/>
  <c r="U16"/>
  <c r="N16"/>
  <c r="F16"/>
  <c r="U15"/>
  <c r="F15"/>
  <c r="U14"/>
  <c r="N14"/>
  <c r="U13"/>
  <c r="F13"/>
  <c r="U12"/>
  <c r="N12"/>
  <c r="F12"/>
  <c r="U11"/>
  <c r="F11"/>
  <c r="U10"/>
  <c r="N10"/>
  <c r="F10"/>
  <c r="U9"/>
  <c r="F9"/>
  <c r="U8"/>
  <c r="N8"/>
  <c r="U7"/>
  <c r="F7"/>
  <c r="U6"/>
  <c r="N6"/>
  <c r="F6"/>
  <c r="U5"/>
  <c r="F5"/>
  <c r="U4"/>
  <c r="N4"/>
  <c r="F4"/>
  <c r="U3"/>
  <c r="M99"/>
  <c r="J99"/>
  <c r="I99"/>
  <c r="A1"/>
  <c r="T99" i="56"/>
  <c r="S99"/>
  <c r="R99"/>
  <c r="Q99"/>
  <c r="P99"/>
  <c r="U98"/>
  <c r="F98"/>
  <c r="U97"/>
  <c r="F97"/>
  <c r="U96"/>
  <c r="F96"/>
  <c r="U95"/>
  <c r="F95"/>
  <c r="U94"/>
  <c r="F94"/>
  <c r="U93"/>
  <c r="F93"/>
  <c r="U92"/>
  <c r="F92"/>
  <c r="U91"/>
  <c r="F91"/>
  <c r="U90"/>
  <c r="F90"/>
  <c r="U89"/>
  <c r="F89"/>
  <c r="U88"/>
  <c r="F88"/>
  <c r="U87"/>
  <c r="F87"/>
  <c r="U86"/>
  <c r="F86"/>
  <c r="U85"/>
  <c r="F85"/>
  <c r="U84"/>
  <c r="F84"/>
  <c r="U83"/>
  <c r="F83"/>
  <c r="U82"/>
  <c r="F82"/>
  <c r="U81"/>
  <c r="F81"/>
  <c r="U80"/>
  <c r="F80"/>
  <c r="U79"/>
  <c r="F79"/>
  <c r="U78"/>
  <c r="F78"/>
  <c r="U77"/>
  <c r="N77"/>
  <c r="F77"/>
  <c r="U76"/>
  <c r="F76"/>
  <c r="U75"/>
  <c r="F75"/>
  <c r="U74"/>
  <c r="F74"/>
  <c r="U73"/>
  <c r="F73"/>
  <c r="U72"/>
  <c r="F72"/>
  <c r="U71"/>
  <c r="F71"/>
  <c r="U70"/>
  <c r="F70"/>
  <c r="U69"/>
  <c r="N69"/>
  <c r="F69"/>
  <c r="U68"/>
  <c r="F68"/>
  <c r="U67"/>
  <c r="F67"/>
  <c r="U66"/>
  <c r="F66"/>
  <c r="U65"/>
  <c r="F65"/>
  <c r="U64"/>
  <c r="F64"/>
  <c r="U63"/>
  <c r="F63"/>
  <c r="U62"/>
  <c r="F62"/>
  <c r="U61"/>
  <c r="N61"/>
  <c r="F61"/>
  <c r="U60"/>
  <c r="F60"/>
  <c r="U59"/>
  <c r="F59"/>
  <c r="U58"/>
  <c r="F58"/>
  <c r="U57"/>
  <c r="F57"/>
  <c r="U56"/>
  <c r="F56"/>
  <c r="U55"/>
  <c r="F55"/>
  <c r="U54"/>
  <c r="F54"/>
  <c r="U53"/>
  <c r="N53"/>
  <c r="F53"/>
  <c r="U52"/>
  <c r="F52"/>
  <c r="U51"/>
  <c r="N51"/>
  <c r="F51"/>
  <c r="U50"/>
  <c r="N50"/>
  <c r="F50"/>
  <c r="U49"/>
  <c r="N49"/>
  <c r="F49"/>
  <c r="U48"/>
  <c r="F48"/>
  <c r="U47"/>
  <c r="N47"/>
  <c r="F47"/>
  <c r="U46"/>
  <c r="F46"/>
  <c r="U45"/>
  <c r="F45"/>
  <c r="U44"/>
  <c r="F44"/>
  <c r="U43"/>
  <c r="N43"/>
  <c r="F43"/>
  <c r="U42"/>
  <c r="F42"/>
  <c r="U41"/>
  <c r="F41"/>
  <c r="U40"/>
  <c r="F40"/>
  <c r="U39"/>
  <c r="N39"/>
  <c r="F39"/>
  <c r="U38"/>
  <c r="F38"/>
  <c r="U37"/>
  <c r="N37"/>
  <c r="F37"/>
  <c r="U36"/>
  <c r="F36"/>
  <c r="U35"/>
  <c r="N35"/>
  <c r="F35"/>
  <c r="U34"/>
  <c r="N34"/>
  <c r="F34"/>
  <c r="U33"/>
  <c r="N33"/>
  <c r="F33"/>
  <c r="U32"/>
  <c r="F32"/>
  <c r="U31"/>
  <c r="N31"/>
  <c r="F31"/>
  <c r="U30"/>
  <c r="F30"/>
  <c r="U29"/>
  <c r="F29"/>
  <c r="U28"/>
  <c r="F28"/>
  <c r="U27"/>
  <c r="N27"/>
  <c r="F27"/>
  <c r="U26"/>
  <c r="F26"/>
  <c r="U25"/>
  <c r="F25"/>
  <c r="U24"/>
  <c r="F24"/>
  <c r="U23"/>
  <c r="N23"/>
  <c r="F23"/>
  <c r="U22"/>
  <c r="F22"/>
  <c r="U21"/>
  <c r="N21"/>
  <c r="F21"/>
  <c r="U20"/>
  <c r="F20"/>
  <c r="U19"/>
  <c r="N19"/>
  <c r="F19"/>
  <c r="U18"/>
  <c r="N18"/>
  <c r="F18"/>
  <c r="U17"/>
  <c r="N17"/>
  <c r="F17"/>
  <c r="U16"/>
  <c r="F16"/>
  <c r="U15"/>
  <c r="N15"/>
  <c r="F15"/>
  <c r="U14"/>
  <c r="F14"/>
  <c r="U13"/>
  <c r="F13"/>
  <c r="U12"/>
  <c r="F12"/>
  <c r="U11"/>
  <c r="N11"/>
  <c r="F11"/>
  <c r="U10"/>
  <c r="F10"/>
  <c r="U9"/>
  <c r="F9"/>
  <c r="U8"/>
  <c r="F8"/>
  <c r="U7"/>
  <c r="N7"/>
  <c r="F7"/>
  <c r="U6"/>
  <c r="F6"/>
  <c r="U5"/>
  <c r="N5"/>
  <c r="F5"/>
  <c r="U4"/>
  <c r="F4"/>
  <c r="U3"/>
  <c r="M99"/>
  <c r="L99"/>
  <c r="K99"/>
  <c r="J99"/>
  <c r="C99"/>
  <c r="B99"/>
  <c r="A1"/>
  <c r="T99" i="55"/>
  <c r="S99"/>
  <c r="R99"/>
  <c r="Q99"/>
  <c r="P99"/>
  <c r="U98"/>
  <c r="N98"/>
  <c r="F98"/>
  <c r="U97"/>
  <c r="N97"/>
  <c r="F97"/>
  <c r="U96"/>
  <c r="N96"/>
  <c r="F96"/>
  <c r="U95"/>
  <c r="F95"/>
  <c r="U94"/>
  <c r="N94"/>
  <c r="F94"/>
  <c r="U93"/>
  <c r="N93"/>
  <c r="F93"/>
  <c r="U92"/>
  <c r="N92"/>
  <c r="F92"/>
  <c r="U91"/>
  <c r="F91"/>
  <c r="U90"/>
  <c r="F90"/>
  <c r="U89"/>
  <c r="N89"/>
  <c r="F89"/>
  <c r="U88"/>
  <c r="N88"/>
  <c r="F88"/>
  <c r="U87"/>
  <c r="F87"/>
  <c r="U86"/>
  <c r="F86"/>
  <c r="U85"/>
  <c r="N85"/>
  <c r="F85"/>
  <c r="U84"/>
  <c r="N84"/>
  <c r="F84"/>
  <c r="U83"/>
  <c r="F83"/>
  <c r="U82"/>
  <c r="F82"/>
  <c r="U81"/>
  <c r="N81"/>
  <c r="F81"/>
  <c r="U80"/>
  <c r="N80"/>
  <c r="F80"/>
  <c r="U79"/>
  <c r="F79"/>
  <c r="U78"/>
  <c r="F78"/>
  <c r="U77"/>
  <c r="N77"/>
  <c r="F77"/>
  <c r="U76"/>
  <c r="N76"/>
  <c r="F76"/>
  <c r="U75"/>
  <c r="F75"/>
  <c r="U74"/>
  <c r="F74"/>
  <c r="U73"/>
  <c r="N73"/>
  <c r="F73"/>
  <c r="U72"/>
  <c r="N72"/>
  <c r="F72"/>
  <c r="U71"/>
  <c r="F71"/>
  <c r="U70"/>
  <c r="F70"/>
  <c r="U69"/>
  <c r="N69"/>
  <c r="F69"/>
  <c r="U68"/>
  <c r="N68"/>
  <c r="F68"/>
  <c r="U67"/>
  <c r="F67"/>
  <c r="U66"/>
  <c r="F66"/>
  <c r="U65"/>
  <c r="N65"/>
  <c r="F65"/>
  <c r="U64"/>
  <c r="N64"/>
  <c r="F64"/>
  <c r="U63"/>
  <c r="F63"/>
  <c r="U62"/>
  <c r="F62"/>
  <c r="U61"/>
  <c r="N61"/>
  <c r="U60"/>
  <c r="F60"/>
  <c r="U59"/>
  <c r="F59"/>
  <c r="U58"/>
  <c r="F58"/>
  <c r="U57"/>
  <c r="F57"/>
  <c r="U56"/>
  <c r="F56"/>
  <c r="U55"/>
  <c r="F55"/>
  <c r="U54"/>
  <c r="F54"/>
  <c r="U53"/>
  <c r="U52"/>
  <c r="F52"/>
  <c r="U51"/>
  <c r="N51"/>
  <c r="F51"/>
  <c r="U50"/>
  <c r="F50"/>
  <c r="U49"/>
  <c r="F49"/>
  <c r="U48"/>
  <c r="N48"/>
  <c r="F48"/>
  <c r="U47"/>
  <c r="F47"/>
  <c r="U46"/>
  <c r="F46"/>
  <c r="U45"/>
  <c r="N45"/>
  <c r="U44"/>
  <c r="F44"/>
  <c r="U43"/>
  <c r="F43"/>
  <c r="U42"/>
  <c r="F42"/>
  <c r="U41"/>
  <c r="F41"/>
  <c r="U40"/>
  <c r="F40"/>
  <c r="U39"/>
  <c r="F39"/>
  <c r="U38"/>
  <c r="F38"/>
  <c r="U37"/>
  <c r="U36"/>
  <c r="F36"/>
  <c r="U35"/>
  <c r="N35"/>
  <c r="F35"/>
  <c r="U34"/>
  <c r="F34"/>
  <c r="U33"/>
  <c r="F33"/>
  <c r="U32"/>
  <c r="N32"/>
  <c r="F32"/>
  <c r="U31"/>
  <c r="F31"/>
  <c r="U30"/>
  <c r="F30"/>
  <c r="U29"/>
  <c r="N29"/>
  <c r="U28"/>
  <c r="F28"/>
  <c r="U27"/>
  <c r="F27"/>
  <c r="U26"/>
  <c r="F26"/>
  <c r="U25"/>
  <c r="F25"/>
  <c r="U24"/>
  <c r="F24"/>
  <c r="U23"/>
  <c r="F23"/>
  <c r="U22"/>
  <c r="F22"/>
  <c r="U21"/>
  <c r="U20"/>
  <c r="F20"/>
  <c r="U19"/>
  <c r="N19"/>
  <c r="F19"/>
  <c r="U18"/>
  <c r="F18"/>
  <c r="U17"/>
  <c r="F17"/>
  <c r="U16"/>
  <c r="N16"/>
  <c r="F16"/>
  <c r="U15"/>
  <c r="F15"/>
  <c r="U14"/>
  <c r="F14"/>
  <c r="U13"/>
  <c r="N13"/>
  <c r="U12"/>
  <c r="F12"/>
  <c r="U11"/>
  <c r="F11"/>
  <c r="U10"/>
  <c r="F10"/>
  <c r="U9"/>
  <c r="U8"/>
  <c r="F8"/>
  <c r="U7"/>
  <c r="N7"/>
  <c r="F7"/>
  <c r="U6"/>
  <c r="N6"/>
  <c r="F6"/>
  <c r="U5"/>
  <c r="N5"/>
  <c r="U4"/>
  <c r="F4"/>
  <c r="U3"/>
  <c r="L99"/>
  <c r="C99"/>
  <c r="A1"/>
  <c r="O99" i="81" l="1"/>
  <c r="I99"/>
  <c r="L99"/>
  <c r="F99"/>
  <c r="C99"/>
  <c r="C99" i="63"/>
  <c r="F59"/>
  <c r="B99"/>
  <c r="C99" i="57"/>
  <c r="Q6" i="73"/>
  <c r="D6" i="26" s="1"/>
  <c r="R6" i="73"/>
  <c r="D6" i="29" s="1"/>
  <c r="P6" i="73"/>
  <c r="D6" i="24" s="1"/>
  <c r="P7" i="73"/>
  <c r="D7" i="24" s="1"/>
  <c r="S7" i="73"/>
  <c r="D7" i="28" s="1"/>
  <c r="Q7" i="73"/>
  <c r="D7" i="26" s="1"/>
  <c r="R7" i="73"/>
  <c r="D7" i="29" s="1"/>
  <c r="S6" i="73"/>
  <c r="D6" i="28" s="1"/>
  <c r="K99" i="66"/>
  <c r="M8" i="65"/>
  <c r="D8" i="55" s="1"/>
  <c r="G8" s="1"/>
  <c r="M16" i="65"/>
  <c r="D16" i="55" s="1"/>
  <c r="G16" s="1"/>
  <c r="F99" i="66"/>
  <c r="P4" i="65"/>
  <c r="E4" i="56" s="1"/>
  <c r="P12" i="65"/>
  <c r="E12" i="56" s="1"/>
  <c r="P20" i="65"/>
  <c r="E20" i="56" s="1"/>
  <c r="U99" i="57"/>
  <c r="L99" i="65"/>
  <c r="M4"/>
  <c r="D4" i="55" s="1"/>
  <c r="G4" s="1"/>
  <c r="M12" i="65"/>
  <c r="D12" i="55" s="1"/>
  <c r="G12" s="1"/>
  <c r="M20" i="65"/>
  <c r="D20" i="55" s="1"/>
  <c r="G20" s="1"/>
  <c r="V20" s="1"/>
  <c r="P8" i="65"/>
  <c r="E8" i="56" s="1"/>
  <c r="P16" i="65"/>
  <c r="E16" i="56" s="1"/>
  <c r="AD41" i="62"/>
  <c r="AC19" i="63"/>
  <c r="AD31"/>
  <c r="AD32"/>
  <c r="AC50" i="62"/>
  <c r="AD54"/>
  <c r="AD45"/>
  <c r="AC39"/>
  <c r="AD25"/>
  <c r="AC3" i="63"/>
  <c r="AC63" i="62"/>
  <c r="AC66"/>
  <c r="AD70"/>
  <c r="AC82"/>
  <c r="AD86"/>
  <c r="AD90"/>
  <c r="AC47"/>
  <c r="AC51"/>
  <c r="AC67"/>
  <c r="AC83"/>
  <c r="AD87"/>
  <c r="AD91"/>
  <c r="AD25" i="63"/>
  <c r="AD49" i="62"/>
  <c r="AC22" i="63"/>
  <c r="O12" i="66"/>
  <c r="D12" i="58" s="1"/>
  <c r="O28" i="66"/>
  <c r="D28" i="58" s="1"/>
  <c r="O44" i="66"/>
  <c r="D44" i="58" s="1"/>
  <c r="O60" i="66"/>
  <c r="D60" i="58" s="1"/>
  <c r="O76" i="66"/>
  <c r="D76" i="58" s="1"/>
  <c r="O92" i="66"/>
  <c r="D92" i="58" s="1"/>
  <c r="O4" i="65"/>
  <c r="D4" i="56" s="1"/>
  <c r="O5" i="65"/>
  <c r="D5" i="56" s="1"/>
  <c r="G5" s="1"/>
  <c r="O6" i="65"/>
  <c r="D6" i="56" s="1"/>
  <c r="G6" s="1"/>
  <c r="V6" s="1"/>
  <c r="O7" i="65"/>
  <c r="D7" i="56" s="1"/>
  <c r="G7" s="1"/>
  <c r="V7" s="1"/>
  <c r="O8" i="65"/>
  <c r="D8" i="56" s="1"/>
  <c r="O9" i="65"/>
  <c r="D9" i="56" s="1"/>
  <c r="G9" s="1"/>
  <c r="O10" i="65"/>
  <c r="D10" i="56" s="1"/>
  <c r="G10" s="1"/>
  <c r="O11" i="65"/>
  <c r="D11" i="56" s="1"/>
  <c r="G11" s="1"/>
  <c r="O11" s="1"/>
  <c r="O12" i="65"/>
  <c r="D12" i="56" s="1"/>
  <c r="O13" i="65"/>
  <c r="D13" i="56" s="1"/>
  <c r="G13" s="1"/>
  <c r="O14" i="65"/>
  <c r="D14" i="56" s="1"/>
  <c r="G14" s="1"/>
  <c r="V14" s="1"/>
  <c r="O15" i="65"/>
  <c r="D15" i="56" s="1"/>
  <c r="G15" s="1"/>
  <c r="V15" s="1"/>
  <c r="O16" i="65"/>
  <c r="D16" i="56" s="1"/>
  <c r="O17" i="65"/>
  <c r="D17" i="56" s="1"/>
  <c r="G17" s="1"/>
  <c r="O18" i="65"/>
  <c r="D18" i="56" s="1"/>
  <c r="G18" s="1"/>
  <c r="O18" s="1"/>
  <c r="O19" i="65"/>
  <c r="D19" i="56" s="1"/>
  <c r="G19" s="1"/>
  <c r="V19" s="1"/>
  <c r="O20" i="65"/>
  <c r="D20" i="56" s="1"/>
  <c r="O21" i="65"/>
  <c r="D21" i="56" s="1"/>
  <c r="G21" s="1"/>
  <c r="O21" s="1"/>
  <c r="O22" i="65"/>
  <c r="D22" i="56" s="1"/>
  <c r="G22" s="1"/>
  <c r="V22" s="1"/>
  <c r="O23" i="65"/>
  <c r="D23" i="56" s="1"/>
  <c r="G23" s="1"/>
  <c r="V23" s="1"/>
  <c r="O24" i="65"/>
  <c r="D24" i="56" s="1"/>
  <c r="G24" s="1"/>
  <c r="O25" i="65"/>
  <c r="D25" i="56" s="1"/>
  <c r="G25" s="1"/>
  <c r="O26" i="65"/>
  <c r="D26" i="56" s="1"/>
  <c r="G26" s="1"/>
  <c r="O27" i="65"/>
  <c r="D27" i="56" s="1"/>
  <c r="G27" s="1"/>
  <c r="O27" s="1"/>
  <c r="O28" i="65"/>
  <c r="D28" i="56" s="1"/>
  <c r="G28" s="1"/>
  <c r="O29" i="65"/>
  <c r="D29" i="56" s="1"/>
  <c r="G29" s="1"/>
  <c r="O30" i="65"/>
  <c r="D30" i="56" s="1"/>
  <c r="G30" s="1"/>
  <c r="O31" i="65"/>
  <c r="D31" i="56" s="1"/>
  <c r="G31" s="1"/>
  <c r="V31" s="1"/>
  <c r="O32" i="65"/>
  <c r="D32" i="56" s="1"/>
  <c r="G32" s="1"/>
  <c r="O33" i="65"/>
  <c r="D33" i="56" s="1"/>
  <c r="G33" s="1"/>
  <c r="O33" s="1"/>
  <c r="O34" i="65"/>
  <c r="D34" i="56" s="1"/>
  <c r="G34" s="1"/>
  <c r="O34" s="1"/>
  <c r="O35" i="65"/>
  <c r="D35" i="56" s="1"/>
  <c r="G35" s="1"/>
  <c r="V35" s="1"/>
  <c r="O36" i="65"/>
  <c r="D36" i="56" s="1"/>
  <c r="G36" s="1"/>
  <c r="O37" i="65"/>
  <c r="D37" i="56" s="1"/>
  <c r="G37" s="1"/>
  <c r="V37" s="1"/>
  <c r="O38" i="65"/>
  <c r="D38" i="56" s="1"/>
  <c r="G38" s="1"/>
  <c r="V38" s="1"/>
  <c r="O39" i="65"/>
  <c r="D39" i="56" s="1"/>
  <c r="G39" s="1"/>
  <c r="O39" s="1"/>
  <c r="O40" i="65"/>
  <c r="D40" i="56" s="1"/>
  <c r="G40" s="1"/>
  <c r="O41" i="65"/>
  <c r="D41" i="56" s="1"/>
  <c r="G41" s="1"/>
  <c r="O42" i="65"/>
  <c r="D42" i="56" s="1"/>
  <c r="G42" s="1"/>
  <c r="O43" i="65"/>
  <c r="D43" i="56" s="1"/>
  <c r="G43" s="1"/>
  <c r="V43" s="1"/>
  <c r="O44" i="65"/>
  <c r="D44" i="56" s="1"/>
  <c r="G44" s="1"/>
  <c r="O45" i="65"/>
  <c r="D45" i="56" s="1"/>
  <c r="G45" s="1"/>
  <c r="V45" s="1"/>
  <c r="O46" i="65"/>
  <c r="D46" i="56" s="1"/>
  <c r="G46" s="1"/>
  <c r="O47" i="65"/>
  <c r="D47" i="56" s="1"/>
  <c r="G47" s="1"/>
  <c r="V47" s="1"/>
  <c r="O48" i="65"/>
  <c r="D48" i="56" s="1"/>
  <c r="G48" s="1"/>
  <c r="O49" i="65"/>
  <c r="D49" i="56" s="1"/>
  <c r="G49" s="1"/>
  <c r="O50" i="65"/>
  <c r="D50" i="56" s="1"/>
  <c r="G50" s="1"/>
  <c r="O50" s="1"/>
  <c r="O51" i="65"/>
  <c r="D51" i="56" s="1"/>
  <c r="G51" s="1"/>
  <c r="V51" s="1"/>
  <c r="O52" i="65"/>
  <c r="D52" i="56" s="1"/>
  <c r="G52" s="1"/>
  <c r="O53" i="65"/>
  <c r="D53" i="56" s="1"/>
  <c r="G53" s="1"/>
  <c r="O54" i="65"/>
  <c r="D54" i="56" s="1"/>
  <c r="G54" s="1"/>
  <c r="O55" i="65"/>
  <c r="D55" i="56" s="1"/>
  <c r="G55" s="1"/>
  <c r="V55" s="1"/>
  <c r="O56" i="65"/>
  <c r="D56" i="56" s="1"/>
  <c r="G56" s="1"/>
  <c r="O57" i="65"/>
  <c r="D57" i="56" s="1"/>
  <c r="G57" s="1"/>
  <c r="O58" i="65"/>
  <c r="D58" i="56" s="1"/>
  <c r="G58" s="1"/>
  <c r="V58" s="1"/>
  <c r="O59" i="65"/>
  <c r="D59" i="56" s="1"/>
  <c r="G59" s="1"/>
  <c r="O60" i="65"/>
  <c r="D60" i="56" s="1"/>
  <c r="G60" s="1"/>
  <c r="O61" i="65"/>
  <c r="D61" i="56" s="1"/>
  <c r="G61" s="1"/>
  <c r="O61" s="1"/>
  <c r="O62" i="65"/>
  <c r="D62" i="56" s="1"/>
  <c r="G62" s="1"/>
  <c r="O63" i="65"/>
  <c r="D63" i="56" s="1"/>
  <c r="G63" s="1"/>
  <c r="O64" i="65"/>
  <c r="D64" i="56" s="1"/>
  <c r="G64" s="1"/>
  <c r="O65" i="65"/>
  <c r="D65" i="56" s="1"/>
  <c r="G65" s="1"/>
  <c r="V65" s="1"/>
  <c r="O66" i="65"/>
  <c r="D66" i="56" s="1"/>
  <c r="G66" s="1"/>
  <c r="O67" i="65"/>
  <c r="D67" i="56" s="1"/>
  <c r="G67" s="1"/>
  <c r="V67" s="1"/>
  <c r="O68" i="65"/>
  <c r="D68" i="56" s="1"/>
  <c r="G68" s="1"/>
  <c r="O69" i="65"/>
  <c r="D69" i="56" s="1"/>
  <c r="G69" s="1"/>
  <c r="O69" s="1"/>
  <c r="O70" i="65"/>
  <c r="D70" i="56" s="1"/>
  <c r="G70" s="1"/>
  <c r="V70" s="1"/>
  <c r="O71" i="65"/>
  <c r="D71" i="56" s="1"/>
  <c r="G71" s="1"/>
  <c r="V71" s="1"/>
  <c r="O72" i="65"/>
  <c r="D72" i="56" s="1"/>
  <c r="G72" s="1"/>
  <c r="O73" i="65"/>
  <c r="D73" i="56" s="1"/>
  <c r="G73" s="1"/>
  <c r="O74" i="65"/>
  <c r="D74" i="56" s="1"/>
  <c r="G74" s="1"/>
  <c r="V74" s="1"/>
  <c r="O75" i="65"/>
  <c r="D75" i="56" s="1"/>
  <c r="G75" s="1"/>
  <c r="V75" s="1"/>
  <c r="O76" i="65"/>
  <c r="D76" i="56" s="1"/>
  <c r="G76" s="1"/>
  <c r="O77" i="65"/>
  <c r="D77" i="56" s="1"/>
  <c r="G77" s="1"/>
  <c r="O78" i="65"/>
  <c r="D78" i="56" s="1"/>
  <c r="G78" s="1"/>
  <c r="O79" i="65"/>
  <c r="D79" i="56" s="1"/>
  <c r="G79" s="1"/>
  <c r="V79" s="1"/>
  <c r="O80" i="65"/>
  <c r="D80" i="56" s="1"/>
  <c r="G80" s="1"/>
  <c r="V80" s="1"/>
  <c r="O81" i="65"/>
  <c r="D81" i="56" s="1"/>
  <c r="G81" s="1"/>
  <c r="O82" i="65"/>
  <c r="D82" i="56" s="1"/>
  <c r="G82" s="1"/>
  <c r="V82" s="1"/>
  <c r="O83" i="65"/>
  <c r="D83" i="56" s="1"/>
  <c r="G83" s="1"/>
  <c r="V83" s="1"/>
  <c r="O84" i="65"/>
  <c r="D84" i="56" s="1"/>
  <c r="G84" s="1"/>
  <c r="O85" i="65"/>
  <c r="D85" i="56" s="1"/>
  <c r="G85" s="1"/>
  <c r="V85" s="1"/>
  <c r="O86" i="65"/>
  <c r="D86" i="56" s="1"/>
  <c r="G86" s="1"/>
  <c r="V86" s="1"/>
  <c r="O87" i="65"/>
  <c r="D87" i="56" s="1"/>
  <c r="G87" s="1"/>
  <c r="V87" s="1"/>
  <c r="O88" i="65"/>
  <c r="D88" i="56" s="1"/>
  <c r="G88" s="1"/>
  <c r="O89" i="65"/>
  <c r="D89" i="56" s="1"/>
  <c r="G89" s="1"/>
  <c r="V89" s="1"/>
  <c r="O90" i="65"/>
  <c r="D90" i="56" s="1"/>
  <c r="G90" s="1"/>
  <c r="V90" s="1"/>
  <c r="O91" i="65"/>
  <c r="D91" i="56" s="1"/>
  <c r="G91" s="1"/>
  <c r="V91" s="1"/>
  <c r="O92" i="65"/>
  <c r="D92" i="56" s="1"/>
  <c r="G92" s="1"/>
  <c r="O93" i="65"/>
  <c r="D93" i="56" s="1"/>
  <c r="G93" s="1"/>
  <c r="V93" s="1"/>
  <c r="O94" i="65"/>
  <c r="D94" i="56" s="1"/>
  <c r="G94" s="1"/>
  <c r="O95" i="65"/>
  <c r="D95" i="56" s="1"/>
  <c r="G95" s="1"/>
  <c r="O96" i="65"/>
  <c r="D96" i="56" s="1"/>
  <c r="G96" s="1"/>
  <c r="V96" s="1"/>
  <c r="O97" i="65"/>
  <c r="D97" i="56" s="1"/>
  <c r="G97" s="1"/>
  <c r="O98" i="65"/>
  <c r="D98" i="56" s="1"/>
  <c r="G98" s="1"/>
  <c r="V98" s="1"/>
  <c r="O8" i="66"/>
  <c r="D8" i="58" s="1"/>
  <c r="O24" i="66"/>
  <c r="D24" i="58" s="1"/>
  <c r="O40" i="66"/>
  <c r="D40" i="58" s="1"/>
  <c r="O56" i="66"/>
  <c r="D56" i="58" s="1"/>
  <c r="O72" i="66"/>
  <c r="D72" i="58" s="1"/>
  <c r="O88" i="66"/>
  <c r="D88" i="58" s="1"/>
  <c r="N5" i="65"/>
  <c r="E5" i="55" s="1"/>
  <c r="N6" i="65"/>
  <c r="E6" i="55" s="1"/>
  <c r="N7" i="65"/>
  <c r="E7" i="55" s="1"/>
  <c r="N9" i="65"/>
  <c r="E9" i="55" s="1"/>
  <c r="N10" i="65"/>
  <c r="E10" i="55" s="1"/>
  <c r="N11" i="65"/>
  <c r="E11" i="55" s="1"/>
  <c r="N13" i="65"/>
  <c r="E13" i="55" s="1"/>
  <c r="N14" i="65"/>
  <c r="E14" i="55" s="1"/>
  <c r="N15" i="65"/>
  <c r="E15" i="55" s="1"/>
  <c r="N17" i="65"/>
  <c r="E17" i="55" s="1"/>
  <c r="N18" i="65"/>
  <c r="E18" i="55" s="1"/>
  <c r="N19" i="65"/>
  <c r="E19" i="55" s="1"/>
  <c r="N21" i="65"/>
  <c r="E21" i="55" s="1"/>
  <c r="N22" i="65"/>
  <c r="E22" i="55" s="1"/>
  <c r="N23" i="65"/>
  <c r="E23" i="55" s="1"/>
  <c r="N24" i="65"/>
  <c r="E24" i="55" s="1"/>
  <c r="N25" i="65"/>
  <c r="E25" i="55" s="1"/>
  <c r="N26" i="65"/>
  <c r="E26" i="55" s="1"/>
  <c r="N27" i="65"/>
  <c r="E27" i="55" s="1"/>
  <c r="N28" i="65"/>
  <c r="E28" i="55" s="1"/>
  <c r="N29" i="65"/>
  <c r="E29" i="55" s="1"/>
  <c r="N30" i="65"/>
  <c r="E30" i="55" s="1"/>
  <c r="N31" i="65"/>
  <c r="E31" i="55" s="1"/>
  <c r="N32" i="65"/>
  <c r="E32" i="55" s="1"/>
  <c r="N33" i="65"/>
  <c r="E33" i="55" s="1"/>
  <c r="N34" i="65"/>
  <c r="E34" i="55" s="1"/>
  <c r="N35" i="65"/>
  <c r="E35" i="55" s="1"/>
  <c r="N36" i="65"/>
  <c r="E36" i="55" s="1"/>
  <c r="N37" i="65"/>
  <c r="E37" i="55" s="1"/>
  <c r="N38" i="65"/>
  <c r="E38" i="55" s="1"/>
  <c r="N39" i="65"/>
  <c r="E39" i="55" s="1"/>
  <c r="N40" i="65"/>
  <c r="E40" i="55" s="1"/>
  <c r="N41" i="65"/>
  <c r="E41" i="55" s="1"/>
  <c r="N42" i="65"/>
  <c r="E42" i="55" s="1"/>
  <c r="N43" i="65"/>
  <c r="E43" i="55" s="1"/>
  <c r="N44" i="65"/>
  <c r="E44" i="55" s="1"/>
  <c r="N45" i="65"/>
  <c r="E45" i="55" s="1"/>
  <c r="N46" i="65"/>
  <c r="E46" i="55" s="1"/>
  <c r="N47" i="65"/>
  <c r="E47" i="55" s="1"/>
  <c r="N48" i="65"/>
  <c r="E48" i="55" s="1"/>
  <c r="N49" i="65"/>
  <c r="E49" i="55" s="1"/>
  <c r="N50" i="65"/>
  <c r="E50" i="55" s="1"/>
  <c r="N51" i="65"/>
  <c r="E51" i="55" s="1"/>
  <c r="N52" i="65"/>
  <c r="E52" i="55" s="1"/>
  <c r="N53" i="65"/>
  <c r="E53" i="55" s="1"/>
  <c r="N54" i="65"/>
  <c r="E54" i="55" s="1"/>
  <c r="N55" i="65"/>
  <c r="E55" i="55" s="1"/>
  <c r="N56" i="65"/>
  <c r="E56" i="55" s="1"/>
  <c r="N57" i="65"/>
  <c r="E57" i="55" s="1"/>
  <c r="N58" i="65"/>
  <c r="E58" i="55" s="1"/>
  <c r="N59" i="65"/>
  <c r="E59" i="55" s="1"/>
  <c r="N60" i="65"/>
  <c r="E60" i="55" s="1"/>
  <c r="N61" i="65"/>
  <c r="E61" i="55" s="1"/>
  <c r="N62" i="65"/>
  <c r="E62" i="55" s="1"/>
  <c r="N63" i="65"/>
  <c r="E63" i="55" s="1"/>
  <c r="N64" i="65"/>
  <c r="E64" i="55" s="1"/>
  <c r="N65" i="65"/>
  <c r="E65" i="55" s="1"/>
  <c r="N66" i="65"/>
  <c r="E66" i="55" s="1"/>
  <c r="N67" i="65"/>
  <c r="E67" i="55" s="1"/>
  <c r="N68" i="65"/>
  <c r="E68" i="55" s="1"/>
  <c r="N69" i="65"/>
  <c r="E69" i="55" s="1"/>
  <c r="N70" i="65"/>
  <c r="E70" i="55" s="1"/>
  <c r="N71" i="65"/>
  <c r="E71" i="55" s="1"/>
  <c r="N72" i="65"/>
  <c r="E72" i="55" s="1"/>
  <c r="N73" i="65"/>
  <c r="E73" i="55" s="1"/>
  <c r="N74" i="65"/>
  <c r="E74" i="55" s="1"/>
  <c r="N75" i="65"/>
  <c r="E75" i="55" s="1"/>
  <c r="N76" i="65"/>
  <c r="E76" i="55" s="1"/>
  <c r="N77" i="65"/>
  <c r="E77" i="55" s="1"/>
  <c r="N78" i="65"/>
  <c r="E78" i="55" s="1"/>
  <c r="N79" i="65"/>
  <c r="E79" i="55" s="1"/>
  <c r="N80" i="65"/>
  <c r="E80" i="55" s="1"/>
  <c r="N81" i="65"/>
  <c r="E81" i="55" s="1"/>
  <c r="N82" i="65"/>
  <c r="E82" i="55" s="1"/>
  <c r="N83" i="65"/>
  <c r="E83" i="55" s="1"/>
  <c r="N84" i="65"/>
  <c r="E84" i="55" s="1"/>
  <c r="N85" i="65"/>
  <c r="E85" i="55" s="1"/>
  <c r="N86" i="65"/>
  <c r="E86" i="55" s="1"/>
  <c r="N87" i="65"/>
  <c r="E87" i="55" s="1"/>
  <c r="N88" i="65"/>
  <c r="E88" i="55" s="1"/>
  <c r="N89" i="65"/>
  <c r="E89" i="55" s="1"/>
  <c r="N90" i="65"/>
  <c r="E90" i="55" s="1"/>
  <c r="N91" i="65"/>
  <c r="E91" i="55" s="1"/>
  <c r="N92" i="65"/>
  <c r="E92" i="55" s="1"/>
  <c r="N93" i="65"/>
  <c r="E93" i="55" s="1"/>
  <c r="N94" i="65"/>
  <c r="E94" i="55" s="1"/>
  <c r="N95" i="65"/>
  <c r="E95" i="55" s="1"/>
  <c r="N96" i="65"/>
  <c r="E96" i="55" s="1"/>
  <c r="N97" i="65"/>
  <c r="E97" i="55" s="1"/>
  <c r="N98" i="65"/>
  <c r="E98" i="55" s="1"/>
  <c r="O4" i="66"/>
  <c r="D4" i="58" s="1"/>
  <c r="O20" i="66"/>
  <c r="D20" i="58" s="1"/>
  <c r="O36" i="66"/>
  <c r="D36" i="58" s="1"/>
  <c r="O52" i="66"/>
  <c r="D52" i="58" s="1"/>
  <c r="O68" i="66"/>
  <c r="D68" i="58" s="1"/>
  <c r="O84" i="66"/>
  <c r="D84" i="58" s="1"/>
  <c r="M5" i="65"/>
  <c r="D5" i="55" s="1"/>
  <c r="M6" i="65"/>
  <c r="D6" i="55" s="1"/>
  <c r="M7" i="65"/>
  <c r="D7" i="55" s="1"/>
  <c r="G7" s="1"/>
  <c r="V7" s="1"/>
  <c r="M9" i="65"/>
  <c r="D9" i="55" s="1"/>
  <c r="G9" s="1"/>
  <c r="M10" i="65"/>
  <c r="D10" i="55" s="1"/>
  <c r="M11" i="65"/>
  <c r="D11" i="55" s="1"/>
  <c r="G11" s="1"/>
  <c r="V11" s="1"/>
  <c r="M13" i="65"/>
  <c r="D13" i="55" s="1"/>
  <c r="G13" s="1"/>
  <c r="O13" s="1"/>
  <c r="M14" i="65"/>
  <c r="D14" i="55" s="1"/>
  <c r="G14" s="1"/>
  <c r="V14" s="1"/>
  <c r="M15" i="65"/>
  <c r="D15" i="55" s="1"/>
  <c r="M17" i="65"/>
  <c r="D17" i="55" s="1"/>
  <c r="G17" s="1"/>
  <c r="V17" s="1"/>
  <c r="M18" i="65"/>
  <c r="D18" i="55" s="1"/>
  <c r="M19" i="65"/>
  <c r="D19" i="55" s="1"/>
  <c r="G19" s="1"/>
  <c r="V19" s="1"/>
  <c r="M21" i="65"/>
  <c r="D21" i="55" s="1"/>
  <c r="M22" i="65"/>
  <c r="D22" i="55" s="1"/>
  <c r="G22" s="1"/>
  <c r="V22" s="1"/>
  <c r="M23" i="65"/>
  <c r="D23" i="55" s="1"/>
  <c r="G23" s="1"/>
  <c r="V23" s="1"/>
  <c r="M24" i="65"/>
  <c r="D24" i="55" s="1"/>
  <c r="G24" s="1"/>
  <c r="M25" i="65"/>
  <c r="D25" i="55" s="1"/>
  <c r="M26" i="65"/>
  <c r="D26" i="55" s="1"/>
  <c r="M27" i="65"/>
  <c r="D27" i="55" s="1"/>
  <c r="G27" s="1"/>
  <c r="V27" s="1"/>
  <c r="M28" i="65"/>
  <c r="D28" i="55" s="1"/>
  <c r="G28" s="1"/>
  <c r="M29" i="65"/>
  <c r="D29" i="55" s="1"/>
  <c r="M30" i="65"/>
  <c r="D30" i="55" s="1"/>
  <c r="G30" s="1"/>
  <c r="V30" s="1"/>
  <c r="M31" i="65"/>
  <c r="D31" i="55" s="1"/>
  <c r="G31" s="1"/>
  <c r="V31" s="1"/>
  <c r="M32" i="65"/>
  <c r="D32" i="55" s="1"/>
  <c r="G32" s="1"/>
  <c r="M33" i="65"/>
  <c r="D33" i="55" s="1"/>
  <c r="M34" i="65"/>
  <c r="D34" i="55" s="1"/>
  <c r="G34" s="1"/>
  <c r="M35" i="65"/>
  <c r="D35" i="55" s="1"/>
  <c r="G35" s="1"/>
  <c r="V35" s="1"/>
  <c r="M36" i="65"/>
  <c r="D36" i="55" s="1"/>
  <c r="G36" s="1"/>
  <c r="V36" s="1"/>
  <c r="M37" i="65"/>
  <c r="D37" i="55" s="1"/>
  <c r="M38" i="65"/>
  <c r="D38" i="55" s="1"/>
  <c r="G38" s="1"/>
  <c r="V38" s="1"/>
  <c r="M39" i="65"/>
  <c r="D39" i="55" s="1"/>
  <c r="G39" s="1"/>
  <c r="V39" s="1"/>
  <c r="M40" i="65"/>
  <c r="D40" i="55" s="1"/>
  <c r="G40" s="1"/>
  <c r="M41" i="65"/>
  <c r="D41" i="55" s="1"/>
  <c r="M42" i="65"/>
  <c r="D42" i="55" s="1"/>
  <c r="M43" i="65"/>
  <c r="D43" i="55" s="1"/>
  <c r="G43" s="1"/>
  <c r="V43" s="1"/>
  <c r="M44" i="65"/>
  <c r="D44" i="55" s="1"/>
  <c r="G44" s="1"/>
  <c r="M45" i="65"/>
  <c r="D45" i="55" s="1"/>
  <c r="M46" i="65"/>
  <c r="D46" i="55" s="1"/>
  <c r="G46" s="1"/>
  <c r="V46" s="1"/>
  <c r="M47" i="65"/>
  <c r="D47" i="55" s="1"/>
  <c r="G47" s="1"/>
  <c r="M48" i="65"/>
  <c r="D48" i="55" s="1"/>
  <c r="G48" s="1"/>
  <c r="M49" i="65"/>
  <c r="D49" i="55" s="1"/>
  <c r="M50" i="65"/>
  <c r="D50" i="55" s="1"/>
  <c r="G50" s="1"/>
  <c r="M51" i="65"/>
  <c r="D51" i="55" s="1"/>
  <c r="G51" s="1"/>
  <c r="O51" s="1"/>
  <c r="M52" i="65"/>
  <c r="D52" i="55" s="1"/>
  <c r="G52" s="1"/>
  <c r="V52" s="1"/>
  <c r="M53" i="65"/>
  <c r="D53" i="55" s="1"/>
  <c r="M54" i="65"/>
  <c r="D54" i="55" s="1"/>
  <c r="G54" s="1"/>
  <c r="V54" s="1"/>
  <c r="M55" i="65"/>
  <c r="D55" i="55" s="1"/>
  <c r="G55" s="1"/>
  <c r="V55" s="1"/>
  <c r="M56" i="65"/>
  <c r="D56" i="55" s="1"/>
  <c r="G56" s="1"/>
  <c r="M57" i="65"/>
  <c r="D57" i="55" s="1"/>
  <c r="M58" i="65"/>
  <c r="D58" i="55" s="1"/>
  <c r="M59" i="65"/>
  <c r="D59" i="55" s="1"/>
  <c r="G59" s="1"/>
  <c r="V59" s="1"/>
  <c r="M60" i="65"/>
  <c r="D60" i="55" s="1"/>
  <c r="G60" s="1"/>
  <c r="M61" i="65"/>
  <c r="D61" i="55" s="1"/>
  <c r="M62" i="65"/>
  <c r="D62" i="55" s="1"/>
  <c r="G62" s="1"/>
  <c r="V62" s="1"/>
  <c r="M63" i="65"/>
  <c r="D63" i="55" s="1"/>
  <c r="G63" s="1"/>
  <c r="V63" s="1"/>
  <c r="M64" i="65"/>
  <c r="D64" i="55" s="1"/>
  <c r="G64" s="1"/>
  <c r="M65" i="65"/>
  <c r="D65" i="55" s="1"/>
  <c r="M66" i="65"/>
  <c r="D66" i="55" s="1"/>
  <c r="G66" s="1"/>
  <c r="M67" i="65"/>
  <c r="D67" i="55" s="1"/>
  <c r="G67" s="1"/>
  <c r="V67" s="1"/>
  <c r="M68" i="65"/>
  <c r="D68" i="55" s="1"/>
  <c r="G68" s="1"/>
  <c r="M69" i="65"/>
  <c r="D69" i="55" s="1"/>
  <c r="M70" i="65"/>
  <c r="D70" i="55" s="1"/>
  <c r="G70" s="1"/>
  <c r="V70" s="1"/>
  <c r="M71" i="65"/>
  <c r="D71" i="55" s="1"/>
  <c r="G71" s="1"/>
  <c r="V71" s="1"/>
  <c r="M72" i="65"/>
  <c r="D72" i="55" s="1"/>
  <c r="G72" s="1"/>
  <c r="M73" i="65"/>
  <c r="D73" i="55" s="1"/>
  <c r="M74" i="65"/>
  <c r="D74" i="55" s="1"/>
  <c r="G74" s="1"/>
  <c r="M75" i="65"/>
  <c r="D75" i="55" s="1"/>
  <c r="G75" s="1"/>
  <c r="V75" s="1"/>
  <c r="M76" i="65"/>
  <c r="D76" i="55" s="1"/>
  <c r="G76" s="1"/>
  <c r="M77" i="65"/>
  <c r="D77" i="55" s="1"/>
  <c r="M78" i="65"/>
  <c r="D78" i="55" s="1"/>
  <c r="G78" s="1"/>
  <c r="M79" i="65"/>
  <c r="D79" i="55" s="1"/>
  <c r="G79" s="1"/>
  <c r="V79" s="1"/>
  <c r="M80" i="65"/>
  <c r="D80" i="55" s="1"/>
  <c r="G80" s="1"/>
  <c r="M81" i="65"/>
  <c r="D81" i="55" s="1"/>
  <c r="M82" i="65"/>
  <c r="D82" i="55" s="1"/>
  <c r="G82" s="1"/>
  <c r="M83" i="65"/>
  <c r="D83" i="55" s="1"/>
  <c r="G83" s="1"/>
  <c r="V83" s="1"/>
  <c r="M84" i="65"/>
  <c r="D84" i="55" s="1"/>
  <c r="G84" s="1"/>
  <c r="M85" i="65"/>
  <c r="D85" i="55" s="1"/>
  <c r="M86" i="65"/>
  <c r="D86" i="55" s="1"/>
  <c r="M87" i="65"/>
  <c r="D87" i="55" s="1"/>
  <c r="G87" s="1"/>
  <c r="V87" s="1"/>
  <c r="M88" i="65"/>
  <c r="D88" i="55" s="1"/>
  <c r="G88" s="1"/>
  <c r="O88" s="1"/>
  <c r="M89" i="65"/>
  <c r="D89" i="55" s="1"/>
  <c r="M90" i="65"/>
  <c r="D90" i="55" s="1"/>
  <c r="M91" i="65"/>
  <c r="D91" i="55" s="1"/>
  <c r="G91" s="1"/>
  <c r="V91" s="1"/>
  <c r="M92" i="65"/>
  <c r="D92" i="55" s="1"/>
  <c r="G92" s="1"/>
  <c r="M93" i="65"/>
  <c r="D93" i="55" s="1"/>
  <c r="M94" i="65"/>
  <c r="D94" i="55" s="1"/>
  <c r="G94" s="1"/>
  <c r="O94" s="1"/>
  <c r="M95" i="65"/>
  <c r="D95" i="55" s="1"/>
  <c r="G95" s="1"/>
  <c r="V95" s="1"/>
  <c r="M96" i="65"/>
  <c r="D96" i="55" s="1"/>
  <c r="G96" s="1"/>
  <c r="M97" i="65"/>
  <c r="D97" i="55" s="1"/>
  <c r="M98" i="65"/>
  <c r="D98" i="55" s="1"/>
  <c r="G98" s="1"/>
  <c r="V98" s="1"/>
  <c r="O16" i="66"/>
  <c r="D16" i="58" s="1"/>
  <c r="O32" i="66"/>
  <c r="D32" i="58" s="1"/>
  <c r="O48" i="66"/>
  <c r="D48" i="58" s="1"/>
  <c r="O64" i="66"/>
  <c r="D64" i="58" s="1"/>
  <c r="O80" i="66"/>
  <c r="D80" i="58" s="1"/>
  <c r="O96" i="66"/>
  <c r="D96" i="58" s="1"/>
  <c r="N6" i="56"/>
  <c r="N10"/>
  <c r="N14"/>
  <c r="N22"/>
  <c r="N26"/>
  <c r="N30"/>
  <c r="N38"/>
  <c r="N42"/>
  <c r="N46"/>
  <c r="N54"/>
  <c r="N58"/>
  <c r="N62"/>
  <c r="N66"/>
  <c r="N70"/>
  <c r="N74"/>
  <c r="N78"/>
  <c r="N9"/>
  <c r="O9" s="1"/>
  <c r="N13"/>
  <c r="N25"/>
  <c r="N29"/>
  <c r="N41"/>
  <c r="O41" s="1"/>
  <c r="N45"/>
  <c r="N57"/>
  <c r="N65"/>
  <c r="N73"/>
  <c r="O73" s="1"/>
  <c r="AD18" i="61"/>
  <c r="AC21"/>
  <c r="AD28"/>
  <c r="AC46"/>
  <c r="AC70"/>
  <c r="AC78"/>
  <c r="AC83"/>
  <c r="AD89"/>
  <c r="AD90"/>
  <c r="AB99" i="63"/>
  <c r="AC15"/>
  <c r="AC18"/>
  <c r="AD20"/>
  <c r="AD21"/>
  <c r="AD28"/>
  <c r="AC31"/>
  <c r="AC34"/>
  <c r="AD46"/>
  <c r="AC49"/>
  <c r="AC50"/>
  <c r="AD52"/>
  <c r="AD53"/>
  <c r="AD62"/>
  <c r="AD75"/>
  <c r="Y99"/>
  <c r="AD83"/>
  <c r="AD86"/>
  <c r="AD94"/>
  <c r="AC94" i="61"/>
  <c r="AC79" i="62"/>
  <c r="AD81"/>
  <c r="AD82"/>
  <c r="AD94"/>
  <c r="AD95"/>
  <c r="AD96"/>
  <c r="AD97"/>
  <c r="AD98"/>
  <c r="M3" i="65"/>
  <c r="D3" i="55" s="1"/>
  <c r="G3" s="1"/>
  <c r="P3" i="65"/>
  <c r="E3" i="56" s="1"/>
  <c r="O3" i="65"/>
  <c r="D3" i="56" s="1"/>
  <c r="U99" i="63"/>
  <c r="U99" i="56"/>
  <c r="V72"/>
  <c r="V84"/>
  <c r="V88"/>
  <c r="V92"/>
  <c r="V76"/>
  <c r="U99" i="55"/>
  <c r="AD4" i="61"/>
  <c r="AD6"/>
  <c r="AC35" i="63"/>
  <c r="AD50"/>
  <c r="AC53"/>
  <c r="AC54"/>
  <c r="AD55"/>
  <c r="AD63"/>
  <c r="AD66"/>
  <c r="AD78"/>
  <c r="AC95"/>
  <c r="AD98"/>
  <c r="AC8" i="61"/>
  <c r="AC9"/>
  <c r="AD21"/>
  <c r="AD22"/>
  <c r="AD25"/>
  <c r="AC27"/>
  <c r="AC28"/>
  <c r="AC29"/>
  <c r="AC38"/>
  <c r="AC43"/>
  <c r="AD45"/>
  <c r="AC51"/>
  <c r="AC59"/>
  <c r="AD61"/>
  <c r="AC67"/>
  <c r="AD69"/>
  <c r="AC75"/>
  <c r="AD77"/>
  <c r="AC87"/>
  <c r="AD93"/>
  <c r="AC98"/>
  <c r="AD4" i="62"/>
  <c r="AD8"/>
  <c r="AD12"/>
  <c r="AC7" i="63"/>
  <c r="AB99" i="62"/>
  <c r="AD87" i="63"/>
  <c r="AD90"/>
  <c r="AC97"/>
  <c r="AD8" i="61"/>
  <c r="AD11"/>
  <c r="AD15"/>
  <c r="AC19"/>
  <c r="AD23"/>
  <c r="AC32"/>
  <c r="AD36"/>
  <c r="AC42"/>
  <c r="AC50"/>
  <c r="AC58"/>
  <c r="AC32" i="62"/>
  <c r="AC44"/>
  <c r="AC81" i="63"/>
  <c r="AD16" i="62"/>
  <c r="AD24"/>
  <c r="AD28"/>
  <c r="AD32"/>
  <c r="AD36"/>
  <c r="AD44"/>
  <c r="AC9" i="63"/>
  <c r="AC10"/>
  <c r="AD12"/>
  <c r="AD13"/>
  <c r="AC23"/>
  <c r="AC25"/>
  <c r="AC26"/>
  <c r="AC27"/>
  <c r="AD35"/>
  <c r="AD36"/>
  <c r="AC39"/>
  <c r="AC41"/>
  <c r="AC42"/>
  <c r="AD44"/>
  <c r="AC56"/>
  <c r="AC57"/>
  <c r="AD67"/>
  <c r="AD70"/>
  <c r="AC73"/>
  <c r="AD79"/>
  <c r="AD82"/>
  <c r="AC85"/>
  <c r="AC86"/>
  <c r="AC13"/>
  <c r="AC14"/>
  <c r="AD17"/>
  <c r="AD27"/>
  <c r="AC30"/>
  <c r="AD39"/>
  <c r="AD42"/>
  <c r="AC45"/>
  <c r="AC46"/>
  <c r="AD48"/>
  <c r="AD58"/>
  <c r="AC61"/>
  <c r="AC62"/>
  <c r="AD71"/>
  <c r="AD74"/>
  <c r="AC77"/>
  <c r="AC5" i="61"/>
  <c r="AD35"/>
  <c r="AC39"/>
  <c r="AC47"/>
  <c r="AC55"/>
  <c r="AD57"/>
  <c r="AC63"/>
  <c r="AD65"/>
  <c r="AC71"/>
  <c r="AC79"/>
  <c r="AD85"/>
  <c r="AC90"/>
  <c r="AC95"/>
  <c r="AD5"/>
  <c r="AC10"/>
  <c r="AC14"/>
  <c r="AC22"/>
  <c r="AD26"/>
  <c r="AD29"/>
  <c r="AC35"/>
  <c r="AC54"/>
  <c r="AC62"/>
  <c r="AD37" i="62"/>
  <c r="AD18" i="63"/>
  <c r="AD23"/>
  <c r="AC89"/>
  <c r="AC90"/>
  <c r="AD96"/>
  <c r="AC7" i="61"/>
  <c r="AC18"/>
  <c r="AD41"/>
  <c r="AD42"/>
  <c r="AD49"/>
  <c r="AD50"/>
  <c r="AD58"/>
  <c r="AD66"/>
  <c r="AD73"/>
  <c r="AD74"/>
  <c r="AD86"/>
  <c r="AC3" i="62"/>
  <c r="AC7"/>
  <c r="AC11"/>
  <c r="AC15"/>
  <c r="AC19"/>
  <c r="AC23"/>
  <c r="AC27"/>
  <c r="AC31"/>
  <c r="AC35"/>
  <c r="AC43"/>
  <c r="AD5" i="63"/>
  <c r="AD6"/>
  <c r="AD22"/>
  <c r="AD37"/>
  <c r="AC65"/>
  <c r="AC66"/>
  <c r="AC78"/>
  <c r="AC66" i="61"/>
  <c r="AC74"/>
  <c r="AD81"/>
  <c r="AD82"/>
  <c r="AC86"/>
  <c r="AC91"/>
  <c r="AD97"/>
  <c r="AD98"/>
  <c r="AC4" i="62"/>
  <c r="AC8"/>
  <c r="AC12"/>
  <c r="AC16"/>
  <c r="AC20"/>
  <c r="AC24"/>
  <c r="AC28"/>
  <c r="AC36"/>
  <c r="AC40"/>
  <c r="AC48"/>
  <c r="AC54"/>
  <c r="AC55"/>
  <c r="AD57"/>
  <c r="AD58"/>
  <c r="AC70"/>
  <c r="AC71"/>
  <c r="AD73"/>
  <c r="AD74"/>
  <c r="AC86"/>
  <c r="AC87"/>
  <c r="AC88"/>
  <c r="AC89"/>
  <c r="AC90"/>
  <c r="AC91"/>
  <c r="AC92"/>
  <c r="AC93"/>
  <c r="AC94"/>
  <c r="AC95"/>
  <c r="AC97"/>
  <c r="AC98"/>
  <c r="AC6" i="63"/>
  <c r="AD8"/>
  <c r="AD9"/>
  <c r="AC21"/>
  <c r="AC37"/>
  <c r="AC38"/>
  <c r="AD56"/>
  <c r="AC69"/>
  <c r="AC70"/>
  <c r="AC82"/>
  <c r="AD91"/>
  <c r="AD14" i="61"/>
  <c r="AD17"/>
  <c r="AC34"/>
  <c r="AD46"/>
  <c r="AD53"/>
  <c r="AD54"/>
  <c r="AD62"/>
  <c r="AD70"/>
  <c r="AD78"/>
  <c r="AC82"/>
  <c r="AD94"/>
  <c r="AD20" i="62"/>
  <c r="AD40"/>
  <c r="AD48"/>
  <c r="AC58"/>
  <c r="AC59"/>
  <c r="AD61"/>
  <c r="AD62"/>
  <c r="AC74"/>
  <c r="AC75"/>
  <c r="AD77"/>
  <c r="AD78"/>
  <c r="AD79"/>
  <c r="AD14" i="63"/>
  <c r="AD45"/>
  <c r="AC58"/>
  <c r="AC74"/>
  <c r="N18" i="55"/>
  <c r="N25"/>
  <c r="N34"/>
  <c r="N39"/>
  <c r="N41"/>
  <c r="N50"/>
  <c r="N54"/>
  <c r="N57"/>
  <c r="N3"/>
  <c r="N11"/>
  <c r="N21"/>
  <c r="N27"/>
  <c r="N37"/>
  <c r="N43"/>
  <c r="N53"/>
  <c r="N59"/>
  <c r="L99" i="57"/>
  <c r="N81"/>
  <c r="N91"/>
  <c r="L99" i="58"/>
  <c r="N10"/>
  <c r="N16"/>
  <c r="N9" i="55"/>
  <c r="O9" s="1"/>
  <c r="N23"/>
  <c r="N4"/>
  <c r="O4" s="1"/>
  <c r="N10"/>
  <c r="N14"/>
  <c r="N15"/>
  <c r="N17"/>
  <c r="N26"/>
  <c r="N30"/>
  <c r="O30" s="1"/>
  <c r="N31"/>
  <c r="N33"/>
  <c r="N42"/>
  <c r="N46"/>
  <c r="N47"/>
  <c r="N49"/>
  <c r="N58"/>
  <c r="N62"/>
  <c r="N63"/>
  <c r="N66"/>
  <c r="N67"/>
  <c r="N70"/>
  <c r="N71"/>
  <c r="N74"/>
  <c r="N75"/>
  <c r="N78"/>
  <c r="N79"/>
  <c r="N82"/>
  <c r="N83"/>
  <c r="N86"/>
  <c r="N87"/>
  <c r="N90"/>
  <c r="N91"/>
  <c r="N95"/>
  <c r="N4" i="56"/>
  <c r="N8"/>
  <c r="N12"/>
  <c r="N16"/>
  <c r="N20"/>
  <c r="N24"/>
  <c r="O24" s="1"/>
  <c r="N28"/>
  <c r="O28" s="1"/>
  <c r="N32"/>
  <c r="O32" s="1"/>
  <c r="N36"/>
  <c r="O36" s="1"/>
  <c r="N40"/>
  <c r="O40" s="1"/>
  <c r="N44"/>
  <c r="O44" s="1"/>
  <c r="N48"/>
  <c r="O48" s="1"/>
  <c r="N52"/>
  <c r="O52" s="1"/>
  <c r="N55"/>
  <c r="N56"/>
  <c r="O56" s="1"/>
  <c r="N59"/>
  <c r="N60"/>
  <c r="O60" s="1"/>
  <c r="N63"/>
  <c r="N64"/>
  <c r="O64" s="1"/>
  <c r="N67"/>
  <c r="N68"/>
  <c r="O68" s="1"/>
  <c r="N71"/>
  <c r="N72"/>
  <c r="O72" s="1"/>
  <c r="N75"/>
  <c r="N76"/>
  <c r="O76" s="1"/>
  <c r="N79"/>
  <c r="N80"/>
  <c r="O80" s="1"/>
  <c r="N83"/>
  <c r="N84"/>
  <c r="O84" s="1"/>
  <c r="N87"/>
  <c r="N88"/>
  <c r="O88" s="1"/>
  <c r="N91"/>
  <c r="N92"/>
  <c r="O92" s="1"/>
  <c r="N95"/>
  <c r="N96"/>
  <c r="O96" s="1"/>
  <c r="I99"/>
  <c r="N81"/>
  <c r="O81" s="1"/>
  <c r="N82"/>
  <c r="N85"/>
  <c r="N86"/>
  <c r="N89"/>
  <c r="N90"/>
  <c r="N93"/>
  <c r="O93" s="1"/>
  <c r="N94"/>
  <c r="N97"/>
  <c r="O97" s="1"/>
  <c r="N98"/>
  <c r="N5" i="57"/>
  <c r="N7"/>
  <c r="N9"/>
  <c r="N11"/>
  <c r="N13"/>
  <c r="N15"/>
  <c r="N17"/>
  <c r="N19"/>
  <c r="N21"/>
  <c r="N23"/>
  <c r="N25"/>
  <c r="N29"/>
  <c r="N22" i="55"/>
  <c r="N38"/>
  <c r="N55"/>
  <c r="O17" i="56"/>
  <c r="O49"/>
  <c r="N32" i="57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80"/>
  <c r="N84"/>
  <c r="N85"/>
  <c r="N87"/>
  <c r="N96"/>
  <c r="N97"/>
  <c r="N18" i="58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AB99" i="61"/>
  <c r="N4"/>
  <c r="N6"/>
  <c r="AC11"/>
  <c r="AC12"/>
  <c r="AC13"/>
  <c r="N15"/>
  <c r="AC16"/>
  <c r="AD19"/>
  <c r="AD20"/>
  <c r="AC23"/>
  <c r="AD24"/>
  <c r="N25"/>
  <c r="AC25"/>
  <c r="AC26"/>
  <c r="AC30"/>
  <c r="AC31"/>
  <c r="AD32"/>
  <c r="AC33"/>
  <c r="AC36"/>
  <c r="AC37"/>
  <c r="AD39"/>
  <c r="AD40"/>
  <c r="AD43"/>
  <c r="AD44"/>
  <c r="AD47"/>
  <c r="AD48"/>
  <c r="AD51"/>
  <c r="AD52"/>
  <c r="AD55"/>
  <c r="AD56"/>
  <c r="AD59"/>
  <c r="AD60"/>
  <c r="AD63"/>
  <c r="AD64"/>
  <c r="AD67"/>
  <c r="AD68"/>
  <c r="AD71"/>
  <c r="AD72"/>
  <c r="AD75"/>
  <c r="AD76"/>
  <c r="AD79"/>
  <c r="AD80"/>
  <c r="AD83"/>
  <c r="AD84"/>
  <c r="AD87"/>
  <c r="AD88"/>
  <c r="AD91"/>
  <c r="AD92"/>
  <c r="AD95"/>
  <c r="AD96"/>
  <c r="AC5" i="62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D51"/>
  <c r="AD52"/>
  <c r="AD55"/>
  <c r="AD56"/>
  <c r="AD59"/>
  <c r="AD60"/>
  <c r="AD63"/>
  <c r="AD64"/>
  <c r="AD67"/>
  <c r="AD68"/>
  <c r="AD71"/>
  <c r="AD72"/>
  <c r="AD75"/>
  <c r="AD76"/>
  <c r="AD80"/>
  <c r="AD83"/>
  <c r="AD84"/>
  <c r="AD3" i="63"/>
  <c r="AD4"/>
  <c r="AD7"/>
  <c r="AD10"/>
  <c r="AD11"/>
  <c r="AD15"/>
  <c r="AD16"/>
  <c r="AD19"/>
  <c r="AD24"/>
  <c r="AD43"/>
  <c r="AD47"/>
  <c r="AD51"/>
  <c r="AD54"/>
  <c r="AD95"/>
  <c r="N26" i="58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I99" i="61"/>
  <c r="M99"/>
  <c r="AC3"/>
  <c r="AC4"/>
  <c r="N5"/>
  <c r="AD7"/>
  <c r="N8"/>
  <c r="AD9"/>
  <c r="AD10"/>
  <c r="N11"/>
  <c r="N12"/>
  <c r="AD12"/>
  <c r="N13"/>
  <c r="AD13"/>
  <c r="AC15"/>
  <c r="AD16"/>
  <c r="AC17"/>
  <c r="AC20"/>
  <c r="N23"/>
  <c r="AC24"/>
  <c r="AD27"/>
  <c r="AD30"/>
  <c r="AD31"/>
  <c r="N32"/>
  <c r="AD33"/>
  <c r="AD34"/>
  <c r="N35"/>
  <c r="N36"/>
  <c r="N37"/>
  <c r="AD37"/>
  <c r="AD38"/>
  <c r="AC40"/>
  <c r="AC41"/>
  <c r="AC44"/>
  <c r="AC45"/>
  <c r="AC48"/>
  <c r="AC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88"/>
  <c r="AC89"/>
  <c r="AC92"/>
  <c r="AC93"/>
  <c r="AC96"/>
  <c r="AC97"/>
  <c r="N4" i="62"/>
  <c r="N5"/>
  <c r="N6"/>
  <c r="AD6"/>
  <c r="AD7"/>
  <c r="N8"/>
  <c r="N9"/>
  <c r="N10"/>
  <c r="AD10"/>
  <c r="AD11"/>
  <c r="N12"/>
  <c r="N13"/>
  <c r="N14"/>
  <c r="AD14"/>
  <c r="AD15"/>
  <c r="N16"/>
  <c r="N17"/>
  <c r="N18"/>
  <c r="AD18"/>
  <c r="AD19"/>
  <c r="N20"/>
  <c r="N21"/>
  <c r="N22"/>
  <c r="AD22"/>
  <c r="AD23"/>
  <c r="N24"/>
  <c r="N25"/>
  <c r="N26"/>
  <c r="AD26"/>
  <c r="AD27"/>
  <c r="N28"/>
  <c r="N29"/>
  <c r="N30"/>
  <c r="AD30"/>
  <c r="AD31"/>
  <c r="N32"/>
  <c r="N33"/>
  <c r="N34"/>
  <c r="AD34"/>
  <c r="AD35"/>
  <c r="N36"/>
  <c r="N37"/>
  <c r="N38"/>
  <c r="AD38"/>
  <c r="AD39"/>
  <c r="N40"/>
  <c r="N41"/>
  <c r="N42"/>
  <c r="AD42"/>
  <c r="AD43"/>
  <c r="N44"/>
  <c r="N45"/>
  <c r="N46"/>
  <c r="AD46"/>
  <c r="AD47"/>
  <c r="N48"/>
  <c r="N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96"/>
  <c r="AC4" i="63"/>
  <c r="AC5"/>
  <c r="AC8"/>
  <c r="AC11"/>
  <c r="AC12"/>
  <c r="AC16"/>
  <c r="AC17"/>
  <c r="AC20"/>
  <c r="AC24"/>
  <c r="AC28"/>
  <c r="AC29"/>
  <c r="AC32"/>
  <c r="AC33"/>
  <c r="AC36"/>
  <c r="AC40"/>
  <c r="AC43"/>
  <c r="AC44"/>
  <c r="AC47"/>
  <c r="AC48"/>
  <c r="AC51"/>
  <c r="AC52"/>
  <c r="AC55"/>
  <c r="AC59"/>
  <c r="AC60"/>
  <c r="AC63"/>
  <c r="AC64"/>
  <c r="AC67"/>
  <c r="AC68"/>
  <c r="AC71"/>
  <c r="AC72"/>
  <c r="AC75"/>
  <c r="AC76"/>
  <c r="AC79"/>
  <c r="AC80"/>
  <c r="AC83"/>
  <c r="AC84"/>
  <c r="AC87"/>
  <c r="AC88"/>
  <c r="AC91"/>
  <c r="AC92"/>
  <c r="AC96"/>
  <c r="N79" i="57"/>
  <c r="N88"/>
  <c r="N92"/>
  <c r="N93"/>
  <c r="N95"/>
  <c r="N8" i="58"/>
  <c r="N9"/>
  <c r="N11"/>
  <c r="N13"/>
  <c r="N15"/>
  <c r="Z99" i="61"/>
  <c r="N9"/>
  <c r="N16"/>
  <c r="N19"/>
  <c r="N20"/>
  <c r="N21"/>
  <c r="N33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0"/>
  <c r="N81"/>
  <c r="N83"/>
  <c r="N84"/>
  <c r="N85"/>
  <c r="N87"/>
  <c r="N88"/>
  <c r="N89"/>
  <c r="N91"/>
  <c r="N92"/>
  <c r="N93"/>
  <c r="N95"/>
  <c r="N96"/>
  <c r="N97"/>
  <c r="N7" i="62"/>
  <c r="N11"/>
  <c r="N15"/>
  <c r="N19"/>
  <c r="N23"/>
  <c r="N27"/>
  <c r="N31"/>
  <c r="N35"/>
  <c r="N39"/>
  <c r="N43"/>
  <c r="N47"/>
  <c r="N50"/>
  <c r="N52"/>
  <c r="N56"/>
  <c r="N60"/>
  <c r="N64"/>
  <c r="N68"/>
  <c r="N72"/>
  <c r="N76"/>
  <c r="N80"/>
  <c r="N84"/>
  <c r="N7" i="63"/>
  <c r="N11"/>
  <c r="N15"/>
  <c r="N19"/>
  <c r="N23"/>
  <c r="AD26"/>
  <c r="N28"/>
  <c r="AD29"/>
  <c r="AD30"/>
  <c r="N31"/>
  <c r="AD33"/>
  <c r="AD34"/>
  <c r="N35"/>
  <c r="AD38"/>
  <c r="N39"/>
  <c r="AD40"/>
  <c r="AD41"/>
  <c r="N43"/>
  <c r="N47"/>
  <c r="AD49"/>
  <c r="N51"/>
  <c r="N55"/>
  <c r="AD57"/>
  <c r="N59"/>
  <c r="AD59"/>
  <c r="AD60"/>
  <c r="AD61"/>
  <c r="N63"/>
  <c r="AD64"/>
  <c r="AD65"/>
  <c r="N67"/>
  <c r="AD68"/>
  <c r="AD69"/>
  <c r="N71"/>
  <c r="AD72"/>
  <c r="AD73"/>
  <c r="N75"/>
  <c r="AD76"/>
  <c r="AD77"/>
  <c r="N78"/>
  <c r="N79"/>
  <c r="AD80"/>
  <c r="AD81"/>
  <c r="N83"/>
  <c r="AD84"/>
  <c r="AD85"/>
  <c r="N87"/>
  <c r="AD88"/>
  <c r="AD89"/>
  <c r="N91"/>
  <c r="AD92"/>
  <c r="AD93"/>
  <c r="N95"/>
  <c r="AD97"/>
  <c r="N17" i="58"/>
  <c r="N19"/>
  <c r="N93" i="63"/>
  <c r="AC93"/>
  <c r="N94"/>
  <c r="AC94"/>
  <c r="N96"/>
  <c r="AC98"/>
  <c r="N5" i="66"/>
  <c r="E5" i="57" s="1"/>
  <c r="O6" i="66"/>
  <c r="D6" i="58" s="1"/>
  <c r="G6" s="1"/>
  <c r="P7" i="66"/>
  <c r="E7" i="58" s="1"/>
  <c r="N9" i="66"/>
  <c r="E9" i="57" s="1"/>
  <c r="O10" i="66"/>
  <c r="D10" i="58" s="1"/>
  <c r="G10" s="1"/>
  <c r="V10" s="1"/>
  <c r="P11" i="66"/>
  <c r="E11" i="58" s="1"/>
  <c r="N13" i="66"/>
  <c r="E13" i="57" s="1"/>
  <c r="O14" i="66"/>
  <c r="D14" i="58" s="1"/>
  <c r="G14" s="1"/>
  <c r="V14" s="1"/>
  <c r="P15" i="66"/>
  <c r="E15" i="58" s="1"/>
  <c r="N17" i="66"/>
  <c r="E17" i="57" s="1"/>
  <c r="O18" i="66"/>
  <c r="D18" i="58" s="1"/>
  <c r="G18" s="1"/>
  <c r="V18" s="1"/>
  <c r="P19" i="66"/>
  <c r="E19" i="58" s="1"/>
  <c r="N21" i="66"/>
  <c r="E21" i="57" s="1"/>
  <c r="O22" i="66"/>
  <c r="D22" i="58" s="1"/>
  <c r="G22" s="1"/>
  <c r="P23" i="66"/>
  <c r="E23" i="58" s="1"/>
  <c r="N25" i="66"/>
  <c r="E25" i="57" s="1"/>
  <c r="O26" i="66"/>
  <c r="D26" i="58" s="1"/>
  <c r="G26" s="1"/>
  <c r="P27" i="66"/>
  <c r="E27" i="58" s="1"/>
  <c r="N29" i="66"/>
  <c r="E29" i="57" s="1"/>
  <c r="O30" i="66"/>
  <c r="D30" i="58" s="1"/>
  <c r="G30" s="1"/>
  <c r="V30" s="1"/>
  <c r="P31" i="66"/>
  <c r="E31" i="58" s="1"/>
  <c r="N33" i="66"/>
  <c r="E33" i="57" s="1"/>
  <c r="O34" i="66"/>
  <c r="D34" i="58" s="1"/>
  <c r="G34" s="1"/>
  <c r="V34" s="1"/>
  <c r="P35" i="66"/>
  <c r="E35" i="58" s="1"/>
  <c r="N37" i="66"/>
  <c r="E37" i="57" s="1"/>
  <c r="O38" i="66"/>
  <c r="D38" i="58" s="1"/>
  <c r="G38" s="1"/>
  <c r="P39" i="66"/>
  <c r="E39" i="58" s="1"/>
  <c r="N41" i="66"/>
  <c r="E41" i="57" s="1"/>
  <c r="O42" i="66"/>
  <c r="D42" i="58" s="1"/>
  <c r="G42" s="1"/>
  <c r="V42" s="1"/>
  <c r="P43" i="66"/>
  <c r="E43" i="58" s="1"/>
  <c r="N45" i="66"/>
  <c r="E45" i="57" s="1"/>
  <c r="O46" i="66"/>
  <c r="D46" i="58" s="1"/>
  <c r="G46" s="1"/>
  <c r="V46" s="1"/>
  <c r="P47" i="66"/>
  <c r="E47" i="58" s="1"/>
  <c r="N49" i="66"/>
  <c r="E49" i="57" s="1"/>
  <c r="O50" i="66"/>
  <c r="D50" i="58" s="1"/>
  <c r="G50" s="1"/>
  <c r="P51" i="66"/>
  <c r="E51" i="58" s="1"/>
  <c r="N53" i="66"/>
  <c r="E53" i="57" s="1"/>
  <c r="O54" i="66"/>
  <c r="D54" i="58" s="1"/>
  <c r="G54" s="1"/>
  <c r="P55" i="66"/>
  <c r="E55" i="58" s="1"/>
  <c r="N57" i="66"/>
  <c r="E57" i="57" s="1"/>
  <c r="O58" i="66"/>
  <c r="D58" i="58" s="1"/>
  <c r="G58" s="1"/>
  <c r="P59" i="66"/>
  <c r="E59" i="58" s="1"/>
  <c r="N61" i="66"/>
  <c r="E61" i="57" s="1"/>
  <c r="O62" i="66"/>
  <c r="D62" i="58" s="1"/>
  <c r="G62" s="1"/>
  <c r="V62" s="1"/>
  <c r="P63" i="66"/>
  <c r="E63" i="58" s="1"/>
  <c r="N65" i="66"/>
  <c r="E65" i="57" s="1"/>
  <c r="O66" i="66"/>
  <c r="D66" i="58" s="1"/>
  <c r="G66" s="1"/>
  <c r="O66" s="1"/>
  <c r="P67" i="66"/>
  <c r="E67" i="58" s="1"/>
  <c r="N69" i="66"/>
  <c r="E69" i="57" s="1"/>
  <c r="O70" i="66"/>
  <c r="D70" i="58" s="1"/>
  <c r="G70" s="1"/>
  <c r="V70" s="1"/>
  <c r="P71" i="66"/>
  <c r="E71" i="58" s="1"/>
  <c r="N73" i="66"/>
  <c r="E73" i="57" s="1"/>
  <c r="O74" i="66"/>
  <c r="D74" i="58" s="1"/>
  <c r="G74" s="1"/>
  <c r="P75" i="66"/>
  <c r="E75" i="58" s="1"/>
  <c r="N77" i="66"/>
  <c r="E77" i="57" s="1"/>
  <c r="O78" i="66"/>
  <c r="D78" i="58" s="1"/>
  <c r="G78" s="1"/>
  <c r="V78" s="1"/>
  <c r="P79" i="66"/>
  <c r="E79" i="58" s="1"/>
  <c r="N81" i="66"/>
  <c r="E81" i="57" s="1"/>
  <c r="O82" i="66"/>
  <c r="D82" i="58" s="1"/>
  <c r="G82" s="1"/>
  <c r="V82" s="1"/>
  <c r="P83" i="66"/>
  <c r="E83" i="58" s="1"/>
  <c r="N85" i="66"/>
  <c r="E85" i="57" s="1"/>
  <c r="O86" i="66"/>
  <c r="D86" i="58" s="1"/>
  <c r="G86" s="1"/>
  <c r="P87" i="66"/>
  <c r="E87" i="58" s="1"/>
  <c r="N89" i="66"/>
  <c r="E89" i="57" s="1"/>
  <c r="O90" i="66"/>
  <c r="D90" i="58" s="1"/>
  <c r="G90" s="1"/>
  <c r="V90" s="1"/>
  <c r="P91" i="66"/>
  <c r="E91" i="58" s="1"/>
  <c r="N93" i="66"/>
  <c r="E93" i="57" s="1"/>
  <c r="O94" i="66"/>
  <c r="D94" i="58" s="1"/>
  <c r="G94" s="1"/>
  <c r="V94" s="1"/>
  <c r="P95" i="66"/>
  <c r="E95" i="58" s="1"/>
  <c r="N97" i="66"/>
  <c r="E97" i="57" s="1"/>
  <c r="O98" i="66"/>
  <c r="D98" i="58" s="1"/>
  <c r="G98" s="1"/>
  <c r="V98" s="1"/>
  <c r="M96" i="66"/>
  <c r="D96" i="57" s="1"/>
  <c r="G96" s="1"/>
  <c r="M92" i="66"/>
  <c r="D92" i="57" s="1"/>
  <c r="G92" s="1"/>
  <c r="V92" s="1"/>
  <c r="M88" i="66"/>
  <c r="D88" i="57" s="1"/>
  <c r="M84" i="66"/>
  <c r="D84" i="57" s="1"/>
  <c r="G84" s="1"/>
  <c r="V84" s="1"/>
  <c r="M80" i="66"/>
  <c r="D80" i="57" s="1"/>
  <c r="G80" s="1"/>
  <c r="M76" i="66"/>
  <c r="D76" i="57" s="1"/>
  <c r="G76" s="1"/>
  <c r="O76" s="1"/>
  <c r="M72" i="66"/>
  <c r="D72" i="57" s="1"/>
  <c r="G72" s="1"/>
  <c r="V72" s="1"/>
  <c r="M68" i="66"/>
  <c r="D68" i="57" s="1"/>
  <c r="G68" s="1"/>
  <c r="V68" s="1"/>
  <c r="M64" i="66"/>
  <c r="D64" i="57" s="1"/>
  <c r="G64" s="1"/>
  <c r="O64" s="1"/>
  <c r="M60" i="66"/>
  <c r="D60" i="57" s="1"/>
  <c r="G60" s="1"/>
  <c r="V60" s="1"/>
  <c r="M56" i="66"/>
  <c r="D56" i="57" s="1"/>
  <c r="G56" s="1"/>
  <c r="V56" s="1"/>
  <c r="M52" i="66"/>
  <c r="D52" i="57" s="1"/>
  <c r="G52" s="1"/>
  <c r="V52" s="1"/>
  <c r="M48" i="66"/>
  <c r="D48" i="57" s="1"/>
  <c r="G48" s="1"/>
  <c r="O48" s="1"/>
  <c r="M44" i="66"/>
  <c r="D44" i="57" s="1"/>
  <c r="G44" s="1"/>
  <c r="V44" s="1"/>
  <c r="M40" i="66"/>
  <c r="D40" i="57" s="1"/>
  <c r="G40" s="1"/>
  <c r="M36" i="66"/>
  <c r="D36" i="57" s="1"/>
  <c r="G36" s="1"/>
  <c r="V36" s="1"/>
  <c r="M32" i="66"/>
  <c r="D32" i="57" s="1"/>
  <c r="G32" s="1"/>
  <c r="V32" s="1"/>
  <c r="M28" i="66"/>
  <c r="D28" i="57" s="1"/>
  <c r="G28" s="1"/>
  <c r="V28" s="1"/>
  <c r="M24" i="66"/>
  <c r="D24" i="57" s="1"/>
  <c r="G24" s="1"/>
  <c r="V24" s="1"/>
  <c r="M20" i="66"/>
  <c r="D20" i="57" s="1"/>
  <c r="G20" s="1"/>
  <c r="V20" s="1"/>
  <c r="M16" i="66"/>
  <c r="D16" i="57" s="1"/>
  <c r="G16" s="1"/>
  <c r="V16" s="1"/>
  <c r="M12" i="66"/>
  <c r="D12" i="57" s="1"/>
  <c r="G12" s="1"/>
  <c r="O12" s="1"/>
  <c r="M8" i="66"/>
  <c r="D8" i="57" s="1"/>
  <c r="G8" s="1"/>
  <c r="O8" s="1"/>
  <c r="M4" i="66"/>
  <c r="D4" i="57" s="1"/>
  <c r="G4" s="1"/>
  <c r="V4" s="1"/>
  <c r="P4" i="66"/>
  <c r="E4" i="58" s="1"/>
  <c r="N6" i="66"/>
  <c r="E6" i="57" s="1"/>
  <c r="O7" i="66"/>
  <c r="D7" i="58" s="1"/>
  <c r="P8" i="66"/>
  <c r="E8" i="58" s="1"/>
  <c r="N10" i="66"/>
  <c r="E10" i="57" s="1"/>
  <c r="O11" i="66"/>
  <c r="D11" i="58" s="1"/>
  <c r="P12" i="66"/>
  <c r="E12" i="58" s="1"/>
  <c r="N14" i="66"/>
  <c r="E14" i="57" s="1"/>
  <c r="O15" i="66"/>
  <c r="D15" i="58" s="1"/>
  <c r="P16" i="66"/>
  <c r="E16" i="58" s="1"/>
  <c r="N18" i="66"/>
  <c r="E18" i="57" s="1"/>
  <c r="O19" i="66"/>
  <c r="D19" i="58" s="1"/>
  <c r="P20" i="66"/>
  <c r="E20" i="58" s="1"/>
  <c r="N22" i="66"/>
  <c r="E22" i="57" s="1"/>
  <c r="O23" i="66"/>
  <c r="D23" i="58" s="1"/>
  <c r="P24" i="66"/>
  <c r="E24" i="58" s="1"/>
  <c r="N26" i="66"/>
  <c r="E26" i="57" s="1"/>
  <c r="O27" i="66"/>
  <c r="D27" i="58" s="1"/>
  <c r="P28" i="66"/>
  <c r="E28" i="58" s="1"/>
  <c r="N30" i="66"/>
  <c r="E30" i="57" s="1"/>
  <c r="O31" i="66"/>
  <c r="D31" i="58" s="1"/>
  <c r="P32" i="66"/>
  <c r="E32" i="58" s="1"/>
  <c r="N34" i="66"/>
  <c r="E34" i="57" s="1"/>
  <c r="O35" i="66"/>
  <c r="D35" i="58" s="1"/>
  <c r="P36" i="66"/>
  <c r="E36" i="58" s="1"/>
  <c r="N38" i="66"/>
  <c r="E38" i="57" s="1"/>
  <c r="O39" i="66"/>
  <c r="D39" i="58" s="1"/>
  <c r="P40" i="66"/>
  <c r="E40" i="58" s="1"/>
  <c r="N42" i="66"/>
  <c r="E42" i="57" s="1"/>
  <c r="O43" i="66"/>
  <c r="D43" i="58" s="1"/>
  <c r="P44" i="66"/>
  <c r="E44" i="58" s="1"/>
  <c r="N46" i="66"/>
  <c r="E46" i="57" s="1"/>
  <c r="O47" i="66"/>
  <c r="D47" i="58" s="1"/>
  <c r="P48" i="66"/>
  <c r="E48" i="58" s="1"/>
  <c r="N50" i="66"/>
  <c r="E50" i="57" s="1"/>
  <c r="O51" i="66"/>
  <c r="D51" i="58" s="1"/>
  <c r="P52" i="66"/>
  <c r="E52" i="58" s="1"/>
  <c r="N54" i="66"/>
  <c r="E54" i="57" s="1"/>
  <c r="O55" i="66"/>
  <c r="D55" i="58" s="1"/>
  <c r="P56" i="66"/>
  <c r="E56" i="58" s="1"/>
  <c r="N58" i="66"/>
  <c r="E58" i="57" s="1"/>
  <c r="O59" i="66"/>
  <c r="D59" i="58" s="1"/>
  <c r="P60" i="66"/>
  <c r="E60" i="58" s="1"/>
  <c r="N62" i="66"/>
  <c r="E62" i="57" s="1"/>
  <c r="O63" i="66"/>
  <c r="D63" i="58" s="1"/>
  <c r="P64" i="66"/>
  <c r="E64" i="58" s="1"/>
  <c r="N66" i="66"/>
  <c r="E66" i="57" s="1"/>
  <c r="O67" i="66"/>
  <c r="D67" i="58" s="1"/>
  <c r="P68" i="66"/>
  <c r="E68" i="58" s="1"/>
  <c r="N70" i="66"/>
  <c r="E70" i="57" s="1"/>
  <c r="O71" i="66"/>
  <c r="D71" i="58" s="1"/>
  <c r="P72" i="66"/>
  <c r="E72" i="58" s="1"/>
  <c r="N74" i="66"/>
  <c r="E74" i="57" s="1"/>
  <c r="O75" i="66"/>
  <c r="D75" i="58" s="1"/>
  <c r="P76" i="66"/>
  <c r="E76" i="58" s="1"/>
  <c r="N78" i="66"/>
  <c r="E78" i="57" s="1"/>
  <c r="O79" i="66"/>
  <c r="D79" i="58" s="1"/>
  <c r="P80" i="66"/>
  <c r="E80" i="58" s="1"/>
  <c r="N82" i="66"/>
  <c r="E82" i="57" s="1"/>
  <c r="O83" i="66"/>
  <c r="D83" i="58" s="1"/>
  <c r="P84" i="66"/>
  <c r="E84" i="58" s="1"/>
  <c r="N86" i="66"/>
  <c r="E86" i="57" s="1"/>
  <c r="O87" i="66"/>
  <c r="D87" i="58" s="1"/>
  <c r="P88" i="66"/>
  <c r="E88" i="58" s="1"/>
  <c r="N90" i="66"/>
  <c r="E90" i="57" s="1"/>
  <c r="O91" i="66"/>
  <c r="D91" i="58" s="1"/>
  <c r="P92" i="66"/>
  <c r="E92" i="58" s="1"/>
  <c r="N94" i="66"/>
  <c r="E94" i="57" s="1"/>
  <c r="O95" i="66"/>
  <c r="D95" i="58" s="1"/>
  <c r="P96" i="66"/>
  <c r="E96" i="58" s="1"/>
  <c r="N98" i="66"/>
  <c r="E98" i="57" s="1"/>
  <c r="M97" i="66"/>
  <c r="D97" i="57" s="1"/>
  <c r="M93" i="66"/>
  <c r="D93" i="57" s="1"/>
  <c r="M89" i="66"/>
  <c r="D89" i="57" s="1"/>
  <c r="M85" i="66"/>
  <c r="D85" i="57" s="1"/>
  <c r="M81" i="66"/>
  <c r="D81" i="57" s="1"/>
  <c r="M77" i="66"/>
  <c r="D77" i="57" s="1"/>
  <c r="M73" i="66"/>
  <c r="D73" i="57" s="1"/>
  <c r="M69" i="66"/>
  <c r="D69" i="57" s="1"/>
  <c r="M65" i="66"/>
  <c r="D65" i="57" s="1"/>
  <c r="M61" i="66"/>
  <c r="D61" i="57" s="1"/>
  <c r="M57" i="66"/>
  <c r="D57" i="57" s="1"/>
  <c r="M53" i="66"/>
  <c r="D53" i="57" s="1"/>
  <c r="M49" i="66"/>
  <c r="D49" i="57" s="1"/>
  <c r="M45" i="66"/>
  <c r="D45" i="57" s="1"/>
  <c r="M41" i="66"/>
  <c r="D41" i="57" s="1"/>
  <c r="M37" i="66"/>
  <c r="D37" i="57" s="1"/>
  <c r="M33" i="66"/>
  <c r="D33" i="57" s="1"/>
  <c r="M29" i="66"/>
  <c r="D29" i="57" s="1"/>
  <c r="M25" i="66"/>
  <c r="D25" i="57" s="1"/>
  <c r="M21" i="66"/>
  <c r="D21" i="57" s="1"/>
  <c r="M17" i="66"/>
  <c r="D17" i="57" s="1"/>
  <c r="M13" i="66"/>
  <c r="D13" i="57" s="1"/>
  <c r="M9" i="66"/>
  <c r="D9" i="57" s="1"/>
  <c r="M5" i="66"/>
  <c r="D5" i="57" s="1"/>
  <c r="P5" i="66"/>
  <c r="E5" i="58" s="1"/>
  <c r="G5" s="1"/>
  <c r="O5" s="1"/>
  <c r="N7" i="66"/>
  <c r="E7" i="57" s="1"/>
  <c r="G7" s="1"/>
  <c r="V7" s="1"/>
  <c r="P9" i="66"/>
  <c r="E9" i="58" s="1"/>
  <c r="G9" s="1"/>
  <c r="N11" i="66"/>
  <c r="E11" i="57" s="1"/>
  <c r="G11" s="1"/>
  <c r="P13" i="66"/>
  <c r="E13" i="58" s="1"/>
  <c r="G13" s="1"/>
  <c r="V13" s="1"/>
  <c r="N15" i="66"/>
  <c r="E15" i="57" s="1"/>
  <c r="G15" s="1"/>
  <c r="V15" s="1"/>
  <c r="P17" i="66"/>
  <c r="E17" i="58" s="1"/>
  <c r="G17" s="1"/>
  <c r="V17" s="1"/>
  <c r="N19" i="66"/>
  <c r="E19" i="57" s="1"/>
  <c r="G19" s="1"/>
  <c r="V19" s="1"/>
  <c r="P21" i="66"/>
  <c r="E21" i="58" s="1"/>
  <c r="G21" s="1"/>
  <c r="N23" i="66"/>
  <c r="E23" i="57" s="1"/>
  <c r="G23" s="1"/>
  <c r="V23" s="1"/>
  <c r="P25" i="66"/>
  <c r="E25" i="58" s="1"/>
  <c r="G25" s="1"/>
  <c r="V25" s="1"/>
  <c r="N27" i="66"/>
  <c r="E27" i="57" s="1"/>
  <c r="G27" s="1"/>
  <c r="O27" s="1"/>
  <c r="P29" i="66"/>
  <c r="E29" i="58" s="1"/>
  <c r="G29" s="1"/>
  <c r="V29" s="1"/>
  <c r="N31" i="66"/>
  <c r="E31" i="57" s="1"/>
  <c r="G31" s="1"/>
  <c r="V31" s="1"/>
  <c r="P33" i="66"/>
  <c r="E33" i="58" s="1"/>
  <c r="G33" s="1"/>
  <c r="V33" s="1"/>
  <c r="N35" i="66"/>
  <c r="E35" i="57" s="1"/>
  <c r="G35" s="1"/>
  <c r="V35" s="1"/>
  <c r="P37" i="66"/>
  <c r="E37" i="58" s="1"/>
  <c r="G37" s="1"/>
  <c r="V37" s="1"/>
  <c r="N39" i="66"/>
  <c r="E39" i="57" s="1"/>
  <c r="G39" s="1"/>
  <c r="V39" s="1"/>
  <c r="P41" i="66"/>
  <c r="E41" i="58" s="1"/>
  <c r="G41" s="1"/>
  <c r="V41" s="1"/>
  <c r="N43" i="66"/>
  <c r="E43" i="57" s="1"/>
  <c r="G43" s="1"/>
  <c r="O43" s="1"/>
  <c r="P45" i="66"/>
  <c r="E45" i="58" s="1"/>
  <c r="G45" s="1"/>
  <c r="V45" s="1"/>
  <c r="N47" i="66"/>
  <c r="E47" i="57" s="1"/>
  <c r="G47" s="1"/>
  <c r="O47" s="1"/>
  <c r="P49" i="66"/>
  <c r="E49" i="58" s="1"/>
  <c r="G49" s="1"/>
  <c r="V49" s="1"/>
  <c r="N51" i="66"/>
  <c r="E51" i="57" s="1"/>
  <c r="G51" s="1"/>
  <c r="O51" s="1"/>
  <c r="P53" i="66"/>
  <c r="E53" i="58" s="1"/>
  <c r="G53" s="1"/>
  <c r="V53" s="1"/>
  <c r="N55" i="66"/>
  <c r="E55" i="57" s="1"/>
  <c r="G55" s="1"/>
  <c r="O55" s="1"/>
  <c r="P57" i="66"/>
  <c r="E57" i="58" s="1"/>
  <c r="G57" s="1"/>
  <c r="V57" s="1"/>
  <c r="N59" i="66"/>
  <c r="E59" i="57" s="1"/>
  <c r="G59" s="1"/>
  <c r="O59" s="1"/>
  <c r="P61" i="66"/>
  <c r="E61" i="58" s="1"/>
  <c r="G61" s="1"/>
  <c r="V61" s="1"/>
  <c r="N63" i="66"/>
  <c r="E63" i="57" s="1"/>
  <c r="G63" s="1"/>
  <c r="O63" s="1"/>
  <c r="P65" i="66"/>
  <c r="E65" i="58" s="1"/>
  <c r="G65" s="1"/>
  <c r="V65" s="1"/>
  <c r="N67" i="66"/>
  <c r="E67" i="57" s="1"/>
  <c r="G67" s="1"/>
  <c r="V67" s="1"/>
  <c r="P69" i="66"/>
  <c r="E69" i="58" s="1"/>
  <c r="G69" s="1"/>
  <c r="V69" s="1"/>
  <c r="N71" i="66"/>
  <c r="E71" i="57" s="1"/>
  <c r="G71" s="1"/>
  <c r="O71" s="1"/>
  <c r="P73" i="66"/>
  <c r="E73" i="58" s="1"/>
  <c r="G73" s="1"/>
  <c r="V73" s="1"/>
  <c r="N75" i="66"/>
  <c r="E75" i="57" s="1"/>
  <c r="G75" s="1"/>
  <c r="P77" i="66"/>
  <c r="E77" i="58" s="1"/>
  <c r="G77" s="1"/>
  <c r="V77" s="1"/>
  <c r="N79" i="66"/>
  <c r="E79" i="57" s="1"/>
  <c r="G79" s="1"/>
  <c r="V79" s="1"/>
  <c r="P81" i="66"/>
  <c r="E81" i="58" s="1"/>
  <c r="G81" s="1"/>
  <c r="V81" s="1"/>
  <c r="N83" i="66"/>
  <c r="E83" i="57" s="1"/>
  <c r="G83" s="1"/>
  <c r="P85" i="66"/>
  <c r="E85" i="58" s="1"/>
  <c r="G85" s="1"/>
  <c r="V85" s="1"/>
  <c r="N87" i="66"/>
  <c r="E87" i="57" s="1"/>
  <c r="G87" s="1"/>
  <c r="V87" s="1"/>
  <c r="P89" i="66"/>
  <c r="E89" i="58" s="1"/>
  <c r="G89" s="1"/>
  <c r="N91" i="66"/>
  <c r="E91" i="57" s="1"/>
  <c r="G91" s="1"/>
  <c r="V91" s="1"/>
  <c r="P93" i="66"/>
  <c r="E93" i="58" s="1"/>
  <c r="G93" s="1"/>
  <c r="V93" s="1"/>
  <c r="N95" i="66"/>
  <c r="E95" i="57" s="1"/>
  <c r="G95" s="1"/>
  <c r="V95" s="1"/>
  <c r="P97" i="66"/>
  <c r="E97" i="58" s="1"/>
  <c r="G97" s="1"/>
  <c r="V97" s="1"/>
  <c r="M98" i="66"/>
  <c r="D98" i="57" s="1"/>
  <c r="G98" s="1"/>
  <c r="V98" s="1"/>
  <c r="M94" i="66"/>
  <c r="D94" i="57" s="1"/>
  <c r="M90" i="66"/>
  <c r="D90" i="57" s="1"/>
  <c r="G90" s="1"/>
  <c r="V90" s="1"/>
  <c r="M86" i="66"/>
  <c r="D86" i="57" s="1"/>
  <c r="G86" s="1"/>
  <c r="O86" s="1"/>
  <c r="M82" i="66"/>
  <c r="D82" i="57" s="1"/>
  <c r="G82" s="1"/>
  <c r="V82" s="1"/>
  <c r="M78" i="66"/>
  <c r="D78" i="57" s="1"/>
  <c r="M74" i="66"/>
  <c r="D74" i="57" s="1"/>
  <c r="G74" s="1"/>
  <c r="V74" s="1"/>
  <c r="M70" i="66"/>
  <c r="D70" i="57" s="1"/>
  <c r="G70" s="1"/>
  <c r="V70" s="1"/>
  <c r="M66" i="66"/>
  <c r="D66" i="57" s="1"/>
  <c r="G66" s="1"/>
  <c r="V66" s="1"/>
  <c r="M62" i="66"/>
  <c r="D62" i="57" s="1"/>
  <c r="G62" s="1"/>
  <c r="V62" s="1"/>
  <c r="M58" i="66"/>
  <c r="D58" i="57" s="1"/>
  <c r="G58" s="1"/>
  <c r="V58" s="1"/>
  <c r="M54" i="66"/>
  <c r="D54" i="57" s="1"/>
  <c r="G54" s="1"/>
  <c r="V54" s="1"/>
  <c r="M50" i="66"/>
  <c r="D50" i="57" s="1"/>
  <c r="G50" s="1"/>
  <c r="V50" s="1"/>
  <c r="M46" i="66"/>
  <c r="D46" i="57" s="1"/>
  <c r="G46" s="1"/>
  <c r="V46" s="1"/>
  <c r="M42" i="66"/>
  <c r="D42" i="57" s="1"/>
  <c r="G42" s="1"/>
  <c r="V42" s="1"/>
  <c r="M38" i="66"/>
  <c r="D38" i="57" s="1"/>
  <c r="G38" s="1"/>
  <c r="V38" s="1"/>
  <c r="M34" i="66"/>
  <c r="D34" i="57" s="1"/>
  <c r="G34" s="1"/>
  <c r="V34" s="1"/>
  <c r="M30" i="66"/>
  <c r="D30" i="57" s="1"/>
  <c r="M26" i="66"/>
  <c r="D26" i="57" s="1"/>
  <c r="G26" s="1"/>
  <c r="V26" s="1"/>
  <c r="M22" i="66"/>
  <c r="D22" i="57" s="1"/>
  <c r="G22" s="1"/>
  <c r="V22" s="1"/>
  <c r="M18" i="66"/>
  <c r="D18" i="57" s="1"/>
  <c r="G18" s="1"/>
  <c r="O18" s="1"/>
  <c r="M14" i="66"/>
  <c r="D14" i="57" s="1"/>
  <c r="M10" i="66"/>
  <c r="D10" i="57" s="1"/>
  <c r="G10" s="1"/>
  <c r="V10" s="1"/>
  <c r="M6" i="66"/>
  <c r="D6" i="57" s="1"/>
  <c r="G6" s="1"/>
  <c r="O6" s="1"/>
  <c r="L99" i="66"/>
  <c r="M3"/>
  <c r="D3" i="57" s="1"/>
  <c r="P3" i="66"/>
  <c r="E3" i="58" s="1"/>
  <c r="O3" i="66"/>
  <c r="D3" i="58" s="1"/>
  <c r="K4" i="65"/>
  <c r="F4"/>
  <c r="D99"/>
  <c r="K3"/>
  <c r="V8" i="55"/>
  <c r="O27"/>
  <c r="V48"/>
  <c r="O48"/>
  <c r="V56"/>
  <c r="V4"/>
  <c r="V9"/>
  <c r="V32"/>
  <c r="O32"/>
  <c r="V40"/>
  <c r="V47"/>
  <c r="V16"/>
  <c r="O16"/>
  <c r="V24"/>
  <c r="O98"/>
  <c r="V24" i="56"/>
  <c r="V26"/>
  <c r="O35"/>
  <c r="V40"/>
  <c r="V42"/>
  <c r="O51"/>
  <c r="V40" i="57"/>
  <c r="N8" i="55"/>
  <c r="F9"/>
  <c r="I99"/>
  <c r="M99"/>
  <c r="G10"/>
  <c r="N12"/>
  <c r="O12" s="1"/>
  <c r="F13"/>
  <c r="N28"/>
  <c r="O28" s="1"/>
  <c r="F29"/>
  <c r="N44"/>
  <c r="O44" s="1"/>
  <c r="F45"/>
  <c r="G58"/>
  <c r="N60"/>
  <c r="O60" s="1"/>
  <c r="F61"/>
  <c r="O64"/>
  <c r="O72"/>
  <c r="O80"/>
  <c r="O92"/>
  <c r="V3"/>
  <c r="V82"/>
  <c r="O15" i="56"/>
  <c r="V36"/>
  <c r="V52"/>
  <c r="V59"/>
  <c r="O70"/>
  <c r="V94"/>
  <c r="V12" i="55"/>
  <c r="V28"/>
  <c r="V44"/>
  <c r="V60"/>
  <c r="V11" i="56"/>
  <c r="V18"/>
  <c r="V27"/>
  <c r="V32"/>
  <c r="V48"/>
  <c r="B99" i="55"/>
  <c r="F3"/>
  <c r="K99"/>
  <c r="F5"/>
  <c r="G18"/>
  <c r="O19"/>
  <c r="N20"/>
  <c r="O20" s="1"/>
  <c r="F21"/>
  <c r="N36"/>
  <c r="O36" s="1"/>
  <c r="F37"/>
  <c r="N52"/>
  <c r="O52" s="1"/>
  <c r="F53"/>
  <c r="O68"/>
  <c r="O76"/>
  <c r="O84"/>
  <c r="O5" i="56"/>
  <c r="O53"/>
  <c r="O77"/>
  <c r="O70" i="55"/>
  <c r="O7" i="56"/>
  <c r="O23"/>
  <c r="V28"/>
  <c r="V39"/>
  <c r="V44"/>
  <c r="V63"/>
  <c r="J99" i="55"/>
  <c r="N24"/>
  <c r="O24" s="1"/>
  <c r="N40"/>
  <c r="O40" s="1"/>
  <c r="N56"/>
  <c r="O56" s="1"/>
  <c r="O71"/>
  <c r="O96"/>
  <c r="V38" i="58"/>
  <c r="V54"/>
  <c r="V86"/>
  <c r="V89"/>
  <c r="G3" i="56"/>
  <c r="V56"/>
  <c r="V60"/>
  <c r="V64"/>
  <c r="V68"/>
  <c r="B99" i="57"/>
  <c r="F3"/>
  <c r="K99"/>
  <c r="N82"/>
  <c r="F83"/>
  <c r="F97"/>
  <c r="C99" i="58"/>
  <c r="I99"/>
  <c r="M99"/>
  <c r="N99" i="81" s="1"/>
  <c r="N4" i="58"/>
  <c r="F5"/>
  <c r="V6"/>
  <c r="N12"/>
  <c r="F13"/>
  <c r="N20"/>
  <c r="F21"/>
  <c r="V22"/>
  <c r="V50"/>
  <c r="V64" i="55"/>
  <c r="V68"/>
  <c r="V72"/>
  <c r="V76"/>
  <c r="V80"/>
  <c r="V84"/>
  <c r="V88"/>
  <c r="V92"/>
  <c r="V96"/>
  <c r="F3" i="56"/>
  <c r="F99" s="1"/>
  <c r="V5"/>
  <c r="V9"/>
  <c r="V13"/>
  <c r="V17"/>
  <c r="V21"/>
  <c r="V25"/>
  <c r="V29"/>
  <c r="V41"/>
  <c r="V49"/>
  <c r="V53"/>
  <c r="V57"/>
  <c r="V69"/>
  <c r="V73"/>
  <c r="V77"/>
  <c r="V81"/>
  <c r="V97"/>
  <c r="N3" i="57"/>
  <c r="N3" i="56"/>
  <c r="G88" i="57"/>
  <c r="N90"/>
  <c r="F91"/>
  <c r="K99" i="58"/>
  <c r="U99"/>
  <c r="F9"/>
  <c r="F17"/>
  <c r="V26"/>
  <c r="V58"/>
  <c r="V74"/>
  <c r="N78" i="57"/>
  <c r="F79"/>
  <c r="N94"/>
  <c r="N98"/>
  <c r="J99" i="58"/>
  <c r="N3"/>
  <c r="N6"/>
  <c r="O6" s="1"/>
  <c r="N14"/>
  <c r="N22"/>
  <c r="O22" s="1"/>
  <c r="J99" i="61"/>
  <c r="N3"/>
  <c r="Y99"/>
  <c r="F9"/>
  <c r="N10"/>
  <c r="F25"/>
  <c r="N26"/>
  <c r="F39"/>
  <c r="F3" i="58"/>
  <c r="C99" i="61"/>
  <c r="L99"/>
  <c r="U99"/>
  <c r="AA99"/>
  <c r="F17"/>
  <c r="N18"/>
  <c r="F33"/>
  <c r="N34"/>
  <c r="F3"/>
  <c r="AD3"/>
  <c r="AC6"/>
  <c r="N14"/>
  <c r="N30"/>
  <c r="N38"/>
  <c r="J99" i="62"/>
  <c r="N3"/>
  <c r="Y99"/>
  <c r="F50"/>
  <c r="C99"/>
  <c r="L99"/>
  <c r="U99"/>
  <c r="AA99"/>
  <c r="B99"/>
  <c r="F3"/>
  <c r="K99"/>
  <c r="Z99"/>
  <c r="AD3"/>
  <c r="AA99" i="63"/>
  <c r="Z99"/>
  <c r="F3"/>
  <c r="F99" s="1"/>
  <c r="N3"/>
  <c r="V51" i="55" l="1"/>
  <c r="P99" i="81"/>
  <c r="O26" i="58"/>
  <c r="G42" i="55"/>
  <c r="K99" i="81"/>
  <c r="M99" s="1"/>
  <c r="H99"/>
  <c r="J99" s="1"/>
  <c r="E99"/>
  <c r="G99" s="1"/>
  <c r="O74" i="58"/>
  <c r="B99" i="81"/>
  <c r="D99" s="1"/>
  <c r="O78" i="56"/>
  <c r="O66"/>
  <c r="O62"/>
  <c r="O54"/>
  <c r="O46"/>
  <c r="O30"/>
  <c r="O26"/>
  <c r="O10"/>
  <c r="O78" i="55"/>
  <c r="O74"/>
  <c r="O66"/>
  <c r="O89" i="56"/>
  <c r="V61"/>
  <c r="O37"/>
  <c r="O85"/>
  <c r="O65"/>
  <c r="O45"/>
  <c r="V33"/>
  <c r="G86" i="55"/>
  <c r="O38"/>
  <c r="V66"/>
  <c r="O62"/>
  <c r="O46"/>
  <c r="G26"/>
  <c r="O94" i="56"/>
  <c r="V50"/>
  <c r="O47"/>
  <c r="O86"/>
  <c r="O57"/>
  <c r="O29"/>
  <c r="O25"/>
  <c r="O13"/>
  <c r="G90" i="55"/>
  <c r="V90" s="1"/>
  <c r="O14"/>
  <c r="G6"/>
  <c r="O65" i="58"/>
  <c r="O45"/>
  <c r="O25"/>
  <c r="O57"/>
  <c r="O93"/>
  <c r="G94" i="57"/>
  <c r="V94" s="1"/>
  <c r="G78"/>
  <c r="V78" s="1"/>
  <c r="G30"/>
  <c r="V30" s="1"/>
  <c r="G14"/>
  <c r="V14" s="1"/>
  <c r="O44"/>
  <c r="O53" i="58"/>
  <c r="V66" i="56"/>
  <c r="V46"/>
  <c r="V30"/>
  <c r="V78" i="55"/>
  <c r="V34" i="56"/>
  <c r="O17" i="55"/>
  <c r="O4" i="57"/>
  <c r="V78" i="56"/>
  <c r="V62"/>
  <c r="V94" i="55"/>
  <c r="V10" i="56"/>
  <c r="O17" i="58"/>
  <c r="O81"/>
  <c r="O41"/>
  <c r="O3" i="55"/>
  <c r="O74" i="56"/>
  <c r="O58"/>
  <c r="O38"/>
  <c r="O14"/>
  <c r="O87" i="55"/>
  <c r="E99"/>
  <c r="O95" i="56"/>
  <c r="O29" i="58"/>
  <c r="V66"/>
  <c r="V54" i="56"/>
  <c r="V74" i="55"/>
  <c r="O24" i="57"/>
  <c r="O9" i="58"/>
  <c r="G91"/>
  <c r="G75"/>
  <c r="G59"/>
  <c r="G43"/>
  <c r="V43" s="1"/>
  <c r="G27"/>
  <c r="G11"/>
  <c r="V11" s="1"/>
  <c r="O98" i="56"/>
  <c r="O90"/>
  <c r="O82"/>
  <c r="O82" i="55"/>
  <c r="O42" i="56"/>
  <c r="O22"/>
  <c r="E99" i="58"/>
  <c r="O22" i="55"/>
  <c r="O11"/>
  <c r="O6" i="56"/>
  <c r="O30" i="58"/>
  <c r="O63" i="55"/>
  <c r="O7"/>
  <c r="O43" i="56"/>
  <c r="O31"/>
  <c r="O19"/>
  <c r="V13" i="55"/>
  <c r="O91" i="56"/>
  <c r="O83"/>
  <c r="O75"/>
  <c r="O67"/>
  <c r="O59"/>
  <c r="O95" i="55"/>
  <c r="O14" i="58"/>
  <c r="V95" i="56"/>
  <c r="O91" i="55"/>
  <c r="O35"/>
  <c r="D99" i="58"/>
  <c r="O97"/>
  <c r="G9" i="57"/>
  <c r="V9" s="1"/>
  <c r="G25"/>
  <c r="V25" s="1"/>
  <c r="O56"/>
  <c r="O87" i="56"/>
  <c r="O79"/>
  <c r="O71"/>
  <c r="O63"/>
  <c r="O55"/>
  <c r="E99"/>
  <c r="G8"/>
  <c r="V8" s="1"/>
  <c r="G4"/>
  <c r="V4" s="1"/>
  <c r="D99" i="55"/>
  <c r="O42" i="58"/>
  <c r="O43" i="55"/>
  <c r="O77" i="58"/>
  <c r="O61"/>
  <c r="O37"/>
  <c r="O21"/>
  <c r="O11" i="57"/>
  <c r="T6" i="73"/>
  <c r="T7"/>
  <c r="P8"/>
  <c r="D8" i="24" s="1"/>
  <c r="R8" i="73"/>
  <c r="D8" i="29" s="1"/>
  <c r="S8" i="73"/>
  <c r="D8" i="28" s="1"/>
  <c r="V21" i="58"/>
  <c r="G5" i="57"/>
  <c r="V5" s="1"/>
  <c r="G21"/>
  <c r="V21" s="1"/>
  <c r="G37"/>
  <c r="G53"/>
  <c r="O53" s="1"/>
  <c r="G69"/>
  <c r="O69" s="1"/>
  <c r="O40"/>
  <c r="O83" i="55"/>
  <c r="O75"/>
  <c r="O67"/>
  <c r="O39"/>
  <c r="V5" i="58"/>
  <c r="G13" i="57"/>
  <c r="O13" s="1"/>
  <c r="G29"/>
  <c r="V29" s="1"/>
  <c r="G45"/>
  <c r="O45" s="1"/>
  <c r="G61"/>
  <c r="V61" s="1"/>
  <c r="G77"/>
  <c r="V77" s="1"/>
  <c r="G93"/>
  <c r="V93" s="1"/>
  <c r="O59" i="55"/>
  <c r="G12" i="56"/>
  <c r="V12" s="1"/>
  <c r="F99" i="58"/>
  <c r="G85" i="57"/>
  <c r="V85" s="1"/>
  <c r="V9" i="58"/>
  <c r="O67" i="57"/>
  <c r="G41"/>
  <c r="O41" s="1"/>
  <c r="G57"/>
  <c r="G73"/>
  <c r="O73" s="1"/>
  <c r="G89"/>
  <c r="V89" s="1"/>
  <c r="E99"/>
  <c r="G20" i="56"/>
  <c r="V20" s="1"/>
  <c r="G16"/>
  <c r="V16" s="1"/>
  <c r="G87" i="58"/>
  <c r="G71"/>
  <c r="G55"/>
  <c r="G39"/>
  <c r="V39" s="1"/>
  <c r="G23"/>
  <c r="V23" s="1"/>
  <c r="G7"/>
  <c r="O13"/>
  <c r="O18"/>
  <c r="F99" i="62"/>
  <c r="O72" i="57"/>
  <c r="V59"/>
  <c r="V11"/>
  <c r="V51"/>
  <c r="O20"/>
  <c r="V8"/>
  <c r="O91"/>
  <c r="O22"/>
  <c r="V76"/>
  <c r="O28"/>
  <c r="O35"/>
  <c r="O52"/>
  <c r="V18"/>
  <c r="V6"/>
  <c r="V63"/>
  <c r="V12"/>
  <c r="V86"/>
  <c r="AD99" i="63"/>
  <c r="AC99"/>
  <c r="AC99" i="62"/>
  <c r="AD99"/>
  <c r="AC99" i="61"/>
  <c r="O90" i="57"/>
  <c r="V64"/>
  <c r="O31"/>
  <c r="O26"/>
  <c r="O10"/>
  <c r="V48"/>
  <c r="O32"/>
  <c r="O16"/>
  <c r="V71"/>
  <c r="V55"/>
  <c r="O39"/>
  <c r="V47"/>
  <c r="O82"/>
  <c r="V27"/>
  <c r="O77"/>
  <c r="O75"/>
  <c r="V75"/>
  <c r="V83"/>
  <c r="O83"/>
  <c r="O98"/>
  <c r="V43"/>
  <c r="D99"/>
  <c r="G17"/>
  <c r="V17" s="1"/>
  <c r="G33"/>
  <c r="G49"/>
  <c r="G65"/>
  <c r="G81"/>
  <c r="G97"/>
  <c r="G83" i="58"/>
  <c r="G67"/>
  <c r="G51"/>
  <c r="V51" s="1"/>
  <c r="G35"/>
  <c r="G19"/>
  <c r="V19" s="1"/>
  <c r="O98"/>
  <c r="O90"/>
  <c r="O82"/>
  <c r="O58"/>
  <c r="O50"/>
  <c r="O34"/>
  <c r="O68" i="57"/>
  <c r="O60"/>
  <c r="O36"/>
  <c r="O55" i="55"/>
  <c r="O79"/>
  <c r="O47"/>
  <c r="O31"/>
  <c r="O23"/>
  <c r="O54"/>
  <c r="D99" i="56"/>
  <c r="G48" i="58"/>
  <c r="V48" s="1"/>
  <c r="G97" i="55"/>
  <c r="G93"/>
  <c r="G89"/>
  <c r="G85"/>
  <c r="G81"/>
  <c r="G77"/>
  <c r="G73"/>
  <c r="G69"/>
  <c r="G65"/>
  <c r="G61"/>
  <c r="G57"/>
  <c r="G53"/>
  <c r="V53" s="1"/>
  <c r="G49"/>
  <c r="V49" s="1"/>
  <c r="G45"/>
  <c r="G41"/>
  <c r="G37"/>
  <c r="G33"/>
  <c r="G29"/>
  <c r="G25"/>
  <c r="G21"/>
  <c r="G15"/>
  <c r="V15" s="1"/>
  <c r="G5"/>
  <c r="G52" i="58"/>
  <c r="V52" s="1"/>
  <c r="G56"/>
  <c r="V56" s="1"/>
  <c r="G76"/>
  <c r="V76" s="1"/>
  <c r="G12"/>
  <c r="V12" s="1"/>
  <c r="G95"/>
  <c r="V95" s="1"/>
  <c r="G79"/>
  <c r="V79" s="1"/>
  <c r="G63"/>
  <c r="V63" s="1"/>
  <c r="G47"/>
  <c r="G31"/>
  <c r="V31" s="1"/>
  <c r="G15"/>
  <c r="V15" s="1"/>
  <c r="O92" i="57"/>
  <c r="O89" i="58"/>
  <c r="O73"/>
  <c r="O49"/>
  <c r="O33"/>
  <c r="O84" i="57"/>
  <c r="O70"/>
  <c r="O62"/>
  <c r="O54"/>
  <c r="O46"/>
  <c r="O38"/>
  <c r="O19"/>
  <c r="O49" i="55"/>
  <c r="O10" i="58"/>
  <c r="G64"/>
  <c r="G68"/>
  <c r="V68" s="1"/>
  <c r="G4"/>
  <c r="V4" s="1"/>
  <c r="G72"/>
  <c r="G8"/>
  <c r="G92"/>
  <c r="V92" s="1"/>
  <c r="G28"/>
  <c r="V28" s="1"/>
  <c r="O11"/>
  <c r="O94"/>
  <c r="O86"/>
  <c r="O78"/>
  <c r="O70"/>
  <c r="O62"/>
  <c r="O54"/>
  <c r="O46"/>
  <c r="O38"/>
  <c r="G80"/>
  <c r="V80" s="1"/>
  <c r="G16"/>
  <c r="G84"/>
  <c r="V84" s="1"/>
  <c r="G20"/>
  <c r="V20" s="1"/>
  <c r="G88"/>
  <c r="V88" s="1"/>
  <c r="G24"/>
  <c r="G44"/>
  <c r="V44" s="1"/>
  <c r="O95" i="57"/>
  <c r="O79"/>
  <c r="O85" i="58"/>
  <c r="O69"/>
  <c r="O87" i="57"/>
  <c r="O74"/>
  <c r="O66"/>
  <c r="O58"/>
  <c r="O50"/>
  <c r="O42"/>
  <c r="O34"/>
  <c r="O23"/>
  <c r="O15"/>
  <c r="O7"/>
  <c r="G96" i="58"/>
  <c r="G32"/>
  <c r="G36"/>
  <c r="V36" s="1"/>
  <c r="G40"/>
  <c r="G60"/>
  <c r="V60" s="1"/>
  <c r="G3" i="57"/>
  <c r="V3" s="1"/>
  <c r="G3" i="58"/>
  <c r="O3" s="1"/>
  <c r="N99" i="56"/>
  <c r="AD99" i="61"/>
  <c r="N99" i="63"/>
  <c r="N99" i="62"/>
  <c r="N99" i="55"/>
  <c r="F99" i="61"/>
  <c r="F99" i="55"/>
  <c r="F5" i="65"/>
  <c r="F6"/>
  <c r="K5"/>
  <c r="E99"/>
  <c r="V88" i="57"/>
  <c r="O88"/>
  <c r="O96"/>
  <c r="V96"/>
  <c r="V3" i="56"/>
  <c r="O3"/>
  <c r="O42" i="55"/>
  <c r="V42"/>
  <c r="N99" i="58"/>
  <c r="N99" i="57"/>
  <c r="O8" i="55"/>
  <c r="V50"/>
  <c r="O50"/>
  <c r="V34"/>
  <c r="O34"/>
  <c r="V18"/>
  <c r="O18"/>
  <c r="O58"/>
  <c r="V58"/>
  <c r="N99" i="61"/>
  <c r="O10" i="55"/>
  <c r="V10"/>
  <c r="F99" i="57"/>
  <c r="O80"/>
  <c r="V80"/>
  <c r="O6" i="55"/>
  <c r="V6"/>
  <c r="V26"/>
  <c r="O26"/>
  <c r="O90" l="1"/>
  <c r="O94" i="57"/>
  <c r="O43" i="58"/>
  <c r="Q99" i="81"/>
  <c r="V86" i="55"/>
  <c r="O86"/>
  <c r="O4" i="56"/>
  <c r="O5" i="57"/>
  <c r="O78"/>
  <c r="O30"/>
  <c r="O25"/>
  <c r="O14"/>
  <c r="V13"/>
  <c r="O9"/>
  <c r="O27" i="58"/>
  <c r="V27"/>
  <c r="O91"/>
  <c r="V91"/>
  <c r="O75"/>
  <c r="V75"/>
  <c r="V45" i="57"/>
  <c r="O59" i="58"/>
  <c r="V59"/>
  <c r="O61" i="57"/>
  <c r="O8" i="56"/>
  <c r="O21" i="57"/>
  <c r="V53"/>
  <c r="O12" i="56"/>
  <c r="O56" i="58"/>
  <c r="Q9" i="73"/>
  <c r="D9" i="26" s="1"/>
  <c r="S9" i="73"/>
  <c r="D9" i="28" s="1"/>
  <c r="P9" i="73"/>
  <c r="D9" i="24" s="1"/>
  <c r="Q8" i="73"/>
  <c r="O80" i="58"/>
  <c r="O93" i="57"/>
  <c r="O29"/>
  <c r="V69"/>
  <c r="O37"/>
  <c r="V37"/>
  <c r="O16" i="56"/>
  <c r="O48" i="58"/>
  <c r="O85" i="57"/>
  <c r="G99" i="56"/>
  <c r="V99" s="1"/>
  <c r="O88" i="58"/>
  <c r="O51"/>
  <c r="O52"/>
  <c r="O39"/>
  <c r="O53" i="55"/>
  <c r="V41" i="57"/>
  <c r="O89"/>
  <c r="O63" i="58"/>
  <c r="O20"/>
  <c r="O87"/>
  <c r="V87"/>
  <c r="O57" i="57"/>
  <c r="V57"/>
  <c r="O7" i="58"/>
  <c r="V7"/>
  <c r="O71"/>
  <c r="V71"/>
  <c r="G99" i="55"/>
  <c r="V99" s="1"/>
  <c r="O23" i="58"/>
  <c r="O55"/>
  <c r="V55"/>
  <c r="O68"/>
  <c r="O12"/>
  <c r="V73" i="57"/>
  <c r="O20" i="56"/>
  <c r="O17" i="57"/>
  <c r="V96" i="58"/>
  <c r="O96"/>
  <c r="O8"/>
  <c r="V8"/>
  <c r="O64"/>
  <c r="V64"/>
  <c r="V25" i="55"/>
  <c r="O25"/>
  <c r="V41"/>
  <c r="O41"/>
  <c r="V57"/>
  <c r="O57"/>
  <c r="O73"/>
  <c r="V73"/>
  <c r="O89"/>
  <c r="V89"/>
  <c r="O83" i="58"/>
  <c r="V83"/>
  <c r="O49" i="57"/>
  <c r="V49"/>
  <c r="V32" i="58"/>
  <c r="O32"/>
  <c r="V21" i="55"/>
  <c r="O21"/>
  <c r="V37"/>
  <c r="O37"/>
  <c r="O69"/>
  <c r="V69"/>
  <c r="V85"/>
  <c r="O85"/>
  <c r="V67" i="58"/>
  <c r="O67"/>
  <c r="O65" i="57"/>
  <c r="V65"/>
  <c r="O36" i="58"/>
  <c r="O15" i="55"/>
  <c r="O31" i="58"/>
  <c r="O95"/>
  <c r="O15"/>
  <c r="G99" i="57"/>
  <c r="V99" s="1"/>
  <c r="O28" i="58"/>
  <c r="O60"/>
  <c r="O92"/>
  <c r="O79"/>
  <c r="O19"/>
  <c r="V24"/>
  <c r="O24"/>
  <c r="V16"/>
  <c r="O16"/>
  <c r="O47"/>
  <c r="V47"/>
  <c r="O33" i="55"/>
  <c r="V33"/>
  <c r="O65"/>
  <c r="V65"/>
  <c r="O81"/>
  <c r="V81"/>
  <c r="O97"/>
  <c r="V97"/>
  <c r="O81" i="57"/>
  <c r="V81"/>
  <c r="O84" i="58"/>
  <c r="O40"/>
  <c r="V40"/>
  <c r="V72"/>
  <c r="O72"/>
  <c r="V5" i="55"/>
  <c r="O5"/>
  <c r="V29"/>
  <c r="O29"/>
  <c r="V45"/>
  <c r="O45"/>
  <c r="V61"/>
  <c r="O61"/>
  <c r="O77"/>
  <c r="V77"/>
  <c r="O93"/>
  <c r="V93"/>
  <c r="O35" i="58"/>
  <c r="V35"/>
  <c r="V97" i="57"/>
  <c r="O97"/>
  <c r="O33"/>
  <c r="V33"/>
  <c r="O4" i="58"/>
  <c r="O44"/>
  <c r="O76"/>
  <c r="O3" i="57"/>
  <c r="V3" i="58"/>
  <c r="G99"/>
  <c r="V99" s="1"/>
  <c r="K6" i="65"/>
  <c r="F7"/>
  <c r="O99" i="56" l="1"/>
  <c r="T8" i="73"/>
  <c r="D8" i="26"/>
  <c r="R10" i="73"/>
  <c r="D10" i="29" s="1"/>
  <c r="Q10" i="73"/>
  <c r="D10" i="26" s="1"/>
  <c r="R9" i="73"/>
  <c r="O99" i="55"/>
  <c r="O99" i="58"/>
  <c r="O99" i="57"/>
  <c r="K8" i="65"/>
  <c r="F9"/>
  <c r="K7"/>
  <c r="F8"/>
  <c r="T9" i="73" l="1"/>
  <c r="D9" i="29"/>
  <c r="S10" i="73"/>
  <c r="D10" i="28" s="1"/>
  <c r="P10" i="73"/>
  <c r="P11"/>
  <c r="D11" i="24" s="1"/>
  <c r="S11" i="73"/>
  <c r="D11" i="28" s="1"/>
  <c r="K9" i="65"/>
  <c r="T10" i="73" l="1"/>
  <c r="D10" i="24"/>
  <c r="R11" i="73"/>
  <c r="D11" i="29" s="1"/>
  <c r="Q11" i="73"/>
  <c r="Q12"/>
  <c r="D12" i="26" s="1"/>
  <c r="P12" i="73"/>
  <c r="R12"/>
  <c r="D12" i="29" s="1"/>
  <c r="S12" i="73"/>
  <c r="D12" i="28" s="1"/>
  <c r="K10" i="65"/>
  <c r="F11"/>
  <c r="F10"/>
  <c r="T11" i="73" l="1"/>
  <c r="D11" i="26"/>
  <c r="T12" i="73"/>
  <c r="D12" i="24"/>
  <c r="R13" i="73"/>
  <c r="D13" i="29" s="1"/>
  <c r="Q13" i="73"/>
  <c r="D13" i="26" s="1"/>
  <c r="S13" i="73"/>
  <c r="D13" i="28" s="1"/>
  <c r="P13" i="73"/>
  <c r="D13" i="24" s="1"/>
  <c r="K11" i="65"/>
  <c r="F12"/>
  <c r="B46" i="78"/>
  <c r="B85"/>
  <c r="Q26"/>
  <c r="O56"/>
  <c r="J60"/>
  <c r="P72"/>
  <c r="H88"/>
  <c r="J65"/>
  <c r="N56"/>
  <c r="P91"/>
  <c r="Q96"/>
  <c r="L50"/>
  <c r="O55"/>
  <c r="P43"/>
  <c r="G87"/>
  <c r="B93"/>
  <c r="J46"/>
  <c r="Q83"/>
  <c r="G2"/>
  <c r="P18"/>
  <c r="I12"/>
  <c r="J90"/>
  <c r="O85"/>
  <c r="H69"/>
  <c r="K62"/>
  <c r="Q33"/>
  <c r="Q7"/>
  <c r="O29"/>
  <c r="O7"/>
  <c r="I95"/>
  <c r="B34"/>
  <c r="Q63"/>
  <c r="P58"/>
  <c r="J75"/>
  <c r="H8"/>
  <c r="G17"/>
  <c r="N5"/>
  <c r="K53"/>
  <c r="O18"/>
  <c r="Q9"/>
  <c r="J69"/>
  <c r="K5"/>
  <c r="G64"/>
  <c r="K23"/>
  <c r="K89"/>
  <c r="Q81"/>
  <c r="N84"/>
  <c r="K79"/>
  <c r="K30"/>
  <c r="Q68"/>
  <c r="K85"/>
  <c r="L23"/>
  <c r="H4"/>
  <c r="L96"/>
  <c r="O43"/>
  <c r="H18"/>
  <c r="J26"/>
  <c r="H9"/>
  <c r="N78"/>
  <c r="G14"/>
  <c r="P37"/>
  <c r="K96"/>
  <c r="P19"/>
  <c r="O50"/>
  <c r="J31"/>
  <c r="O52"/>
  <c r="J30"/>
  <c r="K59"/>
  <c r="K74"/>
  <c r="I71"/>
  <c r="N18"/>
  <c r="L71"/>
  <c r="O3"/>
  <c r="O58"/>
  <c r="Q77"/>
  <c r="K95"/>
  <c r="K65"/>
  <c r="B30"/>
  <c r="G52"/>
  <c r="N19"/>
  <c r="G65"/>
  <c r="K97"/>
  <c r="Q29"/>
  <c r="I72"/>
  <c r="B31"/>
  <c r="O24"/>
  <c r="Q52"/>
  <c r="G81"/>
  <c r="B58"/>
  <c r="N68"/>
  <c r="N17"/>
  <c r="G88"/>
  <c r="O23"/>
  <c r="I8"/>
  <c r="H47"/>
  <c r="K60"/>
  <c r="K71"/>
  <c r="I70"/>
  <c r="B94"/>
  <c r="H29"/>
  <c r="G75"/>
  <c r="G48"/>
  <c r="J83"/>
  <c r="G55"/>
  <c r="I56"/>
  <c r="N24"/>
  <c r="L11"/>
  <c r="H66"/>
  <c r="H30"/>
  <c r="H34"/>
  <c r="H81"/>
  <c r="Q32"/>
  <c r="G46"/>
  <c r="H40"/>
  <c r="I35"/>
  <c r="H10"/>
  <c r="P98"/>
  <c r="I14"/>
  <c r="G21"/>
  <c r="P20"/>
  <c r="I21"/>
  <c r="G86"/>
  <c r="B72"/>
  <c r="H48"/>
  <c r="G36"/>
  <c r="Q64"/>
  <c r="I57"/>
  <c r="N96"/>
  <c r="J54"/>
  <c r="Q87"/>
  <c r="P4"/>
  <c r="I20"/>
  <c r="G76"/>
  <c r="K8"/>
  <c r="O89"/>
  <c r="I42"/>
  <c r="J9"/>
  <c r="L74"/>
  <c r="P17"/>
  <c r="P30"/>
  <c r="K9"/>
  <c r="L25"/>
  <c r="J22"/>
  <c r="B43"/>
  <c r="Q73"/>
  <c r="N62"/>
  <c r="I31"/>
  <c r="P63"/>
  <c r="N25"/>
  <c r="B86"/>
  <c r="B28"/>
  <c r="K20"/>
  <c r="N13"/>
  <c r="L45"/>
  <c r="Q38"/>
  <c r="L14"/>
  <c r="P24"/>
  <c r="B36"/>
  <c r="Q71"/>
  <c r="I83"/>
  <c r="I97"/>
  <c r="K36"/>
  <c r="P33"/>
  <c r="B60"/>
  <c r="L38"/>
  <c r="B41"/>
  <c r="J21"/>
  <c r="Q95"/>
  <c r="P57"/>
  <c r="I78"/>
  <c r="L78"/>
  <c r="N83"/>
  <c r="Q90"/>
  <c r="L57"/>
  <c r="K22"/>
  <c r="B22"/>
  <c r="N10"/>
  <c r="H98"/>
  <c r="I27"/>
  <c r="K68"/>
  <c r="G97"/>
  <c r="K12"/>
  <c r="H91"/>
  <c r="L77"/>
  <c r="L8"/>
  <c r="P69"/>
  <c r="G80"/>
  <c r="P5"/>
  <c r="J6"/>
  <c r="P44"/>
  <c r="P42"/>
  <c r="I87"/>
  <c r="O41"/>
  <c r="I46"/>
  <c r="H37"/>
  <c r="Q31"/>
  <c r="K16"/>
  <c r="K83"/>
  <c r="G56"/>
  <c r="L20"/>
  <c r="O72"/>
  <c r="I77"/>
  <c r="O10"/>
  <c r="K51"/>
  <c r="N21"/>
  <c r="H14"/>
  <c r="N82"/>
  <c r="G47"/>
  <c r="K3"/>
  <c r="P9"/>
  <c r="K28"/>
  <c r="K92"/>
  <c r="K88"/>
  <c r="I66"/>
  <c r="G45"/>
  <c r="O45"/>
  <c r="B23"/>
  <c r="K40"/>
  <c r="G5"/>
  <c r="G84"/>
  <c r="P80"/>
  <c r="L10"/>
  <c r="G90"/>
  <c r="G10"/>
  <c r="N80"/>
  <c r="N54"/>
  <c r="B32"/>
  <c r="P55"/>
  <c r="Q28"/>
  <c r="K26"/>
  <c r="L15"/>
  <c r="O44"/>
  <c r="H39"/>
  <c r="H44"/>
  <c r="N75"/>
  <c r="H95"/>
  <c r="K69"/>
  <c r="L63"/>
  <c r="J12"/>
  <c r="H3"/>
  <c r="O26"/>
  <c r="L67"/>
  <c r="P93"/>
  <c r="N71"/>
  <c r="L53"/>
  <c r="H68"/>
  <c r="Q62"/>
  <c r="G79"/>
  <c r="O65"/>
  <c r="G50"/>
  <c r="B27"/>
  <c r="O62"/>
  <c r="O63"/>
  <c r="P21"/>
  <c r="L69"/>
  <c r="G39"/>
  <c r="L35"/>
  <c r="I54"/>
  <c r="J34"/>
  <c r="L62"/>
  <c r="H54"/>
  <c r="H61"/>
  <c r="J62"/>
  <c r="B16"/>
  <c r="L84"/>
  <c r="L46"/>
  <c r="P14"/>
  <c r="P89"/>
  <c r="G92"/>
  <c r="K52"/>
  <c r="J10"/>
  <c r="L80"/>
  <c r="Q41"/>
  <c r="B95"/>
  <c r="I89"/>
  <c r="B2"/>
  <c r="P23"/>
  <c r="I29"/>
  <c r="K84"/>
  <c r="I81"/>
  <c r="G54"/>
  <c r="J72"/>
  <c r="L65"/>
  <c r="G26"/>
  <c r="O66"/>
  <c r="N74"/>
  <c r="J40"/>
  <c r="L98"/>
  <c r="G13"/>
  <c r="J70"/>
  <c r="L9"/>
  <c r="K17"/>
  <c r="B62"/>
  <c r="K39"/>
  <c r="I76"/>
  <c r="P85"/>
  <c r="G93"/>
  <c r="G71"/>
  <c r="G8"/>
  <c r="J51"/>
  <c r="K94"/>
  <c r="H75"/>
  <c r="O88"/>
  <c r="J71"/>
  <c r="N37"/>
  <c r="L34"/>
  <c r="Q25"/>
  <c r="Q24"/>
  <c r="I44"/>
  <c r="K76"/>
  <c r="N93"/>
  <c r="P51"/>
  <c r="I94"/>
  <c r="N43"/>
  <c r="G89"/>
  <c r="O82"/>
  <c r="N70"/>
  <c r="H13"/>
  <c r="G61"/>
  <c r="H31"/>
  <c r="H26"/>
  <c r="Q8"/>
  <c r="L89"/>
  <c r="N32"/>
  <c r="O93"/>
  <c r="I59"/>
  <c r="H93"/>
  <c r="K72"/>
  <c r="I80"/>
  <c r="O16"/>
  <c r="J84"/>
  <c r="Q54"/>
  <c r="G60"/>
  <c r="B80"/>
  <c r="N58"/>
  <c r="I39"/>
  <c r="H20"/>
  <c r="O92"/>
  <c r="L81"/>
  <c r="N77"/>
  <c r="O97"/>
  <c r="P74"/>
  <c r="I55"/>
  <c r="O40"/>
  <c r="N38"/>
  <c r="L18"/>
  <c r="I67"/>
  <c r="P3"/>
  <c r="N39"/>
  <c r="H72"/>
  <c r="H11"/>
  <c r="B63"/>
  <c r="J27"/>
  <c r="H83"/>
  <c r="H63"/>
  <c r="L90"/>
  <c r="J78"/>
  <c r="L48"/>
  <c r="K32"/>
  <c r="Q16"/>
  <c r="P77"/>
  <c r="I17"/>
  <c r="K44"/>
  <c r="N79"/>
  <c r="O14"/>
  <c r="I37"/>
  <c r="O27"/>
  <c r="P61"/>
  <c r="Q48"/>
  <c r="I13"/>
  <c r="L79"/>
  <c r="L22"/>
  <c r="B38"/>
  <c r="N64"/>
  <c r="B24"/>
  <c r="P81"/>
  <c r="J63"/>
  <c r="H71"/>
  <c r="J4"/>
  <c r="G12"/>
  <c r="H46"/>
  <c r="J37"/>
  <c r="O83"/>
  <c r="B51"/>
  <c r="I60"/>
  <c r="J38"/>
  <c r="B57"/>
  <c r="O94"/>
  <c r="N50"/>
  <c r="Q89"/>
  <c r="P15"/>
  <c r="P31"/>
  <c r="P83"/>
  <c r="I75"/>
  <c r="H45"/>
  <c r="O6"/>
  <c r="H55"/>
  <c r="K93"/>
  <c r="N85"/>
  <c r="O17"/>
  <c r="P38"/>
  <c r="N29"/>
  <c r="B92"/>
  <c r="O20"/>
  <c r="K81"/>
  <c r="B9"/>
  <c r="I88"/>
  <c r="N73"/>
  <c r="P96"/>
  <c r="N97"/>
  <c r="P49"/>
  <c r="H77"/>
  <c r="K27"/>
  <c r="Q42"/>
  <c r="I16"/>
  <c r="O79"/>
  <c r="N63"/>
  <c r="H43"/>
  <c r="L66"/>
  <c r="L87"/>
  <c r="G98"/>
  <c r="J68"/>
  <c r="O42"/>
  <c r="Q93"/>
  <c r="N9"/>
  <c r="N35"/>
  <c r="N16"/>
  <c r="Q45"/>
  <c r="J24"/>
  <c r="P41"/>
  <c r="H12"/>
  <c r="J98"/>
  <c r="Q85"/>
  <c r="I36"/>
  <c r="L32"/>
  <c r="O15"/>
  <c r="L21"/>
  <c r="Q34"/>
  <c r="H5"/>
  <c r="B73"/>
  <c r="P82"/>
  <c r="K18"/>
  <c r="H25"/>
  <c r="N81"/>
  <c r="B75"/>
  <c r="K25"/>
  <c r="J67"/>
  <c r="H16"/>
  <c r="G82"/>
  <c r="N3"/>
  <c r="Q6"/>
  <c r="N7"/>
  <c r="P52"/>
  <c r="O64"/>
  <c r="B19"/>
  <c r="L70"/>
  <c r="P46"/>
  <c r="P67"/>
  <c r="I90"/>
  <c r="Q55"/>
  <c r="B4"/>
  <c r="Q3"/>
  <c r="N59"/>
  <c r="B97"/>
  <c r="G3"/>
  <c r="L93"/>
  <c r="J32"/>
  <c r="Q51"/>
  <c r="J74"/>
  <c r="N92"/>
  <c r="K33"/>
  <c r="L27"/>
  <c r="D1"/>
  <c r="H35"/>
  <c r="O95"/>
  <c r="B45"/>
  <c r="O70"/>
  <c r="J42"/>
  <c r="N33"/>
  <c r="H67"/>
  <c r="B17"/>
  <c r="I23"/>
  <c r="H90"/>
  <c r="N30"/>
  <c r="J79"/>
  <c r="N89"/>
  <c r="N66"/>
  <c r="Q46"/>
  <c r="J41"/>
  <c r="B8"/>
  <c r="L26"/>
  <c r="O21"/>
  <c r="B29"/>
  <c r="B78"/>
  <c r="E1"/>
  <c r="K37"/>
  <c r="H56"/>
  <c r="Q79"/>
  <c r="N12"/>
  <c r="L42"/>
  <c r="K82"/>
  <c r="L56"/>
  <c r="O46"/>
  <c r="B77"/>
  <c r="B14"/>
  <c r="H89"/>
  <c r="N42"/>
  <c r="K6"/>
  <c r="B25"/>
  <c r="I40"/>
  <c r="L31"/>
  <c r="K91"/>
  <c r="J93"/>
  <c r="O8"/>
  <c r="B12"/>
  <c r="O11"/>
  <c r="B11"/>
  <c r="N46"/>
  <c r="O51"/>
  <c r="H49"/>
  <c r="B49"/>
  <c r="I85"/>
  <c r="B35"/>
  <c r="K98"/>
  <c r="J33"/>
  <c r="P16"/>
  <c r="P75"/>
  <c r="P53"/>
  <c r="B37"/>
  <c r="B84"/>
  <c r="N36"/>
  <c r="H87"/>
  <c r="N49"/>
  <c r="J20"/>
  <c r="H70"/>
  <c r="K19"/>
  <c r="I79"/>
  <c r="L3"/>
  <c r="G58"/>
  <c r="G83"/>
  <c r="I9"/>
  <c r="P25"/>
  <c r="B6"/>
  <c r="P22"/>
  <c r="I18"/>
  <c r="G18"/>
  <c r="B96"/>
  <c r="J14"/>
  <c r="N60"/>
  <c r="H53"/>
  <c r="J88"/>
  <c r="P73"/>
  <c r="I49"/>
  <c r="L5"/>
  <c r="G29"/>
  <c r="O25"/>
  <c r="N31"/>
  <c r="H19"/>
  <c r="B39"/>
  <c r="K15"/>
  <c r="J36"/>
  <c r="N88"/>
  <c r="O60"/>
  <c r="G25"/>
  <c r="J80"/>
  <c r="G24"/>
  <c r="K87"/>
  <c r="O32"/>
  <c r="G28"/>
  <c r="J11"/>
  <c r="P76"/>
  <c r="I50"/>
  <c r="G94"/>
  <c r="N11"/>
  <c r="I82"/>
  <c r="B26"/>
  <c r="I10"/>
  <c r="O34"/>
  <c r="H22"/>
  <c r="Q92"/>
  <c r="K24"/>
  <c r="O71"/>
  <c r="G51"/>
  <c r="P86"/>
  <c r="G85"/>
  <c r="L49"/>
  <c r="Q53"/>
  <c r="C1"/>
  <c r="K49"/>
  <c r="Q58"/>
  <c r="P65"/>
  <c r="Q61"/>
  <c r="G34"/>
  <c r="Q72"/>
  <c r="N91"/>
  <c r="F1"/>
  <c r="G15"/>
  <c r="G68"/>
  <c r="L52"/>
  <c r="P36"/>
  <c r="N47"/>
  <c r="I19"/>
  <c r="Q30"/>
  <c r="P79"/>
  <c r="N69"/>
  <c r="O38"/>
  <c r="J35"/>
  <c r="P28"/>
  <c r="I3"/>
  <c r="L58"/>
  <c r="N94"/>
  <c r="L40"/>
  <c r="Q75"/>
  <c r="P92"/>
  <c r="L54"/>
  <c r="B87"/>
  <c r="K78"/>
  <c r="P64"/>
  <c r="O67"/>
  <c r="B3"/>
  <c r="K43"/>
  <c r="Q12"/>
  <c r="J61"/>
  <c r="P70"/>
  <c r="B21"/>
  <c r="K75"/>
  <c r="Q5"/>
  <c r="P47"/>
  <c r="P29"/>
  <c r="P11"/>
  <c r="Q84"/>
  <c r="N67"/>
  <c r="L86"/>
  <c r="Q43"/>
  <c r="Q76"/>
  <c r="Q22"/>
  <c r="P26"/>
  <c r="I69"/>
  <c r="L95"/>
  <c r="I5"/>
  <c r="G6"/>
  <c r="L68"/>
  <c r="G72"/>
  <c r="G9"/>
  <c r="L88"/>
  <c r="J58"/>
  <c r="Q78"/>
  <c r="G78"/>
  <c r="J49"/>
  <c r="B79"/>
  <c r="I33"/>
  <c r="K47"/>
  <c r="L29"/>
  <c r="O75"/>
  <c r="H78"/>
  <c r="J94"/>
  <c r="N95"/>
  <c r="G73"/>
  <c r="K34"/>
  <c r="Q20"/>
  <c r="B48"/>
  <c r="B10"/>
  <c r="K63"/>
  <c r="L72"/>
  <c r="G37"/>
  <c r="I30"/>
  <c r="O19"/>
  <c r="J97"/>
  <c r="N48"/>
  <c r="I63"/>
  <c r="B91"/>
  <c r="B54"/>
  <c r="I43"/>
  <c r="G53"/>
  <c r="G62"/>
  <c r="H62"/>
  <c r="B89"/>
  <c r="I68"/>
  <c r="G74"/>
  <c r="Q27"/>
  <c r="K11"/>
  <c r="G16"/>
  <c r="L91"/>
  <c r="O53"/>
  <c r="B74"/>
  <c r="G96"/>
  <c r="G67"/>
  <c r="O80"/>
  <c r="Q60"/>
  <c r="I47"/>
  <c r="H50"/>
  <c r="B61"/>
  <c r="G11"/>
  <c r="B88"/>
  <c r="O22"/>
  <c r="B5"/>
  <c r="O48"/>
  <c r="N87"/>
  <c r="H82"/>
  <c r="I74"/>
  <c r="J8"/>
  <c r="B59"/>
  <c r="O84"/>
  <c r="L94"/>
  <c r="B52"/>
  <c r="G32"/>
  <c r="O12"/>
  <c r="N41"/>
  <c r="B64"/>
  <c r="P6"/>
  <c r="O39"/>
  <c r="G35"/>
  <c r="N57"/>
  <c r="K70"/>
  <c r="B68"/>
  <c r="L47"/>
  <c r="O59"/>
  <c r="J59"/>
  <c r="I7"/>
  <c r="Q13"/>
  <c r="O28"/>
  <c r="N6"/>
  <c r="I51"/>
  <c r="P68"/>
  <c r="L60"/>
  <c r="I22"/>
  <c r="H24"/>
  <c r="I26"/>
  <c r="J16"/>
  <c r="L17"/>
  <c r="N34"/>
  <c r="K42"/>
  <c r="Q65"/>
  <c r="N45"/>
  <c r="L30"/>
  <c r="Q44"/>
  <c r="J95"/>
  <c r="H97"/>
  <c r="G30"/>
  <c r="P35"/>
  <c r="N53"/>
  <c r="P7"/>
  <c r="L19"/>
  <c r="J43"/>
  <c r="K61"/>
  <c r="P62"/>
  <c r="O61"/>
  <c r="O86"/>
  <c r="Q21"/>
  <c r="B66"/>
  <c r="K21"/>
  <c r="Q88"/>
  <c r="G70"/>
  <c r="N52"/>
  <c r="N15"/>
  <c r="K77"/>
  <c r="H96"/>
  <c r="B81"/>
  <c r="K50"/>
  <c r="Q74"/>
  <c r="P13"/>
  <c r="B65"/>
  <c r="P8"/>
  <c r="P39"/>
  <c r="O87"/>
  <c r="K10"/>
  <c r="J3"/>
  <c r="K54"/>
  <c r="J85"/>
  <c r="I11"/>
  <c r="H15"/>
  <c r="Q39"/>
  <c r="G63"/>
  <c r="J55"/>
  <c r="B82"/>
  <c r="B70"/>
  <c r="J13"/>
  <c r="N72"/>
  <c r="P95"/>
  <c r="L85"/>
  <c r="G66"/>
  <c r="I38"/>
  <c r="N22"/>
  <c r="O35"/>
  <c r="J39"/>
  <c r="B50"/>
  <c r="O96"/>
  <c r="N26"/>
  <c r="Q82"/>
  <c r="H52"/>
  <c r="O74"/>
  <c r="P50"/>
  <c r="B47"/>
  <c r="B40"/>
  <c r="G59"/>
  <c r="N55"/>
  <c r="Q67"/>
  <c r="Q50"/>
  <c r="P87"/>
  <c r="O57"/>
  <c r="L12"/>
  <c r="G22"/>
  <c r="K80"/>
  <c r="Q97"/>
  <c r="G91"/>
  <c r="B18"/>
  <c r="L24"/>
  <c r="I4"/>
  <c r="K38"/>
  <c r="K56"/>
  <c r="I92"/>
  <c r="H32"/>
  <c r="K46"/>
  <c r="P12"/>
  <c r="P88"/>
  <c r="K29"/>
  <c r="O31"/>
  <c r="Q49"/>
  <c r="Q59"/>
  <c r="P59"/>
  <c r="Q98"/>
  <c r="K45"/>
  <c r="G44"/>
  <c r="N23"/>
  <c r="N27"/>
  <c r="J19"/>
  <c r="J15"/>
  <c r="N76"/>
  <c r="K41"/>
  <c r="B83"/>
  <c r="L7"/>
  <c r="I93"/>
  <c r="H86"/>
  <c r="J77"/>
  <c r="I28"/>
  <c r="P66"/>
  <c r="N20"/>
  <c r="H85"/>
  <c r="H38"/>
  <c r="P60"/>
  <c r="K90"/>
  <c r="H73"/>
  <c r="B69"/>
  <c r="J82"/>
  <c r="N44"/>
  <c r="J56"/>
  <c r="Q10"/>
  <c r="O98"/>
  <c r="O33"/>
  <c r="J52"/>
  <c r="I62"/>
  <c r="N86"/>
  <c r="H42"/>
  <c r="I98"/>
  <c r="J23"/>
  <c r="G49"/>
  <c r="J18"/>
  <c r="L39"/>
  <c r="K57"/>
  <c r="I65"/>
  <c r="H51"/>
  <c r="L73"/>
  <c r="P10"/>
  <c r="L44"/>
  <c r="P32"/>
  <c r="I41"/>
  <c r="J48"/>
  <c r="H58"/>
  <c r="N90"/>
  <c r="I34"/>
  <c r="I52"/>
  <c r="O49"/>
  <c r="N61"/>
  <c r="Q80"/>
  <c r="Q14"/>
  <c r="G43"/>
  <c r="O73"/>
  <c r="J50"/>
  <c r="N51"/>
  <c r="O69"/>
  <c r="Q23"/>
  <c r="O37"/>
  <c r="P27"/>
  <c r="Q15"/>
  <c r="J81"/>
  <c r="B76"/>
  <c r="J87"/>
  <c r="G41"/>
  <c r="H17"/>
  <c r="J7"/>
  <c r="P71"/>
  <c r="H65"/>
  <c r="L55"/>
  <c r="B7"/>
  <c r="O30"/>
  <c r="K13"/>
  <c r="I73"/>
  <c r="L4"/>
  <c r="Q91"/>
  <c r="I86"/>
  <c r="P84"/>
  <c r="J57"/>
  <c r="G4"/>
  <c r="I48"/>
  <c r="O91"/>
  <c r="O77"/>
  <c r="I15"/>
  <c r="I96"/>
  <c r="H79"/>
  <c r="H80"/>
  <c r="H76"/>
  <c r="H7"/>
  <c r="N98"/>
  <c r="L33"/>
  <c r="H57"/>
  <c r="K86"/>
  <c r="K31"/>
  <c r="G23"/>
  <c r="Q47"/>
  <c r="B44"/>
  <c r="I45"/>
  <c r="B55"/>
  <c r="K67"/>
  <c r="O76"/>
  <c r="P90"/>
  <c r="G7"/>
  <c r="I64"/>
  <c r="O90"/>
  <c r="J17"/>
  <c r="L36"/>
  <c r="H60"/>
  <c r="B98"/>
  <c r="B67"/>
  <c r="K64"/>
  <c r="H41"/>
  <c r="G20"/>
  <c r="Q40"/>
  <c r="L75"/>
  <c r="K14"/>
  <c r="L16"/>
  <c r="K35"/>
  <c r="Q69"/>
  <c r="O81"/>
  <c r="B33"/>
  <c r="J28"/>
  <c r="H84"/>
  <c r="G31"/>
  <c r="L92"/>
  <c r="B56"/>
  <c r="P78"/>
  <c r="Q18"/>
  <c r="J73"/>
  <c r="L13"/>
  <c r="H23"/>
  <c r="J5"/>
  <c r="L64"/>
  <c r="B71"/>
  <c r="Q86"/>
  <c r="H64"/>
  <c r="J53"/>
  <c r="N4"/>
  <c r="O36"/>
  <c r="J25"/>
  <c r="I84"/>
  <c r="O47"/>
  <c r="B90"/>
  <c r="K66"/>
  <c r="Q36"/>
  <c r="B53"/>
  <c r="H74"/>
  <c r="J66"/>
  <c r="G38"/>
  <c r="Q17"/>
  <c r="O13"/>
  <c r="L51"/>
  <c r="H2"/>
  <c r="I6"/>
  <c r="L76"/>
  <c r="L82"/>
  <c r="N65"/>
  <c r="J96"/>
  <c r="O68"/>
  <c r="L41"/>
  <c r="G33"/>
  <c r="H28"/>
  <c r="H6"/>
  <c r="O54"/>
  <c r="G69"/>
  <c r="L83"/>
  <c r="G42"/>
  <c r="Q94"/>
  <c r="I24"/>
  <c r="L6"/>
  <c r="J47"/>
  <c r="J45"/>
  <c r="I53"/>
  <c r="N14"/>
  <c r="B20"/>
  <c r="L37"/>
  <c r="Q66"/>
  <c r="L43"/>
  <c r="P48"/>
  <c r="J91"/>
  <c r="P97"/>
  <c r="N28"/>
  <c r="I32"/>
  <c r="G77"/>
  <c r="P56"/>
  <c r="J86"/>
  <c r="I25"/>
  <c r="G40"/>
  <c r="J92"/>
  <c r="H94"/>
  <c r="Q56"/>
  <c r="K58"/>
  <c r="I91"/>
  <c r="G57"/>
  <c r="P94"/>
  <c r="B13"/>
  <c r="B42"/>
  <c r="K4"/>
  <c r="K7"/>
  <c r="H92"/>
  <c r="G27"/>
  <c r="O4"/>
  <c r="L59"/>
  <c r="H59"/>
  <c r="H36"/>
  <c r="O5"/>
  <c r="Q37"/>
  <c r="H21"/>
  <c r="G19"/>
  <c r="I58"/>
  <c r="L61"/>
  <c r="B15"/>
  <c r="K48"/>
  <c r="Q70"/>
  <c r="P45"/>
  <c r="P54"/>
  <c r="H27"/>
  <c r="O78"/>
  <c r="P34"/>
  <c r="Q57"/>
  <c r="J89"/>
  <c r="N40"/>
  <c r="Q19"/>
  <c r="Q35"/>
  <c r="O9"/>
  <c r="H33"/>
  <c r="J76"/>
  <c r="K73"/>
  <c r="L97"/>
  <c r="G95"/>
  <c r="J44"/>
  <c r="P40"/>
  <c r="N8"/>
  <c r="J64"/>
  <c r="Q4"/>
  <c r="K55"/>
  <c r="J29"/>
  <c r="I61"/>
  <c r="Q11"/>
  <c r="L28"/>
  <c r="M61" l="1"/>
  <c r="R8"/>
  <c r="R40"/>
  <c r="F15"/>
  <c r="D15"/>
  <c r="C15"/>
  <c r="E15"/>
  <c r="M58"/>
  <c r="F42"/>
  <c r="E42"/>
  <c r="C42"/>
  <c r="D42"/>
  <c r="C13"/>
  <c r="E13"/>
  <c r="D13"/>
  <c r="F13"/>
  <c r="M91"/>
  <c r="M25"/>
  <c r="M32"/>
  <c r="R28"/>
  <c r="C20"/>
  <c r="E20"/>
  <c r="D20"/>
  <c r="F20"/>
  <c r="R14"/>
  <c r="M53"/>
  <c r="M24"/>
  <c r="R65"/>
  <c r="M6"/>
  <c r="E53"/>
  <c r="F53"/>
  <c r="D53"/>
  <c r="C53"/>
  <c r="E90"/>
  <c r="F90"/>
  <c r="C90"/>
  <c r="D90"/>
  <c r="M84"/>
  <c r="R4"/>
  <c r="C71"/>
  <c r="D71"/>
  <c r="E71"/>
  <c r="F71"/>
  <c r="E56"/>
  <c r="D56"/>
  <c r="C56"/>
  <c r="F56"/>
  <c r="C33"/>
  <c r="E33"/>
  <c r="D33"/>
  <c r="F33"/>
  <c r="C67"/>
  <c r="F67"/>
  <c r="E67"/>
  <c r="D67"/>
  <c r="F98"/>
  <c r="C98"/>
  <c r="D98"/>
  <c r="E98"/>
  <c r="M64"/>
  <c r="E55"/>
  <c r="D55"/>
  <c r="F55"/>
  <c r="C55"/>
  <c r="M45"/>
  <c r="D44"/>
  <c r="F44"/>
  <c r="E44"/>
  <c r="C44"/>
  <c r="R98"/>
  <c r="M96"/>
  <c r="M15"/>
  <c r="M48"/>
  <c r="M86"/>
  <c r="M73"/>
  <c r="C7"/>
  <c r="F7"/>
  <c r="E7"/>
  <c r="D7"/>
  <c r="F76"/>
  <c r="E76"/>
  <c r="C76"/>
  <c r="D76"/>
  <c r="R51"/>
  <c r="R61"/>
  <c r="M52"/>
  <c r="M34"/>
  <c r="R90"/>
  <c r="M41"/>
  <c r="M65"/>
  <c r="M98"/>
  <c r="R86"/>
  <c r="M62"/>
  <c r="R44"/>
  <c r="C69"/>
  <c r="E69"/>
  <c r="F69"/>
  <c r="D69"/>
  <c r="R20"/>
  <c r="M28"/>
  <c r="M93"/>
  <c r="F83"/>
  <c r="C83"/>
  <c r="E83"/>
  <c r="D83"/>
  <c r="R76"/>
  <c r="R27"/>
  <c r="R23"/>
  <c r="M92"/>
  <c r="M4"/>
  <c r="E18"/>
  <c r="F18"/>
  <c r="D18"/>
  <c r="C18"/>
  <c r="R55"/>
  <c r="D40"/>
  <c r="E40"/>
  <c r="F40"/>
  <c r="C40"/>
  <c r="C47"/>
  <c r="E47"/>
  <c r="D47"/>
  <c r="F47"/>
  <c r="R26"/>
  <c r="C50"/>
  <c r="D50"/>
  <c r="E50"/>
  <c r="F50"/>
  <c r="R22"/>
  <c r="M38"/>
  <c r="R72"/>
  <c r="D70"/>
  <c r="C70"/>
  <c r="E70"/>
  <c r="F70"/>
  <c r="F82"/>
  <c r="C82"/>
  <c r="E82"/>
  <c r="D82"/>
  <c r="M11"/>
  <c r="J99"/>
  <c r="C65"/>
  <c r="D65"/>
  <c r="E65"/>
  <c r="F65"/>
  <c r="C81"/>
  <c r="F81"/>
  <c r="E81"/>
  <c r="D81"/>
  <c r="R15"/>
  <c r="R52"/>
  <c r="F66"/>
  <c r="D66"/>
  <c r="E66"/>
  <c r="C66"/>
  <c r="R53"/>
  <c r="R45"/>
  <c r="R34"/>
  <c r="M26"/>
  <c r="M22"/>
  <c r="M51"/>
  <c r="R6"/>
  <c r="M7"/>
  <c r="C68"/>
  <c r="E68"/>
  <c r="D68"/>
  <c r="F68"/>
  <c r="R57"/>
  <c r="E64"/>
  <c r="D64"/>
  <c r="C64"/>
  <c r="F64"/>
  <c r="R41"/>
  <c r="C52"/>
  <c r="E52"/>
  <c r="D52"/>
  <c r="F52"/>
  <c r="F59"/>
  <c r="E59"/>
  <c r="C59"/>
  <c r="D59"/>
  <c r="M74"/>
  <c r="R87"/>
  <c r="E5"/>
  <c r="C5"/>
  <c r="F5"/>
  <c r="D5"/>
  <c r="E88"/>
  <c r="C88"/>
  <c r="F88"/>
  <c r="D88"/>
  <c r="D61"/>
  <c r="E61"/>
  <c r="C61"/>
  <c r="F61"/>
  <c r="M47"/>
  <c r="D74"/>
  <c r="F74"/>
  <c r="E74"/>
  <c r="C74"/>
  <c r="M68"/>
  <c r="C89"/>
  <c r="D89"/>
  <c r="F89"/>
  <c r="E89"/>
  <c r="M43"/>
  <c r="E54"/>
  <c r="F54"/>
  <c r="D54"/>
  <c r="C54"/>
  <c r="F91"/>
  <c r="C91"/>
  <c r="D91"/>
  <c r="E91"/>
  <c r="M63"/>
  <c r="R48"/>
  <c r="M30"/>
  <c r="F10"/>
  <c r="D10"/>
  <c r="E10"/>
  <c r="C10"/>
  <c r="F48"/>
  <c r="D48"/>
  <c r="E48"/>
  <c r="C48"/>
  <c r="R95"/>
  <c r="M33"/>
  <c r="D79"/>
  <c r="E79"/>
  <c r="F79"/>
  <c r="C79"/>
  <c r="M5"/>
  <c r="M69"/>
  <c r="R67"/>
  <c r="D21"/>
  <c r="C21"/>
  <c r="E21"/>
  <c r="F21"/>
  <c r="F3"/>
  <c r="C3"/>
  <c r="E3"/>
  <c r="B99"/>
  <c r="D3"/>
  <c r="D87"/>
  <c r="C87"/>
  <c r="E87"/>
  <c r="F87"/>
  <c r="R94"/>
  <c r="M3"/>
  <c r="I99"/>
  <c r="R69"/>
  <c r="M19"/>
  <c r="R47"/>
  <c r="R91"/>
  <c r="M10"/>
  <c r="D26"/>
  <c r="C26"/>
  <c r="F26"/>
  <c r="E26"/>
  <c r="M82"/>
  <c r="R11"/>
  <c r="M50"/>
  <c r="R88"/>
  <c r="C39"/>
  <c r="F39"/>
  <c r="E39"/>
  <c r="D39"/>
  <c r="R31"/>
  <c r="M49"/>
  <c r="R60"/>
  <c r="E96"/>
  <c r="C96"/>
  <c r="F96"/>
  <c r="D96"/>
  <c r="M18"/>
  <c r="C6"/>
  <c r="F6"/>
  <c r="D6"/>
  <c r="E6"/>
  <c r="M9"/>
  <c r="L99"/>
  <c r="M79"/>
  <c r="R49"/>
  <c r="R36"/>
  <c r="E84"/>
  <c r="D84"/>
  <c r="C84"/>
  <c r="F84"/>
  <c r="D37"/>
  <c r="C37"/>
  <c r="E37"/>
  <c r="F37"/>
  <c r="D35"/>
  <c r="C35"/>
  <c r="F35"/>
  <c r="E35"/>
  <c r="M85"/>
  <c r="E49"/>
  <c r="C49"/>
  <c r="D49"/>
  <c r="F49"/>
  <c r="R46"/>
  <c r="C11"/>
  <c r="D11"/>
  <c r="F11"/>
  <c r="E11"/>
  <c r="D12"/>
  <c r="E12"/>
  <c r="F12"/>
  <c r="C12"/>
  <c r="M40"/>
  <c r="E25"/>
  <c r="D25"/>
  <c r="F25"/>
  <c r="C25"/>
  <c r="R42"/>
  <c r="F14"/>
  <c r="C14"/>
  <c r="D14"/>
  <c r="E14"/>
  <c r="C77"/>
  <c r="F77"/>
  <c r="E77"/>
  <c r="D77"/>
  <c r="R12"/>
  <c r="E78"/>
  <c r="D78"/>
  <c r="F78"/>
  <c r="C78"/>
  <c r="E29"/>
  <c r="C29"/>
  <c r="F29"/>
  <c r="D29"/>
  <c r="F8"/>
  <c r="D8"/>
  <c r="E8"/>
  <c r="C8"/>
  <c r="R66"/>
  <c r="R89"/>
  <c r="R30"/>
  <c r="M23"/>
  <c r="D17"/>
  <c r="F17"/>
  <c r="C17"/>
  <c r="E17"/>
  <c r="R33"/>
  <c r="D45"/>
  <c r="C45"/>
  <c r="E45"/>
  <c r="F45"/>
  <c r="R92"/>
  <c r="G99"/>
  <c r="E97"/>
  <c r="D97"/>
  <c r="F97"/>
  <c r="C97"/>
  <c r="R59"/>
  <c r="Q99"/>
  <c r="D4"/>
  <c r="E4"/>
  <c r="F4"/>
  <c r="C4"/>
  <c r="M90"/>
  <c r="C19"/>
  <c r="D19"/>
  <c r="E19"/>
  <c r="F19"/>
  <c r="R7"/>
  <c r="R3"/>
  <c r="N99"/>
  <c r="F75"/>
  <c r="C75"/>
  <c r="D75"/>
  <c r="E75"/>
  <c r="R81"/>
  <c r="D73"/>
  <c r="F73"/>
  <c r="E73"/>
  <c r="C73"/>
  <c r="M36"/>
  <c r="R16"/>
  <c r="R35"/>
  <c r="R9"/>
  <c r="R63"/>
  <c r="M16"/>
  <c r="R97"/>
  <c r="R73"/>
  <c r="M88"/>
  <c r="C9"/>
  <c r="F9"/>
  <c r="D9"/>
  <c r="E9"/>
  <c r="E92"/>
  <c r="F92"/>
  <c r="D92"/>
  <c r="C92"/>
  <c r="R29"/>
  <c r="R85"/>
  <c r="M75"/>
  <c r="R50"/>
  <c r="C57"/>
  <c r="D57"/>
  <c r="F57"/>
  <c r="E57"/>
  <c r="M60"/>
  <c r="D51"/>
  <c r="E51"/>
  <c r="C51"/>
  <c r="F51"/>
  <c r="C24"/>
  <c r="E24"/>
  <c r="F24"/>
  <c r="D24"/>
  <c r="R64"/>
  <c r="D38"/>
  <c r="F38"/>
  <c r="E38"/>
  <c r="C38"/>
  <c r="M13"/>
  <c r="M37"/>
  <c r="R79"/>
  <c r="M17"/>
  <c r="F63"/>
  <c r="C63"/>
  <c r="E63"/>
  <c r="D63"/>
  <c r="R39"/>
  <c r="P99"/>
  <c r="M67"/>
  <c r="R38"/>
  <c r="M55"/>
  <c r="R77"/>
  <c r="M39"/>
  <c r="R58"/>
  <c r="E80"/>
  <c r="C80"/>
  <c r="F80"/>
  <c r="D80"/>
  <c r="M80"/>
  <c r="M59"/>
  <c r="R32"/>
  <c r="R70"/>
  <c r="R43"/>
  <c r="M94"/>
  <c r="R93"/>
  <c r="M44"/>
  <c r="R37"/>
  <c r="M76"/>
  <c r="D62"/>
  <c r="E62"/>
  <c r="F62"/>
  <c r="C62"/>
  <c r="R74"/>
  <c r="M81"/>
  <c r="M29"/>
  <c r="M89"/>
  <c r="D95"/>
  <c r="C95"/>
  <c r="E95"/>
  <c r="F95"/>
  <c r="F16"/>
  <c r="E16"/>
  <c r="C16"/>
  <c r="D16"/>
  <c r="M54"/>
  <c r="D27"/>
  <c r="C27"/>
  <c r="F27"/>
  <c r="E27"/>
  <c r="R71"/>
  <c r="H99"/>
  <c r="R75"/>
  <c r="F32"/>
  <c r="C32"/>
  <c r="E32"/>
  <c r="D32"/>
  <c r="R54"/>
  <c r="R80"/>
  <c r="E23"/>
  <c r="F23"/>
  <c r="C23"/>
  <c r="D23"/>
  <c r="M66"/>
  <c r="K99"/>
  <c r="R82"/>
  <c r="R21"/>
  <c r="M77"/>
  <c r="M46"/>
  <c r="M87"/>
  <c r="M27"/>
  <c r="R10"/>
  <c r="D22"/>
  <c r="C22"/>
  <c r="F22"/>
  <c r="E22"/>
  <c r="R83"/>
  <c r="M78"/>
  <c r="E41"/>
  <c r="D41"/>
  <c r="F41"/>
  <c r="C41"/>
  <c r="D60"/>
  <c r="F60"/>
  <c r="E60"/>
  <c r="C60"/>
  <c r="M97"/>
  <c r="M83"/>
  <c r="E36"/>
  <c r="F36"/>
  <c r="D36"/>
  <c r="C36"/>
  <c r="R13"/>
  <c r="C28"/>
  <c r="D28"/>
  <c r="E28"/>
  <c r="F28"/>
  <c r="F86"/>
  <c r="D86"/>
  <c r="C86"/>
  <c r="E86"/>
  <c r="R25"/>
  <c r="M31"/>
  <c r="R62"/>
  <c r="E43"/>
  <c r="D43"/>
  <c r="F43"/>
  <c r="C43"/>
  <c r="M42"/>
  <c r="M20"/>
  <c r="R96"/>
  <c r="M57"/>
  <c r="F72"/>
  <c r="D72"/>
  <c r="C72"/>
  <c r="E72"/>
  <c r="M21"/>
  <c r="M14"/>
  <c r="M35"/>
  <c r="R24"/>
  <c r="M56"/>
  <c r="C94"/>
  <c r="D94"/>
  <c r="E94"/>
  <c r="F94"/>
  <c r="M70"/>
  <c r="M8"/>
  <c r="R17"/>
  <c r="R68"/>
  <c r="C58"/>
  <c r="E58"/>
  <c r="D58"/>
  <c r="F58"/>
  <c r="E31"/>
  <c r="C31"/>
  <c r="F31"/>
  <c r="D31"/>
  <c r="M72"/>
  <c r="R19"/>
  <c r="F30"/>
  <c r="C30"/>
  <c r="E30"/>
  <c r="D30"/>
  <c r="O99"/>
  <c r="R18"/>
  <c r="M71"/>
  <c r="R78"/>
  <c r="R84"/>
  <c r="R5"/>
  <c r="F34"/>
  <c r="E34"/>
  <c r="D34"/>
  <c r="C34"/>
  <c r="M95"/>
  <c r="M12"/>
  <c r="C93"/>
  <c r="E93"/>
  <c r="F93"/>
  <c r="D93"/>
  <c r="R56"/>
  <c r="F85"/>
  <c r="E85"/>
  <c r="C85"/>
  <c r="D85"/>
  <c r="E46"/>
  <c r="D46"/>
  <c r="C46"/>
  <c r="F46"/>
  <c r="T13" i="73"/>
  <c r="S14"/>
  <c r="D14" i="28" s="1"/>
  <c r="R14" i="73"/>
  <c r="D14" i="29" s="1"/>
  <c r="P14" i="73"/>
  <c r="D14" i="24" s="1"/>
  <c r="Q14" i="73"/>
  <c r="D14" i="26" s="1"/>
  <c r="K12" i="65"/>
  <c r="C99" i="78" l="1"/>
  <c r="M99"/>
  <c r="R99"/>
  <c r="D99"/>
  <c r="E99"/>
  <c r="F99"/>
  <c r="T14" i="73"/>
  <c r="P15"/>
  <c r="D15" i="24" s="1"/>
  <c r="S15" i="73"/>
  <c r="D15" i="28" s="1"/>
  <c r="Q15" i="73"/>
  <c r="D15" i="26" s="1"/>
  <c r="R15" i="73"/>
  <c r="D15" i="29" s="1"/>
  <c r="K13" i="65"/>
  <c r="F13"/>
  <c r="F14"/>
  <c r="T15" i="73" l="1"/>
  <c r="Q16"/>
  <c r="D16" i="26" s="1"/>
  <c r="P16" i="73"/>
  <c r="D16" i="24" s="1"/>
  <c r="R16" i="73"/>
  <c r="D16" i="29" s="1"/>
  <c r="S16" i="73"/>
  <c r="D16" i="28" s="1"/>
  <c r="K14" i="65"/>
  <c r="T16" i="73" l="1"/>
  <c r="R17"/>
  <c r="D17" i="29" s="1"/>
  <c r="Q17" i="73"/>
  <c r="D17" i="26" s="1"/>
  <c r="S17" i="73"/>
  <c r="D17" i="28" s="1"/>
  <c r="P17" i="73"/>
  <c r="D17" i="24" s="1"/>
  <c r="K15" i="65"/>
  <c r="F15"/>
  <c r="T17" i="73" l="1"/>
  <c r="S18"/>
  <c r="D18" i="28" s="1"/>
  <c r="R18" i="73"/>
  <c r="D18" i="29" s="1"/>
  <c r="P18" i="73"/>
  <c r="D18" i="24" s="1"/>
  <c r="Q18" i="73"/>
  <c r="D18" i="26" s="1"/>
  <c r="K16" i="65"/>
  <c r="F16"/>
  <c r="T18" i="73" l="1"/>
  <c r="P19"/>
  <c r="D19" i="24" s="1"/>
  <c r="S19" i="73"/>
  <c r="D19" i="28" s="1"/>
  <c r="Q19" i="73"/>
  <c r="D19" i="26" s="1"/>
  <c r="R19" i="73"/>
  <c r="D19" i="29" s="1"/>
  <c r="F18" i="65"/>
  <c r="K17"/>
  <c r="F17"/>
  <c r="T19" i="73" l="1"/>
  <c r="Q20"/>
  <c r="D20" i="26" s="1"/>
  <c r="P20" i="73"/>
  <c r="D20" i="24" s="1"/>
  <c r="R20" i="73"/>
  <c r="D20" i="29" s="1"/>
  <c r="S20" i="73"/>
  <c r="D20" i="28" s="1"/>
  <c r="K18" i="65"/>
  <c r="F19"/>
  <c r="T20" i="73" l="1"/>
  <c r="R21"/>
  <c r="D21" i="29" s="1"/>
  <c r="Q21" i="73"/>
  <c r="D21" i="26" s="1"/>
  <c r="S21" i="73"/>
  <c r="D21" i="28" s="1"/>
  <c r="P21" i="73"/>
  <c r="D21" i="24" s="1"/>
  <c r="K19" i="65"/>
  <c r="F20"/>
  <c r="T21" i="73" l="1"/>
  <c r="S22"/>
  <c r="D22" i="28" s="1"/>
  <c r="R22" i="73"/>
  <c r="D22" i="29" s="1"/>
  <c r="P22" i="73"/>
  <c r="D22" i="24" s="1"/>
  <c r="Q22" i="73"/>
  <c r="D22" i="26" s="1"/>
  <c r="K20" i="65"/>
  <c r="F21"/>
  <c r="T22" i="73" l="1"/>
  <c r="P23"/>
  <c r="D23" i="24" s="1"/>
  <c r="S23" i="73"/>
  <c r="D23" i="28" s="1"/>
  <c r="Q23" i="73"/>
  <c r="D23" i="26" s="1"/>
  <c r="R23" i="73"/>
  <c r="D23" i="29" s="1"/>
  <c r="F22" i="65"/>
  <c r="K21"/>
  <c r="T23" i="73" l="1"/>
  <c r="Q24"/>
  <c r="D24" i="26" s="1"/>
  <c r="P24" i="73"/>
  <c r="D24" i="24" s="1"/>
  <c r="R24" i="73"/>
  <c r="D24" i="29" s="1"/>
  <c r="S24" i="73"/>
  <c r="D24" i="28" s="1"/>
  <c r="K22" i="65"/>
  <c r="T24" i="73" l="1"/>
  <c r="R25"/>
  <c r="D25" i="29" s="1"/>
  <c r="Q25" i="73"/>
  <c r="D25" i="26" s="1"/>
  <c r="S25" i="73"/>
  <c r="D25" i="28" s="1"/>
  <c r="P25" i="73"/>
  <c r="D25" i="24" s="1"/>
  <c r="K23" i="65"/>
  <c r="F24"/>
  <c r="F23"/>
  <c r="T25" i="73" l="1"/>
  <c r="S26"/>
  <c r="D26" i="28" s="1"/>
  <c r="R26" i="73"/>
  <c r="D26" i="29" s="1"/>
  <c r="P26" i="73"/>
  <c r="Q26"/>
  <c r="D26" i="26" s="1"/>
  <c r="K24" i="65"/>
  <c r="F25"/>
  <c r="T26" i="73" l="1"/>
  <c r="D26" i="24"/>
  <c r="Q27" i="73"/>
  <c r="D27" i="26" s="1"/>
  <c r="R27" i="73"/>
  <c r="D27" i="29" s="1"/>
  <c r="S27" i="73"/>
  <c r="D27" i="28" s="1"/>
  <c r="P27" i="73"/>
  <c r="D27" i="24" s="1"/>
  <c r="F26" i="65"/>
  <c r="K25"/>
  <c r="T27" i="73" l="1"/>
  <c r="R28"/>
  <c r="D28" i="29" s="1"/>
  <c r="S28" i="73"/>
  <c r="D28" i="28" s="1"/>
  <c r="Q28" i="73"/>
  <c r="D28" i="26" s="1"/>
  <c r="P28" i="73"/>
  <c r="D28" i="24" s="1"/>
  <c r="F27" i="65"/>
  <c r="K26"/>
  <c r="T28" i="73" l="1"/>
  <c r="S29"/>
  <c r="D29" i="28" s="1"/>
  <c r="P29" i="73"/>
  <c r="D29" i="24" s="1"/>
  <c r="R29" i="73"/>
  <c r="D29" i="29" s="1"/>
  <c r="Q29" i="73"/>
  <c r="D29" i="26" s="1"/>
  <c r="K27" i="65"/>
  <c r="F28"/>
  <c r="T29" i="73" l="1"/>
  <c r="P30"/>
  <c r="D30" i="24" s="1"/>
  <c r="Q30" i="73"/>
  <c r="D30" i="26" s="1"/>
  <c r="S30" i="73"/>
  <c r="D30" i="28" s="1"/>
  <c r="R30" i="73"/>
  <c r="D30" i="29" s="1"/>
  <c r="K28" i="65"/>
  <c r="F29"/>
  <c r="T30" i="73" l="1"/>
  <c r="Q31"/>
  <c r="D31" i="26" s="1"/>
  <c r="R31" i="73"/>
  <c r="D31" i="29" s="1"/>
  <c r="S31" i="73"/>
  <c r="D31" i="28" s="1"/>
  <c r="P31" i="73"/>
  <c r="D31" i="24" s="1"/>
  <c r="F30" i="65"/>
  <c r="K29"/>
  <c r="T31" i="73" l="1"/>
  <c r="R32"/>
  <c r="D32" i="29" s="1"/>
  <c r="S32" i="73"/>
  <c r="D32" i="28" s="1"/>
  <c r="Q32" i="73"/>
  <c r="D32" i="26" s="1"/>
  <c r="P32" i="73"/>
  <c r="D32" i="24" s="1"/>
  <c r="K30" i="65"/>
  <c r="T32" i="73" l="1"/>
  <c r="S33"/>
  <c r="D33" i="28" s="1"/>
  <c r="P33" i="73"/>
  <c r="D33" i="24" s="1"/>
  <c r="R33" i="73"/>
  <c r="D33" i="29" s="1"/>
  <c r="Q33" i="73"/>
  <c r="D33" i="26" s="1"/>
  <c r="F31" i="65"/>
  <c r="K31"/>
  <c r="T33" i="73" l="1"/>
  <c r="P34"/>
  <c r="D34" i="24" s="1"/>
  <c r="Q34" i="73"/>
  <c r="D34" i="26" s="1"/>
  <c r="S34" i="73"/>
  <c r="D34" i="28" s="1"/>
  <c r="R34" i="73"/>
  <c r="D34" i="29" s="1"/>
  <c r="K32" i="65"/>
  <c r="F32"/>
  <c r="T34" i="73" l="1"/>
  <c r="Q35"/>
  <c r="D35" i="26" s="1"/>
  <c r="R35" i="73"/>
  <c r="D35" i="29" s="1"/>
  <c r="S35" i="73"/>
  <c r="D35" i="28" s="1"/>
  <c r="P35" i="73"/>
  <c r="D35" i="24" s="1"/>
  <c r="F34" i="65"/>
  <c r="F33"/>
  <c r="K33"/>
  <c r="T35" i="73" l="1"/>
  <c r="R36"/>
  <c r="D36" i="29" s="1"/>
  <c r="S36" i="73"/>
  <c r="D36" i="28" s="1"/>
  <c r="Q36" i="73"/>
  <c r="D36" i="26" s="1"/>
  <c r="P36" i="73"/>
  <c r="D36" i="24" s="1"/>
  <c r="K34" i="65"/>
  <c r="F35"/>
  <c r="T36" i="73" l="1"/>
  <c r="S37"/>
  <c r="D37" i="28" s="1"/>
  <c r="P37" i="73"/>
  <c r="D37" i="24" s="1"/>
  <c r="R37" i="73"/>
  <c r="D37" i="29" s="1"/>
  <c r="Q37" i="73"/>
  <c r="D37" i="26" s="1"/>
  <c r="K35" i="65"/>
  <c r="T37" i="73" l="1"/>
  <c r="P38"/>
  <c r="D38" i="24" s="1"/>
  <c r="Q38" i="73"/>
  <c r="D38" i="26" s="1"/>
  <c r="S38" i="73"/>
  <c r="D38" i="28" s="1"/>
  <c r="R38" i="73"/>
  <c r="D38" i="29" s="1"/>
  <c r="K36" i="65"/>
  <c r="F36"/>
  <c r="F37"/>
  <c r="T38" i="73" l="1"/>
  <c r="Q39"/>
  <c r="D39" i="26" s="1"/>
  <c r="R39" i="73"/>
  <c r="D39" i="29" s="1"/>
  <c r="S39" i="73"/>
  <c r="D39" i="28" s="1"/>
  <c r="P39" i="73"/>
  <c r="D39" i="24" s="1"/>
  <c r="K37" i="65"/>
  <c r="T39" i="73" l="1"/>
  <c r="R40"/>
  <c r="D40" i="29" s="1"/>
  <c r="S40" i="73"/>
  <c r="D40" i="28" s="1"/>
  <c r="Q40" i="73"/>
  <c r="D40" i="26" s="1"/>
  <c r="P40" i="73"/>
  <c r="D40" i="24" s="1"/>
  <c r="K38" i="65"/>
  <c r="F38"/>
  <c r="F39"/>
  <c r="T40" i="73" l="1"/>
  <c r="S41"/>
  <c r="D41" i="28" s="1"/>
  <c r="P41" i="73"/>
  <c r="D41" i="24" s="1"/>
  <c r="R41" i="73"/>
  <c r="D41" i="29" s="1"/>
  <c r="Q41" i="73"/>
  <c r="D41" i="26" s="1"/>
  <c r="K39" i="65"/>
  <c r="F40"/>
  <c r="T41" i="73" l="1"/>
  <c r="P42"/>
  <c r="D42" i="24" s="1"/>
  <c r="Q42" i="73"/>
  <c r="D42" i="26" s="1"/>
  <c r="S42" i="73"/>
  <c r="D42" i="28" s="1"/>
  <c r="R42" i="73"/>
  <c r="D42" i="29" s="1"/>
  <c r="K40" i="65"/>
  <c r="F41"/>
  <c r="T42" i="73" l="1"/>
  <c r="Q43"/>
  <c r="D43" i="26" s="1"/>
  <c r="R43" i="73"/>
  <c r="D43" i="29" s="1"/>
  <c r="S43" i="73"/>
  <c r="D43" i="28" s="1"/>
  <c r="P43" i="73"/>
  <c r="D43" i="24" s="1"/>
  <c r="K41" i="65"/>
  <c r="F42"/>
  <c r="T43" i="73" l="1"/>
  <c r="R44"/>
  <c r="D44" i="29" s="1"/>
  <c r="S44" i="73"/>
  <c r="D44" i="28" s="1"/>
  <c r="Q44" i="73"/>
  <c r="D44" i="26" s="1"/>
  <c r="P44" i="73"/>
  <c r="F43" i="65"/>
  <c r="K42"/>
  <c r="T44" i="73" l="1"/>
  <c r="D44" i="24"/>
  <c r="S45" i="73"/>
  <c r="D45" i="28" s="1"/>
  <c r="P45" i="73"/>
  <c r="D45" i="24" s="1"/>
  <c r="R45" i="73"/>
  <c r="D45" i="29" s="1"/>
  <c r="Q45" i="73"/>
  <c r="D45" i="26" s="1"/>
  <c r="K43" i="65"/>
  <c r="F44"/>
  <c r="T45" i="73" l="1"/>
  <c r="P46"/>
  <c r="D46" i="24" s="1"/>
  <c r="Q46" i="73"/>
  <c r="D46" i="26" s="1"/>
  <c r="S46" i="73"/>
  <c r="D46" i="28" s="1"/>
  <c r="R46" i="73"/>
  <c r="D46" i="29" s="1"/>
  <c r="K44" i="65"/>
  <c r="F45"/>
  <c r="T46" i="73" l="1"/>
  <c r="Q47"/>
  <c r="D47" i="26" s="1"/>
  <c r="R47" i="73"/>
  <c r="D47" i="29" s="1"/>
  <c r="S47" i="73"/>
  <c r="D47" i="28" s="1"/>
  <c r="P47" i="73"/>
  <c r="K45" i="65"/>
  <c r="F46"/>
  <c r="T47" i="73" l="1"/>
  <c r="D47" i="24"/>
  <c r="R48" i="73"/>
  <c r="D48" i="29" s="1"/>
  <c r="S48" i="73"/>
  <c r="D48" i="28" s="1"/>
  <c r="Q48" i="73"/>
  <c r="D48" i="26" s="1"/>
  <c r="P48" i="73"/>
  <c r="D48" i="24" s="1"/>
  <c r="F47" i="65"/>
  <c r="K46"/>
  <c r="T48" i="73" l="1"/>
  <c r="S49"/>
  <c r="D49" i="28" s="1"/>
  <c r="P49" i="73"/>
  <c r="R49"/>
  <c r="D49" i="29" s="1"/>
  <c r="Q49" i="73"/>
  <c r="D49" i="26" s="1"/>
  <c r="K47" i="65"/>
  <c r="F48"/>
  <c r="T49" i="73" l="1"/>
  <c r="D49" i="24"/>
  <c r="P50" i="73"/>
  <c r="D50" i="24" s="1"/>
  <c r="Q50" i="73"/>
  <c r="D50" i="26" s="1"/>
  <c r="S50" i="73"/>
  <c r="D50" i="28" s="1"/>
  <c r="R50" i="73"/>
  <c r="D50" i="29" s="1"/>
  <c r="K48" i="65"/>
  <c r="F49"/>
  <c r="T50" i="73" l="1"/>
  <c r="Q51"/>
  <c r="D51" i="26" s="1"/>
  <c r="R51" i="73"/>
  <c r="D51" i="29" s="1"/>
  <c r="S51" i="73"/>
  <c r="D51" i="28" s="1"/>
  <c r="P51" i="73"/>
  <c r="K49" i="65"/>
  <c r="F50"/>
  <c r="T51" i="73" l="1"/>
  <c r="D51" i="24"/>
  <c r="R52" i="73"/>
  <c r="D52" i="29" s="1"/>
  <c r="S52" i="73"/>
  <c r="D52" i="28" s="1"/>
  <c r="Q52" i="73"/>
  <c r="D52" i="26" s="1"/>
  <c r="P52" i="73"/>
  <c r="D52" i="24" s="1"/>
  <c r="F51" i="65"/>
  <c r="K50"/>
  <c r="T52" i="73" l="1"/>
  <c r="S53"/>
  <c r="D53" i="28" s="1"/>
  <c r="P53" i="73"/>
  <c r="R53"/>
  <c r="D53" i="29" s="1"/>
  <c r="Q53" i="73"/>
  <c r="D53" i="26" s="1"/>
  <c r="K51" i="65"/>
  <c r="F52"/>
  <c r="T53" i="73" l="1"/>
  <c r="D53" i="24"/>
  <c r="P54" i="73"/>
  <c r="D54" i="24" s="1"/>
  <c r="Q54" i="73"/>
  <c r="D54" i="26" s="1"/>
  <c r="S54" i="73"/>
  <c r="D54" i="28" s="1"/>
  <c r="R54" i="73"/>
  <c r="D54" i="29" s="1"/>
  <c r="K52" i="65"/>
  <c r="F53"/>
  <c r="T54" i="73" l="1"/>
  <c r="Q55"/>
  <c r="D55" i="26" s="1"/>
  <c r="R55" i="73"/>
  <c r="D55" i="29" s="1"/>
  <c r="S55" i="73"/>
  <c r="D55" i="28" s="1"/>
  <c r="P55" i="73"/>
  <c r="K53" i="65"/>
  <c r="F54"/>
  <c r="T55" i="73" l="1"/>
  <c r="D55" i="24"/>
  <c r="R56" i="73"/>
  <c r="D56" i="29" s="1"/>
  <c r="S56" i="73"/>
  <c r="D56" i="28" s="1"/>
  <c r="Q56" i="73"/>
  <c r="D56" i="26" s="1"/>
  <c r="P56" i="73"/>
  <c r="D56" i="24" s="1"/>
  <c r="F55" i="65"/>
  <c r="K54"/>
  <c r="T56" i="73" l="1"/>
  <c r="S57"/>
  <c r="D57" i="28" s="1"/>
  <c r="P57" i="73"/>
  <c r="R57"/>
  <c r="D57" i="29" s="1"/>
  <c r="Q57" i="73"/>
  <c r="D57" i="26" s="1"/>
  <c r="K55" i="65"/>
  <c r="F56"/>
  <c r="T57" i="73" l="1"/>
  <c r="D57" i="24"/>
  <c r="P58" i="73"/>
  <c r="D58" i="24" s="1"/>
  <c r="Q58" i="73"/>
  <c r="D58" i="26" s="1"/>
  <c r="S58" i="73"/>
  <c r="D58" i="28" s="1"/>
  <c r="R58" i="73"/>
  <c r="D58" i="29" s="1"/>
  <c r="K56" i="65"/>
  <c r="F57"/>
  <c r="T58" i="73" l="1"/>
  <c r="Q59"/>
  <c r="D59" i="26" s="1"/>
  <c r="R59" i="73"/>
  <c r="D59" i="29" s="1"/>
  <c r="S59" i="73"/>
  <c r="D59" i="28" s="1"/>
  <c r="P59" i="73"/>
  <c r="K57" i="65"/>
  <c r="T59" i="73" l="1"/>
  <c r="D59" i="24"/>
  <c r="R60" i="73"/>
  <c r="D60" i="29" s="1"/>
  <c r="S60" i="73"/>
  <c r="D60" i="28" s="1"/>
  <c r="Q60" i="73"/>
  <c r="D60" i="26" s="1"/>
  <c r="P60" i="73"/>
  <c r="D60" i="24" s="1"/>
  <c r="K58" i="65"/>
  <c r="F59"/>
  <c r="F58"/>
  <c r="T60" i="73" l="1"/>
  <c r="S61"/>
  <c r="D61" i="28" s="1"/>
  <c r="P61" i="73"/>
  <c r="R61"/>
  <c r="D61" i="29" s="1"/>
  <c r="Q61" i="73"/>
  <c r="D61" i="26" s="1"/>
  <c r="K59" i="65"/>
  <c r="T61" i="73" l="1"/>
  <c r="D61" i="24"/>
  <c r="P62" i="73"/>
  <c r="D62" i="24" s="1"/>
  <c r="Q62" i="73"/>
  <c r="D62" i="26" s="1"/>
  <c r="S62" i="73"/>
  <c r="D62" i="28" s="1"/>
  <c r="R62" i="73"/>
  <c r="D62" i="29" s="1"/>
  <c r="K60" i="65"/>
  <c r="F60"/>
  <c r="F61"/>
  <c r="T62" i="73" l="1"/>
  <c r="Q63"/>
  <c r="D63" i="26" s="1"/>
  <c r="R63" i="73"/>
  <c r="D63" i="29" s="1"/>
  <c r="S63" i="73"/>
  <c r="D63" i="28" s="1"/>
  <c r="P63" i="73"/>
  <c r="K61" i="65"/>
  <c r="F62"/>
  <c r="T63" i="73" l="1"/>
  <c r="D63" i="24"/>
  <c r="R64" i="73"/>
  <c r="D64" i="29" s="1"/>
  <c r="S64" i="73"/>
  <c r="D64" i="28" s="1"/>
  <c r="Q64" i="73"/>
  <c r="D64" i="26" s="1"/>
  <c r="P64" i="73"/>
  <c r="D64" i="24" s="1"/>
  <c r="K62" i="65"/>
  <c r="F63"/>
  <c r="T64" i="73" l="1"/>
  <c r="S65"/>
  <c r="D65" i="28" s="1"/>
  <c r="P65" i="73"/>
  <c r="R65"/>
  <c r="D65" i="29" s="1"/>
  <c r="Q65" i="73"/>
  <c r="D65" i="26" s="1"/>
  <c r="K63" i="65"/>
  <c r="F64"/>
  <c r="T65" i="73" l="1"/>
  <c r="D65" i="24"/>
  <c r="P66" i="73"/>
  <c r="D66" i="24" s="1"/>
  <c r="Q66" i="73"/>
  <c r="D66" i="26" s="1"/>
  <c r="S66" i="73"/>
  <c r="D66" i="28" s="1"/>
  <c r="R66" i="73"/>
  <c r="D66" i="29" s="1"/>
  <c r="F65" i="65"/>
  <c r="K64"/>
  <c r="T66" i="73" l="1"/>
  <c r="Q67"/>
  <c r="D67" i="26" s="1"/>
  <c r="R67" i="73"/>
  <c r="D67" i="29" s="1"/>
  <c r="S67" i="73"/>
  <c r="D67" i="28" s="1"/>
  <c r="P67" i="73"/>
  <c r="K65" i="65"/>
  <c r="F66"/>
  <c r="T67" i="73" l="1"/>
  <c r="D67" i="24"/>
  <c r="R68" i="73"/>
  <c r="D68" i="29" s="1"/>
  <c r="S68" i="73"/>
  <c r="D68" i="28" s="1"/>
  <c r="Q68" i="73"/>
  <c r="D68" i="26" s="1"/>
  <c r="P68" i="73"/>
  <c r="D68" i="24" s="1"/>
  <c r="K66" i="65"/>
  <c r="F67"/>
  <c r="T68" i="73" l="1"/>
  <c r="S69"/>
  <c r="D69" i="28" s="1"/>
  <c r="P69" i="73"/>
  <c r="R69"/>
  <c r="D69" i="29" s="1"/>
  <c r="Q69" i="73"/>
  <c r="D69" i="26" s="1"/>
  <c r="F68" i="65"/>
  <c r="K67"/>
  <c r="T69" i="73" l="1"/>
  <c r="D69" i="24"/>
  <c r="P70" i="73"/>
  <c r="D70" i="24" s="1"/>
  <c r="Q70" i="73"/>
  <c r="D70" i="26" s="1"/>
  <c r="S70" i="73"/>
  <c r="D70" i="28" s="1"/>
  <c r="R70" i="73"/>
  <c r="D70" i="29" s="1"/>
  <c r="K68" i="65"/>
  <c r="T70" i="73" l="1"/>
  <c r="Q71"/>
  <c r="D71" i="26" s="1"/>
  <c r="R71" i="73"/>
  <c r="D71" i="29" s="1"/>
  <c r="S71" i="73"/>
  <c r="D71" i="28" s="1"/>
  <c r="P71" i="73"/>
  <c r="F70" i="65"/>
  <c r="F69"/>
  <c r="K69"/>
  <c r="T71" i="73" l="1"/>
  <c r="D71" i="24"/>
  <c r="R72" i="73"/>
  <c r="D72" i="29" s="1"/>
  <c r="S72" i="73"/>
  <c r="D72" i="28" s="1"/>
  <c r="Q72" i="73"/>
  <c r="D72" i="26" s="1"/>
  <c r="P72" i="73"/>
  <c r="D72" i="24" s="1"/>
  <c r="K70" i="65"/>
  <c r="T72" i="73" l="1"/>
  <c r="S73"/>
  <c r="D73" i="28" s="1"/>
  <c r="P73" i="73"/>
  <c r="R73"/>
  <c r="D73" i="29" s="1"/>
  <c r="Q73" i="73"/>
  <c r="D73" i="26" s="1"/>
  <c r="K71" i="65"/>
  <c r="F71"/>
  <c r="T73" i="73" l="1"/>
  <c r="D73" i="24"/>
  <c r="P74" i="73"/>
  <c r="D74" i="24" s="1"/>
  <c r="Q74" i="73"/>
  <c r="D74" i="26" s="1"/>
  <c r="S74" i="73"/>
  <c r="D74" i="28" s="1"/>
  <c r="R74" i="73"/>
  <c r="D74" i="29" s="1"/>
  <c r="K72" i="65"/>
  <c r="F73"/>
  <c r="F72"/>
  <c r="T74" i="73" l="1"/>
  <c r="Q75"/>
  <c r="D75" i="26" s="1"/>
  <c r="R75" i="73"/>
  <c r="D75" i="29" s="1"/>
  <c r="S75" i="73"/>
  <c r="D75" i="28" s="1"/>
  <c r="P75" i="73"/>
  <c r="K73" i="65"/>
  <c r="T75" i="73" l="1"/>
  <c r="D75" i="24"/>
  <c r="R76" i="73"/>
  <c r="D76" i="29" s="1"/>
  <c r="S76" i="73"/>
  <c r="D76" i="28" s="1"/>
  <c r="Q76" i="73"/>
  <c r="D76" i="26" s="1"/>
  <c r="P76" i="73"/>
  <c r="D76" i="24" s="1"/>
  <c r="K74" i="65"/>
  <c r="F74"/>
  <c r="T76" i="73" l="1"/>
  <c r="S77"/>
  <c r="D77" i="28" s="1"/>
  <c r="R77" i="73"/>
  <c r="D77" i="29" s="1"/>
  <c r="Q77" i="73"/>
  <c r="D77" i="26" s="1"/>
  <c r="F76" i="65"/>
  <c r="F75"/>
  <c r="K75"/>
  <c r="T77" i="73" l="1"/>
  <c r="P78"/>
  <c r="D78" i="24" s="1"/>
  <c r="Q78" i="73"/>
  <c r="D78" i="26" s="1"/>
  <c r="S78" i="73"/>
  <c r="D78" i="28" s="1"/>
  <c r="R78" i="73"/>
  <c r="D78" i="29" s="1"/>
  <c r="K76" i="65"/>
  <c r="T78" i="73" l="1"/>
  <c r="Q79"/>
  <c r="D79" i="26" s="1"/>
  <c r="R79" i="73"/>
  <c r="D79" i="29" s="1"/>
  <c r="S79" i="73"/>
  <c r="D79" i="28" s="1"/>
  <c r="P79" i="73"/>
  <c r="F78" i="65"/>
  <c r="F77"/>
  <c r="K77"/>
  <c r="T79" i="73" l="1"/>
  <c r="D79" i="24"/>
  <c r="R80" i="73"/>
  <c r="D80" i="29" s="1"/>
  <c r="S80" i="73"/>
  <c r="D80" i="28" s="1"/>
  <c r="Q80" i="73"/>
  <c r="D80" i="26" s="1"/>
  <c r="P80" i="73"/>
  <c r="D80" i="24" s="1"/>
  <c r="K78" i="65"/>
  <c r="T80" i="73" l="1"/>
  <c r="S81"/>
  <c r="D81" i="28" s="1"/>
  <c r="P81" i="73"/>
  <c r="R81"/>
  <c r="D81" i="29" s="1"/>
  <c r="Q81" i="73"/>
  <c r="D81" i="26" s="1"/>
  <c r="F80" i="65"/>
  <c r="F79"/>
  <c r="K79"/>
  <c r="T81" i="73" l="1"/>
  <c r="D81" i="24"/>
  <c r="P82" i="73"/>
  <c r="D82" i="24" s="1"/>
  <c r="Q82" i="73"/>
  <c r="D82" i="26" s="1"/>
  <c r="S82" i="73"/>
  <c r="D82" i="28" s="1"/>
  <c r="R82" i="73"/>
  <c r="D82" i="29" s="1"/>
  <c r="K80" i="65"/>
  <c r="T82" i="73" l="1"/>
  <c r="Q83"/>
  <c r="D83" i="26" s="1"/>
  <c r="R83" i="73"/>
  <c r="D83" i="29" s="1"/>
  <c r="S83" i="73"/>
  <c r="D83" i="28" s="1"/>
  <c r="P83" i="73"/>
  <c r="F82" i="65"/>
  <c r="F81"/>
  <c r="K81"/>
  <c r="T83" i="73" l="1"/>
  <c r="D83" i="24"/>
  <c r="R84" i="73"/>
  <c r="D84" i="29" s="1"/>
  <c r="S84" i="73"/>
  <c r="D84" i="28" s="1"/>
  <c r="Q84" i="73"/>
  <c r="D84" i="26" s="1"/>
  <c r="P84" i="73"/>
  <c r="D84" i="24" s="1"/>
  <c r="K82" i="65"/>
  <c r="T84" i="73" l="1"/>
  <c r="S85"/>
  <c r="D85" i="28" s="1"/>
  <c r="P85" i="73"/>
  <c r="R85"/>
  <c r="D85" i="29" s="1"/>
  <c r="Q85" i="73"/>
  <c r="D85" i="26" s="1"/>
  <c r="F84" i="65"/>
  <c r="F83"/>
  <c r="K83"/>
  <c r="T85" i="73" l="1"/>
  <c r="D85" i="24"/>
  <c r="P86" i="73"/>
  <c r="D86" i="24" s="1"/>
  <c r="Q86" i="73"/>
  <c r="D86" i="26" s="1"/>
  <c r="S86" i="73"/>
  <c r="D86" i="28" s="1"/>
  <c r="R86" i="73"/>
  <c r="D86" i="29" s="1"/>
  <c r="K84" i="65"/>
  <c r="T86" i="73" l="1"/>
  <c r="Q87"/>
  <c r="D87" i="26" s="1"/>
  <c r="R87" i="73"/>
  <c r="D87" i="29" s="1"/>
  <c r="S87" i="73"/>
  <c r="D87" i="28" s="1"/>
  <c r="P87" i="73"/>
  <c r="F86" i="65"/>
  <c r="F85"/>
  <c r="K85"/>
  <c r="T87" i="73" l="1"/>
  <c r="D87" i="24"/>
  <c r="R88" i="73"/>
  <c r="D88" i="29" s="1"/>
  <c r="S88" i="73"/>
  <c r="D88" i="28" s="1"/>
  <c r="Q88" i="73"/>
  <c r="D88" i="26" s="1"/>
  <c r="P88" i="73"/>
  <c r="D88" i="24" s="1"/>
  <c r="K86" i="65"/>
  <c r="T88" i="73" l="1"/>
  <c r="S89"/>
  <c r="D89" i="28" s="1"/>
  <c r="P89" i="73"/>
  <c r="R89"/>
  <c r="D89" i="29" s="1"/>
  <c r="Q89" i="73"/>
  <c r="D89" i="26" s="1"/>
  <c r="F88" i="65"/>
  <c r="F87"/>
  <c r="K87"/>
  <c r="T89" i="73" l="1"/>
  <c r="D89" i="24"/>
  <c r="P90" i="73"/>
  <c r="D90" i="24" s="1"/>
  <c r="Q90" i="73"/>
  <c r="D90" i="26" s="1"/>
  <c r="S90" i="73"/>
  <c r="D90" i="28" s="1"/>
  <c r="R90" i="73"/>
  <c r="D90" i="29" s="1"/>
  <c r="K88" i="65"/>
  <c r="T90" i="73" l="1"/>
  <c r="Q91"/>
  <c r="D91" i="26" s="1"/>
  <c r="R91" i="73"/>
  <c r="D91" i="29" s="1"/>
  <c r="S91" i="73"/>
  <c r="D91" i="28" s="1"/>
  <c r="P91" i="73"/>
  <c r="F90" i="65"/>
  <c r="F89"/>
  <c r="K89"/>
  <c r="T91" i="73" l="1"/>
  <c r="D91" i="24"/>
  <c r="R92" i="73"/>
  <c r="D92" i="29" s="1"/>
  <c r="S92" i="73"/>
  <c r="D92" i="28" s="1"/>
  <c r="Q92" i="73"/>
  <c r="D92" i="26" s="1"/>
  <c r="P92" i="73"/>
  <c r="D92" i="24" s="1"/>
  <c r="K90" i="65"/>
  <c r="T92" i="73" l="1"/>
  <c r="S93"/>
  <c r="D93" i="28" s="1"/>
  <c r="P93" i="73"/>
  <c r="R93"/>
  <c r="D93" i="29" s="1"/>
  <c r="Q93" i="73"/>
  <c r="D93" i="26" s="1"/>
  <c r="F92" i="65"/>
  <c r="F91"/>
  <c r="K91"/>
  <c r="T93" i="73" l="1"/>
  <c r="D93" i="24"/>
  <c r="P94" i="73"/>
  <c r="D94" i="24" s="1"/>
  <c r="Q94" i="73"/>
  <c r="D94" i="26" s="1"/>
  <c r="S94" i="73"/>
  <c r="D94" i="28" s="1"/>
  <c r="R94" i="73"/>
  <c r="D94" i="29" s="1"/>
  <c r="K92" i="65"/>
  <c r="T94" i="73" l="1"/>
  <c r="Q95"/>
  <c r="D95" i="26" s="1"/>
  <c r="R95" i="73"/>
  <c r="D95" i="29" s="1"/>
  <c r="S95" i="73"/>
  <c r="D95" i="28" s="1"/>
  <c r="P95" i="73"/>
  <c r="F94" i="65"/>
  <c r="F93"/>
  <c r="K93"/>
  <c r="T95" i="73" l="1"/>
  <c r="D95" i="24"/>
  <c r="R96" i="73"/>
  <c r="D96" i="29" s="1"/>
  <c r="S96" i="73"/>
  <c r="D96" i="28" s="1"/>
  <c r="Q96" i="73"/>
  <c r="D96" i="26" s="1"/>
  <c r="P96" i="73"/>
  <c r="D96" i="24" s="1"/>
  <c r="K94" i="65"/>
  <c r="T96" i="73" l="1"/>
  <c r="B99"/>
  <c r="S97"/>
  <c r="D97" i="28" s="1"/>
  <c r="P97" i="73"/>
  <c r="D97" i="24" s="1"/>
  <c r="R97" i="73"/>
  <c r="D97" i="29" s="1"/>
  <c r="Q97" i="73"/>
  <c r="D97" i="26" s="1"/>
  <c r="F96" i="65"/>
  <c r="F95"/>
  <c r="K95"/>
  <c r="T97" i="73" l="1"/>
  <c r="C99"/>
  <c r="K96" i="65"/>
  <c r="P98" i="73" l="1"/>
  <c r="D98" i="24" s="1"/>
  <c r="S98" i="73"/>
  <c r="R98"/>
  <c r="Q98"/>
  <c r="B99" i="65"/>
  <c r="K97"/>
  <c r="F97"/>
  <c r="S99" i="73" l="1"/>
  <c r="D98" i="28"/>
  <c r="R99" i="73"/>
  <c r="D98" i="29"/>
  <c r="Q99" i="73"/>
  <c r="D98" i="26"/>
  <c r="P99" i="73"/>
  <c r="T98"/>
  <c r="H99" i="65"/>
  <c r="C99"/>
  <c r="F98"/>
  <c r="F99" s="1"/>
  <c r="G99"/>
  <c r="T99" i="73" l="1"/>
  <c r="K98" i="65"/>
  <c r="K99" s="1"/>
  <c r="V99" i="7" l="1"/>
  <c r="U99"/>
  <c r="AP99" i="52"/>
  <c r="AQ99"/>
  <c r="AR99"/>
  <c r="AS99"/>
  <c r="AT99"/>
  <c r="AU99"/>
  <c r="AV99"/>
  <c r="AW99"/>
  <c r="AX99"/>
  <c r="AY99"/>
  <c r="AZ99"/>
  <c r="BA99"/>
  <c r="BB99"/>
  <c r="BC99"/>
  <c r="AP102"/>
  <c r="AQ102"/>
  <c r="AR102"/>
  <c r="AS102"/>
  <c r="AT102"/>
  <c r="AU102"/>
  <c r="AV102"/>
  <c r="AW102"/>
  <c r="AX102"/>
  <c r="AY102"/>
  <c r="AZ102"/>
  <c r="BA102"/>
  <c r="BB102"/>
  <c r="BC102"/>
  <c r="AP103"/>
  <c r="AQ103"/>
  <c r="AR103"/>
  <c r="AS103"/>
  <c r="AT103"/>
  <c r="AU103"/>
  <c r="AV103"/>
  <c r="AW103"/>
  <c r="AX103"/>
  <c r="AY103"/>
  <c r="AZ103"/>
  <c r="BA103"/>
  <c r="BB103"/>
  <c r="BC103"/>
  <c r="AP104"/>
  <c r="AQ104"/>
  <c r="AR104"/>
  <c r="AS104"/>
  <c r="AT104"/>
  <c r="AU104"/>
  <c r="AV104"/>
  <c r="AW104"/>
  <c r="AX104"/>
  <c r="AY104"/>
  <c r="AZ104"/>
  <c r="BA104"/>
  <c r="BB104"/>
  <c r="BC104"/>
  <c r="AP105"/>
  <c r="AQ105"/>
  <c r="AR105"/>
  <c r="AS105"/>
  <c r="AT105"/>
  <c r="AU105"/>
  <c r="AV105"/>
  <c r="AW105"/>
  <c r="AX105"/>
  <c r="AY105"/>
  <c r="AZ105"/>
  <c r="BA105"/>
  <c r="BB105"/>
  <c r="BC105"/>
  <c r="AP106"/>
  <c r="AQ106"/>
  <c r="AR106"/>
  <c r="AS106"/>
  <c r="AT106"/>
  <c r="AU106"/>
  <c r="AV106"/>
  <c r="AW106"/>
  <c r="AX106"/>
  <c r="AY106"/>
  <c r="AZ106"/>
  <c r="BA106"/>
  <c r="BB106"/>
  <c r="BC106"/>
  <c r="AQ99" i="32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R99"/>
  <c r="S99"/>
  <c r="T99"/>
  <c r="U99"/>
  <c r="V99"/>
  <c r="U109"/>
  <c r="BS98" i="54"/>
  <c r="BR98"/>
  <c r="BQ98"/>
  <c r="BP98"/>
  <c r="BL98"/>
  <c r="BK98"/>
  <c r="BJ98"/>
  <c r="BI98"/>
  <c r="BE98"/>
  <c r="BD98"/>
  <c r="BC98"/>
  <c r="BB98"/>
  <c r="AX98"/>
  <c r="AW98"/>
  <c r="AV98"/>
  <c r="AU98"/>
  <c r="AQ98"/>
  <c r="AP98"/>
  <c r="AO98"/>
  <c r="AN98"/>
  <c r="AK98"/>
  <c r="DC98" s="1"/>
  <c r="BS97"/>
  <c r="BR97"/>
  <c r="BQ97"/>
  <c r="BP97"/>
  <c r="BL97"/>
  <c r="BK97"/>
  <c r="BJ97"/>
  <c r="BI97"/>
  <c r="BE97"/>
  <c r="BD97"/>
  <c r="BC97"/>
  <c r="BB97"/>
  <c r="AX97"/>
  <c r="AW97"/>
  <c r="AV97"/>
  <c r="AU97"/>
  <c r="AQ97"/>
  <c r="AP97"/>
  <c r="AO97"/>
  <c r="AN97"/>
  <c r="AK97"/>
  <c r="BS96"/>
  <c r="BR96"/>
  <c r="BQ96"/>
  <c r="BP96"/>
  <c r="BL96"/>
  <c r="BK96"/>
  <c r="BJ96"/>
  <c r="BI96"/>
  <c r="BE96"/>
  <c r="BD96"/>
  <c r="BC96"/>
  <c r="BB96"/>
  <c r="AX96"/>
  <c r="AW96"/>
  <c r="AV96"/>
  <c r="AU96"/>
  <c r="AQ96"/>
  <c r="AP96"/>
  <c r="AO96"/>
  <c r="AN96"/>
  <c r="AK96"/>
  <c r="BS95"/>
  <c r="BR95"/>
  <c r="BQ95"/>
  <c r="BP95"/>
  <c r="BL95"/>
  <c r="BK95"/>
  <c r="BJ95"/>
  <c r="BI95"/>
  <c r="BE95"/>
  <c r="BD95"/>
  <c r="BC95"/>
  <c r="CM95" s="1"/>
  <c r="BB95"/>
  <c r="AX95"/>
  <c r="AW95"/>
  <c r="AV95"/>
  <c r="AU95"/>
  <c r="AQ95"/>
  <c r="AP95"/>
  <c r="AO95"/>
  <c r="BY95" s="1"/>
  <c r="AN95"/>
  <c r="AK95"/>
  <c r="BS94"/>
  <c r="BR94"/>
  <c r="BQ94"/>
  <c r="BP94"/>
  <c r="BL94"/>
  <c r="BK94"/>
  <c r="BJ94"/>
  <c r="BI94"/>
  <c r="BE94"/>
  <c r="BD94"/>
  <c r="BC94"/>
  <c r="BB94"/>
  <c r="AX94"/>
  <c r="AW94"/>
  <c r="AV94"/>
  <c r="AU94"/>
  <c r="AQ94"/>
  <c r="AP94"/>
  <c r="AO94"/>
  <c r="AN94"/>
  <c r="AK94"/>
  <c r="DC94" s="1"/>
  <c r="BS93"/>
  <c r="BR93"/>
  <c r="BQ93"/>
  <c r="BP93"/>
  <c r="BL93"/>
  <c r="BK93"/>
  <c r="BJ93"/>
  <c r="BI93"/>
  <c r="BE93"/>
  <c r="BD93"/>
  <c r="BC93"/>
  <c r="BB93"/>
  <c r="AX93"/>
  <c r="AW93"/>
  <c r="AV93"/>
  <c r="AU93"/>
  <c r="AQ93"/>
  <c r="AP93"/>
  <c r="AO93"/>
  <c r="AN93"/>
  <c r="AK93"/>
  <c r="CO93" s="1"/>
  <c r="BS92"/>
  <c r="BR92"/>
  <c r="BQ92"/>
  <c r="BP92"/>
  <c r="BL92"/>
  <c r="BK92"/>
  <c r="BJ92"/>
  <c r="BI92"/>
  <c r="BE92"/>
  <c r="BD92"/>
  <c r="BC92"/>
  <c r="BB92"/>
  <c r="AX92"/>
  <c r="AW92"/>
  <c r="AV92"/>
  <c r="AU92"/>
  <c r="AQ92"/>
  <c r="AP92"/>
  <c r="AO92"/>
  <c r="AN92"/>
  <c r="AK92"/>
  <c r="BS91"/>
  <c r="BR91"/>
  <c r="BQ91"/>
  <c r="BP91"/>
  <c r="BL91"/>
  <c r="BK91"/>
  <c r="BJ91"/>
  <c r="BI91"/>
  <c r="BE91"/>
  <c r="BD91"/>
  <c r="BC91"/>
  <c r="BB91"/>
  <c r="AX91"/>
  <c r="AW91"/>
  <c r="AV91"/>
  <c r="AU91"/>
  <c r="AQ91"/>
  <c r="AP91"/>
  <c r="AO91"/>
  <c r="AN91"/>
  <c r="AK91"/>
  <c r="CA91" s="1"/>
  <c r="BS90"/>
  <c r="BR90"/>
  <c r="BQ90"/>
  <c r="BP90"/>
  <c r="BL90"/>
  <c r="BK90"/>
  <c r="BJ90"/>
  <c r="BI90"/>
  <c r="BE90"/>
  <c r="BD90"/>
  <c r="BC90"/>
  <c r="BB90"/>
  <c r="AX90"/>
  <c r="AW90"/>
  <c r="AV90"/>
  <c r="AU90"/>
  <c r="AQ90"/>
  <c r="AP90"/>
  <c r="AO90"/>
  <c r="AN90"/>
  <c r="AK90"/>
  <c r="DC90" s="1"/>
  <c r="BS89"/>
  <c r="BR89"/>
  <c r="BQ89"/>
  <c r="BP89"/>
  <c r="BL89"/>
  <c r="BK89"/>
  <c r="BJ89"/>
  <c r="BI89"/>
  <c r="BE89"/>
  <c r="BD89"/>
  <c r="BC89"/>
  <c r="BB89"/>
  <c r="AX89"/>
  <c r="AW89"/>
  <c r="AV89"/>
  <c r="AU89"/>
  <c r="AQ89"/>
  <c r="AP89"/>
  <c r="AO89"/>
  <c r="AN89"/>
  <c r="AK89"/>
  <c r="BS88"/>
  <c r="BR88"/>
  <c r="BQ88"/>
  <c r="BP88"/>
  <c r="BL88"/>
  <c r="BK88"/>
  <c r="BJ88"/>
  <c r="BI88"/>
  <c r="BE88"/>
  <c r="BD88"/>
  <c r="BC88"/>
  <c r="BB88"/>
  <c r="AX88"/>
  <c r="AW88"/>
  <c r="AV88"/>
  <c r="AU88"/>
  <c r="AQ88"/>
  <c r="AP88"/>
  <c r="AO88"/>
  <c r="AN88"/>
  <c r="AK88"/>
  <c r="BS87"/>
  <c r="BR87"/>
  <c r="BQ87"/>
  <c r="BP87"/>
  <c r="BL87"/>
  <c r="BK87"/>
  <c r="BJ87"/>
  <c r="BI87"/>
  <c r="BE87"/>
  <c r="BD87"/>
  <c r="BC87"/>
  <c r="BB87"/>
  <c r="AX87"/>
  <c r="AW87"/>
  <c r="AV87"/>
  <c r="AU87"/>
  <c r="AQ87"/>
  <c r="AP87"/>
  <c r="AO87"/>
  <c r="AN87"/>
  <c r="AK87"/>
  <c r="BS86"/>
  <c r="BR86"/>
  <c r="BQ86"/>
  <c r="BP86"/>
  <c r="BL86"/>
  <c r="BK86"/>
  <c r="BJ86"/>
  <c r="BI86"/>
  <c r="BE86"/>
  <c r="BD86"/>
  <c r="BC86"/>
  <c r="BB86"/>
  <c r="AX86"/>
  <c r="AW86"/>
  <c r="AV86"/>
  <c r="AU86"/>
  <c r="AQ86"/>
  <c r="AP86"/>
  <c r="AO86"/>
  <c r="AN86"/>
  <c r="AK86"/>
  <c r="DC86" s="1"/>
  <c r="BS85"/>
  <c r="BR85"/>
  <c r="BQ85"/>
  <c r="BP85"/>
  <c r="BL85"/>
  <c r="BK85"/>
  <c r="BJ85"/>
  <c r="BI85"/>
  <c r="BE85"/>
  <c r="BD85"/>
  <c r="BC85"/>
  <c r="BB85"/>
  <c r="AX85"/>
  <c r="AW85"/>
  <c r="AV85"/>
  <c r="AU85"/>
  <c r="AQ85"/>
  <c r="AP85"/>
  <c r="AO85"/>
  <c r="BY85" s="1"/>
  <c r="AN85"/>
  <c r="AK85"/>
  <c r="BS84"/>
  <c r="BR84"/>
  <c r="BQ84"/>
  <c r="BP84"/>
  <c r="BL84"/>
  <c r="BK84"/>
  <c r="BJ84"/>
  <c r="BI84"/>
  <c r="BE84"/>
  <c r="BD84"/>
  <c r="BC84"/>
  <c r="BB84"/>
  <c r="AX84"/>
  <c r="AW84"/>
  <c r="AV84"/>
  <c r="AU84"/>
  <c r="AQ84"/>
  <c r="AP84"/>
  <c r="AO84"/>
  <c r="AN84"/>
  <c r="AK84"/>
  <c r="BS83"/>
  <c r="BR83"/>
  <c r="BQ83"/>
  <c r="BP83"/>
  <c r="BL83"/>
  <c r="BK83"/>
  <c r="BJ83"/>
  <c r="BI83"/>
  <c r="BE83"/>
  <c r="BD83"/>
  <c r="BC83"/>
  <c r="BB83"/>
  <c r="AX83"/>
  <c r="AW83"/>
  <c r="AV83"/>
  <c r="AU83"/>
  <c r="AQ83"/>
  <c r="AP83"/>
  <c r="AO83"/>
  <c r="AN83"/>
  <c r="AK83"/>
  <c r="BS82"/>
  <c r="BR82"/>
  <c r="BQ82"/>
  <c r="BP82"/>
  <c r="BL82"/>
  <c r="BK82"/>
  <c r="BJ82"/>
  <c r="BI82"/>
  <c r="BE82"/>
  <c r="BD82"/>
  <c r="BC82"/>
  <c r="BB82"/>
  <c r="AX82"/>
  <c r="AW82"/>
  <c r="AV82"/>
  <c r="AU82"/>
  <c r="AQ82"/>
  <c r="AP82"/>
  <c r="AO82"/>
  <c r="AN82"/>
  <c r="AK82"/>
  <c r="DC82" s="1"/>
  <c r="BS81"/>
  <c r="BR81"/>
  <c r="BQ81"/>
  <c r="BP81"/>
  <c r="BL81"/>
  <c r="BK81"/>
  <c r="BJ81"/>
  <c r="BI81"/>
  <c r="BE81"/>
  <c r="BD81"/>
  <c r="BC81"/>
  <c r="BB81"/>
  <c r="AX81"/>
  <c r="AW81"/>
  <c r="AV81"/>
  <c r="AU81"/>
  <c r="AQ81"/>
  <c r="AP81"/>
  <c r="AO81"/>
  <c r="AN81"/>
  <c r="AK81"/>
  <c r="BS80"/>
  <c r="BR80"/>
  <c r="BQ80"/>
  <c r="BP80"/>
  <c r="BL80"/>
  <c r="BK80"/>
  <c r="BJ80"/>
  <c r="BI80"/>
  <c r="BE80"/>
  <c r="BD80"/>
  <c r="BC80"/>
  <c r="BB80"/>
  <c r="AX80"/>
  <c r="AW80"/>
  <c r="AV80"/>
  <c r="AU80"/>
  <c r="AQ80"/>
  <c r="AP80"/>
  <c r="AO80"/>
  <c r="AN80"/>
  <c r="AK80"/>
  <c r="BS79"/>
  <c r="BR79"/>
  <c r="BQ79"/>
  <c r="BP79"/>
  <c r="BL79"/>
  <c r="BK79"/>
  <c r="BJ79"/>
  <c r="BI79"/>
  <c r="BE79"/>
  <c r="BD79"/>
  <c r="BC79"/>
  <c r="BB79"/>
  <c r="AX79"/>
  <c r="AW79"/>
  <c r="AV79"/>
  <c r="AU79"/>
  <c r="AQ79"/>
  <c r="AP79"/>
  <c r="AO79"/>
  <c r="AN79"/>
  <c r="AK79"/>
  <c r="BS78"/>
  <c r="BR78"/>
  <c r="BQ78"/>
  <c r="BP78"/>
  <c r="BL78"/>
  <c r="BK78"/>
  <c r="BJ78"/>
  <c r="BI78"/>
  <c r="BE78"/>
  <c r="BD78"/>
  <c r="BC78"/>
  <c r="BB78"/>
  <c r="AX78"/>
  <c r="AW78"/>
  <c r="AV78"/>
  <c r="AU78"/>
  <c r="AQ78"/>
  <c r="AP78"/>
  <c r="AO78"/>
  <c r="AN78"/>
  <c r="AK78"/>
  <c r="DC78" s="1"/>
  <c r="BS77"/>
  <c r="BR77"/>
  <c r="BQ77"/>
  <c r="BP77"/>
  <c r="BL77"/>
  <c r="BK77"/>
  <c r="BJ77"/>
  <c r="BI77"/>
  <c r="BE77"/>
  <c r="BD77"/>
  <c r="BC77"/>
  <c r="BB77"/>
  <c r="AX77"/>
  <c r="AW77"/>
  <c r="AV77"/>
  <c r="AU77"/>
  <c r="AQ77"/>
  <c r="AP77"/>
  <c r="AO77"/>
  <c r="AN77"/>
  <c r="AK77"/>
  <c r="BS76"/>
  <c r="BR76"/>
  <c r="BQ76"/>
  <c r="BP76"/>
  <c r="BL76"/>
  <c r="BK76"/>
  <c r="BJ76"/>
  <c r="BI76"/>
  <c r="BE76"/>
  <c r="BD76"/>
  <c r="BC76"/>
  <c r="BB76"/>
  <c r="AX76"/>
  <c r="AW76"/>
  <c r="AV76"/>
  <c r="AU76"/>
  <c r="AQ76"/>
  <c r="AP76"/>
  <c r="AO76"/>
  <c r="AN76"/>
  <c r="AK76"/>
  <c r="CV76" s="1"/>
  <c r="BS75"/>
  <c r="BR75"/>
  <c r="BQ75"/>
  <c r="BP75"/>
  <c r="BL75"/>
  <c r="BK75"/>
  <c r="BJ75"/>
  <c r="BI75"/>
  <c r="BE75"/>
  <c r="BD75"/>
  <c r="BC75"/>
  <c r="BB75"/>
  <c r="AX75"/>
  <c r="AW75"/>
  <c r="AV75"/>
  <c r="AU75"/>
  <c r="AQ75"/>
  <c r="AP75"/>
  <c r="AO75"/>
  <c r="AN75"/>
  <c r="AK75"/>
  <c r="BS74"/>
  <c r="BR74"/>
  <c r="BQ74"/>
  <c r="BP74"/>
  <c r="BL74"/>
  <c r="BK74"/>
  <c r="BJ74"/>
  <c r="BI74"/>
  <c r="BE74"/>
  <c r="BD74"/>
  <c r="BC74"/>
  <c r="BB74"/>
  <c r="AX74"/>
  <c r="AW74"/>
  <c r="AV74"/>
  <c r="AU74"/>
  <c r="AQ74"/>
  <c r="AP74"/>
  <c r="AO74"/>
  <c r="AN74"/>
  <c r="AK74"/>
  <c r="DC74" s="1"/>
  <c r="BS73"/>
  <c r="BR73"/>
  <c r="BQ73"/>
  <c r="BP73"/>
  <c r="BL73"/>
  <c r="BK73"/>
  <c r="BJ73"/>
  <c r="BI73"/>
  <c r="BE73"/>
  <c r="BD73"/>
  <c r="BC73"/>
  <c r="BB73"/>
  <c r="AX73"/>
  <c r="AW73"/>
  <c r="AV73"/>
  <c r="AU73"/>
  <c r="AQ73"/>
  <c r="AP73"/>
  <c r="AO73"/>
  <c r="AN73"/>
  <c r="AK73"/>
  <c r="CO73" s="1"/>
  <c r="BS72"/>
  <c r="BR72"/>
  <c r="BQ72"/>
  <c r="BP72"/>
  <c r="BL72"/>
  <c r="BK72"/>
  <c r="BJ72"/>
  <c r="BI72"/>
  <c r="BE72"/>
  <c r="BD72"/>
  <c r="BC72"/>
  <c r="BB72"/>
  <c r="AX72"/>
  <c r="AW72"/>
  <c r="AV72"/>
  <c r="AU72"/>
  <c r="AQ72"/>
  <c r="AP72"/>
  <c r="AO72"/>
  <c r="AN72"/>
  <c r="AK72"/>
  <c r="BS71"/>
  <c r="BR71"/>
  <c r="BQ71"/>
  <c r="BP71"/>
  <c r="BL71"/>
  <c r="BK71"/>
  <c r="BJ71"/>
  <c r="BI71"/>
  <c r="BE71"/>
  <c r="BD71"/>
  <c r="BC71"/>
  <c r="BB71"/>
  <c r="AX71"/>
  <c r="AW71"/>
  <c r="AV71"/>
  <c r="AU71"/>
  <c r="AQ71"/>
  <c r="AP71"/>
  <c r="AO71"/>
  <c r="AN71"/>
  <c r="AK71"/>
  <c r="BS70"/>
  <c r="BR70"/>
  <c r="BQ70"/>
  <c r="BP70"/>
  <c r="BL70"/>
  <c r="BK70"/>
  <c r="BJ70"/>
  <c r="BI70"/>
  <c r="BE70"/>
  <c r="BD70"/>
  <c r="BC70"/>
  <c r="BB70"/>
  <c r="AX70"/>
  <c r="AW70"/>
  <c r="AV70"/>
  <c r="AU70"/>
  <c r="AQ70"/>
  <c r="AP70"/>
  <c r="AO70"/>
  <c r="AN70"/>
  <c r="AK70"/>
  <c r="DC70" s="1"/>
  <c r="BS69"/>
  <c r="BR69"/>
  <c r="BQ69"/>
  <c r="BP69"/>
  <c r="BL69"/>
  <c r="BK69"/>
  <c r="BJ69"/>
  <c r="BI69"/>
  <c r="BE69"/>
  <c r="BD69"/>
  <c r="BC69"/>
  <c r="BB69"/>
  <c r="AX69"/>
  <c r="AW69"/>
  <c r="AV69"/>
  <c r="AU69"/>
  <c r="AQ69"/>
  <c r="AP69"/>
  <c r="AO69"/>
  <c r="AN69"/>
  <c r="AK69"/>
  <c r="BS68"/>
  <c r="BR68"/>
  <c r="BQ68"/>
  <c r="BP68"/>
  <c r="BL68"/>
  <c r="BK68"/>
  <c r="BJ68"/>
  <c r="BI68"/>
  <c r="BE68"/>
  <c r="BD68"/>
  <c r="BC68"/>
  <c r="BB68"/>
  <c r="AX68"/>
  <c r="AW68"/>
  <c r="AV68"/>
  <c r="AU68"/>
  <c r="AQ68"/>
  <c r="AP68"/>
  <c r="AO68"/>
  <c r="AN68"/>
  <c r="AK68"/>
  <c r="BS67"/>
  <c r="BR67"/>
  <c r="BQ67"/>
  <c r="BP67"/>
  <c r="BL67"/>
  <c r="BK67"/>
  <c r="BJ67"/>
  <c r="BI67"/>
  <c r="BE67"/>
  <c r="BD67"/>
  <c r="BC67"/>
  <c r="BB67"/>
  <c r="AX67"/>
  <c r="AW67"/>
  <c r="AV67"/>
  <c r="AU67"/>
  <c r="AQ67"/>
  <c r="AP67"/>
  <c r="AO67"/>
  <c r="AN67"/>
  <c r="AK67"/>
  <c r="BS66"/>
  <c r="BR66"/>
  <c r="BQ66"/>
  <c r="BP66"/>
  <c r="BL66"/>
  <c r="BK66"/>
  <c r="BJ66"/>
  <c r="BI66"/>
  <c r="BE66"/>
  <c r="BD66"/>
  <c r="BC66"/>
  <c r="BB66"/>
  <c r="AX66"/>
  <c r="AW66"/>
  <c r="AV66"/>
  <c r="AU66"/>
  <c r="AQ66"/>
  <c r="AP66"/>
  <c r="AO66"/>
  <c r="BY66" s="1"/>
  <c r="AN66"/>
  <c r="AK66"/>
  <c r="DC66" s="1"/>
  <c r="BS65"/>
  <c r="BR65"/>
  <c r="BQ65"/>
  <c r="BP65"/>
  <c r="BL65"/>
  <c r="BK65"/>
  <c r="BJ65"/>
  <c r="BI65"/>
  <c r="BE65"/>
  <c r="BD65"/>
  <c r="BC65"/>
  <c r="BB65"/>
  <c r="AX65"/>
  <c r="AW65"/>
  <c r="AV65"/>
  <c r="AU65"/>
  <c r="AQ65"/>
  <c r="AP65"/>
  <c r="AO65"/>
  <c r="AN65"/>
  <c r="AK65"/>
  <c r="BS64"/>
  <c r="BR64"/>
  <c r="BQ64"/>
  <c r="BP64"/>
  <c r="BL64"/>
  <c r="BK64"/>
  <c r="BJ64"/>
  <c r="BI64"/>
  <c r="BE64"/>
  <c r="BD64"/>
  <c r="BC64"/>
  <c r="BB64"/>
  <c r="AX64"/>
  <c r="AW64"/>
  <c r="AV64"/>
  <c r="AU64"/>
  <c r="AQ64"/>
  <c r="AP64"/>
  <c r="AO64"/>
  <c r="AN64"/>
  <c r="AK64"/>
  <c r="BS63"/>
  <c r="BR63"/>
  <c r="BQ63"/>
  <c r="BP63"/>
  <c r="BL63"/>
  <c r="BK63"/>
  <c r="BJ63"/>
  <c r="BI63"/>
  <c r="BE63"/>
  <c r="BD63"/>
  <c r="BC63"/>
  <c r="BB63"/>
  <c r="AX63"/>
  <c r="AW63"/>
  <c r="AV63"/>
  <c r="AU63"/>
  <c r="AQ63"/>
  <c r="AP63"/>
  <c r="AO63"/>
  <c r="AN63"/>
  <c r="AK63"/>
  <c r="BS62"/>
  <c r="BR62"/>
  <c r="BQ62"/>
  <c r="BP62"/>
  <c r="BL62"/>
  <c r="BK62"/>
  <c r="BJ62"/>
  <c r="BI62"/>
  <c r="BE62"/>
  <c r="BD62"/>
  <c r="BC62"/>
  <c r="BB62"/>
  <c r="AX62"/>
  <c r="AW62"/>
  <c r="AV62"/>
  <c r="AU62"/>
  <c r="AQ62"/>
  <c r="AP62"/>
  <c r="AO62"/>
  <c r="AN62"/>
  <c r="AK62"/>
  <c r="DC62" s="1"/>
  <c r="BS61"/>
  <c r="BR61"/>
  <c r="BQ61"/>
  <c r="BP61"/>
  <c r="BL61"/>
  <c r="BK61"/>
  <c r="BJ61"/>
  <c r="BI61"/>
  <c r="BE61"/>
  <c r="BD61"/>
  <c r="BC61"/>
  <c r="BB61"/>
  <c r="AX61"/>
  <c r="AW61"/>
  <c r="AV61"/>
  <c r="AU61"/>
  <c r="AQ61"/>
  <c r="AP61"/>
  <c r="AO61"/>
  <c r="AN61"/>
  <c r="AK61"/>
  <c r="BS60"/>
  <c r="BR60"/>
  <c r="BQ60"/>
  <c r="BP60"/>
  <c r="BL60"/>
  <c r="BK60"/>
  <c r="BJ60"/>
  <c r="BI60"/>
  <c r="BE60"/>
  <c r="BD60"/>
  <c r="BC60"/>
  <c r="BB60"/>
  <c r="AX60"/>
  <c r="AW60"/>
  <c r="AV60"/>
  <c r="AU60"/>
  <c r="AQ60"/>
  <c r="AP60"/>
  <c r="AO60"/>
  <c r="AN60"/>
  <c r="AK60"/>
  <c r="BS59"/>
  <c r="BR59"/>
  <c r="BQ59"/>
  <c r="BP59"/>
  <c r="BL59"/>
  <c r="BK59"/>
  <c r="BJ59"/>
  <c r="BI59"/>
  <c r="BE59"/>
  <c r="BD59"/>
  <c r="BC59"/>
  <c r="BB59"/>
  <c r="AX59"/>
  <c r="AW59"/>
  <c r="AV59"/>
  <c r="AU59"/>
  <c r="AQ59"/>
  <c r="AP59"/>
  <c r="AO59"/>
  <c r="AN59"/>
  <c r="AK59"/>
  <c r="CA59" s="1"/>
  <c r="BS58"/>
  <c r="BR58"/>
  <c r="BQ58"/>
  <c r="BP58"/>
  <c r="BL58"/>
  <c r="BK58"/>
  <c r="BJ58"/>
  <c r="BI58"/>
  <c r="BE58"/>
  <c r="BD58"/>
  <c r="BC58"/>
  <c r="BB58"/>
  <c r="AX58"/>
  <c r="AW58"/>
  <c r="AV58"/>
  <c r="AU58"/>
  <c r="AQ58"/>
  <c r="AP58"/>
  <c r="AO58"/>
  <c r="AN58"/>
  <c r="AK58"/>
  <c r="DC58" s="1"/>
  <c r="BS57"/>
  <c r="BR57"/>
  <c r="BQ57"/>
  <c r="BP57"/>
  <c r="BL57"/>
  <c r="BK57"/>
  <c r="BJ57"/>
  <c r="BI57"/>
  <c r="BE57"/>
  <c r="BD57"/>
  <c r="BC57"/>
  <c r="BB57"/>
  <c r="AX57"/>
  <c r="AW57"/>
  <c r="AV57"/>
  <c r="AU57"/>
  <c r="AQ57"/>
  <c r="AP57"/>
  <c r="AO57"/>
  <c r="AN57"/>
  <c r="AK57"/>
  <c r="BS56"/>
  <c r="BR56"/>
  <c r="BQ56"/>
  <c r="BP56"/>
  <c r="BL56"/>
  <c r="BK56"/>
  <c r="BJ56"/>
  <c r="BI56"/>
  <c r="BE56"/>
  <c r="BD56"/>
  <c r="BC56"/>
  <c r="BB56"/>
  <c r="AX56"/>
  <c r="AW56"/>
  <c r="AV56"/>
  <c r="AU56"/>
  <c r="AQ56"/>
  <c r="AP56"/>
  <c r="AO56"/>
  <c r="AN56"/>
  <c r="AK56"/>
  <c r="BS55"/>
  <c r="BR55"/>
  <c r="BQ55"/>
  <c r="BP55"/>
  <c r="BL55"/>
  <c r="BK55"/>
  <c r="BJ55"/>
  <c r="BI55"/>
  <c r="BE55"/>
  <c r="BD55"/>
  <c r="BC55"/>
  <c r="BB55"/>
  <c r="AX55"/>
  <c r="AW55"/>
  <c r="AV55"/>
  <c r="AU55"/>
  <c r="AQ55"/>
  <c r="AP55"/>
  <c r="AO55"/>
  <c r="AN55"/>
  <c r="AK55"/>
  <c r="BS54"/>
  <c r="BR54"/>
  <c r="BQ54"/>
  <c r="BP54"/>
  <c r="BL54"/>
  <c r="BK54"/>
  <c r="BJ54"/>
  <c r="BI54"/>
  <c r="BE54"/>
  <c r="BD54"/>
  <c r="BC54"/>
  <c r="BB54"/>
  <c r="AX54"/>
  <c r="AW54"/>
  <c r="AV54"/>
  <c r="AU54"/>
  <c r="AQ54"/>
  <c r="AP54"/>
  <c r="AO54"/>
  <c r="AN54"/>
  <c r="AK54"/>
  <c r="DC54" s="1"/>
  <c r="BS53"/>
  <c r="BR53"/>
  <c r="BQ53"/>
  <c r="BP53"/>
  <c r="BL53"/>
  <c r="BK53"/>
  <c r="BJ53"/>
  <c r="BI53"/>
  <c r="BE53"/>
  <c r="BD53"/>
  <c r="BC53"/>
  <c r="BB53"/>
  <c r="AX53"/>
  <c r="AW53"/>
  <c r="AV53"/>
  <c r="AU53"/>
  <c r="AQ53"/>
  <c r="AP53"/>
  <c r="AO53"/>
  <c r="AN53"/>
  <c r="AK53"/>
  <c r="BS52"/>
  <c r="BR52"/>
  <c r="BQ52"/>
  <c r="BP52"/>
  <c r="BL52"/>
  <c r="BK52"/>
  <c r="BJ52"/>
  <c r="BI52"/>
  <c r="BE52"/>
  <c r="BD52"/>
  <c r="BC52"/>
  <c r="BB52"/>
  <c r="AX52"/>
  <c r="AW52"/>
  <c r="AV52"/>
  <c r="AU52"/>
  <c r="AQ52"/>
  <c r="AP52"/>
  <c r="AO52"/>
  <c r="AN52"/>
  <c r="AK52"/>
  <c r="BS51"/>
  <c r="BR51"/>
  <c r="BQ51"/>
  <c r="BP51"/>
  <c r="BL51"/>
  <c r="BK51"/>
  <c r="BJ51"/>
  <c r="BI51"/>
  <c r="BE51"/>
  <c r="BD51"/>
  <c r="BC51"/>
  <c r="BB51"/>
  <c r="AX51"/>
  <c r="AW51"/>
  <c r="AV51"/>
  <c r="AU51"/>
  <c r="AQ51"/>
  <c r="AP51"/>
  <c r="AO51"/>
  <c r="AN51"/>
  <c r="AK51"/>
  <c r="DC51" s="1"/>
  <c r="BS50"/>
  <c r="BR50"/>
  <c r="BQ50"/>
  <c r="BP50"/>
  <c r="BL50"/>
  <c r="BK50"/>
  <c r="BJ50"/>
  <c r="BI50"/>
  <c r="BE50"/>
  <c r="BD50"/>
  <c r="BC50"/>
  <c r="BB50"/>
  <c r="AX50"/>
  <c r="AW50"/>
  <c r="AV50"/>
  <c r="AU50"/>
  <c r="AQ50"/>
  <c r="AP50"/>
  <c r="AO50"/>
  <c r="AN50"/>
  <c r="AK50"/>
  <c r="DC50" s="1"/>
  <c r="BS49"/>
  <c r="BR49"/>
  <c r="BQ49"/>
  <c r="BP49"/>
  <c r="BL49"/>
  <c r="BK49"/>
  <c r="BJ49"/>
  <c r="BI49"/>
  <c r="BE49"/>
  <c r="BD49"/>
  <c r="BC49"/>
  <c r="BB49"/>
  <c r="AX49"/>
  <c r="AW49"/>
  <c r="AV49"/>
  <c r="AU49"/>
  <c r="AQ49"/>
  <c r="AP49"/>
  <c r="AO49"/>
  <c r="AN49"/>
  <c r="AK49"/>
  <c r="BS48"/>
  <c r="BR48"/>
  <c r="BQ48"/>
  <c r="BP48"/>
  <c r="BL48"/>
  <c r="BK48"/>
  <c r="BJ48"/>
  <c r="BI48"/>
  <c r="BE48"/>
  <c r="BD48"/>
  <c r="BC48"/>
  <c r="BB48"/>
  <c r="AX48"/>
  <c r="AW48"/>
  <c r="AV48"/>
  <c r="AU48"/>
  <c r="AQ48"/>
  <c r="AP48"/>
  <c r="AO48"/>
  <c r="AN48"/>
  <c r="AK48"/>
  <c r="BS47"/>
  <c r="BR47"/>
  <c r="BQ47"/>
  <c r="BP47"/>
  <c r="BL47"/>
  <c r="BK47"/>
  <c r="BJ47"/>
  <c r="BI47"/>
  <c r="BE47"/>
  <c r="BD47"/>
  <c r="BC47"/>
  <c r="BB47"/>
  <c r="AX47"/>
  <c r="AW47"/>
  <c r="AV47"/>
  <c r="AU47"/>
  <c r="AQ47"/>
  <c r="AP47"/>
  <c r="AO47"/>
  <c r="AN47"/>
  <c r="AK47"/>
  <c r="DC47" s="1"/>
  <c r="BS46"/>
  <c r="BR46"/>
  <c r="BQ46"/>
  <c r="BP46"/>
  <c r="BL46"/>
  <c r="BK46"/>
  <c r="BJ46"/>
  <c r="BI46"/>
  <c r="BE46"/>
  <c r="BD46"/>
  <c r="BC46"/>
  <c r="BB46"/>
  <c r="AX46"/>
  <c r="AW46"/>
  <c r="AV46"/>
  <c r="AU46"/>
  <c r="AQ46"/>
  <c r="AP46"/>
  <c r="AO46"/>
  <c r="AN46"/>
  <c r="AK46"/>
  <c r="DC46" s="1"/>
  <c r="BS45"/>
  <c r="BR45"/>
  <c r="BQ45"/>
  <c r="BP45"/>
  <c r="BL45"/>
  <c r="BK45"/>
  <c r="BJ45"/>
  <c r="BI45"/>
  <c r="BE45"/>
  <c r="BD45"/>
  <c r="BC45"/>
  <c r="BB45"/>
  <c r="AX45"/>
  <c r="AW45"/>
  <c r="AV45"/>
  <c r="AU45"/>
  <c r="AQ45"/>
  <c r="AP45"/>
  <c r="AO45"/>
  <c r="AN45"/>
  <c r="AK45"/>
  <c r="BS44"/>
  <c r="BR44"/>
  <c r="BQ44"/>
  <c r="BP44"/>
  <c r="BL44"/>
  <c r="BK44"/>
  <c r="BJ44"/>
  <c r="BI44"/>
  <c r="BE44"/>
  <c r="BD44"/>
  <c r="BC44"/>
  <c r="BB44"/>
  <c r="AX44"/>
  <c r="AW44"/>
  <c r="AV44"/>
  <c r="AU44"/>
  <c r="AQ44"/>
  <c r="AP44"/>
  <c r="AO44"/>
  <c r="AN44"/>
  <c r="AK44"/>
  <c r="BS43"/>
  <c r="BR43"/>
  <c r="BQ43"/>
  <c r="BP43"/>
  <c r="BL43"/>
  <c r="BK43"/>
  <c r="BJ43"/>
  <c r="BI43"/>
  <c r="BE43"/>
  <c r="BD43"/>
  <c r="BC43"/>
  <c r="BB43"/>
  <c r="AX43"/>
  <c r="AW43"/>
  <c r="AV43"/>
  <c r="AU43"/>
  <c r="AQ43"/>
  <c r="AP43"/>
  <c r="AO43"/>
  <c r="AN43"/>
  <c r="AK43"/>
  <c r="BS42"/>
  <c r="BR42"/>
  <c r="BQ42"/>
  <c r="BP42"/>
  <c r="BL42"/>
  <c r="BK42"/>
  <c r="BJ42"/>
  <c r="BI42"/>
  <c r="BE42"/>
  <c r="BD42"/>
  <c r="BC42"/>
  <c r="BB42"/>
  <c r="AX42"/>
  <c r="AW42"/>
  <c r="AV42"/>
  <c r="AU42"/>
  <c r="AQ42"/>
  <c r="AP42"/>
  <c r="AO42"/>
  <c r="AN42"/>
  <c r="AK42"/>
  <c r="BS41"/>
  <c r="BR41"/>
  <c r="BQ41"/>
  <c r="BP41"/>
  <c r="BL41"/>
  <c r="BK41"/>
  <c r="BJ41"/>
  <c r="BI41"/>
  <c r="BE41"/>
  <c r="BD41"/>
  <c r="BC41"/>
  <c r="BB41"/>
  <c r="AX41"/>
  <c r="AW41"/>
  <c r="AV41"/>
  <c r="AU41"/>
  <c r="AQ41"/>
  <c r="AP41"/>
  <c r="AO41"/>
  <c r="AN41"/>
  <c r="AK41"/>
  <c r="CH41" s="1"/>
  <c r="BS40"/>
  <c r="BR40"/>
  <c r="BQ40"/>
  <c r="BP40"/>
  <c r="BL40"/>
  <c r="BK40"/>
  <c r="BJ40"/>
  <c r="BI40"/>
  <c r="BE40"/>
  <c r="BD40"/>
  <c r="BC40"/>
  <c r="BB40"/>
  <c r="AX40"/>
  <c r="AW40"/>
  <c r="AV40"/>
  <c r="AU40"/>
  <c r="AQ40"/>
  <c r="AP40"/>
  <c r="AO40"/>
  <c r="AN40"/>
  <c r="AK40"/>
  <c r="BS39"/>
  <c r="BR39"/>
  <c r="BQ39"/>
  <c r="BP39"/>
  <c r="BL39"/>
  <c r="BK39"/>
  <c r="BJ39"/>
  <c r="BI39"/>
  <c r="BE39"/>
  <c r="BD39"/>
  <c r="BC39"/>
  <c r="BB39"/>
  <c r="AX39"/>
  <c r="AW39"/>
  <c r="AV39"/>
  <c r="AU39"/>
  <c r="AQ39"/>
  <c r="AP39"/>
  <c r="AO39"/>
  <c r="AN39"/>
  <c r="AK39"/>
  <c r="BS38"/>
  <c r="BR38"/>
  <c r="BQ38"/>
  <c r="BP38"/>
  <c r="BL38"/>
  <c r="BK38"/>
  <c r="BJ38"/>
  <c r="BI38"/>
  <c r="BE38"/>
  <c r="BD38"/>
  <c r="BC38"/>
  <c r="BB38"/>
  <c r="AX38"/>
  <c r="AW38"/>
  <c r="AV38"/>
  <c r="AU38"/>
  <c r="AQ38"/>
  <c r="AP38"/>
  <c r="AO38"/>
  <c r="AN38"/>
  <c r="AK38"/>
  <c r="BS37"/>
  <c r="BR37"/>
  <c r="BQ37"/>
  <c r="BP37"/>
  <c r="BL37"/>
  <c r="BK37"/>
  <c r="BJ37"/>
  <c r="BI37"/>
  <c r="BE37"/>
  <c r="BD37"/>
  <c r="BC37"/>
  <c r="BB37"/>
  <c r="AX37"/>
  <c r="AW37"/>
  <c r="AV37"/>
  <c r="AU37"/>
  <c r="AQ37"/>
  <c r="AP37"/>
  <c r="AO37"/>
  <c r="AN37"/>
  <c r="AK37"/>
  <c r="BS36"/>
  <c r="BR36"/>
  <c r="BQ36"/>
  <c r="BP36"/>
  <c r="BL36"/>
  <c r="BK36"/>
  <c r="BJ36"/>
  <c r="BI36"/>
  <c r="BE36"/>
  <c r="BD36"/>
  <c r="BC36"/>
  <c r="BB36"/>
  <c r="AX36"/>
  <c r="AW36"/>
  <c r="AV36"/>
  <c r="AU36"/>
  <c r="AQ36"/>
  <c r="AP36"/>
  <c r="AO36"/>
  <c r="AN36"/>
  <c r="AK36"/>
  <c r="BS35"/>
  <c r="BR35"/>
  <c r="BQ35"/>
  <c r="BP35"/>
  <c r="BL35"/>
  <c r="BK35"/>
  <c r="BJ35"/>
  <c r="BI35"/>
  <c r="BE35"/>
  <c r="BD35"/>
  <c r="BC35"/>
  <c r="BB35"/>
  <c r="AX35"/>
  <c r="AW35"/>
  <c r="AV35"/>
  <c r="AU35"/>
  <c r="AQ35"/>
  <c r="AP35"/>
  <c r="AO35"/>
  <c r="AN35"/>
  <c r="AK35"/>
  <c r="BS34"/>
  <c r="BR34"/>
  <c r="BQ34"/>
  <c r="BP34"/>
  <c r="BL34"/>
  <c r="BK34"/>
  <c r="BJ34"/>
  <c r="BI34"/>
  <c r="BE34"/>
  <c r="BD34"/>
  <c r="BC34"/>
  <c r="BB34"/>
  <c r="AX34"/>
  <c r="AW34"/>
  <c r="AV34"/>
  <c r="AU34"/>
  <c r="AQ34"/>
  <c r="AP34"/>
  <c r="AO34"/>
  <c r="AN34"/>
  <c r="AK34"/>
  <c r="CA34" s="1"/>
  <c r="BS33"/>
  <c r="BR33"/>
  <c r="BQ33"/>
  <c r="BP33"/>
  <c r="BL33"/>
  <c r="BK33"/>
  <c r="BJ33"/>
  <c r="BI33"/>
  <c r="BE33"/>
  <c r="BD33"/>
  <c r="BC33"/>
  <c r="BB33"/>
  <c r="AX33"/>
  <c r="AW33"/>
  <c r="AV33"/>
  <c r="AU33"/>
  <c r="AQ33"/>
  <c r="AP33"/>
  <c r="AO33"/>
  <c r="AN33"/>
  <c r="AK33"/>
  <c r="BS32"/>
  <c r="BR32"/>
  <c r="BQ32"/>
  <c r="BP32"/>
  <c r="BL32"/>
  <c r="BK32"/>
  <c r="BJ32"/>
  <c r="BI32"/>
  <c r="BE32"/>
  <c r="BD32"/>
  <c r="BC32"/>
  <c r="BB32"/>
  <c r="AX32"/>
  <c r="AW32"/>
  <c r="AV32"/>
  <c r="AU32"/>
  <c r="AQ32"/>
  <c r="AP32"/>
  <c r="AO32"/>
  <c r="AN32"/>
  <c r="AK32"/>
  <c r="BS31"/>
  <c r="BR31"/>
  <c r="BQ31"/>
  <c r="BP31"/>
  <c r="BL31"/>
  <c r="BK31"/>
  <c r="BJ31"/>
  <c r="BI31"/>
  <c r="BE31"/>
  <c r="BD31"/>
  <c r="BC31"/>
  <c r="BB31"/>
  <c r="AX31"/>
  <c r="AW31"/>
  <c r="AV31"/>
  <c r="AU31"/>
  <c r="AQ31"/>
  <c r="AP31"/>
  <c r="AO31"/>
  <c r="AN31"/>
  <c r="AK31"/>
  <c r="BS30"/>
  <c r="BR30"/>
  <c r="BQ30"/>
  <c r="BP30"/>
  <c r="BL30"/>
  <c r="BK30"/>
  <c r="BJ30"/>
  <c r="BI30"/>
  <c r="BE30"/>
  <c r="BD30"/>
  <c r="BC30"/>
  <c r="BB30"/>
  <c r="AX30"/>
  <c r="AW30"/>
  <c r="AV30"/>
  <c r="AU30"/>
  <c r="AQ30"/>
  <c r="AP30"/>
  <c r="AO30"/>
  <c r="AN30"/>
  <c r="AK30"/>
  <c r="BS29"/>
  <c r="BR29"/>
  <c r="BQ29"/>
  <c r="BP29"/>
  <c r="BL29"/>
  <c r="BK29"/>
  <c r="BJ29"/>
  <c r="BI29"/>
  <c r="BE29"/>
  <c r="BD29"/>
  <c r="BC29"/>
  <c r="BB29"/>
  <c r="AX29"/>
  <c r="AW29"/>
  <c r="AV29"/>
  <c r="AU29"/>
  <c r="AQ29"/>
  <c r="AP29"/>
  <c r="AO29"/>
  <c r="AN29"/>
  <c r="AK29"/>
  <c r="BS28"/>
  <c r="BR28"/>
  <c r="BQ28"/>
  <c r="BP28"/>
  <c r="BL28"/>
  <c r="BK28"/>
  <c r="BJ28"/>
  <c r="BI28"/>
  <c r="BE28"/>
  <c r="BD28"/>
  <c r="BC28"/>
  <c r="BB28"/>
  <c r="AX28"/>
  <c r="AW28"/>
  <c r="AV28"/>
  <c r="AU28"/>
  <c r="AQ28"/>
  <c r="AP28"/>
  <c r="AO28"/>
  <c r="AN28"/>
  <c r="AK28"/>
  <c r="BS27"/>
  <c r="BR27"/>
  <c r="BQ27"/>
  <c r="BP27"/>
  <c r="BL27"/>
  <c r="BK27"/>
  <c r="BJ27"/>
  <c r="BI27"/>
  <c r="BE27"/>
  <c r="BD27"/>
  <c r="BC27"/>
  <c r="BB27"/>
  <c r="AX27"/>
  <c r="AW27"/>
  <c r="AV27"/>
  <c r="AU27"/>
  <c r="AQ27"/>
  <c r="AP27"/>
  <c r="AO27"/>
  <c r="AN27"/>
  <c r="AK27"/>
  <c r="BS26"/>
  <c r="BR26"/>
  <c r="BQ26"/>
  <c r="BP26"/>
  <c r="BL26"/>
  <c r="BK26"/>
  <c r="BJ26"/>
  <c r="BI26"/>
  <c r="BE26"/>
  <c r="BD26"/>
  <c r="BC26"/>
  <c r="BB26"/>
  <c r="AX26"/>
  <c r="AW26"/>
  <c r="AV26"/>
  <c r="AU26"/>
  <c r="AQ26"/>
  <c r="AP26"/>
  <c r="AO26"/>
  <c r="AN26"/>
  <c r="AK26"/>
  <c r="BS25"/>
  <c r="BR25"/>
  <c r="BQ25"/>
  <c r="BP25"/>
  <c r="BL25"/>
  <c r="BK25"/>
  <c r="BJ25"/>
  <c r="BI25"/>
  <c r="BE25"/>
  <c r="BD25"/>
  <c r="BC25"/>
  <c r="BB25"/>
  <c r="AX25"/>
  <c r="AW25"/>
  <c r="AV25"/>
  <c r="AU25"/>
  <c r="AQ25"/>
  <c r="AP25"/>
  <c r="AO25"/>
  <c r="AN25"/>
  <c r="AK25"/>
  <c r="BS24"/>
  <c r="BR24"/>
  <c r="BQ24"/>
  <c r="BP24"/>
  <c r="BL24"/>
  <c r="BK24"/>
  <c r="BJ24"/>
  <c r="BI24"/>
  <c r="BE24"/>
  <c r="BD24"/>
  <c r="BC24"/>
  <c r="BB24"/>
  <c r="AX24"/>
  <c r="AW24"/>
  <c r="AV24"/>
  <c r="AU24"/>
  <c r="AQ24"/>
  <c r="AP24"/>
  <c r="AO24"/>
  <c r="AN24"/>
  <c r="AK24"/>
  <c r="BS23"/>
  <c r="BR23"/>
  <c r="BQ23"/>
  <c r="BP23"/>
  <c r="BL23"/>
  <c r="BK23"/>
  <c r="BJ23"/>
  <c r="BI23"/>
  <c r="BE23"/>
  <c r="BD23"/>
  <c r="BC23"/>
  <c r="BB23"/>
  <c r="AX23"/>
  <c r="AW23"/>
  <c r="AV23"/>
  <c r="AU23"/>
  <c r="AQ23"/>
  <c r="AP23"/>
  <c r="AO23"/>
  <c r="AN23"/>
  <c r="AK23"/>
  <c r="BS22"/>
  <c r="BR22"/>
  <c r="BQ22"/>
  <c r="BP22"/>
  <c r="BL22"/>
  <c r="BK22"/>
  <c r="BJ22"/>
  <c r="BI22"/>
  <c r="BE22"/>
  <c r="BD22"/>
  <c r="BC22"/>
  <c r="BB22"/>
  <c r="AX22"/>
  <c r="AW22"/>
  <c r="AV22"/>
  <c r="AU22"/>
  <c r="AQ22"/>
  <c r="AP22"/>
  <c r="AO22"/>
  <c r="AN22"/>
  <c r="AK22"/>
  <c r="BS21"/>
  <c r="BR21"/>
  <c r="BQ21"/>
  <c r="BP21"/>
  <c r="BL21"/>
  <c r="BK21"/>
  <c r="BJ21"/>
  <c r="BI21"/>
  <c r="BE21"/>
  <c r="BD21"/>
  <c r="BC21"/>
  <c r="BB21"/>
  <c r="AX21"/>
  <c r="AW21"/>
  <c r="AV21"/>
  <c r="AU21"/>
  <c r="AQ21"/>
  <c r="AP21"/>
  <c r="AO21"/>
  <c r="AN21"/>
  <c r="AK21"/>
  <c r="BS20"/>
  <c r="BR20"/>
  <c r="BQ20"/>
  <c r="BP20"/>
  <c r="BL20"/>
  <c r="BK20"/>
  <c r="BJ20"/>
  <c r="BI20"/>
  <c r="BE20"/>
  <c r="BD20"/>
  <c r="BC20"/>
  <c r="BB20"/>
  <c r="AX20"/>
  <c r="AW20"/>
  <c r="AV20"/>
  <c r="AU20"/>
  <c r="AQ20"/>
  <c r="AP20"/>
  <c r="AO20"/>
  <c r="AN20"/>
  <c r="AK20"/>
  <c r="CV20" s="1"/>
  <c r="BS19"/>
  <c r="BR19"/>
  <c r="BQ19"/>
  <c r="BP19"/>
  <c r="BL19"/>
  <c r="BK19"/>
  <c r="BJ19"/>
  <c r="BI19"/>
  <c r="BE19"/>
  <c r="BD19"/>
  <c r="BC19"/>
  <c r="BB19"/>
  <c r="AX19"/>
  <c r="AW19"/>
  <c r="AV19"/>
  <c r="AU19"/>
  <c r="AQ19"/>
  <c r="AP19"/>
  <c r="AO19"/>
  <c r="AN19"/>
  <c r="AK19"/>
  <c r="DC19" s="1"/>
  <c r="BS18"/>
  <c r="BR18"/>
  <c r="BQ18"/>
  <c r="BP18"/>
  <c r="BL18"/>
  <c r="BK18"/>
  <c r="BJ18"/>
  <c r="BI18"/>
  <c r="BE18"/>
  <c r="BD18"/>
  <c r="BC18"/>
  <c r="BB18"/>
  <c r="AX18"/>
  <c r="AW18"/>
  <c r="AV18"/>
  <c r="AU18"/>
  <c r="AQ18"/>
  <c r="AP18"/>
  <c r="AO18"/>
  <c r="AN18"/>
  <c r="AK18"/>
  <c r="BS17"/>
  <c r="BR17"/>
  <c r="BQ17"/>
  <c r="BP17"/>
  <c r="BL17"/>
  <c r="BK17"/>
  <c r="BJ17"/>
  <c r="BI17"/>
  <c r="BE17"/>
  <c r="BD17"/>
  <c r="BC17"/>
  <c r="BB17"/>
  <c r="AX17"/>
  <c r="AW17"/>
  <c r="AV17"/>
  <c r="AU17"/>
  <c r="AQ17"/>
  <c r="AP17"/>
  <c r="AO17"/>
  <c r="AN17"/>
  <c r="AK17"/>
  <c r="CV17" s="1"/>
  <c r="BS16"/>
  <c r="BR16"/>
  <c r="BQ16"/>
  <c r="BP16"/>
  <c r="BL16"/>
  <c r="BK16"/>
  <c r="BJ16"/>
  <c r="BI16"/>
  <c r="BE16"/>
  <c r="BD16"/>
  <c r="BC16"/>
  <c r="BB16"/>
  <c r="AX16"/>
  <c r="AW16"/>
  <c r="AV16"/>
  <c r="AU16"/>
  <c r="AQ16"/>
  <c r="AP16"/>
  <c r="AO16"/>
  <c r="AN16"/>
  <c r="AK16"/>
  <c r="DC16" s="1"/>
  <c r="BS15"/>
  <c r="BR15"/>
  <c r="BQ15"/>
  <c r="BP15"/>
  <c r="BL15"/>
  <c r="BK15"/>
  <c r="BJ15"/>
  <c r="BI15"/>
  <c r="BE15"/>
  <c r="BD15"/>
  <c r="BC15"/>
  <c r="BB15"/>
  <c r="AX15"/>
  <c r="AW15"/>
  <c r="AV15"/>
  <c r="AU15"/>
  <c r="AQ15"/>
  <c r="AP15"/>
  <c r="AO15"/>
  <c r="AN15"/>
  <c r="AK15"/>
  <c r="DC15" s="1"/>
  <c r="BS14"/>
  <c r="BR14"/>
  <c r="BQ14"/>
  <c r="BP14"/>
  <c r="BL14"/>
  <c r="BK14"/>
  <c r="BJ14"/>
  <c r="BI14"/>
  <c r="BE14"/>
  <c r="BD14"/>
  <c r="BC14"/>
  <c r="BB14"/>
  <c r="AX14"/>
  <c r="AW14"/>
  <c r="AV14"/>
  <c r="AU14"/>
  <c r="AQ14"/>
  <c r="AP14"/>
  <c r="AO14"/>
  <c r="AN14"/>
  <c r="AK14"/>
  <c r="BS13"/>
  <c r="BR13"/>
  <c r="BQ13"/>
  <c r="BP13"/>
  <c r="BL13"/>
  <c r="BK13"/>
  <c r="BJ13"/>
  <c r="BI13"/>
  <c r="BE13"/>
  <c r="BD13"/>
  <c r="BC13"/>
  <c r="BB13"/>
  <c r="AX13"/>
  <c r="AW13"/>
  <c r="AV13"/>
  <c r="AU13"/>
  <c r="AQ13"/>
  <c r="AP13"/>
  <c r="AO13"/>
  <c r="AN13"/>
  <c r="AK13"/>
  <c r="CV13" s="1"/>
  <c r="BS12"/>
  <c r="BR12"/>
  <c r="BQ12"/>
  <c r="BP12"/>
  <c r="BL12"/>
  <c r="BK12"/>
  <c r="BJ12"/>
  <c r="BI12"/>
  <c r="BE12"/>
  <c r="BD12"/>
  <c r="BC12"/>
  <c r="BB12"/>
  <c r="AX12"/>
  <c r="AW12"/>
  <c r="AV12"/>
  <c r="AU12"/>
  <c r="AQ12"/>
  <c r="AP12"/>
  <c r="AO12"/>
  <c r="AN12"/>
  <c r="AK12"/>
  <c r="DC12" s="1"/>
  <c r="BS11"/>
  <c r="BR11"/>
  <c r="BQ11"/>
  <c r="BP11"/>
  <c r="BL11"/>
  <c r="BK11"/>
  <c r="BJ11"/>
  <c r="BI11"/>
  <c r="BE11"/>
  <c r="BD11"/>
  <c r="BC11"/>
  <c r="BB11"/>
  <c r="AX11"/>
  <c r="AW11"/>
  <c r="AV11"/>
  <c r="AU11"/>
  <c r="AQ11"/>
  <c r="AP11"/>
  <c r="AO11"/>
  <c r="AN11"/>
  <c r="AK11"/>
  <c r="DC11" s="1"/>
  <c r="BS10"/>
  <c r="BR10"/>
  <c r="BQ10"/>
  <c r="BP10"/>
  <c r="BL10"/>
  <c r="BK10"/>
  <c r="BJ10"/>
  <c r="BI10"/>
  <c r="BE10"/>
  <c r="BD10"/>
  <c r="BC10"/>
  <c r="BB10"/>
  <c r="AX10"/>
  <c r="AW10"/>
  <c r="AV10"/>
  <c r="AU10"/>
  <c r="AQ10"/>
  <c r="AP10"/>
  <c r="AO10"/>
  <c r="AN10"/>
  <c r="AK10"/>
  <c r="BS9"/>
  <c r="BR9"/>
  <c r="BQ9"/>
  <c r="BP9"/>
  <c r="BL9"/>
  <c r="BK9"/>
  <c r="BJ9"/>
  <c r="BI9"/>
  <c r="BE9"/>
  <c r="BD9"/>
  <c r="BC9"/>
  <c r="BB9"/>
  <c r="AX9"/>
  <c r="AW9"/>
  <c r="AV9"/>
  <c r="AU9"/>
  <c r="AQ9"/>
  <c r="AP9"/>
  <c r="AO9"/>
  <c r="AN9"/>
  <c r="AK9"/>
  <c r="CV9" s="1"/>
  <c r="BS8"/>
  <c r="BR8"/>
  <c r="BQ8"/>
  <c r="BP8"/>
  <c r="BL8"/>
  <c r="BK8"/>
  <c r="BJ8"/>
  <c r="BI8"/>
  <c r="BE8"/>
  <c r="BD8"/>
  <c r="BC8"/>
  <c r="BB8"/>
  <c r="AX8"/>
  <c r="AW8"/>
  <c r="AV8"/>
  <c r="AU8"/>
  <c r="AQ8"/>
  <c r="AP8"/>
  <c r="AO8"/>
  <c r="BY8" s="1"/>
  <c r="AN8"/>
  <c r="AK8"/>
  <c r="BS7"/>
  <c r="BR7"/>
  <c r="BQ7"/>
  <c r="BP7"/>
  <c r="BL7"/>
  <c r="BK7"/>
  <c r="BJ7"/>
  <c r="BI7"/>
  <c r="BE7"/>
  <c r="BD7"/>
  <c r="BC7"/>
  <c r="BB7"/>
  <c r="AX7"/>
  <c r="AW7"/>
  <c r="AV7"/>
  <c r="AU7"/>
  <c r="AQ7"/>
  <c r="AP7"/>
  <c r="AO7"/>
  <c r="AN7"/>
  <c r="AK7"/>
  <c r="BS6"/>
  <c r="BR6"/>
  <c r="BQ6"/>
  <c r="BP6"/>
  <c r="BL6"/>
  <c r="BK6"/>
  <c r="BJ6"/>
  <c r="BI6"/>
  <c r="BE6"/>
  <c r="BD6"/>
  <c r="BC6"/>
  <c r="BB6"/>
  <c r="AX6"/>
  <c r="AW6"/>
  <c r="AV6"/>
  <c r="AU6"/>
  <c r="AQ6"/>
  <c r="AP6"/>
  <c r="AO6"/>
  <c r="AN6"/>
  <c r="AK6"/>
  <c r="BS5"/>
  <c r="BR5"/>
  <c r="BQ5"/>
  <c r="BP5"/>
  <c r="BL5"/>
  <c r="BK5"/>
  <c r="BJ5"/>
  <c r="BI5"/>
  <c r="BE5"/>
  <c r="BD5"/>
  <c r="BC5"/>
  <c r="BB5"/>
  <c r="AX5"/>
  <c r="AW5"/>
  <c r="AV5"/>
  <c r="AU5"/>
  <c r="AQ5"/>
  <c r="AP5"/>
  <c r="AO5"/>
  <c r="AN5"/>
  <c r="AK5"/>
  <c r="CO5" s="1"/>
  <c r="BS4"/>
  <c r="BR4"/>
  <c r="BQ4"/>
  <c r="BP4"/>
  <c r="BL4"/>
  <c r="BK4"/>
  <c r="BJ4"/>
  <c r="BI4"/>
  <c r="BE4"/>
  <c r="BD4"/>
  <c r="BC4"/>
  <c r="BB4"/>
  <c r="AX4"/>
  <c r="AW4"/>
  <c r="AV4"/>
  <c r="AU4"/>
  <c r="AQ4"/>
  <c r="AP4"/>
  <c r="AO4"/>
  <c r="AN4"/>
  <c r="AK4"/>
  <c r="BS3"/>
  <c r="BR3"/>
  <c r="BQ3"/>
  <c r="BP3"/>
  <c r="BL3"/>
  <c r="BK3"/>
  <c r="BJ3"/>
  <c r="BI3"/>
  <c r="BE3"/>
  <c r="BD3"/>
  <c r="BC3"/>
  <c r="BB3"/>
  <c r="AX3"/>
  <c r="AW3"/>
  <c r="AV3"/>
  <c r="AU3"/>
  <c r="AQ3"/>
  <c r="AP3"/>
  <c r="AO3"/>
  <c r="AN3"/>
  <c r="AK3"/>
  <c r="N106" i="4"/>
  <c r="N105"/>
  <c r="M106"/>
  <c r="M105"/>
  <c r="R105"/>
  <c r="DB67" i="54" l="1"/>
  <c r="DB63"/>
  <c r="DB37"/>
  <c r="DB33"/>
  <c r="DB29"/>
  <c r="DB25"/>
  <c r="CV4"/>
  <c r="BM62"/>
  <c r="AY70"/>
  <c r="DG70" s="1"/>
  <c r="AR62"/>
  <c r="DF62" s="1"/>
  <c r="B62" i="40" s="1"/>
  <c r="AR70" i="54"/>
  <c r="DF70" s="1"/>
  <c r="B70" i="40" s="1"/>
  <c r="DB3" i="54"/>
  <c r="BF42"/>
  <c r="BM42"/>
  <c r="CG95"/>
  <c r="BY12"/>
  <c r="DB42"/>
  <c r="CT95"/>
  <c r="DA95"/>
  <c r="AR4"/>
  <c r="DF4" s="1"/>
  <c r="B4" i="40" s="1"/>
  <c r="AY67" i="54"/>
  <c r="DG67" s="1"/>
  <c r="C67" i="40" s="1"/>
  <c r="DB95" i="54"/>
  <c r="AP99"/>
  <c r="BR99"/>
  <c r="CZ6"/>
  <c r="BY40"/>
  <c r="CG47"/>
  <c r="AR81"/>
  <c r="DF81" s="1"/>
  <c r="B81" i="40" s="1"/>
  <c r="AY93" i="54"/>
  <c r="DG93" s="1"/>
  <c r="C93" i="40" s="1"/>
  <c r="AR96" i="54"/>
  <c r="DF96" s="1"/>
  <c r="B96" i="40" s="1"/>
  <c r="AY96" i="54"/>
  <c r="DG96" s="1"/>
  <c r="C96" i="40" s="1"/>
  <c r="BF96" i="54"/>
  <c r="DH96" s="1"/>
  <c r="D96" i="40" s="1"/>
  <c r="BM96" i="54"/>
  <c r="DI96" s="1"/>
  <c r="E96" i="40" s="1"/>
  <c r="BT96" i="54"/>
  <c r="CZ97"/>
  <c r="BM4"/>
  <c r="DI4" s="1"/>
  <c r="E4" i="40" s="1"/>
  <c r="BY7" i="54"/>
  <c r="CM7"/>
  <c r="DA7"/>
  <c r="AR8"/>
  <c r="DF8" s="1"/>
  <c r="B8" i="40" s="1"/>
  <c r="BT8" i="54"/>
  <c r="DJ8" s="1"/>
  <c r="F8" i="40" s="1"/>
  <c r="BF14" i="54"/>
  <c r="DH14" s="1"/>
  <c r="D14" i="40" s="1"/>
  <c r="AR16" i="54"/>
  <c r="DF16" s="1"/>
  <c r="B16" i="40" s="1"/>
  <c r="BF16" i="54"/>
  <c r="BM16"/>
  <c r="AY24"/>
  <c r="DG24" s="1"/>
  <c r="C24" i="40" s="1"/>
  <c r="BF24" i="54"/>
  <c r="BT24"/>
  <c r="AR28"/>
  <c r="DF28" s="1"/>
  <c r="B28" i="40" s="1"/>
  <c r="BF28" i="54"/>
  <c r="BT28"/>
  <c r="DJ28" s="1"/>
  <c r="F28" i="40" s="1"/>
  <c r="AR32" i="54"/>
  <c r="DF32" s="1"/>
  <c r="B32" i="40" s="1"/>
  <c r="BF32" i="54"/>
  <c r="BT32"/>
  <c r="DJ32" s="1"/>
  <c r="F32" i="40" s="1"/>
  <c r="BM40" i="54"/>
  <c r="BF56"/>
  <c r="BY46"/>
  <c r="AR51"/>
  <c r="DF51" s="1"/>
  <c r="B51" i="40" s="1"/>
  <c r="AY51" i="54"/>
  <c r="DG51" s="1"/>
  <c r="C51" i="40" s="1"/>
  <c r="BY58" i="54"/>
  <c r="BM67"/>
  <c r="DI67" s="1"/>
  <c r="E67" i="40" s="1"/>
  <c r="DA84" i="54"/>
  <c r="BY86"/>
  <c r="BY37"/>
  <c r="BF46"/>
  <c r="DH46" s="1"/>
  <c r="D46" i="40" s="1"/>
  <c r="AR74" i="54"/>
  <c r="DF74" s="1"/>
  <c r="B74" i="40" s="1"/>
  <c r="DB75" i="54"/>
  <c r="DB83"/>
  <c r="DB87"/>
  <c r="CG10"/>
  <c r="AY37"/>
  <c r="BT37"/>
  <c r="BM56"/>
  <c r="DI56" s="1"/>
  <c r="E56" i="40" s="1"/>
  <c r="CZ77" i="54"/>
  <c r="BM84"/>
  <c r="BY91"/>
  <c r="DA96"/>
  <c r="DA37"/>
  <c r="CN50"/>
  <c r="CT51"/>
  <c r="CG51"/>
  <c r="CN10"/>
  <c r="CU10"/>
  <c r="CA16"/>
  <c r="CN17"/>
  <c r="CU17"/>
  <c r="BX19"/>
  <c r="CA19"/>
  <c r="DC34"/>
  <c r="CH37"/>
  <c r="BF51"/>
  <c r="DH51" s="1"/>
  <c r="D51" i="40" s="1"/>
  <c r="CA51" i="54"/>
  <c r="CG75"/>
  <c r="DA85"/>
  <c r="CN95"/>
  <c r="BX7"/>
  <c r="BY28"/>
  <c r="BY32"/>
  <c r="CT46"/>
  <c r="DA46"/>
  <c r="AR52"/>
  <c r="DF52" s="1"/>
  <c r="B52" i="40" s="1"/>
  <c r="CN58" i="54"/>
  <c r="CU58"/>
  <c r="DC59"/>
  <c r="BT70"/>
  <c r="CG79"/>
  <c r="BX10"/>
  <c r="DB16"/>
  <c r="DB19"/>
  <c r="CN22"/>
  <c r="CU22"/>
  <c r="CZ46"/>
  <c r="CU46"/>
  <c r="CN47"/>
  <c r="DA58"/>
  <c r="AY65"/>
  <c r="BT65"/>
  <c r="DJ65" s="1"/>
  <c r="F65" i="40" s="1"/>
  <c r="CM79" i="54"/>
  <c r="BT84"/>
  <c r="DJ84" s="1"/>
  <c r="F84" i="40" s="1"/>
  <c r="AR88" i="54"/>
  <c r="DF88" s="1"/>
  <c r="B88" i="40" s="1"/>
  <c r="CT91" i="54"/>
  <c r="CH25"/>
  <c r="CH29"/>
  <c r="AY52"/>
  <c r="DG52" s="1"/>
  <c r="CO53"/>
  <c r="AR55"/>
  <c r="DF55" s="1"/>
  <c r="B55" i="40" s="1"/>
  <c r="BF59" i="54"/>
  <c r="BF61"/>
  <c r="CN63"/>
  <c r="BM64"/>
  <c r="CU66"/>
  <c r="CA67"/>
  <c r="AY69"/>
  <c r="BM69"/>
  <c r="CG71"/>
  <c r="CN71"/>
  <c r="BF73"/>
  <c r="DH73" s="1"/>
  <c r="D73" i="40" s="1"/>
  <c r="CA75" i="54"/>
  <c r="DC75"/>
  <c r="AY77"/>
  <c r="CO77"/>
  <c r="AY80"/>
  <c r="BF80"/>
  <c r="DH80" s="1"/>
  <c r="D80" i="40" s="1"/>
  <c r="BB99" i="54"/>
  <c r="AY7"/>
  <c r="BF7"/>
  <c r="DH7" s="1"/>
  <c r="D7" i="40" s="1"/>
  <c r="DB9" i="54"/>
  <c r="DC10"/>
  <c r="BF12"/>
  <c r="DH12" s="1"/>
  <c r="D12" i="40" s="1"/>
  <c r="CU12" i="54"/>
  <c r="BX18"/>
  <c r="BF18"/>
  <c r="CZ18"/>
  <c r="BF20"/>
  <c r="BM20"/>
  <c r="DI20" s="1"/>
  <c r="E20" i="40" s="1"/>
  <c r="CM22" i="54"/>
  <c r="AY27"/>
  <c r="AR31"/>
  <c r="DF31" s="1"/>
  <c r="B31" i="40" s="1"/>
  <c r="BF31" i="54"/>
  <c r="DH31" s="1"/>
  <c r="D31" i="40" s="1"/>
  <c r="BY34" i="54"/>
  <c r="CT34"/>
  <c r="DA34"/>
  <c r="CG34"/>
  <c r="BF36"/>
  <c r="AR39"/>
  <c r="DF39" s="1"/>
  <c r="B39" i="40" s="1"/>
  <c r="BF39" i="54"/>
  <c r="DH39" s="1"/>
  <c r="D39" i="40" s="1"/>
  <c r="BT39" i="54"/>
  <c r="DJ39" s="1"/>
  <c r="F39" i="40" s="1"/>
  <c r="DA40" i="54"/>
  <c r="BY44"/>
  <c r="BF45"/>
  <c r="BT45"/>
  <c r="CM47"/>
  <c r="CT47"/>
  <c r="BY50"/>
  <c r="CT50"/>
  <c r="DA50"/>
  <c r="DA52"/>
  <c r="BY54"/>
  <c r="DA54"/>
  <c r="BY57"/>
  <c r="AR58"/>
  <c r="DF58" s="1"/>
  <c r="B58" i="40" s="1"/>
  <c r="AY60" i="54"/>
  <c r="DG60" s="1"/>
  <c r="C60" i="40" s="1"/>
  <c r="CM63" i="54"/>
  <c r="CT63"/>
  <c r="DA66"/>
  <c r="CM71"/>
  <c r="CT71"/>
  <c r="BM72"/>
  <c r="CN74"/>
  <c r="CT74"/>
  <c r="BT76"/>
  <c r="DJ76" s="1"/>
  <c r="F76" i="40" s="1"/>
  <c r="AR79" i="54"/>
  <c r="DF79" s="1"/>
  <c r="B79" i="40" s="1"/>
  <c r="BY82" i="54"/>
  <c r="DA82"/>
  <c r="AR6"/>
  <c r="DF6" s="1"/>
  <c r="B6" i="40" s="1"/>
  <c r="BM6" i="54"/>
  <c r="DI6" s="1"/>
  <c r="E6" i="40" s="1"/>
  <c r="BY9" i="54"/>
  <c r="CF13"/>
  <c r="AY14"/>
  <c r="DG14" s="1"/>
  <c r="C14" i="40" s="1"/>
  <c r="CA18" i="54"/>
  <c r="CO18"/>
  <c r="DA20"/>
  <c r="BY21"/>
  <c r="DA21"/>
  <c r="BF22"/>
  <c r="DH22" s="1"/>
  <c r="D22" i="40" s="1"/>
  <c r="BM22" i="54"/>
  <c r="BY25"/>
  <c r="DA25"/>
  <c r="AR26"/>
  <c r="DF26" s="1"/>
  <c r="B26" i="40" s="1"/>
  <c r="BF26" i="54"/>
  <c r="BM26"/>
  <c r="DI26" s="1"/>
  <c r="E26" i="40" s="1"/>
  <c r="BY29" i="54"/>
  <c r="DA29"/>
  <c r="AY30"/>
  <c r="DG30" s="1"/>
  <c r="C30" i="40" s="1"/>
  <c r="BM30" i="54"/>
  <c r="AR34"/>
  <c r="AY34"/>
  <c r="BF34"/>
  <c r="DH34" s="1"/>
  <c r="D34" i="40" s="1"/>
  <c r="BM34" i="54"/>
  <c r="DI34" s="1"/>
  <c r="E34" i="40" s="1"/>
  <c r="AY35" i="54"/>
  <c r="DG35" s="1"/>
  <c r="C35" i="40" s="1"/>
  <c r="BF35" i="54"/>
  <c r="DH35" s="1"/>
  <c r="D35" i="40" s="1"/>
  <c r="CO36" i="54"/>
  <c r="CN37"/>
  <c r="CU37"/>
  <c r="DB39"/>
  <c r="BY41"/>
  <c r="DA41"/>
  <c r="CZ41"/>
  <c r="BF44"/>
  <c r="DB45"/>
  <c r="BT47"/>
  <c r="DJ47" s="1"/>
  <c r="F47" i="40" s="1"/>
  <c r="BX50" i="54"/>
  <c r="CE50"/>
  <c r="BF50"/>
  <c r="BT50"/>
  <c r="DJ50" s="1"/>
  <c r="F50" i="40" s="1"/>
  <c r="CA50" i="54"/>
  <c r="AR54"/>
  <c r="DF54" s="1"/>
  <c r="B54" i="40" s="1"/>
  <c r="AY54" i="54"/>
  <c r="BF54"/>
  <c r="DH54" s="1"/>
  <c r="D54" i="40" s="1"/>
  <c r="BM54" i="54"/>
  <c r="DI54" s="1"/>
  <c r="E54" i="40" s="1"/>
  <c r="CZ54" i="54"/>
  <c r="CH54"/>
  <c r="AY57"/>
  <c r="BT57"/>
  <c r="DJ57" s="1"/>
  <c r="F57" i="40" s="1"/>
  <c r="CH58" i="54"/>
  <c r="DA60"/>
  <c r="AY63"/>
  <c r="DG63" s="1"/>
  <c r="C63" i="40" s="1"/>
  <c r="CG63" i="54"/>
  <c r="AR66"/>
  <c r="DF66" s="1"/>
  <c r="B66" i="40" s="1"/>
  <c r="AY66" i="54"/>
  <c r="DG66" s="1"/>
  <c r="BF66"/>
  <c r="DH66" s="1"/>
  <c r="D66" i="40" s="1"/>
  <c r="CN66" i="54"/>
  <c r="BY74"/>
  <c r="CG74"/>
  <c r="AY78"/>
  <c r="DG78" s="1"/>
  <c r="C78" i="40" s="1"/>
  <c r="BF78" i="54"/>
  <c r="BM78"/>
  <c r="DB79"/>
  <c r="BM82"/>
  <c r="DI82" s="1"/>
  <c r="E82" i="40" s="1"/>
  <c r="BT82" i="54"/>
  <c r="CH82"/>
  <c r="AY85"/>
  <c r="DG85" s="1"/>
  <c r="C85" i="40" s="1"/>
  <c r="CH86" i="54"/>
  <c r="AR5"/>
  <c r="DF5" s="1"/>
  <c r="B5" i="40" s="1"/>
  <c r="AY5" i="54"/>
  <c r="BF5"/>
  <c r="BT5"/>
  <c r="DJ5" s="1"/>
  <c r="F5" i="40" s="1"/>
  <c r="CM8" i="54"/>
  <c r="DB10"/>
  <c r="CM11"/>
  <c r="AR13"/>
  <c r="DF13" s="1"/>
  <c r="B13" i="40" s="1"/>
  <c r="BF13" i="54"/>
  <c r="DH13" s="1"/>
  <c r="D13" i="40" s="1"/>
  <c r="DB14" i="54"/>
  <c r="BF21"/>
  <c r="DH21" s="1"/>
  <c r="D21" i="40" s="1"/>
  <c r="CZ21" i="54"/>
  <c r="AR25"/>
  <c r="DF25" s="1"/>
  <c r="B25" i="40" s="1"/>
  <c r="AR29" i="54"/>
  <c r="DF29" s="1"/>
  <c r="B29" i="40" s="1"/>
  <c r="CA38" i="54"/>
  <c r="DC38"/>
  <c r="AR41"/>
  <c r="DF41" s="1"/>
  <c r="B41" i="40" s="1"/>
  <c r="AY41" i="54"/>
  <c r="BF41"/>
  <c r="DH41" s="1"/>
  <c r="D41" i="40" s="1"/>
  <c r="AY43" i="54"/>
  <c r="DG43" s="1"/>
  <c r="C43" i="40" s="1"/>
  <c r="BF43" i="54"/>
  <c r="DB47"/>
  <c r="CH66"/>
  <c r="DC67"/>
  <c r="CA74"/>
  <c r="CZ85"/>
  <c r="CA87"/>
  <c r="BM89"/>
  <c r="DI89" s="1"/>
  <c r="E89" i="40" s="1"/>
  <c r="DC91" i="54"/>
  <c r="CU95"/>
  <c r="CG91"/>
  <c r="CN86"/>
  <c r="CU86"/>
  <c r="DA86"/>
  <c r="AY87"/>
  <c r="BT87"/>
  <c r="DJ87" s="1"/>
  <c r="F87" i="40" s="1"/>
  <c r="DC87" i="54"/>
  <c r="BY89"/>
  <c r="DA89"/>
  <c r="BF90"/>
  <c r="DH90" s="1"/>
  <c r="D90" i="40" s="1"/>
  <c r="BF94" i="54"/>
  <c r="BA101" i="52"/>
  <c r="AW101"/>
  <c r="AS101"/>
  <c r="BC101"/>
  <c r="AY101"/>
  <c r="AU101"/>
  <c r="AQ101"/>
  <c r="BB101"/>
  <c r="AX101"/>
  <c r="AT101"/>
  <c r="AZ101"/>
  <c r="AV101"/>
  <c r="AR101"/>
  <c r="AP101"/>
  <c r="D99" i="2"/>
  <c r="BT6" i="54"/>
  <c r="DB7"/>
  <c r="BT16"/>
  <c r="DJ16" s="1"/>
  <c r="F16" i="40" s="1"/>
  <c r="DB23" i="54"/>
  <c r="BT26"/>
  <c r="DJ26" s="1"/>
  <c r="F26" i="40" s="1"/>
  <c r="DB27" i="54"/>
  <c r="BT30"/>
  <c r="DJ30" s="1"/>
  <c r="F30" i="40" s="1"/>
  <c r="DB31" i="54"/>
  <c r="BT34"/>
  <c r="DJ34" s="1"/>
  <c r="F34" i="40" s="1"/>
  <c r="BT35" i="54"/>
  <c r="DJ35" s="1"/>
  <c r="F35" i="40" s="1"/>
  <c r="DA36" i="54"/>
  <c r="BT38"/>
  <c r="BT41"/>
  <c r="BT43"/>
  <c r="DA44"/>
  <c r="BT48"/>
  <c r="DJ48" s="1"/>
  <c r="F48" i="40" s="1"/>
  <c r="BT51" i="54"/>
  <c r="DJ51" s="1"/>
  <c r="F51" i="40" s="1"/>
  <c r="BT52" i="54"/>
  <c r="CZ53"/>
  <c r="DB55"/>
  <c r="BT58"/>
  <c r="DJ58" s="1"/>
  <c r="F58" i="40" s="1"/>
  <c r="DB59" i="54"/>
  <c r="BT60"/>
  <c r="CZ61"/>
  <c r="BT63"/>
  <c r="DJ63" s="1"/>
  <c r="F63" i="40" s="1"/>
  <c r="BT66" i="54"/>
  <c r="DA68"/>
  <c r="DB71"/>
  <c r="BT74"/>
  <c r="DJ74" s="1"/>
  <c r="F74" i="40" s="1"/>
  <c r="BT75" i="54"/>
  <c r="BT79"/>
  <c r="DA80"/>
  <c r="CZ82"/>
  <c r="BT85"/>
  <c r="DJ85" s="1"/>
  <c r="F85" i="40" s="1"/>
  <c r="DA88" i="54"/>
  <c r="BT90"/>
  <c r="DB91"/>
  <c r="DA92"/>
  <c r="BT94"/>
  <c r="CZ94"/>
  <c r="BT97"/>
  <c r="BT12"/>
  <c r="BT15"/>
  <c r="DB18"/>
  <c r="DB22"/>
  <c r="BT25"/>
  <c r="DB26"/>
  <c r="BT29"/>
  <c r="DB30"/>
  <c r="BT33"/>
  <c r="DB34"/>
  <c r="DB35"/>
  <c r="DB38"/>
  <c r="BT40"/>
  <c r="DB41"/>
  <c r="BT42"/>
  <c r="DB43"/>
  <c r="DB51"/>
  <c r="CZ70"/>
  <c r="BT54"/>
  <c r="DJ54" s="1"/>
  <c r="F54" i="40" s="1"/>
  <c r="BT56" i="54"/>
  <c r="CZ57"/>
  <c r="BT62"/>
  <c r="CZ62"/>
  <c r="BT64"/>
  <c r="CZ65"/>
  <c r="BT67"/>
  <c r="DJ67" s="1"/>
  <c r="F67" i="40" s="1"/>
  <c r="BT69" i="54"/>
  <c r="DJ69" s="1"/>
  <c r="F69" i="40" s="1"/>
  <c r="BT72" i="54"/>
  <c r="DJ72" s="1"/>
  <c r="F72" i="40" s="1"/>
  <c r="BT78" i="54"/>
  <c r="DJ78" s="1"/>
  <c r="F78" i="40" s="1"/>
  <c r="CZ78" i="54"/>
  <c r="BT81"/>
  <c r="BT83"/>
  <c r="BT86"/>
  <c r="BT89"/>
  <c r="BT93"/>
  <c r="DJ93" s="1"/>
  <c r="F93" i="40" s="1"/>
  <c r="BT95" i="54"/>
  <c r="DJ95" s="1"/>
  <c r="F95" i="40" s="1"/>
  <c r="BT4" i="54"/>
  <c r="BT7"/>
  <c r="DJ7" s="1"/>
  <c r="BT11"/>
  <c r="DJ11" s="1"/>
  <c r="F11" i="40" s="1"/>
  <c r="BT19" i="54"/>
  <c r="DJ19" s="1"/>
  <c r="F19" i="40" s="1"/>
  <c r="BT23" i="54"/>
  <c r="DJ23" s="1"/>
  <c r="F23" i="40" s="1"/>
  <c r="DB24" i="54"/>
  <c r="BT27"/>
  <c r="DJ27" s="1"/>
  <c r="F27" i="40" s="1"/>
  <c r="DA28" i="54"/>
  <c r="BT31"/>
  <c r="DA32"/>
  <c r="BT36"/>
  <c r="BT44"/>
  <c r="DJ44" s="1"/>
  <c r="F44" i="40" s="1"/>
  <c r="BT49" i="54"/>
  <c r="DJ49" s="1"/>
  <c r="F49" i="40" s="1"/>
  <c r="BT53" i="54"/>
  <c r="DJ53" s="1"/>
  <c r="F53" i="40" s="1"/>
  <c r="BT55" i="54"/>
  <c r="DJ55" s="1"/>
  <c r="F55" i="40" s="1"/>
  <c r="DA56" i="54"/>
  <c r="BT59"/>
  <c r="BT61"/>
  <c r="DA64"/>
  <c r="BT68"/>
  <c r="CZ69"/>
  <c r="BT71"/>
  <c r="DJ71" s="1"/>
  <c r="F71" i="40" s="1"/>
  <c r="DA72" i="54"/>
  <c r="BT80"/>
  <c r="CZ81"/>
  <c r="BT88"/>
  <c r="DJ88" s="1"/>
  <c r="F88" i="40" s="1"/>
  <c r="CZ89" i="54"/>
  <c r="BT91"/>
  <c r="DJ91" s="1"/>
  <c r="F91" i="40" s="1"/>
  <c r="BT92" i="54"/>
  <c r="DJ92" s="1"/>
  <c r="F92" i="40" s="1"/>
  <c r="CZ93" i="54"/>
  <c r="BT98"/>
  <c r="DJ98" s="1"/>
  <c r="F98" i="40" s="1"/>
  <c r="BM5" i="54"/>
  <c r="DI5" s="1"/>
  <c r="E5" i="40" s="1"/>
  <c r="BM7" i="54"/>
  <c r="DI7" s="1"/>
  <c r="E7" i="40" s="1"/>
  <c r="BM11" i="54"/>
  <c r="DI11" s="1"/>
  <c r="E11" i="40" s="1"/>
  <c r="BM13" i="54"/>
  <c r="DI13" s="1"/>
  <c r="E13" i="40" s="1"/>
  <c r="BM19" i="54"/>
  <c r="DI19" s="1"/>
  <c r="E19" i="40" s="1"/>
  <c r="CT21" i="54"/>
  <c r="BM23"/>
  <c r="BM27"/>
  <c r="DI27" s="1"/>
  <c r="E27" i="40" s="1"/>
  <c r="BM31" i="54"/>
  <c r="DI31" s="1"/>
  <c r="E31" i="40" s="1"/>
  <c r="BM36" i="54"/>
  <c r="BM44"/>
  <c r="BM49"/>
  <c r="BM51"/>
  <c r="DI51" s="1"/>
  <c r="E51" i="40" s="1"/>
  <c r="BM52" i="54"/>
  <c r="DI52" s="1"/>
  <c r="E52" i="40" s="1"/>
  <c r="BM58" i="54"/>
  <c r="BM60"/>
  <c r="DI60" s="1"/>
  <c r="E60" i="40" s="1"/>
  <c r="BM63" i="54"/>
  <c r="DI63" s="1"/>
  <c r="E63" i="40" s="1"/>
  <c r="BM66" i="54"/>
  <c r="DI66" s="1"/>
  <c r="E66" i="40" s="1"/>
  <c r="BM74" i="54"/>
  <c r="DI74" s="1"/>
  <c r="E74" i="40" s="1"/>
  <c r="BM79" i="54"/>
  <c r="BM85"/>
  <c r="DI85" s="1"/>
  <c r="E85" i="40" s="1"/>
  <c r="BM90" i="54"/>
  <c r="DI90" s="1"/>
  <c r="E90" i="40" s="1"/>
  <c r="BM94" i="54"/>
  <c r="DJ94"/>
  <c r="F94" i="40" s="1"/>
  <c r="BM97" i="54"/>
  <c r="BM35"/>
  <c r="DI35" s="1"/>
  <c r="E35" i="40" s="1"/>
  <c r="BM38" i="54"/>
  <c r="BM41"/>
  <c r="DI41" s="1"/>
  <c r="E41" i="40" s="1"/>
  <c r="BM43" i="54"/>
  <c r="BM48"/>
  <c r="DI48" s="1"/>
  <c r="E48" i="40" s="1"/>
  <c r="CU49" i="54"/>
  <c r="BM57"/>
  <c r="BM65"/>
  <c r="DI65" s="1"/>
  <c r="E65" i="40" s="1"/>
  <c r="BM70" i="54"/>
  <c r="DI70" s="1"/>
  <c r="E70" i="40" s="1"/>
  <c r="BM73" i="54"/>
  <c r="BM76"/>
  <c r="BM87"/>
  <c r="DI87" s="1"/>
  <c r="E87" i="40" s="1"/>
  <c r="BM8" i="54"/>
  <c r="BM12"/>
  <c r="DI12" s="1"/>
  <c r="E12" i="40" s="1"/>
  <c r="BM15" i="54"/>
  <c r="BM17"/>
  <c r="DI17" s="1"/>
  <c r="E17" i="40" s="1"/>
  <c r="BM25" i="54"/>
  <c r="BM29"/>
  <c r="DI29" s="1"/>
  <c r="E29" i="40" s="1"/>
  <c r="BM33" i="54"/>
  <c r="BM81"/>
  <c r="DI81" s="1"/>
  <c r="E81" i="40" s="1"/>
  <c r="BM83" i="54"/>
  <c r="BM86"/>
  <c r="BM93"/>
  <c r="BM95"/>
  <c r="DI95" s="1"/>
  <c r="E95" i="40" s="1"/>
  <c r="BL99" i="54"/>
  <c r="CS5"/>
  <c r="BM9"/>
  <c r="BM24"/>
  <c r="DI24" s="1"/>
  <c r="E24" i="40" s="1"/>
  <c r="DH28" i="54"/>
  <c r="D28" i="40" s="1"/>
  <c r="BM28" i="54"/>
  <c r="DI28" s="1"/>
  <c r="E28" i="40" s="1"/>
  <c r="BM32" i="54"/>
  <c r="BM37"/>
  <c r="DI37" s="1"/>
  <c r="E37" i="40" s="1"/>
  <c r="BM39" i="54"/>
  <c r="DI39" s="1"/>
  <c r="E39" i="40" s="1"/>
  <c r="BM45" i="54"/>
  <c r="DI45" s="1"/>
  <c r="E45" i="40" s="1"/>
  <c r="BM50" i="54"/>
  <c r="DI50" s="1"/>
  <c r="E50" i="40" s="1"/>
  <c r="BM53" i="54"/>
  <c r="BM55"/>
  <c r="BM59"/>
  <c r="DI59" s="1"/>
  <c r="E59" i="40" s="1"/>
  <c r="BM61" i="54"/>
  <c r="DI61" s="1"/>
  <c r="E61" i="40" s="1"/>
  <c r="BM68" i="54"/>
  <c r="BM71"/>
  <c r="DI71" s="1"/>
  <c r="E71" i="40" s="1"/>
  <c r="BM80" i="54"/>
  <c r="DI80" s="1"/>
  <c r="E80" i="40" s="1"/>
  <c r="BM88" i="54"/>
  <c r="DI88" s="1"/>
  <c r="E88" i="40" s="1"/>
  <c r="BM91" i="54"/>
  <c r="BM92"/>
  <c r="BM98"/>
  <c r="BF9"/>
  <c r="DH9" s="1"/>
  <c r="D9" i="40" s="1"/>
  <c r="BF23" i="54"/>
  <c r="BF27"/>
  <c r="BF40"/>
  <c r="DH40" s="1"/>
  <c r="D40" i="40" s="1"/>
  <c r="BF52" i="54"/>
  <c r="DH52" s="1"/>
  <c r="D52" i="40" s="1"/>
  <c r="DJ52" i="54"/>
  <c r="F52" i="40" s="1"/>
  <c r="BF57" i="54"/>
  <c r="DH57" s="1"/>
  <c r="D57" i="40" s="1"/>
  <c r="BF62" i="54"/>
  <c r="BF68"/>
  <c r="BF71"/>
  <c r="BF81"/>
  <c r="DH81" s="1"/>
  <c r="D81" i="40" s="1"/>
  <c r="BF83" i="54"/>
  <c r="DH83" s="1"/>
  <c r="D83" i="40" s="1"/>
  <c r="BF86" i="54"/>
  <c r="BF88"/>
  <c r="BF91"/>
  <c r="BF92"/>
  <c r="DH92" s="1"/>
  <c r="D92" i="40" s="1"/>
  <c r="BF97" i="54"/>
  <c r="DH97" s="1"/>
  <c r="D97" i="40" s="1"/>
  <c r="BF17" i="54"/>
  <c r="DH17" s="1"/>
  <c r="D17" i="40" s="1"/>
  <c r="BF30" i="54"/>
  <c r="BF49"/>
  <c r="BF4"/>
  <c r="DH4" s="1"/>
  <c r="D4" i="40" s="1"/>
  <c r="BF6" i="54"/>
  <c r="DH6" s="1"/>
  <c r="D6" i="40" s="1"/>
  <c r="BF8" i="54"/>
  <c r="BF10"/>
  <c r="DI22"/>
  <c r="E22" i="40" s="1"/>
  <c r="BF25" i="54"/>
  <c r="DH25" s="1"/>
  <c r="D25" i="40" s="1"/>
  <c r="BF29" i="54"/>
  <c r="DH29" s="1"/>
  <c r="D29" i="40" s="1"/>
  <c r="BF33" i="54"/>
  <c r="BF37"/>
  <c r="DH37" s="1"/>
  <c r="D37" i="40" s="1"/>
  <c r="BF48" i="54"/>
  <c r="DH48" s="1"/>
  <c r="D48" i="40" s="1"/>
  <c r="BF55" i="54"/>
  <c r="BF60"/>
  <c r="DH60" s="1"/>
  <c r="D60" i="40" s="1"/>
  <c r="BF63" i="54"/>
  <c r="BF65"/>
  <c r="DH65" s="1"/>
  <c r="D65" i="40" s="1"/>
  <c r="BF70" i="54"/>
  <c r="DH70" s="1"/>
  <c r="D70" i="40" s="1"/>
  <c r="BF72" i="54"/>
  <c r="BF85"/>
  <c r="BF87"/>
  <c r="DH87" s="1"/>
  <c r="D87" i="40" s="1"/>
  <c r="BF38" i="54"/>
  <c r="DH38" s="1"/>
  <c r="D38" i="40" s="1"/>
  <c r="CM48" i="54"/>
  <c r="BF53"/>
  <c r="DH53" s="1"/>
  <c r="D53" i="40" s="1"/>
  <c r="BF58" i="54"/>
  <c r="DH58" s="1"/>
  <c r="D58" i="40" s="1"/>
  <c r="BF64" i="54"/>
  <c r="DH64" s="1"/>
  <c r="D64" i="40" s="1"/>
  <c r="BF67" i="54"/>
  <c r="BF69"/>
  <c r="DI69"/>
  <c r="E69" i="40" s="1"/>
  <c r="BF77" i="54"/>
  <c r="BF79"/>
  <c r="DH79" s="1"/>
  <c r="D79" i="40" s="1"/>
  <c r="BF82" i="54"/>
  <c r="DH82" s="1"/>
  <c r="D82" i="40" s="1"/>
  <c r="BF84" i="54"/>
  <c r="DH84" s="1"/>
  <c r="D84" i="40" s="1"/>
  <c r="BF89" i="54"/>
  <c r="DH89" s="1"/>
  <c r="D89" i="40" s="1"/>
  <c r="BF93" i="54"/>
  <c r="DH93" s="1"/>
  <c r="D93" i="40" s="1"/>
  <c r="DI93" i="54"/>
  <c r="E93" i="40" s="1"/>
  <c r="BF95" i="54"/>
  <c r="DH95" s="1"/>
  <c r="D95" i="40" s="1"/>
  <c r="BF98" i="54"/>
  <c r="DH98" s="1"/>
  <c r="D98" i="40" s="1"/>
  <c r="AY4" i="54"/>
  <c r="DG4" s="1"/>
  <c r="C4" i="40" s="1"/>
  <c r="AY6" i="54"/>
  <c r="AY8"/>
  <c r="AY9"/>
  <c r="DG9" s="1"/>
  <c r="C9" i="40" s="1"/>
  <c r="AY15" i="54"/>
  <c r="DG15" s="1"/>
  <c r="C15" i="40" s="1"/>
  <c r="DI15" i="54"/>
  <c r="E15" i="40" s="1"/>
  <c r="DJ15" i="54"/>
  <c r="F15" i="40" s="1"/>
  <c r="AY17" i="54"/>
  <c r="AY19"/>
  <c r="AY29"/>
  <c r="DG29" s="1"/>
  <c r="C29" i="40" s="1"/>
  <c r="AY32" i="54"/>
  <c r="DG32" s="1"/>
  <c r="C32" i="40" s="1"/>
  <c r="DH32" i="54"/>
  <c r="D32" i="40" s="1"/>
  <c r="AY40" i="54"/>
  <c r="CE40"/>
  <c r="AY45"/>
  <c r="DG45" s="1"/>
  <c r="C45" i="40" s="1"/>
  <c r="AY47" i="54"/>
  <c r="AY48"/>
  <c r="DG48" s="1"/>
  <c r="C48" i="40" s="1"/>
  <c r="AY58" i="54"/>
  <c r="DG58" s="1"/>
  <c r="C58" i="40" s="1"/>
  <c r="DI58" i="54"/>
  <c r="E58" i="40" s="1"/>
  <c r="AY62" i="54"/>
  <c r="DH62"/>
  <c r="D62" i="40" s="1"/>
  <c r="DI62" i="54"/>
  <c r="E62" i="40" s="1"/>
  <c r="DJ62" i="54"/>
  <c r="F62" i="40" s="1"/>
  <c r="AY72" i="54"/>
  <c r="AY79"/>
  <c r="DG79" s="1"/>
  <c r="C79" i="40" s="1"/>
  <c r="DI79" i="54"/>
  <c r="E79" i="40" s="1"/>
  <c r="DJ79" i="54"/>
  <c r="F79" i="40" s="1"/>
  <c r="AY81" i="54"/>
  <c r="DJ81"/>
  <c r="F81" i="40" s="1"/>
  <c r="AY83" i="54"/>
  <c r="DG83" s="1"/>
  <c r="C83" i="40" s="1"/>
  <c r="AY86" i="54"/>
  <c r="AY95"/>
  <c r="DG95" s="1"/>
  <c r="C95" i="40" s="1"/>
  <c r="AY97" i="54"/>
  <c r="DG97" s="1"/>
  <c r="C97" i="40" s="1"/>
  <c r="AY22" i="54"/>
  <c r="AY25"/>
  <c r="DJ25"/>
  <c r="F25" i="40" s="1"/>
  <c r="AY28" i="54"/>
  <c r="DG28" s="1"/>
  <c r="C28" i="40" s="1"/>
  <c r="AY31" i="54"/>
  <c r="DJ31"/>
  <c r="F31" i="40" s="1"/>
  <c r="AY36" i="54"/>
  <c r="DG36" s="1"/>
  <c r="C36" i="40" s="1"/>
  <c r="CE36" i="54"/>
  <c r="AY39"/>
  <c r="AY44"/>
  <c r="DG44" s="1"/>
  <c r="C44" i="40" s="1"/>
  <c r="AY53" i="54"/>
  <c r="DG53" s="1"/>
  <c r="C53" i="40" s="1"/>
  <c r="CE53" i="54"/>
  <c r="AY59"/>
  <c r="DG59" s="1"/>
  <c r="C59" i="40" s="1"/>
  <c r="DJ59" i="54"/>
  <c r="F59" i="40" s="1"/>
  <c r="AY61" i="54"/>
  <c r="DG61" s="1"/>
  <c r="C61" i="40" s="1"/>
  <c r="DJ61" i="54"/>
  <c r="F61" i="40" s="1"/>
  <c r="DJ66" i="54"/>
  <c r="F66" i="40" s="1"/>
  <c r="DJ70" i="54"/>
  <c r="F70" i="40" s="1"/>
  <c r="CE77" i="54"/>
  <c r="DJ80"/>
  <c r="F80" i="40" s="1"/>
  <c r="CE93" i="54"/>
  <c r="AY10"/>
  <c r="DG10" s="1"/>
  <c r="C10" i="40" s="1"/>
  <c r="DF34" i="54"/>
  <c r="B34" i="40" s="1"/>
  <c r="AY56" i="54"/>
  <c r="DG56" s="1"/>
  <c r="C56" i="40" s="1"/>
  <c r="DH78" i="54"/>
  <c r="D78" i="40" s="1"/>
  <c r="AY89" i="54"/>
  <c r="CE89"/>
  <c r="AY91"/>
  <c r="AY92"/>
  <c r="DG92" s="1"/>
  <c r="C92" i="40" s="1"/>
  <c r="AY94" i="54"/>
  <c r="AV99"/>
  <c r="DH10"/>
  <c r="D10" i="40" s="1"/>
  <c r="AY18" i="54"/>
  <c r="DG18" s="1"/>
  <c r="C18" i="40" s="1"/>
  <c r="AY3" i="54"/>
  <c r="CF8"/>
  <c r="AY11"/>
  <c r="DG11" s="1"/>
  <c r="C11" i="40" s="1"/>
  <c r="AY13" i="54"/>
  <c r="DG13" s="1"/>
  <c r="C13" i="40" s="1"/>
  <c r="DH16" i="54"/>
  <c r="D16" i="40" s="1"/>
  <c r="DI16" i="54"/>
  <c r="E16" i="40" s="1"/>
  <c r="AY21" i="54"/>
  <c r="DG21" s="1"/>
  <c r="C21" i="40" s="1"/>
  <c r="AY23" i="54"/>
  <c r="DH23"/>
  <c r="D23" i="40" s="1"/>
  <c r="AY26" i="54"/>
  <c r="DG26" s="1"/>
  <c r="C26" i="40" s="1"/>
  <c r="DH26" i="54"/>
  <c r="D26" i="40" s="1"/>
  <c r="AY33" i="54"/>
  <c r="DG33" s="1"/>
  <c r="C33" i="40" s="1"/>
  <c r="DI33" i="54"/>
  <c r="E33" i="40" s="1"/>
  <c r="AY38" i="54"/>
  <c r="DG38" s="1"/>
  <c r="C38" i="40" s="1"/>
  <c r="DI38" i="54"/>
  <c r="E38" i="40" s="1"/>
  <c r="AY42" i="54"/>
  <c r="DG42" s="1"/>
  <c r="C42" i="40" s="1"/>
  <c r="DI42" i="54"/>
  <c r="E42" i="40" s="1"/>
  <c r="AY46" i="54"/>
  <c r="DG46" s="1"/>
  <c r="C46" i="40" s="1"/>
  <c r="AY55" i="54"/>
  <c r="DG55" s="1"/>
  <c r="C55" i="40" s="1"/>
  <c r="DH55" i="54"/>
  <c r="D55" i="40" s="1"/>
  <c r="DI55" i="54"/>
  <c r="E55" i="40" s="1"/>
  <c r="AY64" i="54"/>
  <c r="DG64" s="1"/>
  <c r="C64" i="40" s="1"/>
  <c r="AY68" i="54"/>
  <c r="AY71"/>
  <c r="DG71" s="1"/>
  <c r="C71" i="40" s="1"/>
  <c r="AY82" i="54"/>
  <c r="DG82" s="1"/>
  <c r="C82" i="40" s="1"/>
  <c r="AY84" i="54"/>
  <c r="DG84" s="1"/>
  <c r="C84" i="40" s="1"/>
  <c r="AY88" i="54"/>
  <c r="DG88" s="1"/>
  <c r="C88" i="40" s="1"/>
  <c r="DH88" i="54"/>
  <c r="D88" i="40" s="1"/>
  <c r="AY90" i="54"/>
  <c r="DG90" s="1"/>
  <c r="C90" i="40" s="1"/>
  <c r="AY98" i="54"/>
  <c r="DG5"/>
  <c r="C5" i="40" s="1"/>
  <c r="DH5" i="54"/>
  <c r="D5" i="40" s="1"/>
  <c r="DG7" i="54"/>
  <c r="C7" i="40" s="1"/>
  <c r="DG8" i="54"/>
  <c r="C8" i="40" s="1"/>
  <c r="DH8" i="54"/>
  <c r="D8" i="40" s="1"/>
  <c r="DI8" i="54"/>
  <c r="E8" i="40" s="1"/>
  <c r="DI9" i="54"/>
  <c r="E9" i="40" s="1"/>
  <c r="AR17" i="54"/>
  <c r="DF17" s="1"/>
  <c r="B17" i="40" s="1"/>
  <c r="DG17" i="54"/>
  <c r="C17" i="40" s="1"/>
  <c r="AR20" i="54"/>
  <c r="DF20" s="1"/>
  <c r="B20" i="40" s="1"/>
  <c r="DH20" i="54"/>
  <c r="D20" i="40" s="1"/>
  <c r="AR24" i="54"/>
  <c r="DF24" s="1"/>
  <c r="B24" i="40" s="1"/>
  <c r="DH24" i="54"/>
  <c r="D24" i="40" s="1"/>
  <c r="DJ24" i="54"/>
  <c r="F24" i="40" s="1"/>
  <c r="AR27" i="54"/>
  <c r="DF27" s="1"/>
  <c r="B27" i="40" s="1"/>
  <c r="DG27" i="54"/>
  <c r="C27" i="40" s="1"/>
  <c r="DH27" i="54"/>
  <c r="D27" i="40" s="1"/>
  <c r="DG39" i="54"/>
  <c r="C39" i="40" s="1"/>
  <c r="DG41" i="54"/>
  <c r="C41" i="40" s="1"/>
  <c r="DJ41" i="54"/>
  <c r="F41" i="40" s="1"/>
  <c r="BX41" i="54"/>
  <c r="AR42"/>
  <c r="DF42" s="1"/>
  <c r="B42" i="40" s="1"/>
  <c r="DH42" i="54"/>
  <c r="D42" i="40" s="1"/>
  <c r="DJ42" i="54"/>
  <c r="F42" i="40" s="1"/>
  <c r="AR45" i="54"/>
  <c r="DF45" s="1"/>
  <c r="B45" i="40" s="1"/>
  <c r="DH45" i="54"/>
  <c r="D45" i="40" s="1"/>
  <c r="DJ45" i="54"/>
  <c r="F45" i="40" s="1"/>
  <c r="AR47" i="54"/>
  <c r="DF47" s="1"/>
  <c r="B47" i="40" s="1"/>
  <c r="DG47" i="54"/>
  <c r="C47" i="40" s="1"/>
  <c r="AR48" i="54"/>
  <c r="DF48" s="1"/>
  <c r="B48" i="40" s="1"/>
  <c r="AR53" i="54"/>
  <c r="DF53" s="1"/>
  <c r="B53" i="40" s="1"/>
  <c r="DI53" i="54"/>
  <c r="E53" i="40" s="1"/>
  <c r="AR56" i="54"/>
  <c r="DF56" s="1"/>
  <c r="B56" i="40" s="1"/>
  <c r="DH56" i="54"/>
  <c r="D56" i="40" s="1"/>
  <c r="DJ56" i="54"/>
  <c r="F56" i="40" s="1"/>
  <c r="AR75" i="54"/>
  <c r="DF75" s="1"/>
  <c r="B75" i="40" s="1"/>
  <c r="DJ75" i="54"/>
  <c r="F75" i="40" s="1"/>
  <c r="AR76" i="54"/>
  <c r="DF76" s="1"/>
  <c r="B76" i="40" s="1"/>
  <c r="DI76" i="54"/>
  <c r="E76" i="40" s="1"/>
  <c r="AR78" i="54"/>
  <c r="DF78" s="1"/>
  <c r="B78" i="40" s="1"/>
  <c r="DI78" i="54"/>
  <c r="E78" i="40" s="1"/>
  <c r="BX78" i="54"/>
  <c r="AR82"/>
  <c r="DF82" s="1"/>
  <c r="B82" i="40" s="1"/>
  <c r="DJ82" i="54"/>
  <c r="F82" i="40" s="1"/>
  <c r="BX82" i="54"/>
  <c r="AR83"/>
  <c r="DF83" s="1"/>
  <c r="B83" i="40" s="1"/>
  <c r="DI83" i="54"/>
  <c r="E83" i="40" s="1"/>
  <c r="DJ83" i="54"/>
  <c r="F83" i="40" s="1"/>
  <c r="AR87" i="54"/>
  <c r="DF87" s="1"/>
  <c r="B87" i="40" s="1"/>
  <c r="DG87" i="54"/>
  <c r="C87" i="40" s="1"/>
  <c r="AR89" i="54"/>
  <c r="DF89" s="1"/>
  <c r="B89" i="40" s="1"/>
  <c r="DG89" i="54"/>
  <c r="C89" i="40" s="1"/>
  <c r="DJ89" i="54"/>
  <c r="F89" i="40" s="1"/>
  <c r="AR90" i="54"/>
  <c r="DF90" s="1"/>
  <c r="B90" i="40" s="1"/>
  <c r="DJ90" i="54"/>
  <c r="F90" i="40" s="1"/>
  <c r="AR95" i="54"/>
  <c r="DF95" s="1"/>
  <c r="B95" i="40" s="1"/>
  <c r="AR97" i="54"/>
  <c r="DF97" s="1"/>
  <c r="B97" i="40" s="1"/>
  <c r="DI97" i="54"/>
  <c r="E97" i="40" s="1"/>
  <c r="DJ97" i="54"/>
  <c r="F97" i="40" s="1"/>
  <c r="DG6" i="54"/>
  <c r="C6" i="40" s="1"/>
  <c r="DJ6" i="54"/>
  <c r="F6" i="40" s="1"/>
  <c r="AR23" i="54"/>
  <c r="DF23" s="1"/>
  <c r="B23" i="40" s="1"/>
  <c r="DG23" i="54"/>
  <c r="C23" i="40" s="1"/>
  <c r="DI23" i="54"/>
  <c r="E23" i="40" s="1"/>
  <c r="DJ29" i="54"/>
  <c r="F29" i="40" s="1"/>
  <c r="DI32" i="54"/>
  <c r="E32" i="40" s="1"/>
  <c r="AR36" i="54"/>
  <c r="DF36" s="1"/>
  <c r="B36" i="40" s="1"/>
  <c r="DH36" i="54"/>
  <c r="D36" i="40" s="1"/>
  <c r="DI36" i="54"/>
  <c r="E36" i="40" s="1"/>
  <c r="DJ36" i="54"/>
  <c r="F36" i="40" s="1"/>
  <c r="DG54" i="54"/>
  <c r="BX54"/>
  <c r="DG62"/>
  <c r="C62" i="40" s="1"/>
  <c r="BX62" i="54"/>
  <c r="BX70"/>
  <c r="DG81"/>
  <c r="C81" i="40" s="1"/>
  <c r="DJ96" i="54"/>
  <c r="F96" i="40" s="1"/>
  <c r="DJ4" i="54"/>
  <c r="F4" i="40" s="1"/>
  <c r="AR7" i="54"/>
  <c r="DF7" s="1"/>
  <c r="B7" i="40" s="1"/>
  <c r="AR9" i="54"/>
  <c r="DF9" s="1"/>
  <c r="B9" i="40" s="1"/>
  <c r="AR12" i="54"/>
  <c r="DF12" s="1"/>
  <c r="B12" i="40" s="1"/>
  <c r="DJ12" i="54"/>
  <c r="F12" i="40" s="1"/>
  <c r="DH18" i="54"/>
  <c r="D18" i="40" s="1"/>
  <c r="AR21" i="54"/>
  <c r="DF21" s="1"/>
  <c r="B21" i="40" s="1"/>
  <c r="DG31" i="54"/>
  <c r="C31" i="40" s="1"/>
  <c r="DG34" i="54"/>
  <c r="AR35"/>
  <c r="DF35" s="1"/>
  <c r="B35" i="40" s="1"/>
  <c r="AR37" i="54"/>
  <c r="DF37" s="1"/>
  <c r="B37" i="40" s="1"/>
  <c r="DG37" i="54"/>
  <c r="C37" i="40" s="1"/>
  <c r="DJ37" i="54"/>
  <c r="F37" i="40" s="1"/>
  <c r="AR44" i="54"/>
  <c r="DF44" s="1"/>
  <c r="B44" i="40" s="1"/>
  <c r="DH44" i="54"/>
  <c r="D44" i="40" s="1"/>
  <c r="DI44" i="54"/>
  <c r="E44" i="40" s="1"/>
  <c r="AR59" i="54"/>
  <c r="DF59" s="1"/>
  <c r="B59" i="40" s="1"/>
  <c r="DH59" i="54"/>
  <c r="D59" i="40" s="1"/>
  <c r="AR61" i="54"/>
  <c r="DF61" s="1"/>
  <c r="B61" i="40" s="1"/>
  <c r="DH61" i="54"/>
  <c r="D61" i="40" s="1"/>
  <c r="AR63" i="54"/>
  <c r="DF63" s="1"/>
  <c r="B63" i="40" s="1"/>
  <c r="DH63" i="54"/>
  <c r="D63" i="40" s="1"/>
  <c r="AR65" i="54"/>
  <c r="DF65" s="1"/>
  <c r="B65" i="40" s="1"/>
  <c r="DG65" i="54"/>
  <c r="C65" i="40" s="1"/>
  <c r="AR67" i="54"/>
  <c r="DF67" s="1"/>
  <c r="B67" i="40" s="1"/>
  <c r="DH67" i="54"/>
  <c r="D67" i="40" s="1"/>
  <c r="AR69" i="54"/>
  <c r="DF69" s="1"/>
  <c r="B69" i="40" s="1"/>
  <c r="DG69" i="54"/>
  <c r="C69" i="40" s="1"/>
  <c r="DH69" i="54"/>
  <c r="D69" i="40" s="1"/>
  <c r="AR71" i="54"/>
  <c r="DF71" s="1"/>
  <c r="B71" i="40" s="1"/>
  <c r="DH71" i="54"/>
  <c r="D71" i="40" s="1"/>
  <c r="AR80" i="54"/>
  <c r="DF80" s="1"/>
  <c r="B80" i="40" s="1"/>
  <c r="DG80" i="54"/>
  <c r="C80" i="40" s="1"/>
  <c r="AR85" i="54"/>
  <c r="DF85" s="1"/>
  <c r="B85" i="40" s="1"/>
  <c r="DH85" i="54"/>
  <c r="D85" i="40" s="1"/>
  <c r="AR93" i="54"/>
  <c r="DF93" s="1"/>
  <c r="B93" i="40" s="1"/>
  <c r="DG19" i="54"/>
  <c r="C19" i="40" s="1"/>
  <c r="DG22" i="54"/>
  <c r="C22" i="40" s="1"/>
  <c r="DG25" i="54"/>
  <c r="C25" i="40" s="1"/>
  <c r="DI25" i="54"/>
  <c r="E25" i="40" s="1"/>
  <c r="AR30" i="54"/>
  <c r="DF30" s="1"/>
  <c r="B30" i="40" s="1"/>
  <c r="DH30" i="54"/>
  <c r="D30" i="40" s="1"/>
  <c r="DI30" i="54"/>
  <c r="E30" i="40" s="1"/>
  <c r="AR33" i="54"/>
  <c r="DF33" s="1"/>
  <c r="B33" i="40" s="1"/>
  <c r="DH33" i="54"/>
  <c r="D33" i="40" s="1"/>
  <c r="DJ33" i="54"/>
  <c r="F33" i="40" s="1"/>
  <c r="AR38" i="54"/>
  <c r="DF38" s="1"/>
  <c r="B38" i="40" s="1"/>
  <c r="DJ38" i="54"/>
  <c r="F38" i="40" s="1"/>
  <c r="AR40" i="54"/>
  <c r="DF40" s="1"/>
  <c r="B40" i="40" s="1"/>
  <c r="DG40" i="54"/>
  <c r="C40" i="40" s="1"/>
  <c r="DI40" i="54"/>
  <c r="E40" i="40" s="1"/>
  <c r="DJ40" i="54"/>
  <c r="F40" i="40" s="1"/>
  <c r="AR43" i="54"/>
  <c r="DF43" s="1"/>
  <c r="B43" i="40" s="1"/>
  <c r="DH43" i="54"/>
  <c r="D43" i="40" s="1"/>
  <c r="DI43" i="54"/>
  <c r="E43" i="40" s="1"/>
  <c r="DJ43" i="54"/>
  <c r="F43" i="40" s="1"/>
  <c r="AR46" i="54"/>
  <c r="DF46" s="1"/>
  <c r="B46" i="40" s="1"/>
  <c r="DH49" i="54"/>
  <c r="D49" i="40" s="1"/>
  <c r="DI49" i="54"/>
  <c r="E49" i="40" s="1"/>
  <c r="AR57" i="54"/>
  <c r="DF57" s="1"/>
  <c r="B57" i="40" s="1"/>
  <c r="DG57" i="54"/>
  <c r="C57" i="40" s="1"/>
  <c r="DI57" i="54"/>
  <c r="E57" i="40" s="1"/>
  <c r="AR60" i="54"/>
  <c r="DF60" s="1"/>
  <c r="B60" i="40" s="1"/>
  <c r="DJ60" i="54"/>
  <c r="F60" i="40" s="1"/>
  <c r="AR64" i="54"/>
  <c r="DF64" s="1"/>
  <c r="B64" i="40" s="1"/>
  <c r="DI64" i="54"/>
  <c r="E64" i="40" s="1"/>
  <c r="DJ64" i="54"/>
  <c r="F64" i="40" s="1"/>
  <c r="AR68" i="54"/>
  <c r="DF68" s="1"/>
  <c r="B68" i="40" s="1"/>
  <c r="DG68" i="54"/>
  <c r="C68" i="40" s="1"/>
  <c r="DH68" i="54"/>
  <c r="D68" i="40" s="1"/>
  <c r="DI68" i="54"/>
  <c r="E68" i="40" s="1"/>
  <c r="DJ68" i="54"/>
  <c r="F68" i="40" s="1"/>
  <c r="AR72" i="54"/>
  <c r="DF72" s="1"/>
  <c r="B72" i="40" s="1"/>
  <c r="DG72" i="54"/>
  <c r="C72" i="40" s="1"/>
  <c r="DH72" i="54"/>
  <c r="D72" i="40" s="1"/>
  <c r="DI72" i="54"/>
  <c r="E72" i="40" s="1"/>
  <c r="AR77" i="54"/>
  <c r="DF77" s="1"/>
  <c r="B77" i="40" s="1"/>
  <c r="DG77" i="54"/>
  <c r="C77" i="40" s="1"/>
  <c r="DH77" i="54"/>
  <c r="D77" i="40" s="1"/>
  <c r="AR84" i="54"/>
  <c r="DF84" s="1"/>
  <c r="B84" i="40" s="1"/>
  <c r="DI84" i="54"/>
  <c r="E84" i="40" s="1"/>
  <c r="AR86" i="54"/>
  <c r="DF86" s="1"/>
  <c r="B86" i="40" s="1"/>
  <c r="DG86" i="54"/>
  <c r="C86" i="40" s="1"/>
  <c r="DH86" i="54"/>
  <c r="D86" i="40" s="1"/>
  <c r="DI86" i="54"/>
  <c r="E86" i="40" s="1"/>
  <c r="DJ86" i="54"/>
  <c r="F86" i="40" s="1"/>
  <c r="AR91" i="54"/>
  <c r="DF91" s="1"/>
  <c r="B91" i="40" s="1"/>
  <c r="DG91" i="54"/>
  <c r="C91" i="40" s="1"/>
  <c r="DH91" i="54"/>
  <c r="D91" i="40" s="1"/>
  <c r="DI91" i="54"/>
  <c r="E91" i="40" s="1"/>
  <c r="AR92" i="54"/>
  <c r="DF92" s="1"/>
  <c r="B92" i="40" s="1"/>
  <c r="DI92" i="54"/>
  <c r="E92" i="40" s="1"/>
  <c r="AR94" i="54"/>
  <c r="DF94" s="1"/>
  <c r="B94" i="40" s="1"/>
  <c r="DG94" i="54"/>
  <c r="C94" i="40" s="1"/>
  <c r="DH94" i="54"/>
  <c r="D94" i="40" s="1"/>
  <c r="DI94" i="54"/>
  <c r="E94" i="40" s="1"/>
  <c r="BX94" i="54"/>
  <c r="AR98"/>
  <c r="DF98" s="1"/>
  <c r="B98" i="40" s="1"/>
  <c r="DG98" i="54"/>
  <c r="C98" i="40" s="1"/>
  <c r="DI98" i="54"/>
  <c r="E98" i="40" s="1"/>
  <c r="BY3" i="54"/>
  <c r="CM3"/>
  <c r="DA3"/>
  <c r="CH4"/>
  <c r="CG5"/>
  <c r="CN7"/>
  <c r="CE7"/>
  <c r="CS7"/>
  <c r="DB8"/>
  <c r="CN9"/>
  <c r="CZ10"/>
  <c r="CA10"/>
  <c r="CO10"/>
  <c r="BX11"/>
  <c r="CA11"/>
  <c r="DB11"/>
  <c r="CF12"/>
  <c r="CZ13"/>
  <c r="BY14"/>
  <c r="CT14"/>
  <c r="DA14"/>
  <c r="CE14"/>
  <c r="CS14"/>
  <c r="CF15"/>
  <c r="CM16"/>
  <c r="BY17"/>
  <c r="DB17"/>
  <c r="CN18"/>
  <c r="CU18"/>
  <c r="CG18"/>
  <c r="DC18"/>
  <c r="CM19"/>
  <c r="BZ20"/>
  <c r="CO21"/>
  <c r="CN21"/>
  <c r="BX22"/>
  <c r="CZ22"/>
  <c r="CA22"/>
  <c r="DC22"/>
  <c r="CE24"/>
  <c r="CO25"/>
  <c r="CT25"/>
  <c r="BY26"/>
  <c r="CT26"/>
  <c r="DA26"/>
  <c r="CG26"/>
  <c r="CO29"/>
  <c r="CT29"/>
  <c r="BY30"/>
  <c r="CT30"/>
  <c r="DA30"/>
  <c r="CG30"/>
  <c r="CO32"/>
  <c r="BY33"/>
  <c r="DA33"/>
  <c r="CH33"/>
  <c r="CH34"/>
  <c r="CO34"/>
  <c r="CS34"/>
  <c r="BY36"/>
  <c r="BX37"/>
  <c r="CZ37"/>
  <c r="CN38"/>
  <c r="CU38"/>
  <c r="CM38"/>
  <c r="CO41"/>
  <c r="CT41"/>
  <c r="BY42"/>
  <c r="CT42"/>
  <c r="DA42"/>
  <c r="CG42"/>
  <c r="CO44"/>
  <c r="BY45"/>
  <c r="DA45"/>
  <c r="CH45"/>
  <c r="CH46"/>
  <c r="CO46"/>
  <c r="CA47"/>
  <c r="CZ47"/>
  <c r="CG48"/>
  <c r="CO50"/>
  <c r="CH50"/>
  <c r="CH51"/>
  <c r="CS51"/>
  <c r="BY53"/>
  <c r="CO54"/>
  <c r="CT54"/>
  <c r="CT55"/>
  <c r="CG55"/>
  <c r="BX58"/>
  <c r="CZ58"/>
  <c r="CN59"/>
  <c r="CM59"/>
  <c r="CU62"/>
  <c r="CN62"/>
  <c r="CA63"/>
  <c r="DC63"/>
  <c r="BX66"/>
  <c r="CZ66"/>
  <c r="CN67"/>
  <c r="CM67"/>
  <c r="CU70"/>
  <c r="CN70"/>
  <c r="CA71"/>
  <c r="DC71"/>
  <c r="CE74"/>
  <c r="BX74"/>
  <c r="CM74"/>
  <c r="CS75"/>
  <c r="CF76"/>
  <c r="BY77"/>
  <c r="DA77"/>
  <c r="CN78"/>
  <c r="CA79"/>
  <c r="DC79"/>
  <c r="CE81"/>
  <c r="CO82"/>
  <c r="CT82"/>
  <c r="CT83"/>
  <c r="CG83"/>
  <c r="CO85"/>
  <c r="BX86"/>
  <c r="CZ86"/>
  <c r="CN87"/>
  <c r="CM87"/>
  <c r="CU89"/>
  <c r="BY90"/>
  <c r="DA90"/>
  <c r="CH90"/>
  <c r="CH91"/>
  <c r="CS91"/>
  <c r="BY93"/>
  <c r="DA93"/>
  <c r="CU94"/>
  <c r="CN94"/>
  <c r="CA95"/>
  <c r="DC95"/>
  <c r="CE97"/>
  <c r="CG3"/>
  <c r="CU3"/>
  <c r="BX4"/>
  <c r="CZ4"/>
  <c r="CA5"/>
  <c r="DC5"/>
  <c r="CT7"/>
  <c r="CA7"/>
  <c r="CO7"/>
  <c r="DC7"/>
  <c r="CU8"/>
  <c r="CF9"/>
  <c r="CH10"/>
  <c r="CM10"/>
  <c r="CH11"/>
  <c r="CT11"/>
  <c r="CA12"/>
  <c r="DB12"/>
  <c r="CU13"/>
  <c r="CN13"/>
  <c r="BX14"/>
  <c r="CZ14"/>
  <c r="CA14"/>
  <c r="CO14"/>
  <c r="BX15"/>
  <c r="CA15"/>
  <c r="DB15"/>
  <c r="CF16"/>
  <c r="CZ17"/>
  <c r="BY18"/>
  <c r="CT18"/>
  <c r="DA18"/>
  <c r="DD18" s="1"/>
  <c r="CE18"/>
  <c r="CS18"/>
  <c r="CF19"/>
  <c r="DB20"/>
  <c r="CU21"/>
  <c r="CH21"/>
  <c r="CH22"/>
  <c r="CO22"/>
  <c r="CS22"/>
  <c r="BY24"/>
  <c r="DA24"/>
  <c r="CU25"/>
  <c r="CN25"/>
  <c r="CA26"/>
  <c r="DC26"/>
  <c r="CE28"/>
  <c r="CU29"/>
  <c r="CN29"/>
  <c r="CA30"/>
  <c r="DC30"/>
  <c r="CE32"/>
  <c r="BX33"/>
  <c r="CZ33"/>
  <c r="CN34"/>
  <c r="CU34"/>
  <c r="CM34"/>
  <c r="CO37"/>
  <c r="CT37"/>
  <c r="BY38"/>
  <c r="CT38"/>
  <c r="DA38"/>
  <c r="CG38"/>
  <c r="CO40"/>
  <c r="CU41"/>
  <c r="CN41"/>
  <c r="CA42"/>
  <c r="DC42"/>
  <c r="CE44"/>
  <c r="BX45"/>
  <c r="CZ45"/>
  <c r="CN46"/>
  <c r="CH47"/>
  <c r="CS47"/>
  <c r="CF48"/>
  <c r="BY49"/>
  <c r="CU50"/>
  <c r="CG50"/>
  <c r="CZ50"/>
  <c r="CN51"/>
  <c r="CM51"/>
  <c r="CU53"/>
  <c r="CU54"/>
  <c r="CN54"/>
  <c r="CA55"/>
  <c r="DC55"/>
  <c r="CO58"/>
  <c r="CT58"/>
  <c r="CT59"/>
  <c r="CG59"/>
  <c r="BY62"/>
  <c r="DA62"/>
  <c r="CH62"/>
  <c r="CH63"/>
  <c r="CS63"/>
  <c r="CO66"/>
  <c r="CT66"/>
  <c r="CT67"/>
  <c r="CG67"/>
  <c r="BY70"/>
  <c r="DA70"/>
  <c r="CH70"/>
  <c r="CH71"/>
  <c r="CS71"/>
  <c r="CH74"/>
  <c r="CZ74"/>
  <c r="CM75"/>
  <c r="BZ76"/>
  <c r="CU77"/>
  <c r="CH78"/>
  <c r="CS79"/>
  <c r="BY81"/>
  <c r="DA81"/>
  <c r="CU82"/>
  <c r="CN82"/>
  <c r="CA83"/>
  <c r="DC83"/>
  <c r="CE85"/>
  <c r="CO86"/>
  <c r="CT86"/>
  <c r="CT87"/>
  <c r="CG87"/>
  <c r="CO89"/>
  <c r="BX90"/>
  <c r="CZ90"/>
  <c r="CN91"/>
  <c r="CM91"/>
  <c r="CU93"/>
  <c r="BY94"/>
  <c r="DA94"/>
  <c r="CH94"/>
  <c r="CH95"/>
  <c r="CO95"/>
  <c r="CS95"/>
  <c r="BY97"/>
  <c r="DA97"/>
  <c r="CE3"/>
  <c r="CS3"/>
  <c r="CT4"/>
  <c r="CH14"/>
  <c r="CM14"/>
  <c r="CH15"/>
  <c r="CT15"/>
  <c r="CU24"/>
  <c r="CH26"/>
  <c r="CO26"/>
  <c r="CS26"/>
  <c r="CH30"/>
  <c r="CO30"/>
  <c r="CS30"/>
  <c r="CO33"/>
  <c r="CT33"/>
  <c r="CH42"/>
  <c r="CO42"/>
  <c r="CS42"/>
  <c r="CO45"/>
  <c r="CT45"/>
  <c r="DC48"/>
  <c r="CH55"/>
  <c r="CS55"/>
  <c r="DB76"/>
  <c r="CU81"/>
  <c r="CH83"/>
  <c r="CS83"/>
  <c r="CO90"/>
  <c r="CT90"/>
  <c r="CU97"/>
  <c r="CT3"/>
  <c r="CA3"/>
  <c r="CO3"/>
  <c r="DC3"/>
  <c r="CN4"/>
  <c r="CM5"/>
  <c r="CH7"/>
  <c r="CG7"/>
  <c r="CU7"/>
  <c r="CZ9"/>
  <c r="BY10"/>
  <c r="CT10"/>
  <c r="DA10"/>
  <c r="DD10" s="1"/>
  <c r="CE10"/>
  <c r="CS10"/>
  <c r="CF11"/>
  <c r="CM12"/>
  <c r="BY13"/>
  <c r="DB13"/>
  <c r="CU14"/>
  <c r="CG14"/>
  <c r="DC14"/>
  <c r="CM15"/>
  <c r="BY16"/>
  <c r="CU16"/>
  <c r="CF17"/>
  <c r="CH18"/>
  <c r="CM18"/>
  <c r="CH19"/>
  <c r="CT19"/>
  <c r="CF20"/>
  <c r="CL20"/>
  <c r="BX21"/>
  <c r="BY22"/>
  <c r="CT22"/>
  <c r="DA22"/>
  <c r="CG22"/>
  <c r="CO24"/>
  <c r="BX25"/>
  <c r="CZ25"/>
  <c r="CN26"/>
  <c r="CU26"/>
  <c r="CM26"/>
  <c r="BX29"/>
  <c r="CZ29"/>
  <c r="CN30"/>
  <c r="CU30"/>
  <c r="CM30"/>
  <c r="CU32"/>
  <c r="CU33"/>
  <c r="CN33"/>
  <c r="CH38"/>
  <c r="CO38"/>
  <c r="CS38"/>
  <c r="CN42"/>
  <c r="CU42"/>
  <c r="CM42"/>
  <c r="CU44"/>
  <c r="CU45"/>
  <c r="CN45"/>
  <c r="DB48"/>
  <c r="CN55"/>
  <c r="CM55"/>
  <c r="CH59"/>
  <c r="CS59"/>
  <c r="CO62"/>
  <c r="CT62"/>
  <c r="CH67"/>
  <c r="CS67"/>
  <c r="CO70"/>
  <c r="CT70"/>
  <c r="CT78"/>
  <c r="CO81"/>
  <c r="CN83"/>
  <c r="CM83"/>
  <c r="CU85"/>
  <c r="CH87"/>
  <c r="CS87"/>
  <c r="CU90"/>
  <c r="CN90"/>
  <c r="CO94"/>
  <c r="CT94"/>
  <c r="CO97"/>
  <c r="DG3"/>
  <c r="C3" i="40" s="1"/>
  <c r="CZ8" i="54"/>
  <c r="CT8"/>
  <c r="CN8"/>
  <c r="CH8"/>
  <c r="BX8"/>
  <c r="BF3"/>
  <c r="CV6"/>
  <c r="AO99"/>
  <c r="AN99"/>
  <c r="AX99"/>
  <c r="BD99"/>
  <c r="BP99"/>
  <c r="BT3"/>
  <c r="BZ4"/>
  <c r="CL4"/>
  <c r="DB4"/>
  <c r="CE5"/>
  <c r="CU5"/>
  <c r="DA5"/>
  <c r="BX6"/>
  <c r="CH6"/>
  <c r="CT6"/>
  <c r="BF11"/>
  <c r="DH11" s="1"/>
  <c r="D11" i="40" s="1"/>
  <c r="BF15" i="54"/>
  <c r="DH15" s="1"/>
  <c r="D15" i="40" s="1"/>
  <c r="AQ99" i="54"/>
  <c r="AW99"/>
  <c r="BC99"/>
  <c r="BI99"/>
  <c r="BM3"/>
  <c r="BS99"/>
  <c r="BZ3"/>
  <c r="CF3"/>
  <c r="CL3"/>
  <c r="CV3"/>
  <c r="BY4"/>
  <c r="CE4"/>
  <c r="CO4"/>
  <c r="CU4"/>
  <c r="DA4"/>
  <c r="BX5"/>
  <c r="CH5"/>
  <c r="CN5"/>
  <c r="CT5"/>
  <c r="CZ5"/>
  <c r="CA6"/>
  <c r="CG6"/>
  <c r="CM6"/>
  <c r="CS6"/>
  <c r="DC6"/>
  <c r="BZ7"/>
  <c r="CF7"/>
  <c r="CL7"/>
  <c r="CV7"/>
  <c r="BZ8"/>
  <c r="CG8"/>
  <c r="CO8"/>
  <c r="CV8"/>
  <c r="DC8"/>
  <c r="BZ9"/>
  <c r="CH9"/>
  <c r="CO9"/>
  <c r="BZ11"/>
  <c r="CG11"/>
  <c r="CN11"/>
  <c r="CV11"/>
  <c r="AY12"/>
  <c r="DG12" s="1"/>
  <c r="C12" i="40" s="1"/>
  <c r="BZ12" i="54"/>
  <c r="CG12"/>
  <c r="CO12"/>
  <c r="CV12"/>
  <c r="BZ13"/>
  <c r="CH13"/>
  <c r="CO13"/>
  <c r="CN14"/>
  <c r="BZ15"/>
  <c r="CG15"/>
  <c r="CN15"/>
  <c r="CV15"/>
  <c r="AY16"/>
  <c r="DG16" s="1"/>
  <c r="BZ16"/>
  <c r="CG16"/>
  <c r="CO16"/>
  <c r="CV16"/>
  <c r="BZ17"/>
  <c r="CH17"/>
  <c r="CO17"/>
  <c r="BZ19"/>
  <c r="CG19"/>
  <c r="CN19"/>
  <c r="CV19"/>
  <c r="AY20"/>
  <c r="DG20" s="1"/>
  <c r="C20" i="40" s="1"/>
  <c r="CE20" i="54"/>
  <c r="CO20"/>
  <c r="CE21"/>
  <c r="BZ6"/>
  <c r="CL6"/>
  <c r="CU9"/>
  <c r="AR10"/>
  <c r="DF10" s="1"/>
  <c r="B10" i="40" s="1"/>
  <c r="AR11" i="54"/>
  <c r="DF11" s="1"/>
  <c r="B11" i="40" s="1"/>
  <c r="AR14" i="54"/>
  <c r="DF14" s="1"/>
  <c r="B14" i="40" s="1"/>
  <c r="AR15" i="54"/>
  <c r="DF15" s="1"/>
  <c r="B15" i="40" s="1"/>
  <c r="AR18" i="54"/>
  <c r="DF18" s="1"/>
  <c r="B18" i="40" s="1"/>
  <c r="AR19" i="54"/>
  <c r="DF19" s="1"/>
  <c r="B19" i="40" s="1"/>
  <c r="BT22" i="54"/>
  <c r="DJ22" s="1"/>
  <c r="F22" i="40" s="1"/>
  <c r="DC9" i="54"/>
  <c r="CS9"/>
  <c r="CM9"/>
  <c r="CG9"/>
  <c r="CA9"/>
  <c r="DA11"/>
  <c r="CU11"/>
  <c r="CO11"/>
  <c r="CE11"/>
  <c r="BY11"/>
  <c r="CZ12"/>
  <c r="CT12"/>
  <c r="CN12"/>
  <c r="CH12"/>
  <c r="BX12"/>
  <c r="DC13"/>
  <c r="CS13"/>
  <c r="CM13"/>
  <c r="CG13"/>
  <c r="CA13"/>
  <c r="DA15"/>
  <c r="CU15"/>
  <c r="CO15"/>
  <c r="CE15"/>
  <c r="CI15" s="1"/>
  <c r="BY15"/>
  <c r="CZ16"/>
  <c r="CT16"/>
  <c r="CN16"/>
  <c r="CH16"/>
  <c r="BX16"/>
  <c r="DC17"/>
  <c r="CS17"/>
  <c r="CM17"/>
  <c r="CG17"/>
  <c r="CA17"/>
  <c r="DA19"/>
  <c r="CU19"/>
  <c r="CO19"/>
  <c r="CE19"/>
  <c r="BY19"/>
  <c r="DC20"/>
  <c r="CS20"/>
  <c r="CM20"/>
  <c r="CG20"/>
  <c r="CA20"/>
  <c r="CZ20"/>
  <c r="CT20"/>
  <c r="CN20"/>
  <c r="CH20"/>
  <c r="BX20"/>
  <c r="CF6"/>
  <c r="AU99"/>
  <c r="BE99"/>
  <c r="BK99"/>
  <c r="BQ99"/>
  <c r="BX3"/>
  <c r="CH3"/>
  <c r="CN3"/>
  <c r="CZ3"/>
  <c r="CA4"/>
  <c r="CG4"/>
  <c r="CM4"/>
  <c r="CS4"/>
  <c r="DC4"/>
  <c r="BZ5"/>
  <c r="CF5"/>
  <c r="CL5"/>
  <c r="CV5"/>
  <c r="DB5"/>
  <c r="BY6"/>
  <c r="CE6"/>
  <c r="CO6"/>
  <c r="CU6"/>
  <c r="DA6"/>
  <c r="CZ7"/>
  <c r="DD7" s="1"/>
  <c r="CE8"/>
  <c r="CL8"/>
  <c r="CS8"/>
  <c r="DA8"/>
  <c r="BT9"/>
  <c r="DJ9" s="1"/>
  <c r="F9" i="40" s="1"/>
  <c r="BX9" i="54"/>
  <c r="CE9"/>
  <c r="CL9"/>
  <c r="CT9"/>
  <c r="DA9"/>
  <c r="DD9" s="1"/>
  <c r="BM10"/>
  <c r="DI10" s="1"/>
  <c r="E10" i="40" s="1"/>
  <c r="BT10" i="54"/>
  <c r="DJ10" s="1"/>
  <c r="F10" i="40" s="1"/>
  <c r="CL11" i="54"/>
  <c r="CP11" s="1"/>
  <c r="CS11"/>
  <c r="CZ11"/>
  <c r="DD11" s="1"/>
  <c r="CE12"/>
  <c r="CL12"/>
  <c r="CS12"/>
  <c r="DA12"/>
  <c r="BT13"/>
  <c r="DJ13" s="1"/>
  <c r="F13" i="40" s="1"/>
  <c r="BX13" i="54"/>
  <c r="CE13"/>
  <c r="CL13"/>
  <c r="CT13"/>
  <c r="DA13"/>
  <c r="BM14"/>
  <c r="DI14" s="1"/>
  <c r="E14" i="40" s="1"/>
  <c r="BT14" i="54"/>
  <c r="DJ14" s="1"/>
  <c r="F14" i="40" s="1"/>
  <c r="CL15" i="54"/>
  <c r="CS15"/>
  <c r="CZ15"/>
  <c r="DD15" s="1"/>
  <c r="CE16"/>
  <c r="CL16"/>
  <c r="CS16"/>
  <c r="DA16"/>
  <c r="BT17"/>
  <c r="DJ17" s="1"/>
  <c r="BX17"/>
  <c r="CE17"/>
  <c r="CL17"/>
  <c r="CT17"/>
  <c r="DA17"/>
  <c r="DD17" s="1"/>
  <c r="BM18"/>
  <c r="DI18" s="1"/>
  <c r="E18" i="40" s="1"/>
  <c r="BT18" i="54"/>
  <c r="DJ18" s="1"/>
  <c r="F18" i="40" s="1"/>
  <c r="CL19" i="54"/>
  <c r="CS19"/>
  <c r="CZ19"/>
  <c r="DD19" s="1"/>
  <c r="BT20"/>
  <c r="DJ20" s="1"/>
  <c r="F20" i="40" s="1"/>
  <c r="BY20" i="54"/>
  <c r="CU20"/>
  <c r="DB21"/>
  <c r="AR22"/>
  <c r="DF22" s="1"/>
  <c r="B22" i="40" s="1"/>
  <c r="DB6" i="54"/>
  <c r="AR3"/>
  <c r="BJ99"/>
  <c r="CF4"/>
  <c r="BY5"/>
  <c r="CN6"/>
  <c r="CA8"/>
  <c r="BF19"/>
  <c r="DH19" s="1"/>
  <c r="D19" i="40" s="1"/>
  <c r="BM21" i="54"/>
  <c r="DI21" s="1"/>
  <c r="E21" i="40" s="1"/>
  <c r="BT21" i="54"/>
  <c r="DJ21" s="1"/>
  <c r="F21" i="40" s="1"/>
  <c r="BZ10" i="54"/>
  <c r="CF10"/>
  <c r="CL10"/>
  <c r="CP10" s="1"/>
  <c r="CV10"/>
  <c r="BZ14"/>
  <c r="CB14" s="1"/>
  <c r="CF14"/>
  <c r="CL14"/>
  <c r="CV14"/>
  <c r="BZ18"/>
  <c r="CF18"/>
  <c r="CL18"/>
  <c r="CV18"/>
  <c r="CA21"/>
  <c r="CG21"/>
  <c r="CM21"/>
  <c r="CS21"/>
  <c r="DC21"/>
  <c r="BZ22"/>
  <c r="CF22"/>
  <c r="CL22"/>
  <c r="CV22"/>
  <c r="BY23"/>
  <c r="CE23"/>
  <c r="CO23"/>
  <c r="CU23"/>
  <c r="DA23"/>
  <c r="BX24"/>
  <c r="CH24"/>
  <c r="CN24"/>
  <c r="CT24"/>
  <c r="CZ24"/>
  <c r="CA25"/>
  <c r="CG25"/>
  <c r="CM25"/>
  <c r="CS25"/>
  <c r="DC25"/>
  <c r="BZ26"/>
  <c r="CF26"/>
  <c r="CL26"/>
  <c r="CP26" s="1"/>
  <c r="CV26"/>
  <c r="BY27"/>
  <c r="CE27"/>
  <c r="CO27"/>
  <c r="CU27"/>
  <c r="DA27"/>
  <c r="BX28"/>
  <c r="CH28"/>
  <c r="CN28"/>
  <c r="CT28"/>
  <c r="CZ28"/>
  <c r="CA29"/>
  <c r="CG29"/>
  <c r="CM29"/>
  <c r="CS29"/>
  <c r="DC29"/>
  <c r="DD29" s="1"/>
  <c r="BZ30"/>
  <c r="CF30"/>
  <c r="CL30"/>
  <c r="CP30" s="1"/>
  <c r="CV30"/>
  <c r="BY31"/>
  <c r="CE31"/>
  <c r="CO31"/>
  <c r="CU31"/>
  <c r="DA31"/>
  <c r="BX32"/>
  <c r="CH32"/>
  <c r="CN32"/>
  <c r="CT32"/>
  <c r="CZ32"/>
  <c r="CA33"/>
  <c r="CG33"/>
  <c r="CM33"/>
  <c r="CS33"/>
  <c r="DC33"/>
  <c r="DD33" s="1"/>
  <c r="BZ34"/>
  <c r="CF34"/>
  <c r="CL34"/>
  <c r="CV34"/>
  <c r="CW34" s="1"/>
  <c r="BY35"/>
  <c r="CE35"/>
  <c r="CO35"/>
  <c r="CU35"/>
  <c r="DA35"/>
  <c r="BX36"/>
  <c r="CH36"/>
  <c r="CN36"/>
  <c r="CT36"/>
  <c r="CZ36"/>
  <c r="CA37"/>
  <c r="CG37"/>
  <c r="CM37"/>
  <c r="CS37"/>
  <c r="DC37"/>
  <c r="BZ38"/>
  <c r="CF38"/>
  <c r="CL38"/>
  <c r="CP38" s="1"/>
  <c r="CV38"/>
  <c r="CW38" s="1"/>
  <c r="BY39"/>
  <c r="CE39"/>
  <c r="CO39"/>
  <c r="CU39"/>
  <c r="DA39"/>
  <c r="BX40"/>
  <c r="CH40"/>
  <c r="CN40"/>
  <c r="CT40"/>
  <c r="CZ40"/>
  <c r="CA41"/>
  <c r="CG41"/>
  <c r="CM41"/>
  <c r="CS41"/>
  <c r="DC41"/>
  <c r="BZ42"/>
  <c r="CF42"/>
  <c r="CL42"/>
  <c r="CP42" s="1"/>
  <c r="CV42"/>
  <c r="BY43"/>
  <c r="CE43"/>
  <c r="CO43"/>
  <c r="CU43"/>
  <c r="DA43"/>
  <c r="BX44"/>
  <c r="CH44"/>
  <c r="CN44"/>
  <c r="CT44"/>
  <c r="CZ44"/>
  <c r="CA45"/>
  <c r="CG45"/>
  <c r="CM45"/>
  <c r="CS45"/>
  <c r="DC45"/>
  <c r="BM46"/>
  <c r="DI46" s="1"/>
  <c r="E46" i="40" s="1"/>
  <c r="BT46" i="54"/>
  <c r="DJ46" s="1"/>
  <c r="F46" i="40" s="1"/>
  <c r="BX46" i="54"/>
  <c r="BX47"/>
  <c r="CA48"/>
  <c r="CF49"/>
  <c r="DA49"/>
  <c r="AR50"/>
  <c r="DF50" s="1"/>
  <c r="B50" i="40" s="1"/>
  <c r="AY50" i="54"/>
  <c r="DG50" s="1"/>
  <c r="C50" i="40" s="1"/>
  <c r="DA48" i="54"/>
  <c r="CU48"/>
  <c r="CO48"/>
  <c r="CE48"/>
  <c r="BY48"/>
  <c r="CZ48"/>
  <c r="CT48"/>
  <c r="CN48"/>
  <c r="CH48"/>
  <c r="BX48"/>
  <c r="BZ21"/>
  <c r="CF21"/>
  <c r="CL21"/>
  <c r="CV21"/>
  <c r="CE22"/>
  <c r="CI22" s="1"/>
  <c r="BX23"/>
  <c r="CH23"/>
  <c r="CN23"/>
  <c r="CT23"/>
  <c r="CZ23"/>
  <c r="CA24"/>
  <c r="CG24"/>
  <c r="CM24"/>
  <c r="CS24"/>
  <c r="DC24"/>
  <c r="BZ25"/>
  <c r="CB25" s="1"/>
  <c r="CF25"/>
  <c r="CL25"/>
  <c r="CV25"/>
  <c r="CE26"/>
  <c r="CI26" s="1"/>
  <c r="BX27"/>
  <c r="CH27"/>
  <c r="CN27"/>
  <c r="CT27"/>
  <c r="CZ27"/>
  <c r="CA28"/>
  <c r="CG28"/>
  <c r="CM28"/>
  <c r="CS28"/>
  <c r="DC28"/>
  <c r="BZ29"/>
  <c r="CF29"/>
  <c r="CL29"/>
  <c r="CV29"/>
  <c r="CE30"/>
  <c r="BX31"/>
  <c r="CH31"/>
  <c r="CN31"/>
  <c r="CT31"/>
  <c r="CZ31"/>
  <c r="CA32"/>
  <c r="CG32"/>
  <c r="CM32"/>
  <c r="CS32"/>
  <c r="DC32"/>
  <c r="BZ33"/>
  <c r="CF33"/>
  <c r="CL33"/>
  <c r="CV33"/>
  <c r="CE34"/>
  <c r="BX35"/>
  <c r="CH35"/>
  <c r="CN35"/>
  <c r="CT35"/>
  <c r="CZ35"/>
  <c r="CA36"/>
  <c r="CG36"/>
  <c r="CM36"/>
  <c r="CS36"/>
  <c r="DC36"/>
  <c r="BZ37"/>
  <c r="CF37"/>
  <c r="CL37"/>
  <c r="CV37"/>
  <c r="CE38"/>
  <c r="BX39"/>
  <c r="CH39"/>
  <c r="CN39"/>
  <c r="CT39"/>
  <c r="CZ39"/>
  <c r="CA40"/>
  <c r="CG40"/>
  <c r="CM40"/>
  <c r="CS40"/>
  <c r="DC40"/>
  <c r="BZ41"/>
  <c r="CB41" s="1"/>
  <c r="CF41"/>
  <c r="CL41"/>
  <c r="CV41"/>
  <c r="CE42"/>
  <c r="BX43"/>
  <c r="CH43"/>
  <c r="CN43"/>
  <c r="CT43"/>
  <c r="CZ43"/>
  <c r="CA44"/>
  <c r="CG44"/>
  <c r="CM44"/>
  <c r="CS44"/>
  <c r="DC44"/>
  <c r="BZ45"/>
  <c r="CF45"/>
  <c r="CL45"/>
  <c r="CV45"/>
  <c r="CE46"/>
  <c r="BF47"/>
  <c r="DH47" s="1"/>
  <c r="D47" i="40" s="1"/>
  <c r="BM47" i="54"/>
  <c r="DI47" s="1"/>
  <c r="E47" i="40" s="1"/>
  <c r="BZ48" i="54"/>
  <c r="CL48"/>
  <c r="CV48"/>
  <c r="AR49"/>
  <c r="DF49" s="1"/>
  <c r="B49" i="40" s="1"/>
  <c r="AY49" i="54"/>
  <c r="DG49" s="1"/>
  <c r="C49" i="40" s="1"/>
  <c r="CE49" i="54"/>
  <c r="CZ49"/>
  <c r="CT49"/>
  <c r="CN49"/>
  <c r="CH49"/>
  <c r="BX49"/>
  <c r="DB49"/>
  <c r="CV49"/>
  <c r="CL49"/>
  <c r="DC49"/>
  <c r="CS49"/>
  <c r="CM49"/>
  <c r="CG49"/>
  <c r="CA49"/>
  <c r="CA23"/>
  <c r="CG23"/>
  <c r="CM23"/>
  <c r="CS23"/>
  <c r="DC23"/>
  <c r="BZ24"/>
  <c r="CF24"/>
  <c r="CL24"/>
  <c r="CV24"/>
  <c r="CE25"/>
  <c r="BX26"/>
  <c r="CB26" s="1"/>
  <c r="CZ26"/>
  <c r="DD26" s="1"/>
  <c r="CA27"/>
  <c r="CG27"/>
  <c r="CM27"/>
  <c r="CS27"/>
  <c r="DC27"/>
  <c r="BZ28"/>
  <c r="CF28"/>
  <c r="CL28"/>
  <c r="CV28"/>
  <c r="DB28"/>
  <c r="CE29"/>
  <c r="BX30"/>
  <c r="CB30" s="1"/>
  <c r="CZ30"/>
  <c r="CA31"/>
  <c r="CG31"/>
  <c r="CM31"/>
  <c r="CS31"/>
  <c r="DC31"/>
  <c r="BZ32"/>
  <c r="CF32"/>
  <c r="CL32"/>
  <c r="CV32"/>
  <c r="DB32"/>
  <c r="CE33"/>
  <c r="BX34"/>
  <c r="CB34" s="1"/>
  <c r="CZ34"/>
  <c r="DD34" s="1"/>
  <c r="CA35"/>
  <c r="CG35"/>
  <c r="CM35"/>
  <c r="CS35"/>
  <c r="DC35"/>
  <c r="BZ36"/>
  <c r="CF36"/>
  <c r="CL36"/>
  <c r="CV36"/>
  <c r="DB36"/>
  <c r="CE37"/>
  <c r="BX38"/>
  <c r="CZ38"/>
  <c r="CA39"/>
  <c r="CG39"/>
  <c r="CM39"/>
  <c r="CS39"/>
  <c r="DC39"/>
  <c r="BZ40"/>
  <c r="CF40"/>
  <c r="CL40"/>
  <c r="CV40"/>
  <c r="DB40"/>
  <c r="CE41"/>
  <c r="BX42"/>
  <c r="CZ42"/>
  <c r="DD42" s="1"/>
  <c r="CA43"/>
  <c r="CG43"/>
  <c r="CM43"/>
  <c r="CS43"/>
  <c r="DC43"/>
  <c r="BZ44"/>
  <c r="CF44"/>
  <c r="CL44"/>
  <c r="CV44"/>
  <c r="DB44"/>
  <c r="CE45"/>
  <c r="CS48"/>
  <c r="CW48" s="1"/>
  <c r="BZ49"/>
  <c r="CO49"/>
  <c r="BZ23"/>
  <c r="CF23"/>
  <c r="CL23"/>
  <c r="CV23"/>
  <c r="BZ27"/>
  <c r="CF27"/>
  <c r="CL27"/>
  <c r="CV27"/>
  <c r="CO28"/>
  <c r="CU28"/>
  <c r="BZ31"/>
  <c r="CF31"/>
  <c r="CL31"/>
  <c r="CV31"/>
  <c r="BZ35"/>
  <c r="CF35"/>
  <c r="CL35"/>
  <c r="CP35" s="1"/>
  <c r="CV35"/>
  <c r="CU36"/>
  <c r="BZ39"/>
  <c r="CF39"/>
  <c r="CL39"/>
  <c r="CV39"/>
  <c r="CU40"/>
  <c r="BZ43"/>
  <c r="CF43"/>
  <c r="CL43"/>
  <c r="CV43"/>
  <c r="DH50"/>
  <c r="D50" i="40" s="1"/>
  <c r="DA76" i="54"/>
  <c r="CU76"/>
  <c r="CO76"/>
  <c r="CE76"/>
  <c r="BY76"/>
  <c r="DC76"/>
  <c r="CS76"/>
  <c r="CM76"/>
  <c r="CG76"/>
  <c r="CA76"/>
  <c r="CZ76"/>
  <c r="CT76"/>
  <c r="CN76"/>
  <c r="CH76"/>
  <c r="BX76"/>
  <c r="BZ46"/>
  <c r="CF46"/>
  <c r="CL46"/>
  <c r="CV46"/>
  <c r="DB46"/>
  <c r="DD46" s="1"/>
  <c r="BY47"/>
  <c r="CE47"/>
  <c r="CO47"/>
  <c r="CU47"/>
  <c r="DA47"/>
  <c r="DD47" s="1"/>
  <c r="BZ50"/>
  <c r="CB50" s="1"/>
  <c r="CF50"/>
  <c r="CL50"/>
  <c r="CV50"/>
  <c r="DB50"/>
  <c r="BY51"/>
  <c r="CE51"/>
  <c r="CO51"/>
  <c r="CU51"/>
  <c r="DA51"/>
  <c r="BX52"/>
  <c r="CH52"/>
  <c r="CN52"/>
  <c r="CT52"/>
  <c r="CZ52"/>
  <c r="CA53"/>
  <c r="CG53"/>
  <c r="CM53"/>
  <c r="CS53"/>
  <c r="DC53"/>
  <c r="BZ54"/>
  <c r="CF54"/>
  <c r="CL54"/>
  <c r="CV54"/>
  <c r="DB54"/>
  <c r="BY55"/>
  <c r="CE55"/>
  <c r="CO55"/>
  <c r="CU55"/>
  <c r="DA55"/>
  <c r="BX56"/>
  <c r="CH56"/>
  <c r="CN56"/>
  <c r="CT56"/>
  <c r="CZ56"/>
  <c r="CA57"/>
  <c r="CG57"/>
  <c r="CM57"/>
  <c r="CS57"/>
  <c r="DC57"/>
  <c r="BZ58"/>
  <c r="CF58"/>
  <c r="CL58"/>
  <c r="CV58"/>
  <c r="DB58"/>
  <c r="BY59"/>
  <c r="CE59"/>
  <c r="CO59"/>
  <c r="CU59"/>
  <c r="DA59"/>
  <c r="BX60"/>
  <c r="CH60"/>
  <c r="CN60"/>
  <c r="CT60"/>
  <c r="CZ60"/>
  <c r="CA61"/>
  <c r="CG61"/>
  <c r="CM61"/>
  <c r="CS61"/>
  <c r="DC61"/>
  <c r="BZ62"/>
  <c r="CF62"/>
  <c r="CL62"/>
  <c r="CV62"/>
  <c r="DB62"/>
  <c r="BY63"/>
  <c r="CE63"/>
  <c r="CO63"/>
  <c r="CU63"/>
  <c r="DA63"/>
  <c r="BX64"/>
  <c r="CH64"/>
  <c r="CN64"/>
  <c r="CT64"/>
  <c r="CZ64"/>
  <c r="CA65"/>
  <c r="CG65"/>
  <c r="CM65"/>
  <c r="CS65"/>
  <c r="DC65"/>
  <c r="BZ66"/>
  <c r="CF66"/>
  <c r="CL66"/>
  <c r="CV66"/>
  <c r="DB66"/>
  <c r="DD66" s="1"/>
  <c r="BY67"/>
  <c r="CE67"/>
  <c r="CO67"/>
  <c r="CU67"/>
  <c r="DA67"/>
  <c r="BX68"/>
  <c r="CH68"/>
  <c r="CN68"/>
  <c r="CT68"/>
  <c r="CZ68"/>
  <c r="CA69"/>
  <c r="CG69"/>
  <c r="CM69"/>
  <c r="CS69"/>
  <c r="DC69"/>
  <c r="BZ70"/>
  <c r="CF70"/>
  <c r="CL70"/>
  <c r="CV70"/>
  <c r="DB70"/>
  <c r="DD70" s="1"/>
  <c r="BY71"/>
  <c r="CE71"/>
  <c r="CO71"/>
  <c r="CU71"/>
  <c r="DA71"/>
  <c r="BY72"/>
  <c r="CF72"/>
  <c r="CM72"/>
  <c r="CU72"/>
  <c r="DB72"/>
  <c r="AR73"/>
  <c r="DF73" s="1"/>
  <c r="B73" i="40" s="1"/>
  <c r="AY73" i="54"/>
  <c r="DG73" s="1"/>
  <c r="C73" i="40" s="1"/>
  <c r="AY75" i="54"/>
  <c r="DG75" s="1"/>
  <c r="C75" i="40" s="1"/>
  <c r="BF75" i="54"/>
  <c r="DH75" s="1"/>
  <c r="D75" i="40" s="1"/>
  <c r="BM75" i="54"/>
  <c r="DI75" s="1"/>
  <c r="E75" i="40" s="1"/>
  <c r="CL76" i="54"/>
  <c r="BM77"/>
  <c r="DI77" s="1"/>
  <c r="E77" i="40" s="1"/>
  <c r="BT77" i="54"/>
  <c r="DJ77" s="1"/>
  <c r="F77" i="40" s="1"/>
  <c r="CZ73" i="54"/>
  <c r="CT73"/>
  <c r="CN73"/>
  <c r="CH73"/>
  <c r="BX73"/>
  <c r="DB73"/>
  <c r="CV73"/>
  <c r="CL73"/>
  <c r="CF73"/>
  <c r="BZ73"/>
  <c r="DC73"/>
  <c r="CS73"/>
  <c r="CM73"/>
  <c r="CG73"/>
  <c r="CA73"/>
  <c r="BX51"/>
  <c r="CZ51"/>
  <c r="CA52"/>
  <c r="CG52"/>
  <c r="CM52"/>
  <c r="CS52"/>
  <c r="DC52"/>
  <c r="BZ53"/>
  <c r="CF53"/>
  <c r="CL53"/>
  <c r="CV53"/>
  <c r="DB53"/>
  <c r="CE54"/>
  <c r="BX55"/>
  <c r="CZ55"/>
  <c r="CA56"/>
  <c r="CG56"/>
  <c r="CM56"/>
  <c r="CS56"/>
  <c r="DC56"/>
  <c r="BZ57"/>
  <c r="CF57"/>
  <c r="CL57"/>
  <c r="CV57"/>
  <c r="DB57"/>
  <c r="CE58"/>
  <c r="BX59"/>
  <c r="CZ59"/>
  <c r="DD59" s="1"/>
  <c r="CA60"/>
  <c r="CG60"/>
  <c r="CM60"/>
  <c r="CS60"/>
  <c r="DC60"/>
  <c r="BZ61"/>
  <c r="CF61"/>
  <c r="CL61"/>
  <c r="CV61"/>
  <c r="DB61"/>
  <c r="CE62"/>
  <c r="BX63"/>
  <c r="CZ63"/>
  <c r="CA64"/>
  <c r="CG64"/>
  <c r="CM64"/>
  <c r="CS64"/>
  <c r="DC64"/>
  <c r="BZ65"/>
  <c r="CF65"/>
  <c r="CL65"/>
  <c r="CV65"/>
  <c r="DB65"/>
  <c r="CE66"/>
  <c r="BX67"/>
  <c r="CZ67"/>
  <c r="CA68"/>
  <c r="CG68"/>
  <c r="CM68"/>
  <c r="CS68"/>
  <c r="DC68"/>
  <c r="BZ69"/>
  <c r="CF69"/>
  <c r="CL69"/>
  <c r="CV69"/>
  <c r="DB69"/>
  <c r="CE70"/>
  <c r="BX71"/>
  <c r="CZ71"/>
  <c r="CE72"/>
  <c r="CL72"/>
  <c r="CS72"/>
  <c r="BF74"/>
  <c r="DH74" s="1"/>
  <c r="D74" i="40" s="1"/>
  <c r="CZ72" i="54"/>
  <c r="CT72"/>
  <c r="CN72"/>
  <c r="CH72"/>
  <c r="BX72"/>
  <c r="BZ52"/>
  <c r="CF52"/>
  <c r="CL52"/>
  <c r="CV52"/>
  <c r="DB52"/>
  <c r="DA53"/>
  <c r="BZ56"/>
  <c r="CF56"/>
  <c r="CL56"/>
  <c r="CV56"/>
  <c r="DB56"/>
  <c r="CE57"/>
  <c r="CO57"/>
  <c r="CU57"/>
  <c r="DA57"/>
  <c r="BZ60"/>
  <c r="CF60"/>
  <c r="CL60"/>
  <c r="CV60"/>
  <c r="DB60"/>
  <c r="BY61"/>
  <c r="CE61"/>
  <c r="CO61"/>
  <c r="CU61"/>
  <c r="DA61"/>
  <c r="BZ64"/>
  <c r="CF64"/>
  <c r="CL64"/>
  <c r="CV64"/>
  <c r="DB64"/>
  <c r="BY65"/>
  <c r="CE65"/>
  <c r="CO65"/>
  <c r="CU65"/>
  <c r="DA65"/>
  <c r="BZ68"/>
  <c r="CF68"/>
  <c r="CL68"/>
  <c r="CV68"/>
  <c r="DB68"/>
  <c r="BY69"/>
  <c r="CE69"/>
  <c r="CO69"/>
  <c r="CU69"/>
  <c r="DA69"/>
  <c r="CA72"/>
  <c r="CE73"/>
  <c r="DA73"/>
  <c r="AY74"/>
  <c r="DG74" s="1"/>
  <c r="C74" i="40" s="1"/>
  <c r="CA46" i="54"/>
  <c r="CG46"/>
  <c r="CM46"/>
  <c r="CS46"/>
  <c r="CW46" s="1"/>
  <c r="BZ47"/>
  <c r="CF47"/>
  <c r="CL47"/>
  <c r="CV47"/>
  <c r="CM50"/>
  <c r="CS50"/>
  <c r="BZ51"/>
  <c r="CF51"/>
  <c r="CL51"/>
  <c r="CV51"/>
  <c r="BY52"/>
  <c r="CE52"/>
  <c r="CO52"/>
  <c r="CU52"/>
  <c r="BX53"/>
  <c r="CH53"/>
  <c r="CN53"/>
  <c r="CT53"/>
  <c r="CA54"/>
  <c r="CG54"/>
  <c r="CM54"/>
  <c r="CS54"/>
  <c r="BZ55"/>
  <c r="CF55"/>
  <c r="CL55"/>
  <c r="CV55"/>
  <c r="BY56"/>
  <c r="CE56"/>
  <c r="CO56"/>
  <c r="CU56"/>
  <c r="BX57"/>
  <c r="CH57"/>
  <c r="CN57"/>
  <c r="CT57"/>
  <c r="CA58"/>
  <c r="CG58"/>
  <c r="CM58"/>
  <c r="CS58"/>
  <c r="BZ59"/>
  <c r="CF59"/>
  <c r="CL59"/>
  <c r="CV59"/>
  <c r="BY60"/>
  <c r="CE60"/>
  <c r="CI60" s="1"/>
  <c r="CO60"/>
  <c r="CU60"/>
  <c r="BX61"/>
  <c r="CH61"/>
  <c r="CN61"/>
  <c r="CT61"/>
  <c r="CA62"/>
  <c r="CG62"/>
  <c r="CM62"/>
  <c r="CS62"/>
  <c r="BZ63"/>
  <c r="CF63"/>
  <c r="CL63"/>
  <c r="CV63"/>
  <c r="BY64"/>
  <c r="CE64"/>
  <c r="CO64"/>
  <c r="CU64"/>
  <c r="BX65"/>
  <c r="CH65"/>
  <c r="CN65"/>
  <c r="CT65"/>
  <c r="CA66"/>
  <c r="CG66"/>
  <c r="CM66"/>
  <c r="CS66"/>
  <c r="BZ67"/>
  <c r="CF67"/>
  <c r="CL67"/>
  <c r="CV67"/>
  <c r="BY68"/>
  <c r="CE68"/>
  <c r="CI68" s="1"/>
  <c r="CO68"/>
  <c r="CU68"/>
  <c r="BX69"/>
  <c r="CH69"/>
  <c r="CN69"/>
  <c r="CT69"/>
  <c r="CA70"/>
  <c r="CG70"/>
  <c r="CM70"/>
  <c r="CS70"/>
  <c r="BZ71"/>
  <c r="CF71"/>
  <c r="CL71"/>
  <c r="CV71"/>
  <c r="BZ72"/>
  <c r="CG72"/>
  <c r="CO72"/>
  <c r="CV72"/>
  <c r="DC72"/>
  <c r="DI73"/>
  <c r="E73" i="40" s="1"/>
  <c r="BT73" i="54"/>
  <c r="DJ73" s="1"/>
  <c r="F73" i="40" s="1"/>
  <c r="BY73" i="54"/>
  <c r="CU73"/>
  <c r="AY76"/>
  <c r="DG76" s="1"/>
  <c r="C76" i="40" s="1"/>
  <c r="BF76" i="54"/>
  <c r="DH76" s="1"/>
  <c r="D76" i="40" s="1"/>
  <c r="BZ74" i="54"/>
  <c r="CB74" s="1"/>
  <c r="CF74"/>
  <c r="CL74"/>
  <c r="CV74"/>
  <c r="DB74"/>
  <c r="BY75"/>
  <c r="CE75"/>
  <c r="CO75"/>
  <c r="CU75"/>
  <c r="DA75"/>
  <c r="CA77"/>
  <c r="CG77"/>
  <c r="CM77"/>
  <c r="CS77"/>
  <c r="DC77"/>
  <c r="BZ78"/>
  <c r="CF78"/>
  <c r="CL78"/>
  <c r="CV78"/>
  <c r="DB78"/>
  <c r="BY79"/>
  <c r="CE79"/>
  <c r="CO79"/>
  <c r="CU79"/>
  <c r="DA79"/>
  <c r="BX80"/>
  <c r="CH80"/>
  <c r="CN80"/>
  <c r="CT80"/>
  <c r="CZ80"/>
  <c r="CA81"/>
  <c r="CG81"/>
  <c r="CM81"/>
  <c r="CS81"/>
  <c r="DC81"/>
  <c r="BZ82"/>
  <c r="CF82"/>
  <c r="CL82"/>
  <c r="CV82"/>
  <c r="DB82"/>
  <c r="DD82" s="1"/>
  <c r="BY83"/>
  <c r="CE83"/>
  <c r="CO83"/>
  <c r="CU83"/>
  <c r="DA83"/>
  <c r="BX84"/>
  <c r="CH84"/>
  <c r="CN84"/>
  <c r="CT84"/>
  <c r="CZ84"/>
  <c r="CA85"/>
  <c r="CG85"/>
  <c r="CM85"/>
  <c r="CS85"/>
  <c r="DC85"/>
  <c r="BZ86"/>
  <c r="CF86"/>
  <c r="CL86"/>
  <c r="CV86"/>
  <c r="DB86"/>
  <c r="DD86" s="1"/>
  <c r="BY87"/>
  <c r="CE87"/>
  <c r="CO87"/>
  <c r="CU87"/>
  <c r="DA87"/>
  <c r="BX88"/>
  <c r="CH88"/>
  <c r="CN88"/>
  <c r="CT88"/>
  <c r="CZ88"/>
  <c r="CA89"/>
  <c r="CG89"/>
  <c r="CM89"/>
  <c r="CS89"/>
  <c r="DC89"/>
  <c r="BZ90"/>
  <c r="CF90"/>
  <c r="CL90"/>
  <c r="CV90"/>
  <c r="DB90"/>
  <c r="DD90" s="1"/>
  <c r="CE91"/>
  <c r="CO91"/>
  <c r="CU91"/>
  <c r="DA91"/>
  <c r="BX92"/>
  <c r="CH92"/>
  <c r="CN92"/>
  <c r="CT92"/>
  <c r="CZ92"/>
  <c r="CA93"/>
  <c r="CG93"/>
  <c r="CM93"/>
  <c r="CS93"/>
  <c r="DC93"/>
  <c r="BZ94"/>
  <c r="CF94"/>
  <c r="CL94"/>
  <c r="CV94"/>
  <c r="DB94"/>
  <c r="DD94" s="1"/>
  <c r="CE95"/>
  <c r="BX96"/>
  <c r="CH96"/>
  <c r="CN96"/>
  <c r="CT96"/>
  <c r="CZ96"/>
  <c r="CA97"/>
  <c r="CG97"/>
  <c r="CM97"/>
  <c r="CS97"/>
  <c r="DC97"/>
  <c r="BZ98"/>
  <c r="CF98"/>
  <c r="CL98"/>
  <c r="CV98"/>
  <c r="DB98"/>
  <c r="CO74"/>
  <c r="CU74"/>
  <c r="DA74"/>
  <c r="BX75"/>
  <c r="CH75"/>
  <c r="CN75"/>
  <c r="CT75"/>
  <c r="CZ75"/>
  <c r="BZ77"/>
  <c r="CF77"/>
  <c r="CL77"/>
  <c r="CV77"/>
  <c r="DB77"/>
  <c r="BY78"/>
  <c r="CE78"/>
  <c r="CO78"/>
  <c r="CU78"/>
  <c r="DA78"/>
  <c r="BX79"/>
  <c r="CH79"/>
  <c r="CN79"/>
  <c r="CT79"/>
  <c r="CZ79"/>
  <c r="CA80"/>
  <c r="CG80"/>
  <c r="CM80"/>
  <c r="CS80"/>
  <c r="DC80"/>
  <c r="BZ81"/>
  <c r="CF81"/>
  <c r="CL81"/>
  <c r="CV81"/>
  <c r="DB81"/>
  <c r="CE82"/>
  <c r="BX83"/>
  <c r="CZ83"/>
  <c r="CA84"/>
  <c r="CG84"/>
  <c r="CM84"/>
  <c r="CS84"/>
  <c r="DC84"/>
  <c r="BZ85"/>
  <c r="CF85"/>
  <c r="CL85"/>
  <c r="CV85"/>
  <c r="DB85"/>
  <c r="CE86"/>
  <c r="BX87"/>
  <c r="CZ87"/>
  <c r="CA88"/>
  <c r="CG88"/>
  <c r="CM88"/>
  <c r="CS88"/>
  <c r="DC88"/>
  <c r="BZ89"/>
  <c r="CF89"/>
  <c r="CL89"/>
  <c r="CV89"/>
  <c r="DB89"/>
  <c r="CE90"/>
  <c r="BX91"/>
  <c r="CZ91"/>
  <c r="CA92"/>
  <c r="CG92"/>
  <c r="CM92"/>
  <c r="CS92"/>
  <c r="DC92"/>
  <c r="BZ93"/>
  <c r="CF93"/>
  <c r="CL93"/>
  <c r="CV93"/>
  <c r="DB93"/>
  <c r="CE94"/>
  <c r="BX95"/>
  <c r="CZ95"/>
  <c r="DD95" s="1"/>
  <c r="CA96"/>
  <c r="CG96"/>
  <c r="CM96"/>
  <c r="CS96"/>
  <c r="DC96"/>
  <c r="BZ97"/>
  <c r="CF97"/>
  <c r="CL97"/>
  <c r="CV97"/>
  <c r="DB97"/>
  <c r="BY98"/>
  <c r="CE98"/>
  <c r="CO98"/>
  <c r="CU98"/>
  <c r="DA98"/>
  <c r="BZ80"/>
  <c r="CF80"/>
  <c r="CL80"/>
  <c r="CV80"/>
  <c r="DB80"/>
  <c r="BZ84"/>
  <c r="CF84"/>
  <c r="CL84"/>
  <c r="CV84"/>
  <c r="DB84"/>
  <c r="BZ88"/>
  <c r="CF88"/>
  <c r="CL88"/>
  <c r="CV88"/>
  <c r="DB88"/>
  <c r="BZ92"/>
  <c r="CF92"/>
  <c r="CL92"/>
  <c r="CV92"/>
  <c r="DB92"/>
  <c r="BZ96"/>
  <c r="CF96"/>
  <c r="CL96"/>
  <c r="CV96"/>
  <c r="DB96"/>
  <c r="BX98"/>
  <c r="CH98"/>
  <c r="CN98"/>
  <c r="CT98"/>
  <c r="CZ98"/>
  <c r="CS74"/>
  <c r="BZ75"/>
  <c r="CF75"/>
  <c r="CL75"/>
  <c r="CV75"/>
  <c r="BX77"/>
  <c r="CH77"/>
  <c r="CN77"/>
  <c r="CT77"/>
  <c r="CA78"/>
  <c r="CG78"/>
  <c r="CM78"/>
  <c r="CS78"/>
  <c r="BZ79"/>
  <c r="CF79"/>
  <c r="CL79"/>
  <c r="CV79"/>
  <c r="BY80"/>
  <c r="CE80"/>
  <c r="CO80"/>
  <c r="CU80"/>
  <c r="BX81"/>
  <c r="CH81"/>
  <c r="CN81"/>
  <c r="CT81"/>
  <c r="CA82"/>
  <c r="CG82"/>
  <c r="CM82"/>
  <c r="CS82"/>
  <c r="BZ83"/>
  <c r="CF83"/>
  <c r="CL83"/>
  <c r="CP83" s="1"/>
  <c r="CV83"/>
  <c r="BY84"/>
  <c r="CE84"/>
  <c r="CO84"/>
  <c r="CU84"/>
  <c r="BX85"/>
  <c r="CH85"/>
  <c r="CN85"/>
  <c r="CT85"/>
  <c r="CA86"/>
  <c r="CG86"/>
  <c r="CM86"/>
  <c r="CS86"/>
  <c r="BZ87"/>
  <c r="CF87"/>
  <c r="CL87"/>
  <c r="CP87" s="1"/>
  <c r="CV87"/>
  <c r="BY88"/>
  <c r="CE88"/>
  <c r="CO88"/>
  <c r="CU88"/>
  <c r="BX89"/>
  <c r="CH89"/>
  <c r="CN89"/>
  <c r="CT89"/>
  <c r="CA90"/>
  <c r="CG90"/>
  <c r="CM90"/>
  <c r="CS90"/>
  <c r="BZ91"/>
  <c r="CF91"/>
  <c r="CL91"/>
  <c r="CP91" s="1"/>
  <c r="CV91"/>
  <c r="BY92"/>
  <c r="CE92"/>
  <c r="CO92"/>
  <c r="CU92"/>
  <c r="BX93"/>
  <c r="CH93"/>
  <c r="CN93"/>
  <c r="CT93"/>
  <c r="CA94"/>
  <c r="CG94"/>
  <c r="CM94"/>
  <c r="CS94"/>
  <c r="BZ95"/>
  <c r="CF95"/>
  <c r="CL95"/>
  <c r="CP95" s="1"/>
  <c r="CV95"/>
  <c r="CW95" s="1"/>
  <c r="BY96"/>
  <c r="CE96"/>
  <c r="CO96"/>
  <c r="CU96"/>
  <c r="BX97"/>
  <c r="CH97"/>
  <c r="CN97"/>
  <c r="CT97"/>
  <c r="CA98"/>
  <c r="CG98"/>
  <c r="CM98"/>
  <c r="CS98"/>
  <c r="M99" i="7"/>
  <c r="AA4" i="30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7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M99" i="4"/>
  <c r="U99" i="1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W4" i="30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7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8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9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6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AH99" i="52"/>
  <c r="AI99"/>
  <c r="AJ99"/>
  <c r="AK99"/>
  <c r="AL99"/>
  <c r="AM99"/>
  <c r="AN99"/>
  <c r="AO99"/>
  <c r="AH102"/>
  <c r="AI102"/>
  <c r="AJ102"/>
  <c r="AK102"/>
  <c r="AL102"/>
  <c r="AM102"/>
  <c r="AN102"/>
  <c r="AO102"/>
  <c r="AH103"/>
  <c r="AI103"/>
  <c r="AJ103"/>
  <c r="AK103"/>
  <c r="AL103"/>
  <c r="AM103"/>
  <c r="AN103"/>
  <c r="AO103"/>
  <c r="AH104"/>
  <c r="AI104"/>
  <c r="AJ104"/>
  <c r="AK104"/>
  <c r="AL104"/>
  <c r="AM104"/>
  <c r="AN104"/>
  <c r="AO104"/>
  <c r="AH105"/>
  <c r="AI105"/>
  <c r="AJ105"/>
  <c r="AK105"/>
  <c r="AL105"/>
  <c r="AM105"/>
  <c r="AN105"/>
  <c r="AO105"/>
  <c r="AH106"/>
  <c r="AI106"/>
  <c r="AJ106"/>
  <c r="AK106"/>
  <c r="AL106"/>
  <c r="AM106"/>
  <c r="AN106"/>
  <c r="AO106"/>
  <c r="AF102" i="38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99"/>
  <c r="AG99"/>
  <c r="AH99"/>
  <c r="AI99"/>
  <c r="AJ99"/>
  <c r="AK99"/>
  <c r="AJ102"/>
  <c r="AK102"/>
  <c r="AJ103"/>
  <c r="AK103"/>
  <c r="AJ104"/>
  <c r="AK104"/>
  <c r="AJ105"/>
  <c r="AK105"/>
  <c r="AJ106"/>
  <c r="AK106"/>
  <c r="AE106"/>
  <c r="AD106"/>
  <c r="AC106"/>
  <c r="AB106"/>
  <c r="AA106"/>
  <c r="Z106"/>
  <c r="Y106"/>
  <c r="X106"/>
  <c r="AE105"/>
  <c r="AD105"/>
  <c r="AC105"/>
  <c r="AB105"/>
  <c r="AA105"/>
  <c r="Z105"/>
  <c r="Y105"/>
  <c r="X105"/>
  <c r="AE104"/>
  <c r="AD104"/>
  <c r="AC104"/>
  <c r="AB104"/>
  <c r="AA104"/>
  <c r="Z104"/>
  <c r="Y104"/>
  <c r="X104"/>
  <c r="AE103"/>
  <c r="AD103"/>
  <c r="AC103"/>
  <c r="AB103"/>
  <c r="AA103"/>
  <c r="Z103"/>
  <c r="Y103"/>
  <c r="X103"/>
  <c r="AE102"/>
  <c r="AD102"/>
  <c r="AC102"/>
  <c r="AB102"/>
  <c r="AA102"/>
  <c r="Z102"/>
  <c r="Y102"/>
  <c r="X102"/>
  <c r="AE99"/>
  <c r="AD99"/>
  <c r="AC99"/>
  <c r="AB99"/>
  <c r="AA99"/>
  <c r="Z99"/>
  <c r="Y99"/>
  <c r="X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A1"/>
  <c r="H99" i="53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C4" s="1"/>
  <c r="I3"/>
  <c r="C3"/>
  <c r="A1"/>
  <c r="AC102" i="5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B106"/>
  <c r="AB105"/>
  <c r="AB104"/>
  <c r="AB103"/>
  <c r="AB102"/>
  <c r="AB99"/>
  <c r="AC99"/>
  <c r="AD99"/>
  <c r="AE99"/>
  <c r="AF99"/>
  <c r="AG99"/>
  <c r="A1"/>
  <c r="H99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I3"/>
  <c r="C3"/>
  <c r="DD61" i="54" l="1"/>
  <c r="CW16"/>
  <c r="CP44"/>
  <c r="CB12"/>
  <c r="CB22"/>
  <c r="CW74"/>
  <c r="DD97"/>
  <c r="CI36"/>
  <c r="CB37"/>
  <c r="CI74"/>
  <c r="CB61"/>
  <c r="CB42"/>
  <c r="DD38"/>
  <c r="DD37"/>
  <c r="CP34"/>
  <c r="CW22"/>
  <c r="CB18"/>
  <c r="CB10"/>
  <c r="CI17"/>
  <c r="CW15"/>
  <c r="DD13"/>
  <c r="CP12"/>
  <c r="CP7"/>
  <c r="CW90"/>
  <c r="CW86"/>
  <c r="CW82"/>
  <c r="CW78"/>
  <c r="DD87"/>
  <c r="DD81"/>
  <c r="DD77"/>
  <c r="DD53"/>
  <c r="DD71"/>
  <c r="DD55"/>
  <c r="DD62"/>
  <c r="DD58"/>
  <c r="DD54"/>
  <c r="DD50"/>
  <c r="CI37"/>
  <c r="DD30"/>
  <c r="DD45"/>
  <c r="CW30"/>
  <c r="CP18"/>
  <c r="CP14"/>
  <c r="CI16"/>
  <c r="CI9"/>
  <c r="CW8"/>
  <c r="DD20"/>
  <c r="CB11"/>
  <c r="CB7"/>
  <c r="DK5"/>
  <c r="CI50"/>
  <c r="CB38"/>
  <c r="CP36"/>
  <c r="CI34"/>
  <c r="CW42"/>
  <c r="DD41"/>
  <c r="DD25"/>
  <c r="CP22"/>
  <c r="CW10"/>
  <c r="CP15"/>
  <c r="CI7"/>
  <c r="DK6"/>
  <c r="AE101" i="52"/>
  <c r="DD85" i="54"/>
  <c r="CI40"/>
  <c r="CP41"/>
  <c r="CP25"/>
  <c r="CI6"/>
  <c r="CP5"/>
  <c r="P98" i="38"/>
  <c r="L98" i="26" s="1"/>
  <c r="P97" i="38"/>
  <c r="P96"/>
  <c r="L96" i="26" s="1"/>
  <c r="P95" i="38"/>
  <c r="P94"/>
  <c r="P93"/>
  <c r="P92"/>
  <c r="L92" i="26" s="1"/>
  <c r="P91" i="38"/>
  <c r="P90"/>
  <c r="P89"/>
  <c r="P88"/>
  <c r="L88" i="26" s="1"/>
  <c r="P87" i="38"/>
  <c r="P86"/>
  <c r="P85"/>
  <c r="P84"/>
  <c r="L84" i="26" s="1"/>
  <c r="P83" i="38"/>
  <c r="P82"/>
  <c r="P81"/>
  <c r="P80"/>
  <c r="L80" i="26" s="1"/>
  <c r="P79" i="38"/>
  <c r="P78"/>
  <c r="P77"/>
  <c r="P76"/>
  <c r="L76" i="26" s="1"/>
  <c r="P75" i="38"/>
  <c r="P74"/>
  <c r="P73"/>
  <c r="P72"/>
  <c r="L72" i="26" s="1"/>
  <c r="P71" i="38"/>
  <c r="P70"/>
  <c r="P69"/>
  <c r="P68"/>
  <c r="L68" i="26" s="1"/>
  <c r="P67" i="38"/>
  <c r="P66"/>
  <c r="P65"/>
  <c r="P64"/>
  <c r="L64" i="26" s="1"/>
  <c r="P63" i="38"/>
  <c r="P62"/>
  <c r="P61"/>
  <c r="P60"/>
  <c r="L60" i="26" s="1"/>
  <c r="P59" i="38"/>
  <c r="P58"/>
  <c r="P57"/>
  <c r="P56"/>
  <c r="L56" i="26" s="1"/>
  <c r="P55" i="38"/>
  <c r="P54"/>
  <c r="P53"/>
  <c r="P52"/>
  <c r="L52" i="26" s="1"/>
  <c r="P51" i="38"/>
  <c r="P50"/>
  <c r="P49"/>
  <c r="P48"/>
  <c r="L48" i="26" s="1"/>
  <c r="P47" i="38"/>
  <c r="P46"/>
  <c r="P45"/>
  <c r="P44"/>
  <c r="L44" i="26" s="1"/>
  <c r="P43" i="38"/>
  <c r="P42"/>
  <c r="P41"/>
  <c r="P40"/>
  <c r="L40" i="26" s="1"/>
  <c r="P39" i="38"/>
  <c r="P38"/>
  <c r="P37"/>
  <c r="P36"/>
  <c r="L36" i="26" s="1"/>
  <c r="P35" i="38"/>
  <c r="P34"/>
  <c r="P33"/>
  <c r="P32"/>
  <c r="L32" i="26" s="1"/>
  <c r="P31" i="38"/>
  <c r="P30"/>
  <c r="P29"/>
  <c r="P28"/>
  <c r="L28" i="26" s="1"/>
  <c r="P27" i="38"/>
  <c r="P26"/>
  <c r="P25"/>
  <c r="P24"/>
  <c r="L24" i="26" s="1"/>
  <c r="P23" i="38"/>
  <c r="P22"/>
  <c r="P21"/>
  <c r="P20"/>
  <c r="L20" i="26" s="1"/>
  <c r="P19" i="38"/>
  <c r="P18"/>
  <c r="P17"/>
  <c r="P16"/>
  <c r="L16" i="26" s="1"/>
  <c r="P15" i="38"/>
  <c r="P14"/>
  <c r="P13"/>
  <c r="P12"/>
  <c r="L12" i="26" s="1"/>
  <c r="P11" i="38"/>
  <c r="P10"/>
  <c r="P9"/>
  <c r="P8"/>
  <c r="L8" i="26" s="1"/>
  <c r="P7" i="38"/>
  <c r="P6"/>
  <c r="P5"/>
  <c r="P4"/>
  <c r="L4" i="26" s="1"/>
  <c r="P3" i="38"/>
  <c r="Q98"/>
  <c r="L98" i="27" s="1"/>
  <c r="Q97" i="38"/>
  <c r="Q96"/>
  <c r="L96" i="27" s="1"/>
  <c r="Q95" i="38"/>
  <c r="Q94"/>
  <c r="Q93"/>
  <c r="Q92"/>
  <c r="L92" i="27" s="1"/>
  <c r="Q91" i="38"/>
  <c r="Q90"/>
  <c r="Q89"/>
  <c r="Q88"/>
  <c r="L88" i="27" s="1"/>
  <c r="Q87" i="38"/>
  <c r="Q86"/>
  <c r="Q85"/>
  <c r="Q84"/>
  <c r="L84" i="27" s="1"/>
  <c r="Q83" i="38"/>
  <c r="Q82"/>
  <c r="Q81"/>
  <c r="Q80"/>
  <c r="L80" i="27" s="1"/>
  <c r="Q79" i="38"/>
  <c r="Q78"/>
  <c r="Q77"/>
  <c r="Q76"/>
  <c r="L76" i="27" s="1"/>
  <c r="Q75" i="38"/>
  <c r="Q74"/>
  <c r="Q73"/>
  <c r="Q72"/>
  <c r="L72" i="27" s="1"/>
  <c r="Q71" i="38"/>
  <c r="Q70"/>
  <c r="Q69"/>
  <c r="Q68"/>
  <c r="L68" i="27" s="1"/>
  <c r="Q67" i="38"/>
  <c r="Q66"/>
  <c r="Q65"/>
  <c r="Q64"/>
  <c r="L64" i="27" s="1"/>
  <c r="Q63" i="38"/>
  <c r="Q62"/>
  <c r="Q61"/>
  <c r="Q60"/>
  <c r="L60" i="27" s="1"/>
  <c r="Q59" i="38"/>
  <c r="Q58"/>
  <c r="Q57"/>
  <c r="Q56"/>
  <c r="L56" i="27" s="1"/>
  <c r="Q55" i="38"/>
  <c r="Q54"/>
  <c r="Q53"/>
  <c r="Q52"/>
  <c r="L52" i="27" s="1"/>
  <c r="Q51" i="38"/>
  <c r="Q50"/>
  <c r="Q49"/>
  <c r="Q48"/>
  <c r="L48" i="27" s="1"/>
  <c r="Q47" i="38"/>
  <c r="Q46"/>
  <c r="Q45"/>
  <c r="Q44"/>
  <c r="L44" i="27" s="1"/>
  <c r="Q43" i="38"/>
  <c r="Q42"/>
  <c r="Q41"/>
  <c r="Q40"/>
  <c r="L40" i="27" s="1"/>
  <c r="Q39" i="38"/>
  <c r="Q38"/>
  <c r="Q37"/>
  <c r="Q36"/>
  <c r="L36" i="27" s="1"/>
  <c r="Q35" i="38"/>
  <c r="Q34"/>
  <c r="Q33"/>
  <c r="Q32"/>
  <c r="L32" i="27" s="1"/>
  <c r="Q31" i="38"/>
  <c r="Q30"/>
  <c r="Q29"/>
  <c r="Q28"/>
  <c r="L28" i="27" s="1"/>
  <c r="Q27" i="38"/>
  <c r="Q26"/>
  <c r="Q25"/>
  <c r="Q24"/>
  <c r="L24" i="27" s="1"/>
  <c r="Q23" i="38"/>
  <c r="Q22"/>
  <c r="Q21"/>
  <c r="Q20"/>
  <c r="L20" i="27" s="1"/>
  <c r="Q19" i="38"/>
  <c r="Q18"/>
  <c r="Q17"/>
  <c r="Q16"/>
  <c r="L16" i="27" s="1"/>
  <c r="Q15" i="38"/>
  <c r="Q14"/>
  <c r="Q13"/>
  <c r="Q12"/>
  <c r="L12" i="27" s="1"/>
  <c r="Q11" i="38"/>
  <c r="Q10"/>
  <c r="Q9"/>
  <c r="Q8"/>
  <c r="L8" i="27" s="1"/>
  <c r="Q7" i="38"/>
  <c r="Q6"/>
  <c r="Q5"/>
  <c r="Q4"/>
  <c r="L4" i="27" s="1"/>
  <c r="Q3" i="38"/>
  <c r="R98"/>
  <c r="L98" i="28" s="1"/>
  <c r="R97" i="38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S98"/>
  <c r="L98" i="29" s="1"/>
  <c r="S97" i="38"/>
  <c r="S96"/>
  <c r="L96" i="29" s="1"/>
  <c r="S95" i="38"/>
  <c r="S94"/>
  <c r="S93"/>
  <c r="S92"/>
  <c r="L92" i="29" s="1"/>
  <c r="S91" i="38"/>
  <c r="S90"/>
  <c r="S89"/>
  <c r="S88"/>
  <c r="L88" i="29" s="1"/>
  <c r="S87" i="38"/>
  <c r="S86"/>
  <c r="S85"/>
  <c r="S84"/>
  <c r="L84" i="29" s="1"/>
  <c r="S83" i="38"/>
  <c r="S82"/>
  <c r="S81"/>
  <c r="S80"/>
  <c r="L80" i="29" s="1"/>
  <c r="S79" i="38"/>
  <c r="S78"/>
  <c r="S77"/>
  <c r="S76"/>
  <c r="L76" i="29" s="1"/>
  <c r="S75" i="38"/>
  <c r="S74"/>
  <c r="S73"/>
  <c r="S72"/>
  <c r="L72" i="29" s="1"/>
  <c r="S71" i="38"/>
  <c r="S70"/>
  <c r="S69"/>
  <c r="S68"/>
  <c r="L68" i="29" s="1"/>
  <c r="S67" i="38"/>
  <c r="S66"/>
  <c r="S65"/>
  <c r="S64"/>
  <c r="L64" i="29" s="1"/>
  <c r="S63" i="38"/>
  <c r="S62"/>
  <c r="S61"/>
  <c r="S60"/>
  <c r="L60" i="29" s="1"/>
  <c r="S59" i="38"/>
  <c r="S58"/>
  <c r="S57"/>
  <c r="S56"/>
  <c r="L56" i="29" s="1"/>
  <c r="S55" i="38"/>
  <c r="S54"/>
  <c r="S53"/>
  <c r="S52"/>
  <c r="L52" i="29" s="1"/>
  <c r="S51" i="38"/>
  <c r="S50"/>
  <c r="S49"/>
  <c r="S48"/>
  <c r="L48" i="29" s="1"/>
  <c r="S47" i="38"/>
  <c r="S46"/>
  <c r="S45"/>
  <c r="S44"/>
  <c r="L44" i="29" s="1"/>
  <c r="S43" i="38"/>
  <c r="S42"/>
  <c r="S41"/>
  <c r="S40"/>
  <c r="L40" i="29" s="1"/>
  <c r="S39" i="38"/>
  <c r="S38"/>
  <c r="S37"/>
  <c r="S36"/>
  <c r="L36" i="29" s="1"/>
  <c r="S35" i="38"/>
  <c r="S34"/>
  <c r="S33"/>
  <c r="S32"/>
  <c r="L32" i="29" s="1"/>
  <c r="S31" i="38"/>
  <c r="S30"/>
  <c r="S29"/>
  <c r="S28"/>
  <c r="L28" i="29" s="1"/>
  <c r="S27" i="38"/>
  <c r="S26"/>
  <c r="S25"/>
  <c r="S24"/>
  <c r="L24" i="29" s="1"/>
  <c r="S23" i="38"/>
  <c r="S22"/>
  <c r="S21"/>
  <c r="S20"/>
  <c r="L20" i="29" s="1"/>
  <c r="S19" i="38"/>
  <c r="S18"/>
  <c r="S17"/>
  <c r="S16"/>
  <c r="L16" i="29" s="1"/>
  <c r="S15" i="38"/>
  <c r="S14"/>
  <c r="S13"/>
  <c r="S12"/>
  <c r="L12" i="29" s="1"/>
  <c r="S11" i="38"/>
  <c r="S10"/>
  <c r="S9"/>
  <c r="S8"/>
  <c r="L8" i="29" s="1"/>
  <c r="S7" i="38"/>
  <c r="S6"/>
  <c r="S5"/>
  <c r="S4"/>
  <c r="L4" i="29" s="1"/>
  <c r="S3" i="38"/>
  <c r="S98" i="52"/>
  <c r="S91"/>
  <c r="S90"/>
  <c r="M90" i="24" s="1"/>
  <c r="S89" i="52"/>
  <c r="S88"/>
  <c r="S95"/>
  <c r="S85"/>
  <c r="M85" i="24" s="1"/>
  <c r="S94" i="52"/>
  <c r="S93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S8"/>
  <c r="S4"/>
  <c r="S87"/>
  <c r="S81"/>
  <c r="S77"/>
  <c r="S73"/>
  <c r="S69"/>
  <c r="M69" i="24" s="1"/>
  <c r="S65" i="52"/>
  <c r="S61"/>
  <c r="S57"/>
  <c r="S53"/>
  <c r="M53" i="24" s="1"/>
  <c r="S49" i="52"/>
  <c r="S45"/>
  <c r="S41"/>
  <c r="S37"/>
  <c r="S33"/>
  <c r="S29"/>
  <c r="S25"/>
  <c r="S21"/>
  <c r="M21" i="24" s="1"/>
  <c r="S17" i="52"/>
  <c r="S13"/>
  <c r="S9"/>
  <c r="S5"/>
  <c r="M5" i="24" s="1"/>
  <c r="S86" i="52"/>
  <c r="S82"/>
  <c r="S78"/>
  <c r="S74"/>
  <c r="S70"/>
  <c r="S66"/>
  <c r="S62"/>
  <c r="S58"/>
  <c r="S54"/>
  <c r="S50"/>
  <c r="S46"/>
  <c r="S42"/>
  <c r="M42" i="24" s="1"/>
  <c r="S38" i="52"/>
  <c r="S34"/>
  <c r="S30"/>
  <c r="S26"/>
  <c r="M26" i="24" s="1"/>
  <c r="S22" i="52"/>
  <c r="S18"/>
  <c r="S14"/>
  <c r="S10"/>
  <c r="S6"/>
  <c r="S83"/>
  <c r="S79"/>
  <c r="S75"/>
  <c r="M75" i="24" s="1"/>
  <c r="S71" i="52"/>
  <c r="S67"/>
  <c r="S63"/>
  <c r="S59"/>
  <c r="M59" i="24" s="1"/>
  <c r="S55" i="52"/>
  <c r="S51"/>
  <c r="S47"/>
  <c r="S43"/>
  <c r="M43" i="24" s="1"/>
  <c r="S39" i="52"/>
  <c r="S35"/>
  <c r="S31"/>
  <c r="S27"/>
  <c r="S23"/>
  <c r="S19"/>
  <c r="S15"/>
  <c r="S11"/>
  <c r="M11" i="24" s="1"/>
  <c r="S7" i="52"/>
  <c r="S3"/>
  <c r="S96"/>
  <c r="S92"/>
  <c r="M92" i="24" s="1"/>
  <c r="S97" i="52"/>
  <c r="W94"/>
  <c r="W84"/>
  <c r="W85"/>
  <c r="W98"/>
  <c r="W95"/>
  <c r="W91"/>
  <c r="W90"/>
  <c r="M90" i="29" s="1"/>
  <c r="W89" i="52"/>
  <c r="W87"/>
  <c r="W86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81"/>
  <c r="M81" i="29" s="1"/>
  <c r="W77" i="52"/>
  <c r="W73"/>
  <c r="W69"/>
  <c r="W65"/>
  <c r="M65" i="29" s="1"/>
  <c r="W61" i="52"/>
  <c r="W57"/>
  <c r="W53"/>
  <c r="W49"/>
  <c r="W45"/>
  <c r="W41"/>
  <c r="W37"/>
  <c r="W33"/>
  <c r="M33" i="29" s="1"/>
  <c r="W29" i="52"/>
  <c r="W25"/>
  <c r="W21"/>
  <c r="W17"/>
  <c r="W13"/>
  <c r="W9"/>
  <c r="W5"/>
  <c r="W82"/>
  <c r="W78"/>
  <c r="W74"/>
  <c r="W70"/>
  <c r="W66"/>
  <c r="W62"/>
  <c r="W58"/>
  <c r="W54"/>
  <c r="W50"/>
  <c r="W46"/>
  <c r="W42"/>
  <c r="W38"/>
  <c r="W34"/>
  <c r="M34" i="29" s="1"/>
  <c r="W30" i="52"/>
  <c r="W26"/>
  <c r="W22"/>
  <c r="W18"/>
  <c r="W14"/>
  <c r="W10"/>
  <c r="W6"/>
  <c r="W83"/>
  <c r="M83" i="29" s="1"/>
  <c r="W79" i="52"/>
  <c r="W75"/>
  <c r="W71"/>
  <c r="W67"/>
  <c r="M67" i="29" s="1"/>
  <c r="W63" i="52"/>
  <c r="W59"/>
  <c r="W55"/>
  <c r="W51"/>
  <c r="W47"/>
  <c r="W43"/>
  <c r="W39"/>
  <c r="W35"/>
  <c r="M35" i="29" s="1"/>
  <c r="W31" i="52"/>
  <c r="W27"/>
  <c r="W23"/>
  <c r="W19"/>
  <c r="M19" i="29" s="1"/>
  <c r="W15" i="52"/>
  <c r="W11"/>
  <c r="W7"/>
  <c r="W3"/>
  <c r="W97"/>
  <c r="W96"/>
  <c r="W93"/>
  <c r="W92"/>
  <c r="M92" i="29" s="1"/>
  <c r="W88" i="52"/>
  <c r="F7" i="40"/>
  <c r="DK7" i="54"/>
  <c r="AG101" i="52"/>
  <c r="U96"/>
  <c r="U86"/>
  <c r="U93"/>
  <c r="U92"/>
  <c r="M92" i="27" s="1"/>
  <c r="U91" i="52"/>
  <c r="U87"/>
  <c r="U89"/>
  <c r="U88"/>
  <c r="M88" i="27" s="1"/>
  <c r="U97" i="52"/>
  <c r="U82"/>
  <c r="U78"/>
  <c r="U74"/>
  <c r="U70"/>
  <c r="U66"/>
  <c r="U62"/>
  <c r="U58"/>
  <c r="M58" i="27" s="1"/>
  <c r="U54" i="52"/>
  <c r="U50"/>
  <c r="U46"/>
  <c r="U42"/>
  <c r="U38"/>
  <c r="U34"/>
  <c r="U30"/>
  <c r="U26"/>
  <c r="U22"/>
  <c r="U18"/>
  <c r="U14"/>
  <c r="U10"/>
  <c r="M10" i="27" s="1"/>
  <c r="U6" i="52"/>
  <c r="U85"/>
  <c r="U83"/>
  <c r="U79"/>
  <c r="U75"/>
  <c r="U71"/>
  <c r="U67"/>
  <c r="U63"/>
  <c r="U59"/>
  <c r="U55"/>
  <c r="U51"/>
  <c r="U47"/>
  <c r="U43"/>
  <c r="U39"/>
  <c r="U35"/>
  <c r="U31"/>
  <c r="U27"/>
  <c r="U23"/>
  <c r="U19"/>
  <c r="U15"/>
  <c r="U11"/>
  <c r="U7"/>
  <c r="U3"/>
  <c r="U84"/>
  <c r="M84" i="27" s="1"/>
  <c r="U80" i="52"/>
  <c r="U76"/>
  <c r="U72"/>
  <c r="U68"/>
  <c r="U64"/>
  <c r="U60"/>
  <c r="U56"/>
  <c r="U52"/>
  <c r="U48"/>
  <c r="U44"/>
  <c r="U40"/>
  <c r="U36"/>
  <c r="U32"/>
  <c r="U28"/>
  <c r="U24"/>
  <c r="U20"/>
  <c r="U16"/>
  <c r="U12"/>
  <c r="U8"/>
  <c r="U4"/>
  <c r="U81"/>
  <c r="U77"/>
  <c r="U73"/>
  <c r="U69"/>
  <c r="M69" i="27" s="1"/>
  <c r="U65" i="52"/>
  <c r="U61"/>
  <c r="U57"/>
  <c r="U53"/>
  <c r="M53" i="27" s="1"/>
  <c r="U49" i="52"/>
  <c r="U45"/>
  <c r="U41"/>
  <c r="U37"/>
  <c r="M37" i="27" s="1"/>
  <c r="U33" i="52"/>
  <c r="U29"/>
  <c r="U25"/>
  <c r="U21"/>
  <c r="M21" i="27" s="1"/>
  <c r="U17" i="52"/>
  <c r="U13"/>
  <c r="U9"/>
  <c r="U5"/>
  <c r="M5" i="27" s="1"/>
  <c r="U94" i="52"/>
  <c r="U90"/>
  <c r="U95"/>
  <c r="U98"/>
  <c r="M98" i="27" s="1"/>
  <c r="T3" i="52"/>
  <c r="V85"/>
  <c r="V96"/>
  <c r="V86"/>
  <c r="M86" i="28" s="1"/>
  <c r="V95" i="52"/>
  <c r="V92"/>
  <c r="V91"/>
  <c r="V90"/>
  <c r="M90" i="28" s="1"/>
  <c r="V87" i="52"/>
  <c r="V88"/>
  <c r="V81"/>
  <c r="V77"/>
  <c r="M77" i="28" s="1"/>
  <c r="V73" i="52"/>
  <c r="V69"/>
  <c r="V65"/>
  <c r="V61"/>
  <c r="V57"/>
  <c r="V53"/>
  <c r="V49"/>
  <c r="V45"/>
  <c r="M45" i="28" s="1"/>
  <c r="V41" i="52"/>
  <c r="V37"/>
  <c r="V33"/>
  <c r="V29"/>
  <c r="M29" i="28" s="1"/>
  <c r="V25" i="52"/>
  <c r="V21"/>
  <c r="V17"/>
  <c r="V13"/>
  <c r="V9"/>
  <c r="V5"/>
  <c r="V82"/>
  <c r="V78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V83"/>
  <c r="V79"/>
  <c r="V75"/>
  <c r="V71"/>
  <c r="V67"/>
  <c r="V63"/>
  <c r="M63" i="28" s="1"/>
  <c r="V59" i="52"/>
  <c r="V55"/>
  <c r="V51"/>
  <c r="V47"/>
  <c r="V43"/>
  <c r="V39"/>
  <c r="V35"/>
  <c r="V31"/>
  <c r="M31" i="28" s="1"/>
  <c r="V27" i="52"/>
  <c r="V23"/>
  <c r="V19"/>
  <c r="V15"/>
  <c r="M15" i="28" s="1"/>
  <c r="V11" i="52"/>
  <c r="V7"/>
  <c r="V3"/>
  <c r="V84"/>
  <c r="V80"/>
  <c r="V76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97"/>
  <c r="V94"/>
  <c r="V93"/>
  <c r="V89"/>
  <c r="V98"/>
  <c r="L3" i="53"/>
  <c r="U3" s="1"/>
  <c r="J3"/>
  <c r="S3" s="1"/>
  <c r="K3"/>
  <c r="T3" s="1"/>
  <c r="O3"/>
  <c r="N3"/>
  <c r="W3" s="1"/>
  <c r="M3"/>
  <c r="V3" s="1"/>
  <c r="C4" i="52"/>
  <c r="M4" i="53"/>
  <c r="V4" s="1"/>
  <c r="L4"/>
  <c r="U4" s="1"/>
  <c r="K4"/>
  <c r="T4" s="1"/>
  <c r="O4"/>
  <c r="J4"/>
  <c r="S4" s="1"/>
  <c r="N4" i="24" s="1"/>
  <c r="N4" i="53"/>
  <c r="W4" s="1"/>
  <c r="O98" i="38"/>
  <c r="L98" i="24" s="1"/>
  <c r="AM101" i="52"/>
  <c r="AI101"/>
  <c r="L5" i="26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I3" i="54"/>
  <c r="DK34"/>
  <c r="C34" i="40"/>
  <c r="AE34" i="26" s="1"/>
  <c r="DK66" i="54"/>
  <c r="C66" i="40"/>
  <c r="AE66" i="26" s="1"/>
  <c r="DK52" i="54"/>
  <c r="C52" i="40"/>
  <c r="AN101" i="52"/>
  <c r="AJ101"/>
  <c r="L5" i="29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P79" i="54"/>
  <c r="CI56"/>
  <c r="CP24"/>
  <c r="DK17"/>
  <c r="F17" i="40"/>
  <c r="DK70" i="54"/>
  <c r="C70" i="40"/>
  <c r="DK54" i="54"/>
  <c r="C54" i="40"/>
  <c r="AK101" i="38"/>
  <c r="AI101"/>
  <c r="AO101" i="52"/>
  <c r="AK101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94" i="54"/>
  <c r="CI93"/>
  <c r="CI95"/>
  <c r="CB16"/>
  <c r="DK16"/>
  <c r="C16" i="40"/>
  <c r="AL101" i="52"/>
  <c r="AH101"/>
  <c r="L5" i="27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DD57" i="54"/>
  <c r="CI48"/>
  <c r="CB17"/>
  <c r="CI19"/>
  <c r="N3" i="24"/>
  <c r="I99" i="52"/>
  <c r="DD98" i="54"/>
  <c r="DD93"/>
  <c r="DD83"/>
  <c r="DD75"/>
  <c r="DD48"/>
  <c r="DK93"/>
  <c r="DK67"/>
  <c r="DK59"/>
  <c r="DK4"/>
  <c r="DD91"/>
  <c r="DD78"/>
  <c r="DD65"/>
  <c r="CW70"/>
  <c r="CW67"/>
  <c r="CW66"/>
  <c r="CW62"/>
  <c r="CW58"/>
  <c r="CW54"/>
  <c r="CW50"/>
  <c r="CW26"/>
  <c r="CW18"/>
  <c r="CW14"/>
  <c r="CW19"/>
  <c r="DK13"/>
  <c r="CW4"/>
  <c r="DK79"/>
  <c r="DK55"/>
  <c r="DK51"/>
  <c r="DK26"/>
  <c r="DK22"/>
  <c r="DK15"/>
  <c r="DK88"/>
  <c r="CW98"/>
  <c r="CW94"/>
  <c r="CW3"/>
  <c r="DK62"/>
  <c r="CP71"/>
  <c r="CP67"/>
  <c r="CP63"/>
  <c r="CP59"/>
  <c r="CP55"/>
  <c r="CP51"/>
  <c r="CP43"/>
  <c r="CP27"/>
  <c r="CP23"/>
  <c r="CP32"/>
  <c r="DK21"/>
  <c r="CP19"/>
  <c r="CP13"/>
  <c r="DK31"/>
  <c r="DK39"/>
  <c r="DK8"/>
  <c r="DK25"/>
  <c r="DK78"/>
  <c r="DK81"/>
  <c r="CP75"/>
  <c r="CP39"/>
  <c r="CP33"/>
  <c r="DK32"/>
  <c r="DK58"/>
  <c r="DK41"/>
  <c r="CI97"/>
  <c r="CI82"/>
  <c r="CI81"/>
  <c r="CI77"/>
  <c r="CI91"/>
  <c r="CI73"/>
  <c r="CI41"/>
  <c r="CI25"/>
  <c r="DK9"/>
  <c r="CI8"/>
  <c r="CI30"/>
  <c r="DK46"/>
  <c r="DK28"/>
  <c r="DK96"/>
  <c r="DK29"/>
  <c r="DK11"/>
  <c r="CI90"/>
  <c r="CI89"/>
  <c r="CI64"/>
  <c r="CI52"/>
  <c r="CI33"/>
  <c r="CI32"/>
  <c r="CI42"/>
  <c r="CI18"/>
  <c r="CI14"/>
  <c r="CI10"/>
  <c r="DK12"/>
  <c r="CB97"/>
  <c r="CB93"/>
  <c r="CB89"/>
  <c r="CB85"/>
  <c r="CB81"/>
  <c r="CB77"/>
  <c r="DK77"/>
  <c r="DK75"/>
  <c r="CB33"/>
  <c r="CB13"/>
  <c r="CB19"/>
  <c r="DK94"/>
  <c r="DK92"/>
  <c r="DK91"/>
  <c r="DK72"/>
  <c r="DK38"/>
  <c r="DK33"/>
  <c r="DK80"/>
  <c r="DK71"/>
  <c r="DK63"/>
  <c r="DK37"/>
  <c r="DK97"/>
  <c r="DK83"/>
  <c r="DK56"/>
  <c r="DK53"/>
  <c r="DK45"/>
  <c r="DK42"/>
  <c r="DK98"/>
  <c r="DK60"/>
  <c r="DK57"/>
  <c r="DK69"/>
  <c r="DK61"/>
  <c r="DK44"/>
  <c r="DK23"/>
  <c r="DK89"/>
  <c r="DK87"/>
  <c r="DK27"/>
  <c r="DK24"/>
  <c r="DK76"/>
  <c r="DK74"/>
  <c r="DK47"/>
  <c r="DK64"/>
  <c r="DK36"/>
  <c r="DK90"/>
  <c r="CB70"/>
  <c r="CB66"/>
  <c r="CB58"/>
  <c r="DK20"/>
  <c r="DK86"/>
  <c r="DK84"/>
  <c r="DK68"/>
  <c r="DK43"/>
  <c r="DK40"/>
  <c r="DK30"/>
  <c r="DK85"/>
  <c r="DK65"/>
  <c r="DK35"/>
  <c r="DK95"/>
  <c r="DK82"/>
  <c r="DK48"/>
  <c r="DD89"/>
  <c r="CI85"/>
  <c r="DD74"/>
  <c r="CB69"/>
  <c r="CB65"/>
  <c r="CB62"/>
  <c r="CB57"/>
  <c r="CB54"/>
  <c r="CB53"/>
  <c r="CP47"/>
  <c r="DD69"/>
  <c r="DD67"/>
  <c r="CP53"/>
  <c r="DD51"/>
  <c r="CI44"/>
  <c r="CP40"/>
  <c r="CI28"/>
  <c r="CI24"/>
  <c r="CI49"/>
  <c r="CP48"/>
  <c r="CB45"/>
  <c r="CP37"/>
  <c r="CB29"/>
  <c r="CP21"/>
  <c r="CW33"/>
  <c r="DC99"/>
  <c r="CA99"/>
  <c r="CP17"/>
  <c r="CI13"/>
  <c r="CW12"/>
  <c r="CW11"/>
  <c r="CB9"/>
  <c r="CP8"/>
  <c r="CG99"/>
  <c r="CB15"/>
  <c r="CW7"/>
  <c r="CO99"/>
  <c r="DD22"/>
  <c r="CB94"/>
  <c r="CW91"/>
  <c r="CP68"/>
  <c r="CP60"/>
  <c r="CP57"/>
  <c r="CW71"/>
  <c r="CW63"/>
  <c r="CW59"/>
  <c r="CW55"/>
  <c r="CW51"/>
  <c r="CP28"/>
  <c r="DA99"/>
  <c r="CW20"/>
  <c r="CU99"/>
  <c r="CB90"/>
  <c r="CW87"/>
  <c r="CB86"/>
  <c r="CW83"/>
  <c r="CB82"/>
  <c r="CP52"/>
  <c r="CB76"/>
  <c r="DD76"/>
  <c r="CW76"/>
  <c r="CM99"/>
  <c r="BY99"/>
  <c r="CP20"/>
  <c r="CW5"/>
  <c r="DD4"/>
  <c r="CB4"/>
  <c r="CW79"/>
  <c r="CB78"/>
  <c r="CP64"/>
  <c r="CI53"/>
  <c r="CW47"/>
  <c r="CE99"/>
  <c r="DB99"/>
  <c r="DD14"/>
  <c r="CZ99"/>
  <c r="DD3"/>
  <c r="CL99"/>
  <c r="CP3"/>
  <c r="BM99"/>
  <c r="DI99" s="1"/>
  <c r="DI3"/>
  <c r="E3" i="40" s="1"/>
  <c r="BF99" i="54"/>
  <c r="DH99" s="1"/>
  <c r="DH3"/>
  <c r="D3" i="40" s="1"/>
  <c r="AE3" i="27" s="1"/>
  <c r="CI96" i="54"/>
  <c r="CI92"/>
  <c r="CI88"/>
  <c r="CI84"/>
  <c r="CI80"/>
  <c r="CP88"/>
  <c r="CI98"/>
  <c r="CP97"/>
  <c r="CW96"/>
  <c r="CI86"/>
  <c r="CB83"/>
  <c r="CP81"/>
  <c r="CW80"/>
  <c r="DD79"/>
  <c r="CB79"/>
  <c r="CI78"/>
  <c r="CP77"/>
  <c r="CW75"/>
  <c r="CP90"/>
  <c r="CW89"/>
  <c r="DD88"/>
  <c r="CB88"/>
  <c r="CI87"/>
  <c r="CP86"/>
  <c r="CW85"/>
  <c r="DD84"/>
  <c r="CB84"/>
  <c r="CI83"/>
  <c r="CP82"/>
  <c r="CW81"/>
  <c r="DD80"/>
  <c r="CB80"/>
  <c r="CI79"/>
  <c r="CP78"/>
  <c r="CW77"/>
  <c r="CP56"/>
  <c r="CP72"/>
  <c r="CI70"/>
  <c r="CB67"/>
  <c r="CP65"/>
  <c r="CW64"/>
  <c r="DD63"/>
  <c r="CI54"/>
  <c r="CB51"/>
  <c r="CW73"/>
  <c r="CP73"/>
  <c r="CP76"/>
  <c r="CI47"/>
  <c r="CP46"/>
  <c r="CI45"/>
  <c r="CW39"/>
  <c r="CI29"/>
  <c r="CP49"/>
  <c r="DK49"/>
  <c r="CP45"/>
  <c r="CW44"/>
  <c r="DD43"/>
  <c r="CB43"/>
  <c r="CI38"/>
  <c r="CP29"/>
  <c r="CW28"/>
  <c r="DD27"/>
  <c r="CB27"/>
  <c r="CB21"/>
  <c r="CW37"/>
  <c r="DD36"/>
  <c r="CB36"/>
  <c r="CI35"/>
  <c r="CW21"/>
  <c r="CP16"/>
  <c r="CI12"/>
  <c r="CP9"/>
  <c r="CW13"/>
  <c r="CI11"/>
  <c r="DK18"/>
  <c r="DK10"/>
  <c r="CI5"/>
  <c r="CT99"/>
  <c r="AY99"/>
  <c r="DG99" s="1"/>
  <c r="BX99"/>
  <c r="CB3"/>
  <c r="BT99"/>
  <c r="DJ99" s="1"/>
  <c r="DJ3"/>
  <c r="F3" i="40" s="1"/>
  <c r="CB98" i="54"/>
  <c r="CP92"/>
  <c r="CB87"/>
  <c r="CP85"/>
  <c r="CW84"/>
  <c r="CB75"/>
  <c r="CI75"/>
  <c r="CP74"/>
  <c r="CI69"/>
  <c r="CI61"/>
  <c r="CW72"/>
  <c r="CB71"/>
  <c r="CP69"/>
  <c r="CW68"/>
  <c r="CI58"/>
  <c r="CB55"/>
  <c r="CW52"/>
  <c r="CB73"/>
  <c r="DD73"/>
  <c r="CW43"/>
  <c r="CW27"/>
  <c r="CW23"/>
  <c r="CB49"/>
  <c r="DD49"/>
  <c r="CW40"/>
  <c r="DD39"/>
  <c r="CB39"/>
  <c r="CW24"/>
  <c r="DD23"/>
  <c r="CB23"/>
  <c r="DD32"/>
  <c r="CB32"/>
  <c r="CI31"/>
  <c r="DD21"/>
  <c r="CB20"/>
  <c r="DD16"/>
  <c r="CW9"/>
  <c r="DK19"/>
  <c r="CI21"/>
  <c r="CV99"/>
  <c r="DD6"/>
  <c r="CP96"/>
  <c r="CP80"/>
  <c r="CB91"/>
  <c r="CP89"/>
  <c r="CW88"/>
  <c r="CI62"/>
  <c r="CB59"/>
  <c r="CW56"/>
  <c r="CI71"/>
  <c r="CP70"/>
  <c r="CW69"/>
  <c r="DD68"/>
  <c r="CB68"/>
  <c r="CI67"/>
  <c r="CP66"/>
  <c r="CW65"/>
  <c r="DD64"/>
  <c r="CB64"/>
  <c r="CI63"/>
  <c r="CP62"/>
  <c r="CW61"/>
  <c r="DD60"/>
  <c r="CB60"/>
  <c r="CI59"/>
  <c r="CP58"/>
  <c r="CW57"/>
  <c r="DD56"/>
  <c r="CB56"/>
  <c r="CI55"/>
  <c r="CP54"/>
  <c r="CW53"/>
  <c r="DD52"/>
  <c r="CB52"/>
  <c r="CI51"/>
  <c r="CP50"/>
  <c r="CI76"/>
  <c r="CP31"/>
  <c r="CW31"/>
  <c r="CW49"/>
  <c r="CI46"/>
  <c r="CW36"/>
  <c r="DD35"/>
  <c r="CB35"/>
  <c r="CB46"/>
  <c r="CW45"/>
  <c r="DD44"/>
  <c r="CB44"/>
  <c r="CI43"/>
  <c r="CW29"/>
  <c r="DD28"/>
  <c r="CB28"/>
  <c r="CI27"/>
  <c r="CH99"/>
  <c r="DD12"/>
  <c r="DK14"/>
  <c r="CP6"/>
  <c r="BZ99"/>
  <c r="CP4"/>
  <c r="AR99"/>
  <c r="DF99" s="1"/>
  <c r="DF3"/>
  <c r="B3" i="40" s="1"/>
  <c r="AE3" i="24" s="1"/>
  <c r="CP84" i="54"/>
  <c r="CB95"/>
  <c r="CP93"/>
  <c r="CW92"/>
  <c r="CP98"/>
  <c r="CW97"/>
  <c r="DD96"/>
  <c r="CB96"/>
  <c r="CP94"/>
  <c r="CW93"/>
  <c r="DD92"/>
  <c r="CB92"/>
  <c r="CI65"/>
  <c r="CI57"/>
  <c r="CB72"/>
  <c r="DD72"/>
  <c r="CI72"/>
  <c r="CI66"/>
  <c r="CB63"/>
  <c r="CP61"/>
  <c r="CW60"/>
  <c r="DK73"/>
  <c r="CW35"/>
  <c r="CW32"/>
  <c r="DD31"/>
  <c r="CB31"/>
  <c r="CB48"/>
  <c r="DK50"/>
  <c r="CB47"/>
  <c r="CW41"/>
  <c r="DD40"/>
  <c r="CB40"/>
  <c r="CI39"/>
  <c r="CW25"/>
  <c r="DD24"/>
  <c r="CB24"/>
  <c r="CI23"/>
  <c r="CN99"/>
  <c r="CW17"/>
  <c r="CI20"/>
  <c r="CW6"/>
  <c r="DD5"/>
  <c r="CB5"/>
  <c r="CI4"/>
  <c r="CF99"/>
  <c r="CB6"/>
  <c r="CS99"/>
  <c r="CB8"/>
  <c r="DD8"/>
  <c r="O3" i="52"/>
  <c r="Q3" s="1"/>
  <c r="M47" i="28"/>
  <c r="M96"/>
  <c r="M84"/>
  <c r="M64" i="27"/>
  <c r="M48"/>
  <c r="M32"/>
  <c r="M16"/>
  <c r="M4" i="29"/>
  <c r="M61" i="28"/>
  <c r="M98" i="29"/>
  <c r="M94" i="28"/>
  <c r="M82"/>
  <c r="M78" i="27"/>
  <c r="M66"/>
  <c r="M50" i="29"/>
  <c r="M34" i="24"/>
  <c r="AF101" i="52"/>
  <c r="M90" i="27"/>
  <c r="M42"/>
  <c r="M22"/>
  <c r="M5" i="28"/>
  <c r="M75" i="29"/>
  <c r="M51"/>
  <c r="M88" i="24"/>
  <c r="M88" i="29"/>
  <c r="M88" i="28"/>
  <c r="M72" i="24"/>
  <c r="M72" i="29"/>
  <c r="M72" i="28"/>
  <c r="M72" i="27"/>
  <c r="M97" i="28"/>
  <c r="M73"/>
  <c r="M57"/>
  <c r="M41"/>
  <c r="M37"/>
  <c r="M21"/>
  <c r="M9"/>
  <c r="M98"/>
  <c r="M94" i="27"/>
  <c r="M82"/>
  <c r="M74" i="28"/>
  <c r="M74" i="29"/>
  <c r="M70" i="28"/>
  <c r="M70" i="27"/>
  <c r="M70" i="29"/>
  <c r="M62" i="24"/>
  <c r="M54" i="27"/>
  <c r="M54" i="29"/>
  <c r="M54" i="24"/>
  <c r="M50" i="27"/>
  <c r="M42" i="29"/>
  <c r="M38" i="27"/>
  <c r="M38" i="29"/>
  <c r="M38" i="24"/>
  <c r="M30"/>
  <c r="M26" i="27"/>
  <c r="M26" i="29"/>
  <c r="M22"/>
  <c r="M22" i="24"/>
  <c r="M18"/>
  <c r="M14"/>
  <c r="M6" i="27"/>
  <c r="M6" i="29"/>
  <c r="M6" i="24"/>
  <c r="M91" i="27"/>
  <c r="M91" i="29"/>
  <c r="M91" i="28"/>
  <c r="M87" i="27"/>
  <c r="M87" i="29"/>
  <c r="M87" i="28"/>
  <c r="M83" i="27"/>
  <c r="M83" i="24"/>
  <c r="M75" i="27"/>
  <c r="M75" i="28"/>
  <c r="M71" i="27"/>
  <c r="M71" i="29"/>
  <c r="M71" i="28"/>
  <c r="M67" i="27"/>
  <c r="M67" i="24"/>
  <c r="M67" i="28"/>
  <c r="M59" i="27"/>
  <c r="M59" i="29"/>
  <c r="M59" i="28"/>
  <c r="M55" i="27"/>
  <c r="M51"/>
  <c r="M51" i="28"/>
  <c r="M43" i="27"/>
  <c r="M43" i="29"/>
  <c r="M43" i="28"/>
  <c r="M39"/>
  <c r="M39" i="27"/>
  <c r="M35"/>
  <c r="M35" i="24"/>
  <c r="M35" i="28"/>
  <c r="M27" i="27"/>
  <c r="M27" i="29"/>
  <c r="M27" i="28"/>
  <c r="M23" i="29"/>
  <c r="M23" i="28"/>
  <c r="M23" i="27"/>
  <c r="M19"/>
  <c r="M19" i="24"/>
  <c r="M19" i="28"/>
  <c r="M11" i="27"/>
  <c r="M11" i="29"/>
  <c r="M11" i="28"/>
  <c r="M92"/>
  <c r="M80" i="27"/>
  <c r="M68" i="29"/>
  <c r="M60" i="24"/>
  <c r="M60" i="29"/>
  <c r="M60" i="28"/>
  <c r="M60" i="27"/>
  <c r="M56" i="28"/>
  <c r="M56" i="27"/>
  <c r="M56" i="24"/>
  <c r="M56" i="29"/>
  <c r="M52"/>
  <c r="M44" i="24"/>
  <c r="M44" i="29"/>
  <c r="M44" i="28"/>
  <c r="M44" i="27"/>
  <c r="M40" i="28"/>
  <c r="M40" i="27"/>
  <c r="M40" i="24"/>
  <c r="M40" i="29"/>
  <c r="M36"/>
  <c r="M28" i="24"/>
  <c r="M28" i="29"/>
  <c r="M28" i="28"/>
  <c r="M28" i="27"/>
  <c r="M24" i="28"/>
  <c r="M24" i="27"/>
  <c r="M24" i="24"/>
  <c r="M24" i="29"/>
  <c r="M20"/>
  <c r="M12" i="24"/>
  <c r="M12" i="29"/>
  <c r="M12" i="28"/>
  <c r="M12" i="27"/>
  <c r="M8" i="28"/>
  <c r="M8" i="27"/>
  <c r="M8" i="24"/>
  <c r="M8" i="29"/>
  <c r="M4" i="28"/>
  <c r="M85"/>
  <c r="M96" i="27"/>
  <c r="M76" i="29"/>
  <c r="M76" i="28"/>
  <c r="M76" i="27"/>
  <c r="M69" i="28"/>
  <c r="M53"/>
  <c r="M25"/>
  <c r="M86" i="27"/>
  <c r="M86" i="24"/>
  <c r="M86" i="29"/>
  <c r="M58"/>
  <c r="M10"/>
  <c r="M76" i="24"/>
  <c r="M74"/>
  <c r="M70"/>
  <c r="M91"/>
  <c r="M87"/>
  <c r="M71"/>
  <c r="M55"/>
  <c r="M51"/>
  <c r="M39"/>
  <c r="M27"/>
  <c r="M23"/>
  <c r="M7" i="29"/>
  <c r="M7" i="28"/>
  <c r="M7" i="27"/>
  <c r="AJ101" i="38"/>
  <c r="AF101"/>
  <c r="AG101"/>
  <c r="AH101"/>
  <c r="L5"/>
  <c r="L7"/>
  <c r="L9"/>
  <c r="L17"/>
  <c r="L27"/>
  <c r="L51"/>
  <c r="L67"/>
  <c r="L75"/>
  <c r="L81"/>
  <c r="L83"/>
  <c r="L87"/>
  <c r="L38"/>
  <c r="L68"/>
  <c r="L72"/>
  <c r="L80"/>
  <c r="L88"/>
  <c r="L92"/>
  <c r="AB101"/>
  <c r="AD101"/>
  <c r="Z101"/>
  <c r="X101"/>
  <c r="L8"/>
  <c r="L31"/>
  <c r="L3"/>
  <c r="L12"/>
  <c r="L16"/>
  <c r="L20"/>
  <c r="L24"/>
  <c r="L30"/>
  <c r="L32"/>
  <c r="L36"/>
  <c r="L59"/>
  <c r="L65"/>
  <c r="L4"/>
  <c r="L41"/>
  <c r="L43"/>
  <c r="L45"/>
  <c r="L47"/>
  <c r="L49"/>
  <c r="AA101"/>
  <c r="AE101"/>
  <c r="Y101"/>
  <c r="AC101"/>
  <c r="L40"/>
  <c r="L52"/>
  <c r="L54"/>
  <c r="L56"/>
  <c r="L64"/>
  <c r="L11"/>
  <c r="L18"/>
  <c r="L25"/>
  <c r="L55"/>
  <c r="L60"/>
  <c r="L62"/>
  <c r="L71"/>
  <c r="L76"/>
  <c r="L78"/>
  <c r="L91"/>
  <c r="L95"/>
  <c r="L97"/>
  <c r="L10"/>
  <c r="L63"/>
  <c r="L70"/>
  <c r="L79"/>
  <c r="L6"/>
  <c r="L13"/>
  <c r="L15"/>
  <c r="L22"/>
  <c r="L29"/>
  <c r="L35"/>
  <c r="L44"/>
  <c r="L48"/>
  <c r="L57"/>
  <c r="L73"/>
  <c r="L84"/>
  <c r="L14"/>
  <c r="L19"/>
  <c r="L46"/>
  <c r="L53"/>
  <c r="L58"/>
  <c r="L61"/>
  <c r="L66"/>
  <c r="L69"/>
  <c r="L74"/>
  <c r="L77"/>
  <c r="L82"/>
  <c r="L85"/>
  <c r="L90"/>
  <c r="L93"/>
  <c r="L98"/>
  <c r="L86"/>
  <c r="L89"/>
  <c r="L21"/>
  <c r="L23"/>
  <c r="L28"/>
  <c r="L37"/>
  <c r="L42"/>
  <c r="L50"/>
  <c r="L33"/>
  <c r="L94"/>
  <c r="L39"/>
  <c r="L26"/>
  <c r="L34"/>
  <c r="L96"/>
  <c r="U99"/>
  <c r="V99"/>
  <c r="I99" i="53"/>
  <c r="B5"/>
  <c r="M89" i="29"/>
  <c r="M89" i="24"/>
  <c r="M85" i="29"/>
  <c r="M73"/>
  <c r="M73" i="24"/>
  <c r="M69" i="29"/>
  <c r="M65" i="24"/>
  <c r="M61" i="29"/>
  <c r="M58" i="28"/>
  <c r="M57" i="29"/>
  <c r="M57" i="24"/>
  <c r="M54" i="28"/>
  <c r="M53" i="29"/>
  <c r="M45"/>
  <c r="M41"/>
  <c r="M41" i="24"/>
  <c r="M38" i="28"/>
  <c r="M37" i="29"/>
  <c r="M37" i="24"/>
  <c r="M33"/>
  <c r="M29" i="29"/>
  <c r="M25"/>
  <c r="M25" i="24"/>
  <c r="M22" i="28"/>
  <c r="M21" i="29"/>
  <c r="M13"/>
  <c r="M10" i="28"/>
  <c r="M9" i="29"/>
  <c r="M9" i="24"/>
  <c r="M5" i="29"/>
  <c r="M93" i="27"/>
  <c r="M89"/>
  <c r="M85"/>
  <c r="M77"/>
  <c r="M73"/>
  <c r="M57"/>
  <c r="M41"/>
  <c r="M29"/>
  <c r="M25"/>
  <c r="M13"/>
  <c r="M9"/>
  <c r="AC101" i="52"/>
  <c r="AD101"/>
  <c r="AB101"/>
  <c r="B5"/>
  <c r="Q99" i="2"/>
  <c r="Q109"/>
  <c r="V98" i="24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6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9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4" i="2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X99"/>
  <c r="W99"/>
  <c r="S99"/>
  <c r="R99"/>
  <c r="V4" i="3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B109" i="51"/>
  <c r="J109" i="2"/>
  <c r="K109"/>
  <c r="L109"/>
  <c r="X99" i="30"/>
  <c r="Q99"/>
  <c r="P99"/>
  <c r="Q99" i="27"/>
  <c r="P99"/>
  <c r="X99" i="28"/>
  <c r="Q99"/>
  <c r="P99"/>
  <c r="X99" i="24"/>
  <c r="Q99"/>
  <c r="P99"/>
  <c r="X99" i="26"/>
  <c r="Q99"/>
  <c r="P99"/>
  <c r="B99" i="51"/>
  <c r="A1"/>
  <c r="M109" i="2"/>
  <c r="N109"/>
  <c r="O109"/>
  <c r="P109"/>
  <c r="AP99" i="48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7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2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T2" i="4"/>
  <c r="T2" i="7"/>
  <c r="EC99" i="4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1" i="2"/>
  <c r="A1" i="16"/>
  <c r="A1" i="15"/>
  <c r="A1" i="14"/>
  <c r="A1" i="30"/>
  <c r="A1" i="27"/>
  <c r="A1" i="28"/>
  <c r="A1" i="29"/>
  <c r="A1" i="26"/>
  <c r="A1" i="24"/>
  <c r="A1" i="39"/>
  <c r="A1" i="40"/>
  <c r="AE4" i="27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8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9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6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99" i="30"/>
  <c r="AE4" i="2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F99" i="40"/>
  <c r="E99"/>
  <c r="D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C99" i="39"/>
  <c r="B99"/>
  <c r="F99" s="1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  <c r="AB99" i="30"/>
  <c r="AA99"/>
  <c r="Z99"/>
  <c r="Y99"/>
  <c r="O99"/>
  <c r="N99"/>
  <c r="M99"/>
  <c r="L99"/>
  <c r="K99"/>
  <c r="J99"/>
  <c r="I99"/>
  <c r="H99"/>
  <c r="G99"/>
  <c r="F99"/>
  <c r="E99"/>
  <c r="AB99" i="27"/>
  <c r="AA99"/>
  <c r="Z99"/>
  <c r="Y99"/>
  <c r="O99"/>
  <c r="K99"/>
  <c r="J99"/>
  <c r="I99"/>
  <c r="H99"/>
  <c r="G99"/>
  <c r="F99"/>
  <c r="E99"/>
  <c r="K99" i="28"/>
  <c r="J99"/>
  <c r="I99"/>
  <c r="H99"/>
  <c r="G99"/>
  <c r="F99"/>
  <c r="E99"/>
  <c r="X99" i="29"/>
  <c r="Q99"/>
  <c r="P99"/>
  <c r="K99"/>
  <c r="J99"/>
  <c r="I99"/>
  <c r="H99"/>
  <c r="G99"/>
  <c r="F99"/>
  <c r="E99"/>
  <c r="D99"/>
  <c r="C99"/>
  <c r="C99" i="26"/>
  <c r="D99"/>
  <c r="E99"/>
  <c r="F99"/>
  <c r="G99"/>
  <c r="H99"/>
  <c r="I99"/>
  <c r="J99"/>
  <c r="K99"/>
  <c r="C99" i="24"/>
  <c r="D99"/>
  <c r="E99"/>
  <c r="F99"/>
  <c r="G99"/>
  <c r="H99"/>
  <c r="I99"/>
  <c r="J99"/>
  <c r="K99"/>
  <c r="AA4" i="2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9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6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CE99" i="7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L99"/>
  <c r="K99"/>
  <c r="J99"/>
  <c r="I99"/>
  <c r="H99"/>
  <c r="D99"/>
  <c r="C99"/>
  <c r="B99"/>
  <c r="S99" i="4"/>
  <c r="R99"/>
  <c r="Q99"/>
  <c r="P99"/>
  <c r="O99"/>
  <c r="N99"/>
  <c r="L99"/>
  <c r="K99"/>
  <c r="J99"/>
  <c r="I99"/>
  <c r="H99"/>
  <c r="D99"/>
  <c r="C99"/>
  <c r="B99"/>
  <c r="K106" i="24"/>
  <c r="G34" i="40" l="1"/>
  <c r="AE99" i="29"/>
  <c r="C99" i="40"/>
  <c r="AE99" i="27"/>
  <c r="AE99" i="26"/>
  <c r="G3" i="40"/>
  <c r="B99"/>
  <c r="G66"/>
  <c r="AE99" i="28"/>
  <c r="AC7" i="30"/>
  <c r="AD7" s="1"/>
  <c r="AC11"/>
  <c r="AD11" s="1"/>
  <c r="AC15"/>
  <c r="AD15" s="1"/>
  <c r="AC19"/>
  <c r="AD19" s="1"/>
  <c r="AC23"/>
  <c r="AD23" s="1"/>
  <c r="AC27"/>
  <c r="AD27" s="1"/>
  <c r="AC31"/>
  <c r="AD31" s="1"/>
  <c r="AC35"/>
  <c r="AD35" s="1"/>
  <c r="AC39"/>
  <c r="AD39" s="1"/>
  <c r="AC43"/>
  <c r="AD43" s="1"/>
  <c r="AC47"/>
  <c r="AD47" s="1"/>
  <c r="AC51"/>
  <c r="AD51" s="1"/>
  <c r="AC55"/>
  <c r="AD55" s="1"/>
  <c r="AC59"/>
  <c r="AD59" s="1"/>
  <c r="AC63"/>
  <c r="AD63" s="1"/>
  <c r="AC67"/>
  <c r="AD67" s="1"/>
  <c r="AC71"/>
  <c r="AD71" s="1"/>
  <c r="AC75"/>
  <c r="AD75" s="1"/>
  <c r="AC79"/>
  <c r="AD79" s="1"/>
  <c r="AC83"/>
  <c r="AD83" s="1"/>
  <c r="AC87"/>
  <c r="AD87" s="1"/>
  <c r="AC91"/>
  <c r="AD91" s="1"/>
  <c r="AC95"/>
  <c r="AD95" s="1"/>
  <c r="AC3"/>
  <c r="AD3" s="1"/>
  <c r="AC8"/>
  <c r="AD8" s="1"/>
  <c r="AC13"/>
  <c r="AD13" s="1"/>
  <c r="AC18"/>
  <c r="AD18" s="1"/>
  <c r="AC24"/>
  <c r="AD24" s="1"/>
  <c r="AC29"/>
  <c r="AD29" s="1"/>
  <c r="AC34"/>
  <c r="AD34" s="1"/>
  <c r="AC40"/>
  <c r="AD40" s="1"/>
  <c r="AC45"/>
  <c r="AD45" s="1"/>
  <c r="AC50"/>
  <c r="AD50" s="1"/>
  <c r="AC56"/>
  <c r="AD56" s="1"/>
  <c r="AC61"/>
  <c r="AD61" s="1"/>
  <c r="AC66"/>
  <c r="AD66" s="1"/>
  <c r="AC72"/>
  <c r="AD72" s="1"/>
  <c r="AC77"/>
  <c r="AD77" s="1"/>
  <c r="AC82"/>
  <c r="AD82" s="1"/>
  <c r="AC88"/>
  <c r="AD88" s="1"/>
  <c r="AC93"/>
  <c r="AD93" s="1"/>
  <c r="AC98"/>
  <c r="AD98" s="1"/>
  <c r="AC12"/>
  <c r="AD12" s="1"/>
  <c r="AC17"/>
  <c r="AD17" s="1"/>
  <c r="AC22"/>
  <c r="AD22" s="1"/>
  <c r="AC33"/>
  <c r="AD33" s="1"/>
  <c r="AC38"/>
  <c r="AD38" s="1"/>
  <c r="AC44"/>
  <c r="AD44" s="1"/>
  <c r="AC54"/>
  <c r="AD54" s="1"/>
  <c r="AC60"/>
  <c r="AD60" s="1"/>
  <c r="AC65"/>
  <c r="AD65" s="1"/>
  <c r="AC76"/>
  <c r="AD76" s="1"/>
  <c r="AC81"/>
  <c r="AD81" s="1"/>
  <c r="AC86"/>
  <c r="AD86" s="1"/>
  <c r="AC97"/>
  <c r="AD97" s="1"/>
  <c r="AC6"/>
  <c r="AD6" s="1"/>
  <c r="AC28"/>
  <c r="AD28" s="1"/>
  <c r="AC49"/>
  <c r="AD49" s="1"/>
  <c r="AC70"/>
  <c r="AD70" s="1"/>
  <c r="AC92"/>
  <c r="AD92" s="1"/>
  <c r="AC5"/>
  <c r="AD5" s="1"/>
  <c r="AC10"/>
  <c r="AD10" s="1"/>
  <c r="AC16"/>
  <c r="AD16" s="1"/>
  <c r="AC21"/>
  <c r="AD21" s="1"/>
  <c r="AC26"/>
  <c r="AD26" s="1"/>
  <c r="AC32"/>
  <c r="AD32" s="1"/>
  <c r="AC37"/>
  <c r="AD37" s="1"/>
  <c r="AC42"/>
  <c r="AD42" s="1"/>
  <c r="AC48"/>
  <c r="AD48" s="1"/>
  <c r="AC53"/>
  <c r="AD53" s="1"/>
  <c r="AC58"/>
  <c r="AD58" s="1"/>
  <c r="AC64"/>
  <c r="AD64" s="1"/>
  <c r="AC69"/>
  <c r="AD69" s="1"/>
  <c r="AC74"/>
  <c r="AD74" s="1"/>
  <c r="AC80"/>
  <c r="AD80" s="1"/>
  <c r="AC85"/>
  <c r="AD85" s="1"/>
  <c r="AC90"/>
  <c r="AD90" s="1"/>
  <c r="AC96"/>
  <c r="AD96" s="1"/>
  <c r="AC4"/>
  <c r="AD4" s="1"/>
  <c r="AC9"/>
  <c r="AD9" s="1"/>
  <c r="AC14"/>
  <c r="AD14" s="1"/>
  <c r="AC20"/>
  <c r="AD20" s="1"/>
  <c r="AC25"/>
  <c r="AD25" s="1"/>
  <c r="AC30"/>
  <c r="AD30" s="1"/>
  <c r="AC36"/>
  <c r="AD36" s="1"/>
  <c r="AC41"/>
  <c r="AD41" s="1"/>
  <c r="AC46"/>
  <c r="AD46" s="1"/>
  <c r="AC52"/>
  <c r="AD52" s="1"/>
  <c r="AC57"/>
  <c r="AD57" s="1"/>
  <c r="AC62"/>
  <c r="AD62" s="1"/>
  <c r="AC68"/>
  <c r="AD68" s="1"/>
  <c r="AC73"/>
  <c r="AD73" s="1"/>
  <c r="AC78"/>
  <c r="AD78" s="1"/>
  <c r="AC84"/>
  <c r="AD84" s="1"/>
  <c r="AC89"/>
  <c r="AD89" s="1"/>
  <c r="AC94"/>
  <c r="AD94" s="1"/>
  <c r="O32" i="38"/>
  <c r="L32" i="24" s="1"/>
  <c r="O90" i="38"/>
  <c r="L90" i="24" s="1"/>
  <c r="O82" i="38"/>
  <c r="L82" i="24" s="1"/>
  <c r="O74" i="38"/>
  <c r="L74" i="24" s="1"/>
  <c r="O66" i="38"/>
  <c r="L66" i="24" s="1"/>
  <c r="O58" i="38"/>
  <c r="L58" i="24" s="1"/>
  <c r="O50" i="38"/>
  <c r="L50" i="24" s="1"/>
  <c r="O42" i="38"/>
  <c r="L42" i="24" s="1"/>
  <c r="O34" i="38"/>
  <c r="L34" i="24" s="1"/>
  <c r="O24" i="38"/>
  <c r="L24" i="24" s="1"/>
  <c r="O16" i="38"/>
  <c r="L16" i="24" s="1"/>
  <c r="O6" i="38"/>
  <c r="L6" i="24" s="1"/>
  <c r="O93" i="38"/>
  <c r="L93" i="24" s="1"/>
  <c r="O85" i="38"/>
  <c r="L85" i="24" s="1"/>
  <c r="O77" i="38"/>
  <c r="L77" i="24" s="1"/>
  <c r="O69" i="38"/>
  <c r="L69" i="24" s="1"/>
  <c r="O61" i="38"/>
  <c r="L61" i="24" s="1"/>
  <c r="O53" i="38"/>
  <c r="L53" i="24" s="1"/>
  <c r="O45" i="38"/>
  <c r="L45" i="24" s="1"/>
  <c r="O37" i="38"/>
  <c r="L37" i="24" s="1"/>
  <c r="O29" i="38"/>
  <c r="L29" i="24" s="1"/>
  <c r="O21" i="38"/>
  <c r="L21" i="24" s="1"/>
  <c r="O13" i="38"/>
  <c r="L13" i="24" s="1"/>
  <c r="O5" i="38"/>
  <c r="L5" i="24" s="1"/>
  <c r="L3" i="26"/>
  <c r="L99" s="1"/>
  <c r="P99" i="38"/>
  <c r="AB99" i="28"/>
  <c r="D99" i="39"/>
  <c r="O92" i="38"/>
  <c r="L92" i="24" s="1"/>
  <c r="O84" i="38"/>
  <c r="L84" i="24" s="1"/>
  <c r="O76" i="38"/>
  <c r="L76" i="24" s="1"/>
  <c r="O68" i="38"/>
  <c r="L68" i="24" s="1"/>
  <c r="O60" i="38"/>
  <c r="L60" i="24" s="1"/>
  <c r="O52" i="38"/>
  <c r="L52" i="24" s="1"/>
  <c r="O44" i="38"/>
  <c r="L44" i="24" s="1"/>
  <c r="O36" i="38"/>
  <c r="L36" i="24" s="1"/>
  <c r="O26" i="38"/>
  <c r="L26" i="24" s="1"/>
  <c r="O18" i="38"/>
  <c r="L18" i="24" s="1"/>
  <c r="O10" i="38"/>
  <c r="L10" i="24" s="1"/>
  <c r="O95" i="38"/>
  <c r="L95" i="24" s="1"/>
  <c r="O87" i="38"/>
  <c r="L87" i="24" s="1"/>
  <c r="O79" i="38"/>
  <c r="L79" i="24" s="1"/>
  <c r="O71" i="38"/>
  <c r="L71" i="24" s="1"/>
  <c r="O63" i="38"/>
  <c r="L63" i="24" s="1"/>
  <c r="O55" i="38"/>
  <c r="L55" i="24" s="1"/>
  <c r="O47" i="38"/>
  <c r="L47" i="24" s="1"/>
  <c r="O39" i="38"/>
  <c r="L39" i="24" s="1"/>
  <c r="O31" i="38"/>
  <c r="L31" i="24" s="1"/>
  <c r="O23" i="38"/>
  <c r="L23" i="24" s="1"/>
  <c r="O15" i="38"/>
  <c r="L15" i="24" s="1"/>
  <c r="O7" i="38"/>
  <c r="L7" i="24" s="1"/>
  <c r="Q99" i="38"/>
  <c r="L3" i="27"/>
  <c r="L99" s="1"/>
  <c r="L3" i="29"/>
  <c r="S99" i="38"/>
  <c r="O97"/>
  <c r="L97" i="24" s="1"/>
  <c r="O94" i="38"/>
  <c r="L94" i="24" s="1"/>
  <c r="O86" i="38"/>
  <c r="L86" i="24" s="1"/>
  <c r="O78" i="38"/>
  <c r="L78" i="24" s="1"/>
  <c r="O70" i="38"/>
  <c r="L70" i="24" s="1"/>
  <c r="O62" i="38"/>
  <c r="L62" i="24" s="1"/>
  <c r="O54" i="38"/>
  <c r="L54" i="24" s="1"/>
  <c r="O46" i="38"/>
  <c r="L46" i="24" s="1"/>
  <c r="O38" i="38"/>
  <c r="L38" i="24" s="1"/>
  <c r="O28" i="38"/>
  <c r="L28" i="24" s="1"/>
  <c r="O20" i="38"/>
  <c r="L20" i="24" s="1"/>
  <c r="O12" i="38"/>
  <c r="L12" i="24" s="1"/>
  <c r="O89" i="38"/>
  <c r="L89" i="24" s="1"/>
  <c r="O81" i="38"/>
  <c r="L81" i="24" s="1"/>
  <c r="O73" i="38"/>
  <c r="L73" i="24" s="1"/>
  <c r="O65" i="38"/>
  <c r="L65" i="24" s="1"/>
  <c r="O57" i="38"/>
  <c r="L57" i="24" s="1"/>
  <c r="O49" i="38"/>
  <c r="L49" i="24" s="1"/>
  <c r="O41" i="38"/>
  <c r="L41" i="24" s="1"/>
  <c r="O33" i="38"/>
  <c r="L33" i="24" s="1"/>
  <c r="O25" i="38"/>
  <c r="L25" i="24" s="1"/>
  <c r="O17" i="38"/>
  <c r="L17" i="24" s="1"/>
  <c r="O9" i="38"/>
  <c r="L9" i="24" s="1"/>
  <c r="O4" i="38"/>
  <c r="L4" i="24" s="1"/>
  <c r="R99" i="38"/>
  <c r="L3" i="28"/>
  <c r="L99" s="1"/>
  <c r="O8" i="38"/>
  <c r="L8" i="24" s="1"/>
  <c r="O96" i="38"/>
  <c r="L96" i="24" s="1"/>
  <c r="O88" i="38"/>
  <c r="L88" i="24" s="1"/>
  <c r="O80" i="38"/>
  <c r="L80" i="24" s="1"/>
  <c r="O72" i="38"/>
  <c r="L72" i="24" s="1"/>
  <c r="O64" i="38"/>
  <c r="L64" i="24" s="1"/>
  <c r="O56" i="38"/>
  <c r="L56" i="24" s="1"/>
  <c r="O48" i="38"/>
  <c r="L48" i="24" s="1"/>
  <c r="O40" i="38"/>
  <c r="L40" i="24" s="1"/>
  <c r="O30" i="38"/>
  <c r="L30" i="24" s="1"/>
  <c r="O22" i="38"/>
  <c r="L22" i="24" s="1"/>
  <c r="O14" i="38"/>
  <c r="L14" i="24" s="1"/>
  <c r="O91" i="38"/>
  <c r="L91" i="24" s="1"/>
  <c r="O83" i="38"/>
  <c r="L83" i="24" s="1"/>
  <c r="O75" i="38"/>
  <c r="L75" i="24" s="1"/>
  <c r="O67" i="38"/>
  <c r="L67" i="24" s="1"/>
  <c r="O59" i="38"/>
  <c r="L59" i="24" s="1"/>
  <c r="O51" i="38"/>
  <c r="L51" i="24" s="1"/>
  <c r="O43" i="38"/>
  <c r="L43" i="24" s="1"/>
  <c r="O35" i="38"/>
  <c r="L35" i="24" s="1"/>
  <c r="O27" i="38"/>
  <c r="L27" i="24" s="1"/>
  <c r="O19" i="38"/>
  <c r="L19" i="24" s="1"/>
  <c r="O11" i="38"/>
  <c r="L11" i="24" s="1"/>
  <c r="O99"/>
  <c r="V99" i="27"/>
  <c r="V99" i="28"/>
  <c r="V99" i="29"/>
  <c r="V99" i="26"/>
  <c r="V99" i="24"/>
  <c r="AB99"/>
  <c r="U99" i="28"/>
  <c r="CI99" i="54"/>
  <c r="CW99"/>
  <c r="DK99"/>
  <c r="CP99"/>
  <c r="DK3"/>
  <c r="CB99"/>
  <c r="DD99"/>
  <c r="AA99" i="24"/>
  <c r="AA99" i="26"/>
  <c r="AB99" i="29"/>
  <c r="AA99" i="28"/>
  <c r="AB99" i="26"/>
  <c r="AA99" i="29"/>
  <c r="Y99" i="26"/>
  <c r="Z99" i="24"/>
  <c r="Z99" i="26"/>
  <c r="Z99" i="29"/>
  <c r="Z99" i="28"/>
  <c r="Y99" i="24"/>
  <c r="Y99" i="29"/>
  <c r="Y99" i="28"/>
  <c r="N3"/>
  <c r="N4" i="26"/>
  <c r="N4" i="29"/>
  <c r="N4" i="28"/>
  <c r="N4" i="27"/>
  <c r="N3" i="29"/>
  <c r="N3" i="27"/>
  <c r="N3" i="26"/>
  <c r="M97" i="24"/>
  <c r="M17" i="27"/>
  <c r="M33"/>
  <c r="M49"/>
  <c r="M65"/>
  <c r="M81"/>
  <c r="M17" i="29"/>
  <c r="M49"/>
  <c r="M81" i="24"/>
  <c r="M17" i="28"/>
  <c r="M33"/>
  <c r="M16" i="24"/>
  <c r="M32"/>
  <c r="M48"/>
  <c r="M64"/>
  <c r="M80"/>
  <c r="M18" i="29"/>
  <c r="M34" i="27"/>
  <c r="M66" i="24"/>
  <c r="M49" i="28"/>
  <c r="M65"/>
  <c r="M81"/>
  <c r="M17" i="24"/>
  <c r="M49"/>
  <c r="M97" i="29"/>
  <c r="M96"/>
  <c r="M16"/>
  <c r="M16" i="28"/>
  <c r="M32" i="29"/>
  <c r="M32" i="28"/>
  <c r="M48" i="29"/>
  <c r="M48" i="28"/>
  <c r="M64" i="29"/>
  <c r="M64" i="28"/>
  <c r="M80" i="29"/>
  <c r="M18" i="27"/>
  <c r="M50" i="24"/>
  <c r="M66" i="29"/>
  <c r="M97" i="27"/>
  <c r="M15"/>
  <c r="M31"/>
  <c r="M47"/>
  <c r="M63"/>
  <c r="M79" i="29"/>
  <c r="M95"/>
  <c r="M82"/>
  <c r="M95" i="24"/>
  <c r="M79"/>
  <c r="M20"/>
  <c r="M36"/>
  <c r="M52"/>
  <c r="M68"/>
  <c r="M39" i="29"/>
  <c r="M89" i="28"/>
  <c r="M29" i="24"/>
  <c r="M45"/>
  <c r="M61"/>
  <c r="M46"/>
  <c r="M96"/>
  <c r="M93" i="28"/>
  <c r="M13"/>
  <c r="M4" i="27"/>
  <c r="AC4" s="1"/>
  <c r="AD4" s="1"/>
  <c r="M20" i="28"/>
  <c r="M36"/>
  <c r="M52"/>
  <c r="M68"/>
  <c r="M79"/>
  <c r="M79" i="27"/>
  <c r="M95" i="28"/>
  <c r="M95" i="27"/>
  <c r="M14"/>
  <c r="M30"/>
  <c r="M46"/>
  <c r="M62"/>
  <c r="M80" i="28"/>
  <c r="M45" i="27"/>
  <c r="M61"/>
  <c r="M55" i="29"/>
  <c r="M74" i="27"/>
  <c r="M77" i="29"/>
  <c r="M93"/>
  <c r="M10" i="24"/>
  <c r="M58"/>
  <c r="M20" i="27"/>
  <c r="M36"/>
  <c r="M52"/>
  <c r="M68"/>
  <c r="M84" i="29"/>
  <c r="M15"/>
  <c r="M31"/>
  <c r="M47"/>
  <c r="M63"/>
  <c r="M14"/>
  <c r="M30"/>
  <c r="M46"/>
  <c r="M62"/>
  <c r="M78"/>
  <c r="M78" i="28"/>
  <c r="M55"/>
  <c r="M83"/>
  <c r="P99" i="52"/>
  <c r="M14" i="28"/>
  <c r="M30"/>
  <c r="M46"/>
  <c r="M62"/>
  <c r="M94" i="29"/>
  <c r="M6" i="28"/>
  <c r="M18"/>
  <c r="M26"/>
  <c r="M42"/>
  <c r="M50"/>
  <c r="M66"/>
  <c r="M77" i="24"/>
  <c r="M93"/>
  <c r="M7"/>
  <c r="O3" i="38"/>
  <c r="L99"/>
  <c r="K4"/>
  <c r="M4" s="1"/>
  <c r="K3"/>
  <c r="M3" s="1"/>
  <c r="C5" i="53"/>
  <c r="B6"/>
  <c r="Q3"/>
  <c r="B6" i="52"/>
  <c r="C5"/>
  <c r="U99" i="24"/>
  <c r="U99" i="27"/>
  <c r="U99" i="26"/>
  <c r="U99" i="29"/>
  <c r="T99" i="27"/>
  <c r="U99" i="30"/>
  <c r="T99" i="29"/>
  <c r="W99"/>
  <c r="T99" i="26"/>
  <c r="R99" i="24"/>
  <c r="V99" i="30"/>
  <c r="T99"/>
  <c r="W99" i="24"/>
  <c r="W99" i="28"/>
  <c r="W99" i="26"/>
  <c r="W99" i="30"/>
  <c r="T99" i="24"/>
  <c r="R99" i="28"/>
  <c r="S99" i="26"/>
  <c r="T99" i="28"/>
  <c r="S99" i="30"/>
  <c r="S99" i="29"/>
  <c r="R99" i="26"/>
  <c r="S99" i="24"/>
  <c r="S99" i="28"/>
  <c r="R99" i="30"/>
  <c r="R99" i="29"/>
  <c r="AE99" i="24"/>
  <c r="BJ98" i="14"/>
  <c r="BJ97"/>
  <c r="BJ96"/>
  <c r="BJ95"/>
  <c r="BJ94"/>
  <c r="BJ93"/>
  <c r="BJ92"/>
  <c r="BJ91"/>
  <c r="BJ90"/>
  <c r="BJ89"/>
  <c r="BJ88"/>
  <c r="BJ87"/>
  <c r="BJ86"/>
  <c r="BJ85"/>
  <c r="BJ84"/>
  <c r="BJ83"/>
  <c r="BJ82"/>
  <c r="BJ81"/>
  <c r="BJ80"/>
  <c r="BJ79"/>
  <c r="BJ78"/>
  <c r="BJ77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AV99"/>
  <c r="AW99"/>
  <c r="AX99"/>
  <c r="AY99"/>
  <c r="AZ99"/>
  <c r="BA99"/>
  <c r="BB99"/>
  <c r="BD99"/>
  <c r="BE99"/>
  <c r="BF99"/>
  <c r="BG99"/>
  <c r="BH99"/>
  <c r="BI99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3"/>
  <c r="AP99" i="32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Y99" i="80" s="1"/>
  <c r="X99" i="32"/>
  <c r="X99" i="80" s="1"/>
  <c r="W99" i="32"/>
  <c r="W99" i="80" s="1"/>
  <c r="V99" i="32"/>
  <c r="V99" i="80" s="1"/>
  <c r="U99" i="32"/>
  <c r="U99" i="80" s="1"/>
  <c r="T99" i="32"/>
  <c r="T99" i="80" s="1"/>
  <c r="S99" i="32"/>
  <c r="S99" i="80" s="1"/>
  <c r="R99" i="32"/>
  <c r="R99" i="80" s="1"/>
  <c r="Q99" i="32"/>
  <c r="Q99" i="80" s="1"/>
  <c r="P99" i="32"/>
  <c r="P99" i="80" s="1"/>
  <c r="O99" i="32"/>
  <c r="O99" i="80" s="1"/>
  <c r="N99" i="32"/>
  <c r="N99" i="80" s="1"/>
  <c r="M99" i="32"/>
  <c r="M99" i="80" s="1"/>
  <c r="L99" i="32"/>
  <c r="L99" i="80" s="1"/>
  <c r="K99" i="32"/>
  <c r="K99" i="80" s="1"/>
  <c r="J99" i="32"/>
  <c r="J99" i="80" s="1"/>
  <c r="I99" i="32"/>
  <c r="I99" i="80" s="1"/>
  <c r="H99" i="32"/>
  <c r="H99" i="80" s="1"/>
  <c r="G99" i="32"/>
  <c r="G99" i="80" s="1"/>
  <c r="F99" i="32"/>
  <c r="F99" i="80" s="1"/>
  <c r="E99" i="32"/>
  <c r="E99" i="80" s="1"/>
  <c r="D99" i="32"/>
  <c r="D99" i="80" s="1"/>
  <c r="C99" i="32"/>
  <c r="C99" i="80" s="1"/>
  <c r="B99" i="32"/>
  <c r="B99" i="80" s="1"/>
  <c r="AP99" i="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G99" i="40" l="1"/>
  <c r="AC4" i="29"/>
  <c r="AD4" s="1"/>
  <c r="T4" i="52"/>
  <c r="M4" i="26" s="1"/>
  <c r="O4" i="52"/>
  <c r="Q4" s="1"/>
  <c r="K5" i="53"/>
  <c r="T5" s="1"/>
  <c r="O5"/>
  <c r="J5"/>
  <c r="S5" s="1"/>
  <c r="N5"/>
  <c r="W5" s="1"/>
  <c r="N5" i="29" s="1"/>
  <c r="M5" i="53"/>
  <c r="V5" s="1"/>
  <c r="L5"/>
  <c r="U5" s="1"/>
  <c r="BN98" i="14"/>
  <c r="BP98" s="1"/>
  <c r="AD98"/>
  <c r="BN94"/>
  <c r="BP94" s="1"/>
  <c r="AD94"/>
  <c r="BN90"/>
  <c r="BP90" s="1"/>
  <c r="AD90"/>
  <c r="BN86"/>
  <c r="BP86" s="1"/>
  <c r="AD86"/>
  <c r="BN82"/>
  <c r="BP82" s="1"/>
  <c r="AD82"/>
  <c r="BN78"/>
  <c r="BP78" s="1"/>
  <c r="AD78"/>
  <c r="BN74"/>
  <c r="BP74" s="1"/>
  <c r="AD74"/>
  <c r="BN70"/>
  <c r="BP70" s="1"/>
  <c r="AD70"/>
  <c r="BN66"/>
  <c r="BP66" s="1"/>
  <c r="AD66"/>
  <c r="BN62"/>
  <c r="BP62" s="1"/>
  <c r="AD62"/>
  <c r="BN58"/>
  <c r="BP58" s="1"/>
  <c r="AD58"/>
  <c r="BN54"/>
  <c r="BP54" s="1"/>
  <c r="AD54"/>
  <c r="BN50"/>
  <c r="BP50" s="1"/>
  <c r="AD50"/>
  <c r="BN46"/>
  <c r="BP46" s="1"/>
  <c r="AD46"/>
  <c r="BN42"/>
  <c r="BP42" s="1"/>
  <c r="AD42"/>
  <c r="BN38"/>
  <c r="BP38" s="1"/>
  <c r="AD38"/>
  <c r="BN34"/>
  <c r="BP34" s="1"/>
  <c r="AD34"/>
  <c r="BN30"/>
  <c r="BP30" s="1"/>
  <c r="AD30"/>
  <c r="BN26"/>
  <c r="BP26" s="1"/>
  <c r="AD26"/>
  <c r="BN22"/>
  <c r="BP22" s="1"/>
  <c r="AD22"/>
  <c r="BN18"/>
  <c r="BP18" s="1"/>
  <c r="AD18"/>
  <c r="BN14"/>
  <c r="BP14" s="1"/>
  <c r="AD14"/>
  <c r="BN10"/>
  <c r="BP10" s="1"/>
  <c r="AD10"/>
  <c r="BN6"/>
  <c r="BP6" s="1"/>
  <c r="AD6"/>
  <c r="AK3"/>
  <c r="BO3"/>
  <c r="BQ3" s="1"/>
  <c r="AK7"/>
  <c r="BO7"/>
  <c r="BQ7" s="1"/>
  <c r="AK11"/>
  <c r="BO11"/>
  <c r="BQ11" s="1"/>
  <c r="AK15"/>
  <c r="BO15"/>
  <c r="BQ15" s="1"/>
  <c r="AK19"/>
  <c r="BO19"/>
  <c r="BQ19" s="1"/>
  <c r="AK23"/>
  <c r="BO23"/>
  <c r="BQ23" s="1"/>
  <c r="AK27"/>
  <c r="BO27"/>
  <c r="BQ27" s="1"/>
  <c r="AK31"/>
  <c r="BO31"/>
  <c r="BQ31" s="1"/>
  <c r="AK35"/>
  <c r="BO35"/>
  <c r="BQ35" s="1"/>
  <c r="AK39"/>
  <c r="BO39"/>
  <c r="BQ39" s="1"/>
  <c r="AK43"/>
  <c r="BO43"/>
  <c r="BQ43" s="1"/>
  <c r="AK47"/>
  <c r="BO47"/>
  <c r="BQ47" s="1"/>
  <c r="AK51"/>
  <c r="BO51"/>
  <c r="BQ51" s="1"/>
  <c r="AK55"/>
  <c r="BO55"/>
  <c r="BQ55" s="1"/>
  <c r="AK59"/>
  <c r="BO59"/>
  <c r="BQ59" s="1"/>
  <c r="AK63"/>
  <c r="BO63"/>
  <c r="BQ63" s="1"/>
  <c r="AK67"/>
  <c r="BO67"/>
  <c r="BQ67" s="1"/>
  <c r="AK71"/>
  <c r="BO71"/>
  <c r="BQ71" s="1"/>
  <c r="AK75"/>
  <c r="BO75"/>
  <c r="BQ75" s="1"/>
  <c r="AK79"/>
  <c r="BO79"/>
  <c r="BQ79" s="1"/>
  <c r="AK83"/>
  <c r="BO83"/>
  <c r="BQ83" s="1"/>
  <c r="AK87"/>
  <c r="BO87"/>
  <c r="BQ87" s="1"/>
  <c r="AK91"/>
  <c r="BO91"/>
  <c r="BQ91" s="1"/>
  <c r="AK95"/>
  <c r="BO95"/>
  <c r="BQ95" s="1"/>
  <c r="BN3"/>
  <c r="BP3" s="1"/>
  <c r="AD3"/>
  <c r="BN95"/>
  <c r="BP95" s="1"/>
  <c r="AD95"/>
  <c r="BN91"/>
  <c r="BP91" s="1"/>
  <c r="AD91"/>
  <c r="BN87"/>
  <c r="BP87" s="1"/>
  <c r="AD87"/>
  <c r="BN83"/>
  <c r="BP83" s="1"/>
  <c r="AD83"/>
  <c r="BN79"/>
  <c r="BP79" s="1"/>
  <c r="AD79"/>
  <c r="BN75"/>
  <c r="BP75" s="1"/>
  <c r="AD75"/>
  <c r="BN71"/>
  <c r="BP71" s="1"/>
  <c r="AD71"/>
  <c r="BN67"/>
  <c r="BP67" s="1"/>
  <c r="AD67"/>
  <c r="BN63"/>
  <c r="BP63" s="1"/>
  <c r="AD63"/>
  <c r="BN59"/>
  <c r="BP59" s="1"/>
  <c r="AD59"/>
  <c r="BN55"/>
  <c r="BP55" s="1"/>
  <c r="AD55"/>
  <c r="BN51"/>
  <c r="BP51" s="1"/>
  <c r="AD51"/>
  <c r="BN47"/>
  <c r="BP47" s="1"/>
  <c r="AD47"/>
  <c r="BN43"/>
  <c r="BP43" s="1"/>
  <c r="AD43"/>
  <c r="BN39"/>
  <c r="BP39" s="1"/>
  <c r="AD39"/>
  <c r="BN35"/>
  <c r="BP35" s="1"/>
  <c r="AD35"/>
  <c r="BN31"/>
  <c r="BP31" s="1"/>
  <c r="AD31"/>
  <c r="BN27"/>
  <c r="BP27" s="1"/>
  <c r="AD27"/>
  <c r="BN23"/>
  <c r="BP23" s="1"/>
  <c r="AD23"/>
  <c r="BN19"/>
  <c r="BP19" s="1"/>
  <c r="AD19"/>
  <c r="BN15"/>
  <c r="BP15" s="1"/>
  <c r="AD15"/>
  <c r="BN11"/>
  <c r="BP11" s="1"/>
  <c r="AD11"/>
  <c r="BN7"/>
  <c r="BP7" s="1"/>
  <c r="AD7"/>
  <c r="BO6"/>
  <c r="BQ6" s="1"/>
  <c r="AK6"/>
  <c r="BO10"/>
  <c r="BQ10" s="1"/>
  <c r="AK10"/>
  <c r="BO14"/>
  <c r="BQ14" s="1"/>
  <c r="AK14"/>
  <c r="BO18"/>
  <c r="BQ18" s="1"/>
  <c r="AK18"/>
  <c r="BO22"/>
  <c r="BQ22" s="1"/>
  <c r="AK22"/>
  <c r="BO26"/>
  <c r="BQ26" s="1"/>
  <c r="AK26"/>
  <c r="BO30"/>
  <c r="BQ30" s="1"/>
  <c r="AK30"/>
  <c r="BO34"/>
  <c r="BQ34" s="1"/>
  <c r="AK34"/>
  <c r="BO38"/>
  <c r="BQ38" s="1"/>
  <c r="AK38"/>
  <c r="BO42"/>
  <c r="BQ42" s="1"/>
  <c r="AK42"/>
  <c r="BO46"/>
  <c r="BQ46" s="1"/>
  <c r="AK46"/>
  <c r="BO50"/>
  <c r="BQ50" s="1"/>
  <c r="AK50"/>
  <c r="BO54"/>
  <c r="BQ54" s="1"/>
  <c r="AK54"/>
  <c r="BO58"/>
  <c r="BQ58" s="1"/>
  <c r="AK58"/>
  <c r="BO62"/>
  <c r="BQ62" s="1"/>
  <c r="AK62"/>
  <c r="BO66"/>
  <c r="BQ66" s="1"/>
  <c r="AK66"/>
  <c r="BO70"/>
  <c r="BQ70" s="1"/>
  <c r="AK70"/>
  <c r="BO74"/>
  <c r="BQ74" s="1"/>
  <c r="AK74"/>
  <c r="BO78"/>
  <c r="BQ78" s="1"/>
  <c r="AK78"/>
  <c r="BO82"/>
  <c r="BQ82" s="1"/>
  <c r="AK82"/>
  <c r="BO86"/>
  <c r="BQ86" s="1"/>
  <c r="AK86"/>
  <c r="BO90"/>
  <c r="BQ90" s="1"/>
  <c r="AK90"/>
  <c r="BO94"/>
  <c r="BQ94" s="1"/>
  <c r="AK94"/>
  <c r="BO98"/>
  <c r="BQ98" s="1"/>
  <c r="AK98"/>
  <c r="AD96"/>
  <c r="BN96"/>
  <c r="BP96" s="1"/>
  <c r="AD92"/>
  <c r="BN92"/>
  <c r="BP92" s="1"/>
  <c r="AD88"/>
  <c r="BN88"/>
  <c r="BP88" s="1"/>
  <c r="AD84"/>
  <c r="BN84"/>
  <c r="BP84" s="1"/>
  <c r="AD80"/>
  <c r="BN80"/>
  <c r="BP80" s="1"/>
  <c r="AD76"/>
  <c r="BN76"/>
  <c r="BP76" s="1"/>
  <c r="AD72"/>
  <c r="BN72"/>
  <c r="BP72" s="1"/>
  <c r="AD68"/>
  <c r="BN68"/>
  <c r="BP68" s="1"/>
  <c r="AD64"/>
  <c r="BN64"/>
  <c r="BP64" s="1"/>
  <c r="AD60"/>
  <c r="BN60"/>
  <c r="BP60" s="1"/>
  <c r="AD56"/>
  <c r="BN56"/>
  <c r="BP56" s="1"/>
  <c r="AD52"/>
  <c r="BN52"/>
  <c r="BP52" s="1"/>
  <c r="AD48"/>
  <c r="BN48"/>
  <c r="BP48" s="1"/>
  <c r="AD44"/>
  <c r="BN44"/>
  <c r="BP44" s="1"/>
  <c r="AD40"/>
  <c r="BN40"/>
  <c r="BP40" s="1"/>
  <c r="AD36"/>
  <c r="BN36"/>
  <c r="BP36" s="1"/>
  <c r="AD32"/>
  <c r="BN32"/>
  <c r="BP32" s="1"/>
  <c r="AD28"/>
  <c r="BN28"/>
  <c r="BP28" s="1"/>
  <c r="AD24"/>
  <c r="BN24"/>
  <c r="BP24" s="1"/>
  <c r="AD20"/>
  <c r="BN20"/>
  <c r="BP20" s="1"/>
  <c r="AD16"/>
  <c r="BN16"/>
  <c r="BP16" s="1"/>
  <c r="AD12"/>
  <c r="BN12"/>
  <c r="BP12" s="1"/>
  <c r="AD8"/>
  <c r="BN8"/>
  <c r="BP8" s="1"/>
  <c r="AD4"/>
  <c r="BN4"/>
  <c r="BP4" s="1"/>
  <c r="BO5"/>
  <c r="BQ5" s="1"/>
  <c r="AK5"/>
  <c r="BO9"/>
  <c r="BQ9" s="1"/>
  <c r="AK9"/>
  <c r="BO13"/>
  <c r="BQ13" s="1"/>
  <c r="AK13"/>
  <c r="BO17"/>
  <c r="BQ17" s="1"/>
  <c r="AK17"/>
  <c r="BO21"/>
  <c r="BQ21" s="1"/>
  <c r="AK21"/>
  <c r="BO25"/>
  <c r="BQ25" s="1"/>
  <c r="AK25"/>
  <c r="BO29"/>
  <c r="BQ29" s="1"/>
  <c r="AK29"/>
  <c r="BO33"/>
  <c r="BQ33" s="1"/>
  <c r="AK33"/>
  <c r="BO37"/>
  <c r="BQ37" s="1"/>
  <c r="AK37"/>
  <c r="BO41"/>
  <c r="BQ41" s="1"/>
  <c r="AK41"/>
  <c r="BO45"/>
  <c r="BQ45" s="1"/>
  <c r="AK45"/>
  <c r="BO49"/>
  <c r="BQ49" s="1"/>
  <c r="AK49"/>
  <c r="BO53"/>
  <c r="BQ53" s="1"/>
  <c r="AK53"/>
  <c r="BO57"/>
  <c r="BQ57" s="1"/>
  <c r="AK57"/>
  <c r="BO61"/>
  <c r="BQ61" s="1"/>
  <c r="AK61"/>
  <c r="BO65"/>
  <c r="BQ65" s="1"/>
  <c r="AK65"/>
  <c r="BO69"/>
  <c r="BQ69" s="1"/>
  <c r="AK69"/>
  <c r="BO73"/>
  <c r="BQ73" s="1"/>
  <c r="AK73"/>
  <c r="BO77"/>
  <c r="BQ77" s="1"/>
  <c r="AK77"/>
  <c r="BO81"/>
  <c r="BQ81" s="1"/>
  <c r="AK81"/>
  <c r="BO85"/>
  <c r="BQ85" s="1"/>
  <c r="AK85"/>
  <c r="BO89"/>
  <c r="BQ89" s="1"/>
  <c r="AK89"/>
  <c r="BO93"/>
  <c r="BQ93" s="1"/>
  <c r="AK93"/>
  <c r="BO97"/>
  <c r="BQ97" s="1"/>
  <c r="AK97"/>
  <c r="BN97"/>
  <c r="BP97" s="1"/>
  <c r="AD97"/>
  <c r="BN93"/>
  <c r="BP93" s="1"/>
  <c r="AD93"/>
  <c r="BN89"/>
  <c r="BP89" s="1"/>
  <c r="AD89"/>
  <c r="BN85"/>
  <c r="BP85" s="1"/>
  <c r="AD85"/>
  <c r="BN81"/>
  <c r="BP81" s="1"/>
  <c r="AD81"/>
  <c r="BN77"/>
  <c r="BP77" s="1"/>
  <c r="AD77"/>
  <c r="BN73"/>
  <c r="BP73" s="1"/>
  <c r="AD73"/>
  <c r="BN69"/>
  <c r="BP69" s="1"/>
  <c r="AD69"/>
  <c r="BN65"/>
  <c r="BP65" s="1"/>
  <c r="AD65"/>
  <c r="BN61"/>
  <c r="BP61" s="1"/>
  <c r="AD61"/>
  <c r="BN57"/>
  <c r="BP57" s="1"/>
  <c r="AD57"/>
  <c r="BN53"/>
  <c r="BP53" s="1"/>
  <c r="AD53"/>
  <c r="BN49"/>
  <c r="BP49" s="1"/>
  <c r="AD49"/>
  <c r="BN45"/>
  <c r="BP45" s="1"/>
  <c r="AD45"/>
  <c r="BN41"/>
  <c r="BP41" s="1"/>
  <c r="AD41"/>
  <c r="BN37"/>
  <c r="BP37" s="1"/>
  <c r="AD37"/>
  <c r="BN33"/>
  <c r="BP33" s="1"/>
  <c r="AD33"/>
  <c r="BN29"/>
  <c r="BP29" s="1"/>
  <c r="AD29"/>
  <c r="BN25"/>
  <c r="BP25" s="1"/>
  <c r="AD25"/>
  <c r="BN21"/>
  <c r="BP21" s="1"/>
  <c r="AD21"/>
  <c r="BN17"/>
  <c r="BP17" s="1"/>
  <c r="AD17"/>
  <c r="BN13"/>
  <c r="BP13" s="1"/>
  <c r="AD13"/>
  <c r="BN9"/>
  <c r="BP9" s="1"/>
  <c r="AD9"/>
  <c r="BN5"/>
  <c r="BP5" s="1"/>
  <c r="AD5"/>
  <c r="AK4"/>
  <c r="BO4"/>
  <c r="BQ4" s="1"/>
  <c r="AK8"/>
  <c r="BO8"/>
  <c r="BQ8" s="1"/>
  <c r="AK12"/>
  <c r="BO12"/>
  <c r="BQ12" s="1"/>
  <c r="AK16"/>
  <c r="BO16"/>
  <c r="BQ16" s="1"/>
  <c r="AK20"/>
  <c r="BO20"/>
  <c r="BQ20" s="1"/>
  <c r="AK24"/>
  <c r="BO24"/>
  <c r="BQ24" s="1"/>
  <c r="AK28"/>
  <c r="BO28"/>
  <c r="BQ28" s="1"/>
  <c r="AK32"/>
  <c r="BO32"/>
  <c r="BQ32" s="1"/>
  <c r="AK36"/>
  <c r="BO36"/>
  <c r="BQ36" s="1"/>
  <c r="AK40"/>
  <c r="BO40"/>
  <c r="BQ40" s="1"/>
  <c r="AK44"/>
  <c r="BO44"/>
  <c r="BQ44" s="1"/>
  <c r="AK48"/>
  <c r="BO48"/>
  <c r="BQ48" s="1"/>
  <c r="AK52"/>
  <c r="BO52"/>
  <c r="BQ52" s="1"/>
  <c r="AK56"/>
  <c r="BO56"/>
  <c r="BQ56" s="1"/>
  <c r="AK60"/>
  <c r="BO60"/>
  <c r="BQ60" s="1"/>
  <c r="AK64"/>
  <c r="BO64"/>
  <c r="BQ64" s="1"/>
  <c r="AK68"/>
  <c r="BO68"/>
  <c r="BQ68" s="1"/>
  <c r="AK72"/>
  <c r="BO72"/>
  <c r="BQ72" s="1"/>
  <c r="AK76"/>
  <c r="BO76"/>
  <c r="BQ76" s="1"/>
  <c r="AK80"/>
  <c r="BO80"/>
  <c r="BQ80" s="1"/>
  <c r="AK84"/>
  <c r="BO84"/>
  <c r="BQ84" s="1"/>
  <c r="AK88"/>
  <c r="BO88"/>
  <c r="BQ88" s="1"/>
  <c r="AK92"/>
  <c r="BO92"/>
  <c r="BQ92" s="1"/>
  <c r="AK96"/>
  <c r="BO96"/>
  <c r="BQ96" s="1"/>
  <c r="O99" i="26"/>
  <c r="O99" i="28"/>
  <c r="O99" i="29"/>
  <c r="N5" i="28"/>
  <c r="N5" i="26"/>
  <c r="N5" i="27"/>
  <c r="M3" i="24"/>
  <c r="M3" i="27"/>
  <c r="AC3" s="1"/>
  <c r="AD3" s="1"/>
  <c r="U99" i="52"/>
  <c r="M3" i="29"/>
  <c r="W99" i="52"/>
  <c r="Q4" i="53"/>
  <c r="M3" i="28"/>
  <c r="M3" i="26"/>
  <c r="O99" i="38"/>
  <c r="L3" i="24"/>
  <c r="M98"/>
  <c r="M82"/>
  <c r="M34" i="28"/>
  <c r="M84" i="24"/>
  <c r="M94"/>
  <c r="M63"/>
  <c r="M31"/>
  <c r="M78"/>
  <c r="M47"/>
  <c r="M15"/>
  <c r="M4"/>
  <c r="M13"/>
  <c r="K5" i="38"/>
  <c r="M5" s="1"/>
  <c r="B7" i="53"/>
  <c r="C6"/>
  <c r="L99" i="52"/>
  <c r="J99"/>
  <c r="B7"/>
  <c r="C6"/>
  <c r="AD99" i="30"/>
  <c r="AC99"/>
  <c r="BC99" i="14"/>
  <c r="BJ99"/>
  <c r="D99" i="15"/>
  <c r="AU99" i="14"/>
  <c r="AT99"/>
  <c r="AS99"/>
  <c r="T4"/>
  <c r="U3"/>
  <c r="O3"/>
  <c r="H3"/>
  <c r="AC3" i="24" l="1"/>
  <c r="AD3" s="1"/>
  <c r="AG3" s="1"/>
  <c r="AC5" i="29"/>
  <c r="AD5" s="1"/>
  <c r="AC4" i="24"/>
  <c r="AD4" s="1"/>
  <c r="AG4" s="1"/>
  <c r="AC3" i="29"/>
  <c r="AD3" s="1"/>
  <c r="AC4" i="28"/>
  <c r="AD4" s="1"/>
  <c r="AG4" s="1"/>
  <c r="AC5" i="27"/>
  <c r="AD5" s="1"/>
  <c r="AC4" i="26"/>
  <c r="AD4" s="1"/>
  <c r="AC3"/>
  <c r="AD3" s="1"/>
  <c r="AC5" i="28"/>
  <c r="AD5" s="1"/>
  <c r="AG5" s="1"/>
  <c r="AC3"/>
  <c r="AD3" s="1"/>
  <c r="AG3" s="1"/>
  <c r="T5" i="52"/>
  <c r="O5"/>
  <c r="Q5" s="1"/>
  <c r="M6" i="53"/>
  <c r="V6" s="1"/>
  <c r="N6" i="28" s="1"/>
  <c r="L6" i="53"/>
  <c r="U6" s="1"/>
  <c r="K6"/>
  <c r="T6" s="1"/>
  <c r="N6" i="26" s="1"/>
  <c r="O6" i="53"/>
  <c r="J6"/>
  <c r="S6" s="1"/>
  <c r="N6" i="24" s="1"/>
  <c r="N6" i="53"/>
  <c r="W6" s="1"/>
  <c r="N5" i="24"/>
  <c r="BP99" i="14"/>
  <c r="BQ99"/>
  <c r="BN99"/>
  <c r="BO99"/>
  <c r="O4"/>
  <c r="N6" i="27"/>
  <c r="N6" i="29"/>
  <c r="V99" i="52"/>
  <c r="S99"/>
  <c r="K6" i="38"/>
  <c r="M6" s="1"/>
  <c r="Q5" i="53"/>
  <c r="C7"/>
  <c r="B8"/>
  <c r="C7" i="52"/>
  <c r="B8"/>
  <c r="S3" i="14"/>
  <c r="Q4"/>
  <c r="V3"/>
  <c r="R3"/>
  <c r="B99" i="16"/>
  <c r="B99" i="15"/>
  <c r="AO4" i="14"/>
  <c r="E4" i="62" s="1"/>
  <c r="Q3" i="14"/>
  <c r="S4"/>
  <c r="AN4" s="1"/>
  <c r="D4" i="62" s="1"/>
  <c r="H5" i="14"/>
  <c r="T5"/>
  <c r="Q6"/>
  <c r="P99"/>
  <c r="T3"/>
  <c r="E99"/>
  <c r="R4"/>
  <c r="AM4" s="1"/>
  <c r="E4" i="61" s="1"/>
  <c r="V4" i="14"/>
  <c r="D99"/>
  <c r="H4"/>
  <c r="U4"/>
  <c r="R5"/>
  <c r="V5"/>
  <c r="G99"/>
  <c r="AC6" i="28" l="1"/>
  <c r="AD6" s="1"/>
  <c r="AG6" s="1"/>
  <c r="AC6" i="29"/>
  <c r="AD6" s="1"/>
  <c r="AC6" i="24"/>
  <c r="AD6" s="1"/>
  <c r="AG6" s="1"/>
  <c r="AC6" i="27"/>
  <c r="AD6" s="1"/>
  <c r="AC5" i="24"/>
  <c r="AD5" s="1"/>
  <c r="AG5" s="1"/>
  <c r="M5" i="26"/>
  <c r="K7" i="53"/>
  <c r="T7" s="1"/>
  <c r="O7"/>
  <c r="J7"/>
  <c r="S7" s="1"/>
  <c r="N7" i="24" s="1"/>
  <c r="N7" i="53"/>
  <c r="W7" s="1"/>
  <c r="N7" i="29" s="1"/>
  <c r="M7" i="53"/>
  <c r="V7" s="1"/>
  <c r="L7"/>
  <c r="U7" s="1"/>
  <c r="N7" i="27" s="1"/>
  <c r="T6" i="52"/>
  <c r="M6" i="26" s="1"/>
  <c r="O6" i="52"/>
  <c r="Q6" s="1"/>
  <c r="G4" i="62"/>
  <c r="K7" i="38"/>
  <c r="M7" s="1"/>
  <c r="B9" i="53"/>
  <c r="C8"/>
  <c r="Q6"/>
  <c r="B9" i="52"/>
  <c r="C8"/>
  <c r="AL4" i="14"/>
  <c r="D4" i="61" s="1"/>
  <c r="G4" s="1"/>
  <c r="AP4" i="14"/>
  <c r="D4" i="63" s="1"/>
  <c r="AQ4" i="14"/>
  <c r="E4" i="63" s="1"/>
  <c r="AM3" i="14"/>
  <c r="E3" i="61" s="1"/>
  <c r="W4" i="14"/>
  <c r="S5"/>
  <c r="AQ3"/>
  <c r="E3" i="63" s="1"/>
  <c r="Q5" i="14"/>
  <c r="O5"/>
  <c r="AO3"/>
  <c r="E3" i="62" s="1"/>
  <c r="AN3" i="14"/>
  <c r="D3" i="62" s="1"/>
  <c r="U5" i="14"/>
  <c r="S6"/>
  <c r="W3"/>
  <c r="AP3"/>
  <c r="D3" i="63" s="1"/>
  <c r="P99" i="2"/>
  <c r="C99"/>
  <c r="J99"/>
  <c r="K99"/>
  <c r="L99"/>
  <c r="M99"/>
  <c r="N99"/>
  <c r="O99"/>
  <c r="B99"/>
  <c r="C99" i="1"/>
  <c r="D99"/>
  <c r="E99"/>
  <c r="F99"/>
  <c r="G99"/>
  <c r="H99"/>
  <c r="I99"/>
  <c r="J99"/>
  <c r="K99"/>
  <c r="L99"/>
  <c r="M99"/>
  <c r="N99"/>
  <c r="O99"/>
  <c r="P99"/>
  <c r="Q99"/>
  <c r="R99"/>
  <c r="S99"/>
  <c r="T99"/>
  <c r="B99"/>
  <c r="AC7" i="27" l="1"/>
  <c r="AD7" s="1"/>
  <c r="AC6" i="26"/>
  <c r="AD6" s="1"/>
  <c r="AC7" i="24"/>
  <c r="AD7" s="1"/>
  <c r="AG7" s="1"/>
  <c r="AC7" i="29"/>
  <c r="AD7" s="1"/>
  <c r="AC5" i="26"/>
  <c r="AD5" s="1"/>
  <c r="N7"/>
  <c r="T7" i="52"/>
  <c r="M7" i="26" s="1"/>
  <c r="O7" i="52"/>
  <c r="Q7" s="1"/>
  <c r="N7" i="28"/>
  <c r="M8" i="53"/>
  <c r="V8" s="1"/>
  <c r="N8" i="28" s="1"/>
  <c r="L8" i="53"/>
  <c r="U8" s="1"/>
  <c r="N8" i="27" s="1"/>
  <c r="K8" i="53"/>
  <c r="T8" s="1"/>
  <c r="O8"/>
  <c r="J8"/>
  <c r="S8" s="1"/>
  <c r="N8" i="24" s="1"/>
  <c r="N8" i="53"/>
  <c r="W8" s="1"/>
  <c r="V4" i="62"/>
  <c r="O4"/>
  <c r="V4" i="61"/>
  <c r="O4"/>
  <c r="G4" i="63"/>
  <c r="G3"/>
  <c r="G3" i="62"/>
  <c r="V6" i="14"/>
  <c r="R6"/>
  <c r="T6"/>
  <c r="H6"/>
  <c r="N8" i="26"/>
  <c r="K8" i="38"/>
  <c r="M8" s="1"/>
  <c r="C9" i="53"/>
  <c r="B10"/>
  <c r="Q7"/>
  <c r="B10" i="52"/>
  <c r="C9"/>
  <c r="AR4" i="14"/>
  <c r="S7"/>
  <c r="Q7"/>
  <c r="U6"/>
  <c r="AL5"/>
  <c r="D5" i="61" s="1"/>
  <c r="W5" i="14"/>
  <c r="AN5"/>
  <c r="D5" i="62" s="1"/>
  <c r="O6" i="14"/>
  <c r="AC8" i="27" l="1"/>
  <c r="AD8" s="1"/>
  <c r="AC7" i="28"/>
  <c r="AD7" s="1"/>
  <c r="AG7" s="1"/>
  <c r="AC8" i="24"/>
  <c r="AD8" s="1"/>
  <c r="AG8" s="1"/>
  <c r="AC7" i="26"/>
  <c r="AD7" s="1"/>
  <c r="AC8" i="28"/>
  <c r="AD8" s="1"/>
  <c r="AG8" s="1"/>
  <c r="K9" i="53"/>
  <c r="T9" s="1"/>
  <c r="N9" i="26" s="1"/>
  <c r="O9" i="53"/>
  <c r="J9"/>
  <c r="S9" s="1"/>
  <c r="N9" i="24" s="1"/>
  <c r="N9" i="53"/>
  <c r="W9" s="1"/>
  <c r="M9"/>
  <c r="V9" s="1"/>
  <c r="N9" i="28" s="1"/>
  <c r="L9" i="53"/>
  <c r="U9" s="1"/>
  <c r="N8" i="29"/>
  <c r="T8" i="52"/>
  <c r="M8" i="26" s="1"/>
  <c r="O8" i="52"/>
  <c r="Q8" s="1"/>
  <c r="O4" i="63"/>
  <c r="V4"/>
  <c r="O3"/>
  <c r="V3"/>
  <c r="V3" i="62"/>
  <c r="O3"/>
  <c r="R7" i="14"/>
  <c r="O7"/>
  <c r="V7"/>
  <c r="T7"/>
  <c r="H7"/>
  <c r="N9" i="29"/>
  <c r="N9" i="27"/>
  <c r="K9" i="38"/>
  <c r="M9" s="1"/>
  <c r="B11" i="53"/>
  <c r="C10"/>
  <c r="Q8"/>
  <c r="C10" i="52"/>
  <c r="B11"/>
  <c r="W6" i="14"/>
  <c r="U7"/>
  <c r="AM5"/>
  <c r="E5" i="61" s="1"/>
  <c r="G5" s="1"/>
  <c r="S8" i="14"/>
  <c r="Q8"/>
  <c r="AQ5"/>
  <c r="E5" i="63" s="1"/>
  <c r="AO6" i="14"/>
  <c r="E6" i="62" s="1"/>
  <c r="AO5" i="14"/>
  <c r="E5" i="62" s="1"/>
  <c r="AP5" i="14"/>
  <c r="D5" i="63" s="1"/>
  <c r="AL7" i="14"/>
  <c r="D7" i="61" s="1"/>
  <c r="AN7" i="14"/>
  <c r="D7" i="62" s="1"/>
  <c r="AC9" i="27" l="1"/>
  <c r="AD9" s="1"/>
  <c r="AC9" i="24"/>
  <c r="AD9" s="1"/>
  <c r="AG9" s="1"/>
  <c r="AC8" i="26"/>
  <c r="AD8" s="1"/>
  <c r="AC8" i="29"/>
  <c r="AD8" s="1"/>
  <c r="AC9" i="28"/>
  <c r="AD9" s="1"/>
  <c r="AG9" s="1"/>
  <c r="AC9" i="29"/>
  <c r="AD9" s="1"/>
  <c r="M10" i="53"/>
  <c r="V10" s="1"/>
  <c r="N10" i="28" s="1"/>
  <c r="L10" i="53"/>
  <c r="U10" s="1"/>
  <c r="N10" i="27" s="1"/>
  <c r="K10" i="53"/>
  <c r="T10" s="1"/>
  <c r="O10"/>
  <c r="J10"/>
  <c r="S10" s="1"/>
  <c r="N10" i="24" s="1"/>
  <c r="N10" i="53"/>
  <c r="W10" s="1"/>
  <c r="N10" i="29" s="1"/>
  <c r="T9" i="52"/>
  <c r="O9"/>
  <c r="Q9" s="1"/>
  <c r="G5" i="63"/>
  <c r="O5" i="61"/>
  <c r="V5"/>
  <c r="G5" i="62"/>
  <c r="V8" i="14"/>
  <c r="R8"/>
  <c r="T8"/>
  <c r="O8"/>
  <c r="H8"/>
  <c r="N10" i="26"/>
  <c r="K10" i="38"/>
  <c r="M10" s="1"/>
  <c r="C11" i="53"/>
  <c r="B12"/>
  <c r="Q9"/>
  <c r="C11" i="52"/>
  <c r="B12"/>
  <c r="W7" i="14"/>
  <c r="AQ7"/>
  <c r="E7" i="63" s="1"/>
  <c r="AM6" i="14"/>
  <c r="E6" i="61" s="1"/>
  <c r="S9" i="14"/>
  <c r="AP7"/>
  <c r="D7" i="63" s="1"/>
  <c r="AM7" i="14"/>
  <c r="E7" i="61" s="1"/>
  <c r="G7" s="1"/>
  <c r="AL6" i="14"/>
  <c r="D6" i="61" s="1"/>
  <c r="AR5" i="14"/>
  <c r="Q9"/>
  <c r="AL8"/>
  <c r="D8" i="61" s="1"/>
  <c r="AN8" i="14"/>
  <c r="D8" i="62" s="1"/>
  <c r="AO7" i="14"/>
  <c r="E7" i="62" s="1"/>
  <c r="G7" s="1"/>
  <c r="AN6" i="14"/>
  <c r="D6" i="62" s="1"/>
  <c r="U8" i="14"/>
  <c r="AP6"/>
  <c r="D6" i="63" s="1"/>
  <c r="AQ6" i="14"/>
  <c r="E6" i="63" s="1"/>
  <c r="AC10" i="27" l="1"/>
  <c r="AD10" s="1"/>
  <c r="AC10" i="29"/>
  <c r="AD10" s="1"/>
  <c r="AC10" i="28"/>
  <c r="AD10" s="1"/>
  <c r="AG10" s="1"/>
  <c r="AC10" i="24"/>
  <c r="AD10" s="1"/>
  <c r="AG10" s="1"/>
  <c r="T10" i="52"/>
  <c r="M10" i="26" s="1"/>
  <c r="O10" i="52"/>
  <c r="Q10" s="1"/>
  <c r="K11" i="53"/>
  <c r="T11" s="1"/>
  <c r="O11"/>
  <c r="J11"/>
  <c r="S11" s="1"/>
  <c r="N11" i="24" s="1"/>
  <c r="N11" i="53"/>
  <c r="W11" s="1"/>
  <c r="N11" i="29" s="1"/>
  <c r="M11" i="53"/>
  <c r="V11" s="1"/>
  <c r="L11"/>
  <c r="U11" s="1"/>
  <c r="N11" i="27" s="1"/>
  <c r="G6" i="61"/>
  <c r="O6" s="1"/>
  <c r="M9" i="26"/>
  <c r="G7" i="63"/>
  <c r="V7" s="1"/>
  <c r="V7" i="62"/>
  <c r="O7"/>
  <c r="V5"/>
  <c r="O5"/>
  <c r="G6"/>
  <c r="O5" i="63"/>
  <c r="V5"/>
  <c r="G6"/>
  <c r="O7" i="61"/>
  <c r="V7"/>
  <c r="AM8" i="14"/>
  <c r="E8" i="61" s="1"/>
  <c r="G8" s="1"/>
  <c r="AQ8" i="14"/>
  <c r="E8" i="63" s="1"/>
  <c r="AO8" i="14"/>
  <c r="E8" i="62" s="1"/>
  <c r="G8" s="1"/>
  <c r="V9" i="14"/>
  <c r="O9"/>
  <c r="T9"/>
  <c r="AO9" s="1"/>
  <c r="E9" i="62" s="1"/>
  <c r="R9" i="14"/>
  <c r="H9"/>
  <c r="N11" i="26"/>
  <c r="N11" i="28"/>
  <c r="K11" i="38"/>
  <c r="M11" s="1"/>
  <c r="B13" i="53"/>
  <c r="C12"/>
  <c r="Q10"/>
  <c r="C12" i="52"/>
  <c r="B13"/>
  <c r="AG3" i="26"/>
  <c r="AG3" i="30"/>
  <c r="AG3" i="27"/>
  <c r="AG3" i="29"/>
  <c r="AR7" i="14"/>
  <c r="AL9"/>
  <c r="D9" i="61" s="1"/>
  <c r="U9" i="14"/>
  <c r="AR6"/>
  <c r="Q10"/>
  <c r="AN9"/>
  <c r="D9" i="62" s="1"/>
  <c r="S10" i="14"/>
  <c r="AP8"/>
  <c r="W8"/>
  <c r="AC11" i="29" l="1"/>
  <c r="AD11" s="1"/>
  <c r="AC11" i="27"/>
  <c r="AD11" s="1"/>
  <c r="AC11" i="24"/>
  <c r="AD11" s="1"/>
  <c r="AG11" s="1"/>
  <c r="AC10" i="26"/>
  <c r="AD10" s="1"/>
  <c r="AC11" i="28"/>
  <c r="AD11" s="1"/>
  <c r="AG11" s="1"/>
  <c r="AC9" i="26"/>
  <c r="AD9" s="1"/>
  <c r="V6" i="61"/>
  <c r="T11" i="52"/>
  <c r="M11" i="26" s="1"/>
  <c r="O11" i="52"/>
  <c r="Q11" s="1"/>
  <c r="M12" i="53"/>
  <c r="V12" s="1"/>
  <c r="N12" i="28" s="1"/>
  <c r="L12" i="53"/>
  <c r="U12" s="1"/>
  <c r="N12" i="27" s="1"/>
  <c r="K12" i="53"/>
  <c r="T12" s="1"/>
  <c r="N12" i="26" s="1"/>
  <c r="O12" i="53"/>
  <c r="J12"/>
  <c r="S12" s="1"/>
  <c r="N12" i="24" s="1"/>
  <c r="N12" i="53"/>
  <c r="W12" s="1"/>
  <c r="N12" i="29" s="1"/>
  <c r="G9" i="62"/>
  <c r="O9" s="1"/>
  <c r="O7" i="63"/>
  <c r="O8" i="62"/>
  <c r="V8"/>
  <c r="AR8" i="14"/>
  <c r="D8" i="63"/>
  <c r="V6"/>
  <c r="O6"/>
  <c r="V8" i="61"/>
  <c r="O8"/>
  <c r="V6" i="62"/>
  <c r="O6"/>
  <c r="T10" i="14"/>
  <c r="AO10" s="1"/>
  <c r="E10" i="62" s="1"/>
  <c r="V10" i="14"/>
  <c r="O10"/>
  <c r="R10"/>
  <c r="H10"/>
  <c r="AG5" i="29"/>
  <c r="K12" i="38"/>
  <c r="M12" s="1"/>
  <c r="Q11" i="53"/>
  <c r="C13"/>
  <c r="B14"/>
  <c r="B14" i="52"/>
  <c r="C13"/>
  <c r="AP9" i="14"/>
  <c r="D9" i="63" s="1"/>
  <c r="AG6" i="27"/>
  <c r="AG6" i="30"/>
  <c r="AG6" i="26"/>
  <c r="AG5" i="30"/>
  <c r="AG5" i="27"/>
  <c r="AG6" i="29"/>
  <c r="AG5" i="26"/>
  <c r="S11" i="14"/>
  <c r="Q11"/>
  <c r="AL10"/>
  <c r="D10" i="61" s="1"/>
  <c r="AQ9" i="14"/>
  <c r="E9" i="63" s="1"/>
  <c r="U10" i="14"/>
  <c r="AM9"/>
  <c r="E9" i="61" s="1"/>
  <c r="G9" s="1"/>
  <c r="W9" i="14"/>
  <c r="AC12" i="29" l="1"/>
  <c r="AD12" s="1"/>
  <c r="AC12" i="24"/>
  <c r="AD12" s="1"/>
  <c r="AG12" s="1"/>
  <c r="V9" i="62"/>
  <c r="AC12" i="27"/>
  <c r="AD12" s="1"/>
  <c r="AC11" i="26"/>
  <c r="AD11" s="1"/>
  <c r="AC12" i="28"/>
  <c r="AD12" s="1"/>
  <c r="AG12" s="1"/>
  <c r="T12" i="52"/>
  <c r="M12" i="26" s="1"/>
  <c r="O12" i="52"/>
  <c r="Q12" s="1"/>
  <c r="K13" i="53"/>
  <c r="T13" s="1"/>
  <c r="O13"/>
  <c r="J13"/>
  <c r="S13" s="1"/>
  <c r="N13" i="24" s="1"/>
  <c r="N13" i="53"/>
  <c r="W13" s="1"/>
  <c r="N13" i="29" s="1"/>
  <c r="M13" i="53"/>
  <c r="V13" s="1"/>
  <c r="N13" i="28" s="1"/>
  <c r="L13" i="53"/>
  <c r="U13" s="1"/>
  <c r="N13" i="27" s="1"/>
  <c r="V9" i="61"/>
  <c r="O9"/>
  <c r="G9" i="63"/>
  <c r="G8"/>
  <c r="T11" i="14"/>
  <c r="O11"/>
  <c r="R11"/>
  <c r="V11"/>
  <c r="H11"/>
  <c r="N13" i="26"/>
  <c r="K13" i="38"/>
  <c r="M13" s="1"/>
  <c r="Q12" i="53"/>
  <c r="B15"/>
  <c r="C14"/>
  <c r="C14" i="52"/>
  <c r="B15"/>
  <c r="W10" i="14"/>
  <c r="AN10"/>
  <c r="D10" i="62" s="1"/>
  <c r="AR9" i="14"/>
  <c r="AL11"/>
  <c r="D11" i="61" s="1"/>
  <c r="U11" i="14"/>
  <c r="AM10"/>
  <c r="E10" i="61" s="1"/>
  <c r="G10" s="1"/>
  <c r="S12" i="14"/>
  <c r="Q12"/>
  <c r="O12"/>
  <c r="AP10"/>
  <c r="D10" i="63" s="1"/>
  <c r="AQ10" i="14"/>
  <c r="E10" i="63" s="1"/>
  <c r="AN11" i="14"/>
  <c r="D11" i="62" s="1"/>
  <c r="AC13" i="28" l="1"/>
  <c r="AD13" s="1"/>
  <c r="AG13" s="1"/>
  <c r="AC13" i="27"/>
  <c r="AD13" s="1"/>
  <c r="AC13" i="24"/>
  <c r="AD13" s="1"/>
  <c r="AG13" s="1"/>
  <c r="AC13" i="29"/>
  <c r="AD13" s="1"/>
  <c r="AC12" i="26"/>
  <c r="AD12" s="1"/>
  <c r="M14" i="53"/>
  <c r="V14" s="1"/>
  <c r="N14" i="28" s="1"/>
  <c r="L14" i="53"/>
  <c r="U14" s="1"/>
  <c r="K14"/>
  <c r="T14" s="1"/>
  <c r="N14" i="26" s="1"/>
  <c r="O14" i="53"/>
  <c r="J14"/>
  <c r="S14" s="1"/>
  <c r="N14" i="24" s="1"/>
  <c r="N14" i="53"/>
  <c r="W14" s="1"/>
  <c r="N14" i="29" s="1"/>
  <c r="T13" i="52"/>
  <c r="M13" i="26" s="1"/>
  <c r="O13" i="52"/>
  <c r="Q13" s="1"/>
  <c r="V10" i="61"/>
  <c r="O10"/>
  <c r="O9" i="63"/>
  <c r="V9"/>
  <c r="O8"/>
  <c r="V8"/>
  <c r="G10" i="62"/>
  <c r="G10" i="63"/>
  <c r="T12" i="14"/>
  <c r="V12"/>
  <c r="R12"/>
  <c r="H12"/>
  <c r="N14" i="27"/>
  <c r="K14" i="38"/>
  <c r="M14" s="1"/>
  <c r="C15" i="53"/>
  <c r="B16"/>
  <c r="Q13"/>
  <c r="C15" i="52"/>
  <c r="B16"/>
  <c r="AG7" i="30"/>
  <c r="AG7" i="29"/>
  <c r="AG7" i="27"/>
  <c r="AG7" i="26"/>
  <c r="W11" i="14"/>
  <c r="AR10"/>
  <c r="AP11"/>
  <c r="D11" i="63" s="1"/>
  <c r="AM11" i="14"/>
  <c r="E11" i="61" s="1"/>
  <c r="G11" s="1"/>
  <c r="Q13" i="14"/>
  <c r="AL12"/>
  <c r="D12" i="61" s="1"/>
  <c r="S13" i="14"/>
  <c r="AO11"/>
  <c r="E11" i="62" s="1"/>
  <c r="G11" s="1"/>
  <c r="AN12" i="14"/>
  <c r="D12" i="62" s="1"/>
  <c r="U12" i="14"/>
  <c r="AQ11"/>
  <c r="E11" i="63" s="1"/>
  <c r="AC14" i="27" l="1"/>
  <c r="AD14" s="1"/>
  <c r="AC13" i="26"/>
  <c r="AD13" s="1"/>
  <c r="AC14" i="28"/>
  <c r="AD14" s="1"/>
  <c r="AG14" s="1"/>
  <c r="AC14" i="24"/>
  <c r="AD14" s="1"/>
  <c r="AG14" s="1"/>
  <c r="AC14" i="29"/>
  <c r="AD14" s="1"/>
  <c r="T14" i="52"/>
  <c r="M14" i="26" s="1"/>
  <c r="O14" i="52"/>
  <c r="Q14" s="1"/>
  <c r="K15" i="53"/>
  <c r="T15" s="1"/>
  <c r="N15" i="26" s="1"/>
  <c r="O15" i="53"/>
  <c r="J15"/>
  <c r="S15" s="1"/>
  <c r="N15" i="24" s="1"/>
  <c r="N15" i="53"/>
  <c r="W15" s="1"/>
  <c r="N15" i="29" s="1"/>
  <c r="M15" i="53"/>
  <c r="V15" s="1"/>
  <c r="N15" i="28" s="1"/>
  <c r="L15" i="53"/>
  <c r="U15" s="1"/>
  <c r="V11" i="61"/>
  <c r="O11"/>
  <c r="V11" i="62"/>
  <c r="O11"/>
  <c r="O10"/>
  <c r="V10"/>
  <c r="G11" i="63"/>
  <c r="V10"/>
  <c r="O10"/>
  <c r="AO12" i="14"/>
  <c r="E12" i="62" s="1"/>
  <c r="G12" s="1"/>
  <c r="AM12" i="14"/>
  <c r="E12" i="61" s="1"/>
  <c r="G12" s="1"/>
  <c r="R13" i="14"/>
  <c r="T13"/>
  <c r="AO13" s="1"/>
  <c r="E13" i="62" s="1"/>
  <c r="O13" i="14"/>
  <c r="V13"/>
  <c r="H13"/>
  <c r="N15" i="27"/>
  <c r="K15" i="38"/>
  <c r="M15" s="1"/>
  <c r="B17" i="53"/>
  <c r="C16"/>
  <c r="Q14"/>
  <c r="B17" i="52"/>
  <c r="C16"/>
  <c r="W12" i="14"/>
  <c r="AR11"/>
  <c r="AL13"/>
  <c r="D13" i="61" s="1"/>
  <c r="U13" i="14"/>
  <c r="Q14"/>
  <c r="S14"/>
  <c r="AP12"/>
  <c r="D12" i="63" s="1"/>
  <c r="AN13" i="14"/>
  <c r="D13" i="62" s="1"/>
  <c r="AQ12" i="14"/>
  <c r="E12" i="63" s="1"/>
  <c r="AC15" i="29" l="1"/>
  <c r="AD15" s="1"/>
  <c r="AC15" i="24"/>
  <c r="AD15" s="1"/>
  <c r="AG15" s="1"/>
  <c r="AC14" i="26"/>
  <c r="AD14" s="1"/>
  <c r="AC15" i="27"/>
  <c r="AD15" s="1"/>
  <c r="AC15" i="28"/>
  <c r="AD15" s="1"/>
  <c r="AG15" s="1"/>
  <c r="M16" i="53"/>
  <c r="V16" s="1"/>
  <c r="L16"/>
  <c r="U16" s="1"/>
  <c r="K16"/>
  <c r="T16" s="1"/>
  <c r="O16"/>
  <c r="J16"/>
  <c r="S16" s="1"/>
  <c r="N16"/>
  <c r="W16" s="1"/>
  <c r="T15" i="52"/>
  <c r="M15" i="26" s="1"/>
  <c r="O15" i="52"/>
  <c r="Q15" s="1"/>
  <c r="G12" i="63"/>
  <c r="V12" s="1"/>
  <c r="G13" i="62"/>
  <c r="O13" s="1"/>
  <c r="V12" i="61"/>
  <c r="O12"/>
  <c r="V12" i="62"/>
  <c r="O12"/>
  <c r="V11" i="63"/>
  <c r="O11"/>
  <c r="AM13" i="14"/>
  <c r="E13" i="61" s="1"/>
  <c r="G13" s="1"/>
  <c r="V14" i="14"/>
  <c r="T14"/>
  <c r="O14"/>
  <c r="R14"/>
  <c r="H14"/>
  <c r="N16" i="24"/>
  <c r="N16" i="29"/>
  <c r="N16" i="26"/>
  <c r="N16" i="27"/>
  <c r="N16" i="28"/>
  <c r="K16" i="38"/>
  <c r="M16" s="1"/>
  <c r="Q15" i="53"/>
  <c r="C17"/>
  <c r="B18"/>
  <c r="B18" i="52"/>
  <c r="C17"/>
  <c r="W13" i="14"/>
  <c r="AR12"/>
  <c r="AL14"/>
  <c r="D14" i="61" s="1"/>
  <c r="Q15" i="14"/>
  <c r="S15"/>
  <c r="U14"/>
  <c r="AN14"/>
  <c r="D14" i="62" s="1"/>
  <c r="AP13" i="14"/>
  <c r="D13" i="63" s="1"/>
  <c r="AQ13" i="14"/>
  <c r="E13" i="63" s="1"/>
  <c r="AC15" i="26" l="1"/>
  <c r="AD15" s="1"/>
  <c r="AC16" i="27"/>
  <c r="AD16" s="1"/>
  <c r="AC16" i="29"/>
  <c r="AD16" s="1"/>
  <c r="AC16" i="24"/>
  <c r="AD16" s="1"/>
  <c r="AG16" s="1"/>
  <c r="AC16" i="28"/>
  <c r="AD16" s="1"/>
  <c r="AG16" s="1"/>
  <c r="K17" i="53"/>
  <c r="T17" s="1"/>
  <c r="O17"/>
  <c r="J17"/>
  <c r="S17" s="1"/>
  <c r="N17" i="24" s="1"/>
  <c r="N17" i="53"/>
  <c r="W17" s="1"/>
  <c r="N17" i="29" s="1"/>
  <c r="M17" i="53"/>
  <c r="V17" s="1"/>
  <c r="N17" i="28" s="1"/>
  <c r="L17" i="53"/>
  <c r="U17" s="1"/>
  <c r="O12" i="63"/>
  <c r="T16" i="52"/>
  <c r="M16" i="26" s="1"/>
  <c r="O16" i="52"/>
  <c r="Q16" s="1"/>
  <c r="V13" i="62"/>
  <c r="V13" i="61"/>
  <c r="O13"/>
  <c r="G13" i="63"/>
  <c r="AM14" i="14"/>
  <c r="E14" i="61" s="1"/>
  <c r="G14" s="1"/>
  <c r="AO14" i="14"/>
  <c r="E14" i="62" s="1"/>
  <c r="G14" s="1"/>
  <c r="R15" i="14"/>
  <c r="AM15" s="1"/>
  <c r="E15" i="61" s="1"/>
  <c r="V15" i="14"/>
  <c r="T15"/>
  <c r="O15"/>
  <c r="H15"/>
  <c r="N17" i="26"/>
  <c r="N17" i="27"/>
  <c r="K17" i="38"/>
  <c r="M17" s="1"/>
  <c r="B19" i="53"/>
  <c r="C18"/>
  <c r="Q16"/>
  <c r="C18" i="52"/>
  <c r="B19"/>
  <c r="AG9" i="26"/>
  <c r="AG4"/>
  <c r="AG9" i="27"/>
  <c r="AG9" i="30"/>
  <c r="AG9" i="29"/>
  <c r="AG4" i="27"/>
  <c r="AG4" i="29"/>
  <c r="AG4" i="30"/>
  <c r="AR13" i="14"/>
  <c r="AP14"/>
  <c r="D14" i="63" s="1"/>
  <c r="U15" i="14"/>
  <c r="S16"/>
  <c r="AL15"/>
  <c r="D15" i="61" s="1"/>
  <c r="AN15" i="14"/>
  <c r="D15" i="62" s="1"/>
  <c r="Q16" i="14"/>
  <c r="W14"/>
  <c r="AQ14"/>
  <c r="E14" i="63" s="1"/>
  <c r="AC17" i="28" l="1"/>
  <c r="AD17" s="1"/>
  <c r="AG17" s="1"/>
  <c r="AC16" i="26"/>
  <c r="AD16" s="1"/>
  <c r="AC17" i="24"/>
  <c r="AD17" s="1"/>
  <c r="AG17" s="1"/>
  <c r="AC17" i="27"/>
  <c r="AD17" s="1"/>
  <c r="AC17" i="29"/>
  <c r="AD17" s="1"/>
  <c r="M18" i="53"/>
  <c r="V18" s="1"/>
  <c r="N18" i="28" s="1"/>
  <c r="L18" i="53"/>
  <c r="U18" s="1"/>
  <c r="N18" i="27" s="1"/>
  <c r="K18" i="53"/>
  <c r="T18" s="1"/>
  <c r="N18" i="26" s="1"/>
  <c r="O18" i="53"/>
  <c r="J18"/>
  <c r="S18" s="1"/>
  <c r="N18" i="24" s="1"/>
  <c r="N18" i="53"/>
  <c r="W18" s="1"/>
  <c r="T17" i="52"/>
  <c r="M17" i="26" s="1"/>
  <c r="O17" i="52"/>
  <c r="Q17" s="1"/>
  <c r="O14" i="62"/>
  <c r="V14"/>
  <c r="V14" i="61"/>
  <c r="O14"/>
  <c r="G14" i="63"/>
  <c r="G15" i="61"/>
  <c r="O13" i="63"/>
  <c r="V13"/>
  <c r="T16" i="14"/>
  <c r="O16"/>
  <c r="V16"/>
  <c r="R16"/>
  <c r="H16"/>
  <c r="N18" i="29"/>
  <c r="K18" i="38"/>
  <c r="M18" s="1"/>
  <c r="C19" i="53"/>
  <c r="B20"/>
  <c r="Q17"/>
  <c r="C19" i="52"/>
  <c r="B20"/>
  <c r="AG11" i="27"/>
  <c r="AG11" i="26"/>
  <c r="AG11" i="29"/>
  <c r="AG11" i="30"/>
  <c r="AR14" i="14"/>
  <c r="Q17"/>
  <c r="AP15"/>
  <c r="D15" i="63" s="1"/>
  <c r="AN16" i="14"/>
  <c r="D16" i="62" s="1"/>
  <c r="S17" i="14"/>
  <c r="AO15"/>
  <c r="E15" i="62" s="1"/>
  <c r="G15" s="1"/>
  <c r="AL16" i="14"/>
  <c r="D16" i="61" s="1"/>
  <c r="U16" i="14"/>
  <c r="W15"/>
  <c r="AQ15"/>
  <c r="E15" i="63" s="1"/>
  <c r="AC18" i="27" l="1"/>
  <c r="AD18" s="1"/>
  <c r="AC17" i="26"/>
  <c r="AD17" s="1"/>
  <c r="AC18" i="28"/>
  <c r="AD18" s="1"/>
  <c r="AG18" s="1"/>
  <c r="AC18" i="24"/>
  <c r="AD18" s="1"/>
  <c r="AG18" s="1"/>
  <c r="AC18" i="29"/>
  <c r="AD18" s="1"/>
  <c r="T18" i="52"/>
  <c r="M18" i="26" s="1"/>
  <c r="O18" i="52"/>
  <c r="Q18" s="1"/>
  <c r="K19" i="53"/>
  <c r="T19" s="1"/>
  <c r="N19" i="26" s="1"/>
  <c r="O19" i="53"/>
  <c r="J19"/>
  <c r="S19" s="1"/>
  <c r="N19" i="24" s="1"/>
  <c r="N19" i="53"/>
  <c r="W19" s="1"/>
  <c r="M19"/>
  <c r="V19" s="1"/>
  <c r="N19" i="28" s="1"/>
  <c r="L19" i="53"/>
  <c r="U19" s="1"/>
  <c r="N19" i="27" s="1"/>
  <c r="G15" i="63"/>
  <c r="O15" s="1"/>
  <c r="V15" i="62"/>
  <c r="O15"/>
  <c r="V14" i="63"/>
  <c r="O14"/>
  <c r="V15" i="61"/>
  <c r="O15"/>
  <c r="AQ16" i="14"/>
  <c r="E16" i="63" s="1"/>
  <c r="R17" i="14"/>
  <c r="O17"/>
  <c r="V17"/>
  <c r="T17"/>
  <c r="H17"/>
  <c r="N19" i="29"/>
  <c r="AG12"/>
  <c r="K19" i="38"/>
  <c r="M19" s="1"/>
  <c r="B21" i="53"/>
  <c r="C20"/>
  <c r="Q18"/>
  <c r="B21" i="52"/>
  <c r="C20"/>
  <c r="AG15" i="26"/>
  <c r="AP16" i="14"/>
  <c r="D16" i="63" s="1"/>
  <c r="AG14" i="29"/>
  <c r="AG8" i="30"/>
  <c r="AG8" i="27"/>
  <c r="AG12" i="30"/>
  <c r="AG14"/>
  <c r="AG14" i="26"/>
  <c r="AG8"/>
  <c r="AG12" i="27"/>
  <c r="AG12" i="26"/>
  <c r="AG14" i="27"/>
  <c r="AG15" i="30"/>
  <c r="AG8" i="29"/>
  <c r="AR15" i="14"/>
  <c r="S18"/>
  <c r="Q18"/>
  <c r="U17"/>
  <c r="AL17"/>
  <c r="D17" i="61" s="1"/>
  <c r="AN17" i="14"/>
  <c r="D17" i="62" s="1"/>
  <c r="W16" i="14"/>
  <c r="AO16"/>
  <c r="E16" i="62" s="1"/>
  <c r="G16" s="1"/>
  <c r="AM16" i="14"/>
  <c r="E16" i="61" s="1"/>
  <c r="G16" s="1"/>
  <c r="G16" i="63" l="1"/>
  <c r="V16" s="1"/>
  <c r="AC19" i="28"/>
  <c r="AD19" s="1"/>
  <c r="AG19" s="1"/>
  <c r="AC18" i="26"/>
  <c r="AD18" s="1"/>
  <c r="AC19" i="24"/>
  <c r="AD19" s="1"/>
  <c r="AG19" s="1"/>
  <c r="AC19" i="29"/>
  <c r="AD19" s="1"/>
  <c r="AC19" i="27"/>
  <c r="AD19" s="1"/>
  <c r="M20" i="53"/>
  <c r="V20" s="1"/>
  <c r="N20" i="28" s="1"/>
  <c r="L20" i="53"/>
  <c r="U20" s="1"/>
  <c r="N20" i="27" s="1"/>
  <c r="K20" i="53"/>
  <c r="T20" s="1"/>
  <c r="O20"/>
  <c r="J20"/>
  <c r="S20" s="1"/>
  <c r="N20" i="24" s="1"/>
  <c r="N20" i="53"/>
  <c r="W20" s="1"/>
  <c r="N20" i="29" s="1"/>
  <c r="T19" i="52"/>
  <c r="M19" i="26" s="1"/>
  <c r="O19" i="52"/>
  <c r="Q19" s="1"/>
  <c r="V15" i="63"/>
  <c r="O16" i="62"/>
  <c r="V16"/>
  <c r="V16" i="61"/>
  <c r="O16"/>
  <c r="AO17" i="14"/>
  <c r="E17" i="62" s="1"/>
  <c r="G17" s="1"/>
  <c r="V18" i="14"/>
  <c r="T18"/>
  <c r="R18"/>
  <c r="H18"/>
  <c r="N20" i="26"/>
  <c r="K20" i="38"/>
  <c r="M20" s="1"/>
  <c r="Q19" i="53"/>
  <c r="C21"/>
  <c r="B22"/>
  <c r="B22" i="52"/>
  <c r="C21"/>
  <c r="W17" i="14"/>
  <c r="AG15" i="29"/>
  <c r="AG15" i="27"/>
  <c r="AG13"/>
  <c r="AG13" i="29"/>
  <c r="AG13" i="30"/>
  <c r="AG13" i="26"/>
  <c r="AQ17" i="14"/>
  <c r="E17" i="63" s="1"/>
  <c r="AR16" i="14"/>
  <c r="Q19"/>
  <c r="AM17"/>
  <c r="E17" i="61" s="1"/>
  <c r="G17" s="1"/>
  <c r="U18" i="14"/>
  <c r="S19"/>
  <c r="AP17"/>
  <c r="D17" i="63" s="1"/>
  <c r="O18" i="14"/>
  <c r="O16" i="63" l="1"/>
  <c r="AC20" i="27"/>
  <c r="AD20" s="1"/>
  <c r="AC20" i="28"/>
  <c r="AD20" s="1"/>
  <c r="AG20" s="1"/>
  <c r="AC20" i="29"/>
  <c r="AD20" s="1"/>
  <c r="AC19" i="26"/>
  <c r="AD19" s="1"/>
  <c r="G17" i="63"/>
  <c r="V17" s="1"/>
  <c r="AC20" i="24"/>
  <c r="AD20" s="1"/>
  <c r="AG20" s="1"/>
  <c r="T20" i="52"/>
  <c r="M20" i="26" s="1"/>
  <c r="O20" i="52"/>
  <c r="Q20" s="1"/>
  <c r="K21" i="53"/>
  <c r="T21" s="1"/>
  <c r="N21" i="26" s="1"/>
  <c r="O21" i="53"/>
  <c r="J21"/>
  <c r="S21" s="1"/>
  <c r="N21" i="24" s="1"/>
  <c r="N21" i="53"/>
  <c r="W21" s="1"/>
  <c r="N21" i="29" s="1"/>
  <c r="M21" i="53"/>
  <c r="V21" s="1"/>
  <c r="N21" i="28" s="1"/>
  <c r="L21" i="53"/>
  <c r="U21" s="1"/>
  <c r="N21" i="27" s="1"/>
  <c r="V17" i="61"/>
  <c r="O17"/>
  <c r="O17" i="63"/>
  <c r="V17" i="62"/>
  <c r="O17"/>
  <c r="T19" i="14"/>
  <c r="R19"/>
  <c r="V19"/>
  <c r="H19"/>
  <c r="AG16" i="29"/>
  <c r="AG16" i="26"/>
  <c r="K21" i="38"/>
  <c r="M21" s="1"/>
  <c r="B23" i="53"/>
  <c r="C22"/>
  <c r="Q20"/>
  <c r="B23" i="52"/>
  <c r="C22"/>
  <c r="W18" i="14"/>
  <c r="AG17" i="30"/>
  <c r="AG17" i="29"/>
  <c r="AG10" i="26"/>
  <c r="AG17" i="27"/>
  <c r="AG17" i="26"/>
  <c r="AG10" i="27"/>
  <c r="AG10" i="30"/>
  <c r="AG10" i="29"/>
  <c r="AR17" i="14"/>
  <c r="AN18"/>
  <c r="D18" i="62" s="1"/>
  <c r="AO18" i="14"/>
  <c r="E18" i="62" s="1"/>
  <c r="AP18" i="14"/>
  <c r="D18" i="63" s="1"/>
  <c r="AL18" i="14"/>
  <c r="D18" i="61" s="1"/>
  <c r="S20" i="14"/>
  <c r="O20"/>
  <c r="U19"/>
  <c r="O19"/>
  <c r="Q20"/>
  <c r="AC21" i="27" l="1"/>
  <c r="AD21" s="1"/>
  <c r="AC21" i="24"/>
  <c r="AD21" s="1"/>
  <c r="AG21" s="1"/>
  <c r="AC21" i="29"/>
  <c r="AD21" s="1"/>
  <c r="AC21" i="28"/>
  <c r="AD21" s="1"/>
  <c r="AG21" s="1"/>
  <c r="AC20" i="26"/>
  <c r="AD20" s="1"/>
  <c r="T21" i="52"/>
  <c r="M21" i="26" s="1"/>
  <c r="O21" i="52"/>
  <c r="Q21" s="1"/>
  <c r="M22" i="53"/>
  <c r="V22" s="1"/>
  <c r="N22" i="28" s="1"/>
  <c r="L22" i="53"/>
  <c r="U22" s="1"/>
  <c r="N22" i="27" s="1"/>
  <c r="K22" i="53"/>
  <c r="T22" s="1"/>
  <c r="N22" i="26" s="1"/>
  <c r="O22" i="53"/>
  <c r="J22"/>
  <c r="S22" s="1"/>
  <c r="N22" i="24" s="1"/>
  <c r="N22" i="53"/>
  <c r="W22" s="1"/>
  <c r="N22" i="29" s="1"/>
  <c r="G18" i="62"/>
  <c r="V18" s="1"/>
  <c r="T20" i="14"/>
  <c r="V20"/>
  <c r="R20"/>
  <c r="AM20" s="1"/>
  <c r="E20" i="61" s="1"/>
  <c r="H20" i="14"/>
  <c r="K22" i="38"/>
  <c r="M22" s="1"/>
  <c r="C23" i="53"/>
  <c r="B24"/>
  <c r="Q21"/>
  <c r="C23" i="52"/>
  <c r="B24"/>
  <c r="W19" i="14"/>
  <c r="AQ18"/>
  <c r="E18" i="63" s="1"/>
  <c r="G18" s="1"/>
  <c r="AL20" i="14"/>
  <c r="D20" i="61" s="1"/>
  <c r="AN20" i="14"/>
  <c r="D20" i="62" s="1"/>
  <c r="AP19" i="14"/>
  <c r="D19" i="63" s="1"/>
  <c r="AL19" i="14"/>
  <c r="D19" i="61" s="1"/>
  <c r="S21" i="14"/>
  <c r="Q21"/>
  <c r="U20"/>
  <c r="AM18"/>
  <c r="E18" i="61" s="1"/>
  <c r="G18" s="1"/>
  <c r="AC22" i="28" l="1"/>
  <c r="AD22" s="1"/>
  <c r="AG22" s="1"/>
  <c r="AC21" i="26"/>
  <c r="AD21" s="1"/>
  <c r="AC22" i="24"/>
  <c r="AD22" s="1"/>
  <c r="AG22" s="1"/>
  <c r="AC22" i="29"/>
  <c r="AD22" s="1"/>
  <c r="AC22" i="27"/>
  <c r="AD22" s="1"/>
  <c r="T22" i="52"/>
  <c r="M22" i="26" s="1"/>
  <c r="O22" i="52"/>
  <c r="Q22" s="1"/>
  <c r="AO20" i="14"/>
  <c r="E20" i="62" s="1"/>
  <c r="K23" i="53"/>
  <c r="T23" s="1"/>
  <c r="N23" i="26" s="1"/>
  <c r="O23" i="53"/>
  <c r="J23"/>
  <c r="S23" s="1"/>
  <c r="N23" i="24" s="1"/>
  <c r="N23" i="53"/>
  <c r="W23" s="1"/>
  <c r="M23"/>
  <c r="V23" s="1"/>
  <c r="N23" i="28" s="1"/>
  <c r="L23" i="53"/>
  <c r="U23" s="1"/>
  <c r="N23" i="27" s="1"/>
  <c r="G20" i="61"/>
  <c r="V20" s="1"/>
  <c r="O18" i="62"/>
  <c r="V18" i="63"/>
  <c r="O18"/>
  <c r="V18" i="61"/>
  <c r="O18"/>
  <c r="G20" i="62"/>
  <c r="T21" i="14"/>
  <c r="R21"/>
  <c r="V21"/>
  <c r="H21"/>
  <c r="N23" i="29"/>
  <c r="AG19"/>
  <c r="AG16" i="27"/>
  <c r="K23" i="38"/>
  <c r="M23" s="1"/>
  <c r="B25" i="53"/>
  <c r="C24"/>
  <c r="Q22"/>
  <c r="B25" i="52"/>
  <c r="C24"/>
  <c r="AP20" i="14"/>
  <c r="D20" i="63" s="1"/>
  <c r="AG19" i="26"/>
  <c r="AG19" i="30"/>
  <c r="AG19" i="27"/>
  <c r="AG16" i="30"/>
  <c r="AR18" i="14"/>
  <c r="W20"/>
  <c r="AQ19"/>
  <c r="E19" i="63" s="1"/>
  <c r="G19" s="1"/>
  <c r="AN19" i="14"/>
  <c r="D19" i="62" s="1"/>
  <c r="AO19" i="14"/>
  <c r="E19" i="62" s="1"/>
  <c r="Q22" i="14"/>
  <c r="U21"/>
  <c r="S22"/>
  <c r="O21"/>
  <c r="AM19"/>
  <c r="E19" i="61" s="1"/>
  <c r="G19" s="1"/>
  <c r="AQ20" i="14"/>
  <c r="E20" i="63" s="1"/>
  <c r="AC23" i="27" l="1"/>
  <c r="AD23" s="1"/>
  <c r="AC22" i="26"/>
  <c r="AD22" s="1"/>
  <c r="O20" i="61"/>
  <c r="AC23" i="24"/>
  <c r="AD23" s="1"/>
  <c r="AG23" s="1"/>
  <c r="AC23" i="29"/>
  <c r="AD23" s="1"/>
  <c r="AC23" i="28"/>
  <c r="AD23" s="1"/>
  <c r="AG23" s="1"/>
  <c r="M24" i="53"/>
  <c r="V24" s="1"/>
  <c r="N24" i="28" s="1"/>
  <c r="L24" i="53"/>
  <c r="U24" s="1"/>
  <c r="N24" i="27" s="1"/>
  <c r="K24" i="53"/>
  <c r="T24" s="1"/>
  <c r="N24" i="26" s="1"/>
  <c r="O24" i="53"/>
  <c r="J24"/>
  <c r="S24" s="1"/>
  <c r="N24" i="24" s="1"/>
  <c r="N24" i="53"/>
  <c r="W24" s="1"/>
  <c r="N24" i="29" s="1"/>
  <c r="T23" i="52"/>
  <c r="M23" i="26" s="1"/>
  <c r="O23" i="52"/>
  <c r="Q23" s="1"/>
  <c r="G19" i="62"/>
  <c r="V19" s="1"/>
  <c r="V19" i="61"/>
  <c r="O19"/>
  <c r="V19" i="63"/>
  <c r="O19"/>
  <c r="G20"/>
  <c r="O20" i="62"/>
  <c r="V20"/>
  <c r="V22" i="14"/>
  <c r="R22"/>
  <c r="T22"/>
  <c r="H22"/>
  <c r="K24" i="38"/>
  <c r="M24" s="1"/>
  <c r="Q23" i="53"/>
  <c r="C25"/>
  <c r="B26"/>
  <c r="B26" i="52"/>
  <c r="C25"/>
  <c r="AR20" i="14"/>
  <c r="W21"/>
  <c r="AG18" i="26"/>
  <c r="AR19" i="14"/>
  <c r="S23"/>
  <c r="U22"/>
  <c r="O22"/>
  <c r="Q23"/>
  <c r="AO21"/>
  <c r="E21" i="62" s="1"/>
  <c r="AC24" i="29" l="1"/>
  <c r="AD24" s="1"/>
  <c r="AC24" i="27"/>
  <c r="AD24" s="1"/>
  <c r="AC23" i="26"/>
  <c r="AD23" s="1"/>
  <c r="AC24" i="24"/>
  <c r="AD24" s="1"/>
  <c r="AG24" s="1"/>
  <c r="AC24" i="28"/>
  <c r="AD24" s="1"/>
  <c r="AG24" s="1"/>
  <c r="O19" i="62"/>
  <c r="K25" i="53"/>
  <c r="T25" s="1"/>
  <c r="N25" i="26" s="1"/>
  <c r="O25" i="53"/>
  <c r="J25"/>
  <c r="S25" s="1"/>
  <c r="N25" i="24" s="1"/>
  <c r="N25" i="53"/>
  <c r="W25" s="1"/>
  <c r="N25" i="29" s="1"/>
  <c r="M25" i="53"/>
  <c r="V25" s="1"/>
  <c r="N25" i="28" s="1"/>
  <c r="L25" i="53"/>
  <c r="U25" s="1"/>
  <c r="N25" i="27" s="1"/>
  <c r="T24" i="52"/>
  <c r="M24" i="26" s="1"/>
  <c r="O24" i="52"/>
  <c r="Q24" s="1"/>
  <c r="O20" i="63"/>
  <c r="V20"/>
  <c r="T23" i="14"/>
  <c r="R23"/>
  <c r="V23"/>
  <c r="H23"/>
  <c r="K25" i="38"/>
  <c r="M25" s="1"/>
  <c r="B27" i="53"/>
  <c r="C26"/>
  <c r="Q24"/>
  <c r="B27" i="52"/>
  <c r="C26"/>
  <c r="AG18" i="30"/>
  <c r="AG18" i="29"/>
  <c r="AG18" i="27"/>
  <c r="AQ21" i="14"/>
  <c r="E21" i="63" s="1"/>
  <c r="AP21" i="14"/>
  <c r="D21" i="63" s="1"/>
  <c r="S24" i="14"/>
  <c r="AN22"/>
  <c r="D22" i="62" s="1"/>
  <c r="AO22" i="14"/>
  <c r="E22" i="62" s="1"/>
  <c r="AP22" i="14"/>
  <c r="D22" i="63" s="1"/>
  <c r="AL22" i="14"/>
  <c r="D22" i="61" s="1"/>
  <c r="U23" i="14"/>
  <c r="AL21"/>
  <c r="D21" i="61" s="1"/>
  <c r="W22" i="14"/>
  <c r="Q24"/>
  <c r="AN21"/>
  <c r="D21" i="62" s="1"/>
  <c r="G21" s="1"/>
  <c r="AM21" i="14"/>
  <c r="E21" i="61" s="1"/>
  <c r="O23" i="14"/>
  <c r="AC25" i="29" l="1"/>
  <c r="AD25" s="1"/>
  <c r="AC25" i="28"/>
  <c r="AD25" s="1"/>
  <c r="AG25" s="1"/>
  <c r="AC25" i="27"/>
  <c r="AD25" s="1"/>
  <c r="AC24" i="26"/>
  <c r="AD24" s="1"/>
  <c r="AC25" i="24"/>
  <c r="AD25" s="1"/>
  <c r="AG25" s="1"/>
  <c r="M26" i="53"/>
  <c r="V26" s="1"/>
  <c r="N26" i="28" s="1"/>
  <c r="L26" i="53"/>
  <c r="U26" s="1"/>
  <c r="K26"/>
  <c r="T26" s="1"/>
  <c r="N26" i="26" s="1"/>
  <c r="O26" i="53"/>
  <c r="J26"/>
  <c r="S26" s="1"/>
  <c r="N26" i="24" s="1"/>
  <c r="N26" i="53"/>
  <c r="W26" s="1"/>
  <c r="N26" i="29" s="1"/>
  <c r="T25" i="52"/>
  <c r="M25" i="26" s="1"/>
  <c r="O25" i="52"/>
  <c r="Q25" s="1"/>
  <c r="G22" i="62"/>
  <c r="O22" s="1"/>
  <c r="V21"/>
  <c r="O21"/>
  <c r="G21" i="63"/>
  <c r="G21" i="61"/>
  <c r="O24" i="14"/>
  <c r="V24"/>
  <c r="R24"/>
  <c r="T24"/>
  <c r="H24"/>
  <c r="N26" i="27"/>
  <c r="K26" i="38"/>
  <c r="M26" s="1"/>
  <c r="B28" i="53"/>
  <c r="C27"/>
  <c r="Q25"/>
  <c r="C27" i="52"/>
  <c r="B28"/>
  <c r="AG21" i="27"/>
  <c r="AG21" i="29"/>
  <c r="AG21" i="26"/>
  <c r="AG21" i="30"/>
  <c r="AQ22" i="14"/>
  <c r="E22" i="63" s="1"/>
  <c r="G22" s="1"/>
  <c r="S25" i="14"/>
  <c r="AN23"/>
  <c r="D23" i="62" s="1"/>
  <c r="AP23" i="14"/>
  <c r="D23" i="63" s="1"/>
  <c r="AQ23" i="14"/>
  <c r="E23" i="63" s="1"/>
  <c r="Q25" i="14"/>
  <c r="U24"/>
  <c r="AR21"/>
  <c r="W23"/>
  <c r="AM22"/>
  <c r="E22" i="61" s="1"/>
  <c r="G22" s="1"/>
  <c r="V22" i="62" l="1"/>
  <c r="AC26" i="24"/>
  <c r="AD26" s="1"/>
  <c r="AG26" s="1"/>
  <c r="AC26" i="28"/>
  <c r="AD26" s="1"/>
  <c r="AG26" s="1"/>
  <c r="AC25" i="26"/>
  <c r="AD25" s="1"/>
  <c r="AC26" i="27"/>
  <c r="AD26" s="1"/>
  <c r="AC26" i="29"/>
  <c r="AD26" s="1"/>
  <c r="T26" i="52"/>
  <c r="M26" i="26" s="1"/>
  <c r="O26" i="52"/>
  <c r="Q26" s="1"/>
  <c r="K27" i="53"/>
  <c r="T27" s="1"/>
  <c r="N27" i="26" s="1"/>
  <c r="O27" i="53"/>
  <c r="J27"/>
  <c r="S27" s="1"/>
  <c r="N27" i="24" s="1"/>
  <c r="N27" i="53"/>
  <c r="W27" s="1"/>
  <c r="M27"/>
  <c r="V27" s="1"/>
  <c r="N27" i="28" s="1"/>
  <c r="L27" i="53"/>
  <c r="U27" s="1"/>
  <c r="N27" i="27" s="1"/>
  <c r="O22" i="61"/>
  <c r="V22"/>
  <c r="V22" i="63"/>
  <c r="O22"/>
  <c r="O21"/>
  <c r="V21"/>
  <c r="G23"/>
  <c r="V21" i="61"/>
  <c r="O21"/>
  <c r="V25" i="14"/>
  <c r="O25"/>
  <c r="T25"/>
  <c r="AO25" s="1"/>
  <c r="E25" i="62" s="1"/>
  <c r="R25" i="14"/>
  <c r="H25"/>
  <c r="N27" i="29"/>
  <c r="K27" i="38"/>
  <c r="M27" s="1"/>
  <c r="B29" i="53"/>
  <c r="C28"/>
  <c r="Q26"/>
  <c r="B29" i="52"/>
  <c r="C28"/>
  <c r="AG23" i="30"/>
  <c r="AG23" i="27"/>
  <c r="AG23" i="29"/>
  <c r="AG20" i="27"/>
  <c r="AG20" i="30"/>
  <c r="AG20" i="26"/>
  <c r="AG20" i="29"/>
  <c r="AP24" i="14"/>
  <c r="D24" i="63" s="1"/>
  <c r="AG22" i="30"/>
  <c r="AG22" i="29"/>
  <c r="AG22" i="27"/>
  <c r="AG22" i="26"/>
  <c r="AR22" i="14"/>
  <c r="AL24"/>
  <c r="D24" i="61" s="1"/>
  <c r="AO24" i="14"/>
  <c r="E24" i="62" s="1"/>
  <c r="AN24" i="14"/>
  <c r="D24" i="62" s="1"/>
  <c r="AQ24" i="14"/>
  <c r="E24" i="63" s="1"/>
  <c r="Q26" i="14"/>
  <c r="AM23"/>
  <c r="E23" i="61" s="1"/>
  <c r="W24" i="14"/>
  <c r="S26"/>
  <c r="AO23"/>
  <c r="E23" i="62" s="1"/>
  <c r="G23" s="1"/>
  <c r="AQ25" i="14"/>
  <c r="E25" i="63" s="1"/>
  <c r="AL25" i="14"/>
  <c r="D25" i="61" s="1"/>
  <c r="AN25" i="14"/>
  <c r="D25" i="62" s="1"/>
  <c r="U25" i="14"/>
  <c r="AM24"/>
  <c r="E24" i="61" s="1"/>
  <c r="AL23" i="14"/>
  <c r="D23" i="61" s="1"/>
  <c r="AC27" i="24" l="1"/>
  <c r="AD27" s="1"/>
  <c r="AG27" s="1"/>
  <c r="AC27" i="29"/>
  <c r="AD27" s="1"/>
  <c r="AC27" i="27"/>
  <c r="AD27" s="1"/>
  <c r="AC27" i="28"/>
  <c r="AD27" s="1"/>
  <c r="AG27" s="1"/>
  <c r="AC26" i="26"/>
  <c r="AD26" s="1"/>
  <c r="T27" i="52"/>
  <c r="M27" i="26" s="1"/>
  <c r="O27" i="52"/>
  <c r="Q27" s="1"/>
  <c r="M28" i="53"/>
  <c r="V28" s="1"/>
  <c r="L28"/>
  <c r="U28" s="1"/>
  <c r="N28" i="27" s="1"/>
  <c r="K28" i="53"/>
  <c r="T28" s="1"/>
  <c r="N28" i="26" s="1"/>
  <c r="O28" i="53"/>
  <c r="J28"/>
  <c r="S28" s="1"/>
  <c r="N28" i="24" s="1"/>
  <c r="N28" i="53"/>
  <c r="W28" s="1"/>
  <c r="G23" i="61"/>
  <c r="V23" s="1"/>
  <c r="G25" i="62"/>
  <c r="O25" s="1"/>
  <c r="G24" i="61"/>
  <c r="O24" s="1"/>
  <c r="G24" i="62"/>
  <c r="O24" s="1"/>
  <c r="V23"/>
  <c r="O23"/>
  <c r="G24" i="63"/>
  <c r="V23"/>
  <c r="O23"/>
  <c r="T26" i="14"/>
  <c r="V26"/>
  <c r="R26"/>
  <c r="H26"/>
  <c r="N28" i="28"/>
  <c r="N28" i="29"/>
  <c r="K28" i="38"/>
  <c r="M28" s="1"/>
  <c r="AG23" i="26"/>
  <c r="Q27" i="53"/>
  <c r="B30"/>
  <c r="C29"/>
  <c r="B30" i="52"/>
  <c r="C29"/>
  <c r="AP25" i="14"/>
  <c r="D25" i="63" s="1"/>
  <c r="G25" s="1"/>
  <c r="AR24" i="14"/>
  <c r="U26"/>
  <c r="W25"/>
  <c r="Q27"/>
  <c r="S27"/>
  <c r="AM25"/>
  <c r="E25" i="61" s="1"/>
  <c r="G25" s="1"/>
  <c r="O26" i="14"/>
  <c r="AR23"/>
  <c r="O23" i="61" l="1"/>
  <c r="AC28" i="28"/>
  <c r="AD28" s="1"/>
  <c r="AG28" s="1"/>
  <c r="AC28" i="29"/>
  <c r="AD28" s="1"/>
  <c r="AC28" i="24"/>
  <c r="AD28" s="1"/>
  <c r="AG28" s="1"/>
  <c r="AC28" i="27"/>
  <c r="AD28" s="1"/>
  <c r="V24" i="62"/>
  <c r="AC27" i="26"/>
  <c r="AD27" s="1"/>
  <c r="K29" i="53"/>
  <c r="T29" s="1"/>
  <c r="N29" i="26" s="1"/>
  <c r="O29" i="53"/>
  <c r="J29"/>
  <c r="S29" s="1"/>
  <c r="N29" i="24" s="1"/>
  <c r="N29" i="53"/>
  <c r="W29" s="1"/>
  <c r="M29"/>
  <c r="V29" s="1"/>
  <c r="N29" i="28" s="1"/>
  <c r="L29" i="53"/>
  <c r="U29" s="1"/>
  <c r="N29" i="27" s="1"/>
  <c r="T28" i="52"/>
  <c r="M28" i="26" s="1"/>
  <c r="O28" i="52"/>
  <c r="Q28" s="1"/>
  <c r="V25" i="62"/>
  <c r="V24" i="61"/>
  <c r="V25"/>
  <c r="O25"/>
  <c r="V25" i="63"/>
  <c r="O25"/>
  <c r="V24"/>
  <c r="O24"/>
  <c r="O27" i="14"/>
  <c r="R27"/>
  <c r="V27"/>
  <c r="T27"/>
  <c r="H27"/>
  <c r="N29" i="29"/>
  <c r="K29" i="38"/>
  <c r="M29" s="1"/>
  <c r="Q28" i="53"/>
  <c r="B31"/>
  <c r="C30"/>
  <c r="B31" i="52"/>
  <c r="C30"/>
  <c r="AR25" i="14"/>
  <c r="W26"/>
  <c r="AG25" i="26"/>
  <c r="AG25" i="29"/>
  <c r="AG25" i="27"/>
  <c r="AG25" i="30"/>
  <c r="Q28" i="14"/>
  <c r="AO26"/>
  <c r="E26" i="62" s="1"/>
  <c r="AL26" i="14"/>
  <c r="D26" i="61" s="1"/>
  <c r="S28" i="14"/>
  <c r="AL27"/>
  <c r="D27" i="61" s="1"/>
  <c r="U27" i="14"/>
  <c r="AN27"/>
  <c r="D27" i="62" s="1"/>
  <c r="AC29" i="27" l="1"/>
  <c r="AD29" s="1"/>
  <c r="AC29" i="24"/>
  <c r="AD29" s="1"/>
  <c r="AG29" s="1"/>
  <c r="AC29" i="28"/>
  <c r="AD29" s="1"/>
  <c r="AG29" s="1"/>
  <c r="AC29" i="29"/>
  <c r="AD29" s="1"/>
  <c r="AC28" i="26"/>
  <c r="AD28" s="1"/>
  <c r="T29" i="52"/>
  <c r="M29" i="26" s="1"/>
  <c r="O29" i="52"/>
  <c r="Q29" s="1"/>
  <c r="M30" i="53"/>
  <c r="V30" s="1"/>
  <c r="L30"/>
  <c r="U30" s="1"/>
  <c r="N30" i="27" s="1"/>
  <c r="K30" i="53"/>
  <c r="T30" s="1"/>
  <c r="N30" i="26" s="1"/>
  <c r="O30" i="53"/>
  <c r="J30"/>
  <c r="S30" s="1"/>
  <c r="N30" i="24" s="1"/>
  <c r="N30" i="53"/>
  <c r="W30" s="1"/>
  <c r="N30" i="29" s="1"/>
  <c r="V28" i="14"/>
  <c r="AQ28" s="1"/>
  <c r="E28" i="63" s="1"/>
  <c r="T28" i="14"/>
  <c r="R28"/>
  <c r="O28"/>
  <c r="H28"/>
  <c r="N30" i="28"/>
  <c r="K30" i="38"/>
  <c r="M30" s="1"/>
  <c r="B32" i="53"/>
  <c r="C31"/>
  <c r="Q29"/>
  <c r="C31" i="52"/>
  <c r="B32"/>
  <c r="AP27" i="14"/>
  <c r="D27" i="63" s="1"/>
  <c r="AM27" i="14"/>
  <c r="E27" i="61" s="1"/>
  <c r="G27" s="1"/>
  <c r="AP26" i="14"/>
  <c r="D26" i="63" s="1"/>
  <c r="AN26" i="14"/>
  <c r="D26" i="62" s="1"/>
  <c r="G26" s="1"/>
  <c r="S29" i="14"/>
  <c r="Q29"/>
  <c r="W27"/>
  <c r="U28"/>
  <c r="AL28"/>
  <c r="D28" i="61" s="1"/>
  <c r="AM26" i="14"/>
  <c r="E26" i="61" s="1"/>
  <c r="G26" s="1"/>
  <c r="AQ27" i="14"/>
  <c r="E27" i="63" s="1"/>
  <c r="AO27" i="14"/>
  <c r="E27" i="62" s="1"/>
  <c r="G27" s="1"/>
  <c r="AN28" i="14"/>
  <c r="D28" i="62" s="1"/>
  <c r="AQ26" i="14"/>
  <c r="E26" i="63" s="1"/>
  <c r="AC30" i="29" l="1"/>
  <c r="AD30" s="1"/>
  <c r="AC30" i="27"/>
  <c r="AD30" s="1"/>
  <c r="AC30" i="28"/>
  <c r="AD30" s="1"/>
  <c r="AG30" s="1"/>
  <c r="AC30" i="24"/>
  <c r="AD30" s="1"/>
  <c r="AG30" s="1"/>
  <c r="AC29" i="26"/>
  <c r="AD29" s="1"/>
  <c r="K31" i="53"/>
  <c r="T31" s="1"/>
  <c r="N31" i="26" s="1"/>
  <c r="O31" i="53"/>
  <c r="J31"/>
  <c r="S31" s="1"/>
  <c r="N31"/>
  <c r="W31" s="1"/>
  <c r="N31" i="29" s="1"/>
  <c r="M31" i="53"/>
  <c r="V31" s="1"/>
  <c r="N31" i="28" s="1"/>
  <c r="L31" i="53"/>
  <c r="U31" s="1"/>
  <c r="N31" i="27" s="1"/>
  <c r="T30" i="52"/>
  <c r="M30" i="26" s="1"/>
  <c r="O30" i="52"/>
  <c r="Q30" s="1"/>
  <c r="V26" i="61"/>
  <c r="O26"/>
  <c r="O27"/>
  <c r="V27"/>
  <c r="V27" i="62"/>
  <c r="O27"/>
  <c r="G27" i="63"/>
  <c r="G26"/>
  <c r="O26" i="62"/>
  <c r="V26"/>
  <c r="O29" i="14"/>
  <c r="R29"/>
  <c r="T29"/>
  <c r="AO29" s="1"/>
  <c r="E29" i="62" s="1"/>
  <c r="V29" i="14"/>
  <c r="H29"/>
  <c r="N31" i="24"/>
  <c r="K31" i="38"/>
  <c r="M31" s="1"/>
  <c r="AG26" i="29"/>
  <c r="B33" i="53"/>
  <c r="C32"/>
  <c r="Q30"/>
  <c r="B33" i="52"/>
  <c r="C32"/>
  <c r="AG27" i="26"/>
  <c r="AG27" i="27"/>
  <c r="AG24" i="29"/>
  <c r="AG24" i="26"/>
  <c r="AG24" i="27"/>
  <c r="AG24" i="30"/>
  <c r="AP28" i="14"/>
  <c r="D28" i="63" s="1"/>
  <c r="G28" s="1"/>
  <c r="AG26" i="26"/>
  <c r="AG27" i="29"/>
  <c r="AR27" i="14"/>
  <c r="AR26"/>
  <c r="W28"/>
  <c r="AQ29"/>
  <c r="E29" i="63" s="1"/>
  <c r="AL29" i="14"/>
  <c r="D29" i="61" s="1"/>
  <c r="S30" i="14"/>
  <c r="U29"/>
  <c r="Q30"/>
  <c r="AO28"/>
  <c r="E28" i="62" s="1"/>
  <c r="G28" s="1"/>
  <c r="AM28" i="14"/>
  <c r="E28" i="61" s="1"/>
  <c r="G28" s="1"/>
  <c r="AC31" i="27" l="1"/>
  <c r="AD31" s="1"/>
  <c r="AC31" i="24"/>
  <c r="AD31" s="1"/>
  <c r="AG31" s="1"/>
  <c r="AC30" i="26"/>
  <c r="AD30" s="1"/>
  <c r="AC31" i="29"/>
  <c r="AD31" s="1"/>
  <c r="AC31" i="28"/>
  <c r="AD31" s="1"/>
  <c r="AG31" s="1"/>
  <c r="T31" i="52"/>
  <c r="M31" i="26" s="1"/>
  <c r="O31" i="52"/>
  <c r="Q31" s="1"/>
  <c r="M32" i="53"/>
  <c r="V32" s="1"/>
  <c r="N32" i="28" s="1"/>
  <c r="L32" i="53"/>
  <c r="U32" s="1"/>
  <c r="N32" i="27" s="1"/>
  <c r="K32" i="53"/>
  <c r="T32" s="1"/>
  <c r="N32" i="26" s="1"/>
  <c r="O32" i="53"/>
  <c r="J32"/>
  <c r="S32" s="1"/>
  <c r="N32" i="24" s="1"/>
  <c r="N32" i="53"/>
  <c r="W32" s="1"/>
  <c r="N32" i="29" s="1"/>
  <c r="V28" i="62"/>
  <c r="O28"/>
  <c r="O28" i="61"/>
  <c r="V28"/>
  <c r="O26" i="63"/>
  <c r="V26"/>
  <c r="O27"/>
  <c r="V27"/>
  <c r="V28"/>
  <c r="O28"/>
  <c r="R30" i="14"/>
  <c r="T30"/>
  <c r="AO30" s="1"/>
  <c r="E30" i="62" s="1"/>
  <c r="O30" i="14"/>
  <c r="V30"/>
  <c r="AQ30" s="1"/>
  <c r="E30" i="63" s="1"/>
  <c r="H30" i="14"/>
  <c r="AG26" i="30"/>
  <c r="AG26" i="27"/>
  <c r="K32" i="38"/>
  <c r="M32" s="1"/>
  <c r="B34" i="53"/>
  <c r="C33"/>
  <c r="Q31"/>
  <c r="AG27" i="30"/>
  <c r="B34" i="52"/>
  <c r="C33"/>
  <c r="AR28" i="14"/>
  <c r="AP29"/>
  <c r="D29" i="63" s="1"/>
  <c r="G29" s="1"/>
  <c r="AN29" i="14"/>
  <c r="D29" i="62" s="1"/>
  <c r="G29" s="1"/>
  <c r="O31" i="14"/>
  <c r="U30"/>
  <c r="Q31"/>
  <c r="S31"/>
  <c r="AM29"/>
  <c r="E29" i="61" s="1"/>
  <c r="G29" s="1"/>
  <c r="W29" i="14"/>
  <c r="AC32" i="29" l="1"/>
  <c r="AD32" s="1"/>
  <c r="AC32" i="27"/>
  <c r="AD32" s="1"/>
  <c r="AC32" i="28"/>
  <c r="AD32" s="1"/>
  <c r="AG32" s="1"/>
  <c r="AC32" i="24"/>
  <c r="AD32" s="1"/>
  <c r="AG32" s="1"/>
  <c r="AC31" i="26"/>
  <c r="AD31" s="1"/>
  <c r="K33" i="53"/>
  <c r="T33" s="1"/>
  <c r="N33" i="26" s="1"/>
  <c r="O33" i="53"/>
  <c r="J33"/>
  <c r="S33" s="1"/>
  <c r="N33" i="24" s="1"/>
  <c r="N33" i="53"/>
  <c r="W33" s="1"/>
  <c r="M33"/>
  <c r="V33" s="1"/>
  <c r="N33" i="28" s="1"/>
  <c r="L33" i="53"/>
  <c r="U33" s="1"/>
  <c r="T32" i="52"/>
  <c r="M32" i="26" s="1"/>
  <c r="O32" i="52"/>
  <c r="Q32" s="1"/>
  <c r="V29" i="61"/>
  <c r="O29"/>
  <c r="O29" i="63"/>
  <c r="V29"/>
  <c r="O29" i="62"/>
  <c r="V29"/>
  <c r="V31" i="14"/>
  <c r="T31"/>
  <c r="R31"/>
  <c r="H31"/>
  <c r="N33" i="27"/>
  <c r="N33" i="29"/>
  <c r="K33" i="38"/>
  <c r="M33" s="1"/>
  <c r="Q32" i="53"/>
  <c r="B35"/>
  <c r="C34"/>
  <c r="C34" i="52"/>
  <c r="B35"/>
  <c r="W30" i="14"/>
  <c r="AR29"/>
  <c r="AL30"/>
  <c r="D30" i="61" s="1"/>
  <c r="AN30" i="14"/>
  <c r="D30" i="62" s="1"/>
  <c r="G30" s="1"/>
  <c r="S32" i="14"/>
  <c r="AN31"/>
  <c r="D31" i="62" s="1"/>
  <c r="O32" i="14"/>
  <c r="U31"/>
  <c r="Q32"/>
  <c r="AM30"/>
  <c r="E30" i="61" s="1"/>
  <c r="AP30" i="14"/>
  <c r="D30" i="63" s="1"/>
  <c r="G30" s="1"/>
  <c r="AC33" i="28" l="1"/>
  <c r="AD33" s="1"/>
  <c r="AG33" s="1"/>
  <c r="AC33" i="29"/>
  <c r="AD33" s="1"/>
  <c r="AC33" i="24"/>
  <c r="AD33" s="1"/>
  <c r="AG33" s="1"/>
  <c r="AC32" i="26"/>
  <c r="AD32" s="1"/>
  <c r="AC33" i="27"/>
  <c r="AD33" s="1"/>
  <c r="T33" i="52"/>
  <c r="M33" i="26" s="1"/>
  <c r="O33" i="52"/>
  <c r="Q33" s="1"/>
  <c r="M34" i="53"/>
  <c r="V34" s="1"/>
  <c r="L34"/>
  <c r="U34" s="1"/>
  <c r="N34" i="27" s="1"/>
  <c r="K34" i="53"/>
  <c r="T34" s="1"/>
  <c r="N34" i="26" s="1"/>
  <c r="O34" i="53"/>
  <c r="J34"/>
  <c r="S34" s="1"/>
  <c r="N34" i="24" s="1"/>
  <c r="N34" i="53"/>
  <c r="W34" s="1"/>
  <c r="N34" i="29" s="1"/>
  <c r="G30" i="61"/>
  <c r="O30" i="63"/>
  <c r="V30"/>
  <c r="V30" i="62"/>
  <c r="O30"/>
  <c r="T32" i="14"/>
  <c r="R32"/>
  <c r="V32"/>
  <c r="H32"/>
  <c r="N34" i="28"/>
  <c r="K34" i="38"/>
  <c r="M34" s="1"/>
  <c r="Q33" i="53"/>
  <c r="B36"/>
  <c r="C35"/>
  <c r="C35" i="52"/>
  <c r="B36"/>
  <c r="AP31" i="14"/>
  <c r="D31" i="63" s="1"/>
  <c r="AL31" i="14"/>
  <c r="D31" i="61" s="1"/>
  <c r="AR30" i="14"/>
  <c r="AL32"/>
  <c r="D32" i="61" s="1"/>
  <c r="AN32" i="14"/>
  <c r="D32" i="62" s="1"/>
  <c r="U32" i="14"/>
  <c r="AM31"/>
  <c r="E31" i="61" s="1"/>
  <c r="S33" i="14"/>
  <c r="O33"/>
  <c r="Q33"/>
  <c r="AO31"/>
  <c r="E31" i="62" s="1"/>
  <c r="G31" s="1"/>
  <c r="W31" i="14"/>
  <c r="AQ31"/>
  <c r="E31" i="63" s="1"/>
  <c r="AC34" i="27" l="1"/>
  <c r="AD34" s="1"/>
  <c r="AC34" i="29"/>
  <c r="AD34" s="1"/>
  <c r="AC34" i="28"/>
  <c r="AD34" s="1"/>
  <c r="AG34" s="1"/>
  <c r="AC34" i="24"/>
  <c r="AD34" s="1"/>
  <c r="AG34" s="1"/>
  <c r="AC33" i="26"/>
  <c r="AD33" s="1"/>
  <c r="T34" i="52"/>
  <c r="M34" i="26" s="1"/>
  <c r="O34" i="52"/>
  <c r="Q34" s="1"/>
  <c r="K35" i="53"/>
  <c r="T35" s="1"/>
  <c r="O35"/>
  <c r="J35"/>
  <c r="S35" s="1"/>
  <c r="N35" i="24" s="1"/>
  <c r="N35" i="53"/>
  <c r="W35" s="1"/>
  <c r="N35" i="29" s="1"/>
  <c r="M35" i="53"/>
  <c r="V35" s="1"/>
  <c r="L35"/>
  <c r="U35" s="1"/>
  <c r="N35" i="27" s="1"/>
  <c r="V31" i="62"/>
  <c r="O31"/>
  <c r="V30" i="61"/>
  <c r="O30"/>
  <c r="G31"/>
  <c r="G31" i="63"/>
  <c r="V33" i="14"/>
  <c r="T33"/>
  <c r="R33"/>
  <c r="AM33" s="1"/>
  <c r="E33" i="61" s="1"/>
  <c r="H33" i="14"/>
  <c r="N35" i="28"/>
  <c r="N35" i="26"/>
  <c r="K35" i="38"/>
  <c r="M35" s="1"/>
  <c r="B37" i="53"/>
  <c r="C36"/>
  <c r="Q34"/>
  <c r="AG30" i="29"/>
  <c r="C36" i="52"/>
  <c r="B37"/>
  <c r="AG28" i="27"/>
  <c r="AG28" i="30"/>
  <c r="AG29" i="29"/>
  <c r="AG28" i="26"/>
  <c r="AG29"/>
  <c r="AG29" i="30"/>
  <c r="AG29" i="27"/>
  <c r="AG28" i="29"/>
  <c r="AP32" i="14"/>
  <c r="D32" i="63" s="1"/>
  <c r="AG30" i="30"/>
  <c r="AR31" i="14"/>
  <c r="W32"/>
  <c r="AL33"/>
  <c r="D33" i="61" s="1"/>
  <c r="S34" i="14"/>
  <c r="Q34"/>
  <c r="U33"/>
  <c r="AQ32"/>
  <c r="E32" i="63" s="1"/>
  <c r="AO32" i="14"/>
  <c r="E32" i="62" s="1"/>
  <c r="G32" s="1"/>
  <c r="AM32" i="14"/>
  <c r="E32" i="61" s="1"/>
  <c r="G32" s="1"/>
  <c r="AC35" i="27" l="1"/>
  <c r="AD35" s="1"/>
  <c r="AC35" i="29"/>
  <c r="AD35" s="1"/>
  <c r="AC35" i="24"/>
  <c r="AD35" s="1"/>
  <c r="AG35" s="1"/>
  <c r="AC34" i="26"/>
  <c r="AD34" s="1"/>
  <c r="AC35" i="28"/>
  <c r="AD35" s="1"/>
  <c r="AG35" s="1"/>
  <c r="M36" i="53"/>
  <c r="V36" s="1"/>
  <c r="N36" i="28" s="1"/>
  <c r="L36" i="53"/>
  <c r="U36" s="1"/>
  <c r="K36"/>
  <c r="T36" s="1"/>
  <c r="N36" i="26" s="1"/>
  <c r="O36" i="53"/>
  <c r="J36"/>
  <c r="S36" s="1"/>
  <c r="N36" i="24" s="1"/>
  <c r="N36" i="53"/>
  <c r="W36" s="1"/>
  <c r="T35" i="52"/>
  <c r="M35" i="26" s="1"/>
  <c r="O35" i="52"/>
  <c r="Q35" s="1"/>
  <c r="G33" i="61"/>
  <c r="O33" s="1"/>
  <c r="V32" i="62"/>
  <c r="O32"/>
  <c r="O32" i="61"/>
  <c r="V32"/>
  <c r="V31"/>
  <c r="O31"/>
  <c r="O31" i="63"/>
  <c r="V31"/>
  <c r="G32"/>
  <c r="T34" i="14"/>
  <c r="R34"/>
  <c r="V34"/>
  <c r="H34"/>
  <c r="N36" i="27"/>
  <c r="N36" i="29"/>
  <c r="AG30" i="27"/>
  <c r="AG30" i="26"/>
  <c r="K36" i="38"/>
  <c r="M36" s="1"/>
  <c r="Q35" i="53"/>
  <c r="C37"/>
  <c r="B38"/>
  <c r="B38" i="52"/>
  <c r="C37"/>
  <c r="AP33" i="14"/>
  <c r="D33" i="63" s="1"/>
  <c r="AN33" i="14"/>
  <c r="D33" i="62" s="1"/>
  <c r="AR32" i="14"/>
  <c r="U34"/>
  <c r="S35"/>
  <c r="O34"/>
  <c r="W33"/>
  <c r="Q35"/>
  <c r="AO33"/>
  <c r="E33" i="62" s="1"/>
  <c r="AQ33" i="14"/>
  <c r="E33" i="63" s="1"/>
  <c r="V33" i="61" l="1"/>
  <c r="AC36" i="28"/>
  <c r="AD36" s="1"/>
  <c r="AG36" s="1"/>
  <c r="AC36" i="27"/>
  <c r="AD36" s="1"/>
  <c r="AC36" i="29"/>
  <c r="AD36" s="1"/>
  <c r="AC36" i="24"/>
  <c r="AD36" s="1"/>
  <c r="AG36" s="1"/>
  <c r="AC35" i="26"/>
  <c r="AD35" s="1"/>
  <c r="T36" i="52"/>
  <c r="M36" i="26" s="1"/>
  <c r="O36" i="52"/>
  <c r="Q36" s="1"/>
  <c r="K37" i="53"/>
  <c r="T37" s="1"/>
  <c r="N37" i="26" s="1"/>
  <c r="O37" i="53"/>
  <c r="J37"/>
  <c r="S37" s="1"/>
  <c r="N37" i="24" s="1"/>
  <c r="N37" i="53"/>
  <c r="W37" s="1"/>
  <c r="N37" i="29" s="1"/>
  <c r="M37" i="53"/>
  <c r="V37" s="1"/>
  <c r="L37"/>
  <c r="U37" s="1"/>
  <c r="N37" i="27" s="1"/>
  <c r="G33" i="62"/>
  <c r="O32" i="63"/>
  <c r="V32"/>
  <c r="G33"/>
  <c r="V35" i="14"/>
  <c r="R35"/>
  <c r="T35"/>
  <c r="H35"/>
  <c r="N37" i="28"/>
  <c r="AG32" i="29"/>
  <c r="K37" i="38"/>
  <c r="M37" s="1"/>
  <c r="C38" i="53"/>
  <c r="B39"/>
  <c r="Q36"/>
  <c r="B39" i="52"/>
  <c r="C38"/>
  <c r="AG32" i="30"/>
  <c r="AG32" i="27"/>
  <c r="AR33" i="14"/>
  <c r="AO34"/>
  <c r="E34" i="62" s="1"/>
  <c r="U35" i="14"/>
  <c r="AP34"/>
  <c r="D34" i="63" s="1"/>
  <c r="S36" i="14"/>
  <c r="Q36"/>
  <c r="O35"/>
  <c r="W34"/>
  <c r="AC37" i="29" l="1"/>
  <c r="AD37" s="1"/>
  <c r="AC37" i="27"/>
  <c r="AD37" s="1"/>
  <c r="AC37" i="24"/>
  <c r="AD37" s="1"/>
  <c r="AG37" s="1"/>
  <c r="AC37" i="28"/>
  <c r="AD37" s="1"/>
  <c r="AG37" s="1"/>
  <c r="AC36" i="26"/>
  <c r="AD36" s="1"/>
  <c r="M38" i="53"/>
  <c r="V38" s="1"/>
  <c r="N38" i="28" s="1"/>
  <c r="L38" i="53"/>
  <c r="U38" s="1"/>
  <c r="N38" i="27" s="1"/>
  <c r="K38" i="53"/>
  <c r="T38" s="1"/>
  <c r="O38"/>
  <c r="J38"/>
  <c r="S38" s="1"/>
  <c r="N38" i="24" s="1"/>
  <c r="N38" i="53"/>
  <c r="W38" s="1"/>
  <c r="T37" i="52"/>
  <c r="M37" i="26" s="1"/>
  <c r="O37" i="52"/>
  <c r="Q37" s="1"/>
  <c r="V33" i="62"/>
  <c r="O33"/>
  <c r="O33" i="63"/>
  <c r="V33"/>
  <c r="R36" i="14"/>
  <c r="T36"/>
  <c r="V36"/>
  <c r="O36"/>
  <c r="H36"/>
  <c r="N38" i="29"/>
  <c r="N38" i="26"/>
  <c r="AG32"/>
  <c r="K38" i="38"/>
  <c r="M38" s="1"/>
  <c r="C39" i="53"/>
  <c r="B40"/>
  <c r="Q37"/>
  <c r="C39" i="52"/>
  <c r="B40"/>
  <c r="AG31" i="27"/>
  <c r="AG31" i="30"/>
  <c r="AG31" i="26"/>
  <c r="AG31" i="29"/>
  <c r="W35" i="14"/>
  <c r="AL34"/>
  <c r="D34" i="61" s="1"/>
  <c r="AQ34" i="14"/>
  <c r="E34" i="63" s="1"/>
  <c r="G34" s="1"/>
  <c r="Q37" i="14"/>
  <c r="U36"/>
  <c r="AN34"/>
  <c r="D34" i="62" s="1"/>
  <c r="G34" s="1"/>
  <c r="AP35" i="14"/>
  <c r="D35" i="63" s="1"/>
  <c r="AL36" i="14"/>
  <c r="D36" i="61" s="1"/>
  <c r="S37" i="14"/>
  <c r="AN36"/>
  <c r="D36" i="62" s="1"/>
  <c r="AM34" i="14"/>
  <c r="E34" i="61" s="1"/>
  <c r="AC37" i="26" l="1"/>
  <c r="AD37" s="1"/>
  <c r="AC38" i="28"/>
  <c r="AD38" s="1"/>
  <c r="AG38" s="1"/>
  <c r="AO36" i="14"/>
  <c r="E36" i="62" s="1"/>
  <c r="AC38" i="24"/>
  <c r="AD38" s="1"/>
  <c r="AG38" s="1"/>
  <c r="AC38" i="29"/>
  <c r="AD38" s="1"/>
  <c r="AC38" i="27"/>
  <c r="AD38" s="1"/>
  <c r="T38" i="52"/>
  <c r="M38" i="26" s="1"/>
  <c r="O38" i="52"/>
  <c r="Q38" s="1"/>
  <c r="K39" i="53"/>
  <c r="T39" s="1"/>
  <c r="N39" i="26" s="1"/>
  <c r="O39" i="53"/>
  <c r="J39"/>
  <c r="S39" s="1"/>
  <c r="N39"/>
  <c r="W39" s="1"/>
  <c r="M39"/>
  <c r="V39" s="1"/>
  <c r="N39" i="28" s="1"/>
  <c r="L39" i="53"/>
  <c r="U39" s="1"/>
  <c r="N39" i="27" s="1"/>
  <c r="V34" i="63"/>
  <c r="O34"/>
  <c r="V34" i="62"/>
  <c r="O34"/>
  <c r="G36"/>
  <c r="G34" i="61"/>
  <c r="O37" i="14"/>
  <c r="T37"/>
  <c r="AO37" s="1"/>
  <c r="E37" i="62" s="1"/>
  <c r="R37" i="14"/>
  <c r="V37"/>
  <c r="H37"/>
  <c r="N39" i="24"/>
  <c r="N39" i="29"/>
  <c r="AG34" i="30"/>
  <c r="K39" i="38"/>
  <c r="M39" s="1"/>
  <c r="C40" i="53"/>
  <c r="B41"/>
  <c r="Q38"/>
  <c r="C40" i="52"/>
  <c r="B41"/>
  <c r="W36" i="14"/>
  <c r="AG34" i="27"/>
  <c r="AG34" i="26"/>
  <c r="AR34" i="14"/>
  <c r="AN35"/>
  <c r="D35" i="62" s="1"/>
  <c r="AP36" i="14"/>
  <c r="D36" i="63" s="1"/>
  <c r="AL37" i="14"/>
  <c r="D37" i="61" s="1"/>
  <c r="Q38" i="14"/>
  <c r="AM35"/>
  <c r="E35" i="61" s="1"/>
  <c r="AQ36" i="14"/>
  <c r="E36" i="63" s="1"/>
  <c r="AO35" i="14"/>
  <c r="E35" i="62" s="1"/>
  <c r="AM36" i="14"/>
  <c r="E36" i="61" s="1"/>
  <c r="G36" s="1"/>
  <c r="U37" i="14"/>
  <c r="S38"/>
  <c r="AN37"/>
  <c r="D37" i="62" s="1"/>
  <c r="AQ35" i="14"/>
  <c r="E35" i="63" s="1"/>
  <c r="G35" s="1"/>
  <c r="AL35" i="14"/>
  <c r="D35" i="61" s="1"/>
  <c r="G35" s="1"/>
  <c r="AC38" i="26" l="1"/>
  <c r="AD38" s="1"/>
  <c r="AC39" i="29"/>
  <c r="AD39" s="1"/>
  <c r="AC39" i="28"/>
  <c r="AD39" s="1"/>
  <c r="AG39" s="1"/>
  <c r="AC39" i="24"/>
  <c r="AD39" s="1"/>
  <c r="AG39" s="1"/>
  <c r="AC39" i="27"/>
  <c r="AD39" s="1"/>
  <c r="T39" i="52"/>
  <c r="M39" i="26" s="1"/>
  <c r="O39" i="52"/>
  <c r="Q39" s="1"/>
  <c r="M40" i="53"/>
  <c r="V40" s="1"/>
  <c r="L40"/>
  <c r="U40" s="1"/>
  <c r="N40" i="27" s="1"/>
  <c r="K40" i="53"/>
  <c r="T40" s="1"/>
  <c r="N40" i="26" s="1"/>
  <c r="O40" i="53"/>
  <c r="J40"/>
  <c r="S40" s="1"/>
  <c r="N40"/>
  <c r="W40" s="1"/>
  <c r="N40" i="29" s="1"/>
  <c r="V35" i="63"/>
  <c r="O35"/>
  <c r="O36" i="61"/>
  <c r="V36"/>
  <c r="G36" i="63"/>
  <c r="V35" i="61"/>
  <c r="O35"/>
  <c r="G35" i="62"/>
  <c r="O36"/>
  <c r="V36"/>
  <c r="V34" i="61"/>
  <c r="O34"/>
  <c r="G37" i="62"/>
  <c r="V38" i="14"/>
  <c r="AQ38" s="1"/>
  <c r="E38" i="63" s="1"/>
  <c r="O38" i="14"/>
  <c r="R38"/>
  <c r="AM38" s="1"/>
  <c r="E38" i="61" s="1"/>
  <c r="T38" i="14"/>
  <c r="H38"/>
  <c r="N40" i="24"/>
  <c r="N40" i="28"/>
  <c r="AG34" i="29"/>
  <c r="K40" i="38"/>
  <c r="M40" s="1"/>
  <c r="C41" i="53"/>
  <c r="B42"/>
  <c r="Q39"/>
  <c r="B42" i="52"/>
  <c r="C41"/>
  <c r="AG33" i="26"/>
  <c r="AG33" i="30"/>
  <c r="AG33" i="29"/>
  <c r="AG33" i="27"/>
  <c r="AP37" i="14"/>
  <c r="D37" i="63" s="1"/>
  <c r="AR36" i="14"/>
  <c r="W37"/>
  <c r="AN38"/>
  <c r="D38" i="62" s="1"/>
  <c r="U38" i="14"/>
  <c r="AQ37"/>
  <c r="E37" i="63" s="1"/>
  <c r="Q39" i="14"/>
  <c r="S39"/>
  <c r="AR35"/>
  <c r="AM37"/>
  <c r="E37" i="61" s="1"/>
  <c r="G37" s="1"/>
  <c r="AC40" i="29" l="1"/>
  <c r="AD40" s="1"/>
  <c r="AC40" i="27"/>
  <c r="AD40" s="1"/>
  <c r="AC40" i="28"/>
  <c r="AD40" s="1"/>
  <c r="AG40" s="1"/>
  <c r="AC40" i="24"/>
  <c r="AD40" s="1"/>
  <c r="AG40" s="1"/>
  <c r="AC39" i="26"/>
  <c r="AD39" s="1"/>
  <c r="K41" i="53"/>
  <c r="T41" s="1"/>
  <c r="N41" i="26" s="1"/>
  <c r="O41" i="53"/>
  <c r="J41"/>
  <c r="S41" s="1"/>
  <c r="N41" i="24" s="1"/>
  <c r="N41" i="53"/>
  <c r="W41" s="1"/>
  <c r="N41" i="29" s="1"/>
  <c r="M41" i="53"/>
  <c r="V41" s="1"/>
  <c r="N41" i="28" s="1"/>
  <c r="L41" i="53"/>
  <c r="U41" s="1"/>
  <c r="N41" i="27" s="1"/>
  <c r="T40" i="52"/>
  <c r="M40" i="26" s="1"/>
  <c r="O40" i="52"/>
  <c r="Q40" s="1"/>
  <c r="O37" i="61"/>
  <c r="V37"/>
  <c r="V35" i="62"/>
  <c r="O35"/>
  <c r="O36" i="63"/>
  <c r="V36"/>
  <c r="V37" i="62"/>
  <c r="O37"/>
  <c r="G37" i="63"/>
  <c r="T39" i="14"/>
  <c r="R39"/>
  <c r="V39"/>
  <c r="H39"/>
  <c r="K41" i="38"/>
  <c r="M41" s="1"/>
  <c r="Q40" i="53"/>
  <c r="C42"/>
  <c r="B43"/>
  <c r="B43" i="52"/>
  <c r="C42"/>
  <c r="AG36" i="26"/>
  <c r="AG36" i="27"/>
  <c r="AR37" i="14"/>
  <c r="AL38"/>
  <c r="D38" i="61" s="1"/>
  <c r="G38" s="1"/>
  <c r="U39" i="14"/>
  <c r="AP38"/>
  <c r="D38" i="63" s="1"/>
  <c r="G38" s="1"/>
  <c r="AO38" i="14"/>
  <c r="E38" i="62" s="1"/>
  <c r="G38" s="1"/>
  <c r="S40" i="14"/>
  <c r="Q40"/>
  <c r="O39"/>
  <c r="W38"/>
  <c r="AC41" i="24" l="1"/>
  <c r="AD41" s="1"/>
  <c r="AG41" s="1"/>
  <c r="AC41" i="27"/>
  <c r="AD41" s="1"/>
  <c r="AC40" i="26"/>
  <c r="AD40" s="1"/>
  <c r="AC41" i="29"/>
  <c r="AD41" s="1"/>
  <c r="AC41" i="28"/>
  <c r="AD41" s="1"/>
  <c r="AG41" s="1"/>
  <c r="T41" i="52"/>
  <c r="M41" i="26" s="1"/>
  <c r="O41" i="52"/>
  <c r="Q41" s="1"/>
  <c r="M42" i="53"/>
  <c r="V42" s="1"/>
  <c r="N42" i="28" s="1"/>
  <c r="L42" i="53"/>
  <c r="U42" s="1"/>
  <c r="N42" i="27" s="1"/>
  <c r="K42" i="53"/>
  <c r="T42" s="1"/>
  <c r="N42" i="26" s="1"/>
  <c r="O42" i="53"/>
  <c r="J42"/>
  <c r="S42" s="1"/>
  <c r="N42" i="24" s="1"/>
  <c r="N42" i="53"/>
  <c r="W42" s="1"/>
  <c r="N42" i="29" s="1"/>
  <c r="V38" i="62"/>
  <c r="O38"/>
  <c r="V38" i="61"/>
  <c r="O38"/>
  <c r="O37" i="63"/>
  <c r="V37"/>
  <c r="O38"/>
  <c r="V38"/>
  <c r="V40" i="14"/>
  <c r="R40"/>
  <c r="T40"/>
  <c r="H40"/>
  <c r="K42" i="38"/>
  <c r="M42" s="1"/>
  <c r="C43" i="53"/>
  <c r="B44"/>
  <c r="Q41"/>
  <c r="C43" i="52"/>
  <c r="B44"/>
  <c r="AG36" i="30"/>
  <c r="AG36" i="29"/>
  <c r="AG35"/>
  <c r="AG35" i="30"/>
  <c r="AG35" i="26"/>
  <c r="AG35" i="27"/>
  <c r="W39" i="14"/>
  <c r="AG37" i="27"/>
  <c r="AG37" i="29"/>
  <c r="AG37" i="26"/>
  <c r="AG37" i="30"/>
  <c r="AR38" i="14"/>
  <c r="U40"/>
  <c r="S41"/>
  <c r="AP39"/>
  <c r="D39" i="63" s="1"/>
  <c r="AN39" i="14"/>
  <c r="D39" i="62" s="1"/>
  <c r="AO39" i="14"/>
  <c r="E39" i="62" s="1"/>
  <c r="O41" i="14"/>
  <c r="Q41"/>
  <c r="O40"/>
  <c r="AC42" i="27" l="1"/>
  <c r="AD42" s="1"/>
  <c r="AC42" i="29"/>
  <c r="AD42" s="1"/>
  <c r="AC42" i="24"/>
  <c r="AD42" s="1"/>
  <c r="AG42" s="1"/>
  <c r="AC42" i="28"/>
  <c r="AD42" s="1"/>
  <c r="AG42" s="1"/>
  <c r="AC41" i="26"/>
  <c r="AD41" s="1"/>
  <c r="K43" i="53"/>
  <c r="T43" s="1"/>
  <c r="N43" i="26" s="1"/>
  <c r="O43" i="53"/>
  <c r="J43"/>
  <c r="S43" s="1"/>
  <c r="N43"/>
  <c r="W43" s="1"/>
  <c r="N43" i="29" s="1"/>
  <c r="M43" i="53"/>
  <c r="V43" s="1"/>
  <c r="N43" i="28" s="1"/>
  <c r="L43" i="53"/>
  <c r="U43" s="1"/>
  <c r="N43" i="27" s="1"/>
  <c r="T42" i="52"/>
  <c r="M42" i="26" s="1"/>
  <c r="O42" i="52"/>
  <c r="Q42" s="1"/>
  <c r="G39" i="62"/>
  <c r="R41" i="14"/>
  <c r="V41"/>
  <c r="AQ41" s="1"/>
  <c r="E41" i="63" s="1"/>
  <c r="T41" i="14"/>
  <c r="AO41" s="1"/>
  <c r="E41" i="62" s="1"/>
  <c r="H41" i="14"/>
  <c r="N43" i="24"/>
  <c r="K43" i="38"/>
  <c r="M43" s="1"/>
  <c r="Q42" i="53"/>
  <c r="C44"/>
  <c r="B45"/>
  <c r="AG39" i="26"/>
  <c r="C44" i="52"/>
  <c r="B45"/>
  <c r="AG39" i="27"/>
  <c r="W40" i="14"/>
  <c r="U41"/>
  <c r="AQ39"/>
  <c r="E39" i="63" s="1"/>
  <c r="G39" s="1"/>
  <c r="AM40" i="14"/>
  <c r="E40" i="61" s="1"/>
  <c r="AN40" i="14"/>
  <c r="D40" i="62" s="1"/>
  <c r="AO40" i="14"/>
  <c r="E40" i="62" s="1"/>
  <c r="AP40" i="14"/>
  <c r="D40" i="63" s="1"/>
  <c r="AL41" i="14"/>
  <c r="D41" i="61" s="1"/>
  <c r="Q42" i="14"/>
  <c r="S42"/>
  <c r="AM39"/>
  <c r="E39" i="61" s="1"/>
  <c r="AL39" i="14"/>
  <c r="D39" i="61" s="1"/>
  <c r="AC43" i="27" l="1"/>
  <c r="AD43" s="1"/>
  <c r="AC43" i="29"/>
  <c r="AD43" s="1"/>
  <c r="AC43" i="28"/>
  <c r="AD43" s="1"/>
  <c r="AG43" s="1"/>
  <c r="AC43" i="24"/>
  <c r="AD43" s="1"/>
  <c r="AG43" s="1"/>
  <c r="AC42" i="26"/>
  <c r="AD42" s="1"/>
  <c r="T43" i="52"/>
  <c r="M43" i="26" s="1"/>
  <c r="O43" i="52"/>
  <c r="Q43" s="1"/>
  <c r="M44" i="53"/>
  <c r="V44" s="1"/>
  <c r="L44"/>
  <c r="U44" s="1"/>
  <c r="N44" i="27" s="1"/>
  <c r="K44" i="53"/>
  <c r="T44" s="1"/>
  <c r="N44" i="26" s="1"/>
  <c r="O44" i="53"/>
  <c r="J44"/>
  <c r="S44" s="1"/>
  <c r="N44"/>
  <c r="W44" s="1"/>
  <c r="N44" i="29" s="1"/>
  <c r="G40" i="62"/>
  <c r="O40" s="1"/>
  <c r="V39" i="63"/>
  <c r="O39"/>
  <c r="V39" i="62"/>
  <c r="O39"/>
  <c r="G39" i="61"/>
  <c r="T42" i="14"/>
  <c r="V42"/>
  <c r="R42"/>
  <c r="O42"/>
  <c r="H42"/>
  <c r="N44" i="24"/>
  <c r="N44" i="28"/>
  <c r="AG39" i="29"/>
  <c r="AG39" i="30"/>
  <c r="K44" i="38"/>
  <c r="M44" s="1"/>
  <c r="C45" i="53"/>
  <c r="B46"/>
  <c r="Q43"/>
  <c r="B46" i="52"/>
  <c r="C45"/>
  <c r="W41" i="14"/>
  <c r="AN41"/>
  <c r="D41" i="62" s="1"/>
  <c r="G41" s="1"/>
  <c r="AL40" i="14"/>
  <c r="D40" i="61" s="1"/>
  <c r="G40" s="1"/>
  <c r="Q43" i="14"/>
  <c r="U42"/>
  <c r="AN42"/>
  <c r="D42" i="62" s="1"/>
  <c r="AP41" i="14"/>
  <c r="D41" i="63" s="1"/>
  <c r="G41" s="1"/>
  <c r="AM41" i="14"/>
  <c r="E41" i="61" s="1"/>
  <c r="G41" s="1"/>
  <c r="S43" i="14"/>
  <c r="AR39"/>
  <c r="AQ40"/>
  <c r="E40" i="63" s="1"/>
  <c r="G40" s="1"/>
  <c r="AC44" i="29" l="1"/>
  <c r="AD44" s="1"/>
  <c r="AC44" i="24"/>
  <c r="AD44" s="1"/>
  <c r="AG44" s="1"/>
  <c r="AC44" i="28"/>
  <c r="AD44" s="1"/>
  <c r="AG44" s="1"/>
  <c r="AC43" i="26"/>
  <c r="AD43" s="1"/>
  <c r="AC44" i="27"/>
  <c r="AD44" s="1"/>
  <c r="T44" i="52"/>
  <c r="M44" i="26" s="1"/>
  <c r="O44" i="52"/>
  <c r="Q44" s="1"/>
  <c r="K45" i="53"/>
  <c r="T45" s="1"/>
  <c r="N45" i="26" s="1"/>
  <c r="O45" i="53"/>
  <c r="J45"/>
  <c r="S45" s="1"/>
  <c r="N45" i="24" s="1"/>
  <c r="N45" i="53"/>
  <c r="W45" s="1"/>
  <c r="M45"/>
  <c r="V45" s="1"/>
  <c r="L45"/>
  <c r="U45" s="1"/>
  <c r="N45" i="27" s="1"/>
  <c r="V40" i="62"/>
  <c r="V40" i="63"/>
  <c r="O40"/>
  <c r="V41" i="61"/>
  <c r="O41"/>
  <c r="O41" i="63"/>
  <c r="V41"/>
  <c r="V41" i="62"/>
  <c r="O41"/>
  <c r="V39" i="61"/>
  <c r="O39"/>
  <c r="O40"/>
  <c r="V40"/>
  <c r="AM42" i="14"/>
  <c r="E42" i="61" s="1"/>
  <c r="V43" i="14"/>
  <c r="T43"/>
  <c r="O43"/>
  <c r="R43"/>
  <c r="AM43" s="1"/>
  <c r="E43" i="61" s="1"/>
  <c r="H43" i="14"/>
  <c r="N45" i="28"/>
  <c r="N45" i="29"/>
  <c r="K45" i="38"/>
  <c r="M45" s="1"/>
  <c r="Q44" i="53"/>
  <c r="C46"/>
  <c r="B47"/>
  <c r="B47" i="52"/>
  <c r="C46"/>
  <c r="AG38" i="26"/>
  <c r="AG38" i="29"/>
  <c r="AG38" i="27"/>
  <c r="AG38" i="30"/>
  <c r="W42" i="14"/>
  <c r="AG40" i="29"/>
  <c r="AG40" i="26"/>
  <c r="AG40" i="27"/>
  <c r="AG40" i="30"/>
  <c r="AR40" i="14"/>
  <c r="AR41"/>
  <c r="AL42"/>
  <c r="D42" i="61" s="1"/>
  <c r="AQ42" i="14"/>
  <c r="E42" i="63" s="1"/>
  <c r="AP42" i="14"/>
  <c r="D42" i="63" s="1"/>
  <c r="Q44" i="14"/>
  <c r="AL43"/>
  <c r="D43" i="61" s="1"/>
  <c r="AN43" i="14"/>
  <c r="D43" i="62" s="1"/>
  <c r="AO42" i="14"/>
  <c r="E42" i="62" s="1"/>
  <c r="G42" s="1"/>
  <c r="S44" i="14"/>
  <c r="U43"/>
  <c r="AC45" i="24" l="1"/>
  <c r="AD45" s="1"/>
  <c r="AG45" s="1"/>
  <c r="AC45" i="28"/>
  <c r="AD45" s="1"/>
  <c r="AG45" s="1"/>
  <c r="AC45" i="29"/>
  <c r="AD45" s="1"/>
  <c r="AC45" i="27"/>
  <c r="AD45" s="1"/>
  <c r="AC44" i="26"/>
  <c r="AD44" s="1"/>
  <c r="G42" i="61"/>
  <c r="O42" s="1"/>
  <c r="M46" i="53"/>
  <c r="V46" s="1"/>
  <c r="L46"/>
  <c r="U46" s="1"/>
  <c r="K46"/>
  <c r="T46" s="1"/>
  <c r="N46" i="26" s="1"/>
  <c r="O46" i="53"/>
  <c r="J46"/>
  <c r="S46" s="1"/>
  <c r="N46" i="24" s="1"/>
  <c r="N46" i="53"/>
  <c r="W46" s="1"/>
  <c r="T45" i="52"/>
  <c r="M45" i="26" s="1"/>
  <c r="O45" i="52"/>
  <c r="Q45" s="1"/>
  <c r="G42" i="63"/>
  <c r="O42" s="1"/>
  <c r="O42" i="62"/>
  <c r="V42"/>
  <c r="G43" i="61"/>
  <c r="R44" i="14"/>
  <c r="T44"/>
  <c r="V44"/>
  <c r="H44"/>
  <c r="N46" i="29"/>
  <c r="N46" i="27"/>
  <c r="N46" i="28"/>
  <c r="K46" i="38"/>
  <c r="M46" s="1"/>
  <c r="C47" i="53"/>
  <c r="B48"/>
  <c r="Q45"/>
  <c r="C47" i="52"/>
  <c r="B48"/>
  <c r="AG41" i="27"/>
  <c r="AG41" i="30"/>
  <c r="AP43" i="14"/>
  <c r="D43" i="63" s="1"/>
  <c r="AG41" i="26"/>
  <c r="AO43" i="14"/>
  <c r="E43" i="62" s="1"/>
  <c r="G43" s="1"/>
  <c r="AR42" i="14"/>
  <c r="U44"/>
  <c r="Q45"/>
  <c r="W43"/>
  <c r="S45"/>
  <c r="O44"/>
  <c r="AQ43"/>
  <c r="E43" i="63" s="1"/>
  <c r="V42" i="61" l="1"/>
  <c r="AC46" i="24"/>
  <c r="AD46" s="1"/>
  <c r="AG46" s="1"/>
  <c r="AC46" i="28"/>
  <c r="AD46" s="1"/>
  <c r="AG46" s="1"/>
  <c r="AC46" i="27"/>
  <c r="AD46" s="1"/>
  <c r="AC46" i="29"/>
  <c r="AD46" s="1"/>
  <c r="AC45" i="26"/>
  <c r="AD45" s="1"/>
  <c r="T46" i="52"/>
  <c r="M46" i="26" s="1"/>
  <c r="O46" i="52"/>
  <c r="Q46" s="1"/>
  <c r="K47" i="53"/>
  <c r="T47" s="1"/>
  <c r="O47"/>
  <c r="J47"/>
  <c r="S47" s="1"/>
  <c r="N47" i="24" s="1"/>
  <c r="N47" i="53"/>
  <c r="W47" s="1"/>
  <c r="N47" i="29" s="1"/>
  <c r="M47" i="53"/>
  <c r="V47" s="1"/>
  <c r="L47"/>
  <c r="U47" s="1"/>
  <c r="N47" i="27" s="1"/>
  <c r="V42" i="63"/>
  <c r="O43" i="62"/>
  <c r="V43"/>
  <c r="V43" i="61"/>
  <c r="O43"/>
  <c r="G43" i="63"/>
  <c r="V45" i="14"/>
  <c r="T45"/>
  <c r="R45"/>
  <c r="H45"/>
  <c r="N47" i="28"/>
  <c r="N47" i="26"/>
  <c r="AG42"/>
  <c r="AG42" i="29"/>
  <c r="AG41"/>
  <c r="AG43" i="27"/>
  <c r="AG43" i="29"/>
  <c r="AG43" i="26"/>
  <c r="AG43" i="30"/>
  <c r="K47" i="38"/>
  <c r="M47" s="1"/>
  <c r="Q46" i="53"/>
  <c r="C48"/>
  <c r="B49"/>
  <c r="C48" i="52"/>
  <c r="B49"/>
  <c r="W44" i="14"/>
  <c r="AR43"/>
  <c r="U45"/>
  <c r="O45"/>
  <c r="AN44"/>
  <c r="D44" i="62" s="1"/>
  <c r="AO44" i="14"/>
  <c r="E44" i="62" s="1"/>
  <c r="AP44" i="14"/>
  <c r="D44" i="63" s="1"/>
  <c r="Q46" i="14"/>
  <c r="S46"/>
  <c r="AC47" i="29" l="1"/>
  <c r="AD47" s="1"/>
  <c r="AC47" i="24"/>
  <c r="AD47" s="1"/>
  <c r="AG47" s="1"/>
  <c r="AC46" i="26"/>
  <c r="AD46" s="1"/>
  <c r="AC47" i="27"/>
  <c r="AD47" s="1"/>
  <c r="AC47" i="28"/>
  <c r="AD47" s="1"/>
  <c r="AG47" s="1"/>
  <c r="T47" i="52"/>
  <c r="M47" i="26" s="1"/>
  <c r="O47" i="52"/>
  <c r="Q47" s="1"/>
  <c r="M48" i="53"/>
  <c r="V48" s="1"/>
  <c r="L48"/>
  <c r="U48" s="1"/>
  <c r="N48" i="27" s="1"/>
  <c r="K48" i="53"/>
  <c r="T48" s="1"/>
  <c r="N48" i="26" s="1"/>
  <c r="O48" i="53"/>
  <c r="J48"/>
  <c r="S48" s="1"/>
  <c r="N48"/>
  <c r="W48" s="1"/>
  <c r="N48" i="29" s="1"/>
  <c r="G44" i="62"/>
  <c r="V44" s="1"/>
  <c r="V43" i="63"/>
  <c r="O43"/>
  <c r="R46" i="14"/>
  <c r="V46"/>
  <c r="T46"/>
  <c r="AO46" s="1"/>
  <c r="E46" i="62" s="1"/>
  <c r="O46" i="14"/>
  <c r="H46"/>
  <c r="N48" i="24"/>
  <c r="N48" i="28"/>
  <c r="AG42" i="27"/>
  <c r="AG42" i="30"/>
  <c r="K48" i="38"/>
  <c r="M48" s="1"/>
  <c r="C49" i="53"/>
  <c r="B50"/>
  <c r="Q47"/>
  <c r="B50" i="52"/>
  <c r="C49"/>
  <c r="W45" i="14"/>
  <c r="AN46"/>
  <c r="D46" i="62" s="1"/>
  <c r="Q47" i="14"/>
  <c r="AQ44"/>
  <c r="E44" i="63" s="1"/>
  <c r="G44" s="1"/>
  <c r="S47" i="14"/>
  <c r="AO45"/>
  <c r="E45" i="62" s="1"/>
  <c r="AP45" i="14"/>
  <c r="D45" i="63" s="1"/>
  <c r="AL45" i="14"/>
  <c r="D45" i="61" s="1"/>
  <c r="AL46" i="14"/>
  <c r="D46" i="61" s="1"/>
  <c r="U46" i="14"/>
  <c r="AM44"/>
  <c r="E44" i="61" s="1"/>
  <c r="AL44" i="14"/>
  <c r="D44" i="61" s="1"/>
  <c r="AC48" i="29" l="1"/>
  <c r="AD48" s="1"/>
  <c r="AC48" i="27"/>
  <c r="AD48" s="1"/>
  <c r="AC48" i="28"/>
  <c r="AD48" s="1"/>
  <c r="AG48" s="1"/>
  <c r="AC48" i="24"/>
  <c r="AD48" s="1"/>
  <c r="AG48" s="1"/>
  <c r="AC47" i="26"/>
  <c r="AD47" s="1"/>
  <c r="O44" i="62"/>
  <c r="T48" i="52"/>
  <c r="M48" i="26" s="1"/>
  <c r="O48" i="52"/>
  <c r="Q48" s="1"/>
  <c r="K49" i="53"/>
  <c r="T49" s="1"/>
  <c r="N49" i="26" s="1"/>
  <c r="O49" i="53"/>
  <c r="J49"/>
  <c r="S49" s="1"/>
  <c r="N49" i="24" s="1"/>
  <c r="N49" i="53"/>
  <c r="W49" s="1"/>
  <c r="N49" i="29" s="1"/>
  <c r="M49" i="53"/>
  <c r="V49" s="1"/>
  <c r="N49" i="28" s="1"/>
  <c r="L49" i="53"/>
  <c r="U49" s="1"/>
  <c r="N49" i="27" s="1"/>
  <c r="G46" i="62"/>
  <c r="V46" s="1"/>
  <c r="O44" i="63"/>
  <c r="V44"/>
  <c r="G44" i="61"/>
  <c r="O47" i="14"/>
  <c r="V47"/>
  <c r="R47"/>
  <c r="T47"/>
  <c r="H47"/>
  <c r="K49" i="38"/>
  <c r="M49" s="1"/>
  <c r="Q48" i="53"/>
  <c r="C50"/>
  <c r="B51"/>
  <c r="B51" i="52"/>
  <c r="C50"/>
  <c r="AG44" i="26"/>
  <c r="AG44" i="30"/>
  <c r="AG44" i="29"/>
  <c r="AG44" i="27"/>
  <c r="AP46" i="14"/>
  <c r="D46" i="63" s="1"/>
  <c r="AQ47" i="14"/>
  <c r="E47" i="63" s="1"/>
  <c r="AL47" i="14"/>
  <c r="D47" i="61" s="1"/>
  <c r="S48" i="14"/>
  <c r="AM45"/>
  <c r="E45" i="61" s="1"/>
  <c r="G45" s="1"/>
  <c r="Q48" i="14"/>
  <c r="AM46"/>
  <c r="E46" i="61" s="1"/>
  <c r="G46" s="1"/>
  <c r="U47" i="14"/>
  <c r="AN47"/>
  <c r="D47" i="62" s="1"/>
  <c r="W46" i="14"/>
  <c r="AR44"/>
  <c r="AN45"/>
  <c r="D45" i="62" s="1"/>
  <c r="G45" s="1"/>
  <c r="AQ45" i="14"/>
  <c r="E45" i="63" s="1"/>
  <c r="G45" s="1"/>
  <c r="AQ46" i="14"/>
  <c r="E46" i="63" s="1"/>
  <c r="O46" i="62" l="1"/>
  <c r="AC49" i="24"/>
  <c r="AD49" s="1"/>
  <c r="AG49" s="1"/>
  <c r="AC49" i="27"/>
  <c r="AD49" s="1"/>
  <c r="AC48" i="26"/>
  <c r="AD48" s="1"/>
  <c r="AC49" i="29"/>
  <c r="AD49" s="1"/>
  <c r="AC49" i="28"/>
  <c r="AD49" s="1"/>
  <c r="AG49" s="1"/>
  <c r="M50" i="53"/>
  <c r="V50" s="1"/>
  <c r="L50"/>
  <c r="U50" s="1"/>
  <c r="N50" i="27" s="1"/>
  <c r="K50" i="53"/>
  <c r="T50" s="1"/>
  <c r="N50" i="26" s="1"/>
  <c r="O50" i="53"/>
  <c r="J50"/>
  <c r="S50" s="1"/>
  <c r="N50" i="24" s="1"/>
  <c r="N50" i="53"/>
  <c r="W50" s="1"/>
  <c r="N50" i="29" s="1"/>
  <c r="T49" i="52"/>
  <c r="M49" i="26" s="1"/>
  <c r="O49" i="52"/>
  <c r="Q49" s="1"/>
  <c r="V46" i="61"/>
  <c r="O46"/>
  <c r="V45" i="63"/>
  <c r="O45"/>
  <c r="V45" i="61"/>
  <c r="O45"/>
  <c r="G46" i="63"/>
  <c r="V45" i="62"/>
  <c r="O45"/>
  <c r="O44" i="61"/>
  <c r="V44"/>
  <c r="AO47" i="14"/>
  <c r="E47" i="62" s="1"/>
  <c r="G47" s="1"/>
  <c r="T48" i="14"/>
  <c r="R48"/>
  <c r="V48"/>
  <c r="H48"/>
  <c r="N50" i="28"/>
  <c r="K50" i="38"/>
  <c r="M50" s="1"/>
  <c r="C51" i="53"/>
  <c r="B52"/>
  <c r="Q49"/>
  <c r="C51" i="52"/>
  <c r="B52"/>
  <c r="AP47" i="14"/>
  <c r="D47" i="63" s="1"/>
  <c r="G47" s="1"/>
  <c r="AG45" i="27"/>
  <c r="AG45" i="29"/>
  <c r="AG45" i="26"/>
  <c r="AG45" i="30"/>
  <c r="AR45" i="14"/>
  <c r="AR46"/>
  <c r="U48"/>
  <c r="Q49"/>
  <c r="O48"/>
  <c r="S49"/>
  <c r="W47"/>
  <c r="AM47"/>
  <c r="E47" i="61" s="1"/>
  <c r="G47" s="1"/>
  <c r="AC50" i="29" l="1"/>
  <c r="AD50" s="1"/>
  <c r="AC50" i="27"/>
  <c r="AD50" s="1"/>
  <c r="AC49" i="26"/>
  <c r="AD49" s="1"/>
  <c r="AC50" i="24"/>
  <c r="AD50" s="1"/>
  <c r="AG50" s="1"/>
  <c r="AC50" i="28"/>
  <c r="AD50" s="1"/>
  <c r="AG50" s="1"/>
  <c r="T50" i="52"/>
  <c r="M50" i="26" s="1"/>
  <c r="O50" i="52"/>
  <c r="Q50" s="1"/>
  <c r="K51" i="53"/>
  <c r="T51" s="1"/>
  <c r="N51" i="26" s="1"/>
  <c r="O51" i="53"/>
  <c r="J51"/>
  <c r="S51" s="1"/>
  <c r="N51" i="24" s="1"/>
  <c r="N51" i="53"/>
  <c r="W51" s="1"/>
  <c r="N51" i="29" s="1"/>
  <c r="M51" i="53"/>
  <c r="V51" s="1"/>
  <c r="N51" i="28" s="1"/>
  <c r="L51" i="53"/>
  <c r="U51" s="1"/>
  <c r="N51" i="27" s="1"/>
  <c r="V47" i="61"/>
  <c r="O47"/>
  <c r="V47" i="62"/>
  <c r="O47"/>
  <c r="V47" i="63"/>
  <c r="O47"/>
  <c r="V46"/>
  <c r="O46"/>
  <c r="V49" i="14"/>
  <c r="R49"/>
  <c r="AM49" s="1"/>
  <c r="E49" i="61" s="1"/>
  <c r="T49" i="14"/>
  <c r="O49"/>
  <c r="H49"/>
  <c r="AR47"/>
  <c r="K51" i="38"/>
  <c r="M51" s="1"/>
  <c r="C52" i="53"/>
  <c r="B53"/>
  <c r="Q50"/>
  <c r="C52" i="52"/>
  <c r="B53"/>
  <c r="W48" i="14"/>
  <c r="AG46" i="26"/>
  <c r="AG46" i="29"/>
  <c r="AG46" i="30"/>
  <c r="AG46" i="27"/>
  <c r="AN49" i="14"/>
  <c r="D49" i="62" s="1"/>
  <c r="AP48" i="14"/>
  <c r="D48" i="63" s="1"/>
  <c r="AQ48" i="14"/>
  <c r="E48" i="63" s="1"/>
  <c r="U49" i="14"/>
  <c r="S50"/>
  <c r="Q50"/>
  <c r="AC51" i="28" l="1"/>
  <c r="AD51" s="1"/>
  <c r="AG51" s="1"/>
  <c r="AC51" i="29"/>
  <c r="AD51" s="1"/>
  <c r="AC51" i="24"/>
  <c r="AD51" s="1"/>
  <c r="AG51" s="1"/>
  <c r="AC51" i="27"/>
  <c r="AD51" s="1"/>
  <c r="AC50" i="26"/>
  <c r="AD50" s="1"/>
  <c r="M52" i="53"/>
  <c r="V52" s="1"/>
  <c r="N52" i="28" s="1"/>
  <c r="L52" i="53"/>
  <c r="U52" s="1"/>
  <c r="N52" i="27" s="1"/>
  <c r="K52" i="53"/>
  <c r="T52" s="1"/>
  <c r="O52"/>
  <c r="J52"/>
  <c r="S52" s="1"/>
  <c r="N52" i="24" s="1"/>
  <c r="N52" i="53"/>
  <c r="W52" s="1"/>
  <c r="N52" i="29" s="1"/>
  <c r="T51" i="52"/>
  <c r="M51" i="26" s="1"/>
  <c r="O51" i="52"/>
  <c r="Q51" s="1"/>
  <c r="G48" i="63"/>
  <c r="V48" s="1"/>
  <c r="T50" i="14"/>
  <c r="R50"/>
  <c r="V50"/>
  <c r="H50"/>
  <c r="N52" i="26"/>
  <c r="K52" i="38"/>
  <c r="M52" s="1"/>
  <c r="C53" i="53"/>
  <c r="B54"/>
  <c r="Q51"/>
  <c r="B54" i="52"/>
  <c r="C53"/>
  <c r="W49" i="14"/>
  <c r="AO49"/>
  <c r="E49" i="62" s="1"/>
  <c r="G49" s="1"/>
  <c r="AL49" i="14"/>
  <c r="D49" i="61" s="1"/>
  <c r="G49" s="1"/>
  <c r="AN48" i="14"/>
  <c r="D48" i="62" s="1"/>
  <c r="AL48" i="14"/>
  <c r="D48" i="61" s="1"/>
  <c r="Q51" i="14"/>
  <c r="AO48"/>
  <c r="E48" i="62" s="1"/>
  <c r="S51" i="14"/>
  <c r="U50"/>
  <c r="O50"/>
  <c r="AP49"/>
  <c r="D49" i="63" s="1"/>
  <c r="AM48" i="14"/>
  <c r="E48" i="61" s="1"/>
  <c r="AQ49" i="14"/>
  <c r="E49" i="63" s="1"/>
  <c r="AC52" i="27" l="1"/>
  <c r="AD52" s="1"/>
  <c r="AC52" i="28"/>
  <c r="AD52" s="1"/>
  <c r="AG52" s="1"/>
  <c r="AC52" i="29"/>
  <c r="AD52" s="1"/>
  <c r="AC51" i="26"/>
  <c r="AD51" s="1"/>
  <c r="AC52" i="24"/>
  <c r="AD52" s="1"/>
  <c r="AG52" s="1"/>
  <c r="T52" i="52"/>
  <c r="M52" i="26" s="1"/>
  <c r="O52" i="52"/>
  <c r="Q52" s="1"/>
  <c r="O48" i="63"/>
  <c r="K53" i="53"/>
  <c r="T53" s="1"/>
  <c r="N53" i="26" s="1"/>
  <c r="O53" i="53"/>
  <c r="J53"/>
  <c r="S53" s="1"/>
  <c r="N53" i="24" s="1"/>
  <c r="N53" i="53"/>
  <c r="W53" s="1"/>
  <c r="M53"/>
  <c r="V53" s="1"/>
  <c r="N53" i="28" s="1"/>
  <c r="L53" i="53"/>
  <c r="U53" s="1"/>
  <c r="N53" i="27" s="1"/>
  <c r="G48" i="62"/>
  <c r="V48" s="1"/>
  <c r="G48" i="61"/>
  <c r="V48" s="1"/>
  <c r="V49" i="62"/>
  <c r="O49"/>
  <c r="V49" i="61"/>
  <c r="O49"/>
  <c r="G49" i="63"/>
  <c r="V51" i="14"/>
  <c r="R51"/>
  <c r="T51"/>
  <c r="H51"/>
  <c r="N53" i="29"/>
  <c r="AG48" i="27"/>
  <c r="AG48" i="30"/>
  <c r="K53" i="38"/>
  <c r="M53" s="1"/>
  <c r="Q52" i="53"/>
  <c r="C54"/>
  <c r="B55"/>
  <c r="B55" i="52"/>
  <c r="C54"/>
  <c r="AG47" i="27"/>
  <c r="AG47" i="30"/>
  <c r="AG47" i="29"/>
  <c r="AG47" i="26"/>
  <c r="W50" i="14"/>
  <c r="AG48" i="29"/>
  <c r="AR49" i="14"/>
  <c r="AR48"/>
  <c r="Q52"/>
  <c r="S52"/>
  <c r="U51"/>
  <c r="AM50"/>
  <c r="E50" i="61" s="1"/>
  <c r="AN50" i="14"/>
  <c r="D50" i="62" s="1"/>
  <c r="AO50" i="14"/>
  <c r="E50" i="62" s="1"/>
  <c r="AP50" i="14"/>
  <c r="D50" i="63" s="1"/>
  <c r="O51" i="14"/>
  <c r="AC53" i="24" l="1"/>
  <c r="AD53" s="1"/>
  <c r="AG53" s="1"/>
  <c r="AC53" i="28"/>
  <c r="AD53" s="1"/>
  <c r="AG53" s="1"/>
  <c r="AC53" i="27"/>
  <c r="AD53" s="1"/>
  <c r="AC53" i="29"/>
  <c r="AD53" s="1"/>
  <c r="AC52" i="26"/>
  <c r="AD52" s="1"/>
  <c r="M54" i="53"/>
  <c r="V54" s="1"/>
  <c r="N54" i="28" s="1"/>
  <c r="L54" i="53"/>
  <c r="U54" s="1"/>
  <c r="K54"/>
  <c r="T54" s="1"/>
  <c r="O54"/>
  <c r="J54"/>
  <c r="S54" s="1"/>
  <c r="N54" i="24" s="1"/>
  <c r="N54" i="53"/>
  <c r="W54" s="1"/>
  <c r="T53" i="52"/>
  <c r="M53" i="26" s="1"/>
  <c r="O53" i="52"/>
  <c r="Q53" s="1"/>
  <c r="O48" i="62"/>
  <c r="O48" i="61"/>
  <c r="O49" i="63"/>
  <c r="V49"/>
  <c r="G50" i="62"/>
  <c r="T52" i="14"/>
  <c r="R52"/>
  <c r="AM52" s="1"/>
  <c r="E52" i="61" s="1"/>
  <c r="V52" i="14"/>
  <c r="AQ52" s="1"/>
  <c r="E52" i="63" s="1"/>
  <c r="O52" i="14"/>
  <c r="H52"/>
  <c r="N54" i="29"/>
  <c r="N54" i="26"/>
  <c r="N54" i="27"/>
  <c r="AG48" i="26"/>
  <c r="K54" i="38"/>
  <c r="M54" s="1"/>
  <c r="C55" i="53"/>
  <c r="B56"/>
  <c r="Q53"/>
  <c r="C55" i="52"/>
  <c r="B56"/>
  <c r="AL52" i="14"/>
  <c r="D52" i="61" s="1"/>
  <c r="AL50" i="14"/>
  <c r="D50" i="61" s="1"/>
  <c r="G50" s="1"/>
  <c r="W51" i="14"/>
  <c r="AO51"/>
  <c r="E51" i="62" s="1"/>
  <c r="AP51" i="14"/>
  <c r="D51" i="63" s="1"/>
  <c r="AL51" i="14"/>
  <c r="D51" i="61" s="1"/>
  <c r="Q53" i="14"/>
  <c r="U52"/>
  <c r="S53"/>
  <c r="AQ50"/>
  <c r="E50" i="63" s="1"/>
  <c r="G50" s="1"/>
  <c r="AC54" i="24" l="1"/>
  <c r="AD54" s="1"/>
  <c r="AG54" s="1"/>
  <c r="AC54" i="28"/>
  <c r="AD54" s="1"/>
  <c r="AG54" s="1"/>
  <c r="AC54" i="29"/>
  <c r="AD54" s="1"/>
  <c r="AC53" i="26"/>
  <c r="AD53" s="1"/>
  <c r="AC54" i="27"/>
  <c r="AD54" s="1"/>
  <c r="T54" i="52"/>
  <c r="M54" i="26" s="1"/>
  <c r="O54" i="52"/>
  <c r="Q54" s="1"/>
  <c r="K55" i="53"/>
  <c r="T55" s="1"/>
  <c r="O55"/>
  <c r="J55"/>
  <c r="S55" s="1"/>
  <c r="N55" i="24" s="1"/>
  <c r="N55" i="53"/>
  <c r="W55" s="1"/>
  <c r="M55"/>
  <c r="V55" s="1"/>
  <c r="L55"/>
  <c r="U55" s="1"/>
  <c r="N55" i="27" s="1"/>
  <c r="G52" i="61"/>
  <c r="O52" s="1"/>
  <c r="O50" i="63"/>
  <c r="V50"/>
  <c r="V50" i="61"/>
  <c r="O50"/>
  <c r="V50" i="62"/>
  <c r="O50"/>
  <c r="O53" i="14"/>
  <c r="V53"/>
  <c r="AQ53" s="1"/>
  <c r="E53" i="63" s="1"/>
  <c r="R53" i="14"/>
  <c r="T53"/>
  <c r="H53"/>
  <c r="N55" i="28"/>
  <c r="N55" i="29"/>
  <c r="N55" i="26"/>
  <c r="K55" i="38"/>
  <c r="M55" s="1"/>
  <c r="Q54" i="53"/>
  <c r="C56"/>
  <c r="B57"/>
  <c r="C56" i="52"/>
  <c r="B57"/>
  <c r="AG51" i="29"/>
  <c r="AG51" i="30"/>
  <c r="AG51" i="27"/>
  <c r="W52" i="14"/>
  <c r="AG50" i="26"/>
  <c r="AG51"/>
  <c r="AG50" i="30"/>
  <c r="AG50" i="27"/>
  <c r="AG50" i="29"/>
  <c r="AN52" i="14"/>
  <c r="D52" i="62" s="1"/>
  <c r="S54" i="14"/>
  <c r="AL53"/>
  <c r="D53" i="61" s="1"/>
  <c r="AN53" i="14"/>
  <c r="D53" i="62" s="1"/>
  <c r="AN51" i="14"/>
  <c r="D51" i="62" s="1"/>
  <c r="G51" s="1"/>
  <c r="Q54" i="14"/>
  <c r="U53"/>
  <c r="AR50"/>
  <c r="AO52"/>
  <c r="E52" i="62" s="1"/>
  <c r="AM51" i="14"/>
  <c r="E51" i="61" s="1"/>
  <c r="G51" s="1"/>
  <c r="AP52" i="14"/>
  <c r="D52" i="63" s="1"/>
  <c r="G52" s="1"/>
  <c r="AQ51" i="14"/>
  <c r="E51" i="63" s="1"/>
  <c r="G51" s="1"/>
  <c r="V52" i="61" l="1"/>
  <c r="AC55" i="27"/>
  <c r="AD55" s="1"/>
  <c r="AC55" i="28"/>
  <c r="AD55" s="1"/>
  <c r="AG55" s="1"/>
  <c r="AC55" i="29"/>
  <c r="AD55" s="1"/>
  <c r="AC55" i="24"/>
  <c r="AD55" s="1"/>
  <c r="AG55" s="1"/>
  <c r="AC54" i="26"/>
  <c r="AD54" s="1"/>
  <c r="T55" i="52"/>
  <c r="M55" i="26" s="1"/>
  <c r="O55" i="52"/>
  <c r="Q55" s="1"/>
  <c r="M56" i="53"/>
  <c r="V56" s="1"/>
  <c r="N56" i="28" s="1"/>
  <c r="L56" i="53"/>
  <c r="U56" s="1"/>
  <c r="N56" i="27" s="1"/>
  <c r="K56" i="53"/>
  <c r="T56" s="1"/>
  <c r="O56"/>
  <c r="J56"/>
  <c r="S56" s="1"/>
  <c r="N56"/>
  <c r="W56" s="1"/>
  <c r="V51" i="63"/>
  <c r="O51"/>
  <c r="V51" i="61"/>
  <c r="O51"/>
  <c r="V52" i="63"/>
  <c r="O52"/>
  <c r="V51" i="62"/>
  <c r="O51"/>
  <c r="G52"/>
  <c r="O54" i="14"/>
  <c r="R54"/>
  <c r="T54"/>
  <c r="V54"/>
  <c r="H54"/>
  <c r="N56" i="24"/>
  <c r="N56" i="29"/>
  <c r="N56" i="26"/>
  <c r="K56" i="38"/>
  <c r="M56" s="1"/>
  <c r="C57" i="53"/>
  <c r="B58"/>
  <c r="Q55"/>
  <c r="B58" i="52"/>
  <c r="C57"/>
  <c r="AG49" i="30"/>
  <c r="AG49" i="27"/>
  <c r="AG49" i="29"/>
  <c r="AG49" i="26"/>
  <c r="AP53" i="14"/>
  <c r="D53" i="63" s="1"/>
  <c r="G53" s="1"/>
  <c r="AR51" i="14"/>
  <c r="AR52"/>
  <c r="S55"/>
  <c r="AN54"/>
  <c r="D54" i="62" s="1"/>
  <c r="AL54" i="14"/>
  <c r="D54" i="61" s="1"/>
  <c r="Q55" i="14"/>
  <c r="W53"/>
  <c r="AM53"/>
  <c r="E53" i="61" s="1"/>
  <c r="G53" s="1"/>
  <c r="U54" i="14"/>
  <c r="AO53"/>
  <c r="E53" i="62" s="1"/>
  <c r="G53" s="1"/>
  <c r="AC56" i="27" l="1"/>
  <c r="AD56" s="1"/>
  <c r="AC56" i="29"/>
  <c r="AD56" s="1"/>
  <c r="AC56" i="24"/>
  <c r="AD56" s="1"/>
  <c r="AG56" s="1"/>
  <c r="AC56" i="28"/>
  <c r="AD56" s="1"/>
  <c r="AG56" s="1"/>
  <c r="AC55" i="26"/>
  <c r="AD55" s="1"/>
  <c r="K57" i="53"/>
  <c r="T57" s="1"/>
  <c r="O57"/>
  <c r="J57"/>
  <c r="S57" s="1"/>
  <c r="N57"/>
  <c r="W57" s="1"/>
  <c r="N57" i="29" s="1"/>
  <c r="M57" i="53"/>
  <c r="V57" s="1"/>
  <c r="N57" i="28" s="1"/>
  <c r="L57" i="53"/>
  <c r="U57" s="1"/>
  <c r="N57" i="27" s="1"/>
  <c r="T56" i="52"/>
  <c r="M56" i="26" s="1"/>
  <c r="O56" i="52"/>
  <c r="Q56" s="1"/>
  <c r="V53" i="62"/>
  <c r="O53"/>
  <c r="V53" i="61"/>
  <c r="O53"/>
  <c r="V52" i="62"/>
  <c r="O52"/>
  <c r="V53" i="63"/>
  <c r="O53"/>
  <c r="T55" i="14"/>
  <c r="AO55" s="1"/>
  <c r="E55" i="62" s="1"/>
  <c r="R55" i="14"/>
  <c r="O55"/>
  <c r="V55"/>
  <c r="AQ55" s="1"/>
  <c r="E55" i="63" s="1"/>
  <c r="H55" i="14"/>
  <c r="N57" i="24"/>
  <c r="N57" i="26"/>
  <c r="K57" i="38"/>
  <c r="M57" s="1"/>
  <c r="C58" i="53"/>
  <c r="B59"/>
  <c r="Q56"/>
  <c r="B59" i="52"/>
  <c r="C58"/>
  <c r="AR53" i="14"/>
  <c r="AO54"/>
  <c r="E54" i="62" s="1"/>
  <c r="G54" s="1"/>
  <c r="AN55" i="14"/>
  <c r="D55" i="62" s="1"/>
  <c r="AL55" i="14"/>
  <c r="D55" i="61" s="1"/>
  <c r="AQ54" i="14"/>
  <c r="E54" i="63" s="1"/>
  <c r="Q56" i="14"/>
  <c r="AM54"/>
  <c r="E54" i="61" s="1"/>
  <c r="G54" s="1"/>
  <c r="U55" i="14"/>
  <c r="S56"/>
  <c r="AP54"/>
  <c r="D54" i="63" s="1"/>
  <c r="W54" i="14"/>
  <c r="AC57" i="24" l="1"/>
  <c r="AD57" s="1"/>
  <c r="AG57" s="1"/>
  <c r="AC57" i="28"/>
  <c r="AD57" s="1"/>
  <c r="AG57" s="1"/>
  <c r="AC56" i="26"/>
  <c r="AD56" s="1"/>
  <c r="AC57" i="29"/>
  <c r="AD57" s="1"/>
  <c r="AC57" i="27"/>
  <c r="AD57" s="1"/>
  <c r="M58" i="53"/>
  <c r="V58" s="1"/>
  <c r="L58"/>
  <c r="U58" s="1"/>
  <c r="K58"/>
  <c r="T58" s="1"/>
  <c r="N58" i="26" s="1"/>
  <c r="O58" i="53"/>
  <c r="J58"/>
  <c r="S58" s="1"/>
  <c r="N58" i="24" s="1"/>
  <c r="N58" i="53"/>
  <c r="W58" s="1"/>
  <c r="T57" i="52"/>
  <c r="M57" i="26" s="1"/>
  <c r="O57" i="52"/>
  <c r="Q57" s="1"/>
  <c r="G54" i="63"/>
  <c r="V54" s="1"/>
  <c r="V54" i="62"/>
  <c r="O54"/>
  <c r="V54" i="61"/>
  <c r="O54"/>
  <c r="G55" i="62"/>
  <c r="R56" i="14"/>
  <c r="T56"/>
  <c r="V56"/>
  <c r="H56"/>
  <c r="N58" i="27"/>
  <c r="N58" i="28"/>
  <c r="N58" i="29"/>
  <c r="K58" i="38"/>
  <c r="M58" s="1"/>
  <c r="C59" i="53"/>
  <c r="B60"/>
  <c r="Q57"/>
  <c r="C59" i="52"/>
  <c r="B60"/>
  <c r="AP55" i="14"/>
  <c r="D55" i="63" s="1"/>
  <c r="G55" s="1"/>
  <c r="AR54" i="14"/>
  <c r="U56"/>
  <c r="W55"/>
  <c r="Q57"/>
  <c r="S57"/>
  <c r="O56"/>
  <c r="AM55"/>
  <c r="E55" i="61" s="1"/>
  <c r="G55" s="1"/>
  <c r="AC58" i="27" l="1"/>
  <c r="AD58" s="1"/>
  <c r="AC58" i="28"/>
  <c r="AD58" s="1"/>
  <c r="AG58" s="1"/>
  <c r="AC58" i="24"/>
  <c r="AD58" s="1"/>
  <c r="AG58" s="1"/>
  <c r="AC58" i="29"/>
  <c r="AD58" s="1"/>
  <c r="AC57" i="26"/>
  <c r="AD57" s="1"/>
  <c r="T58" i="52"/>
  <c r="M58" i="26" s="1"/>
  <c r="O58" i="52"/>
  <c r="Q58" s="1"/>
  <c r="K59" i="53"/>
  <c r="T59" s="1"/>
  <c r="N59" i="26" s="1"/>
  <c r="O59" i="53"/>
  <c r="J59"/>
  <c r="S59" s="1"/>
  <c r="N59"/>
  <c r="W59" s="1"/>
  <c r="M59"/>
  <c r="V59" s="1"/>
  <c r="N59" i="28" s="1"/>
  <c r="L59" i="53"/>
  <c r="U59" s="1"/>
  <c r="N59" i="27" s="1"/>
  <c r="O54" i="63"/>
  <c r="V55" i="61"/>
  <c r="O55"/>
  <c r="O55" i="63"/>
  <c r="V55"/>
  <c r="V55" i="62"/>
  <c r="O55"/>
  <c r="R57" i="14"/>
  <c r="O57"/>
  <c r="V57"/>
  <c r="T57"/>
  <c r="H57"/>
  <c r="N59" i="24"/>
  <c r="N59" i="29"/>
  <c r="AR55" i="14"/>
  <c r="K59" i="38"/>
  <c r="M59" s="1"/>
  <c r="Q58" i="53"/>
  <c r="C60"/>
  <c r="B61"/>
  <c r="C60" i="52"/>
  <c r="B61"/>
  <c r="AG52" i="30"/>
  <c r="AG52" i="26"/>
  <c r="AG52" i="29"/>
  <c r="AG52" i="27"/>
  <c r="AG54"/>
  <c r="AG55" i="30"/>
  <c r="AG54"/>
  <c r="AG55" i="27"/>
  <c r="AG55" i="26"/>
  <c r="AG54"/>
  <c r="AG55" i="29"/>
  <c r="AG54"/>
  <c r="U57" i="14"/>
  <c r="S58"/>
  <c r="Q58"/>
  <c r="AN57"/>
  <c r="D57" i="62" s="1"/>
  <c r="AL57" i="14"/>
  <c r="D57" i="61" s="1"/>
  <c r="AP56" i="14"/>
  <c r="D56" i="63" s="1"/>
  <c r="AL56" i="14"/>
  <c r="D56" i="61" s="1"/>
  <c r="AQ56" i="14"/>
  <c r="E56" i="63" s="1"/>
  <c r="AM56" i="14"/>
  <c r="E56" i="61" s="1"/>
  <c r="AN56" i="14"/>
  <c r="D56" i="62" s="1"/>
  <c r="W56" i="14"/>
  <c r="AC59" i="24" l="1"/>
  <c r="AD59" s="1"/>
  <c r="AG59" s="1"/>
  <c r="AC59" i="28"/>
  <c r="AD59" s="1"/>
  <c r="AG59" s="1"/>
  <c r="AC59" i="29"/>
  <c r="AD59" s="1"/>
  <c r="AC59" i="27"/>
  <c r="AD59" s="1"/>
  <c r="AC58" i="26"/>
  <c r="AD58" s="1"/>
  <c r="M60" i="53"/>
  <c r="V60" s="1"/>
  <c r="N60" i="28" s="1"/>
  <c r="L60" i="53"/>
  <c r="U60" s="1"/>
  <c r="K60"/>
  <c r="T60" s="1"/>
  <c r="N60" i="26" s="1"/>
  <c r="O60" i="53"/>
  <c r="J60"/>
  <c r="S60" s="1"/>
  <c r="N60" i="24" s="1"/>
  <c r="N60" i="53"/>
  <c r="W60" s="1"/>
  <c r="N60" i="29" s="1"/>
  <c r="T59" i="52"/>
  <c r="M59" i="26" s="1"/>
  <c r="O59" i="52"/>
  <c r="Q59" s="1"/>
  <c r="G56" i="63"/>
  <c r="G56" i="61"/>
  <c r="AQ57" i="14"/>
  <c r="E57" i="63" s="1"/>
  <c r="O58" i="14"/>
  <c r="T58"/>
  <c r="V58"/>
  <c r="R58"/>
  <c r="H58"/>
  <c r="N60" i="27"/>
  <c r="K60" i="38"/>
  <c r="M60" s="1"/>
  <c r="C61" i="53"/>
  <c r="B62"/>
  <c r="Q59"/>
  <c r="B62" i="52"/>
  <c r="C61"/>
  <c r="AG53" i="27"/>
  <c r="AG53" i="26"/>
  <c r="AG53" i="30"/>
  <c r="AG53" i="29"/>
  <c r="AP57" i="14"/>
  <c r="D57" i="63" s="1"/>
  <c r="S59" i="14"/>
  <c r="AM57"/>
  <c r="E57" i="61" s="1"/>
  <c r="G57" s="1"/>
  <c r="Q59" i="14"/>
  <c r="U58"/>
  <c r="AO56"/>
  <c r="W57"/>
  <c r="AN58"/>
  <c r="D58" i="62" s="1"/>
  <c r="AO57" i="14"/>
  <c r="E57" i="62" s="1"/>
  <c r="G57" s="1"/>
  <c r="AC60" i="28" l="1"/>
  <c r="AD60" s="1"/>
  <c r="AG60" s="1"/>
  <c r="AC60" i="29"/>
  <c r="AD60" s="1"/>
  <c r="AC60" i="27"/>
  <c r="AD60" s="1"/>
  <c r="AC59" i="26"/>
  <c r="AD59" s="1"/>
  <c r="AC60" i="24"/>
  <c r="AD60" s="1"/>
  <c r="AG60" s="1"/>
  <c r="K61" i="53"/>
  <c r="T61" s="1"/>
  <c r="O61"/>
  <c r="J61"/>
  <c r="S61" s="1"/>
  <c r="N61" i="24" s="1"/>
  <c r="N61" i="53"/>
  <c r="W61" s="1"/>
  <c r="N61" i="29" s="1"/>
  <c r="M61" i="53"/>
  <c r="V61" s="1"/>
  <c r="N61" i="28" s="1"/>
  <c r="L61" i="53"/>
  <c r="U61" s="1"/>
  <c r="T60" i="52"/>
  <c r="M60" i="26" s="1"/>
  <c r="O60" i="52"/>
  <c r="Q60" s="1"/>
  <c r="G57" i="63"/>
  <c r="V57" s="1"/>
  <c r="O57" i="62"/>
  <c r="V57"/>
  <c r="V57" i="61"/>
  <c r="O57"/>
  <c r="O56" i="63"/>
  <c r="V56"/>
  <c r="AR56" i="14"/>
  <c r="E56" i="62"/>
  <c r="G56" s="1"/>
  <c r="O56" i="61"/>
  <c r="V56"/>
  <c r="V59" i="14"/>
  <c r="R59"/>
  <c r="T59"/>
  <c r="H59"/>
  <c r="N61" i="26"/>
  <c r="N61" i="27"/>
  <c r="AG56" i="29"/>
  <c r="K61" i="38"/>
  <c r="M61" s="1"/>
  <c r="C62" i="53"/>
  <c r="B63"/>
  <c r="Q60"/>
  <c r="B63" i="52"/>
  <c r="C62"/>
  <c r="AG56" i="26"/>
  <c r="AG56" i="30"/>
  <c r="AG56" i="27"/>
  <c r="AL58" i="14"/>
  <c r="D58" i="61" s="1"/>
  <c r="AO58" i="14"/>
  <c r="E58" i="62" s="1"/>
  <c r="G58" s="1"/>
  <c r="AP58" i="14"/>
  <c r="D58" i="63" s="1"/>
  <c r="W58" i="14"/>
  <c r="AR57"/>
  <c r="S60"/>
  <c r="U59"/>
  <c r="AQ58"/>
  <c r="E58" i="63" s="1"/>
  <c r="Q60" i="14"/>
  <c r="AM58"/>
  <c r="E58" i="61" s="1"/>
  <c r="O59" i="14"/>
  <c r="AC61" i="28" l="1"/>
  <c r="AD61" s="1"/>
  <c r="AG61" s="1"/>
  <c r="AC61" i="29"/>
  <c r="AD61" s="1"/>
  <c r="AC61" i="27"/>
  <c r="AD61" s="1"/>
  <c r="AC61" i="24"/>
  <c r="AD61" s="1"/>
  <c r="AG61" s="1"/>
  <c r="AC60" i="26"/>
  <c r="AD60" s="1"/>
  <c r="T61" i="52"/>
  <c r="M61" i="26" s="1"/>
  <c r="O61" i="52"/>
  <c r="Q61" s="1"/>
  <c r="M62" i="53"/>
  <c r="V62" s="1"/>
  <c r="N62" i="28" s="1"/>
  <c r="L62" i="53"/>
  <c r="U62" s="1"/>
  <c r="K62"/>
  <c r="T62" s="1"/>
  <c r="N62" i="26" s="1"/>
  <c r="O62" i="53"/>
  <c r="J62"/>
  <c r="S62" s="1"/>
  <c r="N62" i="24" s="1"/>
  <c r="N62" i="53"/>
  <c r="W62" s="1"/>
  <c r="N62" i="29" s="1"/>
  <c r="O57" i="63"/>
  <c r="V58" i="62"/>
  <c r="O58"/>
  <c r="O56"/>
  <c r="V56"/>
  <c r="G58" i="63"/>
  <c r="G58" i="61"/>
  <c r="T60" i="14"/>
  <c r="R60"/>
  <c r="V60"/>
  <c r="H60"/>
  <c r="N62" i="27"/>
  <c r="K62" i="38"/>
  <c r="M62" s="1"/>
  <c r="C63" i="53"/>
  <c r="B64"/>
  <c r="Q61"/>
  <c r="C63" i="52"/>
  <c r="B64"/>
  <c r="W59" i="14"/>
  <c r="AR58"/>
  <c r="U60"/>
  <c r="S61"/>
  <c r="AO59"/>
  <c r="E59" i="62" s="1"/>
  <c r="AQ59" i="14"/>
  <c r="E59" i="63" s="1"/>
  <c r="O60" i="14"/>
  <c r="Q61"/>
  <c r="AP59"/>
  <c r="D59" i="63" s="1"/>
  <c r="AC62" i="27" l="1"/>
  <c r="AD62" s="1"/>
  <c r="AC62" i="24"/>
  <c r="AD62" s="1"/>
  <c r="AG62" s="1"/>
  <c r="AC62" i="28"/>
  <c r="AD62" s="1"/>
  <c r="AG62" s="1"/>
  <c r="AC61" i="26"/>
  <c r="AD61" s="1"/>
  <c r="AC62" i="29"/>
  <c r="AD62" s="1"/>
  <c r="K63" i="53"/>
  <c r="T63" s="1"/>
  <c r="O63"/>
  <c r="J63"/>
  <c r="S63" s="1"/>
  <c r="N63"/>
  <c r="W63" s="1"/>
  <c r="N63" i="29" s="1"/>
  <c r="M63" i="53"/>
  <c r="V63" s="1"/>
  <c r="L63"/>
  <c r="U63" s="1"/>
  <c r="N63" i="27" s="1"/>
  <c r="T62" i="52"/>
  <c r="M62" i="26" s="1"/>
  <c r="O62" i="52"/>
  <c r="Q62" s="1"/>
  <c r="V58" i="63"/>
  <c r="O58"/>
  <c r="G59"/>
  <c r="O58" i="61"/>
  <c r="V58"/>
  <c r="V61" i="14"/>
  <c r="AQ61" s="1"/>
  <c r="E61" i="63" s="1"/>
  <c r="O61" i="14"/>
  <c r="R61"/>
  <c r="T61"/>
  <c r="H61"/>
  <c r="N63" i="24"/>
  <c r="N63" i="26"/>
  <c r="N63" i="28"/>
  <c r="K63" i="38"/>
  <c r="M63" s="1"/>
  <c r="Q62" i="53"/>
  <c r="C64"/>
  <c r="B65"/>
  <c r="C64" i="52"/>
  <c r="B65"/>
  <c r="W60" i="14"/>
  <c r="AG59" i="29"/>
  <c r="AG58" i="27"/>
  <c r="AG58" i="30"/>
  <c r="AG58" i="26"/>
  <c r="AG58" i="29"/>
  <c r="AL59" i="14"/>
  <c r="D59" i="61" s="1"/>
  <c r="AN59" i="14"/>
  <c r="D59" i="62" s="1"/>
  <c r="G59" s="1"/>
  <c r="AN60" i="14"/>
  <c r="D60" i="62" s="1"/>
  <c r="S62" i="14"/>
  <c r="Q62"/>
  <c r="AP60"/>
  <c r="D60" i="63" s="1"/>
  <c r="AN61" i="14"/>
  <c r="D61" i="62" s="1"/>
  <c r="U61" i="14"/>
  <c r="AM59"/>
  <c r="E59" i="61" s="1"/>
  <c r="AC63" i="27" l="1"/>
  <c r="AD63" s="1"/>
  <c r="AC63" i="29"/>
  <c r="AD63" s="1"/>
  <c r="AC63" i="24"/>
  <c r="AD63" s="1"/>
  <c r="AG63" s="1"/>
  <c r="AC62" i="26"/>
  <c r="AD62" s="1"/>
  <c r="AC63" i="28"/>
  <c r="AD63" s="1"/>
  <c r="AG63" s="1"/>
  <c r="T63" i="52"/>
  <c r="M63" i="26" s="1"/>
  <c r="O63" i="52"/>
  <c r="Q63" s="1"/>
  <c r="M64" i="53"/>
  <c r="V64" s="1"/>
  <c r="L64"/>
  <c r="U64" s="1"/>
  <c r="N64" i="27" s="1"/>
  <c r="K64" i="53"/>
  <c r="T64" s="1"/>
  <c r="N64" i="26" s="1"/>
  <c r="O64" i="53"/>
  <c r="J64"/>
  <c r="S64" s="1"/>
  <c r="N64" i="24" s="1"/>
  <c r="N64" i="53"/>
  <c r="W64" s="1"/>
  <c r="N64" i="29" s="1"/>
  <c r="V59" i="62"/>
  <c r="O59"/>
  <c r="V59" i="63"/>
  <c r="O59"/>
  <c r="G59" i="61"/>
  <c r="T62" i="14"/>
  <c r="R62"/>
  <c r="V62"/>
  <c r="H62"/>
  <c r="N64" i="28"/>
  <c r="AG59" i="30"/>
  <c r="K64" i="38"/>
  <c r="M64" s="1"/>
  <c r="C65" i="53"/>
  <c r="B66"/>
  <c r="Q63"/>
  <c r="B66" i="52"/>
  <c r="C65"/>
  <c r="AG59" i="26"/>
  <c r="AG59" i="27"/>
  <c r="AG57" i="30"/>
  <c r="AG57" i="29"/>
  <c r="AG57" i="27"/>
  <c r="AG57" i="26"/>
  <c r="AR59" i="14"/>
  <c r="AL61"/>
  <c r="D61" i="61" s="1"/>
  <c r="AP61" i="14"/>
  <c r="D61" i="63" s="1"/>
  <c r="G61" s="1"/>
  <c r="AO61" i="14"/>
  <c r="E61" i="62" s="1"/>
  <c r="G61" s="1"/>
  <c r="W61" i="14"/>
  <c r="Q63"/>
  <c r="AM60"/>
  <c r="E60" i="61" s="1"/>
  <c r="U62" i="14"/>
  <c r="S63"/>
  <c r="AM61"/>
  <c r="E61" i="61" s="1"/>
  <c r="O62" i="14"/>
  <c r="AL60"/>
  <c r="D60" i="61" s="1"/>
  <c r="AO60" i="14"/>
  <c r="E60" i="62" s="1"/>
  <c r="G60" s="1"/>
  <c r="AQ60" i="14"/>
  <c r="E60" i="63" s="1"/>
  <c r="G60" s="1"/>
  <c r="AC64" i="24" l="1"/>
  <c r="AD64" s="1"/>
  <c r="AG64" s="1"/>
  <c r="AC64" i="27"/>
  <c r="AD64" s="1"/>
  <c r="G61" i="61"/>
  <c r="V61" s="1"/>
  <c r="AC64" i="28"/>
  <c r="AD64" s="1"/>
  <c r="AG64" s="1"/>
  <c r="AC64" i="29"/>
  <c r="AD64" s="1"/>
  <c r="AC63" i="26"/>
  <c r="AD63" s="1"/>
  <c r="K65" i="53"/>
  <c r="T65" s="1"/>
  <c r="O65"/>
  <c r="J65"/>
  <c r="S65" s="1"/>
  <c r="N65"/>
  <c r="W65" s="1"/>
  <c r="N65" i="29" s="1"/>
  <c r="M65" i="53"/>
  <c r="V65" s="1"/>
  <c r="L65"/>
  <c r="U65" s="1"/>
  <c r="T64" i="52"/>
  <c r="M64" i="26" s="1"/>
  <c r="O64" i="52"/>
  <c r="Q64" s="1"/>
  <c r="G60" i="61"/>
  <c r="V60" s="1"/>
  <c r="O61" i="62"/>
  <c r="V61"/>
  <c r="O60" i="63"/>
  <c r="V60"/>
  <c r="V60" i="62"/>
  <c r="O60"/>
  <c r="O61" i="63"/>
  <c r="V61"/>
  <c r="V59" i="61"/>
  <c r="O59"/>
  <c r="T63" i="14"/>
  <c r="V63"/>
  <c r="R63"/>
  <c r="H63"/>
  <c r="N65" i="24"/>
  <c r="N65" i="27"/>
  <c r="N65" i="28"/>
  <c r="N65" i="26"/>
  <c r="K65" i="38"/>
  <c r="M65" s="1"/>
  <c r="Q64" i="53"/>
  <c r="C66"/>
  <c r="B67"/>
  <c r="B67" i="52"/>
  <c r="C66"/>
  <c r="W62" i="14"/>
  <c r="AR61"/>
  <c r="AR60"/>
  <c r="Q64"/>
  <c r="AN62"/>
  <c r="D62" i="62" s="1"/>
  <c r="AL62" i="14"/>
  <c r="D62" i="61" s="1"/>
  <c r="U63" i="14"/>
  <c r="O63"/>
  <c r="S64"/>
  <c r="AP62"/>
  <c r="D62" i="63" s="1"/>
  <c r="O61" i="61" l="1"/>
  <c r="O60"/>
  <c r="AC65" i="24"/>
  <c r="AD65" s="1"/>
  <c r="AG65" s="1"/>
  <c r="AC65" i="27"/>
  <c r="AD65" s="1"/>
  <c r="AC64" i="26"/>
  <c r="AD64" s="1"/>
  <c r="AC65" i="28"/>
  <c r="AD65" s="1"/>
  <c r="AG65" s="1"/>
  <c r="AC65" i="29"/>
  <c r="AD65" s="1"/>
  <c r="T65" i="52"/>
  <c r="M65" i="26" s="1"/>
  <c r="O65" i="52"/>
  <c r="Q65" s="1"/>
  <c r="M66" i="53"/>
  <c r="V66" s="1"/>
  <c r="N66" i="28" s="1"/>
  <c r="L66" i="53"/>
  <c r="U66" s="1"/>
  <c r="N66" i="27" s="1"/>
  <c r="K66" i="53"/>
  <c r="T66" s="1"/>
  <c r="N66" i="26" s="1"/>
  <c r="O66" i="53"/>
  <c r="J66"/>
  <c r="S66" s="1"/>
  <c r="N66"/>
  <c r="W66" s="1"/>
  <c r="N66" i="29" s="1"/>
  <c r="R64" i="14"/>
  <c r="V64"/>
  <c r="T64"/>
  <c r="O64"/>
  <c r="H64"/>
  <c r="N66" i="24"/>
  <c r="K66" i="38"/>
  <c r="M66" s="1"/>
  <c r="C67" i="53"/>
  <c r="B68"/>
  <c r="Q65"/>
  <c r="C67" i="52"/>
  <c r="B68"/>
  <c r="W63" i="14"/>
  <c r="AG61" i="30"/>
  <c r="AQ62" i="14"/>
  <c r="E62" i="63" s="1"/>
  <c r="G62" s="1"/>
  <c r="AN63" i="14"/>
  <c r="D63" i="62" s="1"/>
  <c r="AO63" i="14"/>
  <c r="E63" i="62" s="1"/>
  <c r="AQ63" i="14"/>
  <c r="E63" i="63" s="1"/>
  <c r="AO62" i="14"/>
  <c r="E62" i="62" s="1"/>
  <c r="G62" s="1"/>
  <c r="AL64" i="14"/>
  <c r="D64" i="61" s="1"/>
  <c r="AN64" i="14"/>
  <c r="D64" i="62" s="1"/>
  <c r="Q65" i="14"/>
  <c r="U64"/>
  <c r="S65"/>
  <c r="AP63"/>
  <c r="D63" i="63" s="1"/>
  <c r="AM62" i="14"/>
  <c r="E62" i="61" s="1"/>
  <c r="G62" s="1"/>
  <c r="AC66" i="24" l="1"/>
  <c r="AD66" s="1"/>
  <c r="AG66" s="1"/>
  <c r="AC66" i="29"/>
  <c r="AD66" s="1"/>
  <c r="AC66" i="27"/>
  <c r="AD66" s="1"/>
  <c r="AC65" i="26"/>
  <c r="AD65" s="1"/>
  <c r="AC66" i="28"/>
  <c r="AD66" s="1"/>
  <c r="AG66" s="1"/>
  <c r="K67" i="53"/>
  <c r="T67" s="1"/>
  <c r="N67" i="26" s="1"/>
  <c r="O67" i="53"/>
  <c r="J67"/>
  <c r="S67" s="1"/>
  <c r="N67"/>
  <c r="W67" s="1"/>
  <c r="N67" i="29" s="1"/>
  <c r="M67" i="53"/>
  <c r="V67" s="1"/>
  <c r="N67" i="28" s="1"/>
  <c r="L67" i="53"/>
  <c r="U67" s="1"/>
  <c r="T66" i="52"/>
  <c r="M66" i="26" s="1"/>
  <c r="O66" i="52"/>
  <c r="Q66" s="1"/>
  <c r="G63" i="62"/>
  <c r="O63" s="1"/>
  <c r="O62" i="63"/>
  <c r="V62"/>
  <c r="O62" i="61"/>
  <c r="V62"/>
  <c r="V62" i="62"/>
  <c r="O62"/>
  <c r="G63" i="63"/>
  <c r="T65" i="14"/>
  <c r="AO65" s="1"/>
  <c r="E65" i="62" s="1"/>
  <c r="V65" i="14"/>
  <c r="R65"/>
  <c r="O65"/>
  <c r="H65"/>
  <c r="N67" i="24"/>
  <c r="N67" i="27"/>
  <c r="AG62" i="26"/>
  <c r="AG62" i="27"/>
  <c r="AG62" i="30"/>
  <c r="K67" i="38"/>
  <c r="M67" s="1"/>
  <c r="Q66" i="53"/>
  <c r="C68"/>
  <c r="B69"/>
  <c r="AG61" i="27"/>
  <c r="C68" i="52"/>
  <c r="B69"/>
  <c r="AG61" i="26"/>
  <c r="AG61" i="29"/>
  <c r="AG60" i="27"/>
  <c r="AG60" i="29"/>
  <c r="AG60" i="26"/>
  <c r="AG60" i="30"/>
  <c r="W64" i="14"/>
  <c r="AR62"/>
  <c r="U65"/>
  <c r="AM64"/>
  <c r="E64" i="61" s="1"/>
  <c r="G64" s="1"/>
  <c r="S66" i="14"/>
  <c r="AL65"/>
  <c r="D65" i="61" s="1"/>
  <c r="Q66" i="14"/>
  <c r="AP64"/>
  <c r="D64" i="63" s="1"/>
  <c r="AO64" i="14"/>
  <c r="E64" i="62" s="1"/>
  <c r="G64" s="1"/>
  <c r="AQ64" i="14"/>
  <c r="E64" i="63" s="1"/>
  <c r="AM63" i="14"/>
  <c r="E63" i="61" s="1"/>
  <c r="AL63" i="14"/>
  <c r="D63" i="61" s="1"/>
  <c r="AC67" i="29" l="1"/>
  <c r="AD67" s="1"/>
  <c r="AC67" i="27"/>
  <c r="AD67" s="1"/>
  <c r="AC66" i="26"/>
  <c r="AD66" s="1"/>
  <c r="AC67" i="24"/>
  <c r="AD67" s="1"/>
  <c r="AG67" s="1"/>
  <c r="AC67" i="28"/>
  <c r="AD67" s="1"/>
  <c r="AG67" s="1"/>
  <c r="V63" i="62"/>
  <c r="M68" i="53"/>
  <c r="V68" s="1"/>
  <c r="L68"/>
  <c r="U68" s="1"/>
  <c r="N68" i="27" s="1"/>
  <c r="K68" i="53"/>
  <c r="T68" s="1"/>
  <c r="O68"/>
  <c r="J68"/>
  <c r="S68" s="1"/>
  <c r="N68" i="24" s="1"/>
  <c r="N68" i="53"/>
  <c r="W68" s="1"/>
  <c r="N68" i="29" s="1"/>
  <c r="T67" i="52"/>
  <c r="M67" i="26" s="1"/>
  <c r="O67" i="52"/>
  <c r="Q67" s="1"/>
  <c r="G64" i="63"/>
  <c r="V64" s="1"/>
  <c r="G63" i="61"/>
  <c r="V63" s="1"/>
  <c r="O64"/>
  <c r="V64"/>
  <c r="V64" i="62"/>
  <c r="O64"/>
  <c r="V63" i="63"/>
  <c r="O63"/>
  <c r="R66" i="14"/>
  <c r="T66"/>
  <c r="V66"/>
  <c r="AQ66" s="1"/>
  <c r="E66" i="63" s="1"/>
  <c r="O66" i="14"/>
  <c r="H66"/>
  <c r="N68" i="28"/>
  <c r="N68" i="26"/>
  <c r="AG62" i="29"/>
  <c r="K68" i="38"/>
  <c r="M68" s="1"/>
  <c r="C69" i="53"/>
  <c r="B70"/>
  <c r="Q67"/>
  <c r="B70" i="52"/>
  <c r="C69"/>
  <c r="W65" i="14"/>
  <c r="AN65"/>
  <c r="D65" i="62" s="1"/>
  <c r="G65" s="1"/>
  <c r="AM65" i="14"/>
  <c r="E65" i="61" s="1"/>
  <c r="G65" s="1"/>
  <c r="AR64" i="14"/>
  <c r="O67"/>
  <c r="Q67"/>
  <c r="U66"/>
  <c r="AN66"/>
  <c r="D66" i="62" s="1"/>
  <c r="S67" i="14"/>
  <c r="AQ65"/>
  <c r="E65" i="63" s="1"/>
  <c r="AP65" i="14"/>
  <c r="D65" i="63" s="1"/>
  <c r="AL66" i="14"/>
  <c r="D66" i="61" s="1"/>
  <c r="AR63" i="14"/>
  <c r="AC68" i="29" l="1"/>
  <c r="AD68" s="1"/>
  <c r="AC68" i="27"/>
  <c r="AD68" s="1"/>
  <c r="AC68" i="24"/>
  <c r="AD68" s="1"/>
  <c r="AG68" s="1"/>
  <c r="AC67" i="26"/>
  <c r="AD67" s="1"/>
  <c r="AC68" i="28"/>
  <c r="AD68" s="1"/>
  <c r="AG68" s="1"/>
  <c r="K69" i="53"/>
  <c r="T69" s="1"/>
  <c r="N69" i="26" s="1"/>
  <c r="O69" i="53"/>
  <c r="J69"/>
  <c r="S69" s="1"/>
  <c r="N69" i="24" s="1"/>
  <c r="N69" i="53"/>
  <c r="W69" s="1"/>
  <c r="M69"/>
  <c r="V69" s="1"/>
  <c r="N69" i="28" s="1"/>
  <c r="L69" i="53"/>
  <c r="U69" s="1"/>
  <c r="T68" i="52"/>
  <c r="M68" i="26" s="1"/>
  <c r="O68" i="52"/>
  <c r="Q68" s="1"/>
  <c r="O64" i="63"/>
  <c r="O63" i="61"/>
  <c r="V65"/>
  <c r="O65"/>
  <c r="O65" i="62"/>
  <c r="V65"/>
  <c r="G65" i="63"/>
  <c r="R67" i="14"/>
  <c r="V67"/>
  <c r="AQ67" s="1"/>
  <c r="E67" i="63" s="1"/>
  <c r="T67" i="14"/>
  <c r="H67"/>
  <c r="N69" i="29"/>
  <c r="N69" i="27"/>
  <c r="K69" i="38"/>
  <c r="M69" s="1"/>
  <c r="Q68" i="53"/>
  <c r="C70"/>
  <c r="B71"/>
  <c r="B71" i="52"/>
  <c r="C70"/>
  <c r="W66" i="14"/>
  <c r="AG64" i="30"/>
  <c r="AR65" i="14"/>
  <c r="S68"/>
  <c r="AL67"/>
  <c r="D67" i="61" s="1"/>
  <c r="U67" i="14"/>
  <c r="Q68"/>
  <c r="AN67"/>
  <c r="D67" i="62" s="1"/>
  <c r="AP66" i="14"/>
  <c r="D66" i="63" s="1"/>
  <c r="G66" s="1"/>
  <c r="AM66" i="14"/>
  <c r="E66" i="61" s="1"/>
  <c r="G66" s="1"/>
  <c r="AO66" i="14"/>
  <c r="E66" i="62" s="1"/>
  <c r="G66" s="1"/>
  <c r="AC69" i="28" l="1"/>
  <c r="AD69" s="1"/>
  <c r="AG69" s="1"/>
  <c r="AC68" i="26"/>
  <c r="AD68" s="1"/>
  <c r="AC69" i="24"/>
  <c r="AD69" s="1"/>
  <c r="AG69" s="1"/>
  <c r="AC69" i="29"/>
  <c r="AD69" s="1"/>
  <c r="AC69" i="27"/>
  <c r="AD69" s="1"/>
  <c r="T69" i="52"/>
  <c r="M69" i="26" s="1"/>
  <c r="O69" i="52"/>
  <c r="Q69" s="1"/>
  <c r="M70" i="53"/>
  <c r="V70" s="1"/>
  <c r="N70" i="28" s="1"/>
  <c r="L70" i="53"/>
  <c r="U70" s="1"/>
  <c r="N70" i="27" s="1"/>
  <c r="K70" i="53"/>
  <c r="T70" s="1"/>
  <c r="N70" i="26" s="1"/>
  <c r="O70" i="53"/>
  <c r="J70"/>
  <c r="S70" s="1"/>
  <c r="N70"/>
  <c r="W70" s="1"/>
  <c r="N70" i="29" s="1"/>
  <c r="V66" i="61"/>
  <c r="O66"/>
  <c r="O66" i="62"/>
  <c r="V66"/>
  <c r="O65" i="63"/>
  <c r="V65"/>
  <c r="V66"/>
  <c r="O66"/>
  <c r="T68" i="14"/>
  <c r="AO68" s="1"/>
  <c r="E68" i="62" s="1"/>
  <c r="V68" i="14"/>
  <c r="O68"/>
  <c r="R68"/>
  <c r="H68"/>
  <c r="N70" i="24"/>
  <c r="AG64" i="27"/>
  <c r="AG64" i="26"/>
  <c r="AG64" i="29"/>
  <c r="K70" i="38"/>
  <c r="M70" s="1"/>
  <c r="C71" i="53"/>
  <c r="B72"/>
  <c r="Q69"/>
  <c r="C71" i="52"/>
  <c r="B72"/>
  <c r="AG63" i="29"/>
  <c r="AG63" i="26"/>
  <c r="AG63" i="30"/>
  <c r="AG63" i="27"/>
  <c r="AP67" i="14"/>
  <c r="D67" i="63" s="1"/>
  <c r="G67" s="1"/>
  <c r="AO67" i="14"/>
  <c r="E67" i="62" s="1"/>
  <c r="G67" s="1"/>
  <c r="AR66" i="14"/>
  <c r="Q69"/>
  <c r="W67"/>
  <c r="AN68"/>
  <c r="D68" i="62" s="1"/>
  <c r="S69" i="14"/>
  <c r="AM67"/>
  <c r="E67" i="61" s="1"/>
  <c r="G67" s="1"/>
  <c r="U68" i="14"/>
  <c r="AC70" i="24" l="1"/>
  <c r="AD70" s="1"/>
  <c r="AG70" s="1"/>
  <c r="AC70" i="28"/>
  <c r="AD70" s="1"/>
  <c r="AG70" s="1"/>
  <c r="AC70" i="29"/>
  <c r="AD70" s="1"/>
  <c r="AC70" i="27"/>
  <c r="AD70" s="1"/>
  <c r="AC69" i="26"/>
  <c r="AD69" s="1"/>
  <c r="K71" i="53"/>
  <c r="T71" s="1"/>
  <c r="N71" i="26" s="1"/>
  <c r="O71" i="53"/>
  <c r="J71"/>
  <c r="S71" s="1"/>
  <c r="N71"/>
  <c r="W71" s="1"/>
  <c r="N71" i="29" s="1"/>
  <c r="M71" i="53"/>
  <c r="V71" s="1"/>
  <c r="N71" i="28" s="1"/>
  <c r="L71" i="53"/>
  <c r="U71" s="1"/>
  <c r="N71" i="27" s="1"/>
  <c r="T70" i="52"/>
  <c r="M70" i="26" s="1"/>
  <c r="O70" i="52"/>
  <c r="Q70" s="1"/>
  <c r="G68" i="62"/>
  <c r="V68" s="1"/>
  <c r="O67"/>
  <c r="V67"/>
  <c r="V67" i="61"/>
  <c r="O67"/>
  <c r="V67" i="63"/>
  <c r="O67"/>
  <c r="V69" i="14"/>
  <c r="AQ69" s="1"/>
  <c r="E69" i="63" s="1"/>
  <c r="O69" i="14"/>
  <c r="R69"/>
  <c r="AM69" s="1"/>
  <c r="E69" i="61" s="1"/>
  <c r="T69" i="14"/>
  <c r="AO69" s="1"/>
  <c r="E69" i="62" s="1"/>
  <c r="H69" i="14"/>
  <c r="N71" i="24"/>
  <c r="AG67" i="27"/>
  <c r="K71" i="38"/>
  <c r="M71" s="1"/>
  <c r="C72" i="53"/>
  <c r="B73"/>
  <c r="Q70"/>
  <c r="C72" i="52"/>
  <c r="B73"/>
  <c r="AG66" i="29"/>
  <c r="AG66" i="26"/>
  <c r="AG67" i="30"/>
  <c r="AG66"/>
  <c r="AG66" i="27"/>
  <c r="AR67" i="14"/>
  <c r="AP68"/>
  <c r="D68" i="63" s="1"/>
  <c r="AL68" i="14"/>
  <c r="D68" i="61" s="1"/>
  <c r="W68" i="14"/>
  <c r="AQ68"/>
  <c r="E68" i="63" s="1"/>
  <c r="AL69" i="14"/>
  <c r="D69" i="61" s="1"/>
  <c r="S70" i="14"/>
  <c r="U69"/>
  <c r="Q70"/>
  <c r="AM68"/>
  <c r="E68" i="61" s="1"/>
  <c r="G69" l="1"/>
  <c r="O69" s="1"/>
  <c r="AC71" i="29"/>
  <c r="AD71" s="1"/>
  <c r="AC70" i="26"/>
  <c r="AD70" s="1"/>
  <c r="AC71" i="28"/>
  <c r="AD71" s="1"/>
  <c r="AG71" s="1"/>
  <c r="AC71" i="24"/>
  <c r="AD71" s="1"/>
  <c r="AG71" s="1"/>
  <c r="O68" i="62"/>
  <c r="AC71" i="27"/>
  <c r="AD71" s="1"/>
  <c r="T71" i="52"/>
  <c r="M71" i="26" s="1"/>
  <c r="O71" i="52"/>
  <c r="Q71" s="1"/>
  <c r="M72" i="53"/>
  <c r="V72" s="1"/>
  <c r="L72"/>
  <c r="U72" s="1"/>
  <c r="N72" i="27" s="1"/>
  <c r="K72" i="53"/>
  <c r="T72" s="1"/>
  <c r="O72"/>
  <c r="J72"/>
  <c r="S72" s="1"/>
  <c r="N72" i="24" s="1"/>
  <c r="N72" i="53"/>
  <c r="W72" s="1"/>
  <c r="N72" i="29" s="1"/>
  <c r="G68" i="63"/>
  <c r="O68" s="1"/>
  <c r="G68" i="61"/>
  <c r="O68" s="1"/>
  <c r="V70" i="14"/>
  <c r="AQ70" s="1"/>
  <c r="E70" i="63" s="1"/>
  <c r="R70" i="14"/>
  <c r="T70"/>
  <c r="O70"/>
  <c r="H70"/>
  <c r="N72" i="28"/>
  <c r="N72" i="26"/>
  <c r="AG67"/>
  <c r="AG67" i="29"/>
  <c r="K72" i="38"/>
  <c r="M72" s="1"/>
  <c r="C73" i="53"/>
  <c r="B74"/>
  <c r="Q71"/>
  <c r="B74" i="52"/>
  <c r="C73"/>
  <c r="AG65" i="26"/>
  <c r="AG65" i="29"/>
  <c r="AG65" i="27"/>
  <c r="AG65" i="30"/>
  <c r="W69" i="14"/>
  <c r="AR68"/>
  <c r="AN69"/>
  <c r="D69" i="62" s="1"/>
  <c r="G69" s="1"/>
  <c r="AL70" i="14"/>
  <c r="D70" i="61" s="1"/>
  <c r="AN70" i="14"/>
  <c r="D70" i="62" s="1"/>
  <c r="S71" i="14"/>
  <c r="U70"/>
  <c r="Q71"/>
  <c r="AP69"/>
  <c r="D69" i="63" s="1"/>
  <c r="G69" s="1"/>
  <c r="V69" i="61" l="1"/>
  <c r="AC72" i="28"/>
  <c r="AD72" s="1"/>
  <c r="AG72" s="1"/>
  <c r="AC71" i="26"/>
  <c r="AD71" s="1"/>
  <c r="AC72" i="24"/>
  <c r="AD72" s="1"/>
  <c r="AG72" s="1"/>
  <c r="AC72" i="29"/>
  <c r="AD72" s="1"/>
  <c r="AC72" i="27"/>
  <c r="AD72" s="1"/>
  <c r="T72" i="52"/>
  <c r="M72" i="26" s="1"/>
  <c r="O72" i="52"/>
  <c r="Q72" s="1"/>
  <c r="V68" i="63"/>
  <c r="K73" i="53"/>
  <c r="T73" s="1"/>
  <c r="N73" i="26" s="1"/>
  <c r="O73" i="53"/>
  <c r="J73"/>
  <c r="S73" s="1"/>
  <c r="N73" i="24" s="1"/>
  <c r="N73" i="53"/>
  <c r="W73" s="1"/>
  <c r="N73" i="29" s="1"/>
  <c r="M73" i="53"/>
  <c r="V73" s="1"/>
  <c r="N73" i="28" s="1"/>
  <c r="L73" i="53"/>
  <c r="U73" s="1"/>
  <c r="N73" i="27" s="1"/>
  <c r="V68" i="61"/>
  <c r="V69" i="62"/>
  <c r="O69"/>
  <c r="V69" i="63"/>
  <c r="O69"/>
  <c r="T71" i="14"/>
  <c r="R71"/>
  <c r="V71"/>
  <c r="H71"/>
  <c r="AG68" i="29"/>
  <c r="AG68" i="27"/>
  <c r="AG68" i="30"/>
  <c r="K73" i="38"/>
  <c r="M73" s="1"/>
  <c r="Q72" i="53"/>
  <c r="C74"/>
  <c r="B75"/>
  <c r="B75" i="52"/>
  <c r="C74"/>
  <c r="AR69" i="14"/>
  <c r="AG68" i="26"/>
  <c r="AO70" i="14"/>
  <c r="E70" i="62" s="1"/>
  <c r="G70" s="1"/>
  <c r="Q72" i="14"/>
  <c r="S72"/>
  <c r="U71"/>
  <c r="O71"/>
  <c r="AP70"/>
  <c r="D70" i="63" s="1"/>
  <c r="G70" s="1"/>
  <c r="W70" i="14"/>
  <c r="AM70"/>
  <c r="E70" i="61" s="1"/>
  <c r="G70" s="1"/>
  <c r="AC73" i="24" l="1"/>
  <c r="AD73" s="1"/>
  <c r="AG73" s="1"/>
  <c r="AC73" i="28"/>
  <c r="AD73" s="1"/>
  <c r="AG73" s="1"/>
  <c r="AC73" i="27"/>
  <c r="AD73" s="1"/>
  <c r="AC73" i="29"/>
  <c r="AD73" s="1"/>
  <c r="AC72" i="26"/>
  <c r="AD72" s="1"/>
  <c r="M74" i="53"/>
  <c r="V74" s="1"/>
  <c r="N74" i="28" s="1"/>
  <c r="L74" i="53"/>
  <c r="U74" s="1"/>
  <c r="K74"/>
  <c r="T74" s="1"/>
  <c r="N74" i="26" s="1"/>
  <c r="O74" i="53"/>
  <c r="J74"/>
  <c r="S74" s="1"/>
  <c r="N74" i="24" s="1"/>
  <c r="N74" i="53"/>
  <c r="W74" s="1"/>
  <c r="T73" i="52"/>
  <c r="M73" i="26" s="1"/>
  <c r="O73" i="52"/>
  <c r="Q73" s="1"/>
  <c r="V70" i="62"/>
  <c r="O70"/>
  <c r="V70" i="61"/>
  <c r="O70"/>
  <c r="V70" i="63"/>
  <c r="O70"/>
  <c r="V72" i="14"/>
  <c r="AQ72" s="1"/>
  <c r="E72" i="63" s="1"/>
  <c r="R72" i="14"/>
  <c r="T72"/>
  <c r="AO72" s="1"/>
  <c r="E72" i="62" s="1"/>
  <c r="O72" i="14"/>
  <c r="H72"/>
  <c r="N74" i="29"/>
  <c r="N74" i="27"/>
  <c r="K74" i="38"/>
  <c r="M74" s="1"/>
  <c r="C75" i="53"/>
  <c r="B76"/>
  <c r="Q73"/>
  <c r="C75" i="52"/>
  <c r="B76"/>
  <c r="W71" i="14"/>
  <c r="AR70"/>
  <c r="AL72"/>
  <c r="D72" i="61" s="1"/>
  <c r="S73" i="14"/>
  <c r="Q73"/>
  <c r="AP71"/>
  <c r="D71" i="63" s="1"/>
  <c r="AQ71" i="14"/>
  <c r="E71" i="63" s="1"/>
  <c r="AN71" i="14"/>
  <c r="D71" i="62" s="1"/>
  <c r="U72" i="14"/>
  <c r="AN72"/>
  <c r="D72" i="62" s="1"/>
  <c r="AC74" i="28" l="1"/>
  <c r="AD74" s="1"/>
  <c r="AG74" s="1"/>
  <c r="AC73" i="26"/>
  <c r="AD73" s="1"/>
  <c r="AC74" i="27"/>
  <c r="AD74" s="1"/>
  <c r="AC74" i="24"/>
  <c r="AD74" s="1"/>
  <c r="AG74" s="1"/>
  <c r="AC74" i="29"/>
  <c r="AD74" s="1"/>
  <c r="T74" i="52"/>
  <c r="M74" i="26" s="1"/>
  <c r="O74" i="52"/>
  <c r="Q74" s="1"/>
  <c r="K75" i="53"/>
  <c r="T75" s="1"/>
  <c r="O75"/>
  <c r="J75"/>
  <c r="S75" s="1"/>
  <c r="N75" i="24" s="1"/>
  <c r="N75" i="53"/>
  <c r="W75" s="1"/>
  <c r="N75" i="29" s="1"/>
  <c r="M75" i="53"/>
  <c r="V75" s="1"/>
  <c r="L75"/>
  <c r="U75" s="1"/>
  <c r="N75" i="27" s="1"/>
  <c r="G72" i="62"/>
  <c r="G71" i="63"/>
  <c r="R73" i="14"/>
  <c r="AM73" s="1"/>
  <c r="E73" i="61" s="1"/>
  <c r="T73" i="14"/>
  <c r="AO73" s="1"/>
  <c r="E73" i="62" s="1"/>
  <c r="V73" i="14"/>
  <c r="AQ73" s="1"/>
  <c r="E73" i="63" s="1"/>
  <c r="O73" i="14"/>
  <c r="H73"/>
  <c r="N75" i="28"/>
  <c r="N75" i="26"/>
  <c r="K75" i="38"/>
  <c r="M75" s="1"/>
  <c r="Q74" i="53"/>
  <c r="C76"/>
  <c r="B77"/>
  <c r="C76" i="52"/>
  <c r="B77"/>
  <c r="AP72" i="14"/>
  <c r="D72" i="63" s="1"/>
  <c r="G72" s="1"/>
  <c r="AM72" i="14"/>
  <c r="E72" i="61" s="1"/>
  <c r="G72" s="1"/>
  <c r="U73" i="14"/>
  <c r="S74"/>
  <c r="AM71"/>
  <c r="E71" i="61" s="1"/>
  <c r="Q74" i="14"/>
  <c r="AO71"/>
  <c r="E71" i="62" s="1"/>
  <c r="G71" s="1"/>
  <c r="AL71" i="14"/>
  <c r="D71" i="61" s="1"/>
  <c r="W72" i="14"/>
  <c r="AC75" i="27" l="1"/>
  <c r="AD75" s="1"/>
  <c r="AC75" i="28"/>
  <c r="AD75" s="1"/>
  <c r="AG75" s="1"/>
  <c r="AC75" i="24"/>
  <c r="AD75" s="1"/>
  <c r="AG75" s="1"/>
  <c r="AC74" i="26"/>
  <c r="AD74" s="1"/>
  <c r="AC75" i="29"/>
  <c r="AD75" s="1"/>
  <c r="T75" i="52"/>
  <c r="M75" i="26" s="1"/>
  <c r="O75" i="52"/>
  <c r="Q75" s="1"/>
  <c r="M76" i="53"/>
  <c r="V76" s="1"/>
  <c r="L76"/>
  <c r="U76" s="1"/>
  <c r="N76" i="27" s="1"/>
  <c r="K76" i="53"/>
  <c r="T76" s="1"/>
  <c r="N76" i="26" s="1"/>
  <c r="O76" i="53"/>
  <c r="J76"/>
  <c r="S76" s="1"/>
  <c r="N76"/>
  <c r="W76" s="1"/>
  <c r="N76" i="29" s="1"/>
  <c r="G71" i="61"/>
  <c r="O71" s="1"/>
  <c r="V71" i="62"/>
  <c r="O71"/>
  <c r="O72" i="61"/>
  <c r="V72"/>
  <c r="O72" i="62"/>
  <c r="V72"/>
  <c r="V71" i="63"/>
  <c r="O71"/>
  <c r="V72"/>
  <c r="O72"/>
  <c r="T74" i="14"/>
  <c r="R74"/>
  <c r="V74"/>
  <c r="H74"/>
  <c r="N76" i="24"/>
  <c r="N76" i="28"/>
  <c r="K76" i="38"/>
  <c r="M76" s="1"/>
  <c r="C77" i="53"/>
  <c r="B78"/>
  <c r="Q75"/>
  <c r="B78" i="52"/>
  <c r="C77"/>
  <c r="AG69" i="27"/>
  <c r="AG69" i="30"/>
  <c r="AG69" i="26"/>
  <c r="AG69" i="29"/>
  <c r="AR72" i="14"/>
  <c r="AP73"/>
  <c r="D73" i="63" s="1"/>
  <c r="G73" s="1"/>
  <c r="AN73" i="14"/>
  <c r="D73" i="62" s="1"/>
  <c r="G73" s="1"/>
  <c r="AL73" i="14"/>
  <c r="D73" i="61" s="1"/>
  <c r="G73" s="1"/>
  <c r="U74" i="14"/>
  <c r="S75"/>
  <c r="AR71"/>
  <c r="O75"/>
  <c r="Q75"/>
  <c r="O74"/>
  <c r="W73"/>
  <c r="V71" i="61" l="1"/>
  <c r="AC76" i="27"/>
  <c r="AD76" s="1"/>
  <c r="AC76" i="28"/>
  <c r="AD76" s="1"/>
  <c r="AG76" s="1"/>
  <c r="AC75" i="26"/>
  <c r="AD75" s="1"/>
  <c r="AC76" i="29"/>
  <c r="AD76" s="1"/>
  <c r="AC76" i="24"/>
  <c r="AD76" s="1"/>
  <c r="AG76" s="1"/>
  <c r="T76" i="52"/>
  <c r="M76" i="26" s="1"/>
  <c r="O76" i="52"/>
  <c r="Q76" s="1"/>
  <c r="K77" i="53"/>
  <c r="T77" s="1"/>
  <c r="N77" i="26" s="1"/>
  <c r="O77" i="53"/>
  <c r="J77"/>
  <c r="S77" s="1"/>
  <c r="N77" i="24" s="1"/>
  <c r="N77" i="53"/>
  <c r="W77" s="1"/>
  <c r="M77"/>
  <c r="V77" s="1"/>
  <c r="N77" i="28" s="1"/>
  <c r="L77" i="53"/>
  <c r="U77" s="1"/>
  <c r="N77" i="27" s="1"/>
  <c r="V73" i="62"/>
  <c r="O73"/>
  <c r="V73" i="63"/>
  <c r="O73"/>
  <c r="O73" i="61"/>
  <c r="V73"/>
  <c r="V75" i="14"/>
  <c r="AQ75" s="1"/>
  <c r="E75" i="63" s="1"/>
  <c r="R75" i="14"/>
  <c r="T75"/>
  <c r="H75"/>
  <c r="N77" i="29"/>
  <c r="K77" i="38"/>
  <c r="M77" s="1"/>
  <c r="Q76" i="53"/>
  <c r="C78"/>
  <c r="B79"/>
  <c r="B79" i="52"/>
  <c r="C78"/>
  <c r="AG71" i="27"/>
  <c r="AG71" i="26"/>
  <c r="AG70" i="27"/>
  <c r="AG70" i="30"/>
  <c r="AG71"/>
  <c r="AG70" i="26"/>
  <c r="AG71" i="29"/>
  <c r="AG70"/>
  <c r="W74" i="14"/>
  <c r="AG72" i="26"/>
  <c r="AG72" i="27"/>
  <c r="AG72" i="29"/>
  <c r="AG72" i="30"/>
  <c r="AR73" i="14"/>
  <c r="AN75"/>
  <c r="D75" i="62" s="1"/>
  <c r="Q76" i="14"/>
  <c r="O76"/>
  <c r="U75"/>
  <c r="AL75"/>
  <c r="D75" i="61" s="1"/>
  <c r="AN74" i="14"/>
  <c r="D74" i="62" s="1"/>
  <c r="AM74" i="14"/>
  <c r="E74" i="61" s="1"/>
  <c r="AO74" i="14"/>
  <c r="E74" i="62" s="1"/>
  <c r="S76" i="14"/>
  <c r="AC77" i="29" l="1"/>
  <c r="AD77" s="1"/>
  <c r="AC77" i="27"/>
  <c r="AD77" s="1"/>
  <c r="AC76" i="26"/>
  <c r="AD76" s="1"/>
  <c r="AC77" i="28"/>
  <c r="AD77" s="1"/>
  <c r="AG77" s="1"/>
  <c r="AC77" i="24"/>
  <c r="AD77" s="1"/>
  <c r="AG77" s="1"/>
  <c r="M78" i="53"/>
  <c r="V78" s="1"/>
  <c r="N78" i="28" s="1"/>
  <c r="L78" i="53"/>
  <c r="U78" s="1"/>
  <c r="K78"/>
  <c r="T78" s="1"/>
  <c r="O78"/>
  <c r="J78"/>
  <c r="S78" s="1"/>
  <c r="N78" i="24" s="1"/>
  <c r="N78" i="53"/>
  <c r="W78" s="1"/>
  <c r="N78" i="29" s="1"/>
  <c r="T77" i="52"/>
  <c r="M77" i="26" s="1"/>
  <c r="O77" i="52"/>
  <c r="Q77" s="1"/>
  <c r="G74" i="62"/>
  <c r="V74" s="1"/>
  <c r="V76" i="14"/>
  <c r="T76"/>
  <c r="AO76" s="1"/>
  <c r="E76" i="62" s="1"/>
  <c r="R76" i="14"/>
  <c r="H76"/>
  <c r="N78" i="26"/>
  <c r="N78" i="27"/>
  <c r="K78" i="38"/>
  <c r="M78" s="1"/>
  <c r="C79" i="53"/>
  <c r="B80"/>
  <c r="Q77"/>
  <c r="C79" i="52"/>
  <c r="B80"/>
  <c r="AP74" i="14"/>
  <c r="D74" i="63" s="1"/>
  <c r="AP75" i="14"/>
  <c r="D75" i="63" s="1"/>
  <c r="G75" s="1"/>
  <c r="AL76" i="14"/>
  <c r="D76" i="61" s="1"/>
  <c r="S77" i="14"/>
  <c r="W75"/>
  <c r="AM75"/>
  <c r="E75" i="61" s="1"/>
  <c r="G75" s="1"/>
  <c r="Q77" i="14"/>
  <c r="U76"/>
  <c r="AN76"/>
  <c r="D76" i="62" s="1"/>
  <c r="AQ74" i="14"/>
  <c r="E74" i="63" s="1"/>
  <c r="AL74" i="14"/>
  <c r="D74" i="61" s="1"/>
  <c r="G74" s="1"/>
  <c r="AO75" i="14"/>
  <c r="E75" i="62" s="1"/>
  <c r="G75" s="1"/>
  <c r="AC77" i="26" l="1"/>
  <c r="AD77" s="1"/>
  <c r="AC78" i="24"/>
  <c r="AD78" s="1"/>
  <c r="AG78" s="1"/>
  <c r="AC78" i="28"/>
  <c r="AD78" s="1"/>
  <c r="AG78" s="1"/>
  <c r="AC78" i="27"/>
  <c r="AD78" s="1"/>
  <c r="AC78" i="29"/>
  <c r="AD78" s="1"/>
  <c r="K79" i="53"/>
  <c r="T79" s="1"/>
  <c r="N79" i="26" s="1"/>
  <c r="O79" i="53"/>
  <c r="J79"/>
  <c r="S79" s="1"/>
  <c r="N79"/>
  <c r="W79" s="1"/>
  <c r="N79" i="29" s="1"/>
  <c r="M79" i="53"/>
  <c r="V79" s="1"/>
  <c r="N79" i="28" s="1"/>
  <c r="L79" i="53"/>
  <c r="U79" s="1"/>
  <c r="T78" i="52"/>
  <c r="M78" i="26" s="1"/>
  <c r="O78" i="52"/>
  <c r="Q78" s="1"/>
  <c r="G76" i="62"/>
  <c r="O76" s="1"/>
  <c r="O74"/>
  <c r="G74" i="63"/>
  <c r="O74" s="1"/>
  <c r="V75" i="61"/>
  <c r="O75"/>
  <c r="V75" i="62"/>
  <c r="O75"/>
  <c r="V75" i="63"/>
  <c r="O75"/>
  <c r="V74" i="61"/>
  <c r="O74"/>
  <c r="V77" i="14"/>
  <c r="R77"/>
  <c r="T77"/>
  <c r="H77"/>
  <c r="N79" i="24"/>
  <c r="N79" i="27"/>
  <c r="K79" i="38"/>
  <c r="M79" s="1"/>
  <c r="Q78" i="53"/>
  <c r="C80"/>
  <c r="B81"/>
  <c r="C80" i="52"/>
  <c r="B81"/>
  <c r="AP76" i="14"/>
  <c r="D76" i="63" s="1"/>
  <c r="AQ76" i="14"/>
  <c r="E76" i="63" s="1"/>
  <c r="AM76" i="14"/>
  <c r="E76" i="61" s="1"/>
  <c r="G76" s="1"/>
  <c r="AR75" i="14"/>
  <c r="AR74"/>
  <c r="W76"/>
  <c r="Q78"/>
  <c r="U77"/>
  <c r="S78"/>
  <c r="O77"/>
  <c r="V76" i="62" l="1"/>
  <c r="AC79" i="29"/>
  <c r="AD79" s="1"/>
  <c r="AC78" i="26"/>
  <c r="AD78" s="1"/>
  <c r="AC79" i="24"/>
  <c r="AD79" s="1"/>
  <c r="AG79" s="1"/>
  <c r="AC79" i="28"/>
  <c r="AD79" s="1"/>
  <c r="AG79" s="1"/>
  <c r="AC79" i="27"/>
  <c r="AD79" s="1"/>
  <c r="M80" i="53"/>
  <c r="V80" s="1"/>
  <c r="N80" i="28" s="1"/>
  <c r="L80" i="53"/>
  <c r="U80" s="1"/>
  <c r="N80" i="27" s="1"/>
  <c r="K80" i="53"/>
  <c r="T80" s="1"/>
  <c r="O80"/>
  <c r="J80"/>
  <c r="S80" s="1"/>
  <c r="N80" i="24" s="1"/>
  <c r="N80" i="53"/>
  <c r="W80" s="1"/>
  <c r="T79" i="52"/>
  <c r="M79" i="26" s="1"/>
  <c r="O79" i="52"/>
  <c r="Q79" s="1"/>
  <c r="V74" i="63"/>
  <c r="O76" i="61"/>
  <c r="V76"/>
  <c r="G76" i="63"/>
  <c r="R78" i="14"/>
  <c r="AM78" s="1"/>
  <c r="E78" i="61" s="1"/>
  <c r="V78" i="14"/>
  <c r="O78"/>
  <c r="T78"/>
  <c r="H78"/>
  <c r="N80" i="29"/>
  <c r="N80" i="26"/>
  <c r="K80" i="38"/>
  <c r="M80" s="1"/>
  <c r="C81" i="53"/>
  <c r="B82"/>
  <c r="Q79"/>
  <c r="B82" i="52"/>
  <c r="C81"/>
  <c r="AG73" i="29"/>
  <c r="AG73" i="26"/>
  <c r="AG73" i="30"/>
  <c r="AG73" i="27"/>
  <c r="AR76" i="14"/>
  <c r="U78"/>
  <c r="Q79"/>
  <c r="AN78"/>
  <c r="D78" i="62" s="1"/>
  <c r="AP77" i="14"/>
  <c r="D77" i="63" s="1"/>
  <c r="AN77" i="14"/>
  <c r="D77" i="62" s="1"/>
  <c r="AQ77" i="14"/>
  <c r="E77" i="63" s="1"/>
  <c r="AL77" i="14"/>
  <c r="D77" i="61" s="1"/>
  <c r="S79" i="14"/>
  <c r="W77"/>
  <c r="AC80" i="27" l="1"/>
  <c r="AD80" s="1"/>
  <c r="AC79" i="26"/>
  <c r="AD79" s="1"/>
  <c r="AC80" i="24"/>
  <c r="AD80" s="1"/>
  <c r="AG80" s="1"/>
  <c r="AC80" i="28"/>
  <c r="AD80" s="1"/>
  <c r="AG80" s="1"/>
  <c r="AC80" i="29"/>
  <c r="AD80" s="1"/>
  <c r="T80" i="52"/>
  <c r="M80" i="26" s="1"/>
  <c r="O80" i="52"/>
  <c r="Q80" s="1"/>
  <c r="K81" i="53"/>
  <c r="T81" s="1"/>
  <c r="N81" i="26" s="1"/>
  <c r="O81" i="53"/>
  <c r="J81"/>
  <c r="S81" s="1"/>
  <c r="N81" i="24" s="1"/>
  <c r="N81" i="53"/>
  <c r="W81" s="1"/>
  <c r="N81" i="29" s="1"/>
  <c r="M81" i="53"/>
  <c r="V81" s="1"/>
  <c r="N81" i="28" s="1"/>
  <c r="L81" i="53"/>
  <c r="U81" s="1"/>
  <c r="N81" i="27" s="1"/>
  <c r="G77" i="63"/>
  <c r="O77" s="1"/>
  <c r="AQ78" i="14"/>
  <c r="E78" i="63" s="1"/>
  <c r="O76"/>
  <c r="V76"/>
  <c r="AO78" i="14"/>
  <c r="E78" i="62" s="1"/>
  <c r="G78" s="1"/>
  <c r="T79" i="14"/>
  <c r="V79"/>
  <c r="R79"/>
  <c r="H79"/>
  <c r="K81" i="38"/>
  <c r="M81" s="1"/>
  <c r="C82" i="53"/>
  <c r="B83"/>
  <c r="Q80"/>
  <c r="B83" i="52"/>
  <c r="C82"/>
  <c r="AG75" i="29"/>
  <c r="AG74"/>
  <c r="AG75" i="30"/>
  <c r="AG74" i="27"/>
  <c r="AG74" i="30"/>
  <c r="AG75" i="27"/>
  <c r="AG75" i="26"/>
  <c r="AG74"/>
  <c r="W78" i="14"/>
  <c r="AG76" i="26"/>
  <c r="AG76" i="30"/>
  <c r="AG76" i="29"/>
  <c r="AG76" i="27"/>
  <c r="AP78" i="14"/>
  <c r="D78" i="63" s="1"/>
  <c r="AL78" i="14"/>
  <c r="D78" i="61" s="1"/>
  <c r="G78" s="1"/>
  <c r="U79" i="14"/>
  <c r="Q80"/>
  <c r="S80"/>
  <c r="AM77"/>
  <c r="E77" i="61" s="1"/>
  <c r="G77" s="1"/>
  <c r="AO77" i="14"/>
  <c r="E77" i="62" s="1"/>
  <c r="G77" s="1"/>
  <c r="O79" i="14"/>
  <c r="AC81" i="24" l="1"/>
  <c r="AD81" s="1"/>
  <c r="AG81" s="1"/>
  <c r="AC81" i="28"/>
  <c r="AD81" s="1"/>
  <c r="AG81" s="1"/>
  <c r="AC81" i="29"/>
  <c r="AD81" s="1"/>
  <c r="AC81" i="27"/>
  <c r="AD81" s="1"/>
  <c r="AC80" i="26"/>
  <c r="AD80" s="1"/>
  <c r="T81" i="52"/>
  <c r="M81" i="26" s="1"/>
  <c r="O81" i="52"/>
  <c r="Q81" s="1"/>
  <c r="M82" i="53"/>
  <c r="V82" s="1"/>
  <c r="N82" i="28" s="1"/>
  <c r="L82" i="53"/>
  <c r="U82" s="1"/>
  <c r="N82" i="27" s="1"/>
  <c r="K82" i="53"/>
  <c r="T82" s="1"/>
  <c r="N82" i="26" s="1"/>
  <c r="O82" i="53"/>
  <c r="J82"/>
  <c r="S82" s="1"/>
  <c r="N82" i="24" s="1"/>
  <c r="N82" i="53"/>
  <c r="W82" s="1"/>
  <c r="N82" i="29" s="1"/>
  <c r="G78" i="63"/>
  <c r="V78" s="1"/>
  <c r="V77"/>
  <c r="O77" i="61"/>
  <c r="V77"/>
  <c r="V78" i="62"/>
  <c r="O78"/>
  <c r="V77"/>
  <c r="O77"/>
  <c r="O78" i="61"/>
  <c r="V78"/>
  <c r="T80" i="14"/>
  <c r="R80"/>
  <c r="V80"/>
  <c r="H80"/>
  <c r="K82" i="38"/>
  <c r="M82" s="1"/>
  <c r="C83" i="53"/>
  <c r="B84"/>
  <c r="Q81"/>
  <c r="C83" i="52"/>
  <c r="B84"/>
  <c r="W79" i="14"/>
  <c r="AG77" i="27"/>
  <c r="AG77" i="29"/>
  <c r="AG77" i="30"/>
  <c r="AG77" i="26"/>
  <c r="AR78" i="14"/>
  <c r="AR77"/>
  <c r="O81"/>
  <c r="U80"/>
  <c r="S81"/>
  <c r="AQ79"/>
  <c r="E79" i="63" s="1"/>
  <c r="AP79" i="14"/>
  <c r="D79" i="63" s="1"/>
  <c r="AO79" i="14"/>
  <c r="E79" i="62" s="1"/>
  <c r="Q81" i="14"/>
  <c r="O80"/>
  <c r="O78" i="63" l="1"/>
  <c r="AC82" i="29"/>
  <c r="AD82" s="1"/>
  <c r="AC82" i="27"/>
  <c r="AD82" s="1"/>
  <c r="AC82" i="24"/>
  <c r="AD82" s="1"/>
  <c r="AG82" s="1"/>
  <c r="AC82" i="28"/>
  <c r="AD82" s="1"/>
  <c r="AG82" s="1"/>
  <c r="AC81" i="26"/>
  <c r="AD81" s="1"/>
  <c r="K83" i="53"/>
  <c r="T83" s="1"/>
  <c r="N83" i="26" s="1"/>
  <c r="O83" i="53"/>
  <c r="J83"/>
  <c r="S83" s="1"/>
  <c r="N83" i="24" s="1"/>
  <c r="N83" i="53"/>
  <c r="W83" s="1"/>
  <c r="N83" i="29" s="1"/>
  <c r="M83" i="53"/>
  <c r="V83" s="1"/>
  <c r="L83"/>
  <c r="U83" s="1"/>
  <c r="T82" i="52"/>
  <c r="M82" i="26" s="1"/>
  <c r="O82" i="52"/>
  <c r="Q82" s="1"/>
  <c r="G79" i="63"/>
  <c r="V79" s="1"/>
  <c r="V81" i="14"/>
  <c r="R81"/>
  <c r="T81"/>
  <c r="H81"/>
  <c r="N83" i="27"/>
  <c r="N83" i="28"/>
  <c r="K83" i="38"/>
  <c r="M83" s="1"/>
  <c r="Q82" i="53"/>
  <c r="C84"/>
  <c r="B85"/>
  <c r="C84" i="52"/>
  <c r="B85"/>
  <c r="AM79" i="14"/>
  <c r="E79" i="61" s="1"/>
  <c r="AO80" i="14"/>
  <c r="E80" i="62" s="1"/>
  <c r="AP80" i="14"/>
  <c r="D80" i="63" s="1"/>
  <c r="AM80" i="14"/>
  <c r="E80" i="61" s="1"/>
  <c r="AL81" i="14"/>
  <c r="D81" i="61" s="1"/>
  <c r="S82" i="14"/>
  <c r="Q82"/>
  <c r="AL79"/>
  <c r="D79" i="61" s="1"/>
  <c r="U81" i="14"/>
  <c r="AN79"/>
  <c r="D79" i="62" s="1"/>
  <c r="G79" s="1"/>
  <c r="W80" i="14"/>
  <c r="AN81"/>
  <c r="D81" i="62" s="1"/>
  <c r="O79" i="63" l="1"/>
  <c r="AC82" i="26"/>
  <c r="AD82" s="1"/>
  <c r="AC83" i="27"/>
  <c r="AD83" s="1"/>
  <c r="AC83" i="24"/>
  <c r="AD83" s="1"/>
  <c r="AG83" s="1"/>
  <c r="AC83" i="29"/>
  <c r="AD83" s="1"/>
  <c r="AC83" i="28"/>
  <c r="AD83" s="1"/>
  <c r="AG83" s="1"/>
  <c r="T83" i="52"/>
  <c r="M83" i="26" s="1"/>
  <c r="O83" i="52"/>
  <c r="Q83" s="1"/>
  <c r="M84" i="53"/>
  <c r="V84" s="1"/>
  <c r="N84" i="28" s="1"/>
  <c r="L84" i="53"/>
  <c r="U84" s="1"/>
  <c r="N84" i="27" s="1"/>
  <c r="K84" i="53"/>
  <c r="T84" s="1"/>
  <c r="N84" i="26" s="1"/>
  <c r="O84" i="53"/>
  <c r="J84"/>
  <c r="S84" s="1"/>
  <c r="N84" i="24" s="1"/>
  <c r="N84" i="53"/>
  <c r="W84" s="1"/>
  <c r="N84" i="29" s="1"/>
  <c r="AM81" i="14"/>
  <c r="E81" i="61" s="1"/>
  <c r="G81" s="1"/>
  <c r="G79"/>
  <c r="O79" s="1"/>
  <c r="V79" i="62"/>
  <c r="O79"/>
  <c r="R82" i="14"/>
  <c r="V82"/>
  <c r="AQ82" s="1"/>
  <c r="E82" i="63" s="1"/>
  <c r="T82" i="14"/>
  <c r="O82"/>
  <c r="H82"/>
  <c r="K84" i="38"/>
  <c r="M84" s="1"/>
  <c r="C85" i="53"/>
  <c r="B86"/>
  <c r="Q83"/>
  <c r="B86" i="52"/>
  <c r="C85"/>
  <c r="AP81" i="14"/>
  <c r="D81" i="63" s="1"/>
  <c r="AG79" i="26"/>
  <c r="AG79" i="30"/>
  <c r="AG79" i="27"/>
  <c r="AG79" i="29"/>
  <c r="AN80" i="14"/>
  <c r="D80" i="62" s="1"/>
  <c r="G80" s="1"/>
  <c r="S83" i="14"/>
  <c r="U82"/>
  <c r="AR79"/>
  <c r="AQ80"/>
  <c r="E80" i="63" s="1"/>
  <c r="G80" s="1"/>
  <c r="AO81" i="14"/>
  <c r="E81" i="62" s="1"/>
  <c r="G81" s="1"/>
  <c r="AL82" i="14"/>
  <c r="D82" i="61" s="1"/>
  <c r="Q83" i="14"/>
  <c r="AN82"/>
  <c r="D82" i="62" s="1"/>
  <c r="W81" i="14"/>
  <c r="AL80"/>
  <c r="D80" i="61" s="1"/>
  <c r="G80" s="1"/>
  <c r="AQ81" i="14"/>
  <c r="E81" i="63" s="1"/>
  <c r="O81" i="61" l="1"/>
  <c r="V81"/>
  <c r="AC84" i="28"/>
  <c r="AD84" s="1"/>
  <c r="AG84" s="1"/>
  <c r="AC84" i="29"/>
  <c r="AD84" s="1"/>
  <c r="AC84" i="27"/>
  <c r="AD84" s="1"/>
  <c r="AC83" i="26"/>
  <c r="AD83" s="1"/>
  <c r="AC84" i="24"/>
  <c r="AD84" s="1"/>
  <c r="AG84" s="1"/>
  <c r="W82" i="14"/>
  <c r="K85" i="53"/>
  <c r="T85" s="1"/>
  <c r="O85"/>
  <c r="J85"/>
  <c r="S85" s="1"/>
  <c r="N85" i="24" s="1"/>
  <c r="N85" i="53"/>
  <c r="W85" s="1"/>
  <c r="N85" i="29" s="1"/>
  <c r="M85" i="53"/>
  <c r="V85" s="1"/>
  <c r="N85" i="28" s="1"/>
  <c r="L85" i="53"/>
  <c r="U85" s="1"/>
  <c r="T84" i="52"/>
  <c r="M84" i="26" s="1"/>
  <c r="O84" i="52"/>
  <c r="Q84" s="1"/>
  <c r="V79" i="61"/>
  <c r="O81" i="62"/>
  <c r="V81"/>
  <c r="V80" i="61"/>
  <c r="O80"/>
  <c r="V80" i="63"/>
  <c r="O80"/>
  <c r="G81"/>
  <c r="V80" i="62"/>
  <c r="O80"/>
  <c r="V83" i="14"/>
  <c r="T83"/>
  <c r="R83"/>
  <c r="H83"/>
  <c r="N85" i="26"/>
  <c r="N85" i="27"/>
  <c r="K85" i="38"/>
  <c r="M85" s="1"/>
  <c r="Q84" i="53"/>
  <c r="C86"/>
  <c r="B87"/>
  <c r="B87" i="52"/>
  <c r="C86"/>
  <c r="AG80" i="29"/>
  <c r="AG80" i="26"/>
  <c r="AG78" i="30"/>
  <c r="AG78" i="26"/>
  <c r="AG78" i="29"/>
  <c r="AG78" i="27"/>
  <c r="AP82" i="14"/>
  <c r="D82" i="63" s="1"/>
  <c r="G82" s="1"/>
  <c r="AG80" i="30"/>
  <c r="AR81" i="14"/>
  <c r="U83"/>
  <c r="O84"/>
  <c r="Q84"/>
  <c r="S84"/>
  <c r="O83"/>
  <c r="AR80"/>
  <c r="AM82"/>
  <c r="E82" i="61" s="1"/>
  <c r="G82" s="1"/>
  <c r="AO82" i="14"/>
  <c r="E82" i="62" s="1"/>
  <c r="G82" s="1"/>
  <c r="AC85" i="28" l="1"/>
  <c r="AD85" s="1"/>
  <c r="AG85" s="1"/>
  <c r="AC85" i="24"/>
  <c r="AC85" i="29"/>
  <c r="AD85" s="1"/>
  <c r="AC85" i="27"/>
  <c r="AD85" s="1"/>
  <c r="AC84" i="26"/>
  <c r="AD84" s="1"/>
  <c r="T85" i="52"/>
  <c r="M85" i="26" s="1"/>
  <c r="O85" i="52"/>
  <c r="Q85" s="1"/>
  <c r="M86" i="53"/>
  <c r="V86" s="1"/>
  <c r="L86"/>
  <c r="U86" s="1"/>
  <c r="N86" i="27" s="1"/>
  <c r="K86" i="53"/>
  <c r="T86" s="1"/>
  <c r="N86" i="26" s="1"/>
  <c r="O86" i="53"/>
  <c r="J86"/>
  <c r="S86" s="1"/>
  <c r="N86"/>
  <c r="W86" s="1"/>
  <c r="O82" i="61"/>
  <c r="V82"/>
  <c r="V82" i="62"/>
  <c r="O82"/>
  <c r="O82" i="63"/>
  <c r="V82"/>
  <c r="O81"/>
  <c r="V81"/>
  <c r="R84" i="14"/>
  <c r="T84"/>
  <c r="V84"/>
  <c r="W83"/>
  <c r="H84"/>
  <c r="N86" i="24"/>
  <c r="N86" i="28"/>
  <c r="N86" i="29"/>
  <c r="AG80" i="27"/>
  <c r="K86" i="38"/>
  <c r="M86" s="1"/>
  <c r="AG81" i="29"/>
  <c r="C87" i="53"/>
  <c r="B88"/>
  <c r="Q85"/>
  <c r="C87" i="52"/>
  <c r="B88"/>
  <c r="AG81" i="26"/>
  <c r="AG81" i="27"/>
  <c r="AR82" i="14"/>
  <c r="U84"/>
  <c r="S85"/>
  <c r="Q85"/>
  <c r="AN84"/>
  <c r="D84" i="62" s="1"/>
  <c r="AL84" i="14"/>
  <c r="D84" i="61" s="1"/>
  <c r="AD85" i="24" l="1"/>
  <c r="AG85" s="1"/>
  <c r="AC86" i="27"/>
  <c r="AD86" s="1"/>
  <c r="AC86" i="28"/>
  <c r="AD86" s="1"/>
  <c r="AG86" s="1"/>
  <c r="AC86" i="29"/>
  <c r="AD86" s="1"/>
  <c r="AC85" i="26"/>
  <c r="AD85" s="1"/>
  <c r="AC86" i="24"/>
  <c r="AD86" s="1"/>
  <c r="AG86" s="1"/>
  <c r="T86" i="52"/>
  <c r="M86" i="26" s="1"/>
  <c r="O86" i="52"/>
  <c r="Q86" s="1"/>
  <c r="K87" i="53"/>
  <c r="T87" s="1"/>
  <c r="N87" i="26" s="1"/>
  <c r="O87" i="53"/>
  <c r="J87"/>
  <c r="S87" s="1"/>
  <c r="N87" i="24" s="1"/>
  <c r="N87" i="53"/>
  <c r="W87" s="1"/>
  <c r="N87" i="29" s="1"/>
  <c r="M87" i="53"/>
  <c r="V87" s="1"/>
  <c r="L87"/>
  <c r="U87" s="1"/>
  <c r="N87" i="27" s="1"/>
  <c r="O85" i="14"/>
  <c r="V85"/>
  <c r="T85"/>
  <c r="R85"/>
  <c r="H85"/>
  <c r="N87" i="28"/>
  <c r="AG81" i="30"/>
  <c r="K87" i="38"/>
  <c r="M87" s="1"/>
  <c r="Q86" i="53"/>
  <c r="C88"/>
  <c r="B89"/>
  <c r="C88" i="52"/>
  <c r="B89"/>
  <c r="W84" i="14"/>
  <c r="AO83"/>
  <c r="E83" i="62" s="1"/>
  <c r="AL83" i="14"/>
  <c r="D83" i="61" s="1"/>
  <c r="AP83" i="14"/>
  <c r="D83" i="63" s="1"/>
  <c r="AL85" i="14"/>
  <c r="D85" i="61" s="1"/>
  <c r="AM84" i="14"/>
  <c r="E84" i="61" s="1"/>
  <c r="G84" s="1"/>
  <c r="AM83" i="14"/>
  <c r="E83" i="61" s="1"/>
  <c r="AQ84" i="14"/>
  <c r="E84" i="63" s="1"/>
  <c r="S86" i="14"/>
  <c r="Q86"/>
  <c r="U85"/>
  <c r="AO84"/>
  <c r="E84" i="62" s="1"/>
  <c r="G84" s="1"/>
  <c r="AN83" i="14"/>
  <c r="D83" i="62" s="1"/>
  <c r="AQ83" i="14"/>
  <c r="E83" i="63" s="1"/>
  <c r="AN85" i="14"/>
  <c r="D85" i="62" s="1"/>
  <c r="AP84" i="14"/>
  <c r="D84" i="63" s="1"/>
  <c r="G83" i="62" l="1"/>
  <c r="O83" s="1"/>
  <c r="AC87" i="29"/>
  <c r="AD87" s="1"/>
  <c r="AC87" i="27"/>
  <c r="AD87" s="1"/>
  <c r="AC87" i="24"/>
  <c r="AD87" s="1"/>
  <c r="AG87" s="1"/>
  <c r="AC86" i="26"/>
  <c r="AD86" s="1"/>
  <c r="AC87" i="28"/>
  <c r="AD87" s="1"/>
  <c r="AG87" s="1"/>
  <c r="M88" i="53"/>
  <c r="V88" s="1"/>
  <c r="L88"/>
  <c r="U88" s="1"/>
  <c r="K88"/>
  <c r="T88" s="1"/>
  <c r="N88" i="26" s="1"/>
  <c r="O88" i="53"/>
  <c r="J88"/>
  <c r="S88" s="1"/>
  <c r="N88" i="24" s="1"/>
  <c r="N88" i="53"/>
  <c r="W88" s="1"/>
  <c r="N88" i="29" s="1"/>
  <c r="T87" i="52"/>
  <c r="M87" i="26" s="1"/>
  <c r="O87" i="52"/>
  <c r="Q87" s="1"/>
  <c r="G83" i="61"/>
  <c r="O83" s="1"/>
  <c r="G84" i="63"/>
  <c r="V84" s="1"/>
  <c r="G83"/>
  <c r="V83" s="1"/>
  <c r="V84" i="62"/>
  <c r="O84"/>
  <c r="V84" i="61"/>
  <c r="O84"/>
  <c r="O86" i="14"/>
  <c r="R86"/>
  <c r="T86"/>
  <c r="V86"/>
  <c r="H86"/>
  <c r="N88" i="27"/>
  <c r="N88" i="28"/>
  <c r="K88" i="38"/>
  <c r="M88" s="1"/>
  <c r="C89" i="53"/>
  <c r="B90"/>
  <c r="Q87"/>
  <c r="B90" i="52"/>
  <c r="C89"/>
  <c r="AG82" i="30"/>
  <c r="AG82" i="26"/>
  <c r="AG82" i="27"/>
  <c r="AG82" i="29"/>
  <c r="W85" i="14"/>
  <c r="AG83" i="27"/>
  <c r="AG83" i="26"/>
  <c r="AG83" i="30"/>
  <c r="AG83" i="29"/>
  <c r="AR83" i="14"/>
  <c r="AM85"/>
  <c r="E85" i="61" s="1"/>
  <c r="G85" s="1"/>
  <c r="AR84" i="14"/>
  <c r="U86"/>
  <c r="S87"/>
  <c r="AL86"/>
  <c r="D86" i="61" s="1"/>
  <c r="Q87" i="14"/>
  <c r="AP85"/>
  <c r="D85" i="63" s="1"/>
  <c r="AQ85" i="14"/>
  <c r="E85" i="63" s="1"/>
  <c r="AO85" i="14"/>
  <c r="E85" i="62" s="1"/>
  <c r="G85" s="1"/>
  <c r="V83" l="1"/>
  <c r="O83" i="63"/>
  <c r="AC88" i="29"/>
  <c r="AD88" s="1"/>
  <c r="AC87" i="26"/>
  <c r="AD87" s="1"/>
  <c r="AC88" i="27"/>
  <c r="AD88" s="1"/>
  <c r="AC88" i="28"/>
  <c r="AD88" s="1"/>
  <c r="AG88" s="1"/>
  <c r="AC88" i="24"/>
  <c r="AD88" s="1"/>
  <c r="AG88" s="1"/>
  <c r="T88" i="52"/>
  <c r="M88" i="26" s="1"/>
  <c r="O88" i="52"/>
  <c r="Q88" s="1"/>
  <c r="K89" i="53"/>
  <c r="T89" s="1"/>
  <c r="N89" i="26" s="1"/>
  <c r="O89" i="53"/>
  <c r="J89"/>
  <c r="S89" s="1"/>
  <c r="N89" i="24" s="1"/>
  <c r="N89" i="53"/>
  <c r="W89" s="1"/>
  <c r="M89"/>
  <c r="V89" s="1"/>
  <c r="N89" i="28" s="1"/>
  <c r="L89" i="53"/>
  <c r="U89" s="1"/>
  <c r="V83" i="61"/>
  <c r="O84" i="63"/>
  <c r="V85" i="61"/>
  <c r="O85"/>
  <c r="V85" i="62"/>
  <c r="O85"/>
  <c r="G85" i="63"/>
  <c r="V87" i="14"/>
  <c r="T87"/>
  <c r="R87"/>
  <c r="H87"/>
  <c r="N89" i="27"/>
  <c r="N89" i="29"/>
  <c r="AG84"/>
  <c r="AG84" i="27"/>
  <c r="K89" i="38"/>
  <c r="M89" s="1"/>
  <c r="C90" i="53"/>
  <c r="B91"/>
  <c r="Q88"/>
  <c r="B91" i="52"/>
  <c r="C90"/>
  <c r="AG84" i="26"/>
  <c r="AO86" i="14"/>
  <c r="E86" i="62" s="1"/>
  <c r="AQ86" i="14"/>
  <c r="E86" i="63" s="1"/>
  <c r="AN86" i="14"/>
  <c r="D86" i="62" s="1"/>
  <c r="AR85" i="14"/>
  <c r="U87"/>
  <c r="AP86"/>
  <c r="D86" i="63" s="1"/>
  <c r="W86" i="14"/>
  <c r="Q88"/>
  <c r="S88"/>
  <c r="AM86"/>
  <c r="E86" i="61" s="1"/>
  <c r="G86" s="1"/>
  <c r="O87" i="14"/>
  <c r="AC89" i="24" l="1"/>
  <c r="AD89" s="1"/>
  <c r="AG89" s="1"/>
  <c r="AC89" i="29"/>
  <c r="AD89" s="1"/>
  <c r="AC89" i="27"/>
  <c r="AD89" s="1"/>
  <c r="AC88" i="26"/>
  <c r="AD88" s="1"/>
  <c r="AC89" i="28"/>
  <c r="AD89" s="1"/>
  <c r="AG89" s="1"/>
  <c r="M90" i="53"/>
  <c r="V90" s="1"/>
  <c r="N90" i="28" s="1"/>
  <c r="L90" i="53"/>
  <c r="U90" s="1"/>
  <c r="K90"/>
  <c r="T90" s="1"/>
  <c r="N90" i="26" s="1"/>
  <c r="O90" i="53"/>
  <c r="J90"/>
  <c r="S90" s="1"/>
  <c r="N90" i="24" s="1"/>
  <c r="N90" i="53"/>
  <c r="W90" s="1"/>
  <c r="T89" i="52"/>
  <c r="M89" i="26" s="1"/>
  <c r="O89" i="52"/>
  <c r="Q89" s="1"/>
  <c r="G86" i="63"/>
  <c r="O86" s="1"/>
  <c r="G86" i="62"/>
  <c r="V86" s="1"/>
  <c r="V86" i="61"/>
  <c r="O86"/>
  <c r="V85" i="63"/>
  <c r="O85"/>
  <c r="R88" i="14"/>
  <c r="T88"/>
  <c r="V88"/>
  <c r="H88"/>
  <c r="N90" i="29"/>
  <c r="N90" i="27"/>
  <c r="AG84" i="30"/>
  <c r="K90" i="38"/>
  <c r="M90" s="1"/>
  <c r="C91" i="53"/>
  <c r="B92"/>
  <c r="Q89"/>
  <c r="C91" i="52"/>
  <c r="B92"/>
  <c r="W87" i="14"/>
  <c r="AG85" i="27"/>
  <c r="AG85" i="29"/>
  <c r="AG85" i="30"/>
  <c r="AG85" i="26"/>
  <c r="AR86" i="14"/>
  <c r="U88"/>
  <c r="S89"/>
  <c r="AN87"/>
  <c r="D87" i="62" s="1"/>
  <c r="Q89" i="14"/>
  <c r="O88"/>
  <c r="AC89" i="26" l="1"/>
  <c r="AD89" s="1"/>
  <c r="AC90" i="29"/>
  <c r="AD90" s="1"/>
  <c r="AC90" i="27"/>
  <c r="AD90" s="1"/>
  <c r="AC90" i="24"/>
  <c r="AD90" s="1"/>
  <c r="AG90" s="1"/>
  <c r="AC90" i="28"/>
  <c r="AD90" s="1"/>
  <c r="AG90" s="1"/>
  <c r="T90" i="52"/>
  <c r="M90" i="26" s="1"/>
  <c r="O90" i="52"/>
  <c r="Q90" s="1"/>
  <c r="K91" i="53"/>
  <c r="T91" s="1"/>
  <c r="O91"/>
  <c r="J91"/>
  <c r="S91" s="1"/>
  <c r="N91" i="24" s="1"/>
  <c r="N91" i="53"/>
  <c r="W91" s="1"/>
  <c r="N91" i="29" s="1"/>
  <c r="M91" i="53"/>
  <c r="V91" s="1"/>
  <c r="L91"/>
  <c r="U91" s="1"/>
  <c r="N91" i="27" s="1"/>
  <c r="V86" i="63"/>
  <c r="O86" i="62"/>
  <c r="T89" i="14"/>
  <c r="R89"/>
  <c r="AM89" s="1"/>
  <c r="E89" i="61" s="1"/>
  <c r="O89" i="14"/>
  <c r="V89"/>
  <c r="H89"/>
  <c r="N91" i="28"/>
  <c r="N91" i="26"/>
  <c r="AG86" i="27"/>
  <c r="AG87" i="26"/>
  <c r="AG87" i="27"/>
  <c r="K91" i="38"/>
  <c r="M91" s="1"/>
  <c r="Q90" i="53"/>
  <c r="C92"/>
  <c r="B93"/>
  <c r="C92" i="52"/>
  <c r="B93"/>
  <c r="AG87" i="30"/>
  <c r="AM87" i="14"/>
  <c r="E87" i="61" s="1"/>
  <c r="AP87" i="14"/>
  <c r="D87" i="63" s="1"/>
  <c r="AQ87" i="14"/>
  <c r="E87" i="63" s="1"/>
  <c r="Q90" i="14"/>
  <c r="S90"/>
  <c r="W88"/>
  <c r="AL89"/>
  <c r="D89" i="61" s="1"/>
  <c r="AN89" i="14"/>
  <c r="D89" i="62" s="1"/>
  <c r="U89" i="14"/>
  <c r="AL87"/>
  <c r="D87" i="61" s="1"/>
  <c r="AO87" i="14"/>
  <c r="E87" i="62" s="1"/>
  <c r="G87" s="1"/>
  <c r="AC91" i="27" l="1"/>
  <c r="AD91" s="1"/>
  <c r="AC91" i="28"/>
  <c r="AD91" s="1"/>
  <c r="AG91" s="1"/>
  <c r="AC91" i="24"/>
  <c r="AD91" s="1"/>
  <c r="AG91" s="1"/>
  <c r="AC90" i="26"/>
  <c r="AD90" s="1"/>
  <c r="AC91" i="29"/>
  <c r="AD91" s="1"/>
  <c r="T91" i="52"/>
  <c r="M91" i="26" s="1"/>
  <c r="O91" i="52"/>
  <c r="Q91" s="1"/>
  <c r="M92" i="53"/>
  <c r="V92" s="1"/>
  <c r="N92" i="28" s="1"/>
  <c r="L92" i="53"/>
  <c r="U92" s="1"/>
  <c r="N92" i="27" s="1"/>
  <c r="K92" i="53"/>
  <c r="T92" s="1"/>
  <c r="N92" i="26" s="1"/>
  <c r="O92" i="53"/>
  <c r="J92"/>
  <c r="S92" s="1"/>
  <c r="N92"/>
  <c r="W92" s="1"/>
  <c r="N92" i="29" s="1"/>
  <c r="O87" i="62"/>
  <c r="V87"/>
  <c r="G87" i="61"/>
  <c r="G89"/>
  <c r="G87" i="63"/>
  <c r="V90" i="14"/>
  <c r="T90"/>
  <c r="R90"/>
  <c r="H90"/>
  <c r="N92" i="24"/>
  <c r="AG86" i="26"/>
  <c r="AG86" i="29"/>
  <c r="AG87"/>
  <c r="AG86" i="30"/>
  <c r="K92" i="38"/>
  <c r="M92" s="1"/>
  <c r="C93" i="53"/>
  <c r="B94"/>
  <c r="Q91"/>
  <c r="B94" i="52"/>
  <c r="C93"/>
  <c r="W89" i="14"/>
  <c r="AR87"/>
  <c r="AL88"/>
  <c r="D88" i="61" s="1"/>
  <c r="AP88" i="14"/>
  <c r="D88" i="63" s="1"/>
  <c r="AM88" i="14"/>
  <c r="E88" i="61" s="1"/>
  <c r="S91" i="14"/>
  <c r="Q91"/>
  <c r="U90"/>
  <c r="AQ88"/>
  <c r="E88" i="63" s="1"/>
  <c r="AP89" i="14"/>
  <c r="D89" i="63" s="1"/>
  <c r="AO88" i="14"/>
  <c r="E88" i="62" s="1"/>
  <c r="AN88" i="14"/>
  <c r="D88" i="62" s="1"/>
  <c r="AQ89" i="14"/>
  <c r="E89" i="63" s="1"/>
  <c r="AO89" i="14"/>
  <c r="E89" i="62" s="1"/>
  <c r="G89" s="1"/>
  <c r="O90" i="14"/>
  <c r="AC92" i="28" l="1"/>
  <c r="AD92" s="1"/>
  <c r="AG92" s="1"/>
  <c r="AC92" i="27"/>
  <c r="AD92" s="1"/>
  <c r="AC92" i="24"/>
  <c r="AD92" s="1"/>
  <c r="AG92" s="1"/>
  <c r="AC92" i="29"/>
  <c r="AD92" s="1"/>
  <c r="AC91" i="26"/>
  <c r="AD91" s="1"/>
  <c r="T92" i="52"/>
  <c r="M92" i="26" s="1"/>
  <c r="O92" i="52"/>
  <c r="Q92" s="1"/>
  <c r="K93" i="53"/>
  <c r="T93" s="1"/>
  <c r="N93" i="26" s="1"/>
  <c r="O93" i="53"/>
  <c r="J93"/>
  <c r="S93" s="1"/>
  <c r="N93" i="24" s="1"/>
  <c r="N93" i="53"/>
  <c r="W93" s="1"/>
  <c r="M93"/>
  <c r="V93" s="1"/>
  <c r="N93" i="28" s="1"/>
  <c r="L93" i="53"/>
  <c r="U93" s="1"/>
  <c r="N93" i="27" s="1"/>
  <c r="G88" i="61"/>
  <c r="V88" s="1"/>
  <c r="G88" i="62"/>
  <c r="V88" s="1"/>
  <c r="V89"/>
  <c r="O89"/>
  <c r="O88"/>
  <c r="V87" i="63"/>
  <c r="O87"/>
  <c r="G88"/>
  <c r="G89"/>
  <c r="V87" i="61"/>
  <c r="O87"/>
  <c r="V89"/>
  <c r="O89"/>
  <c r="R91" i="14"/>
  <c r="V91"/>
  <c r="T91"/>
  <c r="H91"/>
  <c r="N93" i="29"/>
  <c r="K93" i="38"/>
  <c r="M93" s="1"/>
  <c r="Q92" i="53"/>
  <c r="C94"/>
  <c r="B95"/>
  <c r="B95" i="52"/>
  <c r="C94"/>
  <c r="AG88" i="27"/>
  <c r="AR88" i="14"/>
  <c r="AR89"/>
  <c r="U91"/>
  <c r="Q92"/>
  <c r="S92"/>
  <c r="O91"/>
  <c r="AL90"/>
  <c r="D90" i="61" s="1"/>
  <c r="AO90" i="14"/>
  <c r="E90" i="62" s="1"/>
  <c r="AM90" i="14"/>
  <c r="E90" i="61" s="1"/>
  <c r="W90" i="14"/>
  <c r="AC93" i="29" l="1"/>
  <c r="AD93" s="1"/>
  <c r="AC93" i="28"/>
  <c r="AD93" s="1"/>
  <c r="AG93" s="1"/>
  <c r="AC93" i="27"/>
  <c r="AD93" s="1"/>
  <c r="AC92" i="26"/>
  <c r="AD92" s="1"/>
  <c r="AC93" i="24"/>
  <c r="AD93" s="1"/>
  <c r="AG93" s="1"/>
  <c r="M94" i="53"/>
  <c r="V94" s="1"/>
  <c r="N94" i="28" s="1"/>
  <c r="L94" i="53"/>
  <c r="U94" s="1"/>
  <c r="K94"/>
  <c r="T94" s="1"/>
  <c r="N94" i="26" s="1"/>
  <c r="O94" i="53"/>
  <c r="J94"/>
  <c r="S94" s="1"/>
  <c r="N94" i="24" s="1"/>
  <c r="N94" i="53"/>
  <c r="W94" s="1"/>
  <c r="T93" i="52"/>
  <c r="M93" i="26" s="1"/>
  <c r="O93" i="52"/>
  <c r="Q93" s="1"/>
  <c r="G90" i="61"/>
  <c r="V90" s="1"/>
  <c r="O88"/>
  <c r="V88" i="63"/>
  <c r="O88"/>
  <c r="O89"/>
  <c r="V89"/>
  <c r="V92" i="14"/>
  <c r="T92"/>
  <c r="R92"/>
  <c r="H92"/>
  <c r="N94" i="29"/>
  <c r="N94" i="27"/>
  <c r="AG88" i="29"/>
  <c r="AG88" i="30"/>
  <c r="AG88" i="26"/>
  <c r="K94" i="38"/>
  <c r="M94" s="1"/>
  <c r="C95" i="53"/>
  <c r="B96"/>
  <c r="Q93"/>
  <c r="C95" i="52"/>
  <c r="B96"/>
  <c r="W91" i="14"/>
  <c r="AG89" i="30"/>
  <c r="AG89" i="29"/>
  <c r="AG89" i="26"/>
  <c r="AG89" i="27"/>
  <c r="AP90" i="14"/>
  <c r="D90" i="63" s="1"/>
  <c r="Q93" i="14"/>
  <c r="U92"/>
  <c r="S93"/>
  <c r="AQ90"/>
  <c r="E90" i="63" s="1"/>
  <c r="AN90" i="14"/>
  <c r="D90" i="62" s="1"/>
  <c r="G90" s="1"/>
  <c r="O92" i="14"/>
  <c r="AC94" i="28" l="1"/>
  <c r="AD94" s="1"/>
  <c r="AG94" s="1"/>
  <c r="AC93" i="26"/>
  <c r="AD93" s="1"/>
  <c r="O90" i="61"/>
  <c r="AC94" i="29"/>
  <c r="AD94" s="1"/>
  <c r="AC94" i="27"/>
  <c r="AD94" s="1"/>
  <c r="AC94" i="24"/>
  <c r="AD94" s="1"/>
  <c r="AG94" s="1"/>
  <c r="T94" i="52"/>
  <c r="M94" i="26" s="1"/>
  <c r="O94" i="52"/>
  <c r="Q94" s="1"/>
  <c r="K95" i="53"/>
  <c r="T95" s="1"/>
  <c r="N95" i="26" s="1"/>
  <c r="O95" i="53"/>
  <c r="J95"/>
  <c r="S95" s="1"/>
  <c r="N95" i="24" s="1"/>
  <c r="N95" i="53"/>
  <c r="W95" s="1"/>
  <c r="N95" i="29" s="1"/>
  <c r="M95" i="53"/>
  <c r="V95" s="1"/>
  <c r="N95" i="28" s="1"/>
  <c r="L95" i="53"/>
  <c r="U95" s="1"/>
  <c r="N95" i="27" s="1"/>
  <c r="G90" i="63"/>
  <c r="O90" s="1"/>
  <c r="V90" i="62"/>
  <c r="O90"/>
  <c r="O93" i="14"/>
  <c r="R93"/>
  <c r="T93"/>
  <c r="V93"/>
  <c r="H93"/>
  <c r="AG91" i="30"/>
  <c r="K95" i="38"/>
  <c r="M95" s="1"/>
  <c r="C96" i="53"/>
  <c r="B97"/>
  <c r="Q94"/>
  <c r="C96" i="52"/>
  <c r="B97"/>
  <c r="AG91" i="29"/>
  <c r="AG91" i="27"/>
  <c r="AG90" i="30"/>
  <c r="AG90" i="27"/>
  <c r="AG90" i="29"/>
  <c r="AG90" i="26"/>
  <c r="AO91" i="14"/>
  <c r="E91" i="62" s="1"/>
  <c r="AL91" i="14"/>
  <c r="D91" i="61" s="1"/>
  <c r="AM91" i="14"/>
  <c r="E91" i="61" s="1"/>
  <c r="AP91" i="14"/>
  <c r="D91" i="63" s="1"/>
  <c r="AN91" i="14"/>
  <c r="D91" i="62" s="1"/>
  <c r="AQ91" i="14"/>
  <c r="E91" i="63" s="1"/>
  <c r="AR90" i="14"/>
  <c r="Q94"/>
  <c r="AL93"/>
  <c r="D93" i="61" s="1"/>
  <c r="AO92" i="14"/>
  <c r="E92" i="62" s="1"/>
  <c r="U93" i="14"/>
  <c r="AN93"/>
  <c r="D93" i="62" s="1"/>
  <c r="S94" i="14"/>
  <c r="W92"/>
  <c r="G91" i="62" l="1"/>
  <c r="O91" s="1"/>
  <c r="AC95" i="29"/>
  <c r="AD95" s="1"/>
  <c r="AC95" i="27"/>
  <c r="AD95" s="1"/>
  <c r="AC95" i="28"/>
  <c r="AD95" s="1"/>
  <c r="AG95" s="1"/>
  <c r="AC95" i="24"/>
  <c r="AD95" s="1"/>
  <c r="AG95" s="1"/>
  <c r="AC94" i="26"/>
  <c r="AD94" s="1"/>
  <c r="G91" i="63"/>
  <c r="O91" s="1"/>
  <c r="T95" i="52"/>
  <c r="M95" i="26" s="1"/>
  <c r="O95" i="52"/>
  <c r="Q95" s="1"/>
  <c r="M96" i="53"/>
  <c r="V96" s="1"/>
  <c r="N96" i="28" s="1"/>
  <c r="L96" i="53"/>
  <c r="U96" s="1"/>
  <c r="N96" i="27" s="1"/>
  <c r="K96" i="53"/>
  <c r="T96" s="1"/>
  <c r="O96"/>
  <c r="J96"/>
  <c r="S96" s="1"/>
  <c r="N96"/>
  <c r="W96" s="1"/>
  <c r="N96" i="29" s="1"/>
  <c r="V90" i="63"/>
  <c r="G91" i="61"/>
  <c r="R94" i="14"/>
  <c r="V94"/>
  <c r="T94"/>
  <c r="H94"/>
  <c r="N96" i="24"/>
  <c r="N96" i="26"/>
  <c r="AG91"/>
  <c r="AG92" i="29"/>
  <c r="K96" i="38"/>
  <c r="M96" s="1"/>
  <c r="L99" i="24"/>
  <c r="C97" i="53"/>
  <c r="B98"/>
  <c r="Q95"/>
  <c r="B98" i="52"/>
  <c r="C97"/>
  <c r="AP93" i="14"/>
  <c r="D93" i="63" s="1"/>
  <c r="AG92" i="30"/>
  <c r="AG92" i="27"/>
  <c r="AR91" i="14"/>
  <c r="AP92"/>
  <c r="D92" i="63" s="1"/>
  <c r="AM93" i="14"/>
  <c r="E93" i="61" s="1"/>
  <c r="G93" s="1"/>
  <c r="Q95" i="14"/>
  <c r="S95"/>
  <c r="U94"/>
  <c r="AN92"/>
  <c r="D92" i="62" s="1"/>
  <c r="G92" s="1"/>
  <c r="W93" i="14"/>
  <c r="AM92"/>
  <c r="E92" i="61" s="1"/>
  <c r="AQ92" i="14"/>
  <c r="E92" i="63" s="1"/>
  <c r="AQ93" i="14"/>
  <c r="E93" i="63" s="1"/>
  <c r="AO93" i="14"/>
  <c r="E93" i="62" s="1"/>
  <c r="G93" s="1"/>
  <c r="AL92" i="14"/>
  <c r="D92" i="61" s="1"/>
  <c r="O94" i="14"/>
  <c r="V91" i="62" l="1"/>
  <c r="V91" i="63"/>
  <c r="AC96" i="29"/>
  <c r="AD96" s="1"/>
  <c r="AC96" i="27"/>
  <c r="AD96" s="1"/>
  <c r="AC95" i="26"/>
  <c r="AD95" s="1"/>
  <c r="AC96" i="24"/>
  <c r="AD96" s="1"/>
  <c r="AG96" s="1"/>
  <c r="AC96" i="28"/>
  <c r="AD96" s="1"/>
  <c r="AG96" s="1"/>
  <c r="K97" i="53"/>
  <c r="T97" s="1"/>
  <c r="O97"/>
  <c r="J97"/>
  <c r="S97" s="1"/>
  <c r="N97"/>
  <c r="W97" s="1"/>
  <c r="N97" i="29" s="1"/>
  <c r="M97" i="53"/>
  <c r="V97" s="1"/>
  <c r="N97" i="28" s="1"/>
  <c r="L97" i="53"/>
  <c r="U97" s="1"/>
  <c r="N97" i="27" s="1"/>
  <c r="G92" i="63"/>
  <c r="O92" s="1"/>
  <c r="T96" i="52"/>
  <c r="M96" i="26" s="1"/>
  <c r="O96" i="52"/>
  <c r="Q96" s="1"/>
  <c r="G92" i="61"/>
  <c r="V92" s="1"/>
  <c r="V93"/>
  <c r="O93"/>
  <c r="V93" i="62"/>
  <c r="O93"/>
  <c r="V91" i="61"/>
  <c r="O91"/>
  <c r="G93" i="63"/>
  <c r="O92" i="62"/>
  <c r="V92"/>
  <c r="V95" i="14"/>
  <c r="R95"/>
  <c r="T95"/>
  <c r="H95"/>
  <c r="N97" i="24"/>
  <c r="N97" i="26"/>
  <c r="AG92"/>
  <c r="L99" i="29"/>
  <c r="B99" i="38"/>
  <c r="K97"/>
  <c r="M97" s="1"/>
  <c r="Q96" i="53"/>
  <c r="C98"/>
  <c r="B99"/>
  <c r="C98" i="52"/>
  <c r="B99"/>
  <c r="W94" i="14"/>
  <c r="AR93"/>
  <c r="AR92"/>
  <c r="AP94"/>
  <c r="D94" i="63" s="1"/>
  <c r="AM94" i="14"/>
  <c r="E94" i="61" s="1"/>
  <c r="AN94" i="14"/>
  <c r="D94" i="62" s="1"/>
  <c r="AQ94" i="14"/>
  <c r="E94" i="63" s="1"/>
  <c r="U95" i="14"/>
  <c r="O95"/>
  <c r="Q96"/>
  <c r="S96"/>
  <c r="V92" i="63" l="1"/>
  <c r="AC97" i="27"/>
  <c r="AD97" s="1"/>
  <c r="AC97" i="28"/>
  <c r="AD97" s="1"/>
  <c r="AG97" s="1"/>
  <c r="AC97" i="24"/>
  <c r="AD97" s="1"/>
  <c r="AG97" s="1"/>
  <c r="AC97" i="29"/>
  <c r="AD97" s="1"/>
  <c r="AC96" i="26"/>
  <c r="AD96" s="1"/>
  <c r="T97" i="52"/>
  <c r="M97" i="26" s="1"/>
  <c r="O97" i="52"/>
  <c r="Q97" s="1"/>
  <c r="C99"/>
  <c r="M98" i="53"/>
  <c r="V98" s="1"/>
  <c r="V99" s="1"/>
  <c r="L98"/>
  <c r="U98" s="1"/>
  <c r="U99" s="1"/>
  <c r="K98"/>
  <c r="T98" s="1"/>
  <c r="T99" s="1"/>
  <c r="O98"/>
  <c r="J98"/>
  <c r="S98" s="1"/>
  <c r="S99" s="1"/>
  <c r="N98"/>
  <c r="W98" s="1"/>
  <c r="W99" s="1"/>
  <c r="O92" i="61"/>
  <c r="V93" i="63"/>
  <c r="O93"/>
  <c r="G94"/>
  <c r="R96" i="14"/>
  <c r="V96"/>
  <c r="T96"/>
  <c r="O96"/>
  <c r="H96"/>
  <c r="N98" i="26"/>
  <c r="N98" i="27"/>
  <c r="H99" i="38"/>
  <c r="J99"/>
  <c r="K98"/>
  <c r="C99"/>
  <c r="D99"/>
  <c r="F99"/>
  <c r="C99" i="53"/>
  <c r="Q97"/>
  <c r="W95" i="14"/>
  <c r="AG93" i="27"/>
  <c r="AG93" i="29"/>
  <c r="AG93" i="30"/>
  <c r="AG93" i="26"/>
  <c r="M99" i="24"/>
  <c r="E99" i="15"/>
  <c r="C99"/>
  <c r="U96" i="14"/>
  <c r="S97"/>
  <c r="B99"/>
  <c r="Q97"/>
  <c r="AN96"/>
  <c r="D96" i="62" s="1"/>
  <c r="AO94" i="14"/>
  <c r="E94" i="62" s="1"/>
  <c r="G94" s="1"/>
  <c r="AP95" i="14"/>
  <c r="D95" i="63" s="1"/>
  <c r="AQ95" i="14"/>
  <c r="E95" i="63" s="1"/>
  <c r="AL94" i="14"/>
  <c r="D94" i="61" s="1"/>
  <c r="G94" s="1"/>
  <c r="N98" i="24" l="1"/>
  <c r="AC98" s="1"/>
  <c r="AD98" s="1"/>
  <c r="AG98" s="1"/>
  <c r="N98" i="29"/>
  <c r="AC98" i="27"/>
  <c r="AD98" s="1"/>
  <c r="AC97" i="26"/>
  <c r="AD97" s="1"/>
  <c r="K99" i="38"/>
  <c r="M98"/>
  <c r="M99" s="1"/>
  <c r="T98" i="52"/>
  <c r="O98"/>
  <c r="Q98" s="1"/>
  <c r="K99"/>
  <c r="N98" i="28"/>
  <c r="G95" i="63"/>
  <c r="V95" s="1"/>
  <c r="V94" i="62"/>
  <c r="O94"/>
  <c r="V94" i="61"/>
  <c r="O94"/>
  <c r="V94" i="63"/>
  <c r="O94"/>
  <c r="AO96" i="14"/>
  <c r="E96" i="62" s="1"/>
  <c r="G96" s="1"/>
  <c r="R97" i="14"/>
  <c r="V97"/>
  <c r="T97"/>
  <c r="N99"/>
  <c r="H97"/>
  <c r="J99" i="53"/>
  <c r="N99"/>
  <c r="K99"/>
  <c r="M99"/>
  <c r="L99"/>
  <c r="M99" i="27"/>
  <c r="M99" i="28"/>
  <c r="M99" i="29"/>
  <c r="W96" i="14"/>
  <c r="N99" i="24"/>
  <c r="AR94" i="14"/>
  <c r="AN95"/>
  <c r="D95" i="62" s="1"/>
  <c r="AL95" i="14"/>
  <c r="D95" i="61" s="1"/>
  <c r="AL96" i="14"/>
  <c r="D96" i="61" s="1"/>
  <c r="AO95" i="14"/>
  <c r="E95" i="62" s="1"/>
  <c r="AQ96" i="14"/>
  <c r="E96" i="63" s="1"/>
  <c r="U97" i="14"/>
  <c r="Q98"/>
  <c r="I99"/>
  <c r="AP96"/>
  <c r="D96" i="63" s="1"/>
  <c r="S98" i="14"/>
  <c r="K99"/>
  <c r="AM95"/>
  <c r="E95" i="61" s="1"/>
  <c r="AM96" i="14"/>
  <c r="E96" i="61" s="1"/>
  <c r="O97" i="14"/>
  <c r="AC98" i="28" l="1"/>
  <c r="AD98" s="1"/>
  <c r="AG98" s="1"/>
  <c r="AC98" i="29"/>
  <c r="AD98" s="1"/>
  <c r="M98" i="26"/>
  <c r="AC98" s="1"/>
  <c r="AD98" s="1"/>
  <c r="T99" i="52"/>
  <c r="O95" i="63"/>
  <c r="G95" i="61"/>
  <c r="V95" s="1"/>
  <c r="G96"/>
  <c r="V96" s="1"/>
  <c r="G96" i="63"/>
  <c r="O96" s="1"/>
  <c r="O96" i="62"/>
  <c r="V96"/>
  <c r="G95"/>
  <c r="V96" i="63"/>
  <c r="O98" i="14"/>
  <c r="R98"/>
  <c r="R99" s="1"/>
  <c r="J99"/>
  <c r="V98"/>
  <c r="V99" s="1"/>
  <c r="T98"/>
  <c r="T99" s="1"/>
  <c r="L99"/>
  <c r="F99"/>
  <c r="C99"/>
  <c r="H98"/>
  <c r="H99" s="1"/>
  <c r="O99" i="53"/>
  <c r="Q98"/>
  <c r="Q99" s="1"/>
  <c r="AC99" i="24"/>
  <c r="AR96" i="14"/>
  <c r="AR95"/>
  <c r="AF99"/>
  <c r="AL98"/>
  <c r="D98" i="61" s="1"/>
  <c r="O99" i="14"/>
  <c r="Q99"/>
  <c r="W97"/>
  <c r="S99"/>
  <c r="AO97"/>
  <c r="E97" i="62" s="1"/>
  <c r="AP97" i="14"/>
  <c r="D97" i="63" s="1"/>
  <c r="U98" i="14"/>
  <c r="M99"/>
  <c r="M99" i="26" l="1"/>
  <c r="O95" i="61"/>
  <c r="O96"/>
  <c r="V95" i="62"/>
  <c r="O95"/>
  <c r="AK99" i="14"/>
  <c r="AG94" i="26"/>
  <c r="AG94" i="30"/>
  <c r="N99" i="26"/>
  <c r="AG94" i="27"/>
  <c r="N99" i="29"/>
  <c r="N99" i="28"/>
  <c r="N99" i="27"/>
  <c r="AG94" i="29"/>
  <c r="AG96" i="26"/>
  <c r="AG96" i="30"/>
  <c r="AG96" i="27"/>
  <c r="AG96" i="29"/>
  <c r="AL97" i="14"/>
  <c r="D97" i="61" s="1"/>
  <c r="Z99" i="14"/>
  <c r="AG99"/>
  <c r="AJ99"/>
  <c r="AC99"/>
  <c r="AQ98"/>
  <c r="E98" i="63" s="1"/>
  <c r="AN97" i="14"/>
  <c r="D97" i="62" s="1"/>
  <c r="G97" s="1"/>
  <c r="AI99" i="14"/>
  <c r="AP98"/>
  <c r="U99"/>
  <c r="Y99"/>
  <c r="AM98"/>
  <c r="E98" i="61" s="1"/>
  <c r="AN98" i="14"/>
  <c r="D98" i="62" s="1"/>
  <c r="W98" i="14"/>
  <c r="W99" s="1"/>
  <c r="AB99"/>
  <c r="AE99"/>
  <c r="AA99"/>
  <c r="AO98"/>
  <c r="AQ97"/>
  <c r="E97" i="63" s="1"/>
  <c r="G97" s="1"/>
  <c r="AM97" i="14"/>
  <c r="E97" i="61" s="1"/>
  <c r="AH99" i="14"/>
  <c r="E99" i="63" l="1"/>
  <c r="V97"/>
  <c r="O97"/>
  <c r="E99" i="61"/>
  <c r="D99" i="62"/>
  <c r="AP99" i="14"/>
  <c r="D98" i="63"/>
  <c r="G98" i="61"/>
  <c r="AO99" i="14"/>
  <c r="E98" i="62"/>
  <c r="E99" s="1"/>
  <c r="O97"/>
  <c r="V97"/>
  <c r="G97" i="61"/>
  <c r="AD99" i="24"/>
  <c r="AN99" i="14"/>
  <c r="AG95" i="27"/>
  <c r="AC99" i="29"/>
  <c r="AG95"/>
  <c r="AC99" i="26"/>
  <c r="AG95" i="30"/>
  <c r="AC99" i="28"/>
  <c r="AC99" i="27"/>
  <c r="AG95" i="26"/>
  <c r="AG97" i="30"/>
  <c r="AG97" i="29"/>
  <c r="AG97" i="26"/>
  <c r="AG97" i="27"/>
  <c r="AR97" i="14"/>
  <c r="AM99"/>
  <c r="AR98"/>
  <c r="AQ99"/>
  <c r="AL3"/>
  <c r="X99"/>
  <c r="AD99"/>
  <c r="V97" i="61" l="1"/>
  <c r="O97"/>
  <c r="G98" i="63"/>
  <c r="D99"/>
  <c r="O98" i="61"/>
  <c r="V98"/>
  <c r="G98" i="62"/>
  <c r="AR3" i="14"/>
  <c r="AR99" s="1"/>
  <c r="D3" i="61"/>
  <c r="AD99" i="27"/>
  <c r="AD99" i="28"/>
  <c r="AD99" i="26"/>
  <c r="AD99" i="29"/>
  <c r="AL99" i="14"/>
  <c r="V98" i="62" l="1"/>
  <c r="O98"/>
  <c r="O99" s="1"/>
  <c r="G99"/>
  <c r="V99" s="1"/>
  <c r="O98" i="63"/>
  <c r="O99" s="1"/>
  <c r="V98"/>
  <c r="G99"/>
  <c r="V99" s="1"/>
  <c r="D99" i="61"/>
  <c r="G3"/>
  <c r="AG99" i="24"/>
  <c r="AG98" i="26"/>
  <c r="AG99" s="1"/>
  <c r="AG98" i="27"/>
  <c r="AG99" s="1"/>
  <c r="AG99" i="28"/>
  <c r="AG98" i="30"/>
  <c r="AG99" s="1"/>
  <c r="AG98" i="29"/>
  <c r="AG99" s="1"/>
  <c r="M99" i="52"/>
  <c r="V3" i="61" l="1"/>
  <c r="O3"/>
  <c r="O99" s="1"/>
  <c r="G99"/>
  <c r="V99" s="1"/>
  <c r="O99" i="52"/>
  <c r="N99"/>
  <c r="Q99" l="1"/>
  <c r="Q44" i="66"/>
  <c r="P99"/>
  <c r="Q67"/>
  <c r="Q59"/>
  <c r="Q52"/>
  <c r="Q81"/>
  <c r="Q98"/>
  <c r="Q82"/>
  <c r="Q92"/>
  <c r="Q73"/>
  <c r="Q17"/>
  <c r="Q29"/>
  <c r="Q80"/>
  <c r="Q60"/>
  <c r="Q6"/>
  <c r="Q28"/>
  <c r="Q49"/>
  <c r="Q63"/>
  <c r="Q47"/>
  <c r="Q32"/>
  <c r="Q65"/>
  <c r="Q14"/>
  <c r="Q10"/>
  <c r="Q48"/>
  <c r="Q4"/>
  <c r="Q3"/>
  <c r="M99"/>
  <c r="Q20"/>
  <c r="N99"/>
  <c r="Q46"/>
  <c r="Q78"/>
  <c r="Q72"/>
  <c r="Q95"/>
  <c r="Q96"/>
  <c r="Q40"/>
  <c r="Q57"/>
  <c r="Q8"/>
  <c r="Q88"/>
  <c r="Q58"/>
  <c r="Q55"/>
  <c r="Q5"/>
  <c r="Q85"/>
  <c r="Q68"/>
  <c r="Q50"/>
  <c r="Q31"/>
  <c r="Q83"/>
  <c r="Q86"/>
  <c r="Q75"/>
  <c r="Q45"/>
  <c r="Q87"/>
  <c r="Q91"/>
  <c r="Q66"/>
  <c r="Q69"/>
  <c r="Q25"/>
  <c r="Q19"/>
  <c r="Q76"/>
  <c r="Q13"/>
  <c r="Q37"/>
  <c r="Q61"/>
  <c r="Q35"/>
  <c r="Q7"/>
  <c r="Q56"/>
  <c r="Q22"/>
  <c r="Q24"/>
  <c r="Q90"/>
  <c r="Q18"/>
  <c r="Q53"/>
  <c r="Q51"/>
  <c r="Q26"/>
  <c r="Q11"/>
  <c r="Q74"/>
  <c r="Q94"/>
  <c r="Q33"/>
  <c r="Q84"/>
  <c r="Q93"/>
  <c r="Q39"/>
  <c r="Q12"/>
  <c r="O99"/>
  <c r="Q36"/>
  <c r="Q16"/>
  <c r="Q43"/>
  <c r="Q89"/>
  <c r="Q9"/>
  <c r="Q77"/>
  <c r="Q79"/>
  <c r="Q64"/>
  <c r="Q71"/>
  <c r="Q62"/>
  <c r="Q38"/>
  <c r="Q23"/>
  <c r="Q70"/>
  <c r="Q41"/>
  <c r="Q42"/>
  <c r="Q27"/>
  <c r="Q97"/>
  <c r="Q21"/>
  <c r="Q34"/>
  <c r="Q30"/>
  <c r="Q15"/>
  <c r="Q54"/>
  <c r="Q99" l="1"/>
  <c r="Q74" i="65"/>
  <c r="Q94"/>
  <c r="Q70"/>
  <c r="Q76"/>
  <c r="Q93"/>
  <c r="Q77"/>
  <c r="Q21"/>
  <c r="Q19"/>
  <c r="Q45"/>
  <c r="Q61"/>
  <c r="Q13"/>
  <c r="Q4"/>
  <c r="Q24"/>
  <c r="Q30"/>
  <c r="O99"/>
  <c r="Q96"/>
  <c r="Q35"/>
  <c r="Q55"/>
  <c r="Q62"/>
  <c r="Q9"/>
  <c r="Q83"/>
  <c r="P99"/>
  <c r="Q51"/>
  <c r="Q28"/>
  <c r="Q23"/>
  <c r="Q86"/>
  <c r="Q97"/>
  <c r="Q26"/>
  <c r="Q73"/>
  <c r="Q66"/>
  <c r="Q38"/>
  <c r="Q59"/>
  <c r="Q48"/>
  <c r="Q92"/>
  <c r="Q31"/>
  <c r="Q82"/>
  <c r="Q98"/>
  <c r="Q40"/>
  <c r="Q12"/>
  <c r="Q44"/>
  <c r="Q57"/>
  <c r="Q3"/>
  <c r="M99"/>
  <c r="Q85"/>
  <c r="Q58"/>
  <c r="Q43"/>
  <c r="Q90"/>
  <c r="Q27"/>
  <c r="Q50"/>
  <c r="Q95"/>
  <c r="Q79"/>
  <c r="Q52"/>
  <c r="Q8"/>
  <c r="Q75"/>
  <c r="Q87"/>
  <c r="Q37"/>
  <c r="Q5"/>
  <c r="Q65"/>
  <c r="Q11"/>
  <c r="Q34"/>
  <c r="Q64"/>
  <c r="Q81"/>
  <c r="Q47"/>
  <c r="Q29"/>
  <c r="Q53"/>
  <c r="Q80"/>
  <c r="Q56"/>
  <c r="Q71"/>
  <c r="Q16"/>
  <c r="Q78"/>
  <c r="Q25"/>
  <c r="Q84"/>
  <c r="Q18"/>
  <c r="Q41"/>
  <c r="Q89"/>
  <c r="Q69"/>
  <c r="Q42"/>
  <c r="Q63"/>
  <c r="Q60"/>
  <c r="Q33"/>
  <c r="Q46"/>
  <c r="Q54"/>
  <c r="Q91"/>
  <c r="Q17"/>
  <c r="Q32"/>
  <c r="Q49"/>
  <c r="Q6"/>
  <c r="Q68"/>
  <c r="Q39"/>
  <c r="Q20"/>
  <c r="Q7"/>
  <c r="Q36"/>
  <c r="Q72"/>
  <c r="Q88"/>
  <c r="Q15"/>
  <c r="Q22"/>
  <c r="Q67"/>
  <c r="Q10"/>
  <c r="Q14"/>
  <c r="N99"/>
  <c r="Q99" l="1"/>
</calcChain>
</file>

<file path=xl/sharedStrings.xml><?xml version="1.0" encoding="utf-8"?>
<sst xmlns="http://schemas.openxmlformats.org/spreadsheetml/2006/main" count="9280" uniqueCount="581">
  <si>
    <t>ANTA_GF</t>
  </si>
  <si>
    <t>ANTA_LF</t>
  </si>
  <si>
    <t>ANTA_RF</t>
  </si>
  <si>
    <t>AURY_GF</t>
  </si>
  <si>
    <t>AURY_LF</t>
  </si>
  <si>
    <t>AURY_RF</t>
  </si>
  <si>
    <t>BSIUL</t>
  </si>
  <si>
    <t>CHAMERA1</t>
  </si>
  <si>
    <t>CHAMERA2</t>
  </si>
  <si>
    <t>CHAMERA3</t>
  </si>
  <si>
    <t>DADRI_GF</t>
  </si>
  <si>
    <t>DADRI_LF</t>
  </si>
  <si>
    <t>DADRI_RF</t>
  </si>
  <si>
    <t>DADRIT</t>
  </si>
  <si>
    <t>DADRT2</t>
  </si>
  <si>
    <t>DHAULIGNGA</t>
  </si>
  <si>
    <t>DULHASTI</t>
  </si>
  <si>
    <t>FSTPP I &amp; II</t>
  </si>
  <si>
    <t>JHAJJAR</t>
  </si>
  <si>
    <t>KHSTPP-I</t>
  </si>
  <si>
    <t>KHSTPP-II</t>
  </si>
  <si>
    <t>KOTESHWR</t>
  </si>
  <si>
    <t>NAPP</t>
  </si>
  <si>
    <t>NJPC</t>
  </si>
  <si>
    <t>PARBATI3</t>
  </si>
  <si>
    <t>RAPPB</t>
  </si>
  <si>
    <t>RAPPC</t>
  </si>
  <si>
    <t>RIHAND1</t>
  </si>
  <si>
    <t>RIHAND2</t>
  </si>
  <si>
    <t>RIHAND3</t>
  </si>
  <si>
    <t>SALAL</t>
  </si>
  <si>
    <t>SASAN</t>
  </si>
  <si>
    <t>SEWA2</t>
  </si>
  <si>
    <t>SINGRAULI</t>
  </si>
  <si>
    <t>SINGRAULI_HYDRO</t>
  </si>
  <si>
    <t>TALA</t>
  </si>
  <si>
    <t>TANAKPUR</t>
  </si>
  <si>
    <t>TEHRI</t>
  </si>
  <si>
    <t>UNCHAHAR1</t>
  </si>
  <si>
    <t>UNCHAHAR2</t>
  </si>
  <si>
    <t>UNCHAHAR3</t>
  </si>
  <si>
    <t>UNCHAHAR4</t>
  </si>
  <si>
    <t>URI</t>
  </si>
  <si>
    <t>URI2</t>
  </si>
  <si>
    <t>Timeslot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</si>
  <si>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</si>
  <si>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</si>
  <si>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</si>
  <si>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</si>
  <si>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</si>
  <si>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</si>
  <si>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</si>
  <si>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</si>
  <si>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</si>
  <si>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</si>
  <si>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</si>
  <si>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</si>
  <si>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</si>
  <si>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</si>
  <si>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</si>
  <si>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</si>
  <si>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</si>
  <si>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</si>
  <si>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</si>
  <si>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</si>
  <si>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</si>
  <si>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</si>
  <si>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</si>
  <si>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</si>
  <si>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</si>
  <si>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</si>
  <si>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</si>
  <si>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</si>
  <si>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</si>
  <si>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</si>
  <si>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</si>
  <si>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</si>
  <si>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</si>
  <si>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</si>
  <si>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</si>
  <si>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</si>
  <si>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</si>
  <si>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</si>
  <si>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</si>
  <si>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</si>
  <si>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</si>
  <si>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</si>
  <si>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</si>
  <si>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</si>
  <si>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</si>
  <si>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</si>
  <si>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</si>
  <si>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</si>
  <si>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</si>
  <si>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</si>
  <si>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</si>
  <si>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</si>
  <si>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</si>
  <si>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</si>
  <si>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</si>
  <si>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</si>
  <si>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</si>
  <si>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</si>
  <si>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</si>
  <si>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</si>
  <si>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</si>
  <si>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</si>
  <si>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</si>
  <si>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</si>
  <si>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</si>
  <si>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</si>
  <si>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</si>
  <si>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</si>
  <si>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</si>
  <si>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</si>
  <si>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</si>
  <si>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</si>
  <si>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</si>
  <si>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</si>
  <si>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</si>
  <si>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</si>
  <si>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</si>
  <si>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</si>
  <si>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</si>
  <si>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</si>
  <si>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</si>
  <si>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</si>
  <si>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</si>
  <si>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</si>
  <si>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</si>
  <si>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</si>
  <si>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</si>
  <si>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</si>
  <si>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</si>
  <si>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</si>
  <si>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</si>
  <si>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</si>
  <si>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</si>
  <si>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</si>
  <si>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</si>
  <si>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</si>
  <si>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MUS</t>
  </si>
  <si>
    <t>Total</t>
  </si>
  <si>
    <t>LT-03</t>
  </si>
  <si>
    <t>LT-04</t>
  </si>
  <si>
    <t>BRPL</t>
  </si>
  <si>
    <t>BYPL</t>
  </si>
  <si>
    <t>MES</t>
  </si>
  <si>
    <t>NDMC</t>
  </si>
  <si>
    <t>TPDDL</t>
  </si>
  <si>
    <t>RPH</t>
  </si>
  <si>
    <t>BTPS</t>
  </si>
  <si>
    <t>BAWANA DC</t>
  </si>
  <si>
    <t>DC</t>
  </si>
  <si>
    <t>BAWANA SG</t>
  </si>
  <si>
    <t>Frq Correction</t>
  </si>
  <si>
    <t>Frq Corrected Bawana</t>
  </si>
  <si>
    <t>BAWANA HARYANA SG</t>
  </si>
  <si>
    <t>BAWANA PUNJAB SG</t>
  </si>
  <si>
    <t>BAWANA DELHI SG</t>
  </si>
  <si>
    <t>BLOCK</t>
  </si>
  <si>
    <t>CCNG</t>
  </si>
  <si>
    <t>OCNG</t>
  </si>
  <si>
    <t>CCRLNG</t>
  </si>
  <si>
    <t>OCRLNG</t>
  </si>
  <si>
    <t>CCSpot</t>
  </si>
  <si>
    <t>OCSpot</t>
  </si>
  <si>
    <t>TOTAL BAWANA</t>
  </si>
  <si>
    <t>factor</t>
  </si>
  <si>
    <t>HARYANA</t>
  </si>
  <si>
    <t>PUNJAB</t>
  </si>
  <si>
    <t>TOTAL IN Mus</t>
  </si>
  <si>
    <t>Pragati DC</t>
  </si>
  <si>
    <t>Pragati SG</t>
  </si>
  <si>
    <t>Frq Corrected PPCLSG</t>
  </si>
  <si>
    <t>GT DC</t>
  </si>
  <si>
    <t>GT SG</t>
  </si>
  <si>
    <t>Frq Corrected GTSG</t>
  </si>
  <si>
    <t>GT</t>
  </si>
  <si>
    <t>DC in MW</t>
  </si>
  <si>
    <t>SG in MW</t>
  </si>
  <si>
    <t>1 Mw to IP</t>
  </si>
  <si>
    <t>Total SG to Delhi</t>
  </si>
  <si>
    <t>TOTAL PRAGATI</t>
  </si>
  <si>
    <t>TOTAL GT</t>
  </si>
  <si>
    <t>Losses</t>
  </si>
  <si>
    <t>PPCL NG</t>
  </si>
  <si>
    <t>PPCL Spot</t>
  </si>
  <si>
    <t xml:space="preserve">GT NG </t>
  </si>
  <si>
    <t>GT Spot</t>
  </si>
  <si>
    <t>BAWANA NG</t>
  </si>
  <si>
    <t>BAWANA Spot</t>
  </si>
  <si>
    <t>BAWANA RLNG</t>
  </si>
  <si>
    <t>ISGS Total</t>
  </si>
  <si>
    <t>STOA Purchase</t>
  </si>
  <si>
    <t>STOA Sale</t>
  </si>
  <si>
    <t>TOWMCL</t>
  </si>
  <si>
    <t>EDWPCL</t>
  </si>
  <si>
    <t>MSW Bawana</t>
  </si>
  <si>
    <t>SH-07</t>
  </si>
  <si>
    <t>SH-06</t>
  </si>
  <si>
    <t>GT_CC</t>
  </si>
  <si>
    <t>GT_OC</t>
  </si>
  <si>
    <t>GT_OC_Spot</t>
  </si>
  <si>
    <t>GT_CC_Spot</t>
  </si>
  <si>
    <t>PRG_CC</t>
  </si>
  <si>
    <t>PRG_OC</t>
  </si>
  <si>
    <t>PRG_CC_Spot</t>
  </si>
  <si>
    <t>PRG_OC_Spot</t>
  </si>
  <si>
    <t>CCGT_CC</t>
  </si>
  <si>
    <t>CCGT_OC</t>
  </si>
  <si>
    <t>CCGT_CC_Spot</t>
  </si>
  <si>
    <t>CCGT_OC_Spot</t>
  </si>
  <si>
    <t>CCGT_CC_RLNG</t>
  </si>
  <si>
    <t>CCGT_OC_RLNG</t>
  </si>
  <si>
    <t>EDWM</t>
  </si>
  <si>
    <t>NDPL</t>
  </si>
  <si>
    <t>TOTAL</t>
  </si>
  <si>
    <t>IEX Purchase</t>
  </si>
  <si>
    <t>IEX Sale</t>
  </si>
  <si>
    <t>Gas Turbine</t>
  </si>
  <si>
    <t>Pragati</t>
  </si>
  <si>
    <t>CCGT Bawana</t>
  </si>
  <si>
    <t>List of Open Access Customers</t>
  </si>
  <si>
    <t>Purchase</t>
  </si>
  <si>
    <t>Sale</t>
  </si>
  <si>
    <t>BMDRC</t>
  </si>
  <si>
    <t>EGRHPL</t>
  </si>
  <si>
    <t>DFPL</t>
  </si>
  <si>
    <t>FORTISSHB</t>
  </si>
  <si>
    <t>HOM</t>
  </si>
  <si>
    <t>MHIL</t>
  </si>
  <si>
    <t>RGCIRC</t>
  </si>
  <si>
    <t>SHIVA</t>
  </si>
  <si>
    <t>AISHER</t>
  </si>
  <si>
    <t>AHCSPL</t>
  </si>
  <si>
    <t>ASIAN</t>
  </si>
  <si>
    <t>BHMRC</t>
  </si>
  <si>
    <t>BAHPL</t>
  </si>
  <si>
    <t>BHSPL</t>
  </si>
  <si>
    <t>DIAPL</t>
  </si>
  <si>
    <t>DIPL</t>
  </si>
  <si>
    <t>DLFL</t>
  </si>
  <si>
    <t>DLFPL</t>
  </si>
  <si>
    <t>EHIRCL</t>
  </si>
  <si>
    <t>FLRDCT</t>
  </si>
  <si>
    <t>GMHRCMS</t>
  </si>
  <si>
    <t>ISIC</t>
  </si>
  <si>
    <t>LPCL</t>
  </si>
  <si>
    <t>DTCP</t>
  </si>
  <si>
    <t>PHL</t>
  </si>
  <si>
    <t>SIPL</t>
  </si>
  <si>
    <t>TIHCL</t>
  </si>
  <si>
    <t>THNDPL</t>
  </si>
  <si>
    <t>VMSL</t>
  </si>
  <si>
    <t>WHPL</t>
  </si>
  <si>
    <t>BSES_Rajdhani_Power_Limited_(BRPL)</t>
  </si>
  <si>
    <t>BSES_Yamuna_Power_Limited_(BYPL)</t>
  </si>
  <si>
    <t>ERHPL</t>
  </si>
  <si>
    <t>JDPL</t>
  </si>
  <si>
    <t>CHPL-DL</t>
  </si>
  <si>
    <t>IMCL</t>
  </si>
  <si>
    <t>JHPL-DL</t>
  </si>
  <si>
    <t>UHL</t>
  </si>
  <si>
    <t>MAX-HPTL</t>
  </si>
  <si>
    <t xml:space="preserve">Tata_Power_Delhi_Distribution_Limited </t>
  </si>
  <si>
    <t>Frequency</t>
  </si>
  <si>
    <t>FREQUENCYCORRECTION</t>
  </si>
  <si>
    <t>frq below 49.7</t>
  </si>
  <si>
    <t>Frquency</t>
  </si>
  <si>
    <t>IDT-1</t>
  </si>
  <si>
    <t>NRail</t>
  </si>
  <si>
    <t>Final Schedule</t>
  </si>
  <si>
    <t>Paste</t>
  </si>
  <si>
    <t>DLFEL</t>
  </si>
  <si>
    <t>BAL224</t>
  </si>
  <si>
    <t>BAL234</t>
  </si>
  <si>
    <t>BAL184</t>
  </si>
  <si>
    <t>SG</t>
  </si>
  <si>
    <t>MSSH</t>
  </si>
  <si>
    <t>ASMW</t>
  </si>
  <si>
    <t>BAWANASpot</t>
  </si>
  <si>
    <t>Solar</t>
  </si>
  <si>
    <t>Other LTA</t>
  </si>
  <si>
    <t>MTOA</t>
  </si>
  <si>
    <t>Non-Solar</t>
  </si>
  <si>
    <t>Total OA Quantum Sale</t>
  </si>
  <si>
    <t>Sale to Discom</t>
  </si>
  <si>
    <t>Net Schedule of Discoms</t>
  </si>
  <si>
    <t>Sale to OA consumers</t>
  </si>
  <si>
    <t>OA Name</t>
  </si>
  <si>
    <t>Discom Name</t>
  </si>
  <si>
    <t>IEX Name</t>
  </si>
  <si>
    <t>% Entitlement</t>
  </si>
  <si>
    <t>LTA</t>
  </si>
  <si>
    <t>Other</t>
  </si>
  <si>
    <t>BRPL ENERGY Sale To</t>
  </si>
  <si>
    <t>BYPL ENERGY Sale to</t>
  </si>
  <si>
    <t>MES ENERGY Sale to</t>
  </si>
  <si>
    <t>NDMC ENERGY Sale to</t>
  </si>
  <si>
    <t>TPDDL ENERGY Sale to</t>
  </si>
  <si>
    <t>BRPL to Amount Recived from</t>
  </si>
  <si>
    <t>BYPL to Amount Recived from</t>
  </si>
  <si>
    <t>MES to Amount Recived from</t>
  </si>
  <si>
    <t>NDMC to Amount Recived from</t>
  </si>
  <si>
    <t>TPDDL to Amount Recived from</t>
  </si>
  <si>
    <t>Net Sale Purchase</t>
  </si>
  <si>
    <t>IEX Rate</t>
  </si>
  <si>
    <t>IEXRate+10P</t>
  </si>
  <si>
    <t>BAMI</t>
  </si>
  <si>
    <t>nphpl</t>
  </si>
  <si>
    <t>CPIDPL</t>
  </si>
  <si>
    <t>IHPL</t>
  </si>
  <si>
    <t>Intra</t>
  </si>
  <si>
    <t>LT-DMRC</t>
  </si>
  <si>
    <t>GRTS</t>
  </si>
  <si>
    <t>FORTISSB</t>
  </si>
  <si>
    <t>NRLDC</t>
  </si>
  <si>
    <t>End of Day Schedule</t>
  </si>
  <si>
    <t>Finalised Schedule</t>
  </si>
  <si>
    <t>CC</t>
  </si>
  <si>
    <t>OC</t>
  </si>
  <si>
    <t xml:space="preserve">CC </t>
  </si>
  <si>
    <t>Chk</t>
  </si>
  <si>
    <t>Total in MUS</t>
  </si>
  <si>
    <t>EOD</t>
  </si>
  <si>
    <t xml:space="preserve">NRLDC </t>
  </si>
  <si>
    <t>Haryana</t>
  </si>
  <si>
    <t>Punjab</t>
  </si>
  <si>
    <t>OIDLII</t>
  </si>
  <si>
    <t>OIDLIII</t>
  </si>
  <si>
    <t>IFCL</t>
  </si>
  <si>
    <t>1 Mw to RPH</t>
  </si>
  <si>
    <t>GE_(U)_Elect_Supply_Delhi_Cantt_(MES)</t>
  </si>
  <si>
    <t>Northern_Railway_Delhi</t>
  </si>
  <si>
    <t>BLKMH</t>
  </si>
  <si>
    <t>MDFVPL</t>
  </si>
  <si>
    <t xml:space="preserve"> ITCLH</t>
  </si>
  <si>
    <t>L_NR_2019_19</t>
  </si>
  <si>
    <t>ABL</t>
  </si>
  <si>
    <t>BRBCL</t>
  </si>
  <si>
    <t>TSTPP-I</t>
  </si>
  <si>
    <t>Entt MW</t>
  </si>
  <si>
    <t>Sch MW (Dpp)</t>
  </si>
  <si>
    <t>Sch MW (Exbus)</t>
  </si>
  <si>
    <t>Difference</t>
  </si>
  <si>
    <t>SLDC EOD</t>
  </si>
  <si>
    <t>ANTA_CRF</t>
  </si>
  <si>
    <t>AURY_CRF</t>
  </si>
  <si>
    <t>DADRI_CRF</t>
  </si>
  <si>
    <t>DADR_CRF</t>
  </si>
  <si>
    <t>M_NR_2018_01</t>
  </si>
  <si>
    <t>PXIL Purchase</t>
  </si>
  <si>
    <t>PXIL Sale</t>
  </si>
  <si>
    <t>RTM_IEX Purchase</t>
  </si>
  <si>
    <t>RTM_IEX Sale</t>
  </si>
  <si>
    <t>RTM_PXI Purchase</t>
  </si>
  <si>
    <t>RTM_PXI Sale</t>
  </si>
  <si>
    <t>ITCLH</t>
  </si>
  <si>
    <t>STT</t>
  </si>
  <si>
    <t>VIL_DELHI</t>
  </si>
  <si>
    <t>IEX</t>
  </si>
  <si>
    <t>Schedule</t>
  </si>
  <si>
    <t>Actual</t>
  </si>
  <si>
    <t>IITD</t>
  </si>
  <si>
    <t>HYACINTH</t>
  </si>
  <si>
    <t>ABHL</t>
  </si>
  <si>
    <t>CHL</t>
  </si>
  <si>
    <t>TSCL</t>
  </si>
  <si>
    <t>MES (Delhi)</t>
  </si>
  <si>
    <t xml:space="preserve">DVC </t>
  </si>
  <si>
    <t>w.e.f. 15th Sept 2021</t>
  </si>
  <si>
    <t>PXIL    Sale</t>
  </si>
  <si>
    <t>GDAM_IEX Purchase</t>
  </si>
  <si>
    <t>GDAM_IEX Sale</t>
  </si>
  <si>
    <t>GDAM_PXI Purchase</t>
  </si>
  <si>
    <t>GDAM_PXI Sale</t>
  </si>
  <si>
    <t xml:space="preserve">BSES_Rajdhani_Power_Limited_(BRPL) </t>
  </si>
  <si>
    <t>w.e.f. 01st Nov 2021</t>
  </si>
  <si>
    <t xml:space="preserve">BSES_Yamuna_Power_Limited_(BYPL) </t>
  </si>
  <si>
    <t>MW</t>
  </si>
  <si>
    <t>KUDGI</t>
  </si>
  <si>
    <t>NTPL</t>
  </si>
  <si>
    <t>NLCTS2EXP</t>
  </si>
  <si>
    <t>KGSU1AND2</t>
  </si>
  <si>
    <t>TALST2</t>
  </si>
  <si>
    <t>VALLURNTECL</t>
  </si>
  <si>
    <t>SIMHST2</t>
  </si>
  <si>
    <t>NLCIIST2</t>
  </si>
  <si>
    <t>NLCIIST1</t>
  </si>
  <si>
    <t>KKNP</t>
  </si>
  <si>
    <t>MAPS</t>
  </si>
  <si>
    <t>RSTPSU1TO6</t>
  </si>
  <si>
    <t>RSTPSU7</t>
  </si>
  <si>
    <t>KGSU3AND4</t>
  </si>
  <si>
    <t>NLCEXP</t>
  </si>
  <si>
    <t>NNTPP</t>
  </si>
  <si>
    <t xml:space="preserve">NDMC </t>
  </si>
  <si>
    <t>BSES Rajdhani Power Limited</t>
  </si>
  <si>
    <t>LODHI</t>
  </si>
  <si>
    <t>VODAFONE_MATHURA</t>
  </si>
  <si>
    <t>VODAFONE_OKHLA</t>
  </si>
  <si>
    <t>w.e.f. 01st Oct 2022</t>
  </si>
  <si>
    <t>LT_MEJA_Delhi</t>
  </si>
  <si>
    <t>GADARWARA-I</t>
  </si>
  <si>
    <t>GANDHAR-APM</t>
  </si>
  <si>
    <t>GANDHAR-ComGas</t>
  </si>
  <si>
    <t>GANDHAR-NAPM</t>
  </si>
  <si>
    <t>GANDHAR-RLNG</t>
  </si>
  <si>
    <t>KAPS</t>
  </si>
  <si>
    <t>KAWAS-APM</t>
  </si>
  <si>
    <t>KAWAS-ComGas</t>
  </si>
  <si>
    <t>KAWAS-NAPM</t>
  </si>
  <si>
    <t>KAWAS-RLNG</t>
  </si>
  <si>
    <t>KAWAS-zLIQ</t>
  </si>
  <si>
    <t>KHARGONE-I</t>
  </si>
  <si>
    <t>KISHANGANGA</t>
  </si>
  <si>
    <t>KOLDAM</t>
  </si>
  <si>
    <t>KSTPS I&amp;II</t>
  </si>
  <si>
    <t>KSTPS7</t>
  </si>
  <si>
    <t>LARA-I</t>
  </si>
  <si>
    <t>MOUDA</t>
  </si>
  <si>
    <t>MOUDA_II</t>
  </si>
  <si>
    <t>RAMPUR</t>
  </si>
  <si>
    <t>SIPAT I</t>
  </si>
  <si>
    <t>SIPAT II</t>
  </si>
  <si>
    <t>SOLAPUR</t>
  </si>
  <si>
    <t>TANDA2</t>
  </si>
  <si>
    <t>TAPS-II</t>
  </si>
  <si>
    <t>VSTPS I</t>
  </si>
  <si>
    <t>VSTPS II</t>
  </si>
  <si>
    <t>VSTPS III</t>
  </si>
  <si>
    <t>VSTPS IV</t>
  </si>
  <si>
    <t>VSTPS V</t>
  </si>
  <si>
    <t>TWEPL</t>
  </si>
  <si>
    <t>Paste Schedule here</t>
  </si>
  <si>
    <t>Normal Rate</t>
  </si>
  <si>
    <t>DAM Rate</t>
  </si>
  <si>
    <t xml:space="preserve">Northern_Railway_Delhi </t>
  </si>
  <si>
    <t>New_Delhi_Municipal_Council</t>
  </si>
  <si>
    <t>STU Losses %</t>
  </si>
  <si>
    <t>CTU Losses %</t>
  </si>
  <si>
    <t>Percentage</t>
  </si>
  <si>
    <t xml:space="preserve">Remarks </t>
  </si>
  <si>
    <t>Date</t>
  </si>
  <si>
    <t xml:space="preserve">NRLDC Revision Details </t>
  </si>
  <si>
    <t xml:space="preserve">Revision No </t>
  </si>
  <si>
    <t>Revision date-time</t>
  </si>
  <si>
    <t>Delhi SLDC Revsion Details</t>
  </si>
  <si>
    <t>Must Run</t>
  </si>
  <si>
    <t>KSHNGNGA</t>
  </si>
  <si>
    <t>MEJA</t>
  </si>
  <si>
    <t>LT_MEJA</t>
  </si>
  <si>
    <t>DADRI_T2</t>
  </si>
  <si>
    <t>SNGRAULI</t>
  </si>
  <si>
    <t>UNCHHAR1</t>
  </si>
  <si>
    <t>UNCHHAR2</t>
  </si>
  <si>
    <t>UNCHHAR3</t>
  </si>
  <si>
    <t>FARAKKA</t>
  </si>
  <si>
    <t>KAHLGAN1</t>
  </si>
  <si>
    <t>KAHLGAN2</t>
  </si>
  <si>
    <t>DADRI_T</t>
  </si>
  <si>
    <t>GT_RLG_C</t>
  </si>
  <si>
    <t>GT_RLNG</t>
  </si>
  <si>
    <t>PRG_G_CC</t>
  </si>
  <si>
    <t>PRAGATI</t>
  </si>
  <si>
    <t>PG_RLG_C</t>
  </si>
  <si>
    <t>PRG_RLNG</t>
  </si>
  <si>
    <t>CCGT_RCC</t>
  </si>
  <si>
    <t>CCGT_ROC</t>
  </si>
  <si>
    <t>CCGTCCSPOT</t>
  </si>
  <si>
    <t>CCGTOCSPOT</t>
  </si>
  <si>
    <t>DVC</t>
  </si>
  <si>
    <t>MTPS6</t>
  </si>
  <si>
    <t>RUMS_DMRC</t>
  </si>
  <si>
    <t>Entt</t>
  </si>
  <si>
    <t>Delhi PP</t>
  </si>
  <si>
    <t>Final</t>
  </si>
  <si>
    <t>K</t>
  </si>
  <si>
    <t>row</t>
  </si>
  <si>
    <t>Exbus</t>
  </si>
  <si>
    <t>Generator Column</t>
  </si>
  <si>
    <t>Allocation sheet row</t>
  </si>
  <si>
    <t>w.e.f 01.07.2023 to 31.10.2023</t>
  </si>
  <si>
    <t xml:space="preserve">Nathpa Jhakri HEP </t>
  </si>
  <si>
    <t>Narora APS</t>
  </si>
  <si>
    <t>RAPP (C )</t>
  </si>
  <si>
    <t>No Power schedule to Delhi</t>
  </si>
  <si>
    <t>LT_NR_2023_07  BRPL</t>
  </si>
  <si>
    <t>LT_NR_2023_10 BYPL</t>
  </si>
  <si>
    <t xml:space="preserve"> w.e.f. 26th July 2023</t>
  </si>
  <si>
    <t xml:space="preserve"> Avikaran Solar (REMC)</t>
  </si>
  <si>
    <t>NR/01102023/06022042/L_NR_2012_02</t>
  </si>
  <si>
    <t>NR/01102023/06022042/L_NR_2012_07</t>
  </si>
  <si>
    <t>NR/01102023/25122043/GNA_MEJA_DELHI</t>
  </si>
  <si>
    <t>NR/01102023/31052040/LT-31</t>
  </si>
  <si>
    <t>NR/01102023/30042040/GNA_LT_35</t>
  </si>
  <si>
    <t>NR/01102023/30042040/GNA_LT_36</t>
  </si>
  <si>
    <t>NR/01102023/19072037/LT-05</t>
  </si>
  <si>
    <t>NR/01102023/23072042/L_NR_2012_04</t>
  </si>
  <si>
    <t>NR/01102023/15082037/GNA_NR_2012_01</t>
  </si>
  <si>
    <t>NR/01102023/22052037/LT-59</t>
  </si>
  <si>
    <t>SR/01102023/07102043/L_NR_2018_61</t>
  </si>
  <si>
    <t>WR/01102023/29112042/RUMS(L_NR_2019_06)</t>
  </si>
  <si>
    <t>WR/01102023/29112042/RUMS(L_NR_2019_07)</t>
  </si>
  <si>
    <t>WR/01102023/29112042/L_NR_2019_05</t>
  </si>
  <si>
    <t>NR/01102023/31102037/L_NR_2019_11</t>
  </si>
  <si>
    <t>NR/01102023/05012040/L_NR_2020_02</t>
  </si>
  <si>
    <t>WR/01102023/31032046/L_NR_2020_05</t>
  </si>
  <si>
    <t>WR/01102023/01102023/L_NR_2020_06</t>
  </si>
  <si>
    <t>WR/01102023/24112044/L_NR_2020_07</t>
  </si>
  <si>
    <t>NR/01102023/13082046/L_NR_2021_12</t>
  </si>
  <si>
    <t>NR/01102023/02122045/L_NR_2021_13</t>
  </si>
  <si>
    <t>NR/01102023/08032047/L_NR_2021_14</t>
  </si>
  <si>
    <t>NR/01102023/25072045/L_NR_2021_15</t>
  </si>
  <si>
    <t>WR/01102023/16072048/L_NR_2022_08</t>
  </si>
  <si>
    <t>WR/01102023/01102023/L_NR_2022_09</t>
  </si>
  <si>
    <t>WR/01102023/30052048/L_NR_2022_10</t>
  </si>
  <si>
    <t>NR/01102023/27052033/DIAPL(L_NR_2023_04)</t>
  </si>
  <si>
    <t>NR/26072023/31072042/L_NR_2023_07</t>
  </si>
  <si>
    <t>NR/26072023/25122043/L_NR_2023_10</t>
  </si>
  <si>
    <t>NR/22102023/11042047/L_NR_2021_17</t>
  </si>
  <si>
    <t>NR/22102023/11042047/L_NR_2021_16</t>
  </si>
  <si>
    <t>w.e.f. 01.11.2023</t>
  </si>
  <si>
    <t>w.e.f. From 01.11.2023</t>
  </si>
  <si>
    <t>HPX Purchase</t>
  </si>
  <si>
    <t>HPX    Sale</t>
  </si>
  <si>
    <t>BSES Rajdhani Power Ltd</t>
  </si>
  <si>
    <t>Implemented</t>
  </si>
  <si>
    <t>Diff</t>
  </si>
  <si>
    <t>Grand Diff</t>
  </si>
  <si>
    <t>54IS2024/02/13</t>
  </si>
  <si>
    <t>East_Delhi_Waste_Processing_Company_Limited_(EDWPCL)</t>
  </si>
  <si>
    <t>HP</t>
  </si>
  <si>
    <t>NR/2024/18445/A/4683</t>
  </si>
  <si>
    <t>A_A_Energy_MH_Bio</t>
  </si>
  <si>
    <t>NR/2024/18436/A/4571</t>
  </si>
  <si>
    <t>SOLAPUR_SOLAR</t>
  </si>
  <si>
    <t>NR/2024/18585/C</t>
  </si>
  <si>
    <t>Nagaland_Ben</t>
  </si>
  <si>
    <t>NER/2024/1934/A/4662</t>
  </si>
  <si>
    <t>GOA_Beneficiary</t>
  </si>
  <si>
    <t>WR/2024/21351/A/4666</t>
  </si>
  <si>
    <t>WR/2024/21355/A/4679</t>
  </si>
  <si>
    <t>ITCWIND</t>
  </si>
  <si>
    <t>NR/2024/18388/A/4462</t>
  </si>
  <si>
    <t>Manipur_Ben</t>
  </si>
  <si>
    <t>NER/2024/1922/A/4663</t>
  </si>
  <si>
    <t>NR/01022024/15022024/HP-37</t>
  </si>
  <si>
    <t>B_S_ISPAT_MH</t>
  </si>
  <si>
    <t>NR/01022024/29022024/HPX-GTAMLDCRA-141223-05420</t>
  </si>
  <si>
    <t>RAJASTHAN</t>
  </si>
  <si>
    <t>NR/01022024/29022024/79</t>
  </si>
  <si>
    <t>SNJSUGARLTDAP</t>
  </si>
  <si>
    <t xml:space="preserve">NR/01022024/29022024/HPX-GTAMLDCRA-141223-05406 </t>
  </si>
  <si>
    <t>SCLTPS</t>
  </si>
  <si>
    <t>NR/13022024/13022024/HPX-TAMCTG-120224-06162</t>
  </si>
  <si>
    <t>MSPIL</t>
  </si>
  <si>
    <t>NR/01022024/29022024/HPX-GTAMLDCRA-090124-05718</t>
  </si>
  <si>
    <t>RKM_POWER</t>
  </si>
  <si>
    <t>NR/13022024/13022024/IEX_240212_06348</t>
  </si>
  <si>
    <t>BCMLB001</t>
  </si>
  <si>
    <t>NR/20122023/29022024/IEX_LDC_231218_00501</t>
  </si>
  <si>
    <t>CHANJUII</t>
  </si>
  <si>
    <t>NR/01012024/31032024/ ChanjuII</t>
  </si>
  <si>
    <t>NSPLN MP</t>
  </si>
  <si>
    <t>NR/01022024/29022024/HPX-GTAMLDCRA-090124-05713</t>
  </si>
  <si>
    <t>NR/01022024/15022024/HP-35</t>
  </si>
  <si>
    <t>SDKSM</t>
  </si>
  <si>
    <t>NR/01022024/29022024/HPX-GTAMLDCRA-090124-05714</t>
  </si>
  <si>
    <t>BCMLUH</t>
  </si>
  <si>
    <t>NR/20122023/29022024/IEX_LDC_231218_00502</t>
  </si>
  <si>
    <t>NR/01022024/15022024/HP-44</t>
  </si>
  <si>
    <t>NR/01022024/15022024/HP-39</t>
  </si>
  <si>
    <t>UTTARAKHAND</t>
  </si>
  <si>
    <t>NR/01022024/29022024/5412UPCL/CE(Comm)/SE/Banking dt. 17.11.2023</t>
  </si>
  <si>
    <t>SBSRPC11PL_BKN</t>
  </si>
  <si>
    <t>NR/01102023/02012046/L_NR_2021_17</t>
  </si>
  <si>
    <t>RSRPL_BKN</t>
  </si>
  <si>
    <t>NR/01022024/29022024/SJVN010224NR1468</t>
  </si>
  <si>
    <t>NR/01022024/29022024/SJVN010224NR1469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</si>
</sst>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"/>
    <numFmt numFmtId="166" formatCode="0.000"/>
    <numFmt numFmtId="167" formatCode="0.0"/>
    <numFmt numFmtId="168" formatCode="[$-409]d\-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12" borderId="0" applyNumberFormat="0" applyBorder="0" applyAlignment="0" applyProtection="0"/>
  </cellStyleXfs>
  <cellXfs count="242">
    <xf numFmtId="0" fontId="0" fillId="0" borderId="0" xfId="0"/>
    <xf numFmtId="2" fontId="0" fillId="0" borderId="0" xfId="0" applyNumberFormat="1"/>
    <xf numFmtId="15" fontId="1" fillId="0" borderId="0" xfId="1" applyNumberFormat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0" fillId="3" borderId="0" xfId="0" applyFill="1"/>
    <xf numFmtId="0" fontId="0" fillId="2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1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Font="1"/>
    <xf numFmtId="2" fontId="3" fillId="6" borderId="9" xfId="1" applyNumberFormat="1" applyFont="1" applyFill="1" applyBorder="1"/>
    <xf numFmtId="0" fontId="0" fillId="7" borderId="0" xfId="0" applyFill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5" fontId="0" fillId="0" borderId="0" xfId="0" applyNumberFormat="1"/>
    <xf numFmtId="0" fontId="0" fillId="0" borderId="22" xfId="0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5" fillId="12" borderId="0" xfId="2"/>
    <xf numFmtId="0" fontId="0" fillId="11" borderId="0" xfId="0" applyFill="1" applyAlignment="1">
      <alignment horizontal="center" vertical="center" wrapText="1"/>
    </xf>
    <xf numFmtId="0" fontId="0" fillId="11" borderId="5" xfId="0" applyFill="1" applyBorder="1"/>
    <xf numFmtId="0" fontId="0" fillId="11" borderId="0" xfId="0" applyFill="1" applyBorder="1"/>
    <xf numFmtId="0" fontId="0" fillId="11" borderId="6" xfId="0" applyFill="1" applyBorder="1"/>
    <xf numFmtId="0" fontId="6" fillId="0" borderId="0" xfId="0" applyFont="1" applyFill="1" applyBorder="1"/>
    <xf numFmtId="0" fontId="5" fillId="12" borderId="22" xfId="2" applyBorder="1"/>
    <xf numFmtId="0" fontId="0" fillId="0" borderId="22" xfId="0" applyBorder="1"/>
    <xf numFmtId="0" fontId="0" fillId="4" borderId="22" xfId="0" applyFill="1" applyBorder="1"/>
    <xf numFmtId="0" fontId="0" fillId="13" borderId="0" xfId="0" applyFill="1" applyAlignment="1">
      <alignment horizontal="center" wrapText="1"/>
    </xf>
    <xf numFmtId="0" fontId="0" fillId="13" borderId="22" xfId="0" applyFill="1" applyBorder="1"/>
    <xf numFmtId="0" fontId="0" fillId="14" borderId="0" xfId="0" applyFill="1" applyAlignment="1">
      <alignment horizontal="center" wrapText="1"/>
    </xf>
    <xf numFmtId="0" fontId="0" fillId="14" borderId="22" xfId="0" applyFill="1" applyBorder="1"/>
    <xf numFmtId="0" fontId="0" fillId="15" borderId="22" xfId="0" applyFill="1" applyBorder="1"/>
    <xf numFmtId="0" fontId="0" fillId="0" borderId="2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28" xfId="0" applyBorder="1"/>
    <xf numFmtId="0" fontId="0" fillId="0" borderId="8" xfId="0" applyBorder="1"/>
    <xf numFmtId="0" fontId="0" fillId="0" borderId="33" xfId="0" applyBorder="1"/>
    <xf numFmtId="0" fontId="0" fillId="0" borderId="27" xfId="0" applyBorder="1"/>
    <xf numFmtId="0" fontId="0" fillId="0" borderId="23" xfId="0" applyBorder="1"/>
    <xf numFmtId="0" fontId="2" fillId="2" borderId="6" xfId="0" applyFont="1" applyFill="1" applyBorder="1" applyAlignment="1">
      <alignment horizontal="center"/>
    </xf>
    <xf numFmtId="0" fontId="0" fillId="15" borderId="5" xfId="0" applyFill="1" applyBorder="1"/>
    <xf numFmtId="0" fontId="0" fillId="16" borderId="0" xfId="0" applyFill="1" applyAlignment="1">
      <alignment horizontal="center" vertical="center" wrapText="1"/>
    </xf>
    <xf numFmtId="0" fontId="0" fillId="16" borderId="0" xfId="0" applyFill="1"/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9" xfId="0" applyBorder="1"/>
    <xf numFmtId="0" fontId="0" fillId="17" borderId="0" xfId="0" applyFill="1"/>
    <xf numFmtId="0" fontId="0" fillId="0" borderId="0" xfId="0" applyAlignment="1">
      <alignment horizontal="center" wrapText="1"/>
    </xf>
    <xf numFmtId="0" fontId="7" fillId="1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0" fillId="20" borderId="0" xfId="0" applyFill="1"/>
    <xf numFmtId="0" fontId="0" fillId="21" borderId="0" xfId="0" applyFill="1"/>
    <xf numFmtId="0" fontId="0" fillId="0" borderId="0" xfId="0" applyNumberFormat="1" applyAlignment="1">
      <alignment wrapText="1"/>
    </xf>
    <xf numFmtId="0" fontId="0" fillId="19" borderId="0" xfId="0" applyFill="1"/>
    <xf numFmtId="0" fontId="0" fillId="21" borderId="9" xfId="0" applyFill="1" applyBorder="1"/>
    <xf numFmtId="165" fontId="0" fillId="0" borderId="9" xfId="0" applyNumberFormat="1" applyBorder="1" applyAlignment="1">
      <alignment wrapText="1"/>
    </xf>
    <xf numFmtId="0" fontId="0" fillId="0" borderId="9" xfId="0" applyBorder="1"/>
    <xf numFmtId="0" fontId="0" fillId="19" borderId="9" xfId="0" applyFill="1" applyBorder="1"/>
    <xf numFmtId="0" fontId="0" fillId="20" borderId="9" xfId="0" applyFill="1" applyBorder="1"/>
    <xf numFmtId="164" fontId="0" fillId="20" borderId="9" xfId="0" applyNumberFormat="1" applyFill="1" applyBorder="1"/>
    <xf numFmtId="0" fontId="0" fillId="0" borderId="0" xfId="0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14" borderId="0" xfId="0" applyFill="1"/>
    <xf numFmtId="0" fontId="1" fillId="0" borderId="22" xfId="1" applyBorder="1"/>
    <xf numFmtId="15" fontId="1" fillId="0" borderId="12" xfId="1" applyNumberFormat="1" applyBorder="1"/>
    <xf numFmtId="0" fontId="1" fillId="0" borderId="13" xfId="1" applyBorder="1"/>
    <xf numFmtId="0" fontId="1" fillId="0" borderId="14" xfId="1" applyBorder="1"/>
    <xf numFmtId="0" fontId="1" fillId="0" borderId="26" xfId="1" applyBorder="1"/>
    <xf numFmtId="1" fontId="1" fillId="0" borderId="29" xfId="1" applyNumberFormat="1" applyBorder="1"/>
    <xf numFmtId="0" fontId="1" fillId="0" borderId="15" xfId="1" applyBorder="1"/>
    <xf numFmtId="0" fontId="1" fillId="0" borderId="18" xfId="1" applyBorder="1"/>
    <xf numFmtId="0" fontId="1" fillId="0" borderId="20" xfId="1" applyBorder="1"/>
    <xf numFmtId="1" fontId="1" fillId="0" borderId="21" xfId="1" applyNumberFormat="1" applyBorder="1"/>
    <xf numFmtId="0" fontId="1" fillId="0" borderId="16" xfId="1" applyBorder="1"/>
    <xf numFmtId="0" fontId="1" fillId="0" borderId="17" xfId="1" applyBorder="1"/>
    <xf numFmtId="0" fontId="1" fillId="0" borderId="34" xfId="1" applyBorder="1"/>
    <xf numFmtId="0" fontId="1" fillId="0" borderId="30" xfId="1" applyBorder="1"/>
    <xf numFmtId="1" fontId="1" fillId="0" borderId="35" xfId="1" applyNumberFormat="1" applyBorder="1"/>
    <xf numFmtId="0" fontId="1" fillId="0" borderId="24" xfId="1" applyBorder="1"/>
    <xf numFmtId="1" fontId="1" fillId="0" borderId="25" xfId="1" applyNumberFormat="1" applyBorder="1"/>
    <xf numFmtId="1" fontId="1" fillId="0" borderId="31" xfId="1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18" borderId="0" xfId="0" applyFill="1"/>
    <xf numFmtId="0" fontId="1" fillId="22" borderId="4" xfId="1" applyFill="1" applyBorder="1" applyAlignment="1">
      <alignment wrapText="1"/>
    </xf>
    <xf numFmtId="0" fontId="1" fillId="22" borderId="7" xfId="1" applyFill="1" applyBorder="1" applyAlignment="1">
      <alignment wrapText="1"/>
    </xf>
    <xf numFmtId="0" fontId="1" fillId="22" borderId="7" xfId="1" applyFill="1" applyBorder="1"/>
    <xf numFmtId="0" fontId="1" fillId="22" borderId="8" xfId="1" applyFill="1" applyBorder="1"/>
    <xf numFmtId="0" fontId="0" fillId="23" borderId="0" xfId="0" applyFill="1"/>
    <xf numFmtId="0" fontId="1" fillId="0" borderId="36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39" xfId="1" applyBorder="1" applyAlignment="1">
      <alignment wrapText="1"/>
    </xf>
    <xf numFmtId="0" fontId="1" fillId="0" borderId="0" xfId="1" applyNumberFormat="1" applyBorder="1"/>
    <xf numFmtId="0" fontId="2" fillId="0" borderId="0" xfId="1" applyFont="1" applyFill="1" applyBorder="1"/>
    <xf numFmtId="0" fontId="0" fillId="0" borderId="0" xfId="0" applyAlignment="1">
      <alignment horizontal="center" vertical="center" wrapText="1"/>
    </xf>
    <xf numFmtId="0" fontId="1" fillId="0" borderId="5" xfId="1" applyFill="1" applyBorder="1"/>
    <xf numFmtId="0" fontId="1" fillId="0" borderId="40" xfId="1" applyBorder="1"/>
    <xf numFmtId="0" fontId="1" fillId="0" borderId="31" xfId="1" applyFill="1" applyBorder="1"/>
    <xf numFmtId="0" fontId="1" fillId="0" borderId="0" xfId="1" applyFill="1" applyAlignment="1"/>
    <xf numFmtId="0" fontId="1" fillId="0" borderId="0" xfId="1" applyFill="1"/>
    <xf numFmtId="0" fontId="4" fillId="0" borderId="0" xfId="1" applyFont="1"/>
    <xf numFmtId="0" fontId="4" fillId="0" borderId="0" xfId="1" applyFont="1" applyFill="1"/>
    <xf numFmtId="0" fontId="0" fillId="24" borderId="0" xfId="0" applyFill="1"/>
    <xf numFmtId="2" fontId="0" fillId="24" borderId="0" xfId="0" applyNumberFormat="1" applyFill="1"/>
    <xf numFmtId="2" fontId="0" fillId="0" borderId="0" xfId="0" applyNumberFormat="1" applyFill="1"/>
    <xf numFmtId="0" fontId="1" fillId="18" borderId="0" xfId="1" applyFill="1"/>
    <xf numFmtId="2" fontId="0" fillId="8" borderId="0" xfId="0" applyNumberFormat="1" applyFill="1"/>
    <xf numFmtId="0" fontId="1" fillId="25" borderId="0" xfId="1" applyFill="1"/>
    <xf numFmtId="0" fontId="0" fillId="0" borderId="0" xfId="0" applyAlignment="1">
      <alignment horizontal="center" vertical="center" wrapText="1"/>
    </xf>
    <xf numFmtId="0" fontId="5" fillId="26" borderId="0" xfId="2" applyFill="1"/>
    <xf numFmtId="0" fontId="5" fillId="26" borderId="22" xfId="2" applyFill="1" applyBorder="1"/>
    <xf numFmtId="0" fontId="0" fillId="26" borderId="22" xfId="0" applyFill="1" applyBorder="1"/>
    <xf numFmtId="2" fontId="0" fillId="11" borderId="0" xfId="0" applyNumberFormat="1" applyFill="1"/>
    <xf numFmtId="2" fontId="0" fillId="27" borderId="0" xfId="0" applyNumberFormat="1" applyFill="1"/>
    <xf numFmtId="2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27" borderId="0" xfId="0" applyFill="1"/>
    <xf numFmtId="0" fontId="0" fillId="28" borderId="0" xfId="0" applyFill="1"/>
    <xf numFmtId="0" fontId="0" fillId="14" borderId="22" xfId="0" applyFill="1" applyBorder="1" applyAlignment="1">
      <alignment horizontal="center" wrapText="1"/>
    </xf>
    <xf numFmtId="0" fontId="0" fillId="27" borderId="0" xfId="0" applyFill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/>
    <xf numFmtId="2" fontId="0" fillId="9" borderId="0" xfId="0" applyNumberFormat="1" applyFill="1"/>
    <xf numFmtId="166" fontId="0" fillId="10" borderId="0" xfId="0" applyNumberFormat="1" applyFill="1"/>
    <xf numFmtId="0" fontId="0" fillId="4" borderId="4" xfId="0" applyFill="1" applyBorder="1"/>
    <xf numFmtId="0" fontId="0" fillId="4" borderId="7" xfId="0" applyFill="1" applyBorder="1"/>
    <xf numFmtId="0" fontId="0" fillId="4" borderId="40" xfId="0" applyFill="1" applyBorder="1"/>
    <xf numFmtId="0" fontId="0" fillId="4" borderId="8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166" fontId="0" fillId="27" borderId="0" xfId="0" applyNumberForma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/>
    </xf>
    <xf numFmtId="167" fontId="0" fillId="0" borderId="0" xfId="0" applyNumberFormat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0" xfId="0" applyBorder="1"/>
    <xf numFmtId="2" fontId="0" fillId="0" borderId="43" xfId="0" applyNumberFormat="1" applyBorder="1"/>
    <xf numFmtId="2" fontId="0" fillId="0" borderId="33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8" xfId="0" applyNumberFormat="1" applyBorder="1"/>
    <xf numFmtId="2" fontId="0" fillId="0" borderId="28" xfId="0" applyNumberFormat="1" applyBorder="1"/>
    <xf numFmtId="2" fontId="0" fillId="0" borderId="22" xfId="0" applyNumberFormat="1" applyBorder="1"/>
    <xf numFmtId="2" fontId="0" fillId="0" borderId="2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2" fontId="0" fillId="0" borderId="47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46" xfId="0" applyNumberFormat="1" applyBorder="1"/>
    <xf numFmtId="2" fontId="0" fillId="0" borderId="34" xfId="0" applyNumberFormat="1" applyBorder="1"/>
    <xf numFmtId="168" fontId="0" fillId="0" borderId="22" xfId="0" applyNumberFormat="1" applyBorder="1"/>
    <xf numFmtId="168" fontId="0" fillId="0" borderId="0" xfId="0" applyNumberFormat="1" applyAlignment="1">
      <alignment vertical="center" wrapText="1"/>
    </xf>
    <xf numFmtId="168" fontId="1" fillId="0" borderId="0" xfId="1" applyNumberFormat="1"/>
    <xf numFmtId="168" fontId="1" fillId="0" borderId="1" xfId="1" applyNumberFormat="1" applyBorder="1"/>
    <xf numFmtId="0" fontId="0" fillId="0" borderId="0" xfId="0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8" borderId="22" xfId="0" applyNumberFormat="1" applyFill="1" applyBorder="1" applyAlignment="1">
      <alignment horizontal="center"/>
    </xf>
    <xf numFmtId="1" fontId="1" fillId="0" borderId="5" xfId="1" applyNumberFormat="1" applyBorder="1"/>
    <xf numFmtId="1" fontId="1" fillId="0" borderId="0" xfId="1" applyNumberFormat="1" applyBorder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0" fontId="0" fillId="0" borderId="0" xfId="0" applyAlignment="1">
      <alignment horizontal="center" vertical="center" wrapText="1"/>
    </xf>
    <xf numFmtId="22" fontId="0" fillId="0" borderId="22" xfId="0" applyNumberFormat="1" applyBorder="1"/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5" fillId="12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9" borderId="40" xfId="0" applyFont="1" applyFill="1" applyBorder="1" applyAlignment="1">
      <alignment horizontal="center" wrapText="1"/>
    </xf>
    <xf numFmtId="0" fontId="7" fillId="29" borderId="9" xfId="0" applyFont="1" applyFill="1" applyBorder="1" applyAlignment="1">
      <alignment horizontal="center" wrapText="1"/>
    </xf>
    <xf numFmtId="0" fontId="7" fillId="29" borderId="4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" fillId="18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Good" xfId="2" builtinId="26"/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CL_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T_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wana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D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B5">
            <v>270</v>
          </cell>
          <cell r="C5">
            <v>0</v>
          </cell>
          <cell r="D5">
            <v>65</v>
          </cell>
          <cell r="E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270</v>
          </cell>
          <cell r="C6">
            <v>0</v>
          </cell>
          <cell r="D6">
            <v>65</v>
          </cell>
          <cell r="E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270</v>
          </cell>
          <cell r="C7">
            <v>0</v>
          </cell>
          <cell r="D7">
            <v>65</v>
          </cell>
          <cell r="E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270</v>
          </cell>
          <cell r="C8">
            <v>0</v>
          </cell>
          <cell r="D8">
            <v>65</v>
          </cell>
          <cell r="E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270</v>
          </cell>
          <cell r="C9">
            <v>0</v>
          </cell>
          <cell r="D9">
            <v>65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270</v>
          </cell>
          <cell r="C10">
            <v>0</v>
          </cell>
          <cell r="D10">
            <v>65</v>
          </cell>
          <cell r="E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270</v>
          </cell>
          <cell r="C11">
            <v>0</v>
          </cell>
          <cell r="D11">
            <v>65</v>
          </cell>
          <cell r="E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270</v>
          </cell>
          <cell r="C12">
            <v>0</v>
          </cell>
          <cell r="D12">
            <v>65</v>
          </cell>
          <cell r="E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270</v>
          </cell>
          <cell r="C13">
            <v>0</v>
          </cell>
          <cell r="D13">
            <v>65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270</v>
          </cell>
          <cell r="C14">
            <v>0</v>
          </cell>
          <cell r="D14">
            <v>65</v>
          </cell>
          <cell r="E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270</v>
          </cell>
          <cell r="C15">
            <v>0</v>
          </cell>
          <cell r="D15">
            <v>65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270</v>
          </cell>
          <cell r="C16">
            <v>0</v>
          </cell>
          <cell r="D16">
            <v>65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270</v>
          </cell>
          <cell r="C17">
            <v>0</v>
          </cell>
          <cell r="D17">
            <v>65</v>
          </cell>
          <cell r="E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270</v>
          </cell>
          <cell r="C18">
            <v>0</v>
          </cell>
          <cell r="D18">
            <v>65</v>
          </cell>
          <cell r="E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270</v>
          </cell>
          <cell r="C19">
            <v>0</v>
          </cell>
          <cell r="D19">
            <v>65</v>
          </cell>
          <cell r="E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270</v>
          </cell>
          <cell r="C20">
            <v>0</v>
          </cell>
          <cell r="D20">
            <v>65</v>
          </cell>
          <cell r="E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270</v>
          </cell>
          <cell r="C21">
            <v>0</v>
          </cell>
          <cell r="D21">
            <v>65</v>
          </cell>
          <cell r="E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270</v>
          </cell>
          <cell r="C22">
            <v>0</v>
          </cell>
          <cell r="D22">
            <v>65</v>
          </cell>
          <cell r="E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270</v>
          </cell>
          <cell r="C23">
            <v>0</v>
          </cell>
          <cell r="D23">
            <v>65</v>
          </cell>
          <cell r="E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270</v>
          </cell>
          <cell r="C24">
            <v>0</v>
          </cell>
          <cell r="D24">
            <v>65</v>
          </cell>
          <cell r="E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270</v>
          </cell>
          <cell r="C25">
            <v>0</v>
          </cell>
          <cell r="D25">
            <v>65</v>
          </cell>
          <cell r="E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270</v>
          </cell>
          <cell r="C26">
            <v>0</v>
          </cell>
          <cell r="D26">
            <v>65</v>
          </cell>
          <cell r="E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270</v>
          </cell>
          <cell r="C27">
            <v>0</v>
          </cell>
          <cell r="D27">
            <v>65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270</v>
          </cell>
          <cell r="C28">
            <v>0</v>
          </cell>
          <cell r="D28">
            <v>65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270</v>
          </cell>
          <cell r="C29">
            <v>0</v>
          </cell>
          <cell r="D29">
            <v>65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270</v>
          </cell>
          <cell r="C30">
            <v>0</v>
          </cell>
          <cell r="D30">
            <v>65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270</v>
          </cell>
          <cell r="C31">
            <v>0</v>
          </cell>
          <cell r="D31">
            <v>65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270</v>
          </cell>
          <cell r="C32">
            <v>0</v>
          </cell>
          <cell r="D32">
            <v>65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270</v>
          </cell>
          <cell r="C33">
            <v>0</v>
          </cell>
          <cell r="D33">
            <v>65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270</v>
          </cell>
          <cell r="C34">
            <v>0</v>
          </cell>
          <cell r="D34">
            <v>65</v>
          </cell>
          <cell r="E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270</v>
          </cell>
          <cell r="C35">
            <v>0</v>
          </cell>
          <cell r="D35">
            <v>65</v>
          </cell>
          <cell r="E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270</v>
          </cell>
          <cell r="C36">
            <v>0</v>
          </cell>
          <cell r="D36">
            <v>65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270</v>
          </cell>
          <cell r="C37">
            <v>0</v>
          </cell>
          <cell r="D37">
            <v>65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270</v>
          </cell>
          <cell r="C38">
            <v>0</v>
          </cell>
          <cell r="D38">
            <v>65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270</v>
          </cell>
          <cell r="C39">
            <v>0</v>
          </cell>
          <cell r="D39">
            <v>65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270</v>
          </cell>
          <cell r="C40">
            <v>0</v>
          </cell>
          <cell r="D40">
            <v>65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270</v>
          </cell>
          <cell r="C41">
            <v>0</v>
          </cell>
          <cell r="D41">
            <v>65</v>
          </cell>
          <cell r="E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270</v>
          </cell>
          <cell r="C42">
            <v>0</v>
          </cell>
          <cell r="D42">
            <v>65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270</v>
          </cell>
          <cell r="C43">
            <v>0</v>
          </cell>
          <cell r="D43">
            <v>65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270</v>
          </cell>
          <cell r="C44">
            <v>0</v>
          </cell>
          <cell r="D44">
            <v>65</v>
          </cell>
          <cell r="E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270</v>
          </cell>
          <cell r="C45">
            <v>0</v>
          </cell>
          <cell r="D45">
            <v>65</v>
          </cell>
          <cell r="E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270</v>
          </cell>
          <cell r="C46">
            <v>0</v>
          </cell>
          <cell r="D46">
            <v>65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270</v>
          </cell>
          <cell r="C47">
            <v>0</v>
          </cell>
          <cell r="D47">
            <v>65</v>
          </cell>
          <cell r="E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270</v>
          </cell>
          <cell r="C48">
            <v>0</v>
          </cell>
          <cell r="D48">
            <v>65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270</v>
          </cell>
          <cell r="C49">
            <v>0</v>
          </cell>
          <cell r="D49">
            <v>65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270</v>
          </cell>
          <cell r="C50">
            <v>0</v>
          </cell>
          <cell r="D50">
            <v>65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270</v>
          </cell>
          <cell r="C51">
            <v>0</v>
          </cell>
          <cell r="D51">
            <v>65</v>
          </cell>
          <cell r="E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270</v>
          </cell>
          <cell r="C52">
            <v>0</v>
          </cell>
          <cell r="D52">
            <v>65</v>
          </cell>
          <cell r="E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270</v>
          </cell>
          <cell r="C53">
            <v>0</v>
          </cell>
          <cell r="D53">
            <v>65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270</v>
          </cell>
          <cell r="C54">
            <v>0</v>
          </cell>
          <cell r="D54">
            <v>65</v>
          </cell>
          <cell r="E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270</v>
          </cell>
          <cell r="C55">
            <v>0</v>
          </cell>
          <cell r="D55">
            <v>65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270</v>
          </cell>
          <cell r="C56">
            <v>0</v>
          </cell>
          <cell r="D56">
            <v>65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270</v>
          </cell>
          <cell r="C57">
            <v>0</v>
          </cell>
          <cell r="D57">
            <v>65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270</v>
          </cell>
          <cell r="C58">
            <v>0</v>
          </cell>
          <cell r="D58">
            <v>65</v>
          </cell>
          <cell r="E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270</v>
          </cell>
          <cell r="C59">
            <v>0</v>
          </cell>
          <cell r="D59">
            <v>65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270</v>
          </cell>
          <cell r="C60">
            <v>0</v>
          </cell>
          <cell r="D60">
            <v>65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270</v>
          </cell>
          <cell r="C61">
            <v>0</v>
          </cell>
          <cell r="D61">
            <v>65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270</v>
          </cell>
          <cell r="C62">
            <v>0</v>
          </cell>
          <cell r="D62">
            <v>65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270</v>
          </cell>
          <cell r="C63">
            <v>0</v>
          </cell>
          <cell r="D63">
            <v>65</v>
          </cell>
          <cell r="E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270</v>
          </cell>
          <cell r="C64">
            <v>0</v>
          </cell>
          <cell r="D64">
            <v>65</v>
          </cell>
          <cell r="E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270</v>
          </cell>
          <cell r="C65">
            <v>0</v>
          </cell>
          <cell r="D65">
            <v>65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270</v>
          </cell>
          <cell r="C66">
            <v>0</v>
          </cell>
          <cell r="D66">
            <v>65</v>
          </cell>
          <cell r="E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270</v>
          </cell>
          <cell r="C67">
            <v>0</v>
          </cell>
          <cell r="D67">
            <v>65</v>
          </cell>
          <cell r="E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270</v>
          </cell>
          <cell r="C68">
            <v>0</v>
          </cell>
          <cell r="D68">
            <v>65</v>
          </cell>
          <cell r="E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270</v>
          </cell>
          <cell r="C69">
            <v>0</v>
          </cell>
          <cell r="D69">
            <v>65</v>
          </cell>
          <cell r="E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270</v>
          </cell>
          <cell r="C70">
            <v>0</v>
          </cell>
          <cell r="D70">
            <v>65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270</v>
          </cell>
          <cell r="C71">
            <v>0</v>
          </cell>
          <cell r="D71">
            <v>65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270</v>
          </cell>
          <cell r="C72">
            <v>0</v>
          </cell>
          <cell r="D72">
            <v>65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270</v>
          </cell>
          <cell r="C73">
            <v>0</v>
          </cell>
          <cell r="D73">
            <v>65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270</v>
          </cell>
          <cell r="C74">
            <v>0</v>
          </cell>
          <cell r="D74">
            <v>65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270</v>
          </cell>
          <cell r="C75">
            <v>0</v>
          </cell>
          <cell r="D75">
            <v>65</v>
          </cell>
          <cell r="E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270</v>
          </cell>
          <cell r="C76">
            <v>0</v>
          </cell>
          <cell r="D76">
            <v>65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270</v>
          </cell>
          <cell r="C77">
            <v>0</v>
          </cell>
          <cell r="D77">
            <v>65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270</v>
          </cell>
          <cell r="C78">
            <v>0</v>
          </cell>
          <cell r="D78">
            <v>65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270</v>
          </cell>
          <cell r="C79">
            <v>0</v>
          </cell>
          <cell r="D79">
            <v>65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270</v>
          </cell>
          <cell r="C80">
            <v>0</v>
          </cell>
          <cell r="D80">
            <v>65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270</v>
          </cell>
          <cell r="C81">
            <v>0</v>
          </cell>
          <cell r="D81">
            <v>65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270</v>
          </cell>
          <cell r="C82">
            <v>0</v>
          </cell>
          <cell r="D82">
            <v>65</v>
          </cell>
          <cell r="E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270</v>
          </cell>
          <cell r="C83">
            <v>0</v>
          </cell>
          <cell r="D83">
            <v>65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270</v>
          </cell>
          <cell r="C84">
            <v>0</v>
          </cell>
          <cell r="D84">
            <v>65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270</v>
          </cell>
          <cell r="C85">
            <v>0</v>
          </cell>
          <cell r="D85">
            <v>65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270</v>
          </cell>
          <cell r="C86">
            <v>0</v>
          </cell>
          <cell r="D86">
            <v>65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270</v>
          </cell>
          <cell r="C87">
            <v>0</v>
          </cell>
          <cell r="D87">
            <v>65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270</v>
          </cell>
          <cell r="C88">
            <v>0</v>
          </cell>
          <cell r="D88">
            <v>65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270</v>
          </cell>
          <cell r="C89">
            <v>0</v>
          </cell>
          <cell r="D89">
            <v>65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270</v>
          </cell>
          <cell r="C90">
            <v>0</v>
          </cell>
          <cell r="D90">
            <v>65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270</v>
          </cell>
          <cell r="C91">
            <v>0</v>
          </cell>
          <cell r="D91">
            <v>65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270</v>
          </cell>
          <cell r="C92">
            <v>0</v>
          </cell>
          <cell r="D92">
            <v>65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270</v>
          </cell>
          <cell r="C93">
            <v>0</v>
          </cell>
          <cell r="D93">
            <v>65</v>
          </cell>
          <cell r="E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270</v>
          </cell>
          <cell r="C94">
            <v>0</v>
          </cell>
          <cell r="D94">
            <v>65</v>
          </cell>
          <cell r="E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270</v>
          </cell>
          <cell r="C95">
            <v>0</v>
          </cell>
          <cell r="D95">
            <v>65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270</v>
          </cell>
          <cell r="C96">
            <v>0</v>
          </cell>
          <cell r="D96">
            <v>65</v>
          </cell>
          <cell r="E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270</v>
          </cell>
          <cell r="C97">
            <v>0</v>
          </cell>
          <cell r="D97">
            <v>65</v>
          </cell>
          <cell r="E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270</v>
          </cell>
          <cell r="C98">
            <v>0</v>
          </cell>
          <cell r="D98">
            <v>65</v>
          </cell>
          <cell r="E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270</v>
          </cell>
          <cell r="C99">
            <v>0</v>
          </cell>
          <cell r="D99">
            <v>65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270</v>
          </cell>
          <cell r="C100">
            <v>0</v>
          </cell>
          <cell r="D100">
            <v>65</v>
          </cell>
          <cell r="E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B5">
            <v>40</v>
          </cell>
          <cell r="C5">
            <v>50</v>
          </cell>
          <cell r="D5">
            <v>0</v>
          </cell>
          <cell r="E5">
            <v>0</v>
          </cell>
          <cell r="H5">
            <v>37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40</v>
          </cell>
          <cell r="C6">
            <v>50</v>
          </cell>
          <cell r="D6">
            <v>0</v>
          </cell>
          <cell r="E6">
            <v>0</v>
          </cell>
          <cell r="H6">
            <v>37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40</v>
          </cell>
          <cell r="C7">
            <v>50</v>
          </cell>
          <cell r="D7">
            <v>0</v>
          </cell>
          <cell r="E7">
            <v>0</v>
          </cell>
          <cell r="H7">
            <v>37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40</v>
          </cell>
          <cell r="C8">
            <v>50</v>
          </cell>
          <cell r="D8">
            <v>0</v>
          </cell>
          <cell r="E8">
            <v>0</v>
          </cell>
          <cell r="H8">
            <v>37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40</v>
          </cell>
          <cell r="C9">
            <v>50</v>
          </cell>
          <cell r="D9">
            <v>0</v>
          </cell>
          <cell r="E9">
            <v>0</v>
          </cell>
          <cell r="H9">
            <v>37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40</v>
          </cell>
          <cell r="C10">
            <v>50</v>
          </cell>
          <cell r="D10">
            <v>0</v>
          </cell>
          <cell r="E10">
            <v>0</v>
          </cell>
          <cell r="H10">
            <v>37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40</v>
          </cell>
          <cell r="C11">
            <v>50</v>
          </cell>
          <cell r="D11">
            <v>0</v>
          </cell>
          <cell r="E11">
            <v>0</v>
          </cell>
          <cell r="H11">
            <v>37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40</v>
          </cell>
          <cell r="C12">
            <v>50</v>
          </cell>
          <cell r="D12">
            <v>0</v>
          </cell>
          <cell r="E12">
            <v>0</v>
          </cell>
          <cell r="H12">
            <v>37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40</v>
          </cell>
          <cell r="C13">
            <v>50</v>
          </cell>
          <cell r="D13">
            <v>0</v>
          </cell>
          <cell r="E13">
            <v>0</v>
          </cell>
          <cell r="H13">
            <v>37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40</v>
          </cell>
          <cell r="C14">
            <v>50</v>
          </cell>
          <cell r="D14">
            <v>0</v>
          </cell>
          <cell r="E14">
            <v>0</v>
          </cell>
          <cell r="H14">
            <v>37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40</v>
          </cell>
          <cell r="C15">
            <v>50</v>
          </cell>
          <cell r="D15">
            <v>0</v>
          </cell>
          <cell r="E15">
            <v>0</v>
          </cell>
          <cell r="H15">
            <v>37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40</v>
          </cell>
          <cell r="C16">
            <v>50</v>
          </cell>
          <cell r="D16">
            <v>0</v>
          </cell>
          <cell r="E16">
            <v>0</v>
          </cell>
          <cell r="H16">
            <v>37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40</v>
          </cell>
          <cell r="C17">
            <v>50</v>
          </cell>
          <cell r="D17">
            <v>0</v>
          </cell>
          <cell r="E17">
            <v>0</v>
          </cell>
          <cell r="H17">
            <v>37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40</v>
          </cell>
          <cell r="C18">
            <v>50</v>
          </cell>
          <cell r="D18">
            <v>0</v>
          </cell>
          <cell r="E18">
            <v>0</v>
          </cell>
          <cell r="H18">
            <v>37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40</v>
          </cell>
          <cell r="C19">
            <v>50</v>
          </cell>
          <cell r="D19">
            <v>0</v>
          </cell>
          <cell r="E19">
            <v>0</v>
          </cell>
          <cell r="H19">
            <v>37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40</v>
          </cell>
          <cell r="C20">
            <v>50</v>
          </cell>
          <cell r="D20">
            <v>0</v>
          </cell>
          <cell r="E20">
            <v>0</v>
          </cell>
          <cell r="H20">
            <v>37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40</v>
          </cell>
          <cell r="C21">
            <v>50</v>
          </cell>
          <cell r="D21">
            <v>0</v>
          </cell>
          <cell r="E21">
            <v>0</v>
          </cell>
          <cell r="H21">
            <v>37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40</v>
          </cell>
          <cell r="C22">
            <v>50</v>
          </cell>
          <cell r="D22">
            <v>0</v>
          </cell>
          <cell r="E22">
            <v>0</v>
          </cell>
          <cell r="H22">
            <v>38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40</v>
          </cell>
          <cell r="C23">
            <v>50</v>
          </cell>
          <cell r="D23">
            <v>0</v>
          </cell>
          <cell r="E23">
            <v>0</v>
          </cell>
          <cell r="H23">
            <v>38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40</v>
          </cell>
          <cell r="C24">
            <v>50</v>
          </cell>
          <cell r="D24">
            <v>0</v>
          </cell>
          <cell r="E24">
            <v>0</v>
          </cell>
          <cell r="H24">
            <v>38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40</v>
          </cell>
          <cell r="C25">
            <v>50</v>
          </cell>
          <cell r="D25">
            <v>0</v>
          </cell>
          <cell r="E25">
            <v>0</v>
          </cell>
          <cell r="H25">
            <v>38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40</v>
          </cell>
          <cell r="C26">
            <v>50</v>
          </cell>
          <cell r="D26">
            <v>0</v>
          </cell>
          <cell r="E26">
            <v>0</v>
          </cell>
          <cell r="H26">
            <v>38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40</v>
          </cell>
          <cell r="C27">
            <v>50</v>
          </cell>
          <cell r="D27">
            <v>0</v>
          </cell>
          <cell r="E27">
            <v>0</v>
          </cell>
          <cell r="H27">
            <v>38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40</v>
          </cell>
          <cell r="C28">
            <v>50</v>
          </cell>
          <cell r="D28">
            <v>0</v>
          </cell>
          <cell r="E28">
            <v>0</v>
          </cell>
          <cell r="H28">
            <v>38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40</v>
          </cell>
          <cell r="C29">
            <v>50</v>
          </cell>
          <cell r="D29">
            <v>0</v>
          </cell>
          <cell r="E29">
            <v>0</v>
          </cell>
          <cell r="H29">
            <v>38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40</v>
          </cell>
          <cell r="C30">
            <v>50</v>
          </cell>
          <cell r="D30">
            <v>0</v>
          </cell>
          <cell r="E30">
            <v>0</v>
          </cell>
          <cell r="H30">
            <v>38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40</v>
          </cell>
          <cell r="C31">
            <v>50</v>
          </cell>
          <cell r="D31">
            <v>0</v>
          </cell>
          <cell r="E31">
            <v>0</v>
          </cell>
          <cell r="H31">
            <v>38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40</v>
          </cell>
          <cell r="C32">
            <v>50</v>
          </cell>
          <cell r="D32">
            <v>0</v>
          </cell>
          <cell r="E32">
            <v>0</v>
          </cell>
          <cell r="H32">
            <v>38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40</v>
          </cell>
          <cell r="C33">
            <v>50</v>
          </cell>
          <cell r="D33">
            <v>0</v>
          </cell>
          <cell r="E33">
            <v>0</v>
          </cell>
          <cell r="H33">
            <v>38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40</v>
          </cell>
          <cell r="C34">
            <v>50</v>
          </cell>
          <cell r="D34">
            <v>0</v>
          </cell>
          <cell r="E34">
            <v>0</v>
          </cell>
          <cell r="H34">
            <v>38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40</v>
          </cell>
          <cell r="C35">
            <v>50</v>
          </cell>
          <cell r="D35">
            <v>0</v>
          </cell>
          <cell r="E35">
            <v>0</v>
          </cell>
          <cell r="H35">
            <v>38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40</v>
          </cell>
          <cell r="C36">
            <v>50</v>
          </cell>
          <cell r="D36">
            <v>0</v>
          </cell>
          <cell r="E36">
            <v>0</v>
          </cell>
          <cell r="H36">
            <v>38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40</v>
          </cell>
          <cell r="C37">
            <v>50</v>
          </cell>
          <cell r="D37">
            <v>0</v>
          </cell>
          <cell r="E37">
            <v>0</v>
          </cell>
          <cell r="H37">
            <v>37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40</v>
          </cell>
          <cell r="C38">
            <v>50</v>
          </cell>
          <cell r="D38">
            <v>0</v>
          </cell>
          <cell r="E38">
            <v>0</v>
          </cell>
          <cell r="H38">
            <v>37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40</v>
          </cell>
          <cell r="C39">
            <v>50</v>
          </cell>
          <cell r="D39">
            <v>0</v>
          </cell>
          <cell r="E39">
            <v>0</v>
          </cell>
          <cell r="H39">
            <v>37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40</v>
          </cell>
          <cell r="C40">
            <v>50</v>
          </cell>
          <cell r="D40">
            <v>0</v>
          </cell>
          <cell r="E40">
            <v>0</v>
          </cell>
          <cell r="H40">
            <v>37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40</v>
          </cell>
          <cell r="C41">
            <v>50</v>
          </cell>
          <cell r="D41">
            <v>0</v>
          </cell>
          <cell r="E41">
            <v>0</v>
          </cell>
          <cell r="H41">
            <v>37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40</v>
          </cell>
          <cell r="C42">
            <v>50</v>
          </cell>
          <cell r="D42">
            <v>0</v>
          </cell>
          <cell r="E42">
            <v>0</v>
          </cell>
          <cell r="H42">
            <v>37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40</v>
          </cell>
          <cell r="C43">
            <v>50</v>
          </cell>
          <cell r="D43">
            <v>0</v>
          </cell>
          <cell r="E43">
            <v>0</v>
          </cell>
          <cell r="H43">
            <v>37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40</v>
          </cell>
          <cell r="C44">
            <v>50</v>
          </cell>
          <cell r="D44">
            <v>0</v>
          </cell>
          <cell r="E44">
            <v>0</v>
          </cell>
          <cell r="H44">
            <v>37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40</v>
          </cell>
          <cell r="C45">
            <v>50</v>
          </cell>
          <cell r="D45">
            <v>0</v>
          </cell>
          <cell r="E45">
            <v>0</v>
          </cell>
          <cell r="H45">
            <v>37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40</v>
          </cell>
          <cell r="C46">
            <v>50</v>
          </cell>
          <cell r="D46">
            <v>0</v>
          </cell>
          <cell r="E46">
            <v>0</v>
          </cell>
          <cell r="H46">
            <v>37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40</v>
          </cell>
          <cell r="C47">
            <v>50</v>
          </cell>
          <cell r="D47">
            <v>0</v>
          </cell>
          <cell r="E47">
            <v>0</v>
          </cell>
          <cell r="H47">
            <v>37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40</v>
          </cell>
          <cell r="C48">
            <v>50</v>
          </cell>
          <cell r="D48">
            <v>0</v>
          </cell>
          <cell r="E48">
            <v>0</v>
          </cell>
          <cell r="H48">
            <v>37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40</v>
          </cell>
          <cell r="C49">
            <v>50</v>
          </cell>
          <cell r="D49">
            <v>0</v>
          </cell>
          <cell r="E49">
            <v>0</v>
          </cell>
          <cell r="H49">
            <v>37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40</v>
          </cell>
          <cell r="C50">
            <v>50</v>
          </cell>
          <cell r="D50">
            <v>0</v>
          </cell>
          <cell r="E50">
            <v>0</v>
          </cell>
          <cell r="H50">
            <v>37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40</v>
          </cell>
          <cell r="C51">
            <v>50</v>
          </cell>
          <cell r="D51">
            <v>0</v>
          </cell>
          <cell r="E51">
            <v>0</v>
          </cell>
          <cell r="H51">
            <v>37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40</v>
          </cell>
          <cell r="C52">
            <v>50</v>
          </cell>
          <cell r="D52">
            <v>0</v>
          </cell>
          <cell r="E52">
            <v>0</v>
          </cell>
          <cell r="H52">
            <v>37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40</v>
          </cell>
          <cell r="C53">
            <v>50</v>
          </cell>
          <cell r="D53">
            <v>0</v>
          </cell>
          <cell r="E53">
            <v>0</v>
          </cell>
          <cell r="H53">
            <v>36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40</v>
          </cell>
          <cell r="C54">
            <v>50</v>
          </cell>
          <cell r="D54">
            <v>0</v>
          </cell>
          <cell r="E54">
            <v>0</v>
          </cell>
          <cell r="H54">
            <v>36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40</v>
          </cell>
          <cell r="C55">
            <v>50</v>
          </cell>
          <cell r="D55">
            <v>0</v>
          </cell>
          <cell r="E55">
            <v>0</v>
          </cell>
          <cell r="H55">
            <v>36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40</v>
          </cell>
          <cell r="C56">
            <v>50</v>
          </cell>
          <cell r="D56">
            <v>0</v>
          </cell>
          <cell r="E56">
            <v>0</v>
          </cell>
          <cell r="H56">
            <v>36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40</v>
          </cell>
          <cell r="C57">
            <v>50</v>
          </cell>
          <cell r="D57">
            <v>0</v>
          </cell>
          <cell r="E57">
            <v>0</v>
          </cell>
          <cell r="H57">
            <v>36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40</v>
          </cell>
          <cell r="C58">
            <v>50</v>
          </cell>
          <cell r="D58">
            <v>0</v>
          </cell>
          <cell r="E58">
            <v>0</v>
          </cell>
          <cell r="H58">
            <v>36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40</v>
          </cell>
          <cell r="C59">
            <v>50</v>
          </cell>
          <cell r="D59">
            <v>0</v>
          </cell>
          <cell r="E59">
            <v>0</v>
          </cell>
          <cell r="H59">
            <v>36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40</v>
          </cell>
          <cell r="C60">
            <v>50</v>
          </cell>
          <cell r="D60">
            <v>0</v>
          </cell>
          <cell r="E60">
            <v>0</v>
          </cell>
          <cell r="H60">
            <v>36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40</v>
          </cell>
          <cell r="C61">
            <v>50</v>
          </cell>
          <cell r="D61">
            <v>0</v>
          </cell>
          <cell r="E61">
            <v>0</v>
          </cell>
          <cell r="H61">
            <v>35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40</v>
          </cell>
          <cell r="C62">
            <v>50</v>
          </cell>
          <cell r="D62">
            <v>0</v>
          </cell>
          <cell r="E62">
            <v>0</v>
          </cell>
          <cell r="H62">
            <v>35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40</v>
          </cell>
          <cell r="C63">
            <v>50</v>
          </cell>
          <cell r="D63">
            <v>0</v>
          </cell>
          <cell r="E63">
            <v>0</v>
          </cell>
          <cell r="H63">
            <v>35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40</v>
          </cell>
          <cell r="C64">
            <v>50</v>
          </cell>
          <cell r="D64">
            <v>0</v>
          </cell>
          <cell r="E64">
            <v>0</v>
          </cell>
          <cell r="H64">
            <v>35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40</v>
          </cell>
          <cell r="C65">
            <v>50</v>
          </cell>
          <cell r="D65">
            <v>0</v>
          </cell>
          <cell r="E65">
            <v>0</v>
          </cell>
          <cell r="H65">
            <v>35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40</v>
          </cell>
          <cell r="C66">
            <v>50</v>
          </cell>
          <cell r="D66">
            <v>0</v>
          </cell>
          <cell r="E66">
            <v>0</v>
          </cell>
          <cell r="H66">
            <v>35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40</v>
          </cell>
          <cell r="C67">
            <v>50</v>
          </cell>
          <cell r="D67">
            <v>0</v>
          </cell>
          <cell r="E67">
            <v>0</v>
          </cell>
          <cell r="H67">
            <v>35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40</v>
          </cell>
          <cell r="C68">
            <v>50</v>
          </cell>
          <cell r="D68">
            <v>0</v>
          </cell>
          <cell r="E68">
            <v>0</v>
          </cell>
          <cell r="H68">
            <v>35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40</v>
          </cell>
          <cell r="C69">
            <v>50</v>
          </cell>
          <cell r="D69">
            <v>0</v>
          </cell>
          <cell r="E69">
            <v>0</v>
          </cell>
          <cell r="H69">
            <v>35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40</v>
          </cell>
          <cell r="C70">
            <v>50</v>
          </cell>
          <cell r="D70">
            <v>0</v>
          </cell>
          <cell r="E70">
            <v>0</v>
          </cell>
          <cell r="H70">
            <v>35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40</v>
          </cell>
          <cell r="C71">
            <v>50</v>
          </cell>
          <cell r="D71">
            <v>0</v>
          </cell>
          <cell r="E71">
            <v>0</v>
          </cell>
          <cell r="H71">
            <v>35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40</v>
          </cell>
          <cell r="C72">
            <v>50</v>
          </cell>
          <cell r="D72">
            <v>0</v>
          </cell>
          <cell r="E72">
            <v>0</v>
          </cell>
          <cell r="H72">
            <v>35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40</v>
          </cell>
          <cell r="C73">
            <v>50</v>
          </cell>
          <cell r="D73">
            <v>0</v>
          </cell>
          <cell r="E73">
            <v>0</v>
          </cell>
          <cell r="H73">
            <v>35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40</v>
          </cell>
          <cell r="C74">
            <v>50</v>
          </cell>
          <cell r="D74">
            <v>0</v>
          </cell>
          <cell r="E74">
            <v>0</v>
          </cell>
          <cell r="H74">
            <v>35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40</v>
          </cell>
          <cell r="C75">
            <v>50</v>
          </cell>
          <cell r="D75">
            <v>0</v>
          </cell>
          <cell r="E75">
            <v>0</v>
          </cell>
          <cell r="H75">
            <v>35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40</v>
          </cell>
          <cell r="C76">
            <v>50</v>
          </cell>
          <cell r="D76">
            <v>0</v>
          </cell>
          <cell r="E76">
            <v>0</v>
          </cell>
          <cell r="H76">
            <v>35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40</v>
          </cell>
          <cell r="C77">
            <v>50</v>
          </cell>
          <cell r="D77">
            <v>0</v>
          </cell>
          <cell r="E77">
            <v>0</v>
          </cell>
          <cell r="H77">
            <v>35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40</v>
          </cell>
          <cell r="C78">
            <v>50</v>
          </cell>
          <cell r="D78">
            <v>0</v>
          </cell>
          <cell r="E78">
            <v>0</v>
          </cell>
          <cell r="H78">
            <v>35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40</v>
          </cell>
          <cell r="C79">
            <v>50</v>
          </cell>
          <cell r="D79">
            <v>0</v>
          </cell>
          <cell r="E79">
            <v>0</v>
          </cell>
          <cell r="H79">
            <v>35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40</v>
          </cell>
          <cell r="C80">
            <v>50</v>
          </cell>
          <cell r="D80">
            <v>0</v>
          </cell>
          <cell r="E80">
            <v>0</v>
          </cell>
          <cell r="H80">
            <v>36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40</v>
          </cell>
          <cell r="C81">
            <v>50</v>
          </cell>
          <cell r="D81">
            <v>0</v>
          </cell>
          <cell r="E81">
            <v>0</v>
          </cell>
          <cell r="H81">
            <v>36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40</v>
          </cell>
          <cell r="C82">
            <v>50</v>
          </cell>
          <cell r="D82">
            <v>0</v>
          </cell>
          <cell r="E82">
            <v>0</v>
          </cell>
          <cell r="H82">
            <v>36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40</v>
          </cell>
          <cell r="C83">
            <v>50</v>
          </cell>
          <cell r="D83">
            <v>0</v>
          </cell>
          <cell r="E83">
            <v>0</v>
          </cell>
          <cell r="H83">
            <v>36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40</v>
          </cell>
          <cell r="C84">
            <v>50</v>
          </cell>
          <cell r="D84">
            <v>0</v>
          </cell>
          <cell r="E84">
            <v>0</v>
          </cell>
          <cell r="H84">
            <v>36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40</v>
          </cell>
          <cell r="C85">
            <v>50</v>
          </cell>
          <cell r="D85">
            <v>0</v>
          </cell>
          <cell r="E85">
            <v>0</v>
          </cell>
          <cell r="H85">
            <v>36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40</v>
          </cell>
          <cell r="C86">
            <v>50</v>
          </cell>
          <cell r="D86">
            <v>0</v>
          </cell>
          <cell r="E86">
            <v>0</v>
          </cell>
          <cell r="H86">
            <v>36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40</v>
          </cell>
          <cell r="C87">
            <v>50</v>
          </cell>
          <cell r="D87">
            <v>0</v>
          </cell>
          <cell r="E87">
            <v>0</v>
          </cell>
          <cell r="H87">
            <v>36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40</v>
          </cell>
          <cell r="C88">
            <v>50</v>
          </cell>
          <cell r="D88">
            <v>0</v>
          </cell>
          <cell r="E88">
            <v>0</v>
          </cell>
          <cell r="H88">
            <v>36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40</v>
          </cell>
          <cell r="C89">
            <v>50</v>
          </cell>
          <cell r="D89">
            <v>0</v>
          </cell>
          <cell r="E89">
            <v>0</v>
          </cell>
          <cell r="H89">
            <v>36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40</v>
          </cell>
          <cell r="C90">
            <v>50</v>
          </cell>
          <cell r="D90">
            <v>0</v>
          </cell>
          <cell r="E90">
            <v>0</v>
          </cell>
          <cell r="H90">
            <v>36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40</v>
          </cell>
          <cell r="C91">
            <v>50</v>
          </cell>
          <cell r="D91">
            <v>0</v>
          </cell>
          <cell r="E91">
            <v>0</v>
          </cell>
          <cell r="H91">
            <v>36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40</v>
          </cell>
          <cell r="C92">
            <v>50</v>
          </cell>
          <cell r="D92">
            <v>0</v>
          </cell>
          <cell r="E92">
            <v>0</v>
          </cell>
          <cell r="H92">
            <v>36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40</v>
          </cell>
          <cell r="C93">
            <v>50</v>
          </cell>
          <cell r="D93">
            <v>0</v>
          </cell>
          <cell r="E93">
            <v>0</v>
          </cell>
          <cell r="H93">
            <v>36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40</v>
          </cell>
          <cell r="C94">
            <v>50</v>
          </cell>
          <cell r="D94">
            <v>0</v>
          </cell>
          <cell r="E94">
            <v>0</v>
          </cell>
          <cell r="H94">
            <v>38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40</v>
          </cell>
          <cell r="C95">
            <v>50</v>
          </cell>
          <cell r="D95">
            <v>0</v>
          </cell>
          <cell r="E95">
            <v>0</v>
          </cell>
          <cell r="H95">
            <v>38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40</v>
          </cell>
          <cell r="C96">
            <v>50</v>
          </cell>
          <cell r="D96">
            <v>0</v>
          </cell>
          <cell r="E96">
            <v>0</v>
          </cell>
          <cell r="H96">
            <v>38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40</v>
          </cell>
          <cell r="C97">
            <v>50</v>
          </cell>
          <cell r="D97">
            <v>0</v>
          </cell>
          <cell r="E97">
            <v>0</v>
          </cell>
          <cell r="H97">
            <v>38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40</v>
          </cell>
          <cell r="C98">
            <v>50</v>
          </cell>
          <cell r="D98">
            <v>0</v>
          </cell>
          <cell r="E98">
            <v>0</v>
          </cell>
          <cell r="H98">
            <v>38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40</v>
          </cell>
          <cell r="C99">
            <v>50</v>
          </cell>
          <cell r="D99">
            <v>0</v>
          </cell>
          <cell r="E99">
            <v>0</v>
          </cell>
          <cell r="H99">
            <v>38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40</v>
          </cell>
          <cell r="C100">
            <v>50</v>
          </cell>
          <cell r="D100">
            <v>0</v>
          </cell>
          <cell r="E100">
            <v>0</v>
          </cell>
          <cell r="H100">
            <v>38</v>
          </cell>
          <cell r="I100">
            <v>0</v>
          </cell>
          <cell r="J100">
            <v>0</v>
          </cell>
          <cell r="K100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  <sheetName val="DC Summar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B5">
            <v>320</v>
          </cell>
          <cell r="C5">
            <v>0</v>
          </cell>
          <cell r="D5">
            <v>0</v>
          </cell>
          <cell r="E5">
            <v>0</v>
          </cell>
          <cell r="F5">
            <v>950</v>
          </cell>
          <cell r="G5">
            <v>0</v>
          </cell>
          <cell r="J5">
            <v>320</v>
          </cell>
          <cell r="K5">
            <v>0</v>
          </cell>
          <cell r="L5">
            <v>0</v>
          </cell>
          <cell r="M5">
            <v>0</v>
          </cell>
          <cell r="N5">
            <v>150</v>
          </cell>
          <cell r="O5">
            <v>0</v>
          </cell>
        </row>
        <row r="6">
          <cell r="B6">
            <v>320</v>
          </cell>
          <cell r="C6">
            <v>0</v>
          </cell>
          <cell r="D6">
            <v>0</v>
          </cell>
          <cell r="E6">
            <v>0</v>
          </cell>
          <cell r="F6">
            <v>950</v>
          </cell>
          <cell r="G6">
            <v>0</v>
          </cell>
          <cell r="J6">
            <v>320</v>
          </cell>
          <cell r="K6">
            <v>0</v>
          </cell>
          <cell r="L6">
            <v>0</v>
          </cell>
          <cell r="M6">
            <v>0</v>
          </cell>
          <cell r="N6">
            <v>150</v>
          </cell>
          <cell r="O6">
            <v>0</v>
          </cell>
        </row>
        <row r="7">
          <cell r="B7">
            <v>320</v>
          </cell>
          <cell r="C7">
            <v>0</v>
          </cell>
          <cell r="D7">
            <v>0</v>
          </cell>
          <cell r="E7">
            <v>0</v>
          </cell>
          <cell r="F7">
            <v>950</v>
          </cell>
          <cell r="G7">
            <v>0</v>
          </cell>
          <cell r="J7">
            <v>320</v>
          </cell>
          <cell r="K7">
            <v>0</v>
          </cell>
          <cell r="L7">
            <v>0</v>
          </cell>
          <cell r="M7">
            <v>0</v>
          </cell>
          <cell r="N7">
            <v>150</v>
          </cell>
          <cell r="O7">
            <v>0</v>
          </cell>
        </row>
        <row r="8">
          <cell r="B8">
            <v>320</v>
          </cell>
          <cell r="C8">
            <v>0</v>
          </cell>
          <cell r="D8">
            <v>0</v>
          </cell>
          <cell r="E8">
            <v>0</v>
          </cell>
          <cell r="F8">
            <v>950</v>
          </cell>
          <cell r="G8">
            <v>0</v>
          </cell>
          <cell r="J8">
            <v>320</v>
          </cell>
          <cell r="K8">
            <v>0</v>
          </cell>
          <cell r="L8">
            <v>0</v>
          </cell>
          <cell r="M8">
            <v>0</v>
          </cell>
          <cell r="N8">
            <v>150</v>
          </cell>
          <cell r="O8">
            <v>0</v>
          </cell>
        </row>
        <row r="9">
          <cell r="B9">
            <v>320</v>
          </cell>
          <cell r="C9">
            <v>0</v>
          </cell>
          <cell r="D9">
            <v>0</v>
          </cell>
          <cell r="E9">
            <v>0</v>
          </cell>
          <cell r="F9">
            <v>950</v>
          </cell>
          <cell r="G9">
            <v>0</v>
          </cell>
          <cell r="J9">
            <v>320</v>
          </cell>
          <cell r="K9">
            <v>0</v>
          </cell>
          <cell r="L9">
            <v>0</v>
          </cell>
          <cell r="M9">
            <v>0</v>
          </cell>
          <cell r="N9">
            <v>150</v>
          </cell>
          <cell r="O9">
            <v>0</v>
          </cell>
        </row>
        <row r="10">
          <cell r="B10">
            <v>320</v>
          </cell>
          <cell r="C10">
            <v>0</v>
          </cell>
          <cell r="D10">
            <v>0</v>
          </cell>
          <cell r="E10">
            <v>0</v>
          </cell>
          <cell r="F10">
            <v>950</v>
          </cell>
          <cell r="G10">
            <v>0</v>
          </cell>
          <cell r="J10">
            <v>320</v>
          </cell>
          <cell r="K10">
            <v>0</v>
          </cell>
          <cell r="L10">
            <v>0</v>
          </cell>
          <cell r="M10">
            <v>0</v>
          </cell>
          <cell r="N10">
            <v>150</v>
          </cell>
          <cell r="O10">
            <v>0</v>
          </cell>
        </row>
        <row r="11">
          <cell r="B11">
            <v>320</v>
          </cell>
          <cell r="C11">
            <v>0</v>
          </cell>
          <cell r="D11">
            <v>0</v>
          </cell>
          <cell r="E11">
            <v>0</v>
          </cell>
          <cell r="F11">
            <v>950</v>
          </cell>
          <cell r="G11">
            <v>0</v>
          </cell>
          <cell r="J11">
            <v>320</v>
          </cell>
          <cell r="K11">
            <v>0</v>
          </cell>
          <cell r="L11">
            <v>0</v>
          </cell>
          <cell r="M11">
            <v>0</v>
          </cell>
          <cell r="N11">
            <v>150</v>
          </cell>
          <cell r="O11">
            <v>0</v>
          </cell>
        </row>
        <row r="12">
          <cell r="B12">
            <v>320</v>
          </cell>
          <cell r="C12">
            <v>0</v>
          </cell>
          <cell r="D12">
            <v>0</v>
          </cell>
          <cell r="E12">
            <v>0</v>
          </cell>
          <cell r="F12">
            <v>950</v>
          </cell>
          <cell r="G12">
            <v>0</v>
          </cell>
          <cell r="J12">
            <v>320</v>
          </cell>
          <cell r="K12">
            <v>0</v>
          </cell>
          <cell r="L12">
            <v>0</v>
          </cell>
          <cell r="M12">
            <v>0</v>
          </cell>
          <cell r="N12">
            <v>150</v>
          </cell>
          <cell r="O12">
            <v>0</v>
          </cell>
        </row>
        <row r="13">
          <cell r="B13">
            <v>320</v>
          </cell>
          <cell r="C13">
            <v>0</v>
          </cell>
          <cell r="D13">
            <v>0</v>
          </cell>
          <cell r="E13">
            <v>0</v>
          </cell>
          <cell r="F13">
            <v>950</v>
          </cell>
          <cell r="G13">
            <v>0</v>
          </cell>
          <cell r="J13">
            <v>320</v>
          </cell>
          <cell r="K13">
            <v>0</v>
          </cell>
          <cell r="L13">
            <v>0</v>
          </cell>
          <cell r="M13">
            <v>0</v>
          </cell>
          <cell r="N13">
            <v>150</v>
          </cell>
          <cell r="O13">
            <v>0</v>
          </cell>
        </row>
        <row r="14">
          <cell r="B14">
            <v>320</v>
          </cell>
          <cell r="C14">
            <v>0</v>
          </cell>
          <cell r="D14">
            <v>0</v>
          </cell>
          <cell r="E14">
            <v>0</v>
          </cell>
          <cell r="F14">
            <v>950</v>
          </cell>
          <cell r="G14">
            <v>0</v>
          </cell>
          <cell r="J14">
            <v>320</v>
          </cell>
          <cell r="K14">
            <v>0</v>
          </cell>
          <cell r="L14">
            <v>0</v>
          </cell>
          <cell r="M14">
            <v>0</v>
          </cell>
          <cell r="N14">
            <v>150</v>
          </cell>
          <cell r="O14">
            <v>0</v>
          </cell>
        </row>
        <row r="15">
          <cell r="B15">
            <v>320</v>
          </cell>
          <cell r="C15">
            <v>0</v>
          </cell>
          <cell r="D15">
            <v>0</v>
          </cell>
          <cell r="E15">
            <v>0</v>
          </cell>
          <cell r="F15">
            <v>950</v>
          </cell>
          <cell r="G15">
            <v>0</v>
          </cell>
          <cell r="J15">
            <v>320</v>
          </cell>
          <cell r="K15">
            <v>0</v>
          </cell>
          <cell r="L15">
            <v>0</v>
          </cell>
          <cell r="M15">
            <v>0</v>
          </cell>
          <cell r="N15">
            <v>150</v>
          </cell>
          <cell r="O15">
            <v>0</v>
          </cell>
        </row>
        <row r="16">
          <cell r="B16">
            <v>320</v>
          </cell>
          <cell r="C16">
            <v>0</v>
          </cell>
          <cell r="D16">
            <v>0</v>
          </cell>
          <cell r="E16">
            <v>0</v>
          </cell>
          <cell r="F16">
            <v>950</v>
          </cell>
          <cell r="G16">
            <v>0</v>
          </cell>
          <cell r="J16">
            <v>320</v>
          </cell>
          <cell r="K16">
            <v>0</v>
          </cell>
          <cell r="L16">
            <v>0</v>
          </cell>
          <cell r="M16">
            <v>0</v>
          </cell>
          <cell r="N16">
            <v>150</v>
          </cell>
          <cell r="O16">
            <v>0</v>
          </cell>
        </row>
        <row r="17">
          <cell r="B17">
            <v>320</v>
          </cell>
          <cell r="C17">
            <v>0</v>
          </cell>
          <cell r="D17">
            <v>0</v>
          </cell>
          <cell r="E17">
            <v>0</v>
          </cell>
          <cell r="F17">
            <v>950</v>
          </cell>
          <cell r="G17">
            <v>0</v>
          </cell>
          <cell r="J17">
            <v>320</v>
          </cell>
          <cell r="K17">
            <v>0</v>
          </cell>
          <cell r="L17">
            <v>0</v>
          </cell>
          <cell r="M17">
            <v>0</v>
          </cell>
          <cell r="N17">
            <v>150</v>
          </cell>
          <cell r="O17">
            <v>0</v>
          </cell>
        </row>
        <row r="18">
          <cell r="B18">
            <v>320</v>
          </cell>
          <cell r="C18">
            <v>0</v>
          </cell>
          <cell r="D18">
            <v>0</v>
          </cell>
          <cell r="E18">
            <v>0</v>
          </cell>
          <cell r="F18">
            <v>950</v>
          </cell>
          <cell r="G18">
            <v>0</v>
          </cell>
          <cell r="J18">
            <v>320</v>
          </cell>
          <cell r="K18">
            <v>0</v>
          </cell>
          <cell r="L18">
            <v>0</v>
          </cell>
          <cell r="M18">
            <v>0</v>
          </cell>
          <cell r="N18">
            <v>150</v>
          </cell>
          <cell r="O18">
            <v>0</v>
          </cell>
        </row>
        <row r="19">
          <cell r="B19">
            <v>320</v>
          </cell>
          <cell r="C19">
            <v>0</v>
          </cell>
          <cell r="D19">
            <v>0</v>
          </cell>
          <cell r="E19">
            <v>0</v>
          </cell>
          <cell r="F19">
            <v>950</v>
          </cell>
          <cell r="G19">
            <v>0</v>
          </cell>
          <cell r="J19">
            <v>320</v>
          </cell>
          <cell r="K19">
            <v>0</v>
          </cell>
          <cell r="L19">
            <v>0</v>
          </cell>
          <cell r="M19">
            <v>0</v>
          </cell>
          <cell r="N19">
            <v>150</v>
          </cell>
          <cell r="O19">
            <v>0</v>
          </cell>
        </row>
        <row r="20">
          <cell r="B20">
            <v>320</v>
          </cell>
          <cell r="C20">
            <v>0</v>
          </cell>
          <cell r="D20">
            <v>0</v>
          </cell>
          <cell r="E20">
            <v>0</v>
          </cell>
          <cell r="F20">
            <v>950</v>
          </cell>
          <cell r="G20">
            <v>0</v>
          </cell>
          <cell r="J20">
            <v>320</v>
          </cell>
          <cell r="K20">
            <v>0</v>
          </cell>
          <cell r="L20">
            <v>0</v>
          </cell>
          <cell r="M20">
            <v>0</v>
          </cell>
          <cell r="N20">
            <v>150</v>
          </cell>
          <cell r="O20">
            <v>0</v>
          </cell>
        </row>
        <row r="21">
          <cell r="B21">
            <v>320</v>
          </cell>
          <cell r="C21">
            <v>0</v>
          </cell>
          <cell r="D21">
            <v>0</v>
          </cell>
          <cell r="E21">
            <v>0</v>
          </cell>
          <cell r="F21">
            <v>950</v>
          </cell>
          <cell r="G21">
            <v>0</v>
          </cell>
          <cell r="J21">
            <v>320</v>
          </cell>
          <cell r="K21">
            <v>0</v>
          </cell>
          <cell r="L21">
            <v>0</v>
          </cell>
          <cell r="M21">
            <v>0</v>
          </cell>
          <cell r="N21">
            <v>150</v>
          </cell>
          <cell r="O21">
            <v>0</v>
          </cell>
        </row>
        <row r="22">
          <cell r="B22">
            <v>320</v>
          </cell>
          <cell r="C22">
            <v>0</v>
          </cell>
          <cell r="D22">
            <v>0</v>
          </cell>
          <cell r="E22">
            <v>0</v>
          </cell>
          <cell r="F22">
            <v>950</v>
          </cell>
          <cell r="G22">
            <v>0</v>
          </cell>
          <cell r="J22">
            <v>320</v>
          </cell>
          <cell r="K22">
            <v>0</v>
          </cell>
          <cell r="L22">
            <v>0</v>
          </cell>
          <cell r="M22">
            <v>0</v>
          </cell>
          <cell r="N22">
            <v>150</v>
          </cell>
          <cell r="O22">
            <v>0</v>
          </cell>
        </row>
        <row r="23">
          <cell r="B23">
            <v>320</v>
          </cell>
          <cell r="C23">
            <v>0</v>
          </cell>
          <cell r="D23">
            <v>0</v>
          </cell>
          <cell r="E23">
            <v>0</v>
          </cell>
          <cell r="F23">
            <v>950</v>
          </cell>
          <cell r="G23">
            <v>0</v>
          </cell>
          <cell r="J23">
            <v>320</v>
          </cell>
          <cell r="K23">
            <v>0</v>
          </cell>
          <cell r="L23">
            <v>0</v>
          </cell>
          <cell r="M23">
            <v>0</v>
          </cell>
          <cell r="N23">
            <v>150</v>
          </cell>
          <cell r="O23">
            <v>0</v>
          </cell>
        </row>
        <row r="24">
          <cell r="B24">
            <v>320</v>
          </cell>
          <cell r="C24">
            <v>0</v>
          </cell>
          <cell r="D24">
            <v>0</v>
          </cell>
          <cell r="E24">
            <v>0</v>
          </cell>
          <cell r="F24">
            <v>950</v>
          </cell>
          <cell r="G24">
            <v>0</v>
          </cell>
          <cell r="J24">
            <v>320</v>
          </cell>
          <cell r="K24">
            <v>0</v>
          </cell>
          <cell r="L24">
            <v>0</v>
          </cell>
          <cell r="M24">
            <v>0</v>
          </cell>
          <cell r="N24">
            <v>150</v>
          </cell>
          <cell r="O24">
            <v>0</v>
          </cell>
        </row>
        <row r="25">
          <cell r="B25">
            <v>320</v>
          </cell>
          <cell r="C25">
            <v>0</v>
          </cell>
          <cell r="D25">
            <v>0</v>
          </cell>
          <cell r="E25">
            <v>0</v>
          </cell>
          <cell r="F25">
            <v>950</v>
          </cell>
          <cell r="G25">
            <v>0</v>
          </cell>
          <cell r="J25">
            <v>320</v>
          </cell>
          <cell r="K25">
            <v>0</v>
          </cell>
          <cell r="L25">
            <v>0</v>
          </cell>
          <cell r="M25">
            <v>0</v>
          </cell>
          <cell r="N25">
            <v>150</v>
          </cell>
          <cell r="O25">
            <v>0</v>
          </cell>
        </row>
        <row r="26">
          <cell r="B26">
            <v>320</v>
          </cell>
          <cell r="C26">
            <v>0</v>
          </cell>
          <cell r="D26">
            <v>0</v>
          </cell>
          <cell r="E26">
            <v>0</v>
          </cell>
          <cell r="F26">
            <v>950</v>
          </cell>
          <cell r="G26">
            <v>0</v>
          </cell>
          <cell r="J26">
            <v>320</v>
          </cell>
          <cell r="K26">
            <v>0</v>
          </cell>
          <cell r="L26">
            <v>0</v>
          </cell>
          <cell r="M26">
            <v>0</v>
          </cell>
          <cell r="N26">
            <v>150</v>
          </cell>
          <cell r="O26">
            <v>0</v>
          </cell>
        </row>
        <row r="27">
          <cell r="B27">
            <v>320</v>
          </cell>
          <cell r="C27">
            <v>0</v>
          </cell>
          <cell r="D27">
            <v>0</v>
          </cell>
          <cell r="E27">
            <v>0</v>
          </cell>
          <cell r="F27">
            <v>950</v>
          </cell>
          <cell r="G27">
            <v>0</v>
          </cell>
          <cell r="J27">
            <v>320</v>
          </cell>
          <cell r="K27">
            <v>0</v>
          </cell>
          <cell r="L27">
            <v>0</v>
          </cell>
          <cell r="M27">
            <v>0</v>
          </cell>
          <cell r="N27">
            <v>150</v>
          </cell>
          <cell r="O27">
            <v>0</v>
          </cell>
        </row>
        <row r="28">
          <cell r="B28">
            <v>320</v>
          </cell>
          <cell r="C28">
            <v>0</v>
          </cell>
          <cell r="D28">
            <v>0</v>
          </cell>
          <cell r="E28">
            <v>0</v>
          </cell>
          <cell r="F28">
            <v>950</v>
          </cell>
          <cell r="G28">
            <v>0</v>
          </cell>
          <cell r="J28">
            <v>320</v>
          </cell>
          <cell r="K28">
            <v>0</v>
          </cell>
          <cell r="L28">
            <v>0</v>
          </cell>
          <cell r="M28">
            <v>0</v>
          </cell>
          <cell r="N28">
            <v>153.18</v>
          </cell>
          <cell r="O28">
            <v>0</v>
          </cell>
        </row>
        <row r="29">
          <cell r="B29">
            <v>320</v>
          </cell>
          <cell r="C29">
            <v>0</v>
          </cell>
          <cell r="D29">
            <v>0</v>
          </cell>
          <cell r="E29">
            <v>0</v>
          </cell>
          <cell r="F29">
            <v>950</v>
          </cell>
          <cell r="G29">
            <v>0</v>
          </cell>
          <cell r="J29">
            <v>320</v>
          </cell>
          <cell r="K29">
            <v>0</v>
          </cell>
          <cell r="L29">
            <v>0</v>
          </cell>
          <cell r="M29">
            <v>0</v>
          </cell>
          <cell r="N29">
            <v>158.94999999999999</v>
          </cell>
          <cell r="O29">
            <v>0</v>
          </cell>
        </row>
        <row r="30">
          <cell r="B30">
            <v>320</v>
          </cell>
          <cell r="C30">
            <v>0</v>
          </cell>
          <cell r="D30">
            <v>0</v>
          </cell>
          <cell r="E30">
            <v>0</v>
          </cell>
          <cell r="F30">
            <v>950</v>
          </cell>
          <cell r="G30">
            <v>0</v>
          </cell>
          <cell r="J30">
            <v>320</v>
          </cell>
          <cell r="K30">
            <v>0</v>
          </cell>
          <cell r="L30">
            <v>0</v>
          </cell>
          <cell r="M30">
            <v>0</v>
          </cell>
          <cell r="N30">
            <v>240</v>
          </cell>
          <cell r="O30">
            <v>0</v>
          </cell>
        </row>
        <row r="31">
          <cell r="B31">
            <v>320</v>
          </cell>
          <cell r="C31">
            <v>0</v>
          </cell>
          <cell r="D31">
            <v>0</v>
          </cell>
          <cell r="E31">
            <v>0</v>
          </cell>
          <cell r="F31">
            <v>950</v>
          </cell>
          <cell r="G31">
            <v>0</v>
          </cell>
          <cell r="J31">
            <v>320</v>
          </cell>
          <cell r="K31">
            <v>0</v>
          </cell>
          <cell r="L31">
            <v>0</v>
          </cell>
          <cell r="M31">
            <v>0</v>
          </cell>
          <cell r="N31">
            <v>240</v>
          </cell>
          <cell r="O31">
            <v>0</v>
          </cell>
        </row>
        <row r="32">
          <cell r="B32">
            <v>320</v>
          </cell>
          <cell r="C32">
            <v>0</v>
          </cell>
          <cell r="D32">
            <v>0</v>
          </cell>
          <cell r="E32">
            <v>0</v>
          </cell>
          <cell r="F32">
            <v>950</v>
          </cell>
          <cell r="G32">
            <v>0</v>
          </cell>
          <cell r="J32">
            <v>320</v>
          </cell>
          <cell r="K32">
            <v>0</v>
          </cell>
          <cell r="L32">
            <v>0</v>
          </cell>
          <cell r="M32">
            <v>0</v>
          </cell>
          <cell r="N32">
            <v>240</v>
          </cell>
          <cell r="O32">
            <v>0</v>
          </cell>
        </row>
        <row r="33">
          <cell r="B33">
            <v>320</v>
          </cell>
          <cell r="C33">
            <v>0</v>
          </cell>
          <cell r="D33">
            <v>0</v>
          </cell>
          <cell r="E33">
            <v>0</v>
          </cell>
          <cell r="F33">
            <v>950</v>
          </cell>
          <cell r="G33">
            <v>0</v>
          </cell>
          <cell r="J33">
            <v>320</v>
          </cell>
          <cell r="K33">
            <v>0</v>
          </cell>
          <cell r="L33">
            <v>0</v>
          </cell>
          <cell r="M33">
            <v>0</v>
          </cell>
          <cell r="N33">
            <v>240</v>
          </cell>
          <cell r="O33">
            <v>0</v>
          </cell>
        </row>
        <row r="34">
          <cell r="B34">
            <v>320</v>
          </cell>
          <cell r="C34">
            <v>0</v>
          </cell>
          <cell r="D34">
            <v>0</v>
          </cell>
          <cell r="E34">
            <v>0</v>
          </cell>
          <cell r="F34">
            <v>950</v>
          </cell>
          <cell r="G34">
            <v>0</v>
          </cell>
          <cell r="J34">
            <v>320</v>
          </cell>
          <cell r="K34">
            <v>0</v>
          </cell>
          <cell r="L34">
            <v>0</v>
          </cell>
          <cell r="M34">
            <v>0</v>
          </cell>
          <cell r="N34">
            <v>240</v>
          </cell>
          <cell r="O34">
            <v>0</v>
          </cell>
        </row>
        <row r="35">
          <cell r="B35">
            <v>320</v>
          </cell>
          <cell r="C35">
            <v>0</v>
          </cell>
          <cell r="D35">
            <v>0</v>
          </cell>
          <cell r="E35">
            <v>0</v>
          </cell>
          <cell r="F35">
            <v>950</v>
          </cell>
          <cell r="G35">
            <v>0</v>
          </cell>
          <cell r="J35">
            <v>320</v>
          </cell>
          <cell r="K35">
            <v>0</v>
          </cell>
          <cell r="L35">
            <v>0</v>
          </cell>
          <cell r="M35">
            <v>0</v>
          </cell>
          <cell r="N35">
            <v>167</v>
          </cell>
          <cell r="O35">
            <v>0</v>
          </cell>
        </row>
        <row r="36">
          <cell r="B36">
            <v>320</v>
          </cell>
          <cell r="C36">
            <v>0</v>
          </cell>
          <cell r="D36">
            <v>0</v>
          </cell>
          <cell r="E36">
            <v>0</v>
          </cell>
          <cell r="F36">
            <v>950</v>
          </cell>
          <cell r="G36">
            <v>0</v>
          </cell>
          <cell r="J36">
            <v>320</v>
          </cell>
          <cell r="K36">
            <v>0</v>
          </cell>
          <cell r="L36">
            <v>0</v>
          </cell>
          <cell r="M36">
            <v>0</v>
          </cell>
          <cell r="N36">
            <v>167</v>
          </cell>
          <cell r="O36">
            <v>0</v>
          </cell>
        </row>
        <row r="37">
          <cell r="B37">
            <v>320</v>
          </cell>
          <cell r="C37">
            <v>0</v>
          </cell>
          <cell r="D37">
            <v>0</v>
          </cell>
          <cell r="E37">
            <v>0</v>
          </cell>
          <cell r="F37">
            <v>950</v>
          </cell>
          <cell r="G37">
            <v>0</v>
          </cell>
          <cell r="J37">
            <v>320</v>
          </cell>
          <cell r="K37">
            <v>0</v>
          </cell>
          <cell r="L37">
            <v>0</v>
          </cell>
          <cell r="M37">
            <v>0</v>
          </cell>
          <cell r="N37">
            <v>167</v>
          </cell>
          <cell r="O37">
            <v>0</v>
          </cell>
        </row>
        <row r="38">
          <cell r="B38">
            <v>320</v>
          </cell>
          <cell r="C38">
            <v>0</v>
          </cell>
          <cell r="D38">
            <v>0</v>
          </cell>
          <cell r="E38">
            <v>0</v>
          </cell>
          <cell r="F38">
            <v>950</v>
          </cell>
          <cell r="G38">
            <v>0</v>
          </cell>
          <cell r="J38">
            <v>320</v>
          </cell>
          <cell r="K38">
            <v>0</v>
          </cell>
          <cell r="L38">
            <v>0</v>
          </cell>
          <cell r="M38">
            <v>0</v>
          </cell>
          <cell r="N38">
            <v>167</v>
          </cell>
          <cell r="O38">
            <v>0</v>
          </cell>
        </row>
        <row r="39">
          <cell r="B39">
            <v>320</v>
          </cell>
          <cell r="C39">
            <v>0</v>
          </cell>
          <cell r="D39">
            <v>0</v>
          </cell>
          <cell r="E39">
            <v>0</v>
          </cell>
          <cell r="F39">
            <v>890</v>
          </cell>
          <cell r="G39">
            <v>0</v>
          </cell>
          <cell r="J39">
            <v>320</v>
          </cell>
          <cell r="K39">
            <v>0</v>
          </cell>
          <cell r="L39">
            <v>0</v>
          </cell>
          <cell r="M39">
            <v>0</v>
          </cell>
          <cell r="N39">
            <v>180</v>
          </cell>
          <cell r="O39">
            <v>0</v>
          </cell>
        </row>
        <row r="40">
          <cell r="B40">
            <v>320</v>
          </cell>
          <cell r="C40">
            <v>0</v>
          </cell>
          <cell r="D40">
            <v>0</v>
          </cell>
          <cell r="E40">
            <v>0</v>
          </cell>
          <cell r="F40">
            <v>890</v>
          </cell>
          <cell r="G40">
            <v>0</v>
          </cell>
          <cell r="J40">
            <v>320</v>
          </cell>
          <cell r="K40">
            <v>0</v>
          </cell>
          <cell r="L40">
            <v>0</v>
          </cell>
          <cell r="M40">
            <v>0</v>
          </cell>
          <cell r="N40">
            <v>180</v>
          </cell>
          <cell r="O40">
            <v>0</v>
          </cell>
        </row>
        <row r="41">
          <cell r="B41">
            <v>320</v>
          </cell>
          <cell r="C41">
            <v>0</v>
          </cell>
          <cell r="D41">
            <v>0</v>
          </cell>
          <cell r="E41">
            <v>0</v>
          </cell>
          <cell r="F41">
            <v>890</v>
          </cell>
          <cell r="G41">
            <v>0</v>
          </cell>
          <cell r="J41">
            <v>320</v>
          </cell>
          <cell r="K41">
            <v>0</v>
          </cell>
          <cell r="L41">
            <v>0</v>
          </cell>
          <cell r="M41">
            <v>0</v>
          </cell>
          <cell r="N41">
            <v>180</v>
          </cell>
          <cell r="O41">
            <v>0</v>
          </cell>
        </row>
        <row r="42">
          <cell r="B42">
            <v>320</v>
          </cell>
          <cell r="C42">
            <v>0</v>
          </cell>
          <cell r="D42">
            <v>0</v>
          </cell>
          <cell r="E42">
            <v>0</v>
          </cell>
          <cell r="F42">
            <v>890</v>
          </cell>
          <cell r="G42">
            <v>0</v>
          </cell>
          <cell r="J42">
            <v>320</v>
          </cell>
          <cell r="K42">
            <v>0</v>
          </cell>
          <cell r="L42">
            <v>0</v>
          </cell>
          <cell r="M42">
            <v>0</v>
          </cell>
          <cell r="N42">
            <v>180</v>
          </cell>
          <cell r="O42">
            <v>0</v>
          </cell>
        </row>
        <row r="43">
          <cell r="B43">
            <v>320</v>
          </cell>
          <cell r="C43">
            <v>0</v>
          </cell>
          <cell r="D43">
            <v>0</v>
          </cell>
          <cell r="E43">
            <v>0</v>
          </cell>
          <cell r="F43">
            <v>890</v>
          </cell>
          <cell r="G43">
            <v>0</v>
          </cell>
          <cell r="J43">
            <v>320</v>
          </cell>
          <cell r="K43">
            <v>0</v>
          </cell>
          <cell r="L43">
            <v>0</v>
          </cell>
          <cell r="M43">
            <v>0</v>
          </cell>
          <cell r="N43">
            <v>167</v>
          </cell>
          <cell r="O43">
            <v>0</v>
          </cell>
        </row>
        <row r="44">
          <cell r="B44">
            <v>320</v>
          </cell>
          <cell r="C44">
            <v>0</v>
          </cell>
          <cell r="D44">
            <v>0</v>
          </cell>
          <cell r="E44">
            <v>0</v>
          </cell>
          <cell r="F44">
            <v>890</v>
          </cell>
          <cell r="G44">
            <v>0</v>
          </cell>
          <cell r="J44">
            <v>320</v>
          </cell>
          <cell r="K44">
            <v>0</v>
          </cell>
          <cell r="L44">
            <v>0</v>
          </cell>
          <cell r="M44">
            <v>0</v>
          </cell>
          <cell r="N44">
            <v>167</v>
          </cell>
          <cell r="O44">
            <v>0</v>
          </cell>
        </row>
        <row r="45">
          <cell r="B45">
            <v>320</v>
          </cell>
          <cell r="C45">
            <v>0</v>
          </cell>
          <cell r="D45">
            <v>0</v>
          </cell>
          <cell r="E45">
            <v>0</v>
          </cell>
          <cell r="F45">
            <v>890</v>
          </cell>
          <cell r="G45">
            <v>0</v>
          </cell>
          <cell r="J45">
            <v>320</v>
          </cell>
          <cell r="K45">
            <v>0</v>
          </cell>
          <cell r="L45">
            <v>0</v>
          </cell>
          <cell r="M45">
            <v>0</v>
          </cell>
          <cell r="N45">
            <v>180</v>
          </cell>
          <cell r="O45">
            <v>0</v>
          </cell>
        </row>
        <row r="46">
          <cell r="B46">
            <v>320</v>
          </cell>
          <cell r="C46">
            <v>0</v>
          </cell>
          <cell r="D46">
            <v>0</v>
          </cell>
          <cell r="E46">
            <v>0</v>
          </cell>
          <cell r="F46">
            <v>890</v>
          </cell>
          <cell r="G46">
            <v>0</v>
          </cell>
          <cell r="J46">
            <v>320</v>
          </cell>
          <cell r="K46">
            <v>0</v>
          </cell>
          <cell r="L46">
            <v>0</v>
          </cell>
          <cell r="M46">
            <v>0</v>
          </cell>
          <cell r="N46">
            <v>180</v>
          </cell>
          <cell r="O46">
            <v>0</v>
          </cell>
        </row>
        <row r="47">
          <cell r="B47">
            <v>320</v>
          </cell>
          <cell r="C47">
            <v>0</v>
          </cell>
          <cell r="D47">
            <v>0</v>
          </cell>
          <cell r="E47">
            <v>0</v>
          </cell>
          <cell r="F47">
            <v>890</v>
          </cell>
          <cell r="G47">
            <v>0</v>
          </cell>
          <cell r="J47">
            <v>320</v>
          </cell>
          <cell r="K47">
            <v>0</v>
          </cell>
          <cell r="L47">
            <v>0</v>
          </cell>
          <cell r="M47">
            <v>0</v>
          </cell>
          <cell r="N47">
            <v>167</v>
          </cell>
          <cell r="O47">
            <v>0</v>
          </cell>
        </row>
        <row r="48">
          <cell r="B48">
            <v>320</v>
          </cell>
          <cell r="C48">
            <v>0</v>
          </cell>
          <cell r="D48">
            <v>0</v>
          </cell>
          <cell r="E48">
            <v>0</v>
          </cell>
          <cell r="F48">
            <v>890</v>
          </cell>
          <cell r="G48">
            <v>0</v>
          </cell>
          <cell r="J48">
            <v>320</v>
          </cell>
          <cell r="K48">
            <v>0</v>
          </cell>
          <cell r="L48">
            <v>0</v>
          </cell>
          <cell r="M48">
            <v>0</v>
          </cell>
          <cell r="N48">
            <v>167</v>
          </cell>
          <cell r="O48">
            <v>0</v>
          </cell>
        </row>
        <row r="49">
          <cell r="B49">
            <v>320</v>
          </cell>
          <cell r="C49">
            <v>0</v>
          </cell>
          <cell r="D49">
            <v>0</v>
          </cell>
          <cell r="E49">
            <v>0</v>
          </cell>
          <cell r="F49">
            <v>890</v>
          </cell>
          <cell r="G49">
            <v>0</v>
          </cell>
          <cell r="J49">
            <v>320</v>
          </cell>
          <cell r="K49">
            <v>0</v>
          </cell>
          <cell r="L49">
            <v>0</v>
          </cell>
          <cell r="M49">
            <v>0</v>
          </cell>
          <cell r="N49">
            <v>167</v>
          </cell>
          <cell r="O49">
            <v>0</v>
          </cell>
        </row>
        <row r="50">
          <cell r="B50">
            <v>320</v>
          </cell>
          <cell r="C50">
            <v>0</v>
          </cell>
          <cell r="D50">
            <v>0</v>
          </cell>
          <cell r="E50">
            <v>0</v>
          </cell>
          <cell r="F50">
            <v>890</v>
          </cell>
          <cell r="G50">
            <v>0</v>
          </cell>
          <cell r="J50">
            <v>320</v>
          </cell>
          <cell r="K50">
            <v>0</v>
          </cell>
          <cell r="L50">
            <v>0</v>
          </cell>
          <cell r="M50">
            <v>0</v>
          </cell>
          <cell r="N50">
            <v>167</v>
          </cell>
          <cell r="O50">
            <v>0</v>
          </cell>
        </row>
        <row r="51">
          <cell r="B51">
            <v>320</v>
          </cell>
          <cell r="C51">
            <v>0</v>
          </cell>
          <cell r="D51">
            <v>0</v>
          </cell>
          <cell r="E51">
            <v>0</v>
          </cell>
          <cell r="F51">
            <v>890</v>
          </cell>
          <cell r="G51">
            <v>0</v>
          </cell>
          <cell r="J51">
            <v>320</v>
          </cell>
          <cell r="K51">
            <v>0</v>
          </cell>
          <cell r="L51">
            <v>0</v>
          </cell>
          <cell r="M51">
            <v>0</v>
          </cell>
          <cell r="N51">
            <v>167</v>
          </cell>
          <cell r="O51">
            <v>0</v>
          </cell>
        </row>
        <row r="52">
          <cell r="B52">
            <v>320</v>
          </cell>
          <cell r="C52">
            <v>0</v>
          </cell>
          <cell r="D52">
            <v>0</v>
          </cell>
          <cell r="E52">
            <v>0</v>
          </cell>
          <cell r="F52">
            <v>890</v>
          </cell>
          <cell r="G52">
            <v>0</v>
          </cell>
          <cell r="J52">
            <v>320</v>
          </cell>
          <cell r="K52">
            <v>0</v>
          </cell>
          <cell r="L52">
            <v>0</v>
          </cell>
          <cell r="M52">
            <v>0</v>
          </cell>
          <cell r="N52">
            <v>167</v>
          </cell>
          <cell r="O52">
            <v>0</v>
          </cell>
        </row>
        <row r="53">
          <cell r="B53">
            <v>320</v>
          </cell>
          <cell r="C53">
            <v>0</v>
          </cell>
          <cell r="D53">
            <v>0</v>
          </cell>
          <cell r="E53">
            <v>0</v>
          </cell>
          <cell r="F53">
            <v>950</v>
          </cell>
          <cell r="G53">
            <v>0</v>
          </cell>
          <cell r="J53">
            <v>320</v>
          </cell>
          <cell r="K53">
            <v>0</v>
          </cell>
          <cell r="L53">
            <v>0</v>
          </cell>
          <cell r="M53">
            <v>0</v>
          </cell>
          <cell r="N53">
            <v>167</v>
          </cell>
          <cell r="O53">
            <v>0</v>
          </cell>
        </row>
        <row r="54">
          <cell r="B54">
            <v>320</v>
          </cell>
          <cell r="C54">
            <v>0</v>
          </cell>
          <cell r="D54">
            <v>0</v>
          </cell>
          <cell r="E54">
            <v>0</v>
          </cell>
          <cell r="F54">
            <v>950</v>
          </cell>
          <cell r="G54">
            <v>0</v>
          </cell>
          <cell r="J54">
            <v>320</v>
          </cell>
          <cell r="K54">
            <v>0</v>
          </cell>
          <cell r="L54">
            <v>0</v>
          </cell>
          <cell r="M54">
            <v>0</v>
          </cell>
          <cell r="N54">
            <v>167</v>
          </cell>
          <cell r="O54">
            <v>0</v>
          </cell>
        </row>
        <row r="55">
          <cell r="B55">
            <v>320</v>
          </cell>
          <cell r="C55">
            <v>0</v>
          </cell>
          <cell r="D55">
            <v>0</v>
          </cell>
          <cell r="E55">
            <v>0</v>
          </cell>
          <cell r="F55">
            <v>950</v>
          </cell>
          <cell r="G55">
            <v>0</v>
          </cell>
          <cell r="J55">
            <v>320</v>
          </cell>
          <cell r="K55">
            <v>0</v>
          </cell>
          <cell r="L55">
            <v>0</v>
          </cell>
          <cell r="M55">
            <v>0</v>
          </cell>
          <cell r="N55">
            <v>150</v>
          </cell>
          <cell r="O55">
            <v>0</v>
          </cell>
        </row>
        <row r="56">
          <cell r="B56">
            <v>320</v>
          </cell>
          <cell r="C56">
            <v>0</v>
          </cell>
          <cell r="D56">
            <v>0</v>
          </cell>
          <cell r="E56">
            <v>0</v>
          </cell>
          <cell r="F56">
            <v>950</v>
          </cell>
          <cell r="G56">
            <v>0</v>
          </cell>
          <cell r="J56">
            <v>320</v>
          </cell>
          <cell r="K56">
            <v>0</v>
          </cell>
          <cell r="L56">
            <v>0</v>
          </cell>
          <cell r="M56">
            <v>0</v>
          </cell>
          <cell r="N56">
            <v>150</v>
          </cell>
          <cell r="O56">
            <v>0</v>
          </cell>
        </row>
        <row r="57">
          <cell r="B57">
            <v>320</v>
          </cell>
          <cell r="C57">
            <v>0</v>
          </cell>
          <cell r="D57">
            <v>0</v>
          </cell>
          <cell r="E57">
            <v>0</v>
          </cell>
          <cell r="F57">
            <v>950</v>
          </cell>
          <cell r="G57">
            <v>0</v>
          </cell>
          <cell r="J57">
            <v>320</v>
          </cell>
          <cell r="K57">
            <v>0</v>
          </cell>
          <cell r="L57">
            <v>0</v>
          </cell>
          <cell r="M57">
            <v>0</v>
          </cell>
          <cell r="N57">
            <v>150</v>
          </cell>
          <cell r="O57">
            <v>0</v>
          </cell>
        </row>
        <row r="58">
          <cell r="B58">
            <v>320</v>
          </cell>
          <cell r="C58">
            <v>0</v>
          </cell>
          <cell r="D58">
            <v>0</v>
          </cell>
          <cell r="E58">
            <v>0</v>
          </cell>
          <cell r="F58">
            <v>950</v>
          </cell>
          <cell r="G58">
            <v>0</v>
          </cell>
          <cell r="J58">
            <v>320</v>
          </cell>
          <cell r="K58">
            <v>0</v>
          </cell>
          <cell r="L58">
            <v>0</v>
          </cell>
          <cell r="M58">
            <v>0</v>
          </cell>
          <cell r="N58">
            <v>150</v>
          </cell>
          <cell r="O58">
            <v>0</v>
          </cell>
        </row>
        <row r="59">
          <cell r="B59">
            <v>320</v>
          </cell>
          <cell r="C59">
            <v>0</v>
          </cell>
          <cell r="D59">
            <v>0</v>
          </cell>
          <cell r="E59">
            <v>0</v>
          </cell>
          <cell r="F59">
            <v>950</v>
          </cell>
          <cell r="G59">
            <v>0</v>
          </cell>
          <cell r="J59">
            <v>320</v>
          </cell>
          <cell r="K59">
            <v>0</v>
          </cell>
          <cell r="L59">
            <v>0</v>
          </cell>
          <cell r="M59">
            <v>0</v>
          </cell>
          <cell r="N59">
            <v>150</v>
          </cell>
          <cell r="O59">
            <v>0</v>
          </cell>
        </row>
        <row r="60">
          <cell r="B60">
            <v>320</v>
          </cell>
          <cell r="C60">
            <v>0</v>
          </cell>
          <cell r="D60">
            <v>0</v>
          </cell>
          <cell r="E60">
            <v>0</v>
          </cell>
          <cell r="F60">
            <v>950</v>
          </cell>
          <cell r="G60">
            <v>0</v>
          </cell>
          <cell r="J60">
            <v>320</v>
          </cell>
          <cell r="K60">
            <v>0</v>
          </cell>
          <cell r="L60">
            <v>0</v>
          </cell>
          <cell r="M60">
            <v>0</v>
          </cell>
          <cell r="N60">
            <v>150</v>
          </cell>
          <cell r="O60">
            <v>0</v>
          </cell>
        </row>
        <row r="61">
          <cell r="B61">
            <v>320</v>
          </cell>
          <cell r="C61">
            <v>0</v>
          </cell>
          <cell r="D61">
            <v>0</v>
          </cell>
          <cell r="E61">
            <v>0</v>
          </cell>
          <cell r="F61">
            <v>950</v>
          </cell>
          <cell r="G61">
            <v>0</v>
          </cell>
          <cell r="J61">
            <v>320</v>
          </cell>
          <cell r="K61">
            <v>0</v>
          </cell>
          <cell r="L61">
            <v>0</v>
          </cell>
          <cell r="M61">
            <v>0</v>
          </cell>
          <cell r="N61">
            <v>150</v>
          </cell>
          <cell r="O61">
            <v>0</v>
          </cell>
        </row>
        <row r="62">
          <cell r="B62">
            <v>320</v>
          </cell>
          <cell r="C62">
            <v>0</v>
          </cell>
          <cell r="D62">
            <v>0</v>
          </cell>
          <cell r="E62">
            <v>0</v>
          </cell>
          <cell r="F62">
            <v>950</v>
          </cell>
          <cell r="G62">
            <v>0</v>
          </cell>
          <cell r="J62">
            <v>320</v>
          </cell>
          <cell r="K62">
            <v>0</v>
          </cell>
          <cell r="L62">
            <v>0</v>
          </cell>
          <cell r="M62">
            <v>0</v>
          </cell>
          <cell r="N62">
            <v>150</v>
          </cell>
          <cell r="O62">
            <v>0</v>
          </cell>
        </row>
        <row r="63">
          <cell r="B63">
            <v>320</v>
          </cell>
          <cell r="C63">
            <v>0</v>
          </cell>
          <cell r="D63">
            <v>0</v>
          </cell>
          <cell r="E63">
            <v>0</v>
          </cell>
          <cell r="F63">
            <v>950</v>
          </cell>
          <cell r="G63">
            <v>0</v>
          </cell>
          <cell r="J63">
            <v>320</v>
          </cell>
          <cell r="K63">
            <v>0</v>
          </cell>
          <cell r="L63">
            <v>0</v>
          </cell>
          <cell r="M63">
            <v>0</v>
          </cell>
          <cell r="N63">
            <v>150</v>
          </cell>
          <cell r="O63">
            <v>0</v>
          </cell>
        </row>
        <row r="64">
          <cell r="B64">
            <v>320</v>
          </cell>
          <cell r="C64">
            <v>0</v>
          </cell>
          <cell r="D64">
            <v>0</v>
          </cell>
          <cell r="E64">
            <v>0</v>
          </cell>
          <cell r="F64">
            <v>950</v>
          </cell>
          <cell r="G64">
            <v>0</v>
          </cell>
          <cell r="J64">
            <v>320</v>
          </cell>
          <cell r="K64">
            <v>0</v>
          </cell>
          <cell r="L64">
            <v>0</v>
          </cell>
          <cell r="M64">
            <v>0</v>
          </cell>
          <cell r="N64">
            <v>150</v>
          </cell>
          <cell r="O64">
            <v>0</v>
          </cell>
        </row>
        <row r="65">
          <cell r="B65">
            <v>320</v>
          </cell>
          <cell r="C65">
            <v>0</v>
          </cell>
          <cell r="D65">
            <v>0</v>
          </cell>
          <cell r="E65">
            <v>0</v>
          </cell>
          <cell r="F65">
            <v>950</v>
          </cell>
          <cell r="G65">
            <v>0</v>
          </cell>
          <cell r="J65">
            <v>320</v>
          </cell>
          <cell r="K65">
            <v>0</v>
          </cell>
          <cell r="L65">
            <v>0</v>
          </cell>
          <cell r="M65">
            <v>0</v>
          </cell>
          <cell r="N65">
            <v>150</v>
          </cell>
          <cell r="O65">
            <v>0</v>
          </cell>
        </row>
        <row r="66">
          <cell r="B66">
            <v>320</v>
          </cell>
          <cell r="C66">
            <v>0</v>
          </cell>
          <cell r="D66">
            <v>0</v>
          </cell>
          <cell r="E66">
            <v>0</v>
          </cell>
          <cell r="F66">
            <v>950</v>
          </cell>
          <cell r="G66">
            <v>0</v>
          </cell>
          <cell r="J66">
            <v>320</v>
          </cell>
          <cell r="K66">
            <v>0</v>
          </cell>
          <cell r="L66">
            <v>0</v>
          </cell>
          <cell r="M66">
            <v>0</v>
          </cell>
          <cell r="N66">
            <v>150</v>
          </cell>
          <cell r="O66">
            <v>0</v>
          </cell>
        </row>
        <row r="67">
          <cell r="B67">
            <v>320</v>
          </cell>
          <cell r="C67">
            <v>0</v>
          </cell>
          <cell r="D67">
            <v>0</v>
          </cell>
          <cell r="E67">
            <v>0</v>
          </cell>
          <cell r="F67">
            <v>950</v>
          </cell>
          <cell r="G67">
            <v>0</v>
          </cell>
          <cell r="J67">
            <v>320</v>
          </cell>
          <cell r="K67">
            <v>0</v>
          </cell>
          <cell r="L67">
            <v>0</v>
          </cell>
          <cell r="M67">
            <v>0</v>
          </cell>
          <cell r="N67">
            <v>150</v>
          </cell>
          <cell r="O67">
            <v>0</v>
          </cell>
        </row>
        <row r="68">
          <cell r="B68">
            <v>320</v>
          </cell>
          <cell r="C68">
            <v>0</v>
          </cell>
          <cell r="D68">
            <v>0</v>
          </cell>
          <cell r="E68">
            <v>0</v>
          </cell>
          <cell r="F68">
            <v>950</v>
          </cell>
          <cell r="G68">
            <v>0</v>
          </cell>
          <cell r="J68">
            <v>320</v>
          </cell>
          <cell r="K68">
            <v>0</v>
          </cell>
          <cell r="L68">
            <v>0</v>
          </cell>
          <cell r="M68">
            <v>0</v>
          </cell>
          <cell r="N68">
            <v>150</v>
          </cell>
          <cell r="O68">
            <v>0</v>
          </cell>
        </row>
        <row r="69">
          <cell r="B69">
            <v>320</v>
          </cell>
          <cell r="C69">
            <v>0</v>
          </cell>
          <cell r="D69">
            <v>0</v>
          </cell>
          <cell r="E69">
            <v>0</v>
          </cell>
          <cell r="F69">
            <v>950</v>
          </cell>
          <cell r="G69">
            <v>0</v>
          </cell>
          <cell r="J69">
            <v>320</v>
          </cell>
          <cell r="K69">
            <v>0</v>
          </cell>
          <cell r="L69">
            <v>0</v>
          </cell>
          <cell r="M69">
            <v>0</v>
          </cell>
          <cell r="N69">
            <v>150</v>
          </cell>
          <cell r="O69">
            <v>0</v>
          </cell>
        </row>
        <row r="70">
          <cell r="B70">
            <v>320</v>
          </cell>
          <cell r="C70">
            <v>0</v>
          </cell>
          <cell r="D70">
            <v>0</v>
          </cell>
          <cell r="E70">
            <v>0</v>
          </cell>
          <cell r="F70">
            <v>950</v>
          </cell>
          <cell r="G70">
            <v>0</v>
          </cell>
          <cell r="J70">
            <v>320</v>
          </cell>
          <cell r="K70">
            <v>0</v>
          </cell>
          <cell r="L70">
            <v>0</v>
          </cell>
          <cell r="M70">
            <v>0</v>
          </cell>
          <cell r="N70">
            <v>150</v>
          </cell>
          <cell r="O70">
            <v>0</v>
          </cell>
        </row>
        <row r="71">
          <cell r="B71">
            <v>320</v>
          </cell>
          <cell r="C71">
            <v>0</v>
          </cell>
          <cell r="D71">
            <v>0</v>
          </cell>
          <cell r="E71">
            <v>0</v>
          </cell>
          <cell r="F71">
            <v>950</v>
          </cell>
          <cell r="G71">
            <v>0</v>
          </cell>
          <cell r="J71">
            <v>320</v>
          </cell>
          <cell r="K71">
            <v>0</v>
          </cell>
          <cell r="L71">
            <v>0</v>
          </cell>
          <cell r="M71">
            <v>0</v>
          </cell>
          <cell r="N71">
            <v>150</v>
          </cell>
          <cell r="O71">
            <v>0</v>
          </cell>
        </row>
        <row r="72">
          <cell r="B72">
            <v>320</v>
          </cell>
          <cell r="C72">
            <v>0</v>
          </cell>
          <cell r="D72">
            <v>0</v>
          </cell>
          <cell r="E72">
            <v>0</v>
          </cell>
          <cell r="F72">
            <v>950</v>
          </cell>
          <cell r="G72">
            <v>0</v>
          </cell>
          <cell r="J72">
            <v>320</v>
          </cell>
          <cell r="K72">
            <v>0</v>
          </cell>
          <cell r="L72">
            <v>0</v>
          </cell>
          <cell r="M72">
            <v>0</v>
          </cell>
          <cell r="N72">
            <v>150</v>
          </cell>
          <cell r="O72">
            <v>0</v>
          </cell>
        </row>
        <row r="73">
          <cell r="B73">
            <v>320</v>
          </cell>
          <cell r="C73">
            <v>0</v>
          </cell>
          <cell r="D73">
            <v>0</v>
          </cell>
          <cell r="E73">
            <v>0</v>
          </cell>
          <cell r="F73">
            <v>950</v>
          </cell>
          <cell r="G73">
            <v>0</v>
          </cell>
          <cell r="J73">
            <v>320</v>
          </cell>
          <cell r="K73">
            <v>0</v>
          </cell>
          <cell r="L73">
            <v>0</v>
          </cell>
          <cell r="M73">
            <v>0</v>
          </cell>
          <cell r="N73">
            <v>210</v>
          </cell>
          <cell r="O73">
            <v>0</v>
          </cell>
        </row>
        <row r="74">
          <cell r="B74">
            <v>320</v>
          </cell>
          <cell r="C74">
            <v>0</v>
          </cell>
          <cell r="D74">
            <v>0</v>
          </cell>
          <cell r="E74">
            <v>0</v>
          </cell>
          <cell r="F74">
            <v>950</v>
          </cell>
          <cell r="G74">
            <v>0</v>
          </cell>
          <cell r="J74">
            <v>320</v>
          </cell>
          <cell r="K74">
            <v>0</v>
          </cell>
          <cell r="L74">
            <v>0</v>
          </cell>
          <cell r="M74">
            <v>0</v>
          </cell>
          <cell r="N74">
            <v>240</v>
          </cell>
          <cell r="O74">
            <v>0</v>
          </cell>
        </row>
        <row r="75">
          <cell r="B75">
            <v>320</v>
          </cell>
          <cell r="C75">
            <v>0</v>
          </cell>
          <cell r="D75">
            <v>0</v>
          </cell>
          <cell r="E75">
            <v>0</v>
          </cell>
          <cell r="F75">
            <v>950</v>
          </cell>
          <cell r="G75">
            <v>0</v>
          </cell>
          <cell r="J75">
            <v>320</v>
          </cell>
          <cell r="K75">
            <v>0</v>
          </cell>
          <cell r="L75">
            <v>0</v>
          </cell>
          <cell r="M75">
            <v>0</v>
          </cell>
          <cell r="N75">
            <v>240</v>
          </cell>
          <cell r="O75">
            <v>0</v>
          </cell>
        </row>
        <row r="76">
          <cell r="B76">
            <v>320</v>
          </cell>
          <cell r="C76">
            <v>0</v>
          </cell>
          <cell r="D76">
            <v>0</v>
          </cell>
          <cell r="E76">
            <v>0</v>
          </cell>
          <cell r="F76">
            <v>950</v>
          </cell>
          <cell r="G76">
            <v>0</v>
          </cell>
          <cell r="J76">
            <v>320</v>
          </cell>
          <cell r="K76">
            <v>0</v>
          </cell>
          <cell r="L76">
            <v>0</v>
          </cell>
          <cell r="M76">
            <v>0</v>
          </cell>
          <cell r="N76">
            <v>240</v>
          </cell>
          <cell r="O76">
            <v>0</v>
          </cell>
        </row>
        <row r="77">
          <cell r="B77">
            <v>320</v>
          </cell>
          <cell r="C77">
            <v>0</v>
          </cell>
          <cell r="D77">
            <v>0</v>
          </cell>
          <cell r="E77">
            <v>0</v>
          </cell>
          <cell r="F77">
            <v>950</v>
          </cell>
          <cell r="G77">
            <v>0</v>
          </cell>
          <cell r="J77">
            <v>320</v>
          </cell>
          <cell r="K77">
            <v>0</v>
          </cell>
          <cell r="L77">
            <v>0</v>
          </cell>
          <cell r="M77">
            <v>0</v>
          </cell>
          <cell r="N77">
            <v>240</v>
          </cell>
          <cell r="O77">
            <v>0</v>
          </cell>
        </row>
        <row r="78">
          <cell r="B78">
            <v>320</v>
          </cell>
          <cell r="C78">
            <v>0</v>
          </cell>
          <cell r="D78">
            <v>0</v>
          </cell>
          <cell r="E78">
            <v>0</v>
          </cell>
          <cell r="F78">
            <v>950</v>
          </cell>
          <cell r="G78">
            <v>0</v>
          </cell>
          <cell r="J78">
            <v>320</v>
          </cell>
          <cell r="K78">
            <v>0</v>
          </cell>
          <cell r="L78">
            <v>0</v>
          </cell>
          <cell r="M78">
            <v>0</v>
          </cell>
          <cell r="N78">
            <v>240</v>
          </cell>
          <cell r="O78">
            <v>0</v>
          </cell>
        </row>
        <row r="79">
          <cell r="B79">
            <v>320</v>
          </cell>
          <cell r="C79">
            <v>0</v>
          </cell>
          <cell r="D79">
            <v>0</v>
          </cell>
          <cell r="E79">
            <v>0</v>
          </cell>
          <cell r="F79">
            <v>950</v>
          </cell>
          <cell r="G79">
            <v>0</v>
          </cell>
          <cell r="J79">
            <v>320</v>
          </cell>
          <cell r="K79">
            <v>0</v>
          </cell>
          <cell r="L79">
            <v>0</v>
          </cell>
          <cell r="M79">
            <v>0</v>
          </cell>
          <cell r="N79">
            <v>240</v>
          </cell>
          <cell r="O79">
            <v>0</v>
          </cell>
        </row>
        <row r="80">
          <cell r="B80">
            <v>320</v>
          </cell>
          <cell r="C80">
            <v>0</v>
          </cell>
          <cell r="D80">
            <v>0</v>
          </cell>
          <cell r="E80">
            <v>0</v>
          </cell>
          <cell r="F80">
            <v>950</v>
          </cell>
          <cell r="G80">
            <v>0</v>
          </cell>
          <cell r="J80">
            <v>320</v>
          </cell>
          <cell r="K80">
            <v>0</v>
          </cell>
          <cell r="L80">
            <v>0</v>
          </cell>
          <cell r="M80">
            <v>0</v>
          </cell>
          <cell r="N80">
            <v>240</v>
          </cell>
          <cell r="O80">
            <v>0</v>
          </cell>
        </row>
        <row r="81">
          <cell r="B81">
            <v>320</v>
          </cell>
          <cell r="C81">
            <v>0</v>
          </cell>
          <cell r="D81">
            <v>0</v>
          </cell>
          <cell r="E81">
            <v>0</v>
          </cell>
          <cell r="F81">
            <v>950</v>
          </cell>
          <cell r="G81">
            <v>0</v>
          </cell>
          <cell r="J81">
            <v>320</v>
          </cell>
          <cell r="K81">
            <v>0</v>
          </cell>
          <cell r="L81">
            <v>0</v>
          </cell>
          <cell r="M81">
            <v>0</v>
          </cell>
          <cell r="N81">
            <v>240</v>
          </cell>
          <cell r="O81">
            <v>0</v>
          </cell>
        </row>
        <row r="82">
          <cell r="B82">
            <v>320</v>
          </cell>
          <cell r="C82">
            <v>0</v>
          </cell>
          <cell r="D82">
            <v>0</v>
          </cell>
          <cell r="E82">
            <v>0</v>
          </cell>
          <cell r="F82">
            <v>950</v>
          </cell>
          <cell r="G82">
            <v>0</v>
          </cell>
          <cell r="J82">
            <v>320</v>
          </cell>
          <cell r="K82">
            <v>0</v>
          </cell>
          <cell r="L82">
            <v>0</v>
          </cell>
          <cell r="M82">
            <v>0</v>
          </cell>
          <cell r="N82">
            <v>240</v>
          </cell>
          <cell r="O82">
            <v>0</v>
          </cell>
        </row>
        <row r="83">
          <cell r="B83">
            <v>320</v>
          </cell>
          <cell r="C83">
            <v>0</v>
          </cell>
          <cell r="D83">
            <v>0</v>
          </cell>
          <cell r="E83">
            <v>0</v>
          </cell>
          <cell r="F83">
            <v>950</v>
          </cell>
          <cell r="G83">
            <v>0</v>
          </cell>
          <cell r="J83">
            <v>320</v>
          </cell>
          <cell r="K83">
            <v>0</v>
          </cell>
          <cell r="L83">
            <v>0</v>
          </cell>
          <cell r="M83">
            <v>0</v>
          </cell>
          <cell r="N83">
            <v>240</v>
          </cell>
          <cell r="O83">
            <v>0</v>
          </cell>
        </row>
        <row r="84">
          <cell r="B84">
            <v>320</v>
          </cell>
          <cell r="C84">
            <v>0</v>
          </cell>
          <cell r="D84">
            <v>0</v>
          </cell>
          <cell r="E84">
            <v>0</v>
          </cell>
          <cell r="F84">
            <v>950</v>
          </cell>
          <cell r="G84">
            <v>0</v>
          </cell>
          <cell r="J84">
            <v>320</v>
          </cell>
          <cell r="K84">
            <v>0</v>
          </cell>
          <cell r="L84">
            <v>0</v>
          </cell>
          <cell r="M84">
            <v>0</v>
          </cell>
          <cell r="N84">
            <v>240</v>
          </cell>
          <cell r="O84">
            <v>0</v>
          </cell>
        </row>
        <row r="85">
          <cell r="B85">
            <v>320</v>
          </cell>
          <cell r="C85">
            <v>0</v>
          </cell>
          <cell r="D85">
            <v>0</v>
          </cell>
          <cell r="E85">
            <v>0</v>
          </cell>
          <cell r="F85">
            <v>950</v>
          </cell>
          <cell r="G85">
            <v>0</v>
          </cell>
          <cell r="J85">
            <v>320</v>
          </cell>
          <cell r="K85">
            <v>0</v>
          </cell>
          <cell r="L85">
            <v>0</v>
          </cell>
          <cell r="M85">
            <v>0</v>
          </cell>
          <cell r="N85">
            <v>240</v>
          </cell>
          <cell r="O85">
            <v>0</v>
          </cell>
        </row>
        <row r="86">
          <cell r="B86">
            <v>320</v>
          </cell>
          <cell r="C86">
            <v>0</v>
          </cell>
          <cell r="D86">
            <v>0</v>
          </cell>
          <cell r="E86">
            <v>0</v>
          </cell>
          <cell r="F86">
            <v>950</v>
          </cell>
          <cell r="G86">
            <v>0</v>
          </cell>
          <cell r="J86">
            <v>320</v>
          </cell>
          <cell r="K86">
            <v>0</v>
          </cell>
          <cell r="L86">
            <v>0</v>
          </cell>
          <cell r="M86">
            <v>0</v>
          </cell>
          <cell r="N86">
            <v>240</v>
          </cell>
          <cell r="O86">
            <v>0</v>
          </cell>
        </row>
        <row r="87">
          <cell r="B87">
            <v>0</v>
          </cell>
          <cell r="C87">
            <v>230</v>
          </cell>
          <cell r="D87">
            <v>0</v>
          </cell>
          <cell r="E87">
            <v>0</v>
          </cell>
          <cell r="F87">
            <v>635</v>
          </cell>
          <cell r="G87">
            <v>150</v>
          </cell>
          <cell r="J87">
            <v>0</v>
          </cell>
          <cell r="K87">
            <v>230</v>
          </cell>
          <cell r="L87">
            <v>0</v>
          </cell>
          <cell r="M87">
            <v>0</v>
          </cell>
          <cell r="N87">
            <v>0</v>
          </cell>
          <cell r="O87">
            <v>150</v>
          </cell>
        </row>
        <row r="88">
          <cell r="B88">
            <v>0</v>
          </cell>
          <cell r="C88">
            <v>230</v>
          </cell>
          <cell r="D88">
            <v>0</v>
          </cell>
          <cell r="E88">
            <v>0</v>
          </cell>
          <cell r="F88">
            <v>635</v>
          </cell>
          <cell r="G88">
            <v>150</v>
          </cell>
          <cell r="J88">
            <v>0</v>
          </cell>
          <cell r="K88">
            <v>230</v>
          </cell>
          <cell r="L88">
            <v>0</v>
          </cell>
          <cell r="M88">
            <v>0</v>
          </cell>
          <cell r="N88">
            <v>0</v>
          </cell>
          <cell r="O88">
            <v>150</v>
          </cell>
        </row>
        <row r="89">
          <cell r="B89">
            <v>0</v>
          </cell>
          <cell r="C89">
            <v>230</v>
          </cell>
          <cell r="D89">
            <v>0</v>
          </cell>
          <cell r="E89">
            <v>0</v>
          </cell>
          <cell r="F89">
            <v>635</v>
          </cell>
          <cell r="G89">
            <v>150</v>
          </cell>
          <cell r="J89">
            <v>0</v>
          </cell>
          <cell r="K89">
            <v>230</v>
          </cell>
          <cell r="L89">
            <v>0</v>
          </cell>
          <cell r="M89">
            <v>0</v>
          </cell>
          <cell r="N89">
            <v>0</v>
          </cell>
          <cell r="O89">
            <v>150</v>
          </cell>
        </row>
        <row r="90">
          <cell r="B90">
            <v>0</v>
          </cell>
          <cell r="C90">
            <v>230</v>
          </cell>
          <cell r="D90">
            <v>0</v>
          </cell>
          <cell r="E90">
            <v>0</v>
          </cell>
          <cell r="F90">
            <v>635</v>
          </cell>
          <cell r="G90">
            <v>150</v>
          </cell>
          <cell r="J90">
            <v>0</v>
          </cell>
          <cell r="K90">
            <v>230</v>
          </cell>
          <cell r="L90">
            <v>0</v>
          </cell>
          <cell r="M90">
            <v>0</v>
          </cell>
          <cell r="N90">
            <v>0</v>
          </cell>
          <cell r="O90">
            <v>150</v>
          </cell>
        </row>
        <row r="91">
          <cell r="B91">
            <v>0</v>
          </cell>
          <cell r="C91">
            <v>230</v>
          </cell>
          <cell r="D91">
            <v>0</v>
          </cell>
          <cell r="E91">
            <v>0</v>
          </cell>
          <cell r="F91">
            <v>635</v>
          </cell>
          <cell r="G91">
            <v>150</v>
          </cell>
          <cell r="J91">
            <v>0</v>
          </cell>
          <cell r="K91">
            <v>230</v>
          </cell>
          <cell r="L91">
            <v>0</v>
          </cell>
          <cell r="M91">
            <v>0</v>
          </cell>
          <cell r="N91">
            <v>0</v>
          </cell>
          <cell r="O91">
            <v>150</v>
          </cell>
        </row>
        <row r="92">
          <cell r="B92">
            <v>0</v>
          </cell>
          <cell r="C92">
            <v>230</v>
          </cell>
          <cell r="D92">
            <v>0</v>
          </cell>
          <cell r="E92">
            <v>0</v>
          </cell>
          <cell r="F92">
            <v>635</v>
          </cell>
          <cell r="G92">
            <v>150</v>
          </cell>
          <cell r="J92">
            <v>0</v>
          </cell>
          <cell r="K92">
            <v>230</v>
          </cell>
          <cell r="L92">
            <v>0</v>
          </cell>
          <cell r="M92">
            <v>0</v>
          </cell>
          <cell r="N92">
            <v>0</v>
          </cell>
          <cell r="O92">
            <v>150</v>
          </cell>
        </row>
        <row r="93">
          <cell r="B93">
            <v>0</v>
          </cell>
          <cell r="C93">
            <v>230</v>
          </cell>
          <cell r="D93">
            <v>0</v>
          </cell>
          <cell r="E93">
            <v>0</v>
          </cell>
          <cell r="F93">
            <v>635</v>
          </cell>
          <cell r="G93">
            <v>150</v>
          </cell>
          <cell r="J93">
            <v>0</v>
          </cell>
          <cell r="K93">
            <v>230</v>
          </cell>
          <cell r="L93">
            <v>0</v>
          </cell>
          <cell r="M93">
            <v>0</v>
          </cell>
          <cell r="N93">
            <v>0</v>
          </cell>
          <cell r="O93">
            <v>150</v>
          </cell>
        </row>
        <row r="94">
          <cell r="B94">
            <v>0</v>
          </cell>
          <cell r="C94">
            <v>230</v>
          </cell>
          <cell r="D94">
            <v>0</v>
          </cell>
          <cell r="E94">
            <v>0</v>
          </cell>
          <cell r="F94">
            <v>635</v>
          </cell>
          <cell r="G94">
            <v>150</v>
          </cell>
          <cell r="J94">
            <v>0</v>
          </cell>
          <cell r="K94">
            <v>230</v>
          </cell>
          <cell r="L94">
            <v>0</v>
          </cell>
          <cell r="M94">
            <v>0</v>
          </cell>
          <cell r="N94">
            <v>0</v>
          </cell>
          <cell r="O94">
            <v>150</v>
          </cell>
        </row>
        <row r="95">
          <cell r="B95">
            <v>320</v>
          </cell>
          <cell r="C95">
            <v>0</v>
          </cell>
          <cell r="D95">
            <v>0</v>
          </cell>
          <cell r="E95">
            <v>0</v>
          </cell>
          <cell r="F95">
            <v>950</v>
          </cell>
          <cell r="G95">
            <v>0</v>
          </cell>
          <cell r="J95">
            <v>320</v>
          </cell>
          <cell r="K95">
            <v>0</v>
          </cell>
          <cell r="L95">
            <v>0</v>
          </cell>
          <cell r="M95">
            <v>0</v>
          </cell>
          <cell r="N95">
            <v>150</v>
          </cell>
          <cell r="O95">
            <v>0</v>
          </cell>
        </row>
        <row r="96">
          <cell r="B96">
            <v>320</v>
          </cell>
          <cell r="C96">
            <v>0</v>
          </cell>
          <cell r="D96">
            <v>0</v>
          </cell>
          <cell r="E96">
            <v>0</v>
          </cell>
          <cell r="F96">
            <v>950</v>
          </cell>
          <cell r="G96">
            <v>0</v>
          </cell>
          <cell r="J96">
            <v>320</v>
          </cell>
          <cell r="K96">
            <v>0</v>
          </cell>
          <cell r="L96">
            <v>0</v>
          </cell>
          <cell r="M96">
            <v>0</v>
          </cell>
          <cell r="N96">
            <v>150</v>
          </cell>
          <cell r="O96">
            <v>0</v>
          </cell>
        </row>
        <row r="97">
          <cell r="B97">
            <v>320</v>
          </cell>
          <cell r="C97">
            <v>0</v>
          </cell>
          <cell r="D97">
            <v>0</v>
          </cell>
          <cell r="E97">
            <v>0</v>
          </cell>
          <cell r="F97">
            <v>950</v>
          </cell>
          <cell r="G97">
            <v>0</v>
          </cell>
          <cell r="J97">
            <v>320</v>
          </cell>
          <cell r="K97">
            <v>0</v>
          </cell>
          <cell r="L97">
            <v>0</v>
          </cell>
          <cell r="M97">
            <v>0</v>
          </cell>
          <cell r="N97">
            <v>150</v>
          </cell>
          <cell r="O97">
            <v>0</v>
          </cell>
        </row>
        <row r="98">
          <cell r="B98">
            <v>320</v>
          </cell>
          <cell r="C98">
            <v>0</v>
          </cell>
          <cell r="D98">
            <v>0</v>
          </cell>
          <cell r="E98">
            <v>0</v>
          </cell>
          <cell r="F98">
            <v>950</v>
          </cell>
          <cell r="G98">
            <v>0</v>
          </cell>
          <cell r="J98">
            <v>320</v>
          </cell>
          <cell r="K98">
            <v>0</v>
          </cell>
          <cell r="L98">
            <v>0</v>
          </cell>
          <cell r="M98">
            <v>0</v>
          </cell>
          <cell r="N98">
            <v>150</v>
          </cell>
          <cell r="O98">
            <v>0</v>
          </cell>
        </row>
        <row r="99">
          <cell r="B99">
            <v>320</v>
          </cell>
          <cell r="C99">
            <v>0</v>
          </cell>
          <cell r="D99">
            <v>0</v>
          </cell>
          <cell r="E99">
            <v>0</v>
          </cell>
          <cell r="F99">
            <v>950</v>
          </cell>
          <cell r="G99">
            <v>0</v>
          </cell>
          <cell r="J99">
            <v>320</v>
          </cell>
          <cell r="K99">
            <v>0</v>
          </cell>
          <cell r="L99">
            <v>0</v>
          </cell>
          <cell r="M99">
            <v>0</v>
          </cell>
          <cell r="N99">
            <v>150</v>
          </cell>
          <cell r="O99">
            <v>0</v>
          </cell>
        </row>
        <row r="100">
          <cell r="B100">
            <v>320</v>
          </cell>
          <cell r="C100">
            <v>0</v>
          </cell>
          <cell r="D100">
            <v>0</v>
          </cell>
          <cell r="E100">
            <v>0</v>
          </cell>
          <cell r="F100">
            <v>950</v>
          </cell>
          <cell r="G100">
            <v>0</v>
          </cell>
          <cell r="J100">
            <v>320</v>
          </cell>
          <cell r="K100">
            <v>0</v>
          </cell>
          <cell r="L100">
            <v>0</v>
          </cell>
          <cell r="M100">
            <v>0</v>
          </cell>
          <cell r="N100">
            <v>150</v>
          </cell>
          <cell r="O100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Bawana"/>
      <sheetName val="PPCL"/>
      <sheetName val="GT"/>
      <sheetName val="BTPS"/>
      <sheetName val="RPH"/>
      <sheetName val="Har_Pun"/>
      <sheetName val="Bawana_Fin"/>
      <sheetName val="PPCL_NG"/>
      <sheetName val="PPCL_Spot"/>
      <sheetName val="GT_NG"/>
      <sheetName val="GT_Spot"/>
      <sheetName val="BTPS_Fin"/>
      <sheetName val="RPH_fin"/>
      <sheetName val="Bawana_NG"/>
      <sheetName val="Bawana_RLNG"/>
      <sheetName val="Bawana_Spot"/>
      <sheetName val="Delhi_Gen"/>
      <sheetName val="BRPL_EOD"/>
      <sheetName val="BYPL_EOD"/>
      <sheetName val="MES_EOD"/>
      <sheetName val="NDMC_EOD"/>
      <sheetName val="TPDDL_EOD"/>
    </sheetNames>
    <sheetDataSet>
      <sheetData sheetId="0"/>
      <sheetData sheetId="1">
        <row r="1">
          <cell r="A1">
            <v>43282</v>
          </cell>
        </row>
      </sheetData>
      <sheetData sheetId="2">
        <row r="1">
          <cell r="A1">
            <v>43282</v>
          </cell>
        </row>
      </sheetData>
      <sheetData sheetId="3">
        <row r="1">
          <cell r="A1">
            <v>43282</v>
          </cell>
        </row>
      </sheetData>
      <sheetData sheetId="4"/>
      <sheetData sheetId="5"/>
      <sheetData sheetId="6"/>
      <sheetData sheetId="7">
        <row r="3">
          <cell r="X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C11" sqref="C11"/>
    </sheetView>
  </sheetViews>
  <sheetFormatPr defaultRowHeight="15"/>
  <cols>
    <col min="1" max="1" width="24.85546875" bestFit="1" customWidth="1"/>
    <col min="2" max="2" width="23.140625" customWidth="1"/>
    <col min="3" max="3" width="26.140625" customWidth="1"/>
    <col min="5" max="5" width="10.7109375" bestFit="1" customWidth="1"/>
  </cols>
  <sheetData>
    <row r="1" spans="1:3">
      <c r="A1" s="46" t="s">
        <v>444</v>
      </c>
      <c r="B1" s="189">
        <v>45335</v>
      </c>
      <c r="C1" s="46"/>
    </row>
    <row r="2" spans="1:3">
      <c r="A2" s="46" t="s">
        <v>185</v>
      </c>
      <c r="B2" s="46" t="s">
        <v>442</v>
      </c>
      <c r="C2" s="46" t="s">
        <v>443</v>
      </c>
    </row>
    <row r="3" spans="1:3">
      <c r="A3" s="33" t="s">
        <v>440</v>
      </c>
      <c r="B3" s="33">
        <v>8.3999999999999995E-3</v>
      </c>
      <c r="C3" s="46" t="s">
        <v>524</v>
      </c>
    </row>
    <row r="4" spans="1:3">
      <c r="A4" s="33" t="s">
        <v>441</v>
      </c>
      <c r="B4" s="33">
        <v>3.3</v>
      </c>
      <c r="C4" s="46"/>
    </row>
    <row r="7" spans="1:3">
      <c r="A7" s="46" t="s">
        <v>445</v>
      </c>
      <c r="B7" s="46"/>
    </row>
    <row r="8" spans="1:3">
      <c r="A8" s="46" t="s">
        <v>446</v>
      </c>
      <c r="B8" s="46">
        <v>283</v>
      </c>
    </row>
    <row r="9" spans="1:3">
      <c r="A9" s="46" t="s">
        <v>447</v>
      </c>
      <c r="B9" s="204">
        <v>45348.542615740742</v>
      </c>
    </row>
    <row r="12" spans="1:3">
      <c r="A12" s="46" t="s">
        <v>448</v>
      </c>
      <c r="B12" s="46"/>
    </row>
    <row r="13" spans="1:3">
      <c r="A13" s="46"/>
      <c r="B13" s="46"/>
    </row>
    <row r="14" spans="1:3">
      <c r="A14" s="46"/>
      <c r="B14" s="46"/>
    </row>
    <row r="15" spans="1:3">
      <c r="A15" s="46"/>
      <c r="B1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6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Q13" sqref="Q13"/>
    </sheetView>
  </sheetViews>
  <sheetFormatPr defaultRowHeight="15"/>
  <cols>
    <col min="1" max="1" width="17.5703125" customWidth="1"/>
    <col min="9" max="9" width="9.140625" style="112"/>
  </cols>
  <sheetData>
    <row r="1" spans="1:16">
      <c r="A1" s="29">
        <f>Losses!B1</f>
        <v>45335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s="112" t="s">
        <v>449</v>
      </c>
    </row>
    <row r="2" spans="1:16">
      <c r="A2" t="s">
        <v>0</v>
      </c>
      <c r="B2" s="144">
        <v>43.923809523809531</v>
      </c>
      <c r="C2" s="144">
        <v>25.4</v>
      </c>
      <c r="D2" s="144">
        <v>30.676190476190474</v>
      </c>
      <c r="E2" s="144">
        <v>0</v>
      </c>
      <c r="F2" s="1">
        <v>0</v>
      </c>
      <c r="G2" s="1">
        <v>0</v>
      </c>
      <c r="H2">
        <f>SUM(B2:G2)</f>
        <v>100</v>
      </c>
      <c r="I2" s="112">
        <v>0</v>
      </c>
      <c r="J2" s="24">
        <v>1</v>
      </c>
      <c r="L2" t="s">
        <v>483</v>
      </c>
    </row>
    <row r="3" spans="1:16">
      <c r="A3" t="s">
        <v>1</v>
      </c>
      <c r="B3" s="144">
        <v>43.923809523809531</v>
      </c>
      <c r="C3" s="144">
        <v>25.4</v>
      </c>
      <c r="D3" s="144">
        <v>30.676190476190474</v>
      </c>
      <c r="E3" s="144">
        <v>0</v>
      </c>
      <c r="F3" s="1">
        <v>0</v>
      </c>
      <c r="G3" s="1">
        <v>0</v>
      </c>
      <c r="H3">
        <f t="shared" ref="H3:H56" si="0">SUM(B3:G3)</f>
        <v>100</v>
      </c>
      <c r="I3" s="112">
        <v>0</v>
      </c>
      <c r="J3" s="24">
        <v>2</v>
      </c>
      <c r="L3" s="38"/>
      <c r="M3" s="38"/>
      <c r="N3" s="38"/>
      <c r="O3" s="38"/>
    </row>
    <row r="4" spans="1:16">
      <c r="A4" t="s">
        <v>2</v>
      </c>
      <c r="B4" s="144">
        <v>43.923809523809531</v>
      </c>
      <c r="C4" s="144">
        <v>25.4</v>
      </c>
      <c r="D4" s="144">
        <v>30.676190476190474</v>
      </c>
      <c r="E4" s="144">
        <v>0</v>
      </c>
      <c r="F4" s="1">
        <v>0</v>
      </c>
      <c r="G4" s="1">
        <v>0</v>
      </c>
      <c r="H4">
        <f t="shared" si="0"/>
        <v>100</v>
      </c>
      <c r="I4" s="112">
        <v>0</v>
      </c>
      <c r="J4" s="24">
        <v>3</v>
      </c>
    </row>
    <row r="5" spans="1:16">
      <c r="A5" t="s">
        <v>3</v>
      </c>
      <c r="B5" s="144">
        <v>43.9171899050544</v>
      </c>
      <c r="C5" s="144">
        <v>25.389281795385742</v>
      </c>
      <c r="D5" s="144">
        <v>30.689253135955656</v>
      </c>
      <c r="E5" s="144">
        <v>0</v>
      </c>
      <c r="F5" s="1">
        <v>0</v>
      </c>
      <c r="G5" s="1">
        <v>0</v>
      </c>
      <c r="H5" s="1">
        <f t="shared" ref="H5:H10" si="1">SUM(B5:G5)</f>
        <v>99.995724836395794</v>
      </c>
      <c r="I5" s="112">
        <v>0</v>
      </c>
      <c r="J5" s="24">
        <v>4</v>
      </c>
    </row>
    <row r="6" spans="1:16">
      <c r="A6" t="s">
        <v>4</v>
      </c>
      <c r="B6" s="144">
        <v>43.9171899050544</v>
      </c>
      <c r="C6" s="144">
        <v>25.389281795385742</v>
      </c>
      <c r="D6" s="144">
        <v>30.689253135955656</v>
      </c>
      <c r="E6" s="144">
        <v>0</v>
      </c>
      <c r="F6" s="1">
        <v>0</v>
      </c>
      <c r="G6" s="1">
        <v>0</v>
      </c>
      <c r="H6" s="1">
        <f t="shared" si="1"/>
        <v>99.995724836395794</v>
      </c>
      <c r="I6" s="112">
        <v>0</v>
      </c>
      <c r="J6" s="24">
        <v>5</v>
      </c>
      <c r="P6" s="166"/>
    </row>
    <row r="7" spans="1:16">
      <c r="A7" t="s">
        <v>5</v>
      </c>
      <c r="B7" s="144">
        <v>43.9171899050544</v>
      </c>
      <c r="C7" s="144">
        <v>25.389281795385742</v>
      </c>
      <c r="D7" s="144">
        <v>30.689253135955656</v>
      </c>
      <c r="E7" s="144">
        <v>0</v>
      </c>
      <c r="F7" s="1">
        <v>0</v>
      </c>
      <c r="G7" s="1">
        <v>0</v>
      </c>
      <c r="H7" s="1">
        <f t="shared" si="1"/>
        <v>99.995724836395794</v>
      </c>
      <c r="I7" s="112">
        <v>0</v>
      </c>
      <c r="J7" s="24">
        <v>6</v>
      </c>
      <c r="P7" s="166"/>
    </row>
    <row r="8" spans="1:16">
      <c r="A8" t="s">
        <v>10</v>
      </c>
      <c r="B8" s="144">
        <v>43.917189905054421</v>
      </c>
      <c r="C8" s="144">
        <v>25.389281795385742</v>
      </c>
      <c r="D8" s="144">
        <v>30.689253135955656</v>
      </c>
      <c r="E8" s="144">
        <v>0</v>
      </c>
      <c r="F8" s="1">
        <v>0</v>
      </c>
      <c r="G8" s="1">
        <v>0</v>
      </c>
      <c r="H8" s="1">
        <f t="shared" si="1"/>
        <v>99.995724836395823</v>
      </c>
      <c r="I8" s="112">
        <v>0</v>
      </c>
      <c r="J8" s="24">
        <v>7</v>
      </c>
      <c r="P8" s="166"/>
    </row>
    <row r="9" spans="1:16">
      <c r="A9" t="s">
        <v>11</v>
      </c>
      <c r="B9" s="144">
        <v>43.917189905054421</v>
      </c>
      <c r="C9" s="144">
        <v>25.389281795385742</v>
      </c>
      <c r="D9" s="144">
        <v>30.689253135955656</v>
      </c>
      <c r="E9" s="144">
        <v>0</v>
      </c>
      <c r="F9" s="1">
        <v>0</v>
      </c>
      <c r="G9" s="1">
        <v>0</v>
      </c>
      <c r="H9" s="1">
        <f t="shared" si="1"/>
        <v>99.995724836395823</v>
      </c>
      <c r="I9" s="112">
        <v>0</v>
      </c>
      <c r="J9" s="24">
        <v>8</v>
      </c>
    </row>
    <row r="10" spans="1:16">
      <c r="A10" t="s">
        <v>12</v>
      </c>
      <c r="B10" s="144">
        <v>43.917189905054421</v>
      </c>
      <c r="C10" s="144">
        <v>25.389281795385742</v>
      </c>
      <c r="D10" s="144">
        <v>30.689253135955656</v>
      </c>
      <c r="E10" s="144">
        <v>0</v>
      </c>
      <c r="F10" s="1">
        <v>0</v>
      </c>
      <c r="G10" s="1">
        <v>0</v>
      </c>
      <c r="H10" s="1">
        <f t="shared" si="1"/>
        <v>99.995724836395823</v>
      </c>
      <c r="I10" s="112">
        <v>0</v>
      </c>
      <c r="J10" s="24">
        <v>9</v>
      </c>
    </row>
    <row r="11" spans="1:16">
      <c r="A11" t="s">
        <v>14</v>
      </c>
      <c r="B11" s="155">
        <v>74.599999999999994</v>
      </c>
      <c r="C11" s="155">
        <v>24.030000000000005</v>
      </c>
      <c r="D11" s="155">
        <v>1.37</v>
      </c>
      <c r="E11" s="155">
        <v>0</v>
      </c>
      <c r="F11" s="1">
        <v>0</v>
      </c>
      <c r="G11" s="1">
        <v>0</v>
      </c>
      <c r="H11">
        <f t="shared" si="0"/>
        <v>100</v>
      </c>
      <c r="I11" s="112">
        <v>0</v>
      </c>
      <c r="J11" s="24">
        <v>10</v>
      </c>
      <c r="L11" s="36"/>
      <c r="M11" s="36"/>
    </row>
    <row r="12" spans="1:16">
      <c r="A12" t="s">
        <v>18</v>
      </c>
      <c r="B12" s="136">
        <v>1.4430014430014431</v>
      </c>
      <c r="C12" s="136">
        <v>9.9869985569985573</v>
      </c>
      <c r="D12" s="136">
        <v>88.57</v>
      </c>
      <c r="E12" s="136">
        <v>0</v>
      </c>
      <c r="F12" s="1">
        <v>0</v>
      </c>
      <c r="G12" s="1">
        <v>0</v>
      </c>
      <c r="H12">
        <f t="shared" si="0"/>
        <v>100</v>
      </c>
      <c r="I12" s="112">
        <v>0</v>
      </c>
      <c r="J12" s="24">
        <v>11</v>
      </c>
      <c r="L12" s="36"/>
      <c r="M12" s="112"/>
    </row>
    <row r="13" spans="1:16">
      <c r="A13" t="s">
        <v>27</v>
      </c>
      <c r="B13" s="145">
        <v>69.319999999999993</v>
      </c>
      <c r="C13" s="145">
        <v>0</v>
      </c>
      <c r="D13" s="145">
        <v>30.680000000000003</v>
      </c>
      <c r="E13" s="145">
        <v>0</v>
      </c>
      <c r="F13" s="1">
        <v>0</v>
      </c>
      <c r="G13" s="1">
        <v>0</v>
      </c>
      <c r="H13">
        <f t="shared" si="0"/>
        <v>100</v>
      </c>
      <c r="I13" s="112">
        <v>0</v>
      </c>
      <c r="J13" s="24">
        <v>12</v>
      </c>
    </row>
    <row r="14" spans="1:16">
      <c r="A14" t="s">
        <v>28</v>
      </c>
      <c r="B14" s="145">
        <v>43.920634920634924</v>
      </c>
      <c r="C14" s="145">
        <v>25.396825396825395</v>
      </c>
      <c r="D14" s="145">
        <v>30.682539682539677</v>
      </c>
      <c r="E14" s="145">
        <v>0</v>
      </c>
      <c r="F14" s="1">
        <v>0</v>
      </c>
      <c r="G14" s="1">
        <v>0</v>
      </c>
      <c r="H14">
        <f t="shared" si="0"/>
        <v>100</v>
      </c>
      <c r="I14" s="112">
        <v>0</v>
      </c>
      <c r="J14" s="24">
        <v>13</v>
      </c>
    </row>
    <row r="15" spans="1:16">
      <c r="A15" t="s">
        <v>29</v>
      </c>
      <c r="B15" s="163">
        <v>59.260101584413619</v>
      </c>
      <c r="C15" s="163">
        <v>40.739898415586389</v>
      </c>
      <c r="D15" s="145">
        <v>0</v>
      </c>
      <c r="E15" s="163">
        <v>0</v>
      </c>
      <c r="F15" s="1">
        <v>0</v>
      </c>
      <c r="G15" s="1">
        <v>0</v>
      </c>
      <c r="H15">
        <f t="shared" si="0"/>
        <v>100</v>
      </c>
      <c r="I15" s="112">
        <v>0</v>
      </c>
      <c r="J15" s="24">
        <v>14</v>
      </c>
    </row>
    <row r="16" spans="1:16">
      <c r="A16" t="s">
        <v>33</v>
      </c>
      <c r="B16" s="144">
        <v>19.759999999999998</v>
      </c>
      <c r="C16" s="144">
        <v>49.56</v>
      </c>
      <c r="D16" s="144">
        <v>30.680000000000003</v>
      </c>
      <c r="E16" s="144">
        <v>0</v>
      </c>
      <c r="F16" s="1">
        <v>0</v>
      </c>
      <c r="G16" s="1">
        <v>0</v>
      </c>
      <c r="H16">
        <f t="shared" si="0"/>
        <v>100</v>
      </c>
      <c r="I16" s="112">
        <v>0</v>
      </c>
      <c r="J16" s="24">
        <v>15</v>
      </c>
    </row>
    <row r="17" spans="1:15">
      <c r="A17" t="s">
        <v>38</v>
      </c>
      <c r="B17" s="154">
        <v>43.922942206654994</v>
      </c>
      <c r="C17" s="154">
        <v>25.39404553415061</v>
      </c>
      <c r="D17" s="154">
        <v>30.683012259194399</v>
      </c>
      <c r="E17" s="154">
        <v>0</v>
      </c>
      <c r="F17" s="1">
        <v>0</v>
      </c>
      <c r="G17" s="1">
        <v>0</v>
      </c>
      <c r="H17">
        <f t="shared" si="0"/>
        <v>100</v>
      </c>
      <c r="I17" s="112">
        <v>0</v>
      </c>
      <c r="J17" s="24">
        <v>16</v>
      </c>
    </row>
    <row r="18" spans="1:15">
      <c r="A18" t="s">
        <v>39</v>
      </c>
      <c r="B18" s="154">
        <v>43.919571045576404</v>
      </c>
      <c r="C18" s="154">
        <v>25.400357462019656</v>
      </c>
      <c r="D18" s="154">
        <v>30.680071492403926</v>
      </c>
      <c r="E18" s="154">
        <v>0</v>
      </c>
      <c r="F18" s="1">
        <v>0</v>
      </c>
      <c r="G18" s="1">
        <v>0</v>
      </c>
      <c r="H18">
        <f t="shared" si="0"/>
        <v>99.999999999999986</v>
      </c>
      <c r="I18" s="112">
        <v>0</v>
      </c>
      <c r="J18" s="24">
        <v>17</v>
      </c>
    </row>
    <row r="19" spans="1:15">
      <c r="A19" t="s">
        <v>40</v>
      </c>
      <c r="B19" s="144">
        <v>43.929519671735463</v>
      </c>
      <c r="C19" s="144">
        <v>25.412916795972556</v>
      </c>
      <c r="D19" s="144">
        <v>30.679942070963072</v>
      </c>
      <c r="E19" s="144">
        <v>0</v>
      </c>
      <c r="F19" s="1">
        <v>0</v>
      </c>
      <c r="G19" s="1">
        <v>0</v>
      </c>
      <c r="H19" s="1">
        <f>SUM(B19:G19)</f>
        <v>100.02237853867109</v>
      </c>
      <c r="I19" s="112">
        <v>0</v>
      </c>
      <c r="J19" s="24">
        <v>18</v>
      </c>
    </row>
    <row r="20" spans="1:15">
      <c r="A20" t="s">
        <v>41</v>
      </c>
      <c r="B20" s="144"/>
      <c r="C20" s="144"/>
      <c r="D20" s="144"/>
      <c r="E20" s="144"/>
      <c r="F20" s="1"/>
      <c r="G20" s="1">
        <v>0</v>
      </c>
      <c r="H20">
        <f t="shared" si="0"/>
        <v>0</v>
      </c>
      <c r="I20" s="112">
        <v>0</v>
      </c>
      <c r="J20" s="24">
        <v>19</v>
      </c>
      <c r="L20" s="38"/>
    </row>
    <row r="21" spans="1:15">
      <c r="A21" t="s">
        <v>31</v>
      </c>
      <c r="B21" s="146">
        <v>14.832000000000001</v>
      </c>
      <c r="C21" s="146">
        <v>79.031999999999996</v>
      </c>
      <c r="D21" s="146">
        <v>6.1360000000000001</v>
      </c>
      <c r="E21" s="1">
        <v>0</v>
      </c>
      <c r="F21" s="1">
        <v>0</v>
      </c>
      <c r="G21" s="1">
        <v>0</v>
      </c>
      <c r="H21" s="1">
        <f>SUM(B21:G21)</f>
        <v>100</v>
      </c>
      <c r="I21" s="112">
        <v>0</v>
      </c>
      <c r="J21" s="24">
        <v>20</v>
      </c>
      <c r="L21" s="112" t="s">
        <v>523</v>
      </c>
      <c r="M21" s="112"/>
    </row>
    <row r="22" spans="1:15">
      <c r="A22" t="s">
        <v>17</v>
      </c>
      <c r="B22" s="144">
        <v>43.920863309352526</v>
      </c>
      <c r="C22" s="144">
        <v>25.39568345323741</v>
      </c>
      <c r="D22" s="144">
        <v>30.683453237410074</v>
      </c>
      <c r="E22" s="144">
        <v>0</v>
      </c>
      <c r="F22" s="144">
        <v>0</v>
      </c>
      <c r="G22" s="144">
        <v>0</v>
      </c>
      <c r="H22" s="37">
        <f t="shared" si="0"/>
        <v>100.00000000000001</v>
      </c>
      <c r="I22" s="112">
        <v>0</v>
      </c>
      <c r="J22" s="24">
        <v>21</v>
      </c>
      <c r="K22" s="37"/>
      <c r="L22" s="37"/>
      <c r="M22" s="37"/>
      <c r="N22" s="37"/>
      <c r="O22" s="37"/>
    </row>
    <row r="23" spans="1:15">
      <c r="A23" t="s">
        <v>19</v>
      </c>
      <c r="B23" s="144">
        <v>43.92209931748647</v>
      </c>
      <c r="C23" s="144">
        <v>25.403624382207578</v>
      </c>
      <c r="D23" s="144">
        <v>30.675453047775953</v>
      </c>
      <c r="E23" s="144">
        <v>0</v>
      </c>
      <c r="F23" s="144">
        <v>0</v>
      </c>
      <c r="G23" s="1">
        <v>0</v>
      </c>
      <c r="H23" s="1">
        <f>SUM(B23:G23)</f>
        <v>100.00117674747</v>
      </c>
      <c r="I23" s="112">
        <v>0</v>
      </c>
      <c r="J23" s="24">
        <v>22</v>
      </c>
    </row>
    <row r="24" spans="1:15">
      <c r="A24" t="s">
        <v>20</v>
      </c>
      <c r="B24" s="144">
        <v>43.92209931748647</v>
      </c>
      <c r="C24" s="144">
        <v>25.403624382207578</v>
      </c>
      <c r="D24" s="144">
        <v>30.675453047775953</v>
      </c>
      <c r="E24" s="144">
        <v>0</v>
      </c>
      <c r="F24" s="144">
        <v>0</v>
      </c>
      <c r="G24" s="1">
        <v>0</v>
      </c>
      <c r="H24" s="1">
        <f>SUM(B24:G24)</f>
        <v>100.00117674747</v>
      </c>
      <c r="I24" s="112">
        <v>0</v>
      </c>
      <c r="J24" s="24">
        <v>23</v>
      </c>
    </row>
    <row r="25" spans="1:15">
      <c r="A25" t="s">
        <v>13</v>
      </c>
      <c r="B25" s="144">
        <v>0</v>
      </c>
      <c r="C25" s="144">
        <v>0</v>
      </c>
      <c r="D25" s="144">
        <v>0</v>
      </c>
      <c r="E25" s="144">
        <v>0</v>
      </c>
      <c r="F25" s="144">
        <v>0</v>
      </c>
      <c r="G25" s="1">
        <v>0</v>
      </c>
      <c r="H25">
        <f t="shared" si="0"/>
        <v>0</v>
      </c>
      <c r="I25" s="112">
        <v>0</v>
      </c>
      <c r="J25" s="24">
        <v>24</v>
      </c>
    </row>
    <row r="26" spans="1:15">
      <c r="A26" t="s">
        <v>6</v>
      </c>
      <c r="B26" s="144">
        <v>43.918181818181807</v>
      </c>
      <c r="C26" s="144">
        <v>25.4</v>
      </c>
      <c r="D26" s="144">
        <v>30.681818181818183</v>
      </c>
      <c r="E26" s="144">
        <v>0</v>
      </c>
      <c r="F26" s="144">
        <v>0</v>
      </c>
      <c r="G26" s="1">
        <v>0</v>
      </c>
      <c r="H26">
        <f t="shared" si="0"/>
        <v>100</v>
      </c>
      <c r="I26" s="112">
        <v>1</v>
      </c>
      <c r="J26" s="24">
        <v>25</v>
      </c>
    </row>
    <row r="27" spans="1:15">
      <c r="A27" t="s">
        <v>7</v>
      </c>
      <c r="B27" s="1">
        <v>43.924050632911403</v>
      </c>
      <c r="C27" s="1">
        <v>25.39849976558838</v>
      </c>
      <c r="D27" s="1">
        <v>30.675105485232066</v>
      </c>
      <c r="E27" s="1">
        <v>0</v>
      </c>
      <c r="F27" s="1">
        <v>0</v>
      </c>
      <c r="G27" s="1">
        <v>0</v>
      </c>
      <c r="H27" s="1">
        <f>SUM(B27:G27)</f>
        <v>99.997655883731852</v>
      </c>
      <c r="I27" s="112">
        <v>1</v>
      </c>
      <c r="J27" s="24">
        <v>26</v>
      </c>
    </row>
    <row r="28" spans="1:15">
      <c r="A28" t="s">
        <v>8</v>
      </c>
      <c r="B28" s="144">
        <v>43.915978994748677</v>
      </c>
      <c r="C28" s="144">
        <v>25.4013503375844</v>
      </c>
      <c r="D28" s="144">
        <v>30.682670667666912</v>
      </c>
      <c r="E28" s="144">
        <v>0</v>
      </c>
      <c r="F28" s="1">
        <v>0</v>
      </c>
      <c r="G28" s="1">
        <v>0</v>
      </c>
      <c r="H28">
        <f t="shared" si="0"/>
        <v>99.999999999999986</v>
      </c>
      <c r="I28" s="112">
        <v>1</v>
      </c>
      <c r="J28" s="24">
        <v>27</v>
      </c>
      <c r="L28" s="37"/>
    </row>
    <row r="29" spans="1:15">
      <c r="A29" t="s">
        <v>9</v>
      </c>
      <c r="B29" s="144">
        <v>43.921784199780113</v>
      </c>
      <c r="C29" s="144">
        <v>25.396576095492378</v>
      </c>
      <c r="D29" s="144">
        <v>30.681639704727502</v>
      </c>
      <c r="E29" s="144">
        <v>0</v>
      </c>
      <c r="F29" s="1">
        <v>0</v>
      </c>
      <c r="G29" s="1">
        <v>0</v>
      </c>
      <c r="H29">
        <f t="shared" si="0"/>
        <v>100</v>
      </c>
      <c r="I29" s="112">
        <v>1</v>
      </c>
      <c r="J29" s="24">
        <v>28</v>
      </c>
      <c r="L29" s="37"/>
    </row>
    <row r="30" spans="1:15">
      <c r="A30" t="s">
        <v>15</v>
      </c>
      <c r="B30" s="145">
        <v>43.921271763815298</v>
      </c>
      <c r="C30" s="145">
        <v>25.397426192278576</v>
      </c>
      <c r="D30" s="145">
        <v>30.681302043906133</v>
      </c>
      <c r="E30" s="145">
        <v>0</v>
      </c>
      <c r="F30" s="1">
        <v>0</v>
      </c>
      <c r="G30" s="1">
        <v>0</v>
      </c>
      <c r="H30">
        <f t="shared" si="0"/>
        <v>100</v>
      </c>
      <c r="I30" s="112">
        <v>1</v>
      </c>
      <c r="J30" s="24">
        <v>29</v>
      </c>
      <c r="L30" s="37"/>
    </row>
    <row r="31" spans="1:15">
      <c r="A31" t="s">
        <v>16</v>
      </c>
      <c r="B31" s="145">
        <v>43.920498830865164</v>
      </c>
      <c r="C31" s="145">
        <v>25.401402961808262</v>
      </c>
      <c r="D31" s="145">
        <v>30.678098207326581</v>
      </c>
      <c r="E31" s="145">
        <v>0</v>
      </c>
      <c r="F31" s="1">
        <v>0</v>
      </c>
      <c r="G31" s="1">
        <v>0</v>
      </c>
      <c r="H31">
        <f t="shared" si="0"/>
        <v>100.00000000000001</v>
      </c>
      <c r="I31" s="112">
        <v>1</v>
      </c>
      <c r="J31" s="24">
        <v>30</v>
      </c>
    </row>
    <row r="32" spans="1:15">
      <c r="A32" t="s">
        <v>21</v>
      </c>
      <c r="B32" s="144">
        <v>69.320486815415833</v>
      </c>
      <c r="C32" s="144">
        <v>0</v>
      </c>
      <c r="D32" s="144">
        <v>30.679513184584177</v>
      </c>
      <c r="E32" s="144">
        <v>0</v>
      </c>
      <c r="F32" s="1">
        <v>0</v>
      </c>
      <c r="G32" s="1">
        <v>0</v>
      </c>
      <c r="H32">
        <f t="shared" si="0"/>
        <v>100.00000000000001</v>
      </c>
      <c r="I32" s="112">
        <v>1</v>
      </c>
      <c r="J32" s="24">
        <v>31</v>
      </c>
    </row>
    <row r="33" spans="1:12">
      <c r="A33" s="112" t="s">
        <v>22</v>
      </c>
      <c r="B33" s="154">
        <v>69.320000000000007</v>
      </c>
      <c r="C33" s="154">
        <v>0</v>
      </c>
      <c r="D33" s="154">
        <v>30.680000000000003</v>
      </c>
      <c r="E33" s="154">
        <v>0</v>
      </c>
      <c r="F33" s="1">
        <v>0</v>
      </c>
      <c r="G33" s="1">
        <v>0</v>
      </c>
      <c r="H33">
        <f t="shared" si="0"/>
        <v>100.00000000000001</v>
      </c>
      <c r="I33" s="112">
        <v>1</v>
      </c>
      <c r="J33" s="24">
        <v>32</v>
      </c>
      <c r="L33" t="s">
        <v>485</v>
      </c>
    </row>
    <row r="34" spans="1:12">
      <c r="A34" s="112" t="s">
        <v>23</v>
      </c>
      <c r="B34" s="154">
        <v>43.919746568109815</v>
      </c>
      <c r="C34" s="154">
        <v>25.400211193241816</v>
      </c>
      <c r="D34" s="154">
        <v>30.680042238648365</v>
      </c>
      <c r="E34" s="154">
        <v>0</v>
      </c>
      <c r="F34" s="1">
        <v>0</v>
      </c>
      <c r="G34" s="1">
        <v>0</v>
      </c>
      <c r="H34">
        <f t="shared" si="0"/>
        <v>100</v>
      </c>
      <c r="I34" s="112">
        <v>1</v>
      </c>
      <c r="J34" s="24">
        <v>33</v>
      </c>
      <c r="L34" t="s">
        <v>484</v>
      </c>
    </row>
    <row r="35" spans="1:12">
      <c r="A35" t="s">
        <v>24</v>
      </c>
      <c r="B35" s="154">
        <v>43.919874312647281</v>
      </c>
      <c r="C35" s="154">
        <v>25.396700706991364</v>
      </c>
      <c r="D35" s="154">
        <v>30.683424980361352</v>
      </c>
      <c r="E35" s="154">
        <v>0</v>
      </c>
      <c r="F35" s="1">
        <v>0</v>
      </c>
      <c r="G35" s="1">
        <v>0</v>
      </c>
      <c r="H35">
        <f t="shared" si="0"/>
        <v>100</v>
      </c>
      <c r="I35" s="112">
        <v>1</v>
      </c>
      <c r="J35" s="24">
        <v>34</v>
      </c>
    </row>
    <row r="36" spans="1:12">
      <c r="A36" s="112" t="s">
        <v>25</v>
      </c>
      <c r="B36" s="154">
        <v>0</v>
      </c>
      <c r="C36" s="154">
        <v>0</v>
      </c>
      <c r="D36" s="154">
        <v>0</v>
      </c>
      <c r="E36" s="154">
        <v>0</v>
      </c>
      <c r="F36" s="1">
        <v>0</v>
      </c>
      <c r="G36" s="1">
        <v>0</v>
      </c>
      <c r="H36">
        <f t="shared" si="0"/>
        <v>0</v>
      </c>
      <c r="I36" s="112">
        <v>1</v>
      </c>
      <c r="J36" s="24">
        <v>35</v>
      </c>
      <c r="L36" t="s">
        <v>487</v>
      </c>
    </row>
    <row r="37" spans="1:12">
      <c r="A37" s="112" t="s">
        <v>26</v>
      </c>
      <c r="B37" s="154">
        <v>43.924349881796701</v>
      </c>
      <c r="C37" s="154">
        <v>25.397951142631996</v>
      </c>
      <c r="D37" s="154">
        <v>30.677698975571317</v>
      </c>
      <c r="E37" s="154">
        <v>0</v>
      </c>
      <c r="F37" s="1">
        <v>0</v>
      </c>
      <c r="G37" s="1">
        <v>0</v>
      </c>
      <c r="H37">
        <f t="shared" si="0"/>
        <v>100.00000000000001</v>
      </c>
      <c r="I37" s="112">
        <v>1</v>
      </c>
      <c r="J37" s="24">
        <v>36</v>
      </c>
      <c r="L37" t="s">
        <v>486</v>
      </c>
    </row>
    <row r="38" spans="1:12">
      <c r="A38" s="112" t="s">
        <v>30</v>
      </c>
      <c r="B38" s="154">
        <v>74.604130808950075</v>
      </c>
      <c r="C38" s="154">
        <v>25.395869191049918</v>
      </c>
      <c r="D38" s="154">
        <v>0</v>
      </c>
      <c r="E38" s="154">
        <v>0</v>
      </c>
      <c r="F38" s="154">
        <v>0</v>
      </c>
      <c r="G38" s="1">
        <v>0</v>
      </c>
      <c r="H38">
        <f t="shared" si="0"/>
        <v>100</v>
      </c>
      <c r="I38" s="112">
        <v>1</v>
      </c>
      <c r="J38" s="24">
        <v>37</v>
      </c>
    </row>
    <row r="39" spans="1:12">
      <c r="A39" s="112" t="s">
        <v>32</v>
      </c>
      <c r="B39" s="136">
        <v>43.915978994748684</v>
      </c>
      <c r="C39" s="136">
        <v>25.4013503375844</v>
      </c>
      <c r="D39" s="136">
        <v>30.682670667666915</v>
      </c>
      <c r="E39" s="136">
        <v>0</v>
      </c>
      <c r="F39" s="1">
        <v>0</v>
      </c>
      <c r="G39" s="1">
        <v>0</v>
      </c>
      <c r="H39">
        <f t="shared" si="0"/>
        <v>100</v>
      </c>
      <c r="I39" s="112">
        <v>1</v>
      </c>
      <c r="J39" s="24">
        <v>38</v>
      </c>
    </row>
    <row r="40" spans="1:12">
      <c r="A40" t="s">
        <v>34</v>
      </c>
      <c r="B40" s="1">
        <v>0</v>
      </c>
      <c r="C40" s="1">
        <v>0</v>
      </c>
      <c r="D40" s="1">
        <v>100</v>
      </c>
      <c r="E40" s="1">
        <v>0</v>
      </c>
      <c r="F40" s="1">
        <v>0</v>
      </c>
      <c r="G40" s="1">
        <v>0</v>
      </c>
      <c r="H40" s="167">
        <f>SUM(B40:G40)</f>
        <v>100</v>
      </c>
      <c r="I40" s="112">
        <v>1</v>
      </c>
      <c r="J40" s="24">
        <v>39</v>
      </c>
    </row>
    <row r="41" spans="1:12">
      <c r="A41" t="s">
        <v>35</v>
      </c>
      <c r="B41" s="1">
        <v>43.92</v>
      </c>
      <c r="C41" s="1">
        <v>25.400000000000006</v>
      </c>
      <c r="D41" s="1">
        <v>30.680000000000007</v>
      </c>
      <c r="E41" s="1">
        <v>0</v>
      </c>
      <c r="F41" s="1">
        <v>0</v>
      </c>
      <c r="G41" s="1">
        <v>0</v>
      </c>
      <c r="H41">
        <f t="shared" si="0"/>
        <v>100.00000000000001</v>
      </c>
      <c r="I41" s="112">
        <v>1</v>
      </c>
      <c r="J41" s="24">
        <v>40</v>
      </c>
    </row>
    <row r="42" spans="1:12">
      <c r="A42" t="s">
        <v>36</v>
      </c>
      <c r="B42" s="1">
        <v>43.918806959403476</v>
      </c>
      <c r="C42" s="1">
        <v>25.395758077879044</v>
      </c>
      <c r="D42" s="1">
        <v>30.679370339685168</v>
      </c>
      <c r="E42" s="1">
        <v>0</v>
      </c>
      <c r="F42" s="1">
        <v>0</v>
      </c>
      <c r="G42" s="1">
        <v>0</v>
      </c>
      <c r="H42" s="24">
        <f t="shared" si="0"/>
        <v>99.993935376967684</v>
      </c>
      <c r="I42" s="112">
        <v>1</v>
      </c>
      <c r="J42" s="24">
        <v>41</v>
      </c>
    </row>
    <row r="43" spans="1:12">
      <c r="A43" t="s">
        <v>37</v>
      </c>
      <c r="B43" s="1">
        <v>69.317460317460316</v>
      </c>
      <c r="C43" s="1">
        <v>0</v>
      </c>
      <c r="D43" s="1">
        <v>30.682539682539677</v>
      </c>
      <c r="E43" s="1">
        <v>0</v>
      </c>
      <c r="F43" s="1">
        <v>0</v>
      </c>
      <c r="G43" s="1">
        <v>0</v>
      </c>
      <c r="H43">
        <f t="shared" si="0"/>
        <v>100</v>
      </c>
      <c r="I43" s="112">
        <v>1</v>
      </c>
      <c r="J43" s="24">
        <v>42</v>
      </c>
    </row>
    <row r="44" spans="1:12">
      <c r="A44" t="s">
        <v>42</v>
      </c>
      <c r="B44" s="144">
        <v>43.922101449275345</v>
      </c>
      <c r="C44" s="144">
        <v>25.39855072463768</v>
      </c>
      <c r="D44" s="144">
        <v>30.679347826086957</v>
      </c>
      <c r="E44" s="144">
        <v>0</v>
      </c>
      <c r="F44" s="1">
        <v>0</v>
      </c>
      <c r="G44" s="1">
        <v>0</v>
      </c>
      <c r="H44">
        <f t="shared" si="0"/>
        <v>99.999999999999986</v>
      </c>
      <c r="I44" s="112">
        <v>1</v>
      </c>
      <c r="J44" s="24">
        <v>43</v>
      </c>
    </row>
    <row r="45" spans="1:12">
      <c r="A45" t="s">
        <v>43</v>
      </c>
      <c r="B45" s="144">
        <v>43.919119833482014</v>
      </c>
      <c r="C45" s="144">
        <v>25.401427297056202</v>
      </c>
      <c r="D45" s="144">
        <v>30.679452869461795</v>
      </c>
      <c r="E45" s="144">
        <v>0</v>
      </c>
      <c r="F45" s="1">
        <v>0</v>
      </c>
      <c r="G45" s="1">
        <v>0</v>
      </c>
      <c r="H45">
        <f t="shared" si="0"/>
        <v>100.00000000000001</v>
      </c>
      <c r="I45" s="112">
        <v>1</v>
      </c>
      <c r="J45" s="24">
        <v>44</v>
      </c>
    </row>
    <row r="46" spans="1:12">
      <c r="A46" s="34" t="s">
        <v>340</v>
      </c>
      <c r="B46" s="138">
        <v>0</v>
      </c>
      <c r="C46" s="138">
        <v>0</v>
      </c>
      <c r="D46" s="138">
        <v>0</v>
      </c>
      <c r="E46" s="138">
        <v>0</v>
      </c>
      <c r="F46" s="138">
        <v>0</v>
      </c>
      <c r="G46" s="1">
        <v>100</v>
      </c>
      <c r="H46">
        <f t="shared" si="0"/>
        <v>100</v>
      </c>
      <c r="I46" s="112">
        <v>0</v>
      </c>
      <c r="J46" s="24">
        <v>45</v>
      </c>
    </row>
    <row r="47" spans="1:12">
      <c r="A47" s="34" t="s">
        <v>341</v>
      </c>
      <c r="B47" s="138">
        <v>0</v>
      </c>
      <c r="C47" s="138">
        <v>0</v>
      </c>
      <c r="D47" s="138">
        <v>0</v>
      </c>
      <c r="E47" s="138">
        <v>0</v>
      </c>
      <c r="F47" s="138">
        <v>0</v>
      </c>
      <c r="G47" s="1">
        <v>0</v>
      </c>
      <c r="H47" s="24">
        <f t="shared" si="0"/>
        <v>0</v>
      </c>
      <c r="I47" s="112">
        <v>0</v>
      </c>
      <c r="J47" s="24">
        <v>46</v>
      </c>
    </row>
    <row r="48" spans="1:12">
      <c r="A48" s="38" t="s">
        <v>347</v>
      </c>
      <c r="B48" s="136">
        <v>43.923809523809531</v>
      </c>
      <c r="C48" s="136">
        <v>25.4</v>
      </c>
      <c r="D48" s="136">
        <v>30.676190476190474</v>
      </c>
      <c r="E48" s="136">
        <v>0</v>
      </c>
      <c r="F48" s="136">
        <v>0</v>
      </c>
      <c r="G48" s="1">
        <v>0</v>
      </c>
      <c r="H48">
        <f t="shared" si="0"/>
        <v>100</v>
      </c>
      <c r="I48" s="112">
        <v>0</v>
      </c>
      <c r="J48" s="24">
        <v>47</v>
      </c>
    </row>
    <row r="49" spans="1:10">
      <c r="A49" s="38" t="s">
        <v>348</v>
      </c>
      <c r="B49" s="136">
        <v>43.922651933701658</v>
      </c>
      <c r="C49" s="136">
        <v>25.395948434622472</v>
      </c>
      <c r="D49" s="136">
        <v>30.681399631675877</v>
      </c>
      <c r="E49" s="136">
        <v>0</v>
      </c>
      <c r="F49" s="136">
        <v>0</v>
      </c>
      <c r="G49" s="1">
        <v>0</v>
      </c>
      <c r="H49">
        <f t="shared" si="0"/>
        <v>100</v>
      </c>
      <c r="I49" s="112">
        <v>0</v>
      </c>
      <c r="J49" s="24">
        <v>48</v>
      </c>
    </row>
    <row r="50" spans="1:10">
      <c r="A50" s="38" t="s">
        <v>349</v>
      </c>
      <c r="B50" s="136">
        <v>43.917189905054421</v>
      </c>
      <c r="C50" s="136">
        <v>25.389281795385742</v>
      </c>
      <c r="D50" s="136">
        <v>30.689253135955656</v>
      </c>
      <c r="E50" s="136">
        <v>0</v>
      </c>
      <c r="F50" s="136">
        <v>0</v>
      </c>
      <c r="G50" s="1">
        <v>0</v>
      </c>
      <c r="H50" s="1">
        <f>SUM(B50:G50)</f>
        <v>99.995724836395823</v>
      </c>
      <c r="I50" s="112">
        <v>0</v>
      </c>
      <c r="J50" s="24">
        <v>49</v>
      </c>
    </row>
    <row r="51" spans="1:10">
      <c r="A51" t="s">
        <v>416</v>
      </c>
      <c r="B51" s="145">
        <v>90</v>
      </c>
      <c r="C51" s="145">
        <v>0</v>
      </c>
      <c r="D51" s="145">
        <v>0</v>
      </c>
      <c r="E51" s="145">
        <v>10</v>
      </c>
      <c r="F51" s="145">
        <v>0</v>
      </c>
      <c r="G51" s="1">
        <v>0</v>
      </c>
      <c r="H51">
        <f t="shared" si="0"/>
        <v>100</v>
      </c>
      <c r="I51" s="112">
        <v>0</v>
      </c>
      <c r="J51" s="24">
        <v>50</v>
      </c>
    </row>
    <row r="52" spans="1:10">
      <c r="A52" t="s">
        <v>417</v>
      </c>
      <c r="B52" s="145">
        <v>90</v>
      </c>
      <c r="C52" s="145">
        <v>0</v>
      </c>
      <c r="D52" s="145">
        <v>0</v>
      </c>
      <c r="E52" s="145">
        <v>10</v>
      </c>
      <c r="F52" s="145">
        <v>0</v>
      </c>
      <c r="G52" s="1">
        <v>0</v>
      </c>
      <c r="H52">
        <f t="shared" si="0"/>
        <v>100</v>
      </c>
      <c r="I52" s="112">
        <v>0</v>
      </c>
      <c r="J52" s="24">
        <v>51</v>
      </c>
    </row>
    <row r="53" spans="1:10">
      <c r="A53" t="s">
        <v>423</v>
      </c>
      <c r="B53" s="145">
        <v>90</v>
      </c>
      <c r="C53" s="145">
        <v>0</v>
      </c>
      <c r="D53" s="145">
        <v>0</v>
      </c>
      <c r="E53" s="145">
        <v>10.000000000000002</v>
      </c>
      <c r="F53" s="145">
        <v>0</v>
      </c>
      <c r="G53" s="1">
        <v>0</v>
      </c>
      <c r="H53">
        <f t="shared" si="0"/>
        <v>100</v>
      </c>
      <c r="I53" s="112">
        <v>0</v>
      </c>
      <c r="J53" s="24">
        <v>52</v>
      </c>
    </row>
    <row r="54" spans="1:10">
      <c r="A54" t="s">
        <v>427</v>
      </c>
      <c r="B54" s="145">
        <v>90</v>
      </c>
      <c r="C54" s="145">
        <v>0</v>
      </c>
      <c r="D54" s="145">
        <v>0</v>
      </c>
      <c r="E54" s="145">
        <v>10.000000000000002</v>
      </c>
      <c r="F54" s="145">
        <v>0</v>
      </c>
      <c r="G54" s="1">
        <v>0</v>
      </c>
      <c r="H54">
        <f t="shared" si="0"/>
        <v>100</v>
      </c>
      <c r="I54" s="112">
        <v>0</v>
      </c>
      <c r="J54" s="24">
        <v>53</v>
      </c>
    </row>
    <row r="55" spans="1:10">
      <c r="A55" s="38" t="s">
        <v>381</v>
      </c>
      <c r="B55" s="136">
        <v>0</v>
      </c>
      <c r="C55" s="136">
        <v>0</v>
      </c>
      <c r="D55" s="136">
        <v>0</v>
      </c>
      <c r="E55" s="136">
        <v>100</v>
      </c>
      <c r="F55" s="136">
        <v>0</v>
      </c>
      <c r="G55" s="1">
        <v>0</v>
      </c>
      <c r="H55">
        <f t="shared" si="0"/>
        <v>100</v>
      </c>
      <c r="I55" s="112">
        <v>0</v>
      </c>
      <c r="J55" s="24">
        <v>54</v>
      </c>
    </row>
    <row r="56" spans="1:10">
      <c r="A56" s="38" t="s">
        <v>393</v>
      </c>
      <c r="B56" s="154">
        <v>0</v>
      </c>
      <c r="C56" s="154">
        <v>0</v>
      </c>
      <c r="D56" s="154">
        <v>0</v>
      </c>
      <c r="E56" s="154">
        <v>100</v>
      </c>
      <c r="F56" s="154">
        <v>0</v>
      </c>
      <c r="G56" s="1">
        <v>0</v>
      </c>
      <c r="H56">
        <f t="shared" si="0"/>
        <v>100</v>
      </c>
      <c r="I56" s="112">
        <v>1</v>
      </c>
      <c r="J56" s="24">
        <v>55</v>
      </c>
    </row>
    <row r="57" spans="1:10">
      <c r="A57" t="s">
        <v>385</v>
      </c>
      <c r="B57" s="154">
        <v>0</v>
      </c>
      <c r="C57" s="154">
        <v>0</v>
      </c>
      <c r="D57" s="154">
        <v>0</v>
      </c>
      <c r="E57" s="154">
        <v>100</v>
      </c>
      <c r="F57" s="154">
        <v>0</v>
      </c>
      <c r="G57" s="1">
        <v>0</v>
      </c>
      <c r="H57">
        <f t="shared" ref="H57:H96" si="2">SUM(B57:G57)</f>
        <v>100</v>
      </c>
      <c r="I57" s="112">
        <v>1</v>
      </c>
      <c r="J57" s="24">
        <v>56</v>
      </c>
    </row>
    <row r="58" spans="1:10">
      <c r="A58" t="s">
        <v>387</v>
      </c>
      <c r="B58" s="154">
        <v>0</v>
      </c>
      <c r="C58" s="154">
        <v>0</v>
      </c>
      <c r="D58" s="154">
        <v>0</v>
      </c>
      <c r="E58" s="154">
        <v>100</v>
      </c>
      <c r="F58" s="154">
        <v>0</v>
      </c>
      <c r="G58" s="1">
        <v>0</v>
      </c>
      <c r="H58">
        <f t="shared" si="2"/>
        <v>100</v>
      </c>
      <c r="I58" s="112">
        <v>1</v>
      </c>
      <c r="J58" s="24">
        <v>57</v>
      </c>
    </row>
    <row r="59" spans="1:10">
      <c r="A59" t="s">
        <v>392</v>
      </c>
      <c r="B59" s="154">
        <v>0</v>
      </c>
      <c r="C59" s="154">
        <v>0</v>
      </c>
      <c r="D59" s="154">
        <v>0</v>
      </c>
      <c r="E59" s="154">
        <v>0</v>
      </c>
      <c r="F59" s="154">
        <v>0</v>
      </c>
      <c r="G59" s="1">
        <v>0</v>
      </c>
      <c r="H59">
        <f t="shared" si="2"/>
        <v>0</v>
      </c>
      <c r="I59" s="112">
        <v>1</v>
      </c>
      <c r="J59" s="24">
        <v>58</v>
      </c>
    </row>
    <row r="60" spans="1:10">
      <c r="A60" t="s">
        <v>389</v>
      </c>
      <c r="B60" s="154">
        <v>0</v>
      </c>
      <c r="C60" s="154">
        <v>0</v>
      </c>
      <c r="D60" s="154">
        <v>0</v>
      </c>
      <c r="E60" s="154">
        <v>100</v>
      </c>
      <c r="F60" s="154">
        <v>0</v>
      </c>
      <c r="G60" s="1">
        <v>0</v>
      </c>
      <c r="H60">
        <f t="shared" si="2"/>
        <v>100</v>
      </c>
      <c r="I60" s="112">
        <v>1</v>
      </c>
      <c r="J60" s="24">
        <v>59</v>
      </c>
    </row>
    <row r="61" spans="1:10">
      <c r="A61" t="s">
        <v>388</v>
      </c>
      <c r="B61" s="154">
        <v>0</v>
      </c>
      <c r="C61" s="154">
        <v>0</v>
      </c>
      <c r="D61" s="154">
        <v>0</v>
      </c>
      <c r="E61" s="154">
        <v>100</v>
      </c>
      <c r="F61" s="154">
        <v>0</v>
      </c>
      <c r="G61" s="1">
        <v>0</v>
      </c>
      <c r="H61">
        <f t="shared" si="2"/>
        <v>100</v>
      </c>
      <c r="I61" s="112">
        <v>1</v>
      </c>
      <c r="J61" s="24">
        <v>60</v>
      </c>
    </row>
    <row r="62" spans="1:10">
      <c r="A62" t="s">
        <v>395</v>
      </c>
      <c r="B62" s="154">
        <v>0</v>
      </c>
      <c r="C62" s="154">
        <v>0</v>
      </c>
      <c r="D62" s="154">
        <v>0</v>
      </c>
      <c r="E62" s="154">
        <v>100</v>
      </c>
      <c r="F62" s="154">
        <v>0</v>
      </c>
      <c r="G62" s="1">
        <v>0</v>
      </c>
      <c r="H62">
        <f t="shared" si="2"/>
        <v>100</v>
      </c>
      <c r="I62" s="112">
        <v>1</v>
      </c>
      <c r="J62" s="24">
        <v>61</v>
      </c>
    </row>
    <row r="63" spans="1:10">
      <c r="A63" t="s">
        <v>383</v>
      </c>
      <c r="B63" s="154">
        <v>0</v>
      </c>
      <c r="C63" s="154">
        <v>0</v>
      </c>
      <c r="D63" s="154">
        <v>0</v>
      </c>
      <c r="E63" s="154">
        <v>100</v>
      </c>
      <c r="F63" s="154">
        <v>0</v>
      </c>
      <c r="G63" s="1">
        <v>0</v>
      </c>
      <c r="H63">
        <f t="shared" si="2"/>
        <v>100</v>
      </c>
      <c r="I63" s="112">
        <v>1</v>
      </c>
      <c r="J63" s="24">
        <v>62</v>
      </c>
    </row>
    <row r="64" spans="1:10">
      <c r="A64" t="s">
        <v>396</v>
      </c>
      <c r="B64" s="154">
        <v>0</v>
      </c>
      <c r="C64" s="154">
        <v>0</v>
      </c>
      <c r="D64" s="154">
        <v>0</v>
      </c>
      <c r="E64" s="154">
        <v>100</v>
      </c>
      <c r="F64" s="154">
        <v>0</v>
      </c>
      <c r="G64" s="1">
        <v>0</v>
      </c>
      <c r="H64">
        <f t="shared" si="2"/>
        <v>100</v>
      </c>
      <c r="I64" s="112">
        <v>1</v>
      </c>
      <c r="J64" s="24">
        <v>63</v>
      </c>
    </row>
    <row r="65" spans="1:10">
      <c r="A65" t="s">
        <v>386</v>
      </c>
      <c r="B65" s="154">
        <v>0</v>
      </c>
      <c r="C65" s="154">
        <v>0</v>
      </c>
      <c r="D65" s="154">
        <v>0</v>
      </c>
      <c r="E65" s="154">
        <v>100</v>
      </c>
      <c r="F65" s="154">
        <v>0</v>
      </c>
      <c r="G65" s="1">
        <v>0</v>
      </c>
      <c r="H65">
        <f t="shared" si="2"/>
        <v>100</v>
      </c>
      <c r="I65" s="112">
        <v>1</v>
      </c>
      <c r="J65" s="24">
        <v>64</v>
      </c>
    </row>
    <row r="66" spans="1:10">
      <c r="A66" t="s">
        <v>382</v>
      </c>
      <c r="B66" s="154">
        <v>0</v>
      </c>
      <c r="C66" s="154">
        <v>0</v>
      </c>
      <c r="D66" s="154">
        <v>0</v>
      </c>
      <c r="E66" s="154">
        <v>100</v>
      </c>
      <c r="F66" s="154">
        <v>0</v>
      </c>
      <c r="G66" s="1">
        <v>0</v>
      </c>
      <c r="H66">
        <f t="shared" si="2"/>
        <v>100</v>
      </c>
      <c r="I66" s="112">
        <v>1</v>
      </c>
      <c r="J66" s="24">
        <v>65</v>
      </c>
    </row>
    <row r="67" spans="1:10">
      <c r="A67" t="s">
        <v>391</v>
      </c>
      <c r="B67" s="154">
        <v>0</v>
      </c>
      <c r="C67" s="154">
        <v>0</v>
      </c>
      <c r="D67" s="154">
        <v>0</v>
      </c>
      <c r="E67" s="154">
        <v>100</v>
      </c>
      <c r="F67" s="154">
        <v>0</v>
      </c>
      <c r="G67" s="1">
        <v>0</v>
      </c>
      <c r="H67">
        <f t="shared" si="2"/>
        <v>100</v>
      </c>
      <c r="I67" s="112">
        <v>1</v>
      </c>
      <c r="J67" s="24">
        <v>66</v>
      </c>
    </row>
    <row r="68" spans="1:10">
      <c r="A68" t="s">
        <v>384</v>
      </c>
      <c r="B68" s="154">
        <v>0</v>
      </c>
      <c r="C68" s="154">
        <v>0</v>
      </c>
      <c r="D68" s="154">
        <v>0</v>
      </c>
      <c r="E68" s="154">
        <v>100</v>
      </c>
      <c r="F68" s="154">
        <v>0</v>
      </c>
      <c r="G68" s="1">
        <v>0</v>
      </c>
      <c r="H68">
        <f t="shared" si="2"/>
        <v>100</v>
      </c>
      <c r="I68" s="112">
        <v>1</v>
      </c>
      <c r="J68" s="24">
        <v>67</v>
      </c>
    </row>
    <row r="69" spans="1:10">
      <c r="A69" t="s">
        <v>394</v>
      </c>
      <c r="B69" s="154">
        <v>0</v>
      </c>
      <c r="C69" s="154">
        <v>0</v>
      </c>
      <c r="D69" s="154">
        <v>0</v>
      </c>
      <c r="E69" s="154">
        <v>100</v>
      </c>
      <c r="F69" s="154">
        <v>0</v>
      </c>
      <c r="G69" s="1">
        <v>0</v>
      </c>
      <c r="H69">
        <f t="shared" si="2"/>
        <v>100</v>
      </c>
      <c r="I69" s="112">
        <v>1</v>
      </c>
      <c r="J69" s="24">
        <v>68</v>
      </c>
    </row>
    <row r="70" spans="1:10">
      <c r="A70" t="s">
        <v>390</v>
      </c>
      <c r="B70" s="154">
        <v>0</v>
      </c>
      <c r="C70" s="154">
        <v>0</v>
      </c>
      <c r="D70" s="154">
        <v>0</v>
      </c>
      <c r="E70" s="154">
        <v>100</v>
      </c>
      <c r="F70" s="154">
        <v>0</v>
      </c>
      <c r="G70" s="1">
        <v>0</v>
      </c>
      <c r="H70">
        <f t="shared" si="2"/>
        <v>100</v>
      </c>
      <c r="I70" s="112">
        <v>1</v>
      </c>
      <c r="J70" s="24">
        <v>69</v>
      </c>
    </row>
    <row r="71" spans="1:10">
      <c r="A71" t="s">
        <v>418</v>
      </c>
      <c r="B71" s="154">
        <v>0</v>
      </c>
      <c r="C71" s="154">
        <v>0</v>
      </c>
      <c r="D71" s="154">
        <v>0</v>
      </c>
      <c r="E71" s="154">
        <v>100</v>
      </c>
      <c r="F71" s="154">
        <v>0</v>
      </c>
      <c r="G71" s="1">
        <v>0</v>
      </c>
      <c r="H71">
        <f t="shared" si="2"/>
        <v>100</v>
      </c>
      <c r="I71" s="112">
        <v>1</v>
      </c>
      <c r="J71" s="24">
        <v>70</v>
      </c>
    </row>
    <row r="72" spans="1:10">
      <c r="A72" t="s">
        <v>419</v>
      </c>
      <c r="B72" s="154">
        <v>0</v>
      </c>
      <c r="C72" s="154">
        <v>0</v>
      </c>
      <c r="D72" s="154">
        <v>0</v>
      </c>
      <c r="E72" s="154">
        <v>100</v>
      </c>
      <c r="F72" s="154">
        <v>0</v>
      </c>
      <c r="G72" s="1">
        <v>0</v>
      </c>
      <c r="H72">
        <f t="shared" si="2"/>
        <v>100</v>
      </c>
      <c r="I72" s="112">
        <v>1</v>
      </c>
      <c r="J72" s="24">
        <v>71</v>
      </c>
    </row>
    <row r="73" spans="1:10">
      <c r="A73" t="s">
        <v>429</v>
      </c>
      <c r="B73" s="154">
        <v>0</v>
      </c>
      <c r="C73" s="154">
        <v>0</v>
      </c>
      <c r="D73" s="154">
        <v>0</v>
      </c>
      <c r="E73" s="154">
        <v>100</v>
      </c>
      <c r="F73" s="154">
        <v>0</v>
      </c>
      <c r="G73" s="1">
        <v>0</v>
      </c>
      <c r="H73">
        <f t="shared" si="2"/>
        <v>100</v>
      </c>
      <c r="I73" s="112">
        <v>1</v>
      </c>
      <c r="J73" s="24">
        <v>72</v>
      </c>
    </row>
    <row r="74" spans="1:10">
      <c r="A74" t="s">
        <v>430</v>
      </c>
      <c r="B74" s="154">
        <v>0</v>
      </c>
      <c r="C74" s="154">
        <v>0</v>
      </c>
      <c r="D74" s="154">
        <v>0</v>
      </c>
      <c r="E74" s="154">
        <v>100</v>
      </c>
      <c r="F74" s="154">
        <v>0</v>
      </c>
      <c r="G74" s="1">
        <v>0</v>
      </c>
      <c r="H74">
        <f t="shared" si="2"/>
        <v>100</v>
      </c>
      <c r="I74" s="112">
        <v>1</v>
      </c>
      <c r="J74" s="24">
        <v>73</v>
      </c>
    </row>
    <row r="75" spans="1:10">
      <c r="A75" t="s">
        <v>431</v>
      </c>
      <c r="B75" s="154">
        <v>0</v>
      </c>
      <c r="C75" s="154">
        <v>0</v>
      </c>
      <c r="D75" s="154">
        <v>0</v>
      </c>
      <c r="E75" s="154">
        <v>100</v>
      </c>
      <c r="F75" s="154">
        <v>0</v>
      </c>
      <c r="G75" s="1">
        <v>0</v>
      </c>
      <c r="H75">
        <f t="shared" si="2"/>
        <v>100</v>
      </c>
      <c r="I75" s="112">
        <v>1</v>
      </c>
      <c r="J75" s="24">
        <v>74</v>
      </c>
    </row>
    <row r="76" spans="1:10">
      <c r="A76" t="s">
        <v>432</v>
      </c>
      <c r="B76" s="154">
        <v>0</v>
      </c>
      <c r="C76" s="154">
        <v>0</v>
      </c>
      <c r="D76" s="154">
        <v>0</v>
      </c>
      <c r="E76" s="154">
        <v>100</v>
      </c>
      <c r="F76" s="154">
        <v>0</v>
      </c>
      <c r="G76" s="1">
        <v>0</v>
      </c>
      <c r="H76">
        <f t="shared" si="2"/>
        <v>100</v>
      </c>
      <c r="I76" s="112">
        <v>1</v>
      </c>
      <c r="J76" s="24">
        <v>75</v>
      </c>
    </row>
    <row r="77" spans="1:10">
      <c r="A77" t="s">
        <v>433</v>
      </c>
      <c r="B77" s="154">
        <v>0</v>
      </c>
      <c r="C77" s="154">
        <v>0</v>
      </c>
      <c r="D77" s="154">
        <v>0</v>
      </c>
      <c r="E77" s="154">
        <v>100</v>
      </c>
      <c r="F77" s="154">
        <v>0</v>
      </c>
      <c r="G77" s="1">
        <v>0</v>
      </c>
      <c r="H77">
        <f t="shared" si="2"/>
        <v>100</v>
      </c>
      <c r="I77" s="112">
        <v>1</v>
      </c>
      <c r="J77" s="24">
        <v>76</v>
      </c>
    </row>
    <row r="78" spans="1:10">
      <c r="A78" t="s">
        <v>410</v>
      </c>
      <c r="B78" s="154">
        <v>0</v>
      </c>
      <c r="C78" s="154">
        <v>0</v>
      </c>
      <c r="D78" s="154">
        <v>0</v>
      </c>
      <c r="E78" s="154">
        <v>100</v>
      </c>
      <c r="F78" s="154">
        <v>0</v>
      </c>
      <c r="G78" s="1">
        <v>0</v>
      </c>
      <c r="H78">
        <f t="shared" si="2"/>
        <v>100</v>
      </c>
      <c r="I78" s="112">
        <v>1</v>
      </c>
      <c r="J78" s="24">
        <v>77</v>
      </c>
    </row>
    <row r="79" spans="1:10">
      <c r="A79" t="s">
        <v>411</v>
      </c>
      <c r="B79" s="154">
        <v>0</v>
      </c>
      <c r="C79" s="154">
        <v>0</v>
      </c>
      <c r="D79" s="154">
        <v>0</v>
      </c>
      <c r="E79" s="154">
        <v>100</v>
      </c>
      <c r="F79" s="154">
        <v>0</v>
      </c>
      <c r="G79" s="1">
        <v>0</v>
      </c>
      <c r="H79">
        <f t="shared" si="2"/>
        <v>100</v>
      </c>
      <c r="I79" s="112">
        <v>1</v>
      </c>
      <c r="J79" s="24">
        <v>78</v>
      </c>
    </row>
    <row r="80" spans="1:10">
      <c r="A80" t="s">
        <v>412</v>
      </c>
      <c r="B80" s="154">
        <v>0</v>
      </c>
      <c r="C80" s="154">
        <v>0</v>
      </c>
      <c r="D80" s="154">
        <v>0</v>
      </c>
      <c r="E80" s="154">
        <v>100</v>
      </c>
      <c r="F80" s="154">
        <v>0</v>
      </c>
      <c r="G80" s="1">
        <v>0</v>
      </c>
      <c r="H80">
        <f t="shared" si="2"/>
        <v>100</v>
      </c>
      <c r="I80" s="112">
        <v>1</v>
      </c>
      <c r="J80" s="24">
        <v>79</v>
      </c>
    </row>
    <row r="81" spans="1:10">
      <c r="A81" t="s">
        <v>413</v>
      </c>
      <c r="B81" s="154">
        <v>0</v>
      </c>
      <c r="C81" s="154">
        <v>0</v>
      </c>
      <c r="D81" s="154">
        <v>0</v>
      </c>
      <c r="E81" s="154">
        <v>100</v>
      </c>
      <c r="F81" s="154">
        <v>0</v>
      </c>
      <c r="G81" s="1">
        <v>0</v>
      </c>
      <c r="H81">
        <f t="shared" si="2"/>
        <v>100</v>
      </c>
      <c r="I81" s="112">
        <v>1</v>
      </c>
      <c r="J81" s="24">
        <v>80</v>
      </c>
    </row>
    <row r="82" spans="1:10">
      <c r="A82" t="s">
        <v>414</v>
      </c>
      <c r="B82" s="154">
        <v>0</v>
      </c>
      <c r="C82" s="154">
        <v>0</v>
      </c>
      <c r="D82" s="154">
        <v>0</v>
      </c>
      <c r="E82" s="154">
        <v>100</v>
      </c>
      <c r="F82" s="154">
        <v>0</v>
      </c>
      <c r="G82" s="1">
        <v>0</v>
      </c>
      <c r="H82">
        <f t="shared" si="2"/>
        <v>100</v>
      </c>
      <c r="I82" s="112">
        <v>1</v>
      </c>
      <c r="J82" s="24">
        <v>81</v>
      </c>
    </row>
    <row r="83" spans="1:10">
      <c r="A83" t="s">
        <v>405</v>
      </c>
      <c r="B83" s="154">
        <v>0</v>
      </c>
      <c r="C83" s="154">
        <v>0</v>
      </c>
      <c r="D83" s="154">
        <v>0</v>
      </c>
      <c r="E83" s="154">
        <v>100</v>
      </c>
      <c r="F83" s="154">
        <v>0</v>
      </c>
      <c r="G83" s="1">
        <v>0</v>
      </c>
      <c r="H83">
        <f t="shared" si="2"/>
        <v>100</v>
      </c>
      <c r="I83" s="112">
        <v>1</v>
      </c>
      <c r="J83" s="24">
        <v>82</v>
      </c>
    </row>
    <row r="84" spans="1:10">
      <c r="A84" t="s">
        <v>406</v>
      </c>
      <c r="B84" s="154">
        <v>0</v>
      </c>
      <c r="C84" s="154">
        <v>0</v>
      </c>
      <c r="D84" s="154">
        <v>0</v>
      </c>
      <c r="E84" s="154">
        <v>100</v>
      </c>
      <c r="F84" s="154">
        <v>0</v>
      </c>
      <c r="G84" s="1">
        <v>0</v>
      </c>
      <c r="H84">
        <f t="shared" si="2"/>
        <v>100</v>
      </c>
      <c r="I84" s="112">
        <v>1</v>
      </c>
      <c r="J84" s="24">
        <v>83</v>
      </c>
    </row>
    <row r="85" spans="1:10">
      <c r="A85" t="s">
        <v>407</v>
      </c>
      <c r="B85" s="154">
        <v>0</v>
      </c>
      <c r="C85" s="154">
        <v>0</v>
      </c>
      <c r="D85" s="154">
        <v>0</v>
      </c>
      <c r="E85" s="154">
        <v>100</v>
      </c>
      <c r="F85" s="154">
        <v>0</v>
      </c>
      <c r="G85" s="1">
        <v>0</v>
      </c>
      <c r="H85">
        <f t="shared" si="2"/>
        <v>100</v>
      </c>
      <c r="I85" s="112">
        <v>1</v>
      </c>
      <c r="J85" s="24">
        <v>84</v>
      </c>
    </row>
    <row r="86" spans="1:10">
      <c r="A86" t="s">
        <v>408</v>
      </c>
      <c r="B86" s="154">
        <v>0</v>
      </c>
      <c r="C86" s="154">
        <v>0</v>
      </c>
      <c r="D86" s="154">
        <v>0</v>
      </c>
      <c r="E86" s="154">
        <v>100</v>
      </c>
      <c r="F86" s="154">
        <v>0</v>
      </c>
      <c r="G86" s="1">
        <v>0</v>
      </c>
      <c r="H86">
        <f t="shared" si="2"/>
        <v>100</v>
      </c>
      <c r="I86" s="112">
        <v>1</v>
      </c>
      <c r="J86" s="24">
        <v>85</v>
      </c>
    </row>
    <row r="87" spans="1:10">
      <c r="A87" t="s">
        <v>424</v>
      </c>
      <c r="B87" s="154">
        <v>0</v>
      </c>
      <c r="C87" s="154">
        <v>0</v>
      </c>
      <c r="D87" s="154">
        <v>0</v>
      </c>
      <c r="E87" s="154">
        <v>100</v>
      </c>
      <c r="F87" s="154">
        <v>0</v>
      </c>
      <c r="G87" s="1">
        <v>0</v>
      </c>
      <c r="H87">
        <f t="shared" si="2"/>
        <v>100</v>
      </c>
      <c r="I87" s="112">
        <v>1</v>
      </c>
      <c r="J87" s="24">
        <v>86</v>
      </c>
    </row>
    <row r="88" spans="1:10">
      <c r="A88" t="s">
        <v>425</v>
      </c>
      <c r="B88" s="154">
        <v>0</v>
      </c>
      <c r="C88" s="154">
        <v>0</v>
      </c>
      <c r="D88" s="154">
        <v>0</v>
      </c>
      <c r="E88" s="154">
        <v>100</v>
      </c>
      <c r="F88" s="154">
        <v>0</v>
      </c>
      <c r="G88" s="1">
        <v>0</v>
      </c>
      <c r="H88">
        <f t="shared" si="2"/>
        <v>100</v>
      </c>
      <c r="I88" s="112">
        <v>1</v>
      </c>
      <c r="J88" s="24">
        <v>87</v>
      </c>
    </row>
    <row r="89" spans="1:10">
      <c r="A89" t="s">
        <v>421</v>
      </c>
      <c r="B89" s="154">
        <v>0</v>
      </c>
      <c r="C89" s="154">
        <v>0</v>
      </c>
      <c r="D89" s="154">
        <v>0</v>
      </c>
      <c r="E89" s="154">
        <v>100</v>
      </c>
      <c r="F89" s="154">
        <v>0</v>
      </c>
      <c r="G89" s="1">
        <v>0</v>
      </c>
      <c r="H89">
        <f t="shared" si="2"/>
        <v>100</v>
      </c>
      <c r="I89" s="112">
        <v>1</v>
      </c>
      <c r="J89" s="24">
        <v>88</v>
      </c>
    </row>
    <row r="90" spans="1:10">
      <c r="A90" t="s">
        <v>422</v>
      </c>
      <c r="B90" s="154">
        <v>0</v>
      </c>
      <c r="C90" s="154">
        <v>0</v>
      </c>
      <c r="D90" s="154">
        <v>0</v>
      </c>
      <c r="E90" s="154">
        <v>100</v>
      </c>
      <c r="F90" s="154">
        <v>0</v>
      </c>
      <c r="G90" s="1">
        <v>0</v>
      </c>
      <c r="H90">
        <f t="shared" si="2"/>
        <v>100</v>
      </c>
      <c r="I90" s="112">
        <v>1</v>
      </c>
      <c r="J90" s="24">
        <v>89</v>
      </c>
    </row>
    <row r="91" spans="1:10">
      <c r="A91" t="s">
        <v>426</v>
      </c>
      <c r="B91" s="154">
        <v>0</v>
      </c>
      <c r="C91" s="154">
        <v>0</v>
      </c>
      <c r="D91" s="154">
        <v>0</v>
      </c>
      <c r="E91" s="154">
        <v>100</v>
      </c>
      <c r="F91" s="154">
        <v>0</v>
      </c>
      <c r="G91" s="1">
        <v>0</v>
      </c>
      <c r="H91">
        <f t="shared" si="2"/>
        <v>100</v>
      </c>
      <c r="I91" s="112">
        <v>1</v>
      </c>
      <c r="J91" s="24">
        <v>90</v>
      </c>
    </row>
    <row r="92" spans="1:10">
      <c r="A92" t="s">
        <v>404</v>
      </c>
      <c r="B92" s="154">
        <v>0</v>
      </c>
      <c r="C92" s="154">
        <v>0</v>
      </c>
      <c r="D92" s="154">
        <v>0</v>
      </c>
      <c r="E92" s="154">
        <v>100</v>
      </c>
      <c r="F92" s="154">
        <v>0</v>
      </c>
      <c r="G92" s="1">
        <v>0</v>
      </c>
      <c r="H92">
        <f t="shared" si="2"/>
        <v>100</v>
      </c>
      <c r="I92" s="112">
        <v>1</v>
      </c>
      <c r="J92" s="24">
        <v>91</v>
      </c>
    </row>
    <row r="93" spans="1:10">
      <c r="A93" t="s">
        <v>420</v>
      </c>
      <c r="B93" s="154">
        <v>0</v>
      </c>
      <c r="C93" s="154">
        <v>0</v>
      </c>
      <c r="D93" s="154">
        <v>0</v>
      </c>
      <c r="E93" s="154">
        <v>100</v>
      </c>
      <c r="F93" s="154">
        <v>0</v>
      </c>
      <c r="G93" s="1">
        <v>0</v>
      </c>
      <c r="H93">
        <f t="shared" si="2"/>
        <v>100</v>
      </c>
      <c r="I93" s="112">
        <v>1</v>
      </c>
      <c r="J93" s="24">
        <v>92</v>
      </c>
    </row>
    <row r="94" spans="1:10">
      <c r="A94" t="s">
        <v>415</v>
      </c>
      <c r="B94" s="154">
        <v>0</v>
      </c>
      <c r="C94" s="154">
        <v>0</v>
      </c>
      <c r="D94" s="154">
        <v>0</v>
      </c>
      <c r="E94" s="154">
        <v>100</v>
      </c>
      <c r="F94" s="154">
        <v>0</v>
      </c>
      <c r="G94" s="1">
        <v>0</v>
      </c>
      <c r="H94">
        <f t="shared" si="2"/>
        <v>100</v>
      </c>
      <c r="I94" s="112">
        <v>1</v>
      </c>
      <c r="J94" s="24">
        <v>93</v>
      </c>
    </row>
    <row r="95" spans="1:10">
      <c r="A95" t="s">
        <v>409</v>
      </c>
      <c r="B95" s="154">
        <v>0</v>
      </c>
      <c r="C95" s="154">
        <v>0</v>
      </c>
      <c r="D95" s="154">
        <v>0</v>
      </c>
      <c r="E95" s="154">
        <v>100</v>
      </c>
      <c r="F95" s="154">
        <v>0</v>
      </c>
      <c r="G95" s="1">
        <v>0</v>
      </c>
      <c r="H95">
        <f t="shared" si="2"/>
        <v>100</v>
      </c>
      <c r="I95" s="112">
        <v>1</v>
      </c>
      <c r="J95" s="24">
        <v>94</v>
      </c>
    </row>
    <row r="96" spans="1:10">
      <c r="A96" t="s">
        <v>428</v>
      </c>
      <c r="B96" s="154">
        <v>0</v>
      </c>
      <c r="C96" s="154">
        <v>0</v>
      </c>
      <c r="D96" s="154">
        <v>0</v>
      </c>
      <c r="E96" s="154">
        <v>100</v>
      </c>
      <c r="F96" s="154">
        <v>0</v>
      </c>
      <c r="G96" s="1">
        <v>0</v>
      </c>
      <c r="H96">
        <f t="shared" si="2"/>
        <v>100</v>
      </c>
      <c r="I96" s="112">
        <v>1</v>
      </c>
      <c r="J96" s="24">
        <v>95</v>
      </c>
    </row>
    <row r="97" spans="2:10">
      <c r="B97" s="154">
        <v>0</v>
      </c>
      <c r="C97" s="154">
        <v>0</v>
      </c>
      <c r="D97" s="154">
        <v>0</v>
      </c>
      <c r="E97" s="154">
        <v>100</v>
      </c>
      <c r="F97" s="154">
        <v>0</v>
      </c>
      <c r="G97" s="1">
        <v>0</v>
      </c>
      <c r="H97">
        <f t="shared" ref="H97:H116" si="3">SUM(B97:G97)</f>
        <v>100</v>
      </c>
      <c r="I97" s="112">
        <v>0</v>
      </c>
      <c r="J97" s="24">
        <v>96</v>
      </c>
    </row>
    <row r="98" spans="2:10">
      <c r="B98" s="154">
        <v>0</v>
      </c>
      <c r="C98" s="154">
        <v>0</v>
      </c>
      <c r="D98" s="154">
        <v>0</v>
      </c>
      <c r="E98" s="154">
        <v>100</v>
      </c>
      <c r="F98" s="154">
        <v>0</v>
      </c>
      <c r="G98" s="1">
        <v>0</v>
      </c>
      <c r="H98">
        <f t="shared" si="3"/>
        <v>100</v>
      </c>
      <c r="I98" s="112">
        <v>0</v>
      </c>
      <c r="J98" s="24">
        <v>97</v>
      </c>
    </row>
    <row r="99" spans="2:10">
      <c r="B99" s="154">
        <v>0</v>
      </c>
      <c r="C99" s="154">
        <v>0</v>
      </c>
      <c r="D99" s="154">
        <v>0</v>
      </c>
      <c r="E99" s="154">
        <v>100</v>
      </c>
      <c r="F99" s="154">
        <v>0</v>
      </c>
      <c r="G99" s="1">
        <v>0</v>
      </c>
      <c r="H99">
        <f t="shared" si="3"/>
        <v>100</v>
      </c>
      <c r="I99" s="112">
        <v>0</v>
      </c>
      <c r="J99" s="24">
        <v>98</v>
      </c>
    </row>
    <row r="100" spans="2:10">
      <c r="B100" s="154">
        <v>0</v>
      </c>
      <c r="C100" s="154">
        <v>0</v>
      </c>
      <c r="D100" s="154">
        <v>0</v>
      </c>
      <c r="E100" s="154">
        <v>100</v>
      </c>
      <c r="F100" s="154">
        <v>0</v>
      </c>
      <c r="G100" s="1">
        <v>0</v>
      </c>
      <c r="H100">
        <f t="shared" si="3"/>
        <v>100</v>
      </c>
      <c r="I100" s="112">
        <v>0</v>
      </c>
      <c r="J100" s="24">
        <v>99</v>
      </c>
    </row>
    <row r="101" spans="2:10">
      <c r="B101" s="154">
        <v>0</v>
      </c>
      <c r="C101" s="154">
        <v>0</v>
      </c>
      <c r="D101" s="154">
        <v>0</v>
      </c>
      <c r="E101" s="154">
        <v>100</v>
      </c>
      <c r="F101" s="154">
        <v>0</v>
      </c>
      <c r="G101" s="1">
        <v>0</v>
      </c>
      <c r="H101">
        <f t="shared" si="3"/>
        <v>100</v>
      </c>
      <c r="I101" s="112">
        <v>0</v>
      </c>
      <c r="J101" s="24">
        <v>100</v>
      </c>
    </row>
    <row r="102" spans="2:10">
      <c r="B102" s="154">
        <v>0</v>
      </c>
      <c r="C102" s="154">
        <v>0</v>
      </c>
      <c r="D102" s="154">
        <v>0</v>
      </c>
      <c r="E102" s="154">
        <v>100</v>
      </c>
      <c r="F102" s="154">
        <v>0</v>
      </c>
      <c r="G102" s="1">
        <v>0</v>
      </c>
      <c r="H102">
        <f t="shared" si="3"/>
        <v>100</v>
      </c>
      <c r="I102" s="112">
        <v>0</v>
      </c>
      <c r="J102" s="24">
        <v>101</v>
      </c>
    </row>
    <row r="103" spans="2:10">
      <c r="B103" s="154">
        <v>0</v>
      </c>
      <c r="C103" s="154">
        <v>0</v>
      </c>
      <c r="D103" s="154">
        <v>0</v>
      </c>
      <c r="E103" s="154">
        <v>100</v>
      </c>
      <c r="F103" s="154">
        <v>0</v>
      </c>
      <c r="G103" s="1">
        <v>0</v>
      </c>
      <c r="H103">
        <f t="shared" si="3"/>
        <v>100</v>
      </c>
      <c r="I103" s="112">
        <v>0</v>
      </c>
      <c r="J103" s="24">
        <v>102</v>
      </c>
    </row>
    <row r="104" spans="2:10">
      <c r="B104" s="154">
        <v>0</v>
      </c>
      <c r="C104" s="154">
        <v>0</v>
      </c>
      <c r="D104" s="154">
        <v>0</v>
      </c>
      <c r="E104" s="154">
        <v>100</v>
      </c>
      <c r="F104" s="154">
        <v>0</v>
      </c>
      <c r="G104" s="1">
        <v>0</v>
      </c>
      <c r="H104">
        <f t="shared" si="3"/>
        <v>100</v>
      </c>
      <c r="I104" s="112">
        <v>0</v>
      </c>
      <c r="J104" s="24">
        <v>103</v>
      </c>
    </row>
    <row r="105" spans="2:10">
      <c r="B105" s="154">
        <v>0</v>
      </c>
      <c r="C105" s="154">
        <v>0</v>
      </c>
      <c r="D105" s="154">
        <v>0</v>
      </c>
      <c r="E105" s="154">
        <v>100</v>
      </c>
      <c r="F105" s="154">
        <v>0</v>
      </c>
      <c r="G105" s="1">
        <v>0</v>
      </c>
      <c r="H105">
        <f t="shared" si="3"/>
        <v>100</v>
      </c>
      <c r="I105" s="112">
        <v>0</v>
      </c>
      <c r="J105" s="24">
        <v>104</v>
      </c>
    </row>
    <row r="106" spans="2:10">
      <c r="B106" s="154">
        <v>0</v>
      </c>
      <c r="C106" s="154">
        <v>0</v>
      </c>
      <c r="D106" s="154">
        <v>0</v>
      </c>
      <c r="E106" s="154">
        <v>100</v>
      </c>
      <c r="F106" s="154">
        <v>0</v>
      </c>
      <c r="G106" s="1">
        <v>0</v>
      </c>
      <c r="H106">
        <f t="shared" si="3"/>
        <v>100</v>
      </c>
      <c r="I106" s="112">
        <v>0</v>
      </c>
      <c r="J106" s="24">
        <v>105</v>
      </c>
    </row>
    <row r="107" spans="2:10">
      <c r="B107" s="154">
        <v>0</v>
      </c>
      <c r="C107" s="154">
        <v>0</v>
      </c>
      <c r="D107" s="154">
        <v>0</v>
      </c>
      <c r="E107" s="154">
        <v>100</v>
      </c>
      <c r="F107" s="154">
        <v>0</v>
      </c>
      <c r="G107" s="1">
        <v>0</v>
      </c>
      <c r="H107">
        <f t="shared" si="3"/>
        <v>100</v>
      </c>
      <c r="I107" s="112">
        <v>0</v>
      </c>
      <c r="J107" s="24">
        <v>106</v>
      </c>
    </row>
    <row r="108" spans="2:10">
      <c r="B108" s="154">
        <v>0</v>
      </c>
      <c r="C108" s="154">
        <v>0</v>
      </c>
      <c r="D108" s="154">
        <v>0</v>
      </c>
      <c r="E108" s="154">
        <v>100</v>
      </c>
      <c r="F108" s="154">
        <v>0</v>
      </c>
      <c r="G108" s="1">
        <v>0</v>
      </c>
      <c r="H108">
        <f t="shared" si="3"/>
        <v>100</v>
      </c>
      <c r="I108" s="112">
        <v>0</v>
      </c>
      <c r="J108" s="24">
        <v>107</v>
      </c>
    </row>
    <row r="109" spans="2:10">
      <c r="B109" s="154">
        <v>0</v>
      </c>
      <c r="C109" s="154">
        <v>0</v>
      </c>
      <c r="D109" s="154">
        <v>0</v>
      </c>
      <c r="E109" s="154">
        <v>100</v>
      </c>
      <c r="F109" s="154">
        <v>0</v>
      </c>
      <c r="G109" s="1">
        <v>0</v>
      </c>
      <c r="H109">
        <f t="shared" si="3"/>
        <v>100</v>
      </c>
      <c r="I109" s="112">
        <v>0</v>
      </c>
      <c r="J109" s="24">
        <v>108</v>
      </c>
    </row>
    <row r="110" spans="2:10">
      <c r="B110" s="154">
        <v>0</v>
      </c>
      <c r="C110" s="154">
        <v>0</v>
      </c>
      <c r="D110" s="154">
        <v>0</v>
      </c>
      <c r="E110" s="154">
        <v>100</v>
      </c>
      <c r="F110" s="154">
        <v>0</v>
      </c>
      <c r="G110" s="1">
        <v>0</v>
      </c>
      <c r="H110">
        <f t="shared" si="3"/>
        <v>100</v>
      </c>
      <c r="I110" s="112">
        <v>0</v>
      </c>
      <c r="J110" s="24">
        <v>109</v>
      </c>
    </row>
    <row r="111" spans="2:10">
      <c r="B111" s="154">
        <v>0</v>
      </c>
      <c r="C111" s="154">
        <v>0</v>
      </c>
      <c r="D111" s="154">
        <v>0</v>
      </c>
      <c r="E111" s="154">
        <v>100</v>
      </c>
      <c r="F111" s="154">
        <v>0</v>
      </c>
      <c r="G111" s="1">
        <v>0</v>
      </c>
      <c r="H111">
        <f t="shared" si="3"/>
        <v>100</v>
      </c>
      <c r="I111" s="112">
        <v>0</v>
      </c>
      <c r="J111" s="24">
        <v>110</v>
      </c>
    </row>
    <row r="112" spans="2:10">
      <c r="B112" s="154">
        <v>0</v>
      </c>
      <c r="C112" s="154">
        <v>0</v>
      </c>
      <c r="D112" s="154">
        <v>0</v>
      </c>
      <c r="E112" s="154">
        <v>100</v>
      </c>
      <c r="F112" s="154">
        <v>0</v>
      </c>
      <c r="G112" s="1">
        <v>0</v>
      </c>
      <c r="H112">
        <f t="shared" si="3"/>
        <v>100</v>
      </c>
      <c r="I112" s="112">
        <v>0</v>
      </c>
      <c r="J112" s="24">
        <v>111</v>
      </c>
    </row>
    <row r="113" spans="2:10">
      <c r="B113" s="154">
        <v>0</v>
      </c>
      <c r="C113" s="154">
        <v>0</v>
      </c>
      <c r="D113" s="154">
        <v>0</v>
      </c>
      <c r="E113" s="154">
        <v>100</v>
      </c>
      <c r="F113" s="154">
        <v>0</v>
      </c>
      <c r="G113" s="1">
        <v>0</v>
      </c>
      <c r="H113">
        <f t="shared" si="3"/>
        <v>100</v>
      </c>
      <c r="I113" s="112">
        <v>0</v>
      </c>
      <c r="J113" s="24">
        <v>112</v>
      </c>
    </row>
    <row r="114" spans="2:10">
      <c r="B114" s="154">
        <v>0</v>
      </c>
      <c r="C114" s="154">
        <v>0</v>
      </c>
      <c r="D114" s="154">
        <v>0</v>
      </c>
      <c r="E114" s="154">
        <v>100</v>
      </c>
      <c r="F114" s="154">
        <v>0</v>
      </c>
      <c r="G114" s="1">
        <v>0</v>
      </c>
      <c r="H114">
        <f t="shared" si="3"/>
        <v>100</v>
      </c>
      <c r="I114" s="112">
        <v>0</v>
      </c>
      <c r="J114" s="24">
        <v>113</v>
      </c>
    </row>
    <row r="115" spans="2:10">
      <c r="B115" s="154">
        <v>0</v>
      </c>
      <c r="C115" s="154">
        <v>0</v>
      </c>
      <c r="D115" s="154">
        <v>0</v>
      </c>
      <c r="E115" s="154">
        <v>100</v>
      </c>
      <c r="F115" s="154">
        <v>0</v>
      </c>
      <c r="G115" s="1">
        <v>0</v>
      </c>
      <c r="H115">
        <f t="shared" si="3"/>
        <v>100</v>
      </c>
      <c r="I115" s="112">
        <v>0</v>
      </c>
      <c r="J115" s="24">
        <v>114</v>
      </c>
    </row>
    <row r="116" spans="2:10">
      <c r="B116" s="154">
        <v>0</v>
      </c>
      <c r="C116" s="154">
        <v>0</v>
      </c>
      <c r="D116" s="154">
        <v>0</v>
      </c>
      <c r="E116" s="154">
        <v>100</v>
      </c>
      <c r="F116" s="154">
        <v>0</v>
      </c>
      <c r="G116" s="1">
        <v>0</v>
      </c>
      <c r="H116">
        <f t="shared" si="3"/>
        <v>100</v>
      </c>
      <c r="I116" s="112">
        <v>0</v>
      </c>
      <c r="J116" s="24">
        <v>115</v>
      </c>
    </row>
  </sheetData>
  <conditionalFormatting sqref="H2:H116">
    <cfRule type="cellIs" dxfId="29" priority="3" operator="lessThan">
      <formula>100</formula>
    </cfRule>
    <cfRule type="cellIs" dxfId="28" priority="4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R16" sqref="R16"/>
    </sheetView>
  </sheetViews>
  <sheetFormatPr defaultRowHeight="15"/>
  <cols>
    <col min="1" max="1" width="17.5703125" customWidth="1"/>
  </cols>
  <sheetData>
    <row r="1" spans="1:15">
      <c r="A1" s="29">
        <f>Losses!B1</f>
        <v>45335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</row>
    <row r="2" spans="1:15">
      <c r="A2" s="112" t="s">
        <v>143</v>
      </c>
      <c r="B2" s="146">
        <v>131.76</v>
      </c>
      <c r="C2" s="146">
        <v>76.2</v>
      </c>
      <c r="D2" s="146">
        <v>83.759999999999991</v>
      </c>
      <c r="E2" s="146">
        <v>0</v>
      </c>
      <c r="F2" s="146">
        <v>0</v>
      </c>
      <c r="G2" s="1">
        <v>0</v>
      </c>
      <c r="H2">
        <f t="shared" ref="H2:H6" si="0">SUM(B2:G2)</f>
        <v>291.71999999999997</v>
      </c>
      <c r="J2" s="24">
        <v>1</v>
      </c>
      <c r="L2" s="112" t="s">
        <v>370</v>
      </c>
      <c r="M2" t="s">
        <v>371</v>
      </c>
      <c r="O2" s="151" t="s">
        <v>380</v>
      </c>
    </row>
    <row r="3" spans="1:15">
      <c r="A3" s="134" t="s">
        <v>144</v>
      </c>
      <c r="B3" s="135">
        <v>43.92</v>
      </c>
      <c r="C3" s="135">
        <v>25.4</v>
      </c>
      <c r="D3" s="135">
        <v>30.68</v>
      </c>
      <c r="E3" s="135">
        <v>0</v>
      </c>
      <c r="F3" s="135">
        <v>0</v>
      </c>
      <c r="G3" s="1">
        <v>0</v>
      </c>
      <c r="H3">
        <f t="shared" si="0"/>
        <v>100</v>
      </c>
      <c r="J3" s="24">
        <v>2</v>
      </c>
      <c r="O3" s="151" t="s">
        <v>380</v>
      </c>
    </row>
    <row r="4" spans="1:15">
      <c r="A4" s="134" t="s">
        <v>314</v>
      </c>
      <c r="B4" s="135">
        <v>47.5</v>
      </c>
      <c r="C4" s="135">
        <v>26.3</v>
      </c>
      <c r="D4" s="135">
        <v>25.2</v>
      </c>
      <c r="E4" s="135">
        <v>0</v>
      </c>
      <c r="F4" s="135">
        <v>0</v>
      </c>
      <c r="G4" s="1">
        <v>0</v>
      </c>
      <c r="H4">
        <f t="shared" si="0"/>
        <v>99</v>
      </c>
      <c r="J4" s="24">
        <v>3</v>
      </c>
      <c r="O4" s="151" t="s">
        <v>380</v>
      </c>
    </row>
    <row r="5" spans="1:15">
      <c r="A5" s="134" t="s">
        <v>403</v>
      </c>
      <c r="B5" s="134">
        <v>0</v>
      </c>
      <c r="C5" s="134">
        <v>0</v>
      </c>
      <c r="D5" s="134">
        <v>0</v>
      </c>
      <c r="E5" s="134">
        <v>0</v>
      </c>
      <c r="F5" s="134">
        <v>0</v>
      </c>
      <c r="G5" s="134">
        <v>0</v>
      </c>
      <c r="H5">
        <f t="shared" si="0"/>
        <v>0</v>
      </c>
      <c r="J5" s="24">
        <v>4</v>
      </c>
      <c r="O5" s="151" t="s">
        <v>380</v>
      </c>
    </row>
    <row r="6" spans="1:15"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f t="shared" si="0"/>
        <v>0</v>
      </c>
      <c r="J6" s="24">
        <v>5</v>
      </c>
    </row>
    <row r="7" spans="1:1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f t="shared" ref="H7:H9" si="1">SUM(B7:G7)</f>
        <v>0</v>
      </c>
      <c r="J7" s="24">
        <v>6</v>
      </c>
    </row>
    <row r="8" spans="1:15"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1"/>
        <v>0</v>
      </c>
      <c r="J8" s="24">
        <v>7</v>
      </c>
      <c r="L8" s="112" t="s">
        <v>490</v>
      </c>
      <c r="M8" s="112"/>
    </row>
    <row r="9" spans="1:15"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1"/>
        <v>0</v>
      </c>
      <c r="J9" s="24">
        <v>8</v>
      </c>
      <c r="L9" s="148" t="s">
        <v>488</v>
      </c>
      <c r="M9" s="148"/>
      <c r="N9" t="s">
        <v>491</v>
      </c>
    </row>
    <row r="10" spans="1:15">
      <c r="J10" s="24"/>
      <c r="L10" s="148" t="s">
        <v>489</v>
      </c>
      <c r="M10" s="148"/>
    </row>
    <row r="11" spans="1:15">
      <c r="J11" s="24"/>
    </row>
  </sheetData>
  <conditionalFormatting sqref="H2:H11">
    <cfRule type="cellIs" dxfId="27" priority="5" operator="lessThan">
      <formula>100</formula>
    </cfRule>
    <cfRule type="cellIs" dxfId="26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I6" sqref="I6"/>
    </sheetView>
  </sheetViews>
  <sheetFormatPr defaultRowHeight="15"/>
  <cols>
    <col min="1" max="1" width="17.5703125" customWidth="1"/>
  </cols>
  <sheetData>
    <row r="1" spans="1:13">
      <c r="A1" s="29">
        <f>Losses!B1</f>
        <v>45335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t="s">
        <v>150</v>
      </c>
    </row>
    <row r="2" spans="1:13">
      <c r="A2" t="s">
        <v>220</v>
      </c>
      <c r="B2" s="144">
        <v>41.53</v>
      </c>
      <c r="C2" s="144">
        <v>22.74</v>
      </c>
      <c r="D2" s="144">
        <v>29.67</v>
      </c>
      <c r="E2" s="144">
        <v>4.95</v>
      </c>
      <c r="F2" s="144">
        <v>0</v>
      </c>
      <c r="G2" s="144">
        <v>0</v>
      </c>
      <c r="H2" s="1">
        <f>SUM(B2:G2)+I2</f>
        <v>100</v>
      </c>
      <c r="I2" s="144">
        <v>1.1100000000000001</v>
      </c>
      <c r="J2" s="24">
        <v>1</v>
      </c>
      <c r="L2" s="34" t="s">
        <v>378</v>
      </c>
      <c r="M2" s="34"/>
    </row>
    <row r="3" spans="1:13">
      <c r="A3" t="s">
        <v>221</v>
      </c>
      <c r="B3" s="1">
        <v>28.289999999999992</v>
      </c>
      <c r="C3" s="1">
        <v>16.07</v>
      </c>
      <c r="D3" s="1">
        <v>19.28</v>
      </c>
      <c r="E3" s="1">
        <v>30.3</v>
      </c>
      <c r="F3" s="1">
        <v>6.0600000000000005</v>
      </c>
      <c r="G3" s="1">
        <v>0</v>
      </c>
      <c r="H3">
        <f t="shared" ref="H3:H4" si="0">SUM(B3:G3)</f>
        <v>100</v>
      </c>
      <c r="J3" s="24">
        <v>2</v>
      </c>
    </row>
    <row r="4" spans="1:13">
      <c r="A4" t="s">
        <v>222</v>
      </c>
      <c r="B4" s="145">
        <v>38.912500000000001</v>
      </c>
      <c r="C4" s="144">
        <v>22.5</v>
      </c>
      <c r="D4" s="145">
        <v>27.1875</v>
      </c>
      <c r="E4" s="145">
        <v>9.1199999999999992</v>
      </c>
      <c r="F4" s="144">
        <v>2.2749999999999999</v>
      </c>
      <c r="G4" s="145">
        <v>0</v>
      </c>
      <c r="H4" s="1">
        <f t="shared" si="0"/>
        <v>99.995000000000005</v>
      </c>
      <c r="J4" s="24">
        <v>3</v>
      </c>
      <c r="L4" t="s">
        <v>402</v>
      </c>
    </row>
  </sheetData>
  <conditionalFormatting sqref="H2:H4">
    <cfRule type="cellIs" dxfId="25" priority="5" operator="lessThan">
      <formula>100</formula>
    </cfRule>
    <cfRule type="cellIs" dxfId="24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99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/>
    </sheetView>
  </sheetViews>
  <sheetFormatPr defaultRowHeight="12.75"/>
  <cols>
    <col min="1" max="1" width="11.7109375" style="8" customWidth="1"/>
    <col min="2" max="2" width="10" style="8" customWidth="1"/>
    <col min="3" max="3" width="15.42578125" style="8" customWidth="1"/>
    <col min="4" max="7" width="9.140625" style="8"/>
    <col min="8" max="8" width="11.28515625" style="8" bestFit="1" customWidth="1"/>
    <col min="9" max="9" width="10.42578125" style="8" customWidth="1"/>
    <col min="10" max="256" width="9.140625" style="8"/>
    <col min="257" max="257" width="11.7109375" style="8" customWidth="1"/>
    <col min="258" max="259" width="10" style="8" customWidth="1"/>
    <col min="260" max="512" width="9.140625" style="8"/>
    <col min="513" max="513" width="11.7109375" style="8" customWidth="1"/>
    <col min="514" max="515" width="10" style="8" customWidth="1"/>
    <col min="516" max="768" width="9.140625" style="8"/>
    <col min="769" max="769" width="11.7109375" style="8" customWidth="1"/>
    <col min="770" max="771" width="10" style="8" customWidth="1"/>
    <col min="772" max="1024" width="9.140625" style="8"/>
    <col min="1025" max="1025" width="11.7109375" style="8" customWidth="1"/>
    <col min="1026" max="1027" width="10" style="8" customWidth="1"/>
    <col min="1028" max="1280" width="9.140625" style="8"/>
    <col min="1281" max="1281" width="11.7109375" style="8" customWidth="1"/>
    <col min="1282" max="1283" width="10" style="8" customWidth="1"/>
    <col min="1284" max="1536" width="9.140625" style="8"/>
    <col min="1537" max="1537" width="11.7109375" style="8" customWidth="1"/>
    <col min="1538" max="1539" width="10" style="8" customWidth="1"/>
    <col min="1540" max="1792" width="9.140625" style="8"/>
    <col min="1793" max="1793" width="11.7109375" style="8" customWidth="1"/>
    <col min="1794" max="1795" width="10" style="8" customWidth="1"/>
    <col min="1796" max="2048" width="9.140625" style="8"/>
    <col min="2049" max="2049" width="11.7109375" style="8" customWidth="1"/>
    <col min="2050" max="2051" width="10" style="8" customWidth="1"/>
    <col min="2052" max="2304" width="9.140625" style="8"/>
    <col min="2305" max="2305" width="11.7109375" style="8" customWidth="1"/>
    <col min="2306" max="2307" width="10" style="8" customWidth="1"/>
    <col min="2308" max="2560" width="9.140625" style="8"/>
    <col min="2561" max="2561" width="11.7109375" style="8" customWidth="1"/>
    <col min="2562" max="2563" width="10" style="8" customWidth="1"/>
    <col min="2564" max="2816" width="9.140625" style="8"/>
    <col min="2817" max="2817" width="11.7109375" style="8" customWidth="1"/>
    <col min="2818" max="2819" width="10" style="8" customWidth="1"/>
    <col min="2820" max="3072" width="9.140625" style="8"/>
    <col min="3073" max="3073" width="11.7109375" style="8" customWidth="1"/>
    <col min="3074" max="3075" width="10" style="8" customWidth="1"/>
    <col min="3076" max="3328" width="9.140625" style="8"/>
    <col min="3329" max="3329" width="11.7109375" style="8" customWidth="1"/>
    <col min="3330" max="3331" width="10" style="8" customWidth="1"/>
    <col min="3332" max="3584" width="9.140625" style="8"/>
    <col min="3585" max="3585" width="11.7109375" style="8" customWidth="1"/>
    <col min="3586" max="3587" width="10" style="8" customWidth="1"/>
    <col min="3588" max="3840" width="9.140625" style="8"/>
    <col min="3841" max="3841" width="11.7109375" style="8" customWidth="1"/>
    <col min="3842" max="3843" width="10" style="8" customWidth="1"/>
    <col min="3844" max="4096" width="9.140625" style="8"/>
    <col min="4097" max="4097" width="11.7109375" style="8" customWidth="1"/>
    <col min="4098" max="4099" width="10" style="8" customWidth="1"/>
    <col min="4100" max="4352" width="9.140625" style="8"/>
    <col min="4353" max="4353" width="11.7109375" style="8" customWidth="1"/>
    <col min="4354" max="4355" width="10" style="8" customWidth="1"/>
    <col min="4356" max="4608" width="9.140625" style="8"/>
    <col min="4609" max="4609" width="11.7109375" style="8" customWidth="1"/>
    <col min="4610" max="4611" width="10" style="8" customWidth="1"/>
    <col min="4612" max="4864" width="9.140625" style="8"/>
    <col min="4865" max="4865" width="11.7109375" style="8" customWidth="1"/>
    <col min="4866" max="4867" width="10" style="8" customWidth="1"/>
    <col min="4868" max="5120" width="9.140625" style="8"/>
    <col min="5121" max="5121" width="11.7109375" style="8" customWidth="1"/>
    <col min="5122" max="5123" width="10" style="8" customWidth="1"/>
    <col min="5124" max="5376" width="9.140625" style="8"/>
    <col min="5377" max="5377" width="11.7109375" style="8" customWidth="1"/>
    <col min="5378" max="5379" width="10" style="8" customWidth="1"/>
    <col min="5380" max="5632" width="9.140625" style="8"/>
    <col min="5633" max="5633" width="11.7109375" style="8" customWidth="1"/>
    <col min="5634" max="5635" width="10" style="8" customWidth="1"/>
    <col min="5636" max="5888" width="9.140625" style="8"/>
    <col min="5889" max="5889" width="11.7109375" style="8" customWidth="1"/>
    <col min="5890" max="5891" width="10" style="8" customWidth="1"/>
    <col min="5892" max="6144" width="9.140625" style="8"/>
    <col min="6145" max="6145" width="11.7109375" style="8" customWidth="1"/>
    <col min="6146" max="6147" width="10" style="8" customWidth="1"/>
    <col min="6148" max="6400" width="9.140625" style="8"/>
    <col min="6401" max="6401" width="11.7109375" style="8" customWidth="1"/>
    <col min="6402" max="6403" width="10" style="8" customWidth="1"/>
    <col min="6404" max="6656" width="9.140625" style="8"/>
    <col min="6657" max="6657" width="11.7109375" style="8" customWidth="1"/>
    <col min="6658" max="6659" width="10" style="8" customWidth="1"/>
    <col min="6660" max="6912" width="9.140625" style="8"/>
    <col min="6913" max="6913" width="11.7109375" style="8" customWidth="1"/>
    <col min="6914" max="6915" width="10" style="8" customWidth="1"/>
    <col min="6916" max="7168" width="9.140625" style="8"/>
    <col min="7169" max="7169" width="11.7109375" style="8" customWidth="1"/>
    <col min="7170" max="7171" width="10" style="8" customWidth="1"/>
    <col min="7172" max="7424" width="9.140625" style="8"/>
    <col min="7425" max="7425" width="11.7109375" style="8" customWidth="1"/>
    <col min="7426" max="7427" width="10" style="8" customWidth="1"/>
    <col min="7428" max="7680" width="9.140625" style="8"/>
    <col min="7681" max="7681" width="11.7109375" style="8" customWidth="1"/>
    <col min="7682" max="7683" width="10" style="8" customWidth="1"/>
    <col min="7684" max="7936" width="9.140625" style="8"/>
    <col min="7937" max="7937" width="11.7109375" style="8" customWidth="1"/>
    <col min="7938" max="7939" width="10" style="8" customWidth="1"/>
    <col min="7940" max="8192" width="9.140625" style="8"/>
    <col min="8193" max="8193" width="11.7109375" style="8" customWidth="1"/>
    <col min="8194" max="8195" width="10" style="8" customWidth="1"/>
    <col min="8196" max="8448" width="9.140625" style="8"/>
    <col min="8449" max="8449" width="11.7109375" style="8" customWidth="1"/>
    <col min="8450" max="8451" width="10" style="8" customWidth="1"/>
    <col min="8452" max="8704" width="9.140625" style="8"/>
    <col min="8705" max="8705" width="11.7109375" style="8" customWidth="1"/>
    <col min="8706" max="8707" width="10" style="8" customWidth="1"/>
    <col min="8708" max="8960" width="9.140625" style="8"/>
    <col min="8961" max="8961" width="11.7109375" style="8" customWidth="1"/>
    <col min="8962" max="8963" width="10" style="8" customWidth="1"/>
    <col min="8964" max="9216" width="9.140625" style="8"/>
    <col min="9217" max="9217" width="11.7109375" style="8" customWidth="1"/>
    <col min="9218" max="9219" width="10" style="8" customWidth="1"/>
    <col min="9220" max="9472" width="9.140625" style="8"/>
    <col min="9473" max="9473" width="11.7109375" style="8" customWidth="1"/>
    <col min="9474" max="9475" width="10" style="8" customWidth="1"/>
    <col min="9476" max="9728" width="9.140625" style="8"/>
    <col min="9729" max="9729" width="11.7109375" style="8" customWidth="1"/>
    <col min="9730" max="9731" width="10" style="8" customWidth="1"/>
    <col min="9732" max="9984" width="9.140625" style="8"/>
    <col min="9985" max="9985" width="11.7109375" style="8" customWidth="1"/>
    <col min="9986" max="9987" width="10" style="8" customWidth="1"/>
    <col min="9988" max="10240" width="9.140625" style="8"/>
    <col min="10241" max="10241" width="11.7109375" style="8" customWidth="1"/>
    <col min="10242" max="10243" width="10" style="8" customWidth="1"/>
    <col min="10244" max="10496" width="9.140625" style="8"/>
    <col min="10497" max="10497" width="11.7109375" style="8" customWidth="1"/>
    <col min="10498" max="10499" width="10" style="8" customWidth="1"/>
    <col min="10500" max="10752" width="9.140625" style="8"/>
    <col min="10753" max="10753" width="11.7109375" style="8" customWidth="1"/>
    <col min="10754" max="10755" width="10" style="8" customWidth="1"/>
    <col min="10756" max="11008" width="9.140625" style="8"/>
    <col min="11009" max="11009" width="11.7109375" style="8" customWidth="1"/>
    <col min="11010" max="11011" width="10" style="8" customWidth="1"/>
    <col min="11012" max="11264" width="9.140625" style="8"/>
    <col min="11265" max="11265" width="11.7109375" style="8" customWidth="1"/>
    <col min="11266" max="11267" width="10" style="8" customWidth="1"/>
    <col min="11268" max="11520" width="9.140625" style="8"/>
    <col min="11521" max="11521" width="11.7109375" style="8" customWidth="1"/>
    <col min="11522" max="11523" width="10" style="8" customWidth="1"/>
    <col min="11524" max="11776" width="9.140625" style="8"/>
    <col min="11777" max="11777" width="11.7109375" style="8" customWidth="1"/>
    <col min="11778" max="11779" width="10" style="8" customWidth="1"/>
    <col min="11780" max="12032" width="9.140625" style="8"/>
    <col min="12033" max="12033" width="11.7109375" style="8" customWidth="1"/>
    <col min="12034" max="12035" width="10" style="8" customWidth="1"/>
    <col min="12036" max="12288" width="9.140625" style="8"/>
    <col min="12289" max="12289" width="11.7109375" style="8" customWidth="1"/>
    <col min="12290" max="12291" width="10" style="8" customWidth="1"/>
    <col min="12292" max="12544" width="9.140625" style="8"/>
    <col min="12545" max="12545" width="11.7109375" style="8" customWidth="1"/>
    <col min="12546" max="12547" width="10" style="8" customWidth="1"/>
    <col min="12548" max="12800" width="9.140625" style="8"/>
    <col min="12801" max="12801" width="11.7109375" style="8" customWidth="1"/>
    <col min="12802" max="12803" width="10" style="8" customWidth="1"/>
    <col min="12804" max="13056" width="9.140625" style="8"/>
    <col min="13057" max="13057" width="11.7109375" style="8" customWidth="1"/>
    <col min="13058" max="13059" width="10" style="8" customWidth="1"/>
    <col min="13060" max="13312" width="9.140625" style="8"/>
    <col min="13313" max="13313" width="11.7109375" style="8" customWidth="1"/>
    <col min="13314" max="13315" width="10" style="8" customWidth="1"/>
    <col min="13316" max="13568" width="9.140625" style="8"/>
    <col min="13569" max="13569" width="11.7109375" style="8" customWidth="1"/>
    <col min="13570" max="13571" width="10" style="8" customWidth="1"/>
    <col min="13572" max="13824" width="9.140625" style="8"/>
    <col min="13825" max="13825" width="11.7109375" style="8" customWidth="1"/>
    <col min="13826" max="13827" width="10" style="8" customWidth="1"/>
    <col min="13828" max="14080" width="9.140625" style="8"/>
    <col min="14081" max="14081" width="11.7109375" style="8" customWidth="1"/>
    <col min="14082" max="14083" width="10" style="8" customWidth="1"/>
    <col min="14084" max="14336" width="9.140625" style="8"/>
    <col min="14337" max="14337" width="11.7109375" style="8" customWidth="1"/>
    <col min="14338" max="14339" width="10" style="8" customWidth="1"/>
    <col min="14340" max="14592" width="9.140625" style="8"/>
    <col min="14593" max="14593" width="11.7109375" style="8" customWidth="1"/>
    <col min="14594" max="14595" width="10" style="8" customWidth="1"/>
    <col min="14596" max="14848" width="9.140625" style="8"/>
    <col min="14849" max="14849" width="11.7109375" style="8" customWidth="1"/>
    <col min="14850" max="14851" width="10" style="8" customWidth="1"/>
    <col min="14852" max="15104" width="9.140625" style="8"/>
    <col min="15105" max="15105" width="11.7109375" style="8" customWidth="1"/>
    <col min="15106" max="15107" width="10" style="8" customWidth="1"/>
    <col min="15108" max="15360" width="9.140625" style="8"/>
    <col min="15361" max="15361" width="11.7109375" style="8" customWidth="1"/>
    <col min="15362" max="15363" width="10" style="8" customWidth="1"/>
    <col min="15364" max="15616" width="9.140625" style="8"/>
    <col min="15617" max="15617" width="11.7109375" style="8" customWidth="1"/>
    <col min="15618" max="15619" width="10" style="8" customWidth="1"/>
    <col min="15620" max="15872" width="9.140625" style="8"/>
    <col min="15873" max="15873" width="11.7109375" style="8" customWidth="1"/>
    <col min="15874" max="15875" width="10" style="8" customWidth="1"/>
    <col min="15876" max="16128" width="9.140625" style="8"/>
    <col min="16129" max="16129" width="11.7109375" style="8" customWidth="1"/>
    <col min="16130" max="16131" width="10" style="8" customWidth="1"/>
    <col min="16132" max="16384" width="9.140625" style="8"/>
  </cols>
  <sheetData>
    <row r="1" spans="1:9">
      <c r="A1" s="2">
        <f>Allocation_SG!A1</f>
        <v>45335</v>
      </c>
      <c r="B1" s="8" t="s">
        <v>266</v>
      </c>
      <c r="C1" s="8" t="s">
        <v>267</v>
      </c>
      <c r="D1" s="8" t="s">
        <v>268</v>
      </c>
      <c r="G1" s="26"/>
    </row>
    <row r="2" spans="1:9">
      <c r="A2" s="9" t="s">
        <v>160</v>
      </c>
      <c r="F2" s="26" t="s">
        <v>269</v>
      </c>
      <c r="G2" s="26"/>
      <c r="H2" s="8" t="s">
        <v>436</v>
      </c>
      <c r="I2" s="8" t="s">
        <v>437</v>
      </c>
    </row>
    <row r="3" spans="1:9">
      <c r="A3" s="8" t="s">
        <v>45</v>
      </c>
      <c r="B3" s="8">
        <v>0</v>
      </c>
      <c r="C3" s="8">
        <f>IF(OR(B3&gt;49.52,B3=0),1,IF(B3&lt;49.02,0.965,IF(49.52&lt;=B3&gt;=49.02,0.985)))</f>
        <v>1</v>
      </c>
      <c r="D3" s="8">
        <f>IF(B3&lt;49.7,B3,0)</f>
        <v>0</v>
      </c>
      <c r="F3" s="8">
        <f>B3</f>
        <v>0</v>
      </c>
    </row>
    <row r="4" spans="1:9">
      <c r="A4" s="8" t="s">
        <v>46</v>
      </c>
      <c r="B4" s="8">
        <v>0</v>
      </c>
      <c r="C4" s="8">
        <f t="shared" ref="C4:C67" si="0">IF(OR(B4&gt;49.52,B4=0),1,IF(B4&lt;49.02,0.965,IF(49.52&lt;=B4&gt;=49.02,0.985)))</f>
        <v>1</v>
      </c>
      <c r="D4" s="8">
        <f t="shared" ref="D4:D67" si="1">IF(B4&lt;49.7,B4,0)</f>
        <v>0</v>
      </c>
      <c r="F4" s="8">
        <f t="shared" ref="F4:F67" si="2">B4</f>
        <v>0</v>
      </c>
    </row>
    <row r="5" spans="1:9">
      <c r="A5" s="8" t="s">
        <v>47</v>
      </c>
      <c r="B5" s="8">
        <v>0</v>
      </c>
      <c r="C5" s="8">
        <f t="shared" si="0"/>
        <v>1</v>
      </c>
      <c r="D5" s="8">
        <f t="shared" si="1"/>
        <v>0</v>
      </c>
      <c r="F5" s="8">
        <f t="shared" si="2"/>
        <v>0</v>
      </c>
    </row>
    <row r="6" spans="1:9">
      <c r="A6" s="8" t="s">
        <v>48</v>
      </c>
      <c r="B6" s="8">
        <v>0</v>
      </c>
      <c r="C6" s="8">
        <f t="shared" si="0"/>
        <v>1</v>
      </c>
      <c r="D6" s="8">
        <f t="shared" si="1"/>
        <v>0</v>
      </c>
      <c r="F6" s="8">
        <f t="shared" si="2"/>
        <v>0</v>
      </c>
    </row>
    <row r="7" spans="1:9">
      <c r="A7" s="8" t="s">
        <v>49</v>
      </c>
      <c r="B7" s="8">
        <v>0</v>
      </c>
      <c r="C7" s="8">
        <f t="shared" si="0"/>
        <v>1</v>
      </c>
      <c r="D7" s="8">
        <f t="shared" si="1"/>
        <v>0</v>
      </c>
      <c r="F7" s="8">
        <f t="shared" si="2"/>
        <v>0</v>
      </c>
    </row>
    <row r="8" spans="1:9">
      <c r="A8" s="8" t="s">
        <v>50</v>
      </c>
      <c r="B8" s="8">
        <v>0</v>
      </c>
      <c r="C8" s="8">
        <f t="shared" si="0"/>
        <v>1</v>
      </c>
      <c r="D8" s="8">
        <f t="shared" si="1"/>
        <v>0</v>
      </c>
      <c r="F8" s="8">
        <f t="shared" si="2"/>
        <v>0</v>
      </c>
    </row>
    <row r="9" spans="1:9">
      <c r="A9" s="8" t="s">
        <v>51</v>
      </c>
      <c r="B9" s="8">
        <v>0</v>
      </c>
      <c r="C9" s="8">
        <f t="shared" si="0"/>
        <v>1</v>
      </c>
      <c r="D9" s="8">
        <f t="shared" si="1"/>
        <v>0</v>
      </c>
      <c r="F9" s="8">
        <f t="shared" si="2"/>
        <v>0</v>
      </c>
    </row>
    <row r="10" spans="1:9">
      <c r="A10" s="8" t="s">
        <v>52</v>
      </c>
      <c r="B10" s="8">
        <v>0</v>
      </c>
      <c r="C10" s="8">
        <f t="shared" si="0"/>
        <v>1</v>
      </c>
      <c r="D10" s="8">
        <f t="shared" si="1"/>
        <v>0</v>
      </c>
      <c r="F10" s="8">
        <f t="shared" si="2"/>
        <v>0</v>
      </c>
    </row>
    <row r="11" spans="1:9">
      <c r="A11" s="8" t="s">
        <v>53</v>
      </c>
      <c r="B11" s="8">
        <v>0</v>
      </c>
      <c r="C11" s="8">
        <f t="shared" si="0"/>
        <v>1</v>
      </c>
      <c r="D11" s="8">
        <f t="shared" si="1"/>
        <v>0</v>
      </c>
      <c r="F11" s="8">
        <f t="shared" si="2"/>
        <v>0</v>
      </c>
    </row>
    <row r="12" spans="1:9">
      <c r="A12" s="8" t="s">
        <v>54</v>
      </c>
      <c r="B12" s="8">
        <v>0</v>
      </c>
      <c r="C12" s="8">
        <f t="shared" si="0"/>
        <v>1</v>
      </c>
      <c r="D12" s="8">
        <f t="shared" si="1"/>
        <v>0</v>
      </c>
      <c r="F12" s="8">
        <f t="shared" si="2"/>
        <v>0</v>
      </c>
    </row>
    <row r="13" spans="1:9">
      <c r="A13" s="8" t="s">
        <v>55</v>
      </c>
      <c r="B13" s="8">
        <v>0</v>
      </c>
      <c r="C13" s="8">
        <f t="shared" si="0"/>
        <v>1</v>
      </c>
      <c r="D13" s="8">
        <f t="shared" si="1"/>
        <v>0</v>
      </c>
      <c r="F13" s="8">
        <f t="shared" si="2"/>
        <v>0</v>
      </c>
    </row>
    <row r="14" spans="1:9">
      <c r="A14" s="8" t="s">
        <v>56</v>
      </c>
      <c r="B14" s="8">
        <v>0</v>
      </c>
      <c r="C14" s="8">
        <f t="shared" si="0"/>
        <v>1</v>
      </c>
      <c r="D14" s="8">
        <f t="shared" si="1"/>
        <v>0</v>
      </c>
      <c r="F14" s="8">
        <f t="shared" si="2"/>
        <v>0</v>
      </c>
    </row>
    <row r="15" spans="1:9">
      <c r="A15" s="8" t="s">
        <v>57</v>
      </c>
      <c r="B15" s="8">
        <v>0</v>
      </c>
      <c r="C15" s="8">
        <f t="shared" si="0"/>
        <v>1</v>
      </c>
      <c r="D15" s="8">
        <f t="shared" si="1"/>
        <v>0</v>
      </c>
      <c r="F15" s="8">
        <f t="shared" si="2"/>
        <v>0</v>
      </c>
    </row>
    <row r="16" spans="1:9">
      <c r="A16" s="8" t="s">
        <v>58</v>
      </c>
      <c r="B16" s="8">
        <v>0</v>
      </c>
      <c r="C16" s="8">
        <f t="shared" si="0"/>
        <v>1</v>
      </c>
      <c r="D16" s="8">
        <f t="shared" si="1"/>
        <v>0</v>
      </c>
      <c r="F16" s="8">
        <f t="shared" si="2"/>
        <v>0</v>
      </c>
    </row>
    <row r="17" spans="1:6">
      <c r="A17" s="8" t="s">
        <v>59</v>
      </c>
      <c r="B17" s="8">
        <v>0</v>
      </c>
      <c r="C17" s="8">
        <f t="shared" si="0"/>
        <v>1</v>
      </c>
      <c r="D17" s="8">
        <f t="shared" si="1"/>
        <v>0</v>
      </c>
      <c r="F17" s="8">
        <f t="shared" si="2"/>
        <v>0</v>
      </c>
    </row>
    <row r="18" spans="1:6">
      <c r="A18" s="8" t="s">
        <v>60</v>
      </c>
      <c r="B18" s="8">
        <v>0</v>
      </c>
      <c r="C18" s="8">
        <f t="shared" si="0"/>
        <v>1</v>
      </c>
      <c r="D18" s="8">
        <f t="shared" si="1"/>
        <v>0</v>
      </c>
      <c r="F18" s="8">
        <f t="shared" si="2"/>
        <v>0</v>
      </c>
    </row>
    <row r="19" spans="1:6">
      <c r="A19" s="8" t="s">
        <v>61</v>
      </c>
      <c r="B19" s="8">
        <v>0</v>
      </c>
      <c r="C19" s="8">
        <f t="shared" si="0"/>
        <v>1</v>
      </c>
      <c r="D19" s="8">
        <f t="shared" si="1"/>
        <v>0</v>
      </c>
      <c r="F19" s="8">
        <f t="shared" si="2"/>
        <v>0</v>
      </c>
    </row>
    <row r="20" spans="1:6">
      <c r="A20" s="8" t="s">
        <v>62</v>
      </c>
      <c r="B20" s="8">
        <v>0</v>
      </c>
      <c r="C20" s="8">
        <f t="shared" si="0"/>
        <v>1</v>
      </c>
      <c r="D20" s="8">
        <f t="shared" si="1"/>
        <v>0</v>
      </c>
      <c r="F20" s="8">
        <f t="shared" si="2"/>
        <v>0</v>
      </c>
    </row>
    <row r="21" spans="1:6">
      <c r="A21" s="8" t="s">
        <v>63</v>
      </c>
      <c r="B21" s="8">
        <v>0</v>
      </c>
      <c r="C21" s="8">
        <f t="shared" si="0"/>
        <v>1</v>
      </c>
      <c r="D21" s="8">
        <f t="shared" si="1"/>
        <v>0</v>
      </c>
      <c r="F21" s="8">
        <f t="shared" si="2"/>
        <v>0</v>
      </c>
    </row>
    <row r="22" spans="1:6">
      <c r="A22" s="8" t="s">
        <v>64</v>
      </c>
      <c r="B22" s="8">
        <v>0</v>
      </c>
      <c r="C22" s="8">
        <f t="shared" si="0"/>
        <v>1</v>
      </c>
      <c r="D22" s="8">
        <f t="shared" si="1"/>
        <v>0</v>
      </c>
      <c r="F22" s="8">
        <f t="shared" si="2"/>
        <v>0</v>
      </c>
    </row>
    <row r="23" spans="1:6">
      <c r="A23" s="8" t="s">
        <v>65</v>
      </c>
      <c r="B23" s="8">
        <v>0</v>
      </c>
      <c r="C23" s="8">
        <f t="shared" si="0"/>
        <v>1</v>
      </c>
      <c r="D23" s="8">
        <f t="shared" si="1"/>
        <v>0</v>
      </c>
      <c r="F23" s="8">
        <f t="shared" si="2"/>
        <v>0</v>
      </c>
    </row>
    <row r="24" spans="1:6">
      <c r="A24" s="8" t="s">
        <v>66</v>
      </c>
      <c r="B24" s="8">
        <v>0</v>
      </c>
      <c r="C24" s="8">
        <f t="shared" si="0"/>
        <v>1</v>
      </c>
      <c r="D24" s="8">
        <f t="shared" si="1"/>
        <v>0</v>
      </c>
      <c r="F24" s="8">
        <f t="shared" si="2"/>
        <v>0</v>
      </c>
    </row>
    <row r="25" spans="1:6">
      <c r="A25" s="8" t="s">
        <v>67</v>
      </c>
      <c r="B25" s="8">
        <v>0</v>
      </c>
      <c r="C25" s="8">
        <f t="shared" si="0"/>
        <v>1</v>
      </c>
      <c r="D25" s="8">
        <f t="shared" si="1"/>
        <v>0</v>
      </c>
      <c r="F25" s="8">
        <f t="shared" si="2"/>
        <v>0</v>
      </c>
    </row>
    <row r="26" spans="1:6">
      <c r="A26" s="8" t="s">
        <v>68</v>
      </c>
      <c r="B26" s="8">
        <v>0</v>
      </c>
      <c r="C26" s="8">
        <f t="shared" si="0"/>
        <v>1</v>
      </c>
      <c r="D26" s="8">
        <f t="shared" si="1"/>
        <v>0</v>
      </c>
      <c r="F26" s="8">
        <f t="shared" si="2"/>
        <v>0</v>
      </c>
    </row>
    <row r="27" spans="1:6">
      <c r="A27" s="8" t="s">
        <v>69</v>
      </c>
      <c r="B27" s="8">
        <v>0</v>
      </c>
      <c r="C27" s="8">
        <f t="shared" si="0"/>
        <v>1</v>
      </c>
      <c r="D27" s="8">
        <f t="shared" si="1"/>
        <v>0</v>
      </c>
      <c r="F27" s="8">
        <f t="shared" si="2"/>
        <v>0</v>
      </c>
    </row>
    <row r="28" spans="1:6">
      <c r="A28" s="8" t="s">
        <v>70</v>
      </c>
      <c r="B28" s="8">
        <v>0</v>
      </c>
      <c r="C28" s="8">
        <f t="shared" si="0"/>
        <v>1</v>
      </c>
      <c r="D28" s="8">
        <f t="shared" si="1"/>
        <v>0</v>
      </c>
      <c r="F28" s="8">
        <f t="shared" si="2"/>
        <v>0</v>
      </c>
    </row>
    <row r="29" spans="1:6">
      <c r="A29" s="8" t="s">
        <v>71</v>
      </c>
      <c r="B29" s="8">
        <v>0</v>
      </c>
      <c r="C29" s="8">
        <f t="shared" si="0"/>
        <v>1</v>
      </c>
      <c r="D29" s="8">
        <f t="shared" si="1"/>
        <v>0</v>
      </c>
      <c r="F29" s="8">
        <f t="shared" si="2"/>
        <v>0</v>
      </c>
    </row>
    <row r="30" spans="1:6">
      <c r="A30" s="8" t="s">
        <v>72</v>
      </c>
      <c r="B30" s="8">
        <v>0</v>
      </c>
      <c r="C30" s="8">
        <f t="shared" si="0"/>
        <v>1</v>
      </c>
      <c r="D30" s="8">
        <f t="shared" si="1"/>
        <v>0</v>
      </c>
      <c r="F30" s="8">
        <f t="shared" si="2"/>
        <v>0</v>
      </c>
    </row>
    <row r="31" spans="1:6">
      <c r="A31" s="8" t="s">
        <v>73</v>
      </c>
      <c r="B31" s="8">
        <v>0</v>
      </c>
      <c r="C31" s="8">
        <f t="shared" si="0"/>
        <v>1</v>
      </c>
      <c r="D31" s="8">
        <f t="shared" si="1"/>
        <v>0</v>
      </c>
      <c r="F31" s="8">
        <f t="shared" si="2"/>
        <v>0</v>
      </c>
    </row>
    <row r="32" spans="1:6">
      <c r="A32" s="8" t="s">
        <v>74</v>
      </c>
      <c r="B32" s="8">
        <v>0</v>
      </c>
      <c r="C32" s="8">
        <f t="shared" si="0"/>
        <v>1</v>
      </c>
      <c r="D32" s="8">
        <f t="shared" si="1"/>
        <v>0</v>
      </c>
      <c r="F32" s="8">
        <f t="shared" si="2"/>
        <v>0</v>
      </c>
    </row>
    <row r="33" spans="1:6">
      <c r="A33" s="8" t="s">
        <v>75</v>
      </c>
      <c r="B33" s="8">
        <v>0</v>
      </c>
      <c r="C33" s="8">
        <f t="shared" si="0"/>
        <v>1</v>
      </c>
      <c r="D33" s="8">
        <f t="shared" si="1"/>
        <v>0</v>
      </c>
      <c r="F33" s="8">
        <f t="shared" si="2"/>
        <v>0</v>
      </c>
    </row>
    <row r="34" spans="1:6">
      <c r="A34" s="8" t="s">
        <v>76</v>
      </c>
      <c r="B34" s="8">
        <v>0</v>
      </c>
      <c r="C34" s="8">
        <f t="shared" si="0"/>
        <v>1</v>
      </c>
      <c r="D34" s="8">
        <f t="shared" si="1"/>
        <v>0</v>
      </c>
      <c r="F34" s="8">
        <f t="shared" si="2"/>
        <v>0</v>
      </c>
    </row>
    <row r="35" spans="1:6">
      <c r="A35" s="8" t="s">
        <v>77</v>
      </c>
      <c r="B35" s="8">
        <v>0</v>
      </c>
      <c r="C35" s="8">
        <f t="shared" si="0"/>
        <v>1</v>
      </c>
      <c r="D35" s="8">
        <f t="shared" si="1"/>
        <v>0</v>
      </c>
      <c r="F35" s="8">
        <f t="shared" si="2"/>
        <v>0</v>
      </c>
    </row>
    <row r="36" spans="1:6">
      <c r="A36" s="8" t="s">
        <v>78</v>
      </c>
      <c r="B36" s="8">
        <v>0</v>
      </c>
      <c r="C36" s="8">
        <f t="shared" si="0"/>
        <v>1</v>
      </c>
      <c r="D36" s="8">
        <f t="shared" si="1"/>
        <v>0</v>
      </c>
      <c r="F36" s="8">
        <f t="shared" si="2"/>
        <v>0</v>
      </c>
    </row>
    <row r="37" spans="1:6">
      <c r="A37" s="8" t="s">
        <v>79</v>
      </c>
      <c r="B37" s="8">
        <v>0</v>
      </c>
      <c r="C37" s="8">
        <f t="shared" si="0"/>
        <v>1</v>
      </c>
      <c r="D37" s="8">
        <f t="shared" si="1"/>
        <v>0</v>
      </c>
      <c r="F37" s="8">
        <f t="shared" si="2"/>
        <v>0</v>
      </c>
    </row>
    <row r="38" spans="1:6">
      <c r="A38" s="8" t="s">
        <v>80</v>
      </c>
      <c r="B38" s="8">
        <v>0</v>
      </c>
      <c r="C38" s="8">
        <f t="shared" si="0"/>
        <v>1</v>
      </c>
      <c r="D38" s="8">
        <f t="shared" si="1"/>
        <v>0</v>
      </c>
      <c r="F38" s="8">
        <f t="shared" si="2"/>
        <v>0</v>
      </c>
    </row>
    <row r="39" spans="1:6">
      <c r="A39" s="8" t="s">
        <v>81</v>
      </c>
      <c r="B39" s="8">
        <v>0</v>
      </c>
      <c r="C39" s="8">
        <f t="shared" si="0"/>
        <v>1</v>
      </c>
      <c r="D39" s="8">
        <f t="shared" si="1"/>
        <v>0</v>
      </c>
      <c r="F39" s="8">
        <f t="shared" si="2"/>
        <v>0</v>
      </c>
    </row>
    <row r="40" spans="1:6">
      <c r="A40" s="8" t="s">
        <v>82</v>
      </c>
      <c r="B40" s="8">
        <v>0</v>
      </c>
      <c r="C40" s="8">
        <f t="shared" si="0"/>
        <v>1</v>
      </c>
      <c r="D40" s="8">
        <f t="shared" si="1"/>
        <v>0</v>
      </c>
      <c r="F40" s="8">
        <f t="shared" si="2"/>
        <v>0</v>
      </c>
    </row>
    <row r="41" spans="1:6">
      <c r="A41" s="8" t="s">
        <v>83</v>
      </c>
      <c r="B41" s="8">
        <v>0</v>
      </c>
      <c r="C41" s="8">
        <f t="shared" si="0"/>
        <v>1</v>
      </c>
      <c r="D41" s="8">
        <f t="shared" si="1"/>
        <v>0</v>
      </c>
      <c r="F41" s="8">
        <f t="shared" si="2"/>
        <v>0</v>
      </c>
    </row>
    <row r="42" spans="1:6">
      <c r="A42" s="8" t="s">
        <v>84</v>
      </c>
      <c r="B42" s="8">
        <v>0</v>
      </c>
      <c r="C42" s="8">
        <f t="shared" si="0"/>
        <v>1</v>
      </c>
      <c r="D42" s="8">
        <f t="shared" si="1"/>
        <v>0</v>
      </c>
      <c r="F42" s="8">
        <f t="shared" si="2"/>
        <v>0</v>
      </c>
    </row>
    <row r="43" spans="1:6">
      <c r="A43" s="8" t="s">
        <v>85</v>
      </c>
      <c r="B43" s="8">
        <v>0</v>
      </c>
      <c r="C43" s="8">
        <f t="shared" si="0"/>
        <v>1</v>
      </c>
      <c r="D43" s="8">
        <f t="shared" si="1"/>
        <v>0</v>
      </c>
      <c r="F43" s="8">
        <f t="shared" si="2"/>
        <v>0</v>
      </c>
    </row>
    <row r="44" spans="1:6">
      <c r="A44" s="8" t="s">
        <v>86</v>
      </c>
      <c r="B44" s="8">
        <v>0</v>
      </c>
      <c r="C44" s="8">
        <f t="shared" si="0"/>
        <v>1</v>
      </c>
      <c r="D44" s="8">
        <f t="shared" si="1"/>
        <v>0</v>
      </c>
      <c r="F44" s="8">
        <f t="shared" si="2"/>
        <v>0</v>
      </c>
    </row>
    <row r="45" spans="1:6">
      <c r="A45" s="8" t="s">
        <v>87</v>
      </c>
      <c r="B45" s="8">
        <v>0</v>
      </c>
      <c r="C45" s="8">
        <f t="shared" si="0"/>
        <v>1</v>
      </c>
      <c r="D45" s="8">
        <f t="shared" si="1"/>
        <v>0</v>
      </c>
      <c r="F45" s="8">
        <f t="shared" si="2"/>
        <v>0</v>
      </c>
    </row>
    <row r="46" spans="1:6">
      <c r="A46" s="8" t="s">
        <v>88</v>
      </c>
      <c r="B46" s="8">
        <v>0</v>
      </c>
      <c r="C46" s="8">
        <f t="shared" si="0"/>
        <v>1</v>
      </c>
      <c r="D46" s="8">
        <f t="shared" si="1"/>
        <v>0</v>
      </c>
      <c r="F46" s="8">
        <f t="shared" si="2"/>
        <v>0</v>
      </c>
    </row>
    <row r="47" spans="1:6">
      <c r="A47" s="8" t="s">
        <v>89</v>
      </c>
      <c r="B47" s="8">
        <v>0</v>
      </c>
      <c r="C47" s="8">
        <f t="shared" si="0"/>
        <v>1</v>
      </c>
      <c r="D47" s="8">
        <f t="shared" si="1"/>
        <v>0</v>
      </c>
      <c r="F47" s="8">
        <f t="shared" si="2"/>
        <v>0</v>
      </c>
    </row>
    <row r="48" spans="1:6">
      <c r="A48" s="8" t="s">
        <v>90</v>
      </c>
      <c r="B48" s="8">
        <v>0</v>
      </c>
      <c r="C48" s="8">
        <f t="shared" si="0"/>
        <v>1</v>
      </c>
      <c r="D48" s="8">
        <f t="shared" si="1"/>
        <v>0</v>
      </c>
      <c r="F48" s="8">
        <f t="shared" si="2"/>
        <v>0</v>
      </c>
    </row>
    <row r="49" spans="1:6">
      <c r="A49" s="8" t="s">
        <v>91</v>
      </c>
      <c r="B49" s="8">
        <v>0</v>
      </c>
      <c r="C49" s="8">
        <f t="shared" si="0"/>
        <v>1</v>
      </c>
      <c r="D49" s="8">
        <f t="shared" si="1"/>
        <v>0</v>
      </c>
      <c r="F49" s="8">
        <f t="shared" si="2"/>
        <v>0</v>
      </c>
    </row>
    <row r="50" spans="1:6">
      <c r="A50" s="8" t="s">
        <v>92</v>
      </c>
      <c r="B50" s="8">
        <v>0</v>
      </c>
      <c r="C50" s="8">
        <f t="shared" si="0"/>
        <v>1</v>
      </c>
      <c r="D50" s="8">
        <f t="shared" si="1"/>
        <v>0</v>
      </c>
      <c r="F50" s="8">
        <f t="shared" si="2"/>
        <v>0</v>
      </c>
    </row>
    <row r="51" spans="1:6">
      <c r="A51" s="8" t="s">
        <v>93</v>
      </c>
      <c r="B51" s="8">
        <v>0</v>
      </c>
      <c r="C51" s="8">
        <f t="shared" si="0"/>
        <v>1</v>
      </c>
      <c r="D51" s="8">
        <f t="shared" si="1"/>
        <v>0</v>
      </c>
      <c r="F51" s="8">
        <f t="shared" si="2"/>
        <v>0</v>
      </c>
    </row>
    <row r="52" spans="1:6">
      <c r="A52" s="8" t="s">
        <v>94</v>
      </c>
      <c r="B52" s="8">
        <v>0</v>
      </c>
      <c r="C52" s="8">
        <f t="shared" si="0"/>
        <v>1</v>
      </c>
      <c r="D52" s="8">
        <f t="shared" si="1"/>
        <v>0</v>
      </c>
      <c r="F52" s="8">
        <f t="shared" si="2"/>
        <v>0</v>
      </c>
    </row>
    <row r="53" spans="1:6">
      <c r="A53" s="8" t="s">
        <v>95</v>
      </c>
      <c r="B53" s="8">
        <v>0</v>
      </c>
      <c r="C53" s="8">
        <f t="shared" si="0"/>
        <v>1</v>
      </c>
      <c r="D53" s="8">
        <f t="shared" si="1"/>
        <v>0</v>
      </c>
      <c r="F53" s="8">
        <f t="shared" si="2"/>
        <v>0</v>
      </c>
    </row>
    <row r="54" spans="1:6">
      <c r="A54" s="8" t="s">
        <v>96</v>
      </c>
      <c r="B54" s="8">
        <v>0</v>
      </c>
      <c r="C54" s="8">
        <f t="shared" si="0"/>
        <v>1</v>
      </c>
      <c r="D54" s="8">
        <f t="shared" si="1"/>
        <v>0</v>
      </c>
      <c r="F54" s="8">
        <f t="shared" si="2"/>
        <v>0</v>
      </c>
    </row>
    <row r="55" spans="1:6">
      <c r="A55" s="8" t="s">
        <v>97</v>
      </c>
      <c r="B55" s="8">
        <v>0</v>
      </c>
      <c r="C55" s="8">
        <f t="shared" si="0"/>
        <v>1</v>
      </c>
      <c r="D55" s="8">
        <f t="shared" si="1"/>
        <v>0</v>
      </c>
      <c r="F55" s="8">
        <f t="shared" si="2"/>
        <v>0</v>
      </c>
    </row>
    <row r="56" spans="1:6">
      <c r="A56" s="8" t="s">
        <v>98</v>
      </c>
      <c r="B56" s="8">
        <v>0</v>
      </c>
      <c r="C56" s="8">
        <f t="shared" si="0"/>
        <v>1</v>
      </c>
      <c r="D56" s="8">
        <f t="shared" si="1"/>
        <v>0</v>
      </c>
      <c r="F56" s="8">
        <f t="shared" si="2"/>
        <v>0</v>
      </c>
    </row>
    <row r="57" spans="1:6">
      <c r="A57" s="8" t="s">
        <v>99</v>
      </c>
      <c r="B57" s="8">
        <v>0</v>
      </c>
      <c r="C57" s="8">
        <f t="shared" si="0"/>
        <v>1</v>
      </c>
      <c r="D57" s="8">
        <f t="shared" si="1"/>
        <v>0</v>
      </c>
      <c r="F57" s="8">
        <f t="shared" si="2"/>
        <v>0</v>
      </c>
    </row>
    <row r="58" spans="1:6">
      <c r="A58" s="8" t="s">
        <v>100</v>
      </c>
      <c r="B58" s="8">
        <v>0</v>
      </c>
      <c r="C58" s="8">
        <f t="shared" si="0"/>
        <v>1</v>
      </c>
      <c r="D58" s="8">
        <f t="shared" si="1"/>
        <v>0</v>
      </c>
      <c r="F58" s="8">
        <f t="shared" si="2"/>
        <v>0</v>
      </c>
    </row>
    <row r="59" spans="1:6">
      <c r="A59" s="8" t="s">
        <v>101</v>
      </c>
      <c r="B59" s="8">
        <v>0</v>
      </c>
      <c r="C59" s="8">
        <f t="shared" si="0"/>
        <v>1</v>
      </c>
      <c r="D59" s="8">
        <f t="shared" si="1"/>
        <v>0</v>
      </c>
      <c r="F59" s="8">
        <f t="shared" si="2"/>
        <v>0</v>
      </c>
    </row>
    <row r="60" spans="1:6">
      <c r="A60" s="8" t="s">
        <v>102</v>
      </c>
      <c r="B60" s="8">
        <v>0</v>
      </c>
      <c r="C60" s="8">
        <f t="shared" si="0"/>
        <v>1</v>
      </c>
      <c r="D60" s="8">
        <f t="shared" si="1"/>
        <v>0</v>
      </c>
      <c r="F60" s="8">
        <f t="shared" si="2"/>
        <v>0</v>
      </c>
    </row>
    <row r="61" spans="1:6">
      <c r="A61" s="8" t="s">
        <v>103</v>
      </c>
      <c r="B61" s="8">
        <v>0</v>
      </c>
      <c r="C61" s="8">
        <f t="shared" si="0"/>
        <v>1</v>
      </c>
      <c r="D61" s="8">
        <f t="shared" si="1"/>
        <v>0</v>
      </c>
      <c r="F61" s="8">
        <f t="shared" si="2"/>
        <v>0</v>
      </c>
    </row>
    <row r="62" spans="1:6">
      <c r="A62" s="8" t="s">
        <v>104</v>
      </c>
      <c r="B62" s="8">
        <v>0</v>
      </c>
      <c r="C62" s="8">
        <f t="shared" si="0"/>
        <v>1</v>
      </c>
      <c r="D62" s="8">
        <f t="shared" si="1"/>
        <v>0</v>
      </c>
      <c r="F62" s="8">
        <f t="shared" si="2"/>
        <v>0</v>
      </c>
    </row>
    <row r="63" spans="1:6">
      <c r="A63" s="8" t="s">
        <v>105</v>
      </c>
      <c r="B63" s="8">
        <v>0</v>
      </c>
      <c r="C63" s="8">
        <f t="shared" si="0"/>
        <v>1</v>
      </c>
      <c r="D63" s="8">
        <f t="shared" si="1"/>
        <v>0</v>
      </c>
      <c r="F63" s="8">
        <f t="shared" si="2"/>
        <v>0</v>
      </c>
    </row>
    <row r="64" spans="1:6">
      <c r="A64" s="8" t="s">
        <v>106</v>
      </c>
      <c r="B64" s="8">
        <v>0</v>
      </c>
      <c r="C64" s="8">
        <f t="shared" si="0"/>
        <v>1</v>
      </c>
      <c r="D64" s="8">
        <f t="shared" si="1"/>
        <v>0</v>
      </c>
      <c r="F64" s="8">
        <f t="shared" si="2"/>
        <v>0</v>
      </c>
    </row>
    <row r="65" spans="1:6">
      <c r="A65" s="8" t="s">
        <v>107</v>
      </c>
      <c r="B65" s="8">
        <v>0</v>
      </c>
      <c r="C65" s="8">
        <f t="shared" si="0"/>
        <v>1</v>
      </c>
      <c r="D65" s="8">
        <f t="shared" si="1"/>
        <v>0</v>
      </c>
      <c r="F65" s="8">
        <f t="shared" si="2"/>
        <v>0</v>
      </c>
    </row>
    <row r="66" spans="1:6">
      <c r="A66" s="8" t="s">
        <v>108</v>
      </c>
      <c r="B66" s="8">
        <v>0</v>
      </c>
      <c r="C66" s="8">
        <f t="shared" si="0"/>
        <v>1</v>
      </c>
      <c r="D66" s="8">
        <f t="shared" si="1"/>
        <v>0</v>
      </c>
      <c r="F66" s="8">
        <f t="shared" si="2"/>
        <v>0</v>
      </c>
    </row>
    <row r="67" spans="1:6">
      <c r="A67" s="8" t="s">
        <v>109</v>
      </c>
      <c r="B67" s="8">
        <v>0</v>
      </c>
      <c r="C67" s="8">
        <f t="shared" si="0"/>
        <v>1</v>
      </c>
      <c r="D67" s="8">
        <f t="shared" si="1"/>
        <v>0</v>
      </c>
      <c r="F67" s="8">
        <f t="shared" si="2"/>
        <v>0</v>
      </c>
    </row>
    <row r="68" spans="1:6">
      <c r="A68" s="8" t="s">
        <v>110</v>
      </c>
      <c r="B68" s="8">
        <v>0</v>
      </c>
      <c r="C68" s="8">
        <f t="shared" ref="C68:C98" si="3">IF(OR(B68&gt;49.52,B68=0),1,IF(B68&lt;49.02,0.965,IF(49.52&lt;=B68&gt;=49.02,0.985)))</f>
        <v>1</v>
      </c>
      <c r="D68" s="8">
        <f t="shared" ref="D68:D98" si="4">IF(B68&lt;49.7,B68,0)</f>
        <v>0</v>
      </c>
      <c r="F68" s="8">
        <f t="shared" ref="F68:F99" si="5">B68</f>
        <v>0</v>
      </c>
    </row>
    <row r="69" spans="1:6">
      <c r="A69" s="8" t="s">
        <v>111</v>
      </c>
      <c r="B69" s="8">
        <v>0</v>
      </c>
      <c r="C69" s="8">
        <f t="shared" si="3"/>
        <v>1</v>
      </c>
      <c r="D69" s="8">
        <f t="shared" si="4"/>
        <v>0</v>
      </c>
      <c r="F69" s="8">
        <f t="shared" si="5"/>
        <v>0</v>
      </c>
    </row>
    <row r="70" spans="1:6">
      <c r="A70" s="8" t="s">
        <v>112</v>
      </c>
      <c r="B70" s="8">
        <v>0</v>
      </c>
      <c r="C70" s="8">
        <f t="shared" si="3"/>
        <v>1</v>
      </c>
      <c r="D70" s="8">
        <f t="shared" si="4"/>
        <v>0</v>
      </c>
      <c r="F70" s="8">
        <f t="shared" si="5"/>
        <v>0</v>
      </c>
    </row>
    <row r="71" spans="1:6">
      <c r="A71" s="8" t="s">
        <v>113</v>
      </c>
      <c r="B71" s="8">
        <v>0</v>
      </c>
      <c r="C71" s="8">
        <f t="shared" si="3"/>
        <v>1</v>
      </c>
      <c r="D71" s="8">
        <f t="shared" si="4"/>
        <v>0</v>
      </c>
      <c r="F71" s="8">
        <f t="shared" si="5"/>
        <v>0</v>
      </c>
    </row>
    <row r="72" spans="1:6">
      <c r="A72" s="8" t="s">
        <v>114</v>
      </c>
      <c r="B72" s="8">
        <v>0</v>
      </c>
      <c r="C72" s="8">
        <f t="shared" si="3"/>
        <v>1</v>
      </c>
      <c r="D72" s="8">
        <f t="shared" si="4"/>
        <v>0</v>
      </c>
      <c r="F72" s="8">
        <f t="shared" si="5"/>
        <v>0</v>
      </c>
    </row>
    <row r="73" spans="1:6">
      <c r="A73" s="8" t="s">
        <v>115</v>
      </c>
      <c r="B73" s="8">
        <v>0</v>
      </c>
      <c r="C73" s="8">
        <f t="shared" si="3"/>
        <v>1</v>
      </c>
      <c r="D73" s="8">
        <f t="shared" si="4"/>
        <v>0</v>
      </c>
      <c r="F73" s="8">
        <f t="shared" si="5"/>
        <v>0</v>
      </c>
    </row>
    <row r="74" spans="1:6">
      <c r="A74" s="8" t="s">
        <v>116</v>
      </c>
      <c r="B74" s="8">
        <v>0</v>
      </c>
      <c r="C74" s="8">
        <f t="shared" si="3"/>
        <v>1</v>
      </c>
      <c r="D74" s="8">
        <f t="shared" si="4"/>
        <v>0</v>
      </c>
      <c r="F74" s="8">
        <f t="shared" si="5"/>
        <v>0</v>
      </c>
    </row>
    <row r="75" spans="1:6">
      <c r="A75" s="8" t="s">
        <v>117</v>
      </c>
      <c r="B75" s="8">
        <v>0</v>
      </c>
      <c r="C75" s="8">
        <f t="shared" si="3"/>
        <v>1</v>
      </c>
      <c r="D75" s="8">
        <f t="shared" si="4"/>
        <v>0</v>
      </c>
      <c r="F75" s="8">
        <f t="shared" si="5"/>
        <v>0</v>
      </c>
    </row>
    <row r="76" spans="1:6">
      <c r="A76" s="8" t="s">
        <v>118</v>
      </c>
      <c r="B76" s="8">
        <v>0</v>
      </c>
      <c r="C76" s="8">
        <f t="shared" si="3"/>
        <v>1</v>
      </c>
      <c r="D76" s="8">
        <f t="shared" si="4"/>
        <v>0</v>
      </c>
      <c r="F76" s="8">
        <f t="shared" si="5"/>
        <v>0</v>
      </c>
    </row>
    <row r="77" spans="1:6">
      <c r="A77" s="8" t="s">
        <v>119</v>
      </c>
      <c r="B77" s="8">
        <v>0</v>
      </c>
      <c r="C77" s="8">
        <f t="shared" si="3"/>
        <v>1</v>
      </c>
      <c r="D77" s="8">
        <f t="shared" si="4"/>
        <v>0</v>
      </c>
      <c r="F77" s="8">
        <f t="shared" si="5"/>
        <v>0</v>
      </c>
    </row>
    <row r="78" spans="1:6">
      <c r="A78" s="8" t="s">
        <v>120</v>
      </c>
      <c r="B78" s="8">
        <v>0</v>
      </c>
      <c r="C78" s="8">
        <f t="shared" si="3"/>
        <v>1</v>
      </c>
      <c r="D78" s="8">
        <f t="shared" si="4"/>
        <v>0</v>
      </c>
      <c r="F78" s="8">
        <f t="shared" si="5"/>
        <v>0</v>
      </c>
    </row>
    <row r="79" spans="1:6">
      <c r="A79" s="8" t="s">
        <v>121</v>
      </c>
      <c r="B79" s="8">
        <v>0</v>
      </c>
      <c r="C79" s="8">
        <f t="shared" si="3"/>
        <v>1</v>
      </c>
      <c r="D79" s="8">
        <f t="shared" si="4"/>
        <v>0</v>
      </c>
      <c r="F79" s="8">
        <f t="shared" si="5"/>
        <v>0</v>
      </c>
    </row>
    <row r="80" spans="1:6">
      <c r="A80" s="8" t="s">
        <v>122</v>
      </c>
      <c r="B80" s="8">
        <v>0</v>
      </c>
      <c r="C80" s="8">
        <f t="shared" si="3"/>
        <v>1</v>
      </c>
      <c r="D80" s="8">
        <f t="shared" si="4"/>
        <v>0</v>
      </c>
      <c r="F80" s="8">
        <f t="shared" si="5"/>
        <v>0</v>
      </c>
    </row>
    <row r="81" spans="1:6">
      <c r="A81" s="8" t="s">
        <v>123</v>
      </c>
      <c r="B81" s="8">
        <v>0</v>
      </c>
      <c r="C81" s="8">
        <f t="shared" si="3"/>
        <v>1</v>
      </c>
      <c r="D81" s="8">
        <f t="shared" si="4"/>
        <v>0</v>
      </c>
      <c r="F81" s="8">
        <f t="shared" si="5"/>
        <v>0</v>
      </c>
    </row>
    <row r="82" spans="1:6">
      <c r="A82" s="8" t="s">
        <v>124</v>
      </c>
      <c r="B82" s="8">
        <v>0</v>
      </c>
      <c r="C82" s="8">
        <f t="shared" si="3"/>
        <v>1</v>
      </c>
      <c r="D82" s="8">
        <f t="shared" si="4"/>
        <v>0</v>
      </c>
      <c r="F82" s="8">
        <f t="shared" si="5"/>
        <v>0</v>
      </c>
    </row>
    <row r="83" spans="1:6">
      <c r="A83" s="8" t="s">
        <v>125</v>
      </c>
      <c r="B83" s="8">
        <v>0</v>
      </c>
      <c r="C83" s="8">
        <f t="shared" si="3"/>
        <v>1</v>
      </c>
      <c r="D83" s="8">
        <f t="shared" si="4"/>
        <v>0</v>
      </c>
      <c r="F83" s="8">
        <f t="shared" si="5"/>
        <v>0</v>
      </c>
    </row>
    <row r="84" spans="1:6">
      <c r="A84" s="8" t="s">
        <v>126</v>
      </c>
      <c r="B84" s="8">
        <v>0</v>
      </c>
      <c r="C84" s="8">
        <f t="shared" si="3"/>
        <v>1</v>
      </c>
      <c r="D84" s="8">
        <f t="shared" si="4"/>
        <v>0</v>
      </c>
      <c r="F84" s="8">
        <f t="shared" si="5"/>
        <v>0</v>
      </c>
    </row>
    <row r="85" spans="1:6">
      <c r="A85" s="8" t="s">
        <v>127</v>
      </c>
      <c r="B85" s="8">
        <v>0</v>
      </c>
      <c r="C85" s="8">
        <f t="shared" si="3"/>
        <v>1</v>
      </c>
      <c r="D85" s="8">
        <f t="shared" si="4"/>
        <v>0</v>
      </c>
      <c r="F85" s="8">
        <f t="shared" si="5"/>
        <v>0</v>
      </c>
    </row>
    <row r="86" spans="1:6">
      <c r="A86" s="8" t="s">
        <v>128</v>
      </c>
      <c r="B86" s="8">
        <v>0</v>
      </c>
      <c r="C86" s="8">
        <f t="shared" si="3"/>
        <v>1</v>
      </c>
      <c r="D86" s="8">
        <f t="shared" si="4"/>
        <v>0</v>
      </c>
      <c r="F86" s="8">
        <f t="shared" si="5"/>
        <v>0</v>
      </c>
    </row>
    <row r="87" spans="1:6">
      <c r="A87" s="8" t="s">
        <v>129</v>
      </c>
      <c r="B87" s="8">
        <v>0</v>
      </c>
      <c r="C87" s="8">
        <f t="shared" si="3"/>
        <v>1</v>
      </c>
      <c r="D87" s="8">
        <f t="shared" si="4"/>
        <v>0</v>
      </c>
      <c r="F87" s="8">
        <f t="shared" si="5"/>
        <v>0</v>
      </c>
    </row>
    <row r="88" spans="1:6">
      <c r="A88" s="8" t="s">
        <v>130</v>
      </c>
      <c r="B88" s="8">
        <v>0</v>
      </c>
      <c r="C88" s="8">
        <f t="shared" si="3"/>
        <v>1</v>
      </c>
      <c r="D88" s="8">
        <f t="shared" si="4"/>
        <v>0</v>
      </c>
      <c r="F88" s="8">
        <f t="shared" si="5"/>
        <v>0</v>
      </c>
    </row>
    <row r="89" spans="1:6">
      <c r="A89" s="8" t="s">
        <v>131</v>
      </c>
      <c r="B89" s="8">
        <v>0</v>
      </c>
      <c r="C89" s="8">
        <f t="shared" si="3"/>
        <v>1</v>
      </c>
      <c r="D89" s="8">
        <f t="shared" si="4"/>
        <v>0</v>
      </c>
      <c r="F89" s="8">
        <f t="shared" si="5"/>
        <v>0</v>
      </c>
    </row>
    <row r="90" spans="1:6">
      <c r="A90" s="8" t="s">
        <v>132</v>
      </c>
      <c r="B90" s="8">
        <v>0</v>
      </c>
      <c r="C90" s="8">
        <f t="shared" si="3"/>
        <v>1</v>
      </c>
      <c r="D90" s="8">
        <f t="shared" si="4"/>
        <v>0</v>
      </c>
      <c r="F90" s="8">
        <f t="shared" si="5"/>
        <v>0</v>
      </c>
    </row>
    <row r="91" spans="1:6">
      <c r="A91" s="8" t="s">
        <v>133</v>
      </c>
      <c r="B91" s="8">
        <v>0</v>
      </c>
      <c r="C91" s="8">
        <f t="shared" si="3"/>
        <v>1</v>
      </c>
      <c r="D91" s="8">
        <f t="shared" si="4"/>
        <v>0</v>
      </c>
      <c r="F91" s="8">
        <f t="shared" si="5"/>
        <v>0</v>
      </c>
    </row>
    <row r="92" spans="1:6">
      <c r="A92" s="8" t="s">
        <v>134</v>
      </c>
      <c r="B92" s="8">
        <v>0</v>
      </c>
      <c r="C92" s="8">
        <f t="shared" si="3"/>
        <v>1</v>
      </c>
      <c r="D92" s="8">
        <f t="shared" si="4"/>
        <v>0</v>
      </c>
      <c r="F92" s="8">
        <f t="shared" si="5"/>
        <v>0</v>
      </c>
    </row>
    <row r="93" spans="1:6">
      <c r="A93" s="8" t="s">
        <v>135</v>
      </c>
      <c r="B93" s="8">
        <v>0</v>
      </c>
      <c r="C93" s="8">
        <f t="shared" si="3"/>
        <v>1</v>
      </c>
      <c r="D93" s="8">
        <f t="shared" si="4"/>
        <v>0</v>
      </c>
      <c r="F93" s="8">
        <f t="shared" si="5"/>
        <v>0</v>
      </c>
    </row>
    <row r="94" spans="1:6">
      <c r="A94" s="8" t="s">
        <v>136</v>
      </c>
      <c r="B94" s="8">
        <v>0</v>
      </c>
      <c r="C94" s="8">
        <f t="shared" si="3"/>
        <v>1</v>
      </c>
      <c r="D94" s="8">
        <f t="shared" si="4"/>
        <v>0</v>
      </c>
      <c r="F94" s="8">
        <f t="shared" si="5"/>
        <v>0</v>
      </c>
    </row>
    <row r="95" spans="1:6">
      <c r="A95" s="8" t="s">
        <v>137</v>
      </c>
      <c r="B95" s="8">
        <v>0</v>
      </c>
      <c r="C95" s="8">
        <f t="shared" si="3"/>
        <v>1</v>
      </c>
      <c r="D95" s="8">
        <f t="shared" si="4"/>
        <v>0</v>
      </c>
      <c r="F95" s="8">
        <f t="shared" si="5"/>
        <v>0</v>
      </c>
    </row>
    <row r="96" spans="1:6">
      <c r="A96" s="8" t="s">
        <v>138</v>
      </c>
      <c r="B96" s="8">
        <v>0</v>
      </c>
      <c r="C96" s="8">
        <f t="shared" si="3"/>
        <v>1</v>
      </c>
      <c r="D96" s="8">
        <f t="shared" si="4"/>
        <v>0</v>
      </c>
      <c r="F96" s="8">
        <f t="shared" si="5"/>
        <v>0</v>
      </c>
    </row>
    <row r="97" spans="1:6">
      <c r="A97" s="8" t="s">
        <v>139</v>
      </c>
      <c r="B97" s="8">
        <v>0</v>
      </c>
      <c r="C97" s="8">
        <f t="shared" si="3"/>
        <v>1</v>
      </c>
      <c r="D97" s="8">
        <f t="shared" si="4"/>
        <v>0</v>
      </c>
      <c r="F97" s="8">
        <f t="shared" si="5"/>
        <v>0</v>
      </c>
    </row>
    <row r="98" spans="1:6" ht="13.5" thickBot="1">
      <c r="A98" s="8" t="s">
        <v>140</v>
      </c>
      <c r="B98" s="8">
        <v>0</v>
      </c>
      <c r="C98" s="8">
        <f t="shared" si="3"/>
        <v>1</v>
      </c>
      <c r="D98" s="8">
        <f t="shared" si="4"/>
        <v>0</v>
      </c>
      <c r="F98" s="8">
        <f t="shared" si="5"/>
        <v>0</v>
      </c>
    </row>
    <row r="99" spans="1:6" ht="13.5" thickBot="1">
      <c r="A99" s="8" t="s">
        <v>171</v>
      </c>
      <c r="B99" s="27">
        <f>AVERAGE(B3:B98)</f>
        <v>0</v>
      </c>
      <c r="C99" s="8">
        <f>SUM(C3:C98)/4000</f>
        <v>2.4E-2</v>
      </c>
      <c r="D99" s="8">
        <f>SUM(D3:D98)</f>
        <v>0</v>
      </c>
      <c r="F99" s="8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/>
  </sheetViews>
  <sheetFormatPr defaultRowHeight="12.75"/>
  <cols>
    <col min="1" max="1" width="12.85546875" style="8" customWidth="1"/>
    <col min="2" max="250" width="9.140625" style="8"/>
    <col min="251" max="251" width="12.85546875" style="8" customWidth="1"/>
    <col min="252" max="506" width="9.140625" style="8"/>
    <col min="507" max="507" width="12.85546875" style="8" customWidth="1"/>
    <col min="508" max="762" width="9.140625" style="8"/>
    <col min="763" max="763" width="12.85546875" style="8" customWidth="1"/>
    <col min="764" max="1018" width="9.140625" style="8"/>
    <col min="1019" max="1019" width="12.85546875" style="8" customWidth="1"/>
    <col min="1020" max="1274" width="9.140625" style="8"/>
    <col min="1275" max="1275" width="12.85546875" style="8" customWidth="1"/>
    <col min="1276" max="1530" width="9.140625" style="8"/>
    <col min="1531" max="1531" width="12.85546875" style="8" customWidth="1"/>
    <col min="1532" max="1786" width="9.140625" style="8"/>
    <col min="1787" max="1787" width="12.85546875" style="8" customWidth="1"/>
    <col min="1788" max="2042" width="9.140625" style="8"/>
    <col min="2043" max="2043" width="12.85546875" style="8" customWidth="1"/>
    <col min="2044" max="2298" width="9.140625" style="8"/>
    <col min="2299" max="2299" width="12.85546875" style="8" customWidth="1"/>
    <col min="2300" max="2554" width="9.140625" style="8"/>
    <col min="2555" max="2555" width="12.85546875" style="8" customWidth="1"/>
    <col min="2556" max="2810" width="9.140625" style="8"/>
    <col min="2811" max="2811" width="12.85546875" style="8" customWidth="1"/>
    <col min="2812" max="3066" width="9.140625" style="8"/>
    <col min="3067" max="3067" width="12.85546875" style="8" customWidth="1"/>
    <col min="3068" max="3322" width="9.140625" style="8"/>
    <col min="3323" max="3323" width="12.85546875" style="8" customWidth="1"/>
    <col min="3324" max="3578" width="9.140625" style="8"/>
    <col min="3579" max="3579" width="12.85546875" style="8" customWidth="1"/>
    <col min="3580" max="3834" width="9.140625" style="8"/>
    <col min="3835" max="3835" width="12.85546875" style="8" customWidth="1"/>
    <col min="3836" max="4090" width="9.140625" style="8"/>
    <col min="4091" max="4091" width="12.85546875" style="8" customWidth="1"/>
    <col min="4092" max="4346" width="9.140625" style="8"/>
    <col min="4347" max="4347" width="12.85546875" style="8" customWidth="1"/>
    <col min="4348" max="4602" width="9.140625" style="8"/>
    <col min="4603" max="4603" width="12.85546875" style="8" customWidth="1"/>
    <col min="4604" max="4858" width="9.140625" style="8"/>
    <col min="4859" max="4859" width="12.85546875" style="8" customWidth="1"/>
    <col min="4860" max="5114" width="9.140625" style="8"/>
    <col min="5115" max="5115" width="12.85546875" style="8" customWidth="1"/>
    <col min="5116" max="5370" width="9.140625" style="8"/>
    <col min="5371" max="5371" width="12.85546875" style="8" customWidth="1"/>
    <col min="5372" max="5626" width="9.140625" style="8"/>
    <col min="5627" max="5627" width="12.85546875" style="8" customWidth="1"/>
    <col min="5628" max="5882" width="9.140625" style="8"/>
    <col min="5883" max="5883" width="12.85546875" style="8" customWidth="1"/>
    <col min="5884" max="6138" width="9.140625" style="8"/>
    <col min="6139" max="6139" width="12.85546875" style="8" customWidth="1"/>
    <col min="6140" max="6394" width="9.140625" style="8"/>
    <col min="6395" max="6395" width="12.85546875" style="8" customWidth="1"/>
    <col min="6396" max="6650" width="9.140625" style="8"/>
    <col min="6651" max="6651" width="12.85546875" style="8" customWidth="1"/>
    <col min="6652" max="6906" width="9.140625" style="8"/>
    <col min="6907" max="6907" width="12.85546875" style="8" customWidth="1"/>
    <col min="6908" max="7162" width="9.140625" style="8"/>
    <col min="7163" max="7163" width="12.85546875" style="8" customWidth="1"/>
    <col min="7164" max="7418" width="9.140625" style="8"/>
    <col min="7419" max="7419" width="12.85546875" style="8" customWidth="1"/>
    <col min="7420" max="7674" width="9.140625" style="8"/>
    <col min="7675" max="7675" width="12.85546875" style="8" customWidth="1"/>
    <col min="7676" max="7930" width="9.140625" style="8"/>
    <col min="7931" max="7931" width="12.85546875" style="8" customWidth="1"/>
    <col min="7932" max="8186" width="9.140625" style="8"/>
    <col min="8187" max="8187" width="12.85546875" style="8" customWidth="1"/>
    <col min="8188" max="8442" width="9.140625" style="8"/>
    <col min="8443" max="8443" width="12.85546875" style="8" customWidth="1"/>
    <col min="8444" max="8698" width="9.140625" style="8"/>
    <col min="8699" max="8699" width="12.85546875" style="8" customWidth="1"/>
    <col min="8700" max="8954" width="9.140625" style="8"/>
    <col min="8955" max="8955" width="12.85546875" style="8" customWidth="1"/>
    <col min="8956" max="9210" width="9.140625" style="8"/>
    <col min="9211" max="9211" width="12.85546875" style="8" customWidth="1"/>
    <col min="9212" max="9466" width="9.140625" style="8"/>
    <col min="9467" max="9467" width="12.85546875" style="8" customWidth="1"/>
    <col min="9468" max="9722" width="9.140625" style="8"/>
    <col min="9723" max="9723" width="12.85546875" style="8" customWidth="1"/>
    <col min="9724" max="9978" width="9.140625" style="8"/>
    <col min="9979" max="9979" width="12.85546875" style="8" customWidth="1"/>
    <col min="9980" max="10234" width="9.140625" style="8"/>
    <col min="10235" max="10235" width="12.85546875" style="8" customWidth="1"/>
    <col min="10236" max="10490" width="9.140625" style="8"/>
    <col min="10491" max="10491" width="12.85546875" style="8" customWidth="1"/>
    <col min="10492" max="10746" width="9.140625" style="8"/>
    <col min="10747" max="10747" width="12.85546875" style="8" customWidth="1"/>
    <col min="10748" max="11002" width="9.140625" style="8"/>
    <col min="11003" max="11003" width="12.85546875" style="8" customWidth="1"/>
    <col min="11004" max="11258" width="9.140625" style="8"/>
    <col min="11259" max="11259" width="12.85546875" style="8" customWidth="1"/>
    <col min="11260" max="11514" width="9.140625" style="8"/>
    <col min="11515" max="11515" width="12.85546875" style="8" customWidth="1"/>
    <col min="11516" max="11770" width="9.140625" style="8"/>
    <col min="11771" max="11771" width="12.85546875" style="8" customWidth="1"/>
    <col min="11772" max="12026" width="9.140625" style="8"/>
    <col min="12027" max="12027" width="12.85546875" style="8" customWidth="1"/>
    <col min="12028" max="12282" width="9.140625" style="8"/>
    <col min="12283" max="12283" width="12.85546875" style="8" customWidth="1"/>
    <col min="12284" max="12538" width="9.140625" style="8"/>
    <col min="12539" max="12539" width="12.85546875" style="8" customWidth="1"/>
    <col min="12540" max="12794" width="9.140625" style="8"/>
    <col min="12795" max="12795" width="12.85546875" style="8" customWidth="1"/>
    <col min="12796" max="13050" width="9.140625" style="8"/>
    <col min="13051" max="13051" width="12.85546875" style="8" customWidth="1"/>
    <col min="13052" max="13306" width="9.140625" style="8"/>
    <col min="13307" max="13307" width="12.85546875" style="8" customWidth="1"/>
    <col min="13308" max="13562" width="9.140625" style="8"/>
    <col min="13563" max="13563" width="12.85546875" style="8" customWidth="1"/>
    <col min="13564" max="13818" width="9.140625" style="8"/>
    <col min="13819" max="13819" width="12.85546875" style="8" customWidth="1"/>
    <col min="13820" max="14074" width="9.140625" style="8"/>
    <col min="14075" max="14075" width="12.85546875" style="8" customWidth="1"/>
    <col min="14076" max="14330" width="9.140625" style="8"/>
    <col min="14331" max="14331" width="12.85546875" style="8" customWidth="1"/>
    <col min="14332" max="14586" width="9.140625" style="8"/>
    <col min="14587" max="14587" width="12.85546875" style="8" customWidth="1"/>
    <col min="14588" max="14842" width="9.140625" style="8"/>
    <col min="14843" max="14843" width="12.85546875" style="8" customWidth="1"/>
    <col min="14844" max="15098" width="9.140625" style="8"/>
    <col min="15099" max="15099" width="12.85546875" style="8" customWidth="1"/>
    <col min="15100" max="15354" width="9.140625" style="8"/>
    <col min="15355" max="15355" width="12.85546875" style="8" customWidth="1"/>
    <col min="15356" max="15610" width="9.140625" style="8"/>
    <col min="15611" max="15611" width="12.85546875" style="8" customWidth="1"/>
    <col min="15612" max="15866" width="9.140625" style="8"/>
    <col min="15867" max="15867" width="12.85546875" style="8" customWidth="1"/>
    <col min="15868" max="16122" width="9.140625" style="8"/>
    <col min="16123" max="16123" width="12.85546875" style="8" customWidth="1"/>
    <col min="16124" max="16384" width="9.140625" style="8"/>
  </cols>
  <sheetData>
    <row r="1" spans="1:7">
      <c r="A1" s="95">
        <f>Allocation_SG!A1</f>
        <v>45335</v>
      </c>
      <c r="B1" s="96" t="s">
        <v>270</v>
      </c>
      <c r="C1" s="96"/>
      <c r="D1" s="96"/>
      <c r="E1" s="96"/>
      <c r="F1" s="96"/>
      <c r="G1" s="97"/>
    </row>
    <row r="2" spans="1:7" ht="13.5" thickBot="1">
      <c r="A2" s="100"/>
      <c r="B2" s="104" t="s">
        <v>145</v>
      </c>
      <c r="C2" s="104" t="s">
        <v>146</v>
      </c>
      <c r="D2" s="104" t="s">
        <v>147</v>
      </c>
      <c r="E2" s="104" t="s">
        <v>148</v>
      </c>
      <c r="F2" s="104" t="s">
        <v>149</v>
      </c>
      <c r="G2" s="105"/>
    </row>
    <row r="3" spans="1:7">
      <c r="A3" s="101" t="s">
        <v>45</v>
      </c>
      <c r="B3" s="102">
        <f>'IDT-1 Calculation'!DF3</f>
        <v>0</v>
      </c>
      <c r="C3" s="102">
        <f>'IDT-1 Calculation'!DG3</f>
        <v>0</v>
      </c>
      <c r="D3" s="102">
        <f>'IDT-1 Calculation'!DH3</f>
        <v>0</v>
      </c>
      <c r="E3" s="102">
        <f>'IDT-1 Calculation'!DI3</f>
        <v>0</v>
      </c>
      <c r="F3" s="102">
        <f>'IDT-1 Calculation'!DJ3</f>
        <v>0</v>
      </c>
      <c r="G3" s="103">
        <f>SUM(B3:F3)</f>
        <v>0</v>
      </c>
    </row>
    <row r="4" spans="1:7">
      <c r="A4" s="98" t="s">
        <v>46</v>
      </c>
      <c r="B4" s="94">
        <f>'IDT-1 Calculation'!DF4</f>
        <v>0</v>
      </c>
      <c r="C4" s="94">
        <f>'IDT-1 Calculation'!DG4</f>
        <v>0</v>
      </c>
      <c r="D4" s="94">
        <f>'IDT-1 Calculation'!DH4</f>
        <v>0</v>
      </c>
      <c r="E4" s="94">
        <f>'IDT-1 Calculation'!DI4</f>
        <v>0</v>
      </c>
      <c r="F4" s="94">
        <f>'IDT-1 Calculation'!DJ4</f>
        <v>0</v>
      </c>
      <c r="G4" s="99">
        <f t="shared" ref="G4:G67" si="0">SUM(B4:F4)</f>
        <v>0</v>
      </c>
    </row>
    <row r="5" spans="1:7">
      <c r="A5" s="98" t="s">
        <v>47</v>
      </c>
      <c r="B5" s="94">
        <f>'IDT-1 Calculation'!DF5</f>
        <v>0</v>
      </c>
      <c r="C5" s="94">
        <f>'IDT-1 Calculation'!DG5</f>
        <v>0</v>
      </c>
      <c r="D5" s="94">
        <f>'IDT-1 Calculation'!DH5</f>
        <v>0</v>
      </c>
      <c r="E5" s="94">
        <f>'IDT-1 Calculation'!DI5</f>
        <v>0</v>
      </c>
      <c r="F5" s="94">
        <f>'IDT-1 Calculation'!DJ5</f>
        <v>0</v>
      </c>
      <c r="G5" s="99">
        <f t="shared" si="0"/>
        <v>0</v>
      </c>
    </row>
    <row r="6" spans="1:7">
      <c r="A6" s="98" t="s">
        <v>48</v>
      </c>
      <c r="B6" s="94">
        <f>'IDT-1 Calculation'!DF6</f>
        <v>0</v>
      </c>
      <c r="C6" s="94">
        <f>'IDT-1 Calculation'!DG6</f>
        <v>0</v>
      </c>
      <c r="D6" s="94">
        <f>'IDT-1 Calculation'!DH6</f>
        <v>0</v>
      </c>
      <c r="E6" s="94">
        <f>'IDT-1 Calculation'!DI6</f>
        <v>0</v>
      </c>
      <c r="F6" s="94">
        <f>'IDT-1 Calculation'!DJ6</f>
        <v>0</v>
      </c>
      <c r="G6" s="99">
        <f t="shared" si="0"/>
        <v>0</v>
      </c>
    </row>
    <row r="7" spans="1:7">
      <c r="A7" s="98" t="s">
        <v>49</v>
      </c>
      <c r="B7" s="94">
        <f>'IDT-1 Calculation'!DF7</f>
        <v>0</v>
      </c>
      <c r="C7" s="94">
        <f>'IDT-1 Calculation'!DG7</f>
        <v>0</v>
      </c>
      <c r="D7" s="94">
        <f>'IDT-1 Calculation'!DH7</f>
        <v>0</v>
      </c>
      <c r="E7" s="94">
        <f>'IDT-1 Calculation'!DI7</f>
        <v>0</v>
      </c>
      <c r="F7" s="94">
        <f>'IDT-1 Calculation'!DJ7</f>
        <v>0</v>
      </c>
      <c r="G7" s="99">
        <f t="shared" si="0"/>
        <v>0</v>
      </c>
    </row>
    <row r="8" spans="1:7">
      <c r="A8" s="98" t="s">
        <v>50</v>
      </c>
      <c r="B8" s="94">
        <f>'IDT-1 Calculation'!DF8</f>
        <v>0</v>
      </c>
      <c r="C8" s="94">
        <f>'IDT-1 Calculation'!DG8</f>
        <v>0</v>
      </c>
      <c r="D8" s="94">
        <f>'IDT-1 Calculation'!DH8</f>
        <v>0</v>
      </c>
      <c r="E8" s="94">
        <f>'IDT-1 Calculation'!DI8</f>
        <v>0</v>
      </c>
      <c r="F8" s="94">
        <f>'IDT-1 Calculation'!DJ8</f>
        <v>0</v>
      </c>
      <c r="G8" s="99">
        <f t="shared" si="0"/>
        <v>0</v>
      </c>
    </row>
    <row r="9" spans="1:7">
      <c r="A9" s="98" t="s">
        <v>51</v>
      </c>
      <c r="B9" s="94">
        <f>'IDT-1 Calculation'!DF9</f>
        <v>0</v>
      </c>
      <c r="C9" s="94">
        <f>'IDT-1 Calculation'!DG9</f>
        <v>0</v>
      </c>
      <c r="D9" s="94">
        <f>'IDT-1 Calculation'!DH9</f>
        <v>0</v>
      </c>
      <c r="E9" s="94">
        <f>'IDT-1 Calculation'!DI9</f>
        <v>0</v>
      </c>
      <c r="F9" s="94">
        <f>'IDT-1 Calculation'!DJ9</f>
        <v>0</v>
      </c>
      <c r="G9" s="99">
        <f t="shared" si="0"/>
        <v>0</v>
      </c>
    </row>
    <row r="10" spans="1:7">
      <c r="A10" s="98" t="s">
        <v>52</v>
      </c>
      <c r="B10" s="94">
        <f>'IDT-1 Calculation'!DF10</f>
        <v>0</v>
      </c>
      <c r="C10" s="94">
        <f>'IDT-1 Calculation'!DG10</f>
        <v>0</v>
      </c>
      <c r="D10" s="94">
        <f>'IDT-1 Calculation'!DH10</f>
        <v>0</v>
      </c>
      <c r="E10" s="94">
        <f>'IDT-1 Calculation'!DI10</f>
        <v>0</v>
      </c>
      <c r="F10" s="94">
        <f>'IDT-1 Calculation'!DJ10</f>
        <v>0</v>
      </c>
      <c r="G10" s="99">
        <f t="shared" si="0"/>
        <v>0</v>
      </c>
    </row>
    <row r="11" spans="1:7">
      <c r="A11" s="98" t="s">
        <v>53</v>
      </c>
      <c r="B11" s="94">
        <f>'IDT-1 Calculation'!DF11</f>
        <v>0</v>
      </c>
      <c r="C11" s="94">
        <f>'IDT-1 Calculation'!DG11</f>
        <v>0</v>
      </c>
      <c r="D11" s="94">
        <f>'IDT-1 Calculation'!DH11</f>
        <v>0</v>
      </c>
      <c r="E11" s="94">
        <f>'IDT-1 Calculation'!DI11</f>
        <v>0</v>
      </c>
      <c r="F11" s="94">
        <f>'IDT-1 Calculation'!DJ11</f>
        <v>0</v>
      </c>
      <c r="G11" s="99">
        <f t="shared" si="0"/>
        <v>0</v>
      </c>
    </row>
    <row r="12" spans="1:7">
      <c r="A12" s="98" t="s">
        <v>54</v>
      </c>
      <c r="B12" s="94">
        <f>'IDT-1 Calculation'!DF12</f>
        <v>0</v>
      </c>
      <c r="C12" s="94">
        <f>'IDT-1 Calculation'!DG12</f>
        <v>0</v>
      </c>
      <c r="D12" s="94">
        <f>'IDT-1 Calculation'!DH12</f>
        <v>0</v>
      </c>
      <c r="E12" s="94">
        <f>'IDT-1 Calculation'!DI12</f>
        <v>0</v>
      </c>
      <c r="F12" s="94">
        <f>'IDT-1 Calculation'!DJ12</f>
        <v>0</v>
      </c>
      <c r="G12" s="99">
        <f t="shared" si="0"/>
        <v>0</v>
      </c>
    </row>
    <row r="13" spans="1:7">
      <c r="A13" s="98" t="s">
        <v>55</v>
      </c>
      <c r="B13" s="94">
        <f>'IDT-1 Calculation'!DF13</f>
        <v>0</v>
      </c>
      <c r="C13" s="94">
        <f>'IDT-1 Calculation'!DG13</f>
        <v>0</v>
      </c>
      <c r="D13" s="94">
        <f>'IDT-1 Calculation'!DH13</f>
        <v>0</v>
      </c>
      <c r="E13" s="94">
        <f>'IDT-1 Calculation'!DI13</f>
        <v>0</v>
      </c>
      <c r="F13" s="94">
        <f>'IDT-1 Calculation'!DJ13</f>
        <v>0</v>
      </c>
      <c r="G13" s="99">
        <f t="shared" si="0"/>
        <v>0</v>
      </c>
    </row>
    <row r="14" spans="1:7">
      <c r="A14" s="98" t="s">
        <v>56</v>
      </c>
      <c r="B14" s="94">
        <f>'IDT-1 Calculation'!DF14</f>
        <v>0</v>
      </c>
      <c r="C14" s="94">
        <f>'IDT-1 Calculation'!DG14</f>
        <v>0</v>
      </c>
      <c r="D14" s="94">
        <f>'IDT-1 Calculation'!DH14</f>
        <v>0</v>
      </c>
      <c r="E14" s="94">
        <f>'IDT-1 Calculation'!DI14</f>
        <v>0</v>
      </c>
      <c r="F14" s="94">
        <f>'IDT-1 Calculation'!DJ14</f>
        <v>0</v>
      </c>
      <c r="G14" s="99">
        <f t="shared" si="0"/>
        <v>0</v>
      </c>
    </row>
    <row r="15" spans="1:7">
      <c r="A15" s="98" t="s">
        <v>57</v>
      </c>
      <c r="B15" s="94">
        <f>'IDT-1 Calculation'!DF15</f>
        <v>0</v>
      </c>
      <c r="C15" s="94">
        <f>'IDT-1 Calculation'!DG15</f>
        <v>0</v>
      </c>
      <c r="D15" s="94">
        <f>'IDT-1 Calculation'!DH15</f>
        <v>0</v>
      </c>
      <c r="E15" s="94">
        <f>'IDT-1 Calculation'!DI15</f>
        <v>0</v>
      </c>
      <c r="F15" s="94">
        <f>'IDT-1 Calculation'!DJ15</f>
        <v>0</v>
      </c>
      <c r="G15" s="99">
        <f t="shared" si="0"/>
        <v>0</v>
      </c>
    </row>
    <row r="16" spans="1:7">
      <c r="A16" s="98" t="s">
        <v>58</v>
      </c>
      <c r="B16" s="94">
        <f>'IDT-1 Calculation'!DF16</f>
        <v>0</v>
      </c>
      <c r="C16" s="94">
        <f>'IDT-1 Calculation'!DG16</f>
        <v>0</v>
      </c>
      <c r="D16" s="94">
        <f>'IDT-1 Calculation'!DH16</f>
        <v>0</v>
      </c>
      <c r="E16" s="94">
        <f>'IDT-1 Calculation'!DI16</f>
        <v>0</v>
      </c>
      <c r="F16" s="94">
        <f>'IDT-1 Calculation'!DJ16</f>
        <v>0</v>
      </c>
      <c r="G16" s="99">
        <f t="shared" si="0"/>
        <v>0</v>
      </c>
    </row>
    <row r="17" spans="1:7">
      <c r="A17" s="98" t="s">
        <v>59</v>
      </c>
      <c r="B17" s="94">
        <f>'IDT-1 Calculation'!DF17</f>
        <v>0</v>
      </c>
      <c r="C17" s="94">
        <f>'IDT-1 Calculation'!DG17</f>
        <v>0</v>
      </c>
      <c r="D17" s="94">
        <f>'IDT-1 Calculation'!DH17</f>
        <v>0</v>
      </c>
      <c r="E17" s="94">
        <f>'IDT-1 Calculation'!DI17</f>
        <v>0</v>
      </c>
      <c r="F17" s="94">
        <f>'IDT-1 Calculation'!DJ17</f>
        <v>0</v>
      </c>
      <c r="G17" s="99">
        <f t="shared" si="0"/>
        <v>0</v>
      </c>
    </row>
    <row r="18" spans="1:7">
      <c r="A18" s="98" t="s">
        <v>60</v>
      </c>
      <c r="B18" s="94">
        <f>'IDT-1 Calculation'!DF18</f>
        <v>0</v>
      </c>
      <c r="C18" s="94">
        <f>'IDT-1 Calculation'!DG18</f>
        <v>0</v>
      </c>
      <c r="D18" s="94">
        <f>'IDT-1 Calculation'!DH18</f>
        <v>0</v>
      </c>
      <c r="E18" s="94">
        <f>'IDT-1 Calculation'!DI18</f>
        <v>0</v>
      </c>
      <c r="F18" s="94">
        <f>'IDT-1 Calculation'!DJ18</f>
        <v>0</v>
      </c>
      <c r="G18" s="99">
        <f t="shared" si="0"/>
        <v>0</v>
      </c>
    </row>
    <row r="19" spans="1:7">
      <c r="A19" s="98" t="s">
        <v>61</v>
      </c>
      <c r="B19" s="94">
        <f>'IDT-1 Calculation'!DF19</f>
        <v>0</v>
      </c>
      <c r="C19" s="94">
        <f>'IDT-1 Calculation'!DG19</f>
        <v>0</v>
      </c>
      <c r="D19" s="94">
        <f>'IDT-1 Calculation'!DH19</f>
        <v>0</v>
      </c>
      <c r="E19" s="94">
        <f>'IDT-1 Calculation'!DI19</f>
        <v>0</v>
      </c>
      <c r="F19" s="94">
        <f>'IDT-1 Calculation'!DJ19</f>
        <v>0</v>
      </c>
      <c r="G19" s="99">
        <f t="shared" si="0"/>
        <v>0</v>
      </c>
    </row>
    <row r="20" spans="1:7">
      <c r="A20" s="98" t="s">
        <v>62</v>
      </c>
      <c r="B20" s="94">
        <f>'IDT-1 Calculation'!DF20</f>
        <v>0</v>
      </c>
      <c r="C20" s="94">
        <f>'IDT-1 Calculation'!DG20</f>
        <v>0</v>
      </c>
      <c r="D20" s="94">
        <f>'IDT-1 Calculation'!DH20</f>
        <v>0</v>
      </c>
      <c r="E20" s="94">
        <f>'IDT-1 Calculation'!DI20</f>
        <v>0</v>
      </c>
      <c r="F20" s="94">
        <f>'IDT-1 Calculation'!DJ20</f>
        <v>0</v>
      </c>
      <c r="G20" s="99">
        <f t="shared" si="0"/>
        <v>0</v>
      </c>
    </row>
    <row r="21" spans="1:7">
      <c r="A21" s="98" t="s">
        <v>63</v>
      </c>
      <c r="B21" s="94">
        <f>'IDT-1 Calculation'!DF21</f>
        <v>0</v>
      </c>
      <c r="C21" s="94">
        <f>'IDT-1 Calculation'!DG21</f>
        <v>0</v>
      </c>
      <c r="D21" s="94">
        <f>'IDT-1 Calculation'!DH21</f>
        <v>0</v>
      </c>
      <c r="E21" s="94">
        <f>'IDT-1 Calculation'!DI21</f>
        <v>0</v>
      </c>
      <c r="F21" s="94">
        <f>'IDT-1 Calculation'!DJ21</f>
        <v>0</v>
      </c>
      <c r="G21" s="99">
        <f t="shared" si="0"/>
        <v>0</v>
      </c>
    </row>
    <row r="22" spans="1:7">
      <c r="A22" s="98" t="s">
        <v>64</v>
      </c>
      <c r="B22" s="94">
        <f>'IDT-1 Calculation'!DF22</f>
        <v>0</v>
      </c>
      <c r="C22" s="94">
        <f>'IDT-1 Calculation'!DG22</f>
        <v>0</v>
      </c>
      <c r="D22" s="94">
        <f>'IDT-1 Calculation'!DH22</f>
        <v>0</v>
      </c>
      <c r="E22" s="94">
        <f>'IDT-1 Calculation'!DI22</f>
        <v>0</v>
      </c>
      <c r="F22" s="94">
        <f>'IDT-1 Calculation'!DJ22</f>
        <v>0</v>
      </c>
      <c r="G22" s="99">
        <f t="shared" si="0"/>
        <v>0</v>
      </c>
    </row>
    <row r="23" spans="1:7">
      <c r="A23" s="98" t="s">
        <v>65</v>
      </c>
      <c r="B23" s="94">
        <f>'IDT-1 Calculation'!DF23</f>
        <v>0</v>
      </c>
      <c r="C23" s="94">
        <f>'IDT-1 Calculation'!DG23</f>
        <v>0</v>
      </c>
      <c r="D23" s="94">
        <f>'IDT-1 Calculation'!DH23</f>
        <v>0</v>
      </c>
      <c r="E23" s="94">
        <f>'IDT-1 Calculation'!DI23</f>
        <v>0</v>
      </c>
      <c r="F23" s="94">
        <f>'IDT-1 Calculation'!DJ23</f>
        <v>0</v>
      </c>
      <c r="G23" s="99">
        <f t="shared" si="0"/>
        <v>0</v>
      </c>
    </row>
    <row r="24" spans="1:7">
      <c r="A24" s="98" t="s">
        <v>66</v>
      </c>
      <c r="B24" s="94">
        <f>'IDT-1 Calculation'!DF24</f>
        <v>0</v>
      </c>
      <c r="C24" s="94">
        <f>'IDT-1 Calculation'!DG24</f>
        <v>0</v>
      </c>
      <c r="D24" s="94">
        <f>'IDT-1 Calculation'!DH24</f>
        <v>0</v>
      </c>
      <c r="E24" s="94">
        <f>'IDT-1 Calculation'!DI24</f>
        <v>0</v>
      </c>
      <c r="F24" s="94">
        <f>'IDT-1 Calculation'!DJ24</f>
        <v>0</v>
      </c>
      <c r="G24" s="99">
        <f t="shared" si="0"/>
        <v>0</v>
      </c>
    </row>
    <row r="25" spans="1:7">
      <c r="A25" s="98" t="s">
        <v>67</v>
      </c>
      <c r="B25" s="94">
        <f>'IDT-1 Calculation'!DF25</f>
        <v>0</v>
      </c>
      <c r="C25" s="94">
        <f>'IDT-1 Calculation'!DG25</f>
        <v>0</v>
      </c>
      <c r="D25" s="94">
        <f>'IDT-1 Calculation'!DH25</f>
        <v>0</v>
      </c>
      <c r="E25" s="94">
        <f>'IDT-1 Calculation'!DI25</f>
        <v>0</v>
      </c>
      <c r="F25" s="94">
        <f>'IDT-1 Calculation'!DJ25</f>
        <v>0</v>
      </c>
      <c r="G25" s="99">
        <f t="shared" si="0"/>
        <v>0</v>
      </c>
    </row>
    <row r="26" spans="1:7">
      <c r="A26" s="98" t="s">
        <v>68</v>
      </c>
      <c r="B26" s="94">
        <f>'IDT-1 Calculation'!DF26</f>
        <v>0</v>
      </c>
      <c r="C26" s="94">
        <f>'IDT-1 Calculation'!DG26</f>
        <v>0</v>
      </c>
      <c r="D26" s="94">
        <f>'IDT-1 Calculation'!DH26</f>
        <v>0</v>
      </c>
      <c r="E26" s="94">
        <f>'IDT-1 Calculation'!DI26</f>
        <v>0</v>
      </c>
      <c r="F26" s="94">
        <f>'IDT-1 Calculation'!DJ26</f>
        <v>0</v>
      </c>
      <c r="G26" s="99">
        <f t="shared" si="0"/>
        <v>0</v>
      </c>
    </row>
    <row r="27" spans="1:7">
      <c r="A27" s="98" t="s">
        <v>69</v>
      </c>
      <c r="B27" s="94">
        <f>'IDT-1 Calculation'!DF27</f>
        <v>57</v>
      </c>
      <c r="C27" s="94">
        <f>'IDT-1 Calculation'!DG27</f>
        <v>-24.132000000000001</v>
      </c>
      <c r="D27" s="94">
        <f>'IDT-1 Calculation'!DH27</f>
        <v>0</v>
      </c>
      <c r="E27" s="94">
        <f>'IDT-1 Calculation'!DI27</f>
        <v>0</v>
      </c>
      <c r="F27" s="94">
        <f>'IDT-1 Calculation'!DJ27</f>
        <v>-32.868000000000002</v>
      </c>
      <c r="G27" s="99">
        <f t="shared" si="0"/>
        <v>0</v>
      </c>
    </row>
    <row r="28" spans="1:7">
      <c r="A28" s="98" t="s">
        <v>70</v>
      </c>
      <c r="B28" s="94">
        <f>'IDT-1 Calculation'!DF28</f>
        <v>138</v>
      </c>
      <c r="C28" s="94">
        <f>'IDT-1 Calculation'!DG28</f>
        <v>-58.423999999999999</v>
      </c>
      <c r="D28" s="94">
        <f>'IDT-1 Calculation'!DH28</f>
        <v>0</v>
      </c>
      <c r="E28" s="94">
        <f>'IDT-1 Calculation'!DI28</f>
        <v>0</v>
      </c>
      <c r="F28" s="94">
        <f>'IDT-1 Calculation'!DJ28</f>
        <v>-79.575999999999993</v>
      </c>
      <c r="G28" s="99">
        <f t="shared" si="0"/>
        <v>0</v>
      </c>
    </row>
    <row r="29" spans="1:7">
      <c r="A29" s="98" t="s">
        <v>71</v>
      </c>
      <c r="B29" s="94">
        <f>'IDT-1 Calculation'!DF29</f>
        <v>224.29400000000001</v>
      </c>
      <c r="C29" s="94">
        <f>'IDT-1 Calculation'!DG29</f>
        <v>-55</v>
      </c>
      <c r="D29" s="94">
        <f>'IDT-1 Calculation'!DH29</f>
        <v>0</v>
      </c>
      <c r="E29" s="94">
        <f>'IDT-1 Calculation'!DI29</f>
        <v>0</v>
      </c>
      <c r="F29" s="94">
        <f>'IDT-1 Calculation'!DJ29</f>
        <v>-169.29400000000001</v>
      </c>
      <c r="G29" s="99">
        <f t="shared" si="0"/>
        <v>0</v>
      </c>
    </row>
    <row r="30" spans="1:7">
      <c r="A30" s="98" t="s">
        <v>72</v>
      </c>
      <c r="B30" s="94">
        <f>'IDT-1 Calculation'!DF30</f>
        <v>168.52199999999999</v>
      </c>
      <c r="C30" s="94">
        <f>'IDT-1 Calculation'!DG30</f>
        <v>-30</v>
      </c>
      <c r="D30" s="94">
        <f>'IDT-1 Calculation'!DH30</f>
        <v>0</v>
      </c>
      <c r="E30" s="94">
        <f>'IDT-1 Calculation'!DI30</f>
        <v>0</v>
      </c>
      <c r="F30" s="94">
        <f>'IDT-1 Calculation'!DJ30</f>
        <v>-138.52199999999999</v>
      </c>
      <c r="G30" s="99">
        <f t="shared" si="0"/>
        <v>0</v>
      </c>
    </row>
    <row r="31" spans="1:7">
      <c r="A31" s="98" t="s">
        <v>73</v>
      </c>
      <c r="B31" s="94">
        <f>'IDT-1 Calculation'!DF31</f>
        <v>95.685000000000002</v>
      </c>
      <c r="C31" s="94">
        <f>'IDT-1 Calculation'!DG31</f>
        <v>-10</v>
      </c>
      <c r="D31" s="94">
        <f>'IDT-1 Calculation'!DH31</f>
        <v>0</v>
      </c>
      <c r="E31" s="94">
        <f>'IDT-1 Calculation'!DI31</f>
        <v>0</v>
      </c>
      <c r="F31" s="94">
        <f>'IDT-1 Calculation'!DJ31</f>
        <v>-85.685000000000002</v>
      </c>
      <c r="G31" s="99">
        <f t="shared" si="0"/>
        <v>0</v>
      </c>
    </row>
    <row r="32" spans="1:7">
      <c r="A32" s="98" t="s">
        <v>74</v>
      </c>
      <c r="B32" s="94">
        <f>'IDT-1 Calculation'!DF32</f>
        <v>54.146000000000001</v>
      </c>
      <c r="C32" s="94">
        <f>'IDT-1 Calculation'!DG32</f>
        <v>0</v>
      </c>
      <c r="D32" s="94">
        <f>'IDT-1 Calculation'!DH32</f>
        <v>0</v>
      </c>
      <c r="E32" s="94">
        <f>'IDT-1 Calculation'!DI32</f>
        <v>0</v>
      </c>
      <c r="F32" s="94">
        <f>'IDT-1 Calculation'!DJ32</f>
        <v>-54.146000000000001</v>
      </c>
      <c r="G32" s="99">
        <f t="shared" si="0"/>
        <v>0</v>
      </c>
    </row>
    <row r="33" spans="1:7">
      <c r="A33" s="98" t="s">
        <v>75</v>
      </c>
      <c r="B33" s="94">
        <f>'IDT-1 Calculation'!DF33</f>
        <v>27.202999999999999</v>
      </c>
      <c r="C33" s="94">
        <f>'IDT-1 Calculation'!DG33</f>
        <v>0</v>
      </c>
      <c r="D33" s="94">
        <f>'IDT-1 Calculation'!DH33</f>
        <v>0</v>
      </c>
      <c r="E33" s="94">
        <f>'IDT-1 Calculation'!DI33</f>
        <v>0</v>
      </c>
      <c r="F33" s="94">
        <f>'IDT-1 Calculation'!DJ33</f>
        <v>-27.202999999999999</v>
      </c>
      <c r="G33" s="99">
        <f t="shared" si="0"/>
        <v>0</v>
      </c>
    </row>
    <row r="34" spans="1:7">
      <c r="A34" s="98" t="s">
        <v>76</v>
      </c>
      <c r="B34" s="94">
        <f>'IDT-1 Calculation'!DF34</f>
        <v>20.335000000000001</v>
      </c>
      <c r="C34" s="94">
        <f>'IDT-1 Calculation'!DG34</f>
        <v>0</v>
      </c>
      <c r="D34" s="94">
        <f>'IDT-1 Calculation'!DH34</f>
        <v>0</v>
      </c>
      <c r="E34" s="94">
        <f>'IDT-1 Calculation'!DI34</f>
        <v>0</v>
      </c>
      <c r="F34" s="94">
        <f>'IDT-1 Calculation'!DJ34</f>
        <v>-20.335000000000001</v>
      </c>
      <c r="G34" s="99">
        <f t="shared" si="0"/>
        <v>0</v>
      </c>
    </row>
    <row r="35" spans="1:7">
      <c r="A35" s="98" t="s">
        <v>77</v>
      </c>
      <c r="B35" s="94">
        <f>'IDT-1 Calculation'!DF35</f>
        <v>18.853000000000002</v>
      </c>
      <c r="C35" s="94">
        <f>'IDT-1 Calculation'!DG35</f>
        <v>-10</v>
      </c>
      <c r="D35" s="94">
        <f>'IDT-1 Calculation'!DH35</f>
        <v>0</v>
      </c>
      <c r="E35" s="94">
        <f>'IDT-1 Calculation'!DI35</f>
        <v>0</v>
      </c>
      <c r="F35" s="94">
        <f>'IDT-1 Calculation'!DJ35</f>
        <v>-8.8529999999999998</v>
      </c>
      <c r="G35" s="99">
        <f t="shared" si="0"/>
        <v>0</v>
      </c>
    </row>
    <row r="36" spans="1:7">
      <c r="A36" s="98" t="s">
        <v>78</v>
      </c>
      <c r="B36" s="94">
        <f>'IDT-1 Calculation'!DF36</f>
        <v>0</v>
      </c>
      <c r="C36" s="94">
        <f>'IDT-1 Calculation'!DG36</f>
        <v>0</v>
      </c>
      <c r="D36" s="94">
        <f>'IDT-1 Calculation'!DH36</f>
        <v>0</v>
      </c>
      <c r="E36" s="94">
        <f>'IDT-1 Calculation'!DI36</f>
        <v>0</v>
      </c>
      <c r="F36" s="94">
        <f>'IDT-1 Calculation'!DJ36</f>
        <v>0</v>
      </c>
      <c r="G36" s="99">
        <f t="shared" si="0"/>
        <v>0</v>
      </c>
    </row>
    <row r="37" spans="1:7">
      <c r="A37" s="98" t="s">
        <v>79</v>
      </c>
      <c r="B37" s="94">
        <f>'IDT-1 Calculation'!DF37</f>
        <v>0</v>
      </c>
      <c r="C37" s="94">
        <f>'IDT-1 Calculation'!DG37</f>
        <v>0</v>
      </c>
      <c r="D37" s="94">
        <f>'IDT-1 Calculation'!DH37</f>
        <v>0</v>
      </c>
      <c r="E37" s="94">
        <f>'IDT-1 Calculation'!DI37</f>
        <v>0</v>
      </c>
      <c r="F37" s="94">
        <f>'IDT-1 Calculation'!DJ37</f>
        <v>0</v>
      </c>
      <c r="G37" s="99">
        <f t="shared" si="0"/>
        <v>0</v>
      </c>
    </row>
    <row r="38" spans="1:7">
      <c r="A38" s="98" t="s">
        <v>80</v>
      </c>
      <c r="B38" s="94">
        <f>'IDT-1 Calculation'!DF38</f>
        <v>26.120999999999999</v>
      </c>
      <c r="C38" s="94">
        <f>'IDT-1 Calculation'!DG38</f>
        <v>-30</v>
      </c>
      <c r="D38" s="94">
        <f>'IDT-1 Calculation'!DH38</f>
        <v>0</v>
      </c>
      <c r="E38" s="94">
        <f>'IDT-1 Calculation'!DI38</f>
        <v>0</v>
      </c>
      <c r="F38" s="94">
        <f>'IDT-1 Calculation'!DJ38</f>
        <v>3.879</v>
      </c>
      <c r="G38" s="99">
        <f t="shared" si="0"/>
        <v>0</v>
      </c>
    </row>
    <row r="39" spans="1:7">
      <c r="A39" s="98" t="s">
        <v>81</v>
      </c>
      <c r="B39" s="94">
        <f>'IDT-1 Calculation'!DF39</f>
        <v>21.693000000000001</v>
      </c>
      <c r="C39" s="94">
        <f>'IDT-1 Calculation'!DG39</f>
        <v>-40</v>
      </c>
      <c r="D39" s="94">
        <f>'IDT-1 Calculation'!DH39</f>
        <v>0</v>
      </c>
      <c r="E39" s="94">
        <f>'IDT-1 Calculation'!DI39</f>
        <v>0</v>
      </c>
      <c r="F39" s="94">
        <f>'IDT-1 Calculation'!DJ39</f>
        <v>18.306999999999999</v>
      </c>
      <c r="G39" s="99">
        <f t="shared" si="0"/>
        <v>0</v>
      </c>
    </row>
    <row r="40" spans="1:7">
      <c r="A40" s="98" t="s">
        <v>82</v>
      </c>
      <c r="B40" s="94">
        <f>'IDT-1 Calculation'!DF40</f>
        <v>24.405000000000001</v>
      </c>
      <c r="C40" s="94">
        <f>'IDT-1 Calculation'!DG40</f>
        <v>-45</v>
      </c>
      <c r="D40" s="94">
        <f>'IDT-1 Calculation'!DH40</f>
        <v>0</v>
      </c>
      <c r="E40" s="94">
        <f>'IDT-1 Calculation'!DI40</f>
        <v>0</v>
      </c>
      <c r="F40" s="94">
        <f>'IDT-1 Calculation'!DJ40</f>
        <v>20.594999999999999</v>
      </c>
      <c r="G40" s="99">
        <f t="shared" si="0"/>
        <v>0</v>
      </c>
    </row>
    <row r="41" spans="1:7">
      <c r="A41" s="98" t="s">
        <v>83</v>
      </c>
      <c r="B41" s="94">
        <f>'IDT-1 Calculation'!DF41</f>
        <v>16</v>
      </c>
      <c r="C41" s="94">
        <f>'IDT-1 Calculation'!DG41</f>
        <v>-55</v>
      </c>
      <c r="D41" s="94">
        <f>'IDT-1 Calculation'!DH41</f>
        <v>0</v>
      </c>
      <c r="E41" s="94">
        <f>'IDT-1 Calculation'!DI41</f>
        <v>0</v>
      </c>
      <c r="F41" s="94">
        <f>'IDT-1 Calculation'!DJ41</f>
        <v>39</v>
      </c>
      <c r="G41" s="99">
        <f t="shared" si="0"/>
        <v>0</v>
      </c>
    </row>
    <row r="42" spans="1:7">
      <c r="A42" s="98" t="s">
        <v>84</v>
      </c>
      <c r="B42" s="94">
        <f>'IDT-1 Calculation'!DF42</f>
        <v>0</v>
      </c>
      <c r="C42" s="94">
        <f>'IDT-1 Calculation'!DG42</f>
        <v>-60</v>
      </c>
      <c r="D42" s="94">
        <f>'IDT-1 Calculation'!DH42</f>
        <v>0</v>
      </c>
      <c r="E42" s="94">
        <f>'IDT-1 Calculation'!DI42</f>
        <v>0</v>
      </c>
      <c r="F42" s="94">
        <f>'IDT-1 Calculation'!DJ42</f>
        <v>60</v>
      </c>
      <c r="G42" s="99">
        <f t="shared" si="0"/>
        <v>0</v>
      </c>
    </row>
    <row r="43" spans="1:7">
      <c r="A43" s="98" t="s">
        <v>85</v>
      </c>
      <c r="B43" s="94">
        <f>'IDT-1 Calculation'!DF43</f>
        <v>40.673999999999999</v>
      </c>
      <c r="C43" s="94">
        <f>'IDT-1 Calculation'!DG43</f>
        <v>-75</v>
      </c>
      <c r="D43" s="94">
        <f>'IDT-1 Calculation'!DH43</f>
        <v>0</v>
      </c>
      <c r="E43" s="94">
        <f>'IDT-1 Calculation'!DI43</f>
        <v>0</v>
      </c>
      <c r="F43" s="94">
        <f>'IDT-1 Calculation'!DJ43</f>
        <v>34.326000000000001</v>
      </c>
      <c r="G43" s="99">
        <f t="shared" si="0"/>
        <v>0</v>
      </c>
    </row>
    <row r="44" spans="1:7">
      <c r="A44" s="98" t="s">
        <v>86</v>
      </c>
      <c r="B44" s="94">
        <f>'IDT-1 Calculation'!DF44</f>
        <v>48.808999999999997</v>
      </c>
      <c r="C44" s="94">
        <f>'IDT-1 Calculation'!DG44</f>
        <v>-90</v>
      </c>
      <c r="D44" s="94">
        <f>'IDT-1 Calculation'!DH44</f>
        <v>0</v>
      </c>
      <c r="E44" s="94">
        <f>'IDT-1 Calculation'!DI44</f>
        <v>0</v>
      </c>
      <c r="F44" s="94">
        <f>'IDT-1 Calculation'!DJ44</f>
        <v>41.191000000000003</v>
      </c>
      <c r="G44" s="99">
        <f t="shared" si="0"/>
        <v>0</v>
      </c>
    </row>
    <row r="45" spans="1:7">
      <c r="A45" s="98" t="s">
        <v>87</v>
      </c>
      <c r="B45" s="94">
        <f>'IDT-1 Calculation'!DF45</f>
        <v>43.386000000000003</v>
      </c>
      <c r="C45" s="94">
        <f>'IDT-1 Calculation'!DG45</f>
        <v>-80</v>
      </c>
      <c r="D45" s="94">
        <f>'IDT-1 Calculation'!DH45</f>
        <v>0</v>
      </c>
      <c r="E45" s="94">
        <f>'IDT-1 Calculation'!DI45</f>
        <v>0</v>
      </c>
      <c r="F45" s="94">
        <f>'IDT-1 Calculation'!DJ45</f>
        <v>36.613999999999997</v>
      </c>
      <c r="G45" s="99">
        <f t="shared" si="0"/>
        <v>0</v>
      </c>
    </row>
    <row r="46" spans="1:7">
      <c r="A46" s="98" t="s">
        <v>88</v>
      </c>
      <c r="B46" s="94">
        <f>'IDT-1 Calculation'!DF46</f>
        <v>46.097999999999999</v>
      </c>
      <c r="C46" s="94">
        <f>'IDT-1 Calculation'!DG46</f>
        <v>-85</v>
      </c>
      <c r="D46" s="94">
        <f>'IDT-1 Calculation'!DH46</f>
        <v>0</v>
      </c>
      <c r="E46" s="94">
        <f>'IDT-1 Calculation'!DI46</f>
        <v>0</v>
      </c>
      <c r="F46" s="94">
        <f>'IDT-1 Calculation'!DJ46</f>
        <v>38.902000000000001</v>
      </c>
      <c r="G46" s="99">
        <f t="shared" si="0"/>
        <v>0</v>
      </c>
    </row>
    <row r="47" spans="1:7">
      <c r="A47" s="98" t="s">
        <v>89</v>
      </c>
      <c r="B47" s="94">
        <f>'IDT-1 Calculation'!DF47</f>
        <v>29.827999999999999</v>
      </c>
      <c r="C47" s="94">
        <f>'IDT-1 Calculation'!DG47</f>
        <v>-55</v>
      </c>
      <c r="D47" s="94">
        <f>'IDT-1 Calculation'!DH47</f>
        <v>0</v>
      </c>
      <c r="E47" s="94">
        <f>'IDT-1 Calculation'!DI47</f>
        <v>0</v>
      </c>
      <c r="F47" s="94">
        <f>'IDT-1 Calculation'!DJ47</f>
        <v>25.172000000000001</v>
      </c>
      <c r="G47" s="99">
        <f t="shared" si="0"/>
        <v>0</v>
      </c>
    </row>
    <row r="48" spans="1:7">
      <c r="A48" s="98" t="s">
        <v>90</v>
      </c>
      <c r="B48" s="94">
        <f>'IDT-1 Calculation'!DF48</f>
        <v>0</v>
      </c>
      <c r="C48" s="94">
        <f>'IDT-1 Calculation'!DG48</f>
        <v>0</v>
      </c>
      <c r="D48" s="94">
        <f>'IDT-1 Calculation'!DH48</f>
        <v>0</v>
      </c>
      <c r="E48" s="94">
        <f>'IDT-1 Calculation'!DI48</f>
        <v>0</v>
      </c>
      <c r="F48" s="94">
        <f>'IDT-1 Calculation'!DJ48</f>
        <v>0</v>
      </c>
      <c r="G48" s="99">
        <f t="shared" si="0"/>
        <v>0</v>
      </c>
    </row>
    <row r="49" spans="1:7">
      <c r="A49" s="98" t="s">
        <v>91</v>
      </c>
      <c r="B49" s="94">
        <f>'IDT-1 Calculation'!DF49</f>
        <v>0</v>
      </c>
      <c r="C49" s="94">
        <f>'IDT-1 Calculation'!DG49</f>
        <v>0</v>
      </c>
      <c r="D49" s="94">
        <f>'IDT-1 Calculation'!DH49</f>
        <v>0</v>
      </c>
      <c r="E49" s="94">
        <f>'IDT-1 Calculation'!DI49</f>
        <v>0</v>
      </c>
      <c r="F49" s="94">
        <f>'IDT-1 Calculation'!DJ49</f>
        <v>0</v>
      </c>
      <c r="G49" s="99">
        <f t="shared" si="0"/>
        <v>0</v>
      </c>
    </row>
    <row r="50" spans="1:7">
      <c r="A50" s="98" t="s">
        <v>92</v>
      </c>
      <c r="B50" s="94">
        <f>'IDT-1 Calculation'!DF50</f>
        <v>0</v>
      </c>
      <c r="C50" s="94">
        <f>'IDT-1 Calculation'!DG50</f>
        <v>0</v>
      </c>
      <c r="D50" s="94">
        <f>'IDT-1 Calculation'!DH50</f>
        <v>0</v>
      </c>
      <c r="E50" s="94">
        <f>'IDT-1 Calculation'!DI50</f>
        <v>0</v>
      </c>
      <c r="F50" s="94">
        <f>'IDT-1 Calculation'!DJ50</f>
        <v>0</v>
      </c>
      <c r="G50" s="99">
        <f t="shared" si="0"/>
        <v>0</v>
      </c>
    </row>
    <row r="51" spans="1:7">
      <c r="A51" s="98" t="s">
        <v>93</v>
      </c>
      <c r="B51" s="94">
        <f>'IDT-1 Calculation'!DF51</f>
        <v>0</v>
      </c>
      <c r="C51" s="94">
        <f>'IDT-1 Calculation'!DG51</f>
        <v>0</v>
      </c>
      <c r="D51" s="94">
        <f>'IDT-1 Calculation'!DH51</f>
        <v>0</v>
      </c>
      <c r="E51" s="94">
        <f>'IDT-1 Calculation'!DI51</f>
        <v>0</v>
      </c>
      <c r="F51" s="94">
        <f>'IDT-1 Calculation'!DJ51</f>
        <v>0</v>
      </c>
      <c r="G51" s="99">
        <f t="shared" si="0"/>
        <v>0</v>
      </c>
    </row>
    <row r="52" spans="1:7">
      <c r="A52" s="98" t="s">
        <v>94</v>
      </c>
      <c r="B52" s="94">
        <f>'IDT-1 Calculation'!DF52</f>
        <v>0</v>
      </c>
      <c r="C52" s="94">
        <f>'IDT-1 Calculation'!DG52</f>
        <v>0</v>
      </c>
      <c r="D52" s="94">
        <f>'IDT-1 Calculation'!DH52</f>
        <v>0</v>
      </c>
      <c r="E52" s="94">
        <f>'IDT-1 Calculation'!DI52</f>
        <v>0</v>
      </c>
      <c r="F52" s="94">
        <f>'IDT-1 Calculation'!DJ52</f>
        <v>0</v>
      </c>
      <c r="G52" s="99">
        <f t="shared" si="0"/>
        <v>0</v>
      </c>
    </row>
    <row r="53" spans="1:7">
      <c r="A53" s="98" t="s">
        <v>95</v>
      </c>
      <c r="B53" s="94">
        <f>'IDT-1 Calculation'!DF53</f>
        <v>0</v>
      </c>
      <c r="C53" s="94">
        <f>'IDT-1 Calculation'!DG53</f>
        <v>0</v>
      </c>
      <c r="D53" s="94">
        <f>'IDT-1 Calculation'!DH53</f>
        <v>0</v>
      </c>
      <c r="E53" s="94">
        <f>'IDT-1 Calculation'!DI53</f>
        <v>0</v>
      </c>
      <c r="F53" s="94">
        <f>'IDT-1 Calculation'!DJ53</f>
        <v>0</v>
      </c>
      <c r="G53" s="99">
        <f t="shared" si="0"/>
        <v>0</v>
      </c>
    </row>
    <row r="54" spans="1:7">
      <c r="A54" s="98" t="s">
        <v>96</v>
      </c>
      <c r="B54" s="94">
        <f>'IDT-1 Calculation'!DF54</f>
        <v>0</v>
      </c>
      <c r="C54" s="94">
        <f>'IDT-1 Calculation'!DG54</f>
        <v>0</v>
      </c>
      <c r="D54" s="94">
        <f>'IDT-1 Calculation'!DH54</f>
        <v>0</v>
      </c>
      <c r="E54" s="94">
        <f>'IDT-1 Calculation'!DI54</f>
        <v>0</v>
      </c>
      <c r="F54" s="94">
        <f>'IDT-1 Calculation'!DJ54</f>
        <v>0</v>
      </c>
      <c r="G54" s="99">
        <f t="shared" si="0"/>
        <v>0</v>
      </c>
    </row>
    <row r="55" spans="1:7">
      <c r="A55" s="98" t="s">
        <v>97</v>
      </c>
      <c r="B55" s="94">
        <f>'IDT-1 Calculation'!DF55</f>
        <v>0</v>
      </c>
      <c r="C55" s="94">
        <f>'IDT-1 Calculation'!DG55</f>
        <v>0</v>
      </c>
      <c r="D55" s="94">
        <f>'IDT-1 Calculation'!DH55</f>
        <v>0</v>
      </c>
      <c r="E55" s="94">
        <f>'IDT-1 Calculation'!DI55</f>
        <v>0</v>
      </c>
      <c r="F55" s="94">
        <f>'IDT-1 Calculation'!DJ55</f>
        <v>0</v>
      </c>
      <c r="G55" s="99">
        <f t="shared" si="0"/>
        <v>0</v>
      </c>
    </row>
    <row r="56" spans="1:7">
      <c r="A56" s="98" t="s">
        <v>98</v>
      </c>
      <c r="B56" s="94">
        <f>'IDT-1 Calculation'!DF56</f>
        <v>0</v>
      </c>
      <c r="C56" s="94">
        <f>'IDT-1 Calculation'!DG56</f>
        <v>0</v>
      </c>
      <c r="D56" s="94">
        <f>'IDT-1 Calculation'!DH56</f>
        <v>0</v>
      </c>
      <c r="E56" s="94">
        <f>'IDT-1 Calculation'!DI56</f>
        <v>0</v>
      </c>
      <c r="F56" s="94">
        <f>'IDT-1 Calculation'!DJ56</f>
        <v>0</v>
      </c>
      <c r="G56" s="99">
        <f t="shared" si="0"/>
        <v>0</v>
      </c>
    </row>
    <row r="57" spans="1:7">
      <c r="A57" s="98" t="s">
        <v>99</v>
      </c>
      <c r="B57" s="94">
        <f>'IDT-1 Calculation'!DF57</f>
        <v>0</v>
      </c>
      <c r="C57" s="94">
        <f>'IDT-1 Calculation'!DG57</f>
        <v>0</v>
      </c>
      <c r="D57" s="94">
        <f>'IDT-1 Calculation'!DH57</f>
        <v>0</v>
      </c>
      <c r="E57" s="94">
        <f>'IDT-1 Calculation'!DI57</f>
        <v>0</v>
      </c>
      <c r="F57" s="94">
        <f>'IDT-1 Calculation'!DJ57</f>
        <v>0</v>
      </c>
      <c r="G57" s="99">
        <f t="shared" si="0"/>
        <v>0</v>
      </c>
    </row>
    <row r="58" spans="1:7">
      <c r="A58" s="98" t="s">
        <v>100</v>
      </c>
      <c r="B58" s="94">
        <f>'IDT-1 Calculation'!DF58</f>
        <v>0</v>
      </c>
      <c r="C58" s="94">
        <f>'IDT-1 Calculation'!DG58</f>
        <v>0</v>
      </c>
      <c r="D58" s="94">
        <f>'IDT-1 Calculation'!DH58</f>
        <v>0</v>
      </c>
      <c r="E58" s="94">
        <f>'IDT-1 Calculation'!DI58</f>
        <v>0</v>
      </c>
      <c r="F58" s="94">
        <f>'IDT-1 Calculation'!DJ58</f>
        <v>0</v>
      </c>
      <c r="G58" s="99">
        <f t="shared" si="0"/>
        <v>0</v>
      </c>
    </row>
    <row r="59" spans="1:7">
      <c r="A59" s="98" t="s">
        <v>101</v>
      </c>
      <c r="B59" s="94">
        <f>'IDT-1 Calculation'!DF59</f>
        <v>0</v>
      </c>
      <c r="C59" s="94">
        <f>'IDT-1 Calculation'!DG59</f>
        <v>0</v>
      </c>
      <c r="D59" s="94">
        <f>'IDT-1 Calculation'!DH59</f>
        <v>0</v>
      </c>
      <c r="E59" s="94">
        <f>'IDT-1 Calculation'!DI59</f>
        <v>0</v>
      </c>
      <c r="F59" s="94">
        <f>'IDT-1 Calculation'!DJ59</f>
        <v>0</v>
      </c>
      <c r="G59" s="99">
        <f t="shared" si="0"/>
        <v>0</v>
      </c>
    </row>
    <row r="60" spans="1:7">
      <c r="A60" s="98" t="s">
        <v>102</v>
      </c>
      <c r="B60" s="94">
        <f>'IDT-1 Calculation'!DF60</f>
        <v>0</v>
      </c>
      <c r="C60" s="94">
        <f>'IDT-1 Calculation'!DG60</f>
        <v>0</v>
      </c>
      <c r="D60" s="94">
        <f>'IDT-1 Calculation'!DH60</f>
        <v>0</v>
      </c>
      <c r="E60" s="94">
        <f>'IDT-1 Calculation'!DI60</f>
        <v>0</v>
      </c>
      <c r="F60" s="94">
        <f>'IDT-1 Calculation'!DJ60</f>
        <v>0</v>
      </c>
      <c r="G60" s="99">
        <f t="shared" si="0"/>
        <v>0</v>
      </c>
    </row>
    <row r="61" spans="1:7">
      <c r="A61" s="98" t="s">
        <v>103</v>
      </c>
      <c r="B61" s="94">
        <f>'IDT-1 Calculation'!DF61</f>
        <v>0</v>
      </c>
      <c r="C61" s="94">
        <f>'IDT-1 Calculation'!DG61</f>
        <v>0</v>
      </c>
      <c r="D61" s="94">
        <f>'IDT-1 Calculation'!DH61</f>
        <v>0</v>
      </c>
      <c r="E61" s="94">
        <f>'IDT-1 Calculation'!DI61</f>
        <v>0</v>
      </c>
      <c r="F61" s="94">
        <f>'IDT-1 Calculation'!DJ61</f>
        <v>0</v>
      </c>
      <c r="G61" s="99">
        <f t="shared" si="0"/>
        <v>0</v>
      </c>
    </row>
    <row r="62" spans="1:7">
      <c r="A62" s="98" t="s">
        <v>104</v>
      </c>
      <c r="B62" s="94">
        <f>'IDT-1 Calculation'!DF62</f>
        <v>0</v>
      </c>
      <c r="C62" s="94">
        <f>'IDT-1 Calculation'!DG62</f>
        <v>0</v>
      </c>
      <c r="D62" s="94">
        <f>'IDT-1 Calculation'!DH62</f>
        <v>0</v>
      </c>
      <c r="E62" s="94">
        <f>'IDT-1 Calculation'!DI62</f>
        <v>0</v>
      </c>
      <c r="F62" s="94">
        <f>'IDT-1 Calculation'!DJ62</f>
        <v>0</v>
      </c>
      <c r="G62" s="99">
        <f t="shared" si="0"/>
        <v>0</v>
      </c>
    </row>
    <row r="63" spans="1:7">
      <c r="A63" s="98" t="s">
        <v>105</v>
      </c>
      <c r="B63" s="94">
        <f>'IDT-1 Calculation'!DF63</f>
        <v>0</v>
      </c>
      <c r="C63" s="94">
        <f>'IDT-1 Calculation'!DG63</f>
        <v>0</v>
      </c>
      <c r="D63" s="94">
        <f>'IDT-1 Calculation'!DH63</f>
        <v>0</v>
      </c>
      <c r="E63" s="94">
        <f>'IDT-1 Calculation'!DI63</f>
        <v>0</v>
      </c>
      <c r="F63" s="94">
        <f>'IDT-1 Calculation'!DJ63</f>
        <v>0</v>
      </c>
      <c r="G63" s="99">
        <f t="shared" si="0"/>
        <v>0</v>
      </c>
    </row>
    <row r="64" spans="1:7">
      <c r="A64" s="98" t="s">
        <v>106</v>
      </c>
      <c r="B64" s="94">
        <f>'IDT-1 Calculation'!DF64</f>
        <v>0</v>
      </c>
      <c r="C64" s="94">
        <f>'IDT-1 Calculation'!DG64</f>
        <v>0</v>
      </c>
      <c r="D64" s="94">
        <f>'IDT-1 Calculation'!DH64</f>
        <v>0</v>
      </c>
      <c r="E64" s="94">
        <f>'IDT-1 Calculation'!DI64</f>
        <v>0</v>
      </c>
      <c r="F64" s="94">
        <f>'IDT-1 Calculation'!DJ64</f>
        <v>0</v>
      </c>
      <c r="G64" s="99">
        <f t="shared" si="0"/>
        <v>0</v>
      </c>
    </row>
    <row r="65" spans="1:7">
      <c r="A65" s="98" t="s">
        <v>107</v>
      </c>
      <c r="B65" s="94">
        <f>'IDT-1 Calculation'!DF65</f>
        <v>0</v>
      </c>
      <c r="C65" s="94">
        <f>'IDT-1 Calculation'!DG65</f>
        <v>0</v>
      </c>
      <c r="D65" s="94">
        <f>'IDT-1 Calculation'!DH65</f>
        <v>0</v>
      </c>
      <c r="E65" s="94">
        <f>'IDT-1 Calculation'!DI65</f>
        <v>0</v>
      </c>
      <c r="F65" s="94">
        <f>'IDT-1 Calculation'!DJ65</f>
        <v>0</v>
      </c>
      <c r="G65" s="99">
        <f t="shared" si="0"/>
        <v>0</v>
      </c>
    </row>
    <row r="66" spans="1:7">
      <c r="A66" s="98" t="s">
        <v>108</v>
      </c>
      <c r="B66" s="94">
        <f>'IDT-1 Calculation'!DF66</f>
        <v>0</v>
      </c>
      <c r="C66" s="94">
        <f>'IDT-1 Calculation'!DG66</f>
        <v>0</v>
      </c>
      <c r="D66" s="94">
        <f>'IDT-1 Calculation'!DH66</f>
        <v>0</v>
      </c>
      <c r="E66" s="94">
        <f>'IDT-1 Calculation'!DI66</f>
        <v>0</v>
      </c>
      <c r="F66" s="94">
        <f>'IDT-1 Calculation'!DJ66</f>
        <v>0</v>
      </c>
      <c r="G66" s="99">
        <f t="shared" si="0"/>
        <v>0</v>
      </c>
    </row>
    <row r="67" spans="1:7">
      <c r="A67" s="98" t="s">
        <v>109</v>
      </c>
      <c r="B67" s="94">
        <f>'IDT-1 Calculation'!DF67</f>
        <v>0</v>
      </c>
      <c r="C67" s="94">
        <f>'IDT-1 Calculation'!DG67</f>
        <v>0</v>
      </c>
      <c r="D67" s="94">
        <f>'IDT-1 Calculation'!DH67</f>
        <v>0</v>
      </c>
      <c r="E67" s="94">
        <f>'IDT-1 Calculation'!DI67</f>
        <v>0</v>
      </c>
      <c r="F67" s="94">
        <f>'IDT-1 Calculation'!DJ67</f>
        <v>0</v>
      </c>
      <c r="G67" s="99">
        <f t="shared" si="0"/>
        <v>0</v>
      </c>
    </row>
    <row r="68" spans="1:7">
      <c r="A68" s="98" t="s">
        <v>110</v>
      </c>
      <c r="B68" s="94">
        <f>'IDT-1 Calculation'!DF68</f>
        <v>0</v>
      </c>
      <c r="C68" s="94">
        <f>'IDT-1 Calculation'!DG68</f>
        <v>0</v>
      </c>
      <c r="D68" s="94">
        <f>'IDT-1 Calculation'!DH68</f>
        <v>0</v>
      </c>
      <c r="E68" s="94">
        <f>'IDT-1 Calculation'!DI68</f>
        <v>0</v>
      </c>
      <c r="F68" s="94">
        <f>'IDT-1 Calculation'!DJ68</f>
        <v>0</v>
      </c>
      <c r="G68" s="99">
        <f t="shared" ref="G68:G99" si="1">SUM(B68:F68)</f>
        <v>0</v>
      </c>
    </row>
    <row r="69" spans="1:7">
      <c r="A69" s="98" t="s">
        <v>111</v>
      </c>
      <c r="B69" s="94">
        <f>'IDT-1 Calculation'!DF69</f>
        <v>0</v>
      </c>
      <c r="C69" s="94">
        <f>'IDT-1 Calculation'!DG69</f>
        <v>0</v>
      </c>
      <c r="D69" s="94">
        <f>'IDT-1 Calculation'!DH69</f>
        <v>0</v>
      </c>
      <c r="E69" s="94">
        <f>'IDT-1 Calculation'!DI69</f>
        <v>0</v>
      </c>
      <c r="F69" s="94">
        <f>'IDT-1 Calculation'!DJ69</f>
        <v>0</v>
      </c>
      <c r="G69" s="99">
        <f t="shared" si="1"/>
        <v>0</v>
      </c>
    </row>
    <row r="70" spans="1:7">
      <c r="A70" s="98" t="s">
        <v>112</v>
      </c>
      <c r="B70" s="94">
        <f>'IDT-1 Calculation'!DF70</f>
        <v>0</v>
      </c>
      <c r="C70" s="94">
        <f>'IDT-1 Calculation'!DG70</f>
        <v>0</v>
      </c>
      <c r="D70" s="94">
        <f>'IDT-1 Calculation'!DH70</f>
        <v>0</v>
      </c>
      <c r="E70" s="94">
        <f>'IDT-1 Calculation'!DI70</f>
        <v>0</v>
      </c>
      <c r="F70" s="94">
        <f>'IDT-1 Calculation'!DJ70</f>
        <v>0</v>
      </c>
      <c r="G70" s="99">
        <f t="shared" si="1"/>
        <v>0</v>
      </c>
    </row>
    <row r="71" spans="1:7">
      <c r="A71" s="98" t="s">
        <v>113</v>
      </c>
      <c r="B71" s="94">
        <f>'IDT-1 Calculation'!DF71</f>
        <v>0</v>
      </c>
      <c r="C71" s="94">
        <f>'IDT-1 Calculation'!DG71</f>
        <v>0</v>
      </c>
      <c r="D71" s="94">
        <f>'IDT-1 Calculation'!DH71</f>
        <v>0</v>
      </c>
      <c r="E71" s="94">
        <f>'IDT-1 Calculation'!DI71</f>
        <v>0</v>
      </c>
      <c r="F71" s="94">
        <f>'IDT-1 Calculation'!DJ71</f>
        <v>0</v>
      </c>
      <c r="G71" s="99">
        <f t="shared" si="1"/>
        <v>0</v>
      </c>
    </row>
    <row r="72" spans="1:7">
      <c r="A72" s="98" t="s">
        <v>114</v>
      </c>
      <c r="B72" s="94">
        <f>'IDT-1 Calculation'!DF72</f>
        <v>0</v>
      </c>
      <c r="C72" s="94">
        <f>'IDT-1 Calculation'!DG72</f>
        <v>0</v>
      </c>
      <c r="D72" s="94">
        <f>'IDT-1 Calculation'!DH72</f>
        <v>0</v>
      </c>
      <c r="E72" s="94">
        <f>'IDT-1 Calculation'!DI72</f>
        <v>0</v>
      </c>
      <c r="F72" s="94">
        <f>'IDT-1 Calculation'!DJ72</f>
        <v>0</v>
      </c>
      <c r="G72" s="99">
        <f t="shared" si="1"/>
        <v>0</v>
      </c>
    </row>
    <row r="73" spans="1:7">
      <c r="A73" s="98" t="s">
        <v>115</v>
      </c>
      <c r="B73" s="94">
        <f>'IDT-1 Calculation'!DF73</f>
        <v>0</v>
      </c>
      <c r="C73" s="94">
        <f>'IDT-1 Calculation'!DG73</f>
        <v>0</v>
      </c>
      <c r="D73" s="94">
        <f>'IDT-1 Calculation'!DH73</f>
        <v>0</v>
      </c>
      <c r="E73" s="94">
        <f>'IDT-1 Calculation'!DI73</f>
        <v>0</v>
      </c>
      <c r="F73" s="94">
        <f>'IDT-1 Calculation'!DJ73</f>
        <v>0</v>
      </c>
      <c r="G73" s="99">
        <f t="shared" si="1"/>
        <v>0</v>
      </c>
    </row>
    <row r="74" spans="1:7">
      <c r="A74" s="98" t="s">
        <v>116</v>
      </c>
      <c r="B74" s="94">
        <f>'IDT-1 Calculation'!DF74</f>
        <v>63</v>
      </c>
      <c r="C74" s="94">
        <f>'IDT-1 Calculation'!DG74</f>
        <v>-26.672000000000001</v>
      </c>
      <c r="D74" s="94">
        <f>'IDT-1 Calculation'!DH74</f>
        <v>0</v>
      </c>
      <c r="E74" s="94">
        <f>'IDT-1 Calculation'!DI74</f>
        <v>0</v>
      </c>
      <c r="F74" s="94">
        <f>'IDT-1 Calculation'!DJ74</f>
        <v>-36.328000000000003</v>
      </c>
      <c r="G74" s="99">
        <f t="shared" si="1"/>
        <v>0</v>
      </c>
    </row>
    <row r="75" spans="1:7">
      <c r="A75" s="98" t="s">
        <v>117</v>
      </c>
      <c r="B75" s="94">
        <f>'IDT-1 Calculation'!DF75</f>
        <v>0</v>
      </c>
      <c r="C75" s="94">
        <f>'IDT-1 Calculation'!DG75</f>
        <v>0</v>
      </c>
      <c r="D75" s="94">
        <f>'IDT-1 Calculation'!DH75</f>
        <v>0</v>
      </c>
      <c r="E75" s="94">
        <f>'IDT-1 Calculation'!DI75</f>
        <v>0</v>
      </c>
      <c r="F75" s="94">
        <f>'IDT-1 Calculation'!DJ75</f>
        <v>0</v>
      </c>
      <c r="G75" s="99">
        <f t="shared" si="1"/>
        <v>0</v>
      </c>
    </row>
    <row r="76" spans="1:7">
      <c r="A76" s="98" t="s">
        <v>118</v>
      </c>
      <c r="B76" s="94">
        <f>'IDT-1 Calculation'!DF76</f>
        <v>0</v>
      </c>
      <c r="C76" s="94">
        <f>'IDT-1 Calculation'!DG76</f>
        <v>0</v>
      </c>
      <c r="D76" s="94">
        <f>'IDT-1 Calculation'!DH76</f>
        <v>0</v>
      </c>
      <c r="E76" s="94">
        <f>'IDT-1 Calculation'!DI76</f>
        <v>0</v>
      </c>
      <c r="F76" s="94">
        <f>'IDT-1 Calculation'!DJ76</f>
        <v>0</v>
      </c>
      <c r="G76" s="99">
        <f t="shared" si="1"/>
        <v>0</v>
      </c>
    </row>
    <row r="77" spans="1:7">
      <c r="A77" s="98" t="s">
        <v>119</v>
      </c>
      <c r="B77" s="94">
        <f>'IDT-1 Calculation'!DF77</f>
        <v>15</v>
      </c>
      <c r="C77" s="94">
        <f>'IDT-1 Calculation'!DG77</f>
        <v>-15</v>
      </c>
      <c r="D77" s="94">
        <f>'IDT-1 Calculation'!DH77</f>
        <v>0</v>
      </c>
      <c r="E77" s="94">
        <f>'IDT-1 Calculation'!DI77</f>
        <v>0</v>
      </c>
      <c r="F77" s="94">
        <f>'IDT-1 Calculation'!DJ77</f>
        <v>0</v>
      </c>
      <c r="G77" s="99">
        <f t="shared" si="1"/>
        <v>0</v>
      </c>
    </row>
    <row r="78" spans="1:7">
      <c r="A78" s="98" t="s">
        <v>120</v>
      </c>
      <c r="B78" s="94">
        <f>'IDT-1 Calculation'!DF78</f>
        <v>8.1349999999999998</v>
      </c>
      <c r="C78" s="94">
        <f>'IDT-1 Calculation'!DG78</f>
        <v>-15</v>
      </c>
      <c r="D78" s="94">
        <f>'IDT-1 Calculation'!DH78</f>
        <v>0</v>
      </c>
      <c r="E78" s="94">
        <f>'IDT-1 Calculation'!DI78</f>
        <v>0</v>
      </c>
      <c r="F78" s="94">
        <f>'IDT-1 Calculation'!DJ78</f>
        <v>6.8650000000000002</v>
      </c>
      <c r="G78" s="99">
        <f t="shared" si="1"/>
        <v>0</v>
      </c>
    </row>
    <row r="79" spans="1:7">
      <c r="A79" s="98" t="s">
        <v>121</v>
      </c>
      <c r="B79" s="94">
        <f>'IDT-1 Calculation'!DF79</f>
        <v>0</v>
      </c>
      <c r="C79" s="94">
        <f>'IDT-1 Calculation'!DG79</f>
        <v>0</v>
      </c>
      <c r="D79" s="94">
        <f>'IDT-1 Calculation'!DH79</f>
        <v>0</v>
      </c>
      <c r="E79" s="94">
        <f>'IDT-1 Calculation'!DI79</f>
        <v>0</v>
      </c>
      <c r="F79" s="94">
        <f>'IDT-1 Calculation'!DJ79</f>
        <v>0</v>
      </c>
      <c r="G79" s="99">
        <f t="shared" si="1"/>
        <v>0</v>
      </c>
    </row>
    <row r="80" spans="1:7">
      <c r="A80" s="98" t="s">
        <v>122</v>
      </c>
      <c r="B80" s="94">
        <f>'IDT-1 Calculation'!DF80</f>
        <v>0</v>
      </c>
      <c r="C80" s="94">
        <f>'IDT-1 Calculation'!DG80</f>
        <v>0</v>
      </c>
      <c r="D80" s="94">
        <f>'IDT-1 Calculation'!DH80</f>
        <v>0</v>
      </c>
      <c r="E80" s="94">
        <f>'IDT-1 Calculation'!DI80</f>
        <v>0</v>
      </c>
      <c r="F80" s="94">
        <f>'IDT-1 Calculation'!DJ80</f>
        <v>0</v>
      </c>
      <c r="G80" s="99">
        <f t="shared" si="1"/>
        <v>0</v>
      </c>
    </row>
    <row r="81" spans="1:7">
      <c r="A81" s="98" t="s">
        <v>123</v>
      </c>
      <c r="B81" s="94">
        <f>'IDT-1 Calculation'!DF81</f>
        <v>0</v>
      </c>
      <c r="C81" s="94">
        <f>'IDT-1 Calculation'!DG81</f>
        <v>0</v>
      </c>
      <c r="D81" s="94">
        <f>'IDT-1 Calculation'!DH81</f>
        <v>0</v>
      </c>
      <c r="E81" s="94">
        <f>'IDT-1 Calculation'!DI81</f>
        <v>0</v>
      </c>
      <c r="F81" s="94">
        <f>'IDT-1 Calculation'!DJ81</f>
        <v>0</v>
      </c>
      <c r="G81" s="99">
        <f t="shared" si="1"/>
        <v>0</v>
      </c>
    </row>
    <row r="82" spans="1:7">
      <c r="A82" s="98" t="s">
        <v>124</v>
      </c>
      <c r="B82" s="94">
        <f>'IDT-1 Calculation'!DF82</f>
        <v>0</v>
      </c>
      <c r="C82" s="94">
        <f>'IDT-1 Calculation'!DG82</f>
        <v>0</v>
      </c>
      <c r="D82" s="94">
        <f>'IDT-1 Calculation'!DH82</f>
        <v>0</v>
      </c>
      <c r="E82" s="94">
        <f>'IDT-1 Calculation'!DI82</f>
        <v>0</v>
      </c>
      <c r="F82" s="94">
        <f>'IDT-1 Calculation'!DJ82</f>
        <v>0</v>
      </c>
      <c r="G82" s="99">
        <f t="shared" si="1"/>
        <v>0</v>
      </c>
    </row>
    <row r="83" spans="1:7">
      <c r="A83" s="98" t="s">
        <v>125</v>
      </c>
      <c r="B83" s="94">
        <f>'IDT-1 Calculation'!DF83</f>
        <v>113.527</v>
      </c>
      <c r="C83" s="94">
        <f>'IDT-1 Calculation'!DG83</f>
        <v>-95</v>
      </c>
      <c r="D83" s="94">
        <f>'IDT-1 Calculation'!DH83</f>
        <v>0</v>
      </c>
      <c r="E83" s="94">
        <f>'IDT-1 Calculation'!DI83</f>
        <v>0</v>
      </c>
      <c r="F83" s="94">
        <f>'IDT-1 Calculation'!DJ83</f>
        <v>-18.527000000000001</v>
      </c>
      <c r="G83" s="99">
        <f t="shared" si="1"/>
        <v>0</v>
      </c>
    </row>
    <row r="84" spans="1:7">
      <c r="A84" s="98" t="s">
        <v>126</v>
      </c>
      <c r="B84" s="94">
        <f>'IDT-1 Calculation'!DF84</f>
        <v>152.53700000000001</v>
      </c>
      <c r="C84" s="94">
        <f>'IDT-1 Calculation'!DG84</f>
        <v>-115</v>
      </c>
      <c r="D84" s="94">
        <f>'IDT-1 Calculation'!DH84</f>
        <v>0</v>
      </c>
      <c r="E84" s="94">
        <f>'IDT-1 Calculation'!DI84</f>
        <v>0</v>
      </c>
      <c r="F84" s="94">
        <f>'IDT-1 Calculation'!DJ84</f>
        <v>-37.536999999999999</v>
      </c>
      <c r="G84" s="99">
        <f t="shared" si="1"/>
        <v>0</v>
      </c>
    </row>
    <row r="85" spans="1:7">
      <c r="A85" s="98" t="s">
        <v>127</v>
      </c>
      <c r="B85" s="94">
        <f>'IDT-1 Calculation'!DF85</f>
        <v>210.387</v>
      </c>
      <c r="C85" s="94">
        <f>'IDT-1 Calculation'!DG85</f>
        <v>-130</v>
      </c>
      <c r="D85" s="94">
        <f>'IDT-1 Calculation'!DH85</f>
        <v>0</v>
      </c>
      <c r="E85" s="94">
        <f>'IDT-1 Calculation'!DI85</f>
        <v>0</v>
      </c>
      <c r="F85" s="94">
        <f>'IDT-1 Calculation'!DJ85</f>
        <v>-80.387</v>
      </c>
      <c r="G85" s="99">
        <f t="shared" si="1"/>
        <v>0</v>
      </c>
    </row>
    <row r="86" spans="1:7">
      <c r="A86" s="98" t="s">
        <v>128</v>
      </c>
      <c r="B86" s="94">
        <f>'IDT-1 Calculation'!DF86</f>
        <v>265.78700000000003</v>
      </c>
      <c r="C86" s="94">
        <f>'IDT-1 Calculation'!DG86</f>
        <v>-150</v>
      </c>
      <c r="D86" s="94">
        <f>'IDT-1 Calculation'!DH86</f>
        <v>0</v>
      </c>
      <c r="E86" s="94">
        <f>'IDT-1 Calculation'!DI86</f>
        <v>0</v>
      </c>
      <c r="F86" s="94">
        <f>'IDT-1 Calculation'!DJ86</f>
        <v>-115.78700000000001</v>
      </c>
      <c r="G86" s="99">
        <f t="shared" si="1"/>
        <v>0</v>
      </c>
    </row>
    <row r="87" spans="1:7">
      <c r="A87" s="98" t="s">
        <v>129</v>
      </c>
      <c r="B87" s="94">
        <f>'IDT-1 Calculation'!DF87</f>
        <v>276</v>
      </c>
      <c r="C87" s="94">
        <f>'IDT-1 Calculation'!DG87</f>
        <v>-116.848</v>
      </c>
      <c r="D87" s="94">
        <f>'IDT-1 Calculation'!DH87</f>
        <v>0</v>
      </c>
      <c r="E87" s="94">
        <f>'IDT-1 Calculation'!DI87</f>
        <v>0</v>
      </c>
      <c r="F87" s="94">
        <f>'IDT-1 Calculation'!DJ87</f>
        <v>-159.15199999999999</v>
      </c>
      <c r="G87" s="99">
        <f t="shared" si="1"/>
        <v>0</v>
      </c>
    </row>
    <row r="88" spans="1:7">
      <c r="A88" s="98" t="s">
        <v>130</v>
      </c>
      <c r="B88" s="94">
        <f>'IDT-1 Calculation'!DF88</f>
        <v>245</v>
      </c>
      <c r="C88" s="94">
        <f>'IDT-1 Calculation'!DG88</f>
        <v>-103.724</v>
      </c>
      <c r="D88" s="94">
        <f>'IDT-1 Calculation'!DH88</f>
        <v>0</v>
      </c>
      <c r="E88" s="94">
        <f>'IDT-1 Calculation'!DI88</f>
        <v>0</v>
      </c>
      <c r="F88" s="94">
        <f>'IDT-1 Calculation'!DJ88</f>
        <v>-141.27600000000001</v>
      </c>
      <c r="G88" s="99">
        <f t="shared" si="1"/>
        <v>0</v>
      </c>
    </row>
    <row r="89" spans="1:7">
      <c r="A89" s="98" t="s">
        <v>131</v>
      </c>
      <c r="B89" s="94">
        <f>'IDT-1 Calculation'!DF89</f>
        <v>199</v>
      </c>
      <c r="C89" s="94">
        <f>'IDT-1 Calculation'!DG89</f>
        <v>-84.248999999999995</v>
      </c>
      <c r="D89" s="94">
        <f>'IDT-1 Calculation'!DH89</f>
        <v>0</v>
      </c>
      <c r="E89" s="94">
        <f>'IDT-1 Calculation'!DI89</f>
        <v>0</v>
      </c>
      <c r="F89" s="94">
        <f>'IDT-1 Calculation'!DJ89</f>
        <v>-114.751</v>
      </c>
      <c r="G89" s="99">
        <f t="shared" si="1"/>
        <v>0</v>
      </c>
    </row>
    <row r="90" spans="1:7">
      <c r="A90" s="98" t="s">
        <v>132</v>
      </c>
      <c r="B90" s="94">
        <f>'IDT-1 Calculation'!DF90</f>
        <v>166</v>
      </c>
      <c r="C90" s="94">
        <f>'IDT-1 Calculation'!DG90</f>
        <v>-70.278000000000006</v>
      </c>
      <c r="D90" s="94">
        <f>'IDT-1 Calculation'!DH90</f>
        <v>0</v>
      </c>
      <c r="E90" s="94">
        <f>'IDT-1 Calculation'!DI90</f>
        <v>0</v>
      </c>
      <c r="F90" s="94">
        <f>'IDT-1 Calculation'!DJ90</f>
        <v>-95.721999999999994</v>
      </c>
      <c r="G90" s="99">
        <f t="shared" si="1"/>
        <v>0</v>
      </c>
    </row>
    <row r="91" spans="1:7">
      <c r="A91" s="98" t="s">
        <v>133</v>
      </c>
      <c r="B91" s="94">
        <f>'IDT-1 Calculation'!DF91</f>
        <v>104</v>
      </c>
      <c r="C91" s="94">
        <f>'IDT-1 Calculation'!DG91</f>
        <v>-104</v>
      </c>
      <c r="D91" s="94">
        <f>'IDT-1 Calculation'!DH91</f>
        <v>0</v>
      </c>
      <c r="E91" s="94">
        <f>'IDT-1 Calculation'!DI91</f>
        <v>0</v>
      </c>
      <c r="F91" s="94">
        <f>'IDT-1 Calculation'!DJ91</f>
        <v>0</v>
      </c>
      <c r="G91" s="99">
        <f t="shared" si="1"/>
        <v>0</v>
      </c>
    </row>
    <row r="92" spans="1:7">
      <c r="A92" s="98" t="s">
        <v>134</v>
      </c>
      <c r="B92" s="94">
        <f>'IDT-1 Calculation'!DF92</f>
        <v>74</v>
      </c>
      <c r="C92" s="94">
        <f>'IDT-1 Calculation'!DG92</f>
        <v>-57.98</v>
      </c>
      <c r="D92" s="94">
        <f>'IDT-1 Calculation'!DH92</f>
        <v>0</v>
      </c>
      <c r="E92" s="94">
        <f>'IDT-1 Calculation'!DI92</f>
        <v>0</v>
      </c>
      <c r="F92" s="94">
        <f>'IDT-1 Calculation'!DJ92</f>
        <v>-16.02</v>
      </c>
      <c r="G92" s="99">
        <f t="shared" si="1"/>
        <v>0</v>
      </c>
    </row>
    <row r="93" spans="1:7">
      <c r="A93" s="98" t="s">
        <v>135</v>
      </c>
      <c r="B93" s="94">
        <f>'IDT-1 Calculation'!DF93</f>
        <v>18</v>
      </c>
      <c r="C93" s="94">
        <f>'IDT-1 Calculation'!DG93</f>
        <v>-7.6210000000000004</v>
      </c>
      <c r="D93" s="94">
        <f>'IDT-1 Calculation'!DH93</f>
        <v>0</v>
      </c>
      <c r="E93" s="94">
        <f>'IDT-1 Calculation'!DI93</f>
        <v>0</v>
      </c>
      <c r="F93" s="94">
        <f>'IDT-1 Calculation'!DJ93</f>
        <v>-10.379</v>
      </c>
      <c r="G93" s="99">
        <f t="shared" si="1"/>
        <v>0</v>
      </c>
    </row>
    <row r="94" spans="1:7">
      <c r="A94" s="98" t="s">
        <v>136</v>
      </c>
      <c r="B94" s="94">
        <f>'IDT-1 Calculation'!DF94</f>
        <v>0</v>
      </c>
      <c r="C94" s="94">
        <f>'IDT-1 Calculation'!DG94</f>
        <v>0</v>
      </c>
      <c r="D94" s="94">
        <f>'IDT-1 Calculation'!DH94</f>
        <v>0</v>
      </c>
      <c r="E94" s="94">
        <f>'IDT-1 Calculation'!DI94</f>
        <v>0</v>
      </c>
      <c r="F94" s="94">
        <f>'IDT-1 Calculation'!DJ94</f>
        <v>0</v>
      </c>
      <c r="G94" s="99">
        <f t="shared" si="1"/>
        <v>0</v>
      </c>
    </row>
    <row r="95" spans="1:7">
      <c r="A95" s="98" t="s">
        <v>137</v>
      </c>
      <c r="B95" s="94">
        <f>'IDT-1 Calculation'!DF95</f>
        <v>0</v>
      </c>
      <c r="C95" s="94">
        <f>'IDT-1 Calculation'!DG95</f>
        <v>0</v>
      </c>
      <c r="D95" s="94">
        <f>'IDT-1 Calculation'!DH95</f>
        <v>0</v>
      </c>
      <c r="E95" s="94">
        <f>'IDT-1 Calculation'!DI95</f>
        <v>0</v>
      </c>
      <c r="F95" s="94">
        <f>'IDT-1 Calculation'!DJ95</f>
        <v>0</v>
      </c>
      <c r="G95" s="99">
        <f t="shared" si="1"/>
        <v>0</v>
      </c>
    </row>
    <row r="96" spans="1:7">
      <c r="A96" s="98" t="s">
        <v>138</v>
      </c>
      <c r="B96" s="94">
        <f>'IDT-1 Calculation'!DF96</f>
        <v>0</v>
      </c>
      <c r="C96" s="94">
        <f>'IDT-1 Calculation'!DG96</f>
        <v>0</v>
      </c>
      <c r="D96" s="94">
        <f>'IDT-1 Calculation'!DH96</f>
        <v>0</v>
      </c>
      <c r="E96" s="94">
        <f>'IDT-1 Calculation'!DI96</f>
        <v>0</v>
      </c>
      <c r="F96" s="94">
        <f>'IDT-1 Calculation'!DJ96</f>
        <v>0</v>
      </c>
      <c r="G96" s="99">
        <f t="shared" si="1"/>
        <v>0</v>
      </c>
    </row>
    <row r="97" spans="1:7">
      <c r="A97" s="98" t="s">
        <v>139</v>
      </c>
      <c r="B97" s="94">
        <f>'IDT-1 Calculation'!DF97</f>
        <v>0</v>
      </c>
      <c r="C97" s="94">
        <f>'IDT-1 Calculation'!DG97</f>
        <v>0</v>
      </c>
      <c r="D97" s="94">
        <f>'IDT-1 Calculation'!DH97</f>
        <v>0</v>
      </c>
      <c r="E97" s="94">
        <f>'IDT-1 Calculation'!DI97</f>
        <v>0</v>
      </c>
      <c r="F97" s="94">
        <f>'IDT-1 Calculation'!DJ97</f>
        <v>0</v>
      </c>
      <c r="G97" s="99">
        <f t="shared" si="1"/>
        <v>0</v>
      </c>
    </row>
    <row r="98" spans="1:7" ht="13.5" thickBot="1">
      <c r="A98" s="106" t="s">
        <v>140</v>
      </c>
      <c r="B98" s="107">
        <f>'IDT-1 Calculation'!DF98</f>
        <v>0</v>
      </c>
      <c r="C98" s="107">
        <f>'IDT-1 Calculation'!DG98</f>
        <v>0</v>
      </c>
      <c r="D98" s="107">
        <f>'IDT-1 Calculation'!DH98</f>
        <v>0</v>
      </c>
      <c r="E98" s="107">
        <f>'IDT-1 Calculation'!DI98</f>
        <v>0</v>
      </c>
      <c r="F98" s="107">
        <f>'IDT-1 Calculation'!DJ98</f>
        <v>0</v>
      </c>
      <c r="G98" s="108">
        <f t="shared" si="1"/>
        <v>0</v>
      </c>
    </row>
    <row r="99" spans="1:7" ht="13.5" thickBot="1">
      <c r="A99" s="109" t="s">
        <v>171</v>
      </c>
      <c r="B99" s="110">
        <f>SUM(B3:B98)/4000</f>
        <v>0.75285624999999989</v>
      </c>
      <c r="C99" s="110">
        <f>SUM(C3:C98)/4000</f>
        <v>-0.47348200000000001</v>
      </c>
      <c r="D99" s="110">
        <f>SUM(D3:D98)/4000</f>
        <v>0</v>
      </c>
      <c r="E99" s="110">
        <f>SUM(E3:E98)/4000</f>
        <v>0</v>
      </c>
      <c r="F99" s="110">
        <f>SUM(F3:F98)/4000</f>
        <v>-0.27937424999999988</v>
      </c>
      <c r="G99" s="111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K108"/>
  <sheetViews>
    <sheetView workbookViewId="0">
      <pane xSplit="2" ySplit="2" topLeftCell="C80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13.28515625" bestFit="1" customWidth="1"/>
    <col min="2" max="2" width="12" customWidth="1"/>
    <col min="12" max="12" width="13.85546875" customWidth="1"/>
    <col min="14" max="14" width="5" customWidth="1"/>
    <col min="22" max="23" width="13.28515625" customWidth="1"/>
  </cols>
  <sheetData>
    <row r="1" spans="1:63" ht="15" customHeight="1">
      <c r="A1" s="2">
        <f>Allocation_SG!A1</f>
        <v>45335</v>
      </c>
      <c r="B1" s="63" t="s">
        <v>196</v>
      </c>
      <c r="C1" s="205" t="s">
        <v>287</v>
      </c>
      <c r="D1" s="206"/>
      <c r="E1" s="206"/>
      <c r="F1" s="206"/>
      <c r="G1" s="206"/>
      <c r="H1" s="206"/>
      <c r="I1" s="206"/>
      <c r="J1" s="206"/>
      <c r="K1" s="207"/>
      <c r="L1" s="205" t="s">
        <v>286</v>
      </c>
      <c r="M1" s="208" t="s">
        <v>142</v>
      </c>
      <c r="O1" s="209" t="s">
        <v>288</v>
      </c>
      <c r="P1" s="209"/>
      <c r="Q1" s="209"/>
      <c r="R1" s="209"/>
      <c r="S1" s="209"/>
      <c r="U1" t="s">
        <v>292</v>
      </c>
      <c r="V1" s="210" t="s">
        <v>289</v>
      </c>
      <c r="W1" s="48" t="s">
        <v>290</v>
      </c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</row>
    <row r="2" spans="1:63">
      <c r="A2" s="8" t="s">
        <v>160</v>
      </c>
      <c r="B2" s="20"/>
      <c r="C2" s="64" t="s">
        <v>273</v>
      </c>
      <c r="D2" s="22" t="s">
        <v>146</v>
      </c>
      <c r="E2" s="64" t="s">
        <v>273</v>
      </c>
      <c r="F2" s="22" t="s">
        <v>147</v>
      </c>
      <c r="G2" s="64" t="s">
        <v>273</v>
      </c>
      <c r="H2" s="22" t="s">
        <v>148</v>
      </c>
      <c r="I2" s="64" t="s">
        <v>273</v>
      </c>
      <c r="J2" s="22" t="s">
        <v>149</v>
      </c>
      <c r="K2" s="23" t="s">
        <v>217</v>
      </c>
      <c r="L2" s="205"/>
      <c r="M2" s="208"/>
      <c r="O2" s="41" t="s">
        <v>145</v>
      </c>
      <c r="P2" s="42" t="s">
        <v>146</v>
      </c>
      <c r="Q2" s="42" t="s">
        <v>147</v>
      </c>
      <c r="R2" s="42" t="s">
        <v>148</v>
      </c>
      <c r="S2" s="42" t="s">
        <v>149</v>
      </c>
      <c r="T2">
        <v>1</v>
      </c>
      <c r="U2" s="39" t="e">
        <f>HLOOKUP($U$1,IEX!$W$2:$BH$98,T2,FALSE)</f>
        <v>#N/A</v>
      </c>
      <c r="V2" s="210"/>
      <c r="W2" s="50" t="s">
        <v>291</v>
      </c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</row>
    <row r="3" spans="1:63">
      <c r="A3" s="8" t="s">
        <v>45</v>
      </c>
      <c r="B3" s="38"/>
      <c r="C3" s="21"/>
      <c r="D3" s="21"/>
      <c r="E3" s="21"/>
      <c r="F3" s="21"/>
      <c r="G3" s="21"/>
      <c r="H3" s="21"/>
      <c r="I3" s="21"/>
      <c r="J3" s="21"/>
      <c r="K3" s="23">
        <f>SUM(C3:J3)</f>
        <v>0</v>
      </c>
      <c r="L3" s="22">
        <f>U3+V3</f>
        <v>0</v>
      </c>
      <c r="M3" s="39">
        <f>K3+L3</f>
        <v>0</v>
      </c>
      <c r="O3" s="37">
        <f>-SUM(P3:S3,U3)</f>
        <v>0</v>
      </c>
      <c r="P3" s="37">
        <f t="shared" ref="P3:P34" si="0">SUMPRODUCT($X3:$AQ3,$X$103:$AQ$103)+D3</f>
        <v>0</v>
      </c>
      <c r="Q3" s="37">
        <f t="shared" ref="Q3:Q34" si="1">SUMPRODUCT($X3:$AQ3,$X$104:$AQ$104)+F3</f>
        <v>0</v>
      </c>
      <c r="R3" s="37">
        <f t="shared" ref="R3:R34" si="2">SUMPRODUCT($X3:$AQ3,$X$105:$AQ$105)+H3</f>
        <v>0</v>
      </c>
      <c r="S3" s="37">
        <f t="shared" ref="S3:S34" si="3">SUMPRODUCT($X3:$AQ3,$X$106:$AQ$106)+J3</f>
        <v>0</v>
      </c>
      <c r="T3">
        <v>2</v>
      </c>
      <c r="U3" s="45">
        <f>IFERROR(-HLOOKUP($U$1,IEX!$W$2:$BH$98,T3,FALSE),0)</f>
        <v>0</v>
      </c>
      <c r="V3" s="46">
        <f>SUM(X3:AQ3)</f>
        <v>0</v>
      </c>
      <c r="W3" s="52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</row>
    <row r="4" spans="1:63">
      <c r="A4" s="8" t="s">
        <v>46</v>
      </c>
      <c r="B4" s="38"/>
      <c r="C4" s="21"/>
      <c r="D4" s="21"/>
      <c r="E4" s="21"/>
      <c r="F4" s="21"/>
      <c r="G4" s="21"/>
      <c r="H4" s="21"/>
      <c r="I4" s="21"/>
      <c r="J4" s="21"/>
      <c r="K4" s="23">
        <f t="shared" ref="K4:K67" si="4">SUM(C4:J4)</f>
        <v>0</v>
      </c>
      <c r="L4" s="22">
        <f t="shared" ref="L4:L67" si="5">U4+V4</f>
        <v>0</v>
      </c>
      <c r="M4" s="39">
        <f t="shared" ref="M4:M67" si="6">K4+L4</f>
        <v>0</v>
      </c>
      <c r="O4" s="37">
        <f t="shared" ref="O4:O67" si="7">-SUM(P4:S4,U4)</f>
        <v>0</v>
      </c>
      <c r="P4" s="37">
        <f t="shared" si="0"/>
        <v>0</v>
      </c>
      <c r="Q4" s="37">
        <f t="shared" si="1"/>
        <v>0</v>
      </c>
      <c r="R4" s="37">
        <f t="shared" si="2"/>
        <v>0</v>
      </c>
      <c r="S4" s="37">
        <f t="shared" si="3"/>
        <v>0</v>
      </c>
      <c r="T4">
        <v>3</v>
      </c>
      <c r="U4" s="45">
        <f>IFERROR(-HLOOKUP($U$1,IEX!$W$2:$BH$98,T4,FALSE),0)</f>
        <v>0</v>
      </c>
      <c r="V4" s="46">
        <f t="shared" ref="V4:V67" si="8">SUM(X4:AQ4)</f>
        <v>0</v>
      </c>
      <c r="W4" s="52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</row>
    <row r="5" spans="1:63">
      <c r="A5" s="8" t="s">
        <v>47</v>
      </c>
      <c r="B5" s="38"/>
      <c r="C5" s="21"/>
      <c r="D5" s="21"/>
      <c r="E5" s="21"/>
      <c r="F5" s="21"/>
      <c r="G5" s="21"/>
      <c r="H5" s="21"/>
      <c r="I5" s="21"/>
      <c r="J5" s="21"/>
      <c r="K5" s="23">
        <f t="shared" si="4"/>
        <v>0</v>
      </c>
      <c r="L5" s="22">
        <f t="shared" si="5"/>
        <v>0</v>
      </c>
      <c r="M5" s="39">
        <f t="shared" si="6"/>
        <v>0</v>
      </c>
      <c r="O5" s="37">
        <f t="shared" si="7"/>
        <v>0</v>
      </c>
      <c r="P5" s="37">
        <f t="shared" si="0"/>
        <v>0</v>
      </c>
      <c r="Q5" s="37">
        <f t="shared" si="1"/>
        <v>0</v>
      </c>
      <c r="R5" s="37">
        <f t="shared" si="2"/>
        <v>0</v>
      </c>
      <c r="S5" s="37">
        <f t="shared" si="3"/>
        <v>0</v>
      </c>
      <c r="T5">
        <v>4</v>
      </c>
      <c r="U5" s="45">
        <f>IFERROR(-HLOOKUP($U$1,IEX!$W$2:$BH$98,T5,FALSE),0)</f>
        <v>0</v>
      </c>
      <c r="V5" s="46">
        <f t="shared" si="8"/>
        <v>0</v>
      </c>
      <c r="W5" s="52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</row>
    <row r="6" spans="1:63">
      <c r="A6" s="8" t="s">
        <v>48</v>
      </c>
      <c r="B6" s="38"/>
      <c r="C6" s="21"/>
      <c r="D6" s="21"/>
      <c r="E6" s="21"/>
      <c r="F6" s="21"/>
      <c r="G6" s="21"/>
      <c r="H6" s="21"/>
      <c r="I6" s="21"/>
      <c r="J6" s="21"/>
      <c r="K6" s="23">
        <f t="shared" si="4"/>
        <v>0</v>
      </c>
      <c r="L6" s="22">
        <f t="shared" si="5"/>
        <v>0</v>
      </c>
      <c r="M6" s="39">
        <f t="shared" si="6"/>
        <v>0</v>
      </c>
      <c r="O6" s="37">
        <f t="shared" si="7"/>
        <v>0</v>
      </c>
      <c r="P6" s="37">
        <f t="shared" si="0"/>
        <v>0</v>
      </c>
      <c r="Q6" s="37">
        <f t="shared" si="1"/>
        <v>0</v>
      </c>
      <c r="R6" s="37">
        <f t="shared" si="2"/>
        <v>0</v>
      </c>
      <c r="S6" s="37">
        <f t="shared" si="3"/>
        <v>0</v>
      </c>
      <c r="T6">
        <v>5</v>
      </c>
      <c r="U6" s="45">
        <f>IFERROR(-HLOOKUP($U$1,IEX!$W$2:$BH$98,T6,FALSE),0)</f>
        <v>0</v>
      </c>
      <c r="V6" s="46">
        <f t="shared" si="8"/>
        <v>0</v>
      </c>
      <c r="W6" s="52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</row>
    <row r="7" spans="1:63">
      <c r="A7" s="8" t="s">
        <v>49</v>
      </c>
      <c r="B7" s="38"/>
      <c r="C7" s="21"/>
      <c r="D7" s="21"/>
      <c r="E7" s="21"/>
      <c r="F7" s="21"/>
      <c r="G7" s="21"/>
      <c r="H7" s="21"/>
      <c r="I7" s="21"/>
      <c r="J7" s="21"/>
      <c r="K7" s="23">
        <f t="shared" si="4"/>
        <v>0</v>
      </c>
      <c r="L7" s="22">
        <f t="shared" si="5"/>
        <v>0</v>
      </c>
      <c r="M7" s="39">
        <f t="shared" si="6"/>
        <v>0</v>
      </c>
      <c r="O7" s="37">
        <f t="shared" si="7"/>
        <v>0</v>
      </c>
      <c r="P7" s="37">
        <f t="shared" si="0"/>
        <v>0</v>
      </c>
      <c r="Q7" s="37">
        <f t="shared" si="1"/>
        <v>0</v>
      </c>
      <c r="R7" s="37">
        <f t="shared" si="2"/>
        <v>0</v>
      </c>
      <c r="S7" s="37">
        <f t="shared" si="3"/>
        <v>0</v>
      </c>
      <c r="T7">
        <v>6</v>
      </c>
      <c r="U7" s="45">
        <f>IFERROR(-HLOOKUP($U$1,IEX!$W$2:$BH$98,T7,FALSE),0)</f>
        <v>0</v>
      </c>
      <c r="V7" s="46">
        <f t="shared" si="8"/>
        <v>0</v>
      </c>
      <c r="W7" s="52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</row>
    <row r="8" spans="1:63">
      <c r="A8" s="8" t="s">
        <v>50</v>
      </c>
      <c r="B8" s="38"/>
      <c r="C8" s="21"/>
      <c r="D8" s="21"/>
      <c r="E8" s="21"/>
      <c r="F8" s="21"/>
      <c r="G8" s="21"/>
      <c r="H8" s="21"/>
      <c r="I8" s="21"/>
      <c r="J8" s="21"/>
      <c r="K8" s="23">
        <f t="shared" si="4"/>
        <v>0</v>
      </c>
      <c r="L8" s="22">
        <f t="shared" si="5"/>
        <v>0</v>
      </c>
      <c r="M8" s="39">
        <f t="shared" si="6"/>
        <v>0</v>
      </c>
      <c r="O8" s="37">
        <f t="shared" si="7"/>
        <v>0</v>
      </c>
      <c r="P8" s="37">
        <f t="shared" si="0"/>
        <v>0</v>
      </c>
      <c r="Q8" s="37">
        <f t="shared" si="1"/>
        <v>0</v>
      </c>
      <c r="R8" s="37">
        <f t="shared" si="2"/>
        <v>0</v>
      </c>
      <c r="S8" s="37">
        <f t="shared" si="3"/>
        <v>0</v>
      </c>
      <c r="T8">
        <v>7</v>
      </c>
      <c r="U8" s="45">
        <f>IFERROR(-HLOOKUP($U$1,IEX!$W$2:$BH$98,T8,FALSE),0)</f>
        <v>0</v>
      </c>
      <c r="V8" s="46">
        <f t="shared" si="8"/>
        <v>0</v>
      </c>
      <c r="W8" s="52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</row>
    <row r="9" spans="1:63">
      <c r="A9" s="8" t="s">
        <v>51</v>
      </c>
      <c r="B9" s="38"/>
      <c r="C9" s="21"/>
      <c r="D9" s="21"/>
      <c r="E9" s="21"/>
      <c r="F9" s="21"/>
      <c r="G9" s="21"/>
      <c r="H9" s="21"/>
      <c r="I9" s="21"/>
      <c r="J9" s="21"/>
      <c r="K9" s="23">
        <f t="shared" si="4"/>
        <v>0</v>
      </c>
      <c r="L9" s="22">
        <f t="shared" si="5"/>
        <v>0</v>
      </c>
      <c r="M9" s="39">
        <f t="shared" si="6"/>
        <v>0</v>
      </c>
      <c r="O9" s="37">
        <f t="shared" si="7"/>
        <v>0</v>
      </c>
      <c r="P9" s="37">
        <f t="shared" si="0"/>
        <v>0</v>
      </c>
      <c r="Q9" s="37">
        <f t="shared" si="1"/>
        <v>0</v>
      </c>
      <c r="R9" s="37">
        <f t="shared" si="2"/>
        <v>0</v>
      </c>
      <c r="S9" s="37">
        <f t="shared" si="3"/>
        <v>0</v>
      </c>
      <c r="T9">
        <v>8</v>
      </c>
      <c r="U9" s="45">
        <f>IFERROR(-HLOOKUP($U$1,IEX!$W$2:$BH$98,T9,FALSE),0)</f>
        <v>0</v>
      </c>
      <c r="V9" s="46">
        <f t="shared" si="8"/>
        <v>0</v>
      </c>
      <c r="W9" s="52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</row>
    <row r="10" spans="1:63">
      <c r="A10" s="8" t="s">
        <v>52</v>
      </c>
      <c r="B10" s="38"/>
      <c r="C10" s="21"/>
      <c r="D10" s="21"/>
      <c r="E10" s="21"/>
      <c r="F10" s="21"/>
      <c r="G10" s="21"/>
      <c r="H10" s="21"/>
      <c r="I10" s="21"/>
      <c r="J10" s="21"/>
      <c r="K10" s="23">
        <f t="shared" si="4"/>
        <v>0</v>
      </c>
      <c r="L10" s="22">
        <f t="shared" si="5"/>
        <v>0</v>
      </c>
      <c r="M10" s="39">
        <f t="shared" si="6"/>
        <v>0</v>
      </c>
      <c r="O10" s="37">
        <f t="shared" si="7"/>
        <v>0</v>
      </c>
      <c r="P10" s="37">
        <f t="shared" si="0"/>
        <v>0</v>
      </c>
      <c r="Q10" s="37">
        <f t="shared" si="1"/>
        <v>0</v>
      </c>
      <c r="R10" s="37">
        <f t="shared" si="2"/>
        <v>0</v>
      </c>
      <c r="S10" s="37">
        <f t="shared" si="3"/>
        <v>0</v>
      </c>
      <c r="T10">
        <v>9</v>
      </c>
      <c r="U10" s="45">
        <f>IFERROR(-HLOOKUP($U$1,IEX!$W$2:$BH$98,T10,FALSE),0)</f>
        <v>0</v>
      </c>
      <c r="V10" s="46">
        <f t="shared" si="8"/>
        <v>0</v>
      </c>
      <c r="W10" s="52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</row>
    <row r="11" spans="1:63">
      <c r="A11" s="8" t="s">
        <v>53</v>
      </c>
      <c r="B11" s="38"/>
      <c r="C11" s="21"/>
      <c r="D11" s="21"/>
      <c r="E11" s="21"/>
      <c r="F11" s="21"/>
      <c r="G11" s="21"/>
      <c r="H11" s="21"/>
      <c r="I11" s="21"/>
      <c r="J11" s="21"/>
      <c r="K11" s="23">
        <f t="shared" si="4"/>
        <v>0</v>
      </c>
      <c r="L11" s="22">
        <f t="shared" si="5"/>
        <v>0</v>
      </c>
      <c r="M11" s="39">
        <f t="shared" si="6"/>
        <v>0</v>
      </c>
      <c r="O11" s="37">
        <f t="shared" si="7"/>
        <v>0</v>
      </c>
      <c r="P11" s="37">
        <f t="shared" si="0"/>
        <v>0</v>
      </c>
      <c r="Q11" s="37">
        <f t="shared" si="1"/>
        <v>0</v>
      </c>
      <c r="R11" s="37">
        <f t="shared" si="2"/>
        <v>0</v>
      </c>
      <c r="S11" s="37">
        <f t="shared" si="3"/>
        <v>0</v>
      </c>
      <c r="T11">
        <v>10</v>
      </c>
      <c r="U11" s="45">
        <f>IFERROR(-HLOOKUP($U$1,IEX!$W$2:$BH$98,T11,FALSE),0)</f>
        <v>0</v>
      </c>
      <c r="V11" s="46">
        <f t="shared" si="8"/>
        <v>0</v>
      </c>
      <c r="W11" s="52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</row>
    <row r="12" spans="1:63">
      <c r="A12" s="8" t="s">
        <v>54</v>
      </c>
      <c r="B12" s="38"/>
      <c r="C12" s="21"/>
      <c r="D12" s="21"/>
      <c r="E12" s="21"/>
      <c r="F12" s="21"/>
      <c r="G12" s="21"/>
      <c r="H12" s="21"/>
      <c r="I12" s="21"/>
      <c r="J12" s="21"/>
      <c r="K12" s="23">
        <f t="shared" si="4"/>
        <v>0</v>
      </c>
      <c r="L12" s="22">
        <f t="shared" si="5"/>
        <v>0</v>
      </c>
      <c r="M12" s="39">
        <f t="shared" si="6"/>
        <v>0</v>
      </c>
      <c r="O12" s="37">
        <f t="shared" si="7"/>
        <v>0</v>
      </c>
      <c r="P12" s="37">
        <f t="shared" si="0"/>
        <v>0</v>
      </c>
      <c r="Q12" s="37">
        <f t="shared" si="1"/>
        <v>0</v>
      </c>
      <c r="R12" s="37">
        <f t="shared" si="2"/>
        <v>0</v>
      </c>
      <c r="S12" s="37">
        <f t="shared" si="3"/>
        <v>0</v>
      </c>
      <c r="T12">
        <v>11</v>
      </c>
      <c r="U12" s="45">
        <f>IFERROR(-HLOOKUP($U$1,IEX!$W$2:$BH$98,T12,FALSE),0)</f>
        <v>0</v>
      </c>
      <c r="V12" s="46">
        <f t="shared" si="8"/>
        <v>0</v>
      </c>
      <c r="W12" s="52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</row>
    <row r="13" spans="1:63">
      <c r="A13" s="8" t="s">
        <v>55</v>
      </c>
      <c r="B13" s="38"/>
      <c r="C13" s="21"/>
      <c r="D13" s="21"/>
      <c r="E13" s="21"/>
      <c r="F13" s="21"/>
      <c r="G13" s="21"/>
      <c r="H13" s="21"/>
      <c r="I13" s="21"/>
      <c r="J13" s="21"/>
      <c r="K13" s="23">
        <f t="shared" si="4"/>
        <v>0</v>
      </c>
      <c r="L13" s="22">
        <f t="shared" si="5"/>
        <v>0</v>
      </c>
      <c r="M13" s="39">
        <f t="shared" si="6"/>
        <v>0</v>
      </c>
      <c r="O13" s="37">
        <f t="shared" si="7"/>
        <v>0</v>
      </c>
      <c r="P13" s="37">
        <f t="shared" si="0"/>
        <v>0</v>
      </c>
      <c r="Q13" s="37">
        <f t="shared" si="1"/>
        <v>0</v>
      </c>
      <c r="R13" s="37">
        <f t="shared" si="2"/>
        <v>0</v>
      </c>
      <c r="S13" s="37">
        <f t="shared" si="3"/>
        <v>0</v>
      </c>
      <c r="T13">
        <v>12</v>
      </c>
      <c r="U13" s="45">
        <f>IFERROR(-HLOOKUP($U$1,IEX!$W$2:$BH$98,T13,FALSE),0)</f>
        <v>0</v>
      </c>
      <c r="V13" s="46">
        <f t="shared" si="8"/>
        <v>0</v>
      </c>
      <c r="W13" s="52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</row>
    <row r="14" spans="1:63">
      <c r="A14" s="8" t="s">
        <v>56</v>
      </c>
      <c r="B14" s="38"/>
      <c r="C14" s="21"/>
      <c r="D14" s="21"/>
      <c r="E14" s="21"/>
      <c r="F14" s="21"/>
      <c r="G14" s="21"/>
      <c r="H14" s="21"/>
      <c r="I14" s="21"/>
      <c r="J14" s="21"/>
      <c r="K14" s="23">
        <f t="shared" si="4"/>
        <v>0</v>
      </c>
      <c r="L14" s="22">
        <f t="shared" si="5"/>
        <v>0</v>
      </c>
      <c r="M14" s="39">
        <f t="shared" si="6"/>
        <v>0</v>
      </c>
      <c r="O14" s="37">
        <f t="shared" si="7"/>
        <v>0</v>
      </c>
      <c r="P14" s="37">
        <f t="shared" si="0"/>
        <v>0</v>
      </c>
      <c r="Q14" s="37">
        <f t="shared" si="1"/>
        <v>0</v>
      </c>
      <c r="R14" s="37">
        <f t="shared" si="2"/>
        <v>0</v>
      </c>
      <c r="S14" s="37">
        <f t="shared" si="3"/>
        <v>0</v>
      </c>
      <c r="T14">
        <v>13</v>
      </c>
      <c r="U14" s="45">
        <f>IFERROR(-HLOOKUP($U$1,IEX!$W$2:$BH$98,T14,FALSE),0)</f>
        <v>0</v>
      </c>
      <c r="V14" s="46">
        <f t="shared" si="8"/>
        <v>0</v>
      </c>
      <c r="W14" s="52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</row>
    <row r="15" spans="1:63">
      <c r="A15" s="8" t="s">
        <v>57</v>
      </c>
      <c r="B15" s="38"/>
      <c r="C15" s="21"/>
      <c r="D15" s="21"/>
      <c r="E15" s="21"/>
      <c r="F15" s="21"/>
      <c r="G15" s="21"/>
      <c r="H15" s="21"/>
      <c r="I15" s="21"/>
      <c r="J15" s="21"/>
      <c r="K15" s="23">
        <f t="shared" si="4"/>
        <v>0</v>
      </c>
      <c r="L15" s="22">
        <f t="shared" si="5"/>
        <v>0</v>
      </c>
      <c r="M15" s="39">
        <f t="shared" si="6"/>
        <v>0</v>
      </c>
      <c r="O15" s="37">
        <f t="shared" si="7"/>
        <v>0</v>
      </c>
      <c r="P15" s="37">
        <f t="shared" si="0"/>
        <v>0</v>
      </c>
      <c r="Q15" s="37">
        <f t="shared" si="1"/>
        <v>0</v>
      </c>
      <c r="R15" s="37">
        <f t="shared" si="2"/>
        <v>0</v>
      </c>
      <c r="S15" s="37">
        <f t="shared" si="3"/>
        <v>0</v>
      </c>
      <c r="T15">
        <v>14</v>
      </c>
      <c r="U15" s="45">
        <f>IFERROR(-HLOOKUP($U$1,IEX!$W$2:$BH$98,T15,FALSE),0)</f>
        <v>0</v>
      </c>
      <c r="V15" s="46">
        <f t="shared" si="8"/>
        <v>0</v>
      </c>
      <c r="W15" s="52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</row>
    <row r="16" spans="1:63">
      <c r="A16" s="8" t="s">
        <v>58</v>
      </c>
      <c r="B16" s="38"/>
      <c r="C16" s="21"/>
      <c r="D16" s="21"/>
      <c r="E16" s="21"/>
      <c r="F16" s="21"/>
      <c r="G16" s="21"/>
      <c r="H16" s="21"/>
      <c r="I16" s="21"/>
      <c r="J16" s="21"/>
      <c r="K16" s="23">
        <f t="shared" si="4"/>
        <v>0</v>
      </c>
      <c r="L16" s="22">
        <f t="shared" si="5"/>
        <v>0</v>
      </c>
      <c r="M16" s="39">
        <f t="shared" si="6"/>
        <v>0</v>
      </c>
      <c r="O16" s="37">
        <f t="shared" si="7"/>
        <v>0</v>
      </c>
      <c r="P16" s="37">
        <f t="shared" si="0"/>
        <v>0</v>
      </c>
      <c r="Q16" s="37">
        <f t="shared" si="1"/>
        <v>0</v>
      </c>
      <c r="R16" s="37">
        <f t="shared" si="2"/>
        <v>0</v>
      </c>
      <c r="S16" s="37">
        <f t="shared" si="3"/>
        <v>0</v>
      </c>
      <c r="T16">
        <v>15</v>
      </c>
      <c r="U16" s="45">
        <f>IFERROR(-HLOOKUP($U$1,IEX!$W$2:$BH$98,T16,FALSE),0)</f>
        <v>0</v>
      </c>
      <c r="V16" s="46">
        <f t="shared" si="8"/>
        <v>0</v>
      </c>
      <c r="W16" s="52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</row>
    <row r="17" spans="1:63">
      <c r="A17" s="8" t="s">
        <v>59</v>
      </c>
      <c r="B17" s="38"/>
      <c r="C17" s="21"/>
      <c r="D17" s="21"/>
      <c r="E17" s="21"/>
      <c r="F17" s="21"/>
      <c r="G17" s="21"/>
      <c r="H17" s="21"/>
      <c r="I17" s="21"/>
      <c r="J17" s="21"/>
      <c r="K17" s="23">
        <f t="shared" si="4"/>
        <v>0</v>
      </c>
      <c r="L17" s="22">
        <f t="shared" si="5"/>
        <v>0</v>
      </c>
      <c r="M17" s="39">
        <f t="shared" si="6"/>
        <v>0</v>
      </c>
      <c r="O17" s="37">
        <f t="shared" si="7"/>
        <v>0</v>
      </c>
      <c r="P17" s="37">
        <f t="shared" si="0"/>
        <v>0</v>
      </c>
      <c r="Q17" s="37">
        <f t="shared" si="1"/>
        <v>0</v>
      </c>
      <c r="R17" s="37">
        <f t="shared" si="2"/>
        <v>0</v>
      </c>
      <c r="S17" s="37">
        <f t="shared" si="3"/>
        <v>0</v>
      </c>
      <c r="T17">
        <v>16</v>
      </c>
      <c r="U17" s="45">
        <f>IFERROR(-HLOOKUP($U$1,IEX!$W$2:$BH$98,T17,FALSE),0)</f>
        <v>0</v>
      </c>
      <c r="V17" s="46">
        <f t="shared" si="8"/>
        <v>0</v>
      </c>
      <c r="W17" s="52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</row>
    <row r="18" spans="1:63">
      <c r="A18" s="8" t="s">
        <v>60</v>
      </c>
      <c r="B18" s="38"/>
      <c r="C18" s="21"/>
      <c r="D18" s="21"/>
      <c r="E18" s="21"/>
      <c r="F18" s="21"/>
      <c r="G18" s="21"/>
      <c r="H18" s="21"/>
      <c r="I18" s="21"/>
      <c r="J18" s="21"/>
      <c r="K18" s="23">
        <f t="shared" si="4"/>
        <v>0</v>
      </c>
      <c r="L18" s="22">
        <f t="shared" si="5"/>
        <v>0</v>
      </c>
      <c r="M18" s="39">
        <f t="shared" si="6"/>
        <v>0</v>
      </c>
      <c r="O18" s="37">
        <f t="shared" si="7"/>
        <v>0</v>
      </c>
      <c r="P18" s="37">
        <f t="shared" si="0"/>
        <v>0</v>
      </c>
      <c r="Q18" s="37">
        <f t="shared" si="1"/>
        <v>0</v>
      </c>
      <c r="R18" s="37">
        <f t="shared" si="2"/>
        <v>0</v>
      </c>
      <c r="S18" s="37">
        <f t="shared" si="3"/>
        <v>0</v>
      </c>
      <c r="T18">
        <v>17</v>
      </c>
      <c r="U18" s="45">
        <f>IFERROR(-HLOOKUP($U$1,IEX!$W$2:$BH$98,T18,FALSE),0)</f>
        <v>0</v>
      </c>
      <c r="V18" s="46">
        <f t="shared" si="8"/>
        <v>0</v>
      </c>
      <c r="W18" s="52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</row>
    <row r="19" spans="1:63">
      <c r="A19" s="8" t="s">
        <v>61</v>
      </c>
      <c r="B19" s="38"/>
      <c r="C19" s="21"/>
      <c r="D19" s="21"/>
      <c r="E19" s="21"/>
      <c r="F19" s="21"/>
      <c r="G19" s="21"/>
      <c r="H19" s="21"/>
      <c r="I19" s="21"/>
      <c r="J19" s="21"/>
      <c r="K19" s="23">
        <f t="shared" si="4"/>
        <v>0</v>
      </c>
      <c r="L19" s="22">
        <f t="shared" si="5"/>
        <v>0</v>
      </c>
      <c r="M19" s="39">
        <f t="shared" si="6"/>
        <v>0</v>
      </c>
      <c r="O19" s="37">
        <f t="shared" si="7"/>
        <v>0</v>
      </c>
      <c r="P19" s="37">
        <f t="shared" si="0"/>
        <v>0</v>
      </c>
      <c r="Q19" s="37">
        <f t="shared" si="1"/>
        <v>0</v>
      </c>
      <c r="R19" s="37">
        <f t="shared" si="2"/>
        <v>0</v>
      </c>
      <c r="S19" s="37">
        <f t="shared" si="3"/>
        <v>0</v>
      </c>
      <c r="T19">
        <v>18</v>
      </c>
      <c r="U19" s="45">
        <f>IFERROR(-HLOOKUP($U$1,IEX!$W$2:$BH$98,T19,FALSE),0)</f>
        <v>0</v>
      </c>
      <c r="V19" s="46">
        <f t="shared" si="8"/>
        <v>0</v>
      </c>
      <c r="W19" s="52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</row>
    <row r="20" spans="1:63">
      <c r="A20" s="8" t="s">
        <v>62</v>
      </c>
      <c r="B20" s="38"/>
      <c r="C20" s="21"/>
      <c r="D20" s="21"/>
      <c r="E20" s="21"/>
      <c r="F20" s="21"/>
      <c r="G20" s="21"/>
      <c r="H20" s="21"/>
      <c r="I20" s="21"/>
      <c r="J20" s="21"/>
      <c r="K20" s="23">
        <f t="shared" si="4"/>
        <v>0</v>
      </c>
      <c r="L20" s="22">
        <f t="shared" si="5"/>
        <v>0</v>
      </c>
      <c r="M20" s="39">
        <f t="shared" si="6"/>
        <v>0</v>
      </c>
      <c r="O20" s="37">
        <f t="shared" si="7"/>
        <v>0</v>
      </c>
      <c r="P20" s="37">
        <f t="shared" si="0"/>
        <v>0</v>
      </c>
      <c r="Q20" s="37">
        <f t="shared" si="1"/>
        <v>0</v>
      </c>
      <c r="R20" s="37">
        <f t="shared" si="2"/>
        <v>0</v>
      </c>
      <c r="S20" s="37">
        <f t="shared" si="3"/>
        <v>0</v>
      </c>
      <c r="T20">
        <v>19</v>
      </c>
      <c r="U20" s="45">
        <f>IFERROR(-HLOOKUP($U$1,IEX!$W$2:$BH$98,T20,FALSE),0)</f>
        <v>0</v>
      </c>
      <c r="V20" s="46">
        <f t="shared" si="8"/>
        <v>0</v>
      </c>
      <c r="W20" s="52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</row>
    <row r="21" spans="1:63">
      <c r="A21" s="8" t="s">
        <v>63</v>
      </c>
      <c r="B21" s="38"/>
      <c r="C21" s="21"/>
      <c r="D21" s="21"/>
      <c r="E21" s="21"/>
      <c r="F21" s="21"/>
      <c r="G21" s="21"/>
      <c r="H21" s="21"/>
      <c r="I21" s="21"/>
      <c r="J21" s="21"/>
      <c r="K21" s="23">
        <f t="shared" si="4"/>
        <v>0</v>
      </c>
      <c r="L21" s="22">
        <f t="shared" si="5"/>
        <v>0</v>
      </c>
      <c r="M21" s="39">
        <f t="shared" si="6"/>
        <v>0</v>
      </c>
      <c r="O21" s="37">
        <f t="shared" si="7"/>
        <v>0</v>
      </c>
      <c r="P21" s="37">
        <f t="shared" si="0"/>
        <v>0</v>
      </c>
      <c r="Q21" s="37">
        <f t="shared" si="1"/>
        <v>0</v>
      </c>
      <c r="R21" s="37">
        <f t="shared" si="2"/>
        <v>0</v>
      </c>
      <c r="S21" s="37">
        <f t="shared" si="3"/>
        <v>0</v>
      </c>
      <c r="T21">
        <v>20</v>
      </c>
      <c r="U21" s="45">
        <f>IFERROR(-HLOOKUP($U$1,IEX!$W$2:$BH$98,T21,FALSE),0)</f>
        <v>0</v>
      </c>
      <c r="V21" s="46">
        <f t="shared" si="8"/>
        <v>0</v>
      </c>
      <c r="W21" s="52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</row>
    <row r="22" spans="1:63">
      <c r="A22" s="8" t="s">
        <v>64</v>
      </c>
      <c r="B22" s="38"/>
      <c r="C22" s="21"/>
      <c r="D22" s="21"/>
      <c r="E22" s="21"/>
      <c r="F22" s="21"/>
      <c r="G22" s="21"/>
      <c r="H22" s="21"/>
      <c r="I22" s="21"/>
      <c r="J22" s="21"/>
      <c r="K22" s="23">
        <f t="shared" si="4"/>
        <v>0</v>
      </c>
      <c r="L22" s="22">
        <f t="shared" si="5"/>
        <v>0</v>
      </c>
      <c r="M22" s="39">
        <f t="shared" si="6"/>
        <v>0</v>
      </c>
      <c r="O22" s="37">
        <f t="shared" si="7"/>
        <v>0</v>
      </c>
      <c r="P22" s="37">
        <f t="shared" si="0"/>
        <v>0</v>
      </c>
      <c r="Q22" s="37">
        <f t="shared" si="1"/>
        <v>0</v>
      </c>
      <c r="R22" s="37">
        <f t="shared" si="2"/>
        <v>0</v>
      </c>
      <c r="S22" s="37">
        <f t="shared" si="3"/>
        <v>0</v>
      </c>
      <c r="T22">
        <v>21</v>
      </c>
      <c r="U22" s="45">
        <f>IFERROR(-HLOOKUP($U$1,IEX!$W$2:$BH$98,T22,FALSE),0)</f>
        <v>0</v>
      </c>
      <c r="V22" s="46">
        <f t="shared" si="8"/>
        <v>0</v>
      </c>
      <c r="W22" s="52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</row>
    <row r="23" spans="1:63">
      <c r="A23" s="8" t="s">
        <v>65</v>
      </c>
      <c r="B23" s="38"/>
      <c r="C23" s="21"/>
      <c r="D23" s="21"/>
      <c r="E23" s="21"/>
      <c r="F23" s="21"/>
      <c r="G23" s="21"/>
      <c r="H23" s="21"/>
      <c r="I23" s="21"/>
      <c r="J23" s="21"/>
      <c r="K23" s="23">
        <f t="shared" si="4"/>
        <v>0</v>
      </c>
      <c r="L23" s="22">
        <f t="shared" si="5"/>
        <v>0</v>
      </c>
      <c r="M23" s="39">
        <f t="shared" si="6"/>
        <v>0</v>
      </c>
      <c r="O23" s="37">
        <f t="shared" si="7"/>
        <v>0</v>
      </c>
      <c r="P23" s="37">
        <f t="shared" si="0"/>
        <v>0</v>
      </c>
      <c r="Q23" s="37">
        <f t="shared" si="1"/>
        <v>0</v>
      </c>
      <c r="R23" s="37">
        <f t="shared" si="2"/>
        <v>0</v>
      </c>
      <c r="S23" s="37">
        <f t="shared" si="3"/>
        <v>0</v>
      </c>
      <c r="T23">
        <v>22</v>
      </c>
      <c r="U23" s="45">
        <f>IFERROR(-HLOOKUP($U$1,IEX!$W$2:$BH$98,T23,FALSE),0)</f>
        <v>0</v>
      </c>
      <c r="V23" s="46">
        <f t="shared" si="8"/>
        <v>0</v>
      </c>
      <c r="W23" s="52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</row>
    <row r="24" spans="1:63">
      <c r="A24" s="8" t="s">
        <v>66</v>
      </c>
      <c r="B24" s="38"/>
      <c r="C24" s="21"/>
      <c r="D24" s="21"/>
      <c r="E24" s="21"/>
      <c r="F24" s="21"/>
      <c r="G24" s="21"/>
      <c r="H24" s="21"/>
      <c r="I24" s="21"/>
      <c r="J24" s="21"/>
      <c r="K24" s="23">
        <f t="shared" si="4"/>
        <v>0</v>
      </c>
      <c r="L24" s="22">
        <f t="shared" si="5"/>
        <v>0</v>
      </c>
      <c r="M24" s="39">
        <f t="shared" si="6"/>
        <v>0</v>
      </c>
      <c r="O24" s="37">
        <f t="shared" si="7"/>
        <v>0</v>
      </c>
      <c r="P24" s="37">
        <f t="shared" si="0"/>
        <v>0</v>
      </c>
      <c r="Q24" s="37">
        <f t="shared" si="1"/>
        <v>0</v>
      </c>
      <c r="R24" s="37">
        <f t="shared" si="2"/>
        <v>0</v>
      </c>
      <c r="S24" s="37">
        <f t="shared" si="3"/>
        <v>0</v>
      </c>
      <c r="T24">
        <v>23</v>
      </c>
      <c r="U24" s="45">
        <f>IFERROR(-HLOOKUP($U$1,IEX!$W$2:$BH$98,T24,FALSE),0)</f>
        <v>0</v>
      </c>
      <c r="V24" s="46">
        <f t="shared" si="8"/>
        <v>0</v>
      </c>
      <c r="W24" s="52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</row>
    <row r="25" spans="1:63">
      <c r="A25" s="8" t="s">
        <v>67</v>
      </c>
      <c r="B25" s="38"/>
      <c r="C25" s="21"/>
      <c r="D25" s="21"/>
      <c r="E25" s="21"/>
      <c r="F25" s="21"/>
      <c r="G25" s="21"/>
      <c r="H25" s="21"/>
      <c r="I25" s="21"/>
      <c r="J25" s="21"/>
      <c r="K25" s="23">
        <f t="shared" si="4"/>
        <v>0</v>
      </c>
      <c r="L25" s="22">
        <f t="shared" si="5"/>
        <v>0</v>
      </c>
      <c r="M25" s="39">
        <f t="shared" si="6"/>
        <v>0</v>
      </c>
      <c r="O25" s="37">
        <f t="shared" si="7"/>
        <v>0</v>
      </c>
      <c r="P25" s="37">
        <f t="shared" si="0"/>
        <v>0</v>
      </c>
      <c r="Q25" s="37">
        <f t="shared" si="1"/>
        <v>0</v>
      </c>
      <c r="R25" s="37">
        <f t="shared" si="2"/>
        <v>0</v>
      </c>
      <c r="S25" s="37">
        <f t="shared" si="3"/>
        <v>0</v>
      </c>
      <c r="T25">
        <v>24</v>
      </c>
      <c r="U25" s="45">
        <f>IFERROR(-HLOOKUP($U$1,IEX!$W$2:$BH$98,T25,FALSE),0)</f>
        <v>0</v>
      </c>
      <c r="V25" s="46">
        <f t="shared" si="8"/>
        <v>0</v>
      </c>
      <c r="W25" s="52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</row>
    <row r="26" spans="1:63">
      <c r="A26" s="8" t="s">
        <v>68</v>
      </c>
      <c r="B26" s="38"/>
      <c r="C26" s="21"/>
      <c r="D26" s="21"/>
      <c r="E26" s="21"/>
      <c r="F26" s="21"/>
      <c r="G26" s="21"/>
      <c r="H26" s="21"/>
      <c r="I26" s="21"/>
      <c r="J26" s="21"/>
      <c r="K26" s="23">
        <f t="shared" si="4"/>
        <v>0</v>
      </c>
      <c r="L26" s="22">
        <f t="shared" si="5"/>
        <v>0</v>
      </c>
      <c r="M26" s="39">
        <f t="shared" si="6"/>
        <v>0</v>
      </c>
      <c r="O26" s="37">
        <f t="shared" si="7"/>
        <v>0</v>
      </c>
      <c r="P26" s="37">
        <f t="shared" si="0"/>
        <v>0</v>
      </c>
      <c r="Q26" s="37">
        <f t="shared" si="1"/>
        <v>0</v>
      </c>
      <c r="R26" s="37">
        <f t="shared" si="2"/>
        <v>0</v>
      </c>
      <c r="S26" s="37">
        <f t="shared" si="3"/>
        <v>0</v>
      </c>
      <c r="T26">
        <v>25</v>
      </c>
      <c r="U26" s="45">
        <f>IFERROR(-HLOOKUP($U$1,IEX!$W$2:$BH$98,T26,FALSE),0)</f>
        <v>0</v>
      </c>
      <c r="V26" s="46">
        <f t="shared" si="8"/>
        <v>0</v>
      </c>
      <c r="W26" s="52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</row>
    <row r="27" spans="1:63">
      <c r="A27" s="8" t="s">
        <v>69</v>
      </c>
      <c r="B27" s="38"/>
      <c r="C27" s="21"/>
      <c r="D27" s="21"/>
      <c r="E27" s="21"/>
      <c r="F27" s="21"/>
      <c r="G27" s="21"/>
      <c r="H27" s="21"/>
      <c r="I27" s="21"/>
      <c r="J27" s="21"/>
      <c r="K27" s="23">
        <f t="shared" si="4"/>
        <v>0</v>
      </c>
      <c r="L27" s="22">
        <f t="shared" si="5"/>
        <v>0</v>
      </c>
      <c r="M27" s="39">
        <f t="shared" si="6"/>
        <v>0</v>
      </c>
      <c r="O27" s="37">
        <f t="shared" si="7"/>
        <v>0</v>
      </c>
      <c r="P27" s="37">
        <f t="shared" si="0"/>
        <v>0</v>
      </c>
      <c r="Q27" s="37">
        <f t="shared" si="1"/>
        <v>0</v>
      </c>
      <c r="R27" s="37">
        <f t="shared" si="2"/>
        <v>0</v>
      </c>
      <c r="S27" s="37">
        <f t="shared" si="3"/>
        <v>0</v>
      </c>
      <c r="T27">
        <v>26</v>
      </c>
      <c r="U27" s="45">
        <f>IFERROR(-HLOOKUP($U$1,IEX!$W$2:$BH$98,T27,FALSE),0)</f>
        <v>0</v>
      </c>
      <c r="V27" s="46">
        <f t="shared" si="8"/>
        <v>0</v>
      </c>
      <c r="W27" s="52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</row>
    <row r="28" spans="1:63">
      <c r="A28" s="8" t="s">
        <v>70</v>
      </c>
      <c r="B28" s="38"/>
      <c r="C28" s="21"/>
      <c r="D28" s="21"/>
      <c r="E28" s="21"/>
      <c r="F28" s="21"/>
      <c r="G28" s="21"/>
      <c r="H28" s="21"/>
      <c r="I28" s="21"/>
      <c r="J28" s="21"/>
      <c r="K28" s="23">
        <f t="shared" si="4"/>
        <v>0</v>
      </c>
      <c r="L28" s="22">
        <f t="shared" si="5"/>
        <v>0</v>
      </c>
      <c r="M28" s="39">
        <f t="shared" si="6"/>
        <v>0</v>
      </c>
      <c r="O28" s="37">
        <f t="shared" si="7"/>
        <v>0</v>
      </c>
      <c r="P28" s="37">
        <f t="shared" si="0"/>
        <v>0</v>
      </c>
      <c r="Q28" s="37">
        <f t="shared" si="1"/>
        <v>0</v>
      </c>
      <c r="R28" s="37">
        <f t="shared" si="2"/>
        <v>0</v>
      </c>
      <c r="S28" s="37">
        <f t="shared" si="3"/>
        <v>0</v>
      </c>
      <c r="T28">
        <v>27</v>
      </c>
      <c r="U28" s="45">
        <f>IFERROR(-HLOOKUP($U$1,IEX!$W$2:$BH$98,T28,FALSE),0)</f>
        <v>0</v>
      </c>
      <c r="V28" s="46">
        <f t="shared" si="8"/>
        <v>0</v>
      </c>
      <c r="W28" s="52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</row>
    <row r="29" spans="1:63">
      <c r="A29" s="8" t="s">
        <v>71</v>
      </c>
      <c r="B29" s="38"/>
      <c r="C29" s="21"/>
      <c r="D29" s="21"/>
      <c r="E29" s="21"/>
      <c r="F29" s="21"/>
      <c r="G29" s="21"/>
      <c r="H29" s="21"/>
      <c r="I29" s="21"/>
      <c r="J29" s="21"/>
      <c r="K29" s="23">
        <f t="shared" si="4"/>
        <v>0</v>
      </c>
      <c r="L29" s="22">
        <f t="shared" si="5"/>
        <v>0</v>
      </c>
      <c r="M29" s="39">
        <f t="shared" si="6"/>
        <v>0</v>
      </c>
      <c r="O29" s="37">
        <f t="shared" si="7"/>
        <v>0</v>
      </c>
      <c r="P29" s="37">
        <f t="shared" si="0"/>
        <v>0</v>
      </c>
      <c r="Q29" s="37">
        <f t="shared" si="1"/>
        <v>0</v>
      </c>
      <c r="R29" s="37">
        <f t="shared" si="2"/>
        <v>0</v>
      </c>
      <c r="S29" s="37">
        <f t="shared" si="3"/>
        <v>0</v>
      </c>
      <c r="T29">
        <v>28</v>
      </c>
      <c r="U29" s="45">
        <f>IFERROR(-HLOOKUP($U$1,IEX!$W$2:$BH$98,T29,FALSE),0)</f>
        <v>0</v>
      </c>
      <c r="V29" s="46">
        <f t="shared" si="8"/>
        <v>0</v>
      </c>
      <c r="W29" s="52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</row>
    <row r="30" spans="1:63">
      <c r="A30" s="8" t="s">
        <v>72</v>
      </c>
      <c r="B30" s="38"/>
      <c r="C30" s="21"/>
      <c r="D30" s="21"/>
      <c r="E30" s="21"/>
      <c r="F30" s="21"/>
      <c r="G30" s="21"/>
      <c r="H30" s="21"/>
      <c r="I30" s="21"/>
      <c r="J30" s="21"/>
      <c r="K30" s="23">
        <f t="shared" si="4"/>
        <v>0</v>
      </c>
      <c r="L30" s="22">
        <f t="shared" si="5"/>
        <v>0</v>
      </c>
      <c r="M30" s="39">
        <f t="shared" si="6"/>
        <v>0</v>
      </c>
      <c r="O30" s="37">
        <f t="shared" si="7"/>
        <v>0</v>
      </c>
      <c r="P30" s="37">
        <f t="shared" si="0"/>
        <v>0</v>
      </c>
      <c r="Q30" s="37">
        <f t="shared" si="1"/>
        <v>0</v>
      </c>
      <c r="R30" s="37">
        <f t="shared" si="2"/>
        <v>0</v>
      </c>
      <c r="S30" s="37">
        <f t="shared" si="3"/>
        <v>0</v>
      </c>
      <c r="T30">
        <v>29</v>
      </c>
      <c r="U30" s="45">
        <f>IFERROR(-HLOOKUP($U$1,IEX!$W$2:$BH$98,T30,FALSE),0)</f>
        <v>0</v>
      </c>
      <c r="V30" s="46">
        <f t="shared" si="8"/>
        <v>0</v>
      </c>
      <c r="W30" s="52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</row>
    <row r="31" spans="1:63">
      <c r="A31" s="8" t="s">
        <v>73</v>
      </c>
      <c r="B31" s="38"/>
      <c r="C31" s="21"/>
      <c r="D31" s="21"/>
      <c r="E31" s="21"/>
      <c r="F31" s="21"/>
      <c r="G31" s="21"/>
      <c r="H31" s="21"/>
      <c r="I31" s="21"/>
      <c r="J31" s="21"/>
      <c r="K31" s="23">
        <f t="shared" si="4"/>
        <v>0</v>
      </c>
      <c r="L31" s="22">
        <f t="shared" si="5"/>
        <v>0</v>
      </c>
      <c r="M31" s="39">
        <f t="shared" si="6"/>
        <v>0</v>
      </c>
      <c r="O31" s="37">
        <f t="shared" si="7"/>
        <v>0</v>
      </c>
      <c r="P31" s="37">
        <f t="shared" si="0"/>
        <v>0</v>
      </c>
      <c r="Q31" s="37">
        <f t="shared" si="1"/>
        <v>0</v>
      </c>
      <c r="R31" s="37">
        <f t="shared" si="2"/>
        <v>0</v>
      </c>
      <c r="S31" s="37">
        <f t="shared" si="3"/>
        <v>0</v>
      </c>
      <c r="T31">
        <v>30</v>
      </c>
      <c r="U31" s="45">
        <f>IFERROR(-HLOOKUP($U$1,IEX!$W$2:$BH$98,T31,FALSE),0)</f>
        <v>0</v>
      </c>
      <c r="V31" s="46">
        <f t="shared" si="8"/>
        <v>0</v>
      </c>
      <c r="W31" s="52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</row>
    <row r="32" spans="1:63">
      <c r="A32" s="8" t="s">
        <v>74</v>
      </c>
      <c r="B32" s="38"/>
      <c r="C32" s="21"/>
      <c r="D32" s="21"/>
      <c r="E32" s="21"/>
      <c r="F32" s="21"/>
      <c r="G32" s="21"/>
      <c r="H32" s="21"/>
      <c r="I32" s="21"/>
      <c r="J32" s="21"/>
      <c r="K32" s="23">
        <f t="shared" si="4"/>
        <v>0</v>
      </c>
      <c r="L32" s="22">
        <f t="shared" si="5"/>
        <v>0</v>
      </c>
      <c r="M32" s="39">
        <f t="shared" si="6"/>
        <v>0</v>
      </c>
      <c r="O32" s="37">
        <f t="shared" si="7"/>
        <v>0</v>
      </c>
      <c r="P32" s="37">
        <f t="shared" si="0"/>
        <v>0</v>
      </c>
      <c r="Q32" s="37">
        <f t="shared" si="1"/>
        <v>0</v>
      </c>
      <c r="R32" s="37">
        <f t="shared" si="2"/>
        <v>0</v>
      </c>
      <c r="S32" s="37">
        <f t="shared" si="3"/>
        <v>0</v>
      </c>
      <c r="T32">
        <v>31</v>
      </c>
      <c r="U32" s="45">
        <f>IFERROR(-HLOOKUP($U$1,IEX!$W$2:$BH$98,T32,FALSE),0)</f>
        <v>0</v>
      </c>
      <c r="V32" s="46">
        <f t="shared" si="8"/>
        <v>0</v>
      </c>
      <c r="W32" s="52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</row>
    <row r="33" spans="1:63">
      <c r="A33" s="8" t="s">
        <v>75</v>
      </c>
      <c r="B33" s="38"/>
      <c r="C33" s="21"/>
      <c r="D33" s="21"/>
      <c r="E33" s="21"/>
      <c r="F33" s="21"/>
      <c r="G33" s="21"/>
      <c r="H33" s="21"/>
      <c r="I33" s="21"/>
      <c r="J33" s="21"/>
      <c r="K33" s="23">
        <f t="shared" si="4"/>
        <v>0</v>
      </c>
      <c r="L33" s="22">
        <f t="shared" si="5"/>
        <v>0</v>
      </c>
      <c r="M33" s="39">
        <f t="shared" si="6"/>
        <v>0</v>
      </c>
      <c r="O33" s="37">
        <f t="shared" si="7"/>
        <v>0</v>
      </c>
      <c r="P33" s="37">
        <f t="shared" si="0"/>
        <v>0</v>
      </c>
      <c r="Q33" s="37">
        <f t="shared" si="1"/>
        <v>0</v>
      </c>
      <c r="R33" s="37">
        <f t="shared" si="2"/>
        <v>0</v>
      </c>
      <c r="S33" s="37">
        <f t="shared" si="3"/>
        <v>0</v>
      </c>
      <c r="T33">
        <v>32</v>
      </c>
      <c r="U33" s="45">
        <f>IFERROR(-HLOOKUP($U$1,IEX!$W$2:$BH$98,T33,FALSE),0)</f>
        <v>0</v>
      </c>
      <c r="V33" s="46">
        <f t="shared" si="8"/>
        <v>0</v>
      </c>
      <c r="W33" s="52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</row>
    <row r="34" spans="1:63">
      <c r="A34" s="8" t="s">
        <v>76</v>
      </c>
      <c r="B34" s="38"/>
      <c r="C34" s="21"/>
      <c r="D34" s="21"/>
      <c r="E34" s="21"/>
      <c r="F34" s="21"/>
      <c r="G34" s="21"/>
      <c r="H34" s="21"/>
      <c r="I34" s="21"/>
      <c r="J34" s="21"/>
      <c r="K34" s="23">
        <f t="shared" si="4"/>
        <v>0</v>
      </c>
      <c r="L34" s="22">
        <f t="shared" si="5"/>
        <v>0</v>
      </c>
      <c r="M34" s="39">
        <f t="shared" si="6"/>
        <v>0</v>
      </c>
      <c r="O34" s="37">
        <f t="shared" si="7"/>
        <v>0</v>
      </c>
      <c r="P34" s="37">
        <f t="shared" si="0"/>
        <v>0</v>
      </c>
      <c r="Q34" s="37">
        <f t="shared" si="1"/>
        <v>0</v>
      </c>
      <c r="R34" s="37">
        <f t="shared" si="2"/>
        <v>0</v>
      </c>
      <c r="S34" s="37">
        <f t="shared" si="3"/>
        <v>0</v>
      </c>
      <c r="T34">
        <v>33</v>
      </c>
      <c r="U34" s="45">
        <f>IFERROR(-HLOOKUP($U$1,IEX!$W$2:$BH$98,T34,FALSE),0)</f>
        <v>0</v>
      </c>
      <c r="V34" s="46">
        <f t="shared" si="8"/>
        <v>0</v>
      </c>
      <c r="W34" s="52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</row>
    <row r="35" spans="1:63">
      <c r="A35" s="8" t="s">
        <v>77</v>
      </c>
      <c r="B35" s="38"/>
      <c r="C35" s="21"/>
      <c r="D35" s="21"/>
      <c r="E35" s="21"/>
      <c r="F35" s="21"/>
      <c r="G35" s="21"/>
      <c r="H35" s="21"/>
      <c r="I35" s="21"/>
      <c r="J35" s="21"/>
      <c r="K35" s="23">
        <f t="shared" si="4"/>
        <v>0</v>
      </c>
      <c r="L35" s="22">
        <f t="shared" si="5"/>
        <v>0</v>
      </c>
      <c r="M35" s="39">
        <f t="shared" si="6"/>
        <v>0</v>
      </c>
      <c r="O35" s="37">
        <f t="shared" si="7"/>
        <v>0</v>
      </c>
      <c r="P35" s="37">
        <f t="shared" ref="P35:P66" si="9">SUMPRODUCT($X35:$AQ35,$X$103:$AQ$103)+D35</f>
        <v>0</v>
      </c>
      <c r="Q35" s="37">
        <f t="shared" ref="Q35:Q66" si="10">SUMPRODUCT($X35:$AQ35,$X$104:$AQ$104)+F35</f>
        <v>0</v>
      </c>
      <c r="R35" s="37">
        <f t="shared" ref="R35:R66" si="11">SUMPRODUCT($X35:$AQ35,$X$105:$AQ$105)+H35</f>
        <v>0</v>
      </c>
      <c r="S35" s="37">
        <f t="shared" ref="S35:S66" si="12">SUMPRODUCT($X35:$AQ35,$X$106:$AQ$106)+J35</f>
        <v>0</v>
      </c>
      <c r="T35">
        <v>34</v>
      </c>
      <c r="U35" s="45">
        <f>IFERROR(-HLOOKUP($U$1,IEX!$W$2:$BH$98,T35,FALSE),0)</f>
        <v>0</v>
      </c>
      <c r="V35" s="46">
        <f t="shared" si="8"/>
        <v>0</v>
      </c>
      <c r="W35" s="52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63">
      <c r="A36" s="8" t="s">
        <v>78</v>
      </c>
      <c r="B36" s="38"/>
      <c r="C36" s="21"/>
      <c r="D36" s="21"/>
      <c r="E36" s="21"/>
      <c r="F36" s="21"/>
      <c r="G36" s="21"/>
      <c r="H36" s="21"/>
      <c r="I36" s="21"/>
      <c r="J36" s="21"/>
      <c r="K36" s="23">
        <f t="shared" si="4"/>
        <v>0</v>
      </c>
      <c r="L36" s="22">
        <f t="shared" si="5"/>
        <v>0</v>
      </c>
      <c r="M36" s="39">
        <f t="shared" si="6"/>
        <v>0</v>
      </c>
      <c r="O36" s="37">
        <f t="shared" si="7"/>
        <v>0</v>
      </c>
      <c r="P36" s="37">
        <f t="shared" si="9"/>
        <v>0</v>
      </c>
      <c r="Q36" s="37">
        <f t="shared" si="10"/>
        <v>0</v>
      </c>
      <c r="R36" s="37">
        <f t="shared" si="11"/>
        <v>0</v>
      </c>
      <c r="S36" s="37">
        <f t="shared" si="12"/>
        <v>0</v>
      </c>
      <c r="T36">
        <v>35</v>
      </c>
      <c r="U36" s="45">
        <f>IFERROR(-HLOOKUP($U$1,IEX!$W$2:$BH$98,T36,FALSE),0)</f>
        <v>0</v>
      </c>
      <c r="V36" s="46">
        <f t="shared" si="8"/>
        <v>0</v>
      </c>
      <c r="W36" s="52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</row>
    <row r="37" spans="1:63">
      <c r="A37" s="8" t="s">
        <v>79</v>
      </c>
      <c r="B37" s="38"/>
      <c r="C37" s="21"/>
      <c r="D37" s="21"/>
      <c r="E37" s="21"/>
      <c r="F37" s="21"/>
      <c r="G37" s="21"/>
      <c r="H37" s="21"/>
      <c r="I37" s="21"/>
      <c r="J37" s="21"/>
      <c r="K37" s="23">
        <f t="shared" si="4"/>
        <v>0</v>
      </c>
      <c r="L37" s="22">
        <f t="shared" si="5"/>
        <v>0</v>
      </c>
      <c r="M37" s="39">
        <f t="shared" si="6"/>
        <v>0</v>
      </c>
      <c r="O37" s="37">
        <f t="shared" si="7"/>
        <v>0</v>
      </c>
      <c r="P37" s="37">
        <f t="shared" si="9"/>
        <v>0</v>
      </c>
      <c r="Q37" s="37">
        <f t="shared" si="10"/>
        <v>0</v>
      </c>
      <c r="R37" s="37">
        <f t="shared" si="11"/>
        <v>0</v>
      </c>
      <c r="S37" s="37">
        <f t="shared" si="12"/>
        <v>0</v>
      </c>
      <c r="T37">
        <v>36</v>
      </c>
      <c r="U37" s="45">
        <f>IFERROR(-HLOOKUP($U$1,IEX!$W$2:$BH$98,T37,FALSE),0)</f>
        <v>0</v>
      </c>
      <c r="V37" s="46">
        <f t="shared" si="8"/>
        <v>0</v>
      </c>
      <c r="W37" s="52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63">
      <c r="A38" s="8" t="s">
        <v>80</v>
      </c>
      <c r="B38" s="38"/>
      <c r="C38" s="21"/>
      <c r="D38" s="21"/>
      <c r="E38" s="21"/>
      <c r="F38" s="21"/>
      <c r="G38" s="21"/>
      <c r="H38" s="21"/>
      <c r="I38" s="21"/>
      <c r="J38" s="21"/>
      <c r="K38" s="23">
        <f t="shared" si="4"/>
        <v>0</v>
      </c>
      <c r="L38" s="22">
        <f t="shared" si="5"/>
        <v>0</v>
      </c>
      <c r="M38" s="39">
        <f t="shared" si="6"/>
        <v>0</v>
      </c>
      <c r="O38" s="37">
        <f t="shared" si="7"/>
        <v>0</v>
      </c>
      <c r="P38" s="37">
        <f t="shared" si="9"/>
        <v>0</v>
      </c>
      <c r="Q38" s="37">
        <f t="shared" si="10"/>
        <v>0</v>
      </c>
      <c r="R38" s="37">
        <f t="shared" si="11"/>
        <v>0</v>
      </c>
      <c r="S38" s="37">
        <f t="shared" si="12"/>
        <v>0</v>
      </c>
      <c r="T38">
        <v>37</v>
      </c>
      <c r="U38" s="45">
        <f>IFERROR(-HLOOKUP($U$1,IEX!$W$2:$BH$98,T38,FALSE),0)</f>
        <v>0</v>
      </c>
      <c r="V38" s="46">
        <f t="shared" si="8"/>
        <v>0</v>
      </c>
      <c r="W38" s="52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</row>
    <row r="39" spans="1:63">
      <c r="A39" s="8" t="s">
        <v>81</v>
      </c>
      <c r="B39" s="38"/>
      <c r="C39" s="21"/>
      <c r="D39" s="21"/>
      <c r="E39" s="21"/>
      <c r="F39" s="21"/>
      <c r="G39" s="21"/>
      <c r="H39" s="21"/>
      <c r="I39" s="21"/>
      <c r="J39" s="21"/>
      <c r="K39" s="23">
        <f t="shared" si="4"/>
        <v>0</v>
      </c>
      <c r="L39" s="22">
        <f t="shared" si="5"/>
        <v>0</v>
      </c>
      <c r="M39" s="39">
        <f t="shared" si="6"/>
        <v>0</v>
      </c>
      <c r="O39" s="37">
        <f t="shared" si="7"/>
        <v>0</v>
      </c>
      <c r="P39" s="37">
        <f t="shared" si="9"/>
        <v>0</v>
      </c>
      <c r="Q39" s="37">
        <f t="shared" si="10"/>
        <v>0</v>
      </c>
      <c r="R39" s="37">
        <f t="shared" si="11"/>
        <v>0</v>
      </c>
      <c r="S39" s="37">
        <f t="shared" si="12"/>
        <v>0</v>
      </c>
      <c r="T39">
        <v>38</v>
      </c>
      <c r="U39" s="45">
        <f>IFERROR(-HLOOKUP($U$1,IEX!$W$2:$BH$98,T39,FALSE),0)</f>
        <v>0</v>
      </c>
      <c r="V39" s="46">
        <f t="shared" si="8"/>
        <v>0</v>
      </c>
      <c r="W39" s="52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</row>
    <row r="40" spans="1:63">
      <c r="A40" s="8" t="s">
        <v>82</v>
      </c>
      <c r="B40" s="38"/>
      <c r="C40" s="21"/>
      <c r="D40" s="21"/>
      <c r="E40" s="21"/>
      <c r="F40" s="21"/>
      <c r="G40" s="21"/>
      <c r="H40" s="21"/>
      <c r="I40" s="21"/>
      <c r="J40" s="21"/>
      <c r="K40" s="23">
        <f t="shared" si="4"/>
        <v>0</v>
      </c>
      <c r="L40" s="22">
        <f t="shared" si="5"/>
        <v>0</v>
      </c>
      <c r="M40" s="39">
        <f t="shared" si="6"/>
        <v>0</v>
      </c>
      <c r="O40" s="37">
        <f t="shared" si="7"/>
        <v>0</v>
      </c>
      <c r="P40" s="37">
        <f t="shared" si="9"/>
        <v>0</v>
      </c>
      <c r="Q40" s="37">
        <f t="shared" si="10"/>
        <v>0</v>
      </c>
      <c r="R40" s="37">
        <f t="shared" si="11"/>
        <v>0</v>
      </c>
      <c r="S40" s="37">
        <f t="shared" si="12"/>
        <v>0</v>
      </c>
      <c r="T40">
        <v>39</v>
      </c>
      <c r="U40" s="45">
        <f>IFERROR(-HLOOKUP($U$1,IEX!$W$2:$BH$98,T40,FALSE),0)</f>
        <v>0</v>
      </c>
      <c r="V40" s="46">
        <f t="shared" si="8"/>
        <v>0</v>
      </c>
      <c r="W40" s="52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</row>
    <row r="41" spans="1:63">
      <c r="A41" s="8" t="s">
        <v>83</v>
      </c>
      <c r="B41" s="38"/>
      <c r="C41" s="21"/>
      <c r="D41" s="21"/>
      <c r="E41" s="21"/>
      <c r="F41" s="21"/>
      <c r="G41" s="21"/>
      <c r="H41" s="21"/>
      <c r="I41" s="21"/>
      <c r="J41" s="21"/>
      <c r="K41" s="23">
        <f t="shared" si="4"/>
        <v>0</v>
      </c>
      <c r="L41" s="22">
        <f t="shared" si="5"/>
        <v>0</v>
      </c>
      <c r="M41" s="39">
        <f t="shared" si="6"/>
        <v>0</v>
      </c>
      <c r="O41" s="37">
        <f t="shared" si="7"/>
        <v>0</v>
      </c>
      <c r="P41" s="37">
        <f t="shared" si="9"/>
        <v>0</v>
      </c>
      <c r="Q41" s="37">
        <f t="shared" si="10"/>
        <v>0</v>
      </c>
      <c r="R41" s="37">
        <f t="shared" si="11"/>
        <v>0</v>
      </c>
      <c r="S41" s="37">
        <f t="shared" si="12"/>
        <v>0</v>
      </c>
      <c r="T41">
        <v>40</v>
      </c>
      <c r="U41" s="45">
        <f>IFERROR(-HLOOKUP($U$1,IEX!$W$2:$BH$98,T41,FALSE),0)</f>
        <v>0</v>
      </c>
      <c r="V41" s="46">
        <f t="shared" si="8"/>
        <v>0</v>
      </c>
      <c r="W41" s="52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</row>
    <row r="42" spans="1:63">
      <c r="A42" s="8" t="s">
        <v>84</v>
      </c>
      <c r="B42" s="38"/>
      <c r="C42" s="21"/>
      <c r="D42" s="21"/>
      <c r="E42" s="21"/>
      <c r="F42" s="21"/>
      <c r="G42" s="21"/>
      <c r="H42" s="21"/>
      <c r="I42" s="21"/>
      <c r="J42" s="21"/>
      <c r="K42" s="23">
        <f t="shared" si="4"/>
        <v>0</v>
      </c>
      <c r="L42" s="22">
        <f t="shared" si="5"/>
        <v>0</v>
      </c>
      <c r="M42" s="39">
        <f t="shared" si="6"/>
        <v>0</v>
      </c>
      <c r="O42" s="37">
        <f t="shared" si="7"/>
        <v>0</v>
      </c>
      <c r="P42" s="37">
        <f t="shared" si="9"/>
        <v>0</v>
      </c>
      <c r="Q42" s="37">
        <f t="shared" si="10"/>
        <v>0</v>
      </c>
      <c r="R42" s="37">
        <f t="shared" si="11"/>
        <v>0</v>
      </c>
      <c r="S42" s="37">
        <f t="shared" si="12"/>
        <v>0</v>
      </c>
      <c r="T42">
        <v>41</v>
      </c>
      <c r="U42" s="45">
        <f>IFERROR(-HLOOKUP($U$1,IEX!$W$2:$BH$98,T42,FALSE),0)</f>
        <v>0</v>
      </c>
      <c r="V42" s="46">
        <f t="shared" si="8"/>
        <v>0</v>
      </c>
      <c r="W42" s="52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</row>
    <row r="43" spans="1:63">
      <c r="A43" s="8" t="s">
        <v>85</v>
      </c>
      <c r="B43" s="38"/>
      <c r="C43" s="21"/>
      <c r="D43" s="21"/>
      <c r="E43" s="21"/>
      <c r="F43" s="21"/>
      <c r="G43" s="21"/>
      <c r="H43" s="21"/>
      <c r="I43" s="21"/>
      <c r="J43" s="21"/>
      <c r="K43" s="23">
        <f t="shared" si="4"/>
        <v>0</v>
      </c>
      <c r="L43" s="22">
        <f t="shared" si="5"/>
        <v>0</v>
      </c>
      <c r="M43" s="39">
        <f t="shared" si="6"/>
        <v>0</v>
      </c>
      <c r="O43" s="37">
        <f t="shared" si="7"/>
        <v>0</v>
      </c>
      <c r="P43" s="37">
        <f t="shared" si="9"/>
        <v>0</v>
      </c>
      <c r="Q43" s="37">
        <f t="shared" si="10"/>
        <v>0</v>
      </c>
      <c r="R43" s="37">
        <f t="shared" si="11"/>
        <v>0</v>
      </c>
      <c r="S43" s="37">
        <f t="shared" si="12"/>
        <v>0</v>
      </c>
      <c r="T43">
        <v>42</v>
      </c>
      <c r="U43" s="45">
        <f>IFERROR(-HLOOKUP($U$1,IEX!$W$2:$BH$98,T43,FALSE),0)</f>
        <v>0</v>
      </c>
      <c r="V43" s="46">
        <f t="shared" si="8"/>
        <v>0</v>
      </c>
      <c r="W43" s="52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</row>
    <row r="44" spans="1:63">
      <c r="A44" s="8" t="s">
        <v>86</v>
      </c>
      <c r="B44" s="38"/>
      <c r="C44" s="21"/>
      <c r="D44" s="21"/>
      <c r="E44" s="21"/>
      <c r="F44" s="21"/>
      <c r="G44" s="21"/>
      <c r="H44" s="21"/>
      <c r="I44" s="21"/>
      <c r="J44" s="21"/>
      <c r="K44" s="23">
        <f t="shared" si="4"/>
        <v>0</v>
      </c>
      <c r="L44" s="22">
        <f t="shared" si="5"/>
        <v>0</v>
      </c>
      <c r="M44" s="39">
        <f t="shared" si="6"/>
        <v>0</v>
      </c>
      <c r="O44" s="37">
        <f t="shared" si="7"/>
        <v>0</v>
      </c>
      <c r="P44" s="37">
        <f t="shared" si="9"/>
        <v>0</v>
      </c>
      <c r="Q44" s="37">
        <f t="shared" si="10"/>
        <v>0</v>
      </c>
      <c r="R44" s="37">
        <f t="shared" si="11"/>
        <v>0</v>
      </c>
      <c r="S44" s="37">
        <f t="shared" si="12"/>
        <v>0</v>
      </c>
      <c r="T44">
        <v>43</v>
      </c>
      <c r="U44" s="45">
        <f>IFERROR(-HLOOKUP($U$1,IEX!$W$2:$BH$98,T44,FALSE),0)</f>
        <v>0</v>
      </c>
      <c r="V44" s="46">
        <f t="shared" si="8"/>
        <v>0</v>
      </c>
      <c r="W44" s="52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</row>
    <row r="45" spans="1:63">
      <c r="A45" s="8" t="s">
        <v>87</v>
      </c>
      <c r="B45" s="38"/>
      <c r="C45" s="21"/>
      <c r="D45" s="21"/>
      <c r="E45" s="21"/>
      <c r="F45" s="21"/>
      <c r="G45" s="21"/>
      <c r="H45" s="21"/>
      <c r="I45" s="21"/>
      <c r="J45" s="21"/>
      <c r="K45" s="23">
        <f t="shared" si="4"/>
        <v>0</v>
      </c>
      <c r="L45" s="22">
        <f t="shared" si="5"/>
        <v>0</v>
      </c>
      <c r="M45" s="39">
        <f t="shared" si="6"/>
        <v>0</v>
      </c>
      <c r="O45" s="37">
        <f t="shared" si="7"/>
        <v>0</v>
      </c>
      <c r="P45" s="37">
        <f t="shared" si="9"/>
        <v>0</v>
      </c>
      <c r="Q45" s="37">
        <f t="shared" si="10"/>
        <v>0</v>
      </c>
      <c r="R45" s="37">
        <f t="shared" si="11"/>
        <v>0</v>
      </c>
      <c r="S45" s="37">
        <f t="shared" si="12"/>
        <v>0</v>
      </c>
      <c r="T45">
        <v>44</v>
      </c>
      <c r="U45" s="45">
        <f>IFERROR(-HLOOKUP($U$1,IEX!$W$2:$BH$98,T45,FALSE),0)</f>
        <v>0</v>
      </c>
      <c r="V45" s="46">
        <f t="shared" si="8"/>
        <v>0</v>
      </c>
      <c r="W45" s="52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</row>
    <row r="46" spans="1:63">
      <c r="A46" s="8" t="s">
        <v>88</v>
      </c>
      <c r="B46" s="38"/>
      <c r="C46" s="21"/>
      <c r="D46" s="21"/>
      <c r="E46" s="21"/>
      <c r="F46" s="21"/>
      <c r="G46" s="21"/>
      <c r="H46" s="21"/>
      <c r="I46" s="21"/>
      <c r="J46" s="21"/>
      <c r="K46" s="23">
        <f t="shared" si="4"/>
        <v>0</v>
      </c>
      <c r="L46" s="22">
        <f t="shared" si="5"/>
        <v>0</v>
      </c>
      <c r="M46" s="39">
        <f t="shared" si="6"/>
        <v>0</v>
      </c>
      <c r="O46" s="37">
        <f t="shared" si="7"/>
        <v>0</v>
      </c>
      <c r="P46" s="37">
        <f t="shared" si="9"/>
        <v>0</v>
      </c>
      <c r="Q46" s="37">
        <f t="shared" si="10"/>
        <v>0</v>
      </c>
      <c r="R46" s="37">
        <f t="shared" si="11"/>
        <v>0</v>
      </c>
      <c r="S46" s="37">
        <f t="shared" si="12"/>
        <v>0</v>
      </c>
      <c r="T46">
        <v>45</v>
      </c>
      <c r="U46" s="45">
        <f>IFERROR(-HLOOKUP($U$1,IEX!$W$2:$BH$98,T46,FALSE),0)</f>
        <v>0</v>
      </c>
      <c r="V46" s="46">
        <f t="shared" si="8"/>
        <v>0</v>
      </c>
      <c r="W46" s="52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</row>
    <row r="47" spans="1:63">
      <c r="A47" s="8" t="s">
        <v>89</v>
      </c>
      <c r="B47" s="38"/>
      <c r="C47" s="21"/>
      <c r="D47" s="21"/>
      <c r="E47" s="21"/>
      <c r="F47" s="21"/>
      <c r="G47" s="21"/>
      <c r="H47" s="21"/>
      <c r="I47" s="21"/>
      <c r="J47" s="21"/>
      <c r="K47" s="23">
        <f t="shared" si="4"/>
        <v>0</v>
      </c>
      <c r="L47" s="22">
        <f t="shared" si="5"/>
        <v>0</v>
      </c>
      <c r="M47" s="39">
        <f t="shared" si="6"/>
        <v>0</v>
      </c>
      <c r="O47" s="37">
        <f t="shared" si="7"/>
        <v>0</v>
      </c>
      <c r="P47" s="37">
        <f t="shared" si="9"/>
        <v>0</v>
      </c>
      <c r="Q47" s="37">
        <f t="shared" si="10"/>
        <v>0</v>
      </c>
      <c r="R47" s="37">
        <f t="shared" si="11"/>
        <v>0</v>
      </c>
      <c r="S47" s="37">
        <f t="shared" si="12"/>
        <v>0</v>
      </c>
      <c r="T47">
        <v>46</v>
      </c>
      <c r="U47" s="45">
        <f>IFERROR(-HLOOKUP($U$1,IEX!$W$2:$BH$98,T47,FALSE),0)</f>
        <v>0</v>
      </c>
      <c r="V47" s="46">
        <f t="shared" si="8"/>
        <v>0</v>
      </c>
      <c r="W47" s="52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</row>
    <row r="48" spans="1:63">
      <c r="A48" s="8" t="s">
        <v>90</v>
      </c>
      <c r="B48" s="38"/>
      <c r="C48" s="21"/>
      <c r="D48" s="21"/>
      <c r="E48" s="21"/>
      <c r="F48" s="21"/>
      <c r="G48" s="21"/>
      <c r="H48" s="21"/>
      <c r="I48" s="21"/>
      <c r="J48" s="21"/>
      <c r="K48" s="23">
        <f t="shared" si="4"/>
        <v>0</v>
      </c>
      <c r="L48" s="22">
        <f t="shared" si="5"/>
        <v>0</v>
      </c>
      <c r="M48" s="39">
        <f t="shared" si="6"/>
        <v>0</v>
      </c>
      <c r="O48" s="37">
        <f t="shared" si="7"/>
        <v>0</v>
      </c>
      <c r="P48" s="37">
        <f t="shared" si="9"/>
        <v>0</v>
      </c>
      <c r="Q48" s="37">
        <f t="shared" si="10"/>
        <v>0</v>
      </c>
      <c r="R48" s="37">
        <f t="shared" si="11"/>
        <v>0</v>
      </c>
      <c r="S48" s="37">
        <f t="shared" si="12"/>
        <v>0</v>
      </c>
      <c r="T48">
        <v>47</v>
      </c>
      <c r="U48" s="45">
        <f>IFERROR(-HLOOKUP($U$1,IEX!$W$2:$BH$98,T48,FALSE),0)</f>
        <v>0</v>
      </c>
      <c r="V48" s="46">
        <f t="shared" si="8"/>
        <v>0</v>
      </c>
      <c r="W48" s="52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</row>
    <row r="49" spans="1:63">
      <c r="A49" s="8" t="s">
        <v>91</v>
      </c>
      <c r="B49" s="38"/>
      <c r="C49" s="21"/>
      <c r="D49" s="21"/>
      <c r="E49" s="21"/>
      <c r="F49" s="21"/>
      <c r="G49" s="21"/>
      <c r="H49" s="21"/>
      <c r="I49" s="21"/>
      <c r="J49" s="21"/>
      <c r="K49" s="23">
        <f t="shared" si="4"/>
        <v>0</v>
      </c>
      <c r="L49" s="22">
        <f t="shared" si="5"/>
        <v>0</v>
      </c>
      <c r="M49" s="39">
        <f t="shared" si="6"/>
        <v>0</v>
      </c>
      <c r="O49" s="37">
        <f t="shared" si="7"/>
        <v>0</v>
      </c>
      <c r="P49" s="37">
        <f t="shared" si="9"/>
        <v>0</v>
      </c>
      <c r="Q49" s="37">
        <f t="shared" si="10"/>
        <v>0</v>
      </c>
      <c r="R49" s="37">
        <f t="shared" si="11"/>
        <v>0</v>
      </c>
      <c r="S49" s="37">
        <f t="shared" si="12"/>
        <v>0</v>
      </c>
      <c r="T49">
        <v>48</v>
      </c>
      <c r="U49" s="45">
        <f>IFERROR(-HLOOKUP($U$1,IEX!$W$2:$BH$98,T49,FALSE),0)</f>
        <v>0</v>
      </c>
      <c r="V49" s="46">
        <f t="shared" si="8"/>
        <v>0</v>
      </c>
      <c r="W49" s="52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</row>
    <row r="50" spans="1:63">
      <c r="A50" s="8" t="s">
        <v>92</v>
      </c>
      <c r="B50" s="38"/>
      <c r="C50" s="21"/>
      <c r="D50" s="21"/>
      <c r="E50" s="21"/>
      <c r="F50" s="21"/>
      <c r="G50" s="21"/>
      <c r="H50" s="21"/>
      <c r="I50" s="21"/>
      <c r="J50" s="21"/>
      <c r="K50" s="23">
        <f t="shared" si="4"/>
        <v>0</v>
      </c>
      <c r="L50" s="22">
        <f t="shared" si="5"/>
        <v>0</v>
      </c>
      <c r="M50" s="39">
        <f t="shared" si="6"/>
        <v>0</v>
      </c>
      <c r="O50" s="37">
        <f t="shared" si="7"/>
        <v>0</v>
      </c>
      <c r="P50" s="37">
        <f t="shared" si="9"/>
        <v>0</v>
      </c>
      <c r="Q50" s="37">
        <f t="shared" si="10"/>
        <v>0</v>
      </c>
      <c r="R50" s="37">
        <f t="shared" si="11"/>
        <v>0</v>
      </c>
      <c r="S50" s="37">
        <f t="shared" si="12"/>
        <v>0</v>
      </c>
      <c r="T50">
        <v>49</v>
      </c>
      <c r="U50" s="45">
        <f>IFERROR(-HLOOKUP($U$1,IEX!$W$2:$BH$98,T50,FALSE),0)</f>
        <v>0</v>
      </c>
      <c r="V50" s="46">
        <f t="shared" si="8"/>
        <v>0</v>
      </c>
      <c r="W50" s="52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</row>
    <row r="51" spans="1:63">
      <c r="A51" s="8" t="s">
        <v>93</v>
      </c>
      <c r="B51" s="38"/>
      <c r="C51" s="21"/>
      <c r="D51" s="21"/>
      <c r="E51" s="21"/>
      <c r="F51" s="21"/>
      <c r="G51" s="21"/>
      <c r="H51" s="21"/>
      <c r="I51" s="21"/>
      <c r="J51" s="21"/>
      <c r="K51" s="23">
        <f t="shared" si="4"/>
        <v>0</v>
      </c>
      <c r="L51" s="22">
        <f t="shared" si="5"/>
        <v>0</v>
      </c>
      <c r="M51" s="39">
        <f t="shared" si="6"/>
        <v>0</v>
      </c>
      <c r="O51" s="37">
        <f t="shared" si="7"/>
        <v>0</v>
      </c>
      <c r="P51" s="37">
        <f t="shared" si="9"/>
        <v>0</v>
      </c>
      <c r="Q51" s="37">
        <f t="shared" si="10"/>
        <v>0</v>
      </c>
      <c r="R51" s="37">
        <f t="shared" si="11"/>
        <v>0</v>
      </c>
      <c r="S51" s="37">
        <f t="shared" si="12"/>
        <v>0</v>
      </c>
      <c r="T51">
        <v>50</v>
      </c>
      <c r="U51" s="45">
        <f>IFERROR(-HLOOKUP($U$1,IEX!$W$2:$BH$98,T51,FALSE),0)</f>
        <v>0</v>
      </c>
      <c r="V51" s="46">
        <f t="shared" si="8"/>
        <v>0</v>
      </c>
      <c r="W51" s="52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</row>
    <row r="52" spans="1:63">
      <c r="A52" s="8" t="s">
        <v>94</v>
      </c>
      <c r="B52" s="38"/>
      <c r="C52" s="21"/>
      <c r="D52" s="21"/>
      <c r="E52" s="21"/>
      <c r="F52" s="21"/>
      <c r="G52" s="21"/>
      <c r="H52" s="21"/>
      <c r="I52" s="21"/>
      <c r="J52" s="21"/>
      <c r="K52" s="23">
        <f t="shared" si="4"/>
        <v>0</v>
      </c>
      <c r="L52" s="22">
        <f t="shared" si="5"/>
        <v>0</v>
      </c>
      <c r="M52" s="39">
        <f t="shared" si="6"/>
        <v>0</v>
      </c>
      <c r="O52" s="37">
        <f t="shared" si="7"/>
        <v>0</v>
      </c>
      <c r="P52" s="37">
        <f t="shared" si="9"/>
        <v>0</v>
      </c>
      <c r="Q52" s="37">
        <f t="shared" si="10"/>
        <v>0</v>
      </c>
      <c r="R52" s="37">
        <f t="shared" si="11"/>
        <v>0</v>
      </c>
      <c r="S52" s="37">
        <f t="shared" si="12"/>
        <v>0</v>
      </c>
      <c r="T52">
        <v>51</v>
      </c>
      <c r="U52" s="45">
        <f>IFERROR(-HLOOKUP($U$1,IEX!$W$2:$BH$98,T52,FALSE),0)</f>
        <v>0</v>
      </c>
      <c r="V52" s="46">
        <f t="shared" si="8"/>
        <v>0</v>
      </c>
      <c r="W52" s="52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</row>
    <row r="53" spans="1:63">
      <c r="A53" s="8" t="s">
        <v>95</v>
      </c>
      <c r="B53" s="38"/>
      <c r="C53" s="21"/>
      <c r="D53" s="21"/>
      <c r="E53" s="21"/>
      <c r="F53" s="21"/>
      <c r="G53" s="21"/>
      <c r="H53" s="21"/>
      <c r="I53" s="21"/>
      <c r="J53" s="21"/>
      <c r="K53" s="23">
        <f t="shared" si="4"/>
        <v>0</v>
      </c>
      <c r="L53" s="22">
        <f t="shared" si="5"/>
        <v>0</v>
      </c>
      <c r="M53" s="39">
        <f t="shared" si="6"/>
        <v>0</v>
      </c>
      <c r="O53" s="37">
        <f t="shared" si="7"/>
        <v>0</v>
      </c>
      <c r="P53" s="37">
        <f t="shared" si="9"/>
        <v>0</v>
      </c>
      <c r="Q53" s="37">
        <f t="shared" si="10"/>
        <v>0</v>
      </c>
      <c r="R53" s="37">
        <f t="shared" si="11"/>
        <v>0</v>
      </c>
      <c r="S53" s="37">
        <f t="shared" si="12"/>
        <v>0</v>
      </c>
      <c r="T53">
        <v>52</v>
      </c>
      <c r="U53" s="45">
        <f>IFERROR(-HLOOKUP($U$1,IEX!$W$2:$BH$98,T53,FALSE),0)</f>
        <v>0</v>
      </c>
      <c r="V53" s="46">
        <f t="shared" si="8"/>
        <v>0</v>
      </c>
      <c r="W53" s="52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</row>
    <row r="54" spans="1:63">
      <c r="A54" s="8" t="s">
        <v>96</v>
      </c>
      <c r="B54" s="38"/>
      <c r="C54" s="21"/>
      <c r="D54" s="21"/>
      <c r="E54" s="21"/>
      <c r="F54" s="21"/>
      <c r="G54" s="21"/>
      <c r="H54" s="21"/>
      <c r="I54" s="21"/>
      <c r="J54" s="21"/>
      <c r="K54" s="23">
        <f t="shared" si="4"/>
        <v>0</v>
      </c>
      <c r="L54" s="22">
        <f t="shared" si="5"/>
        <v>0</v>
      </c>
      <c r="M54" s="39">
        <f t="shared" si="6"/>
        <v>0</v>
      </c>
      <c r="O54" s="37">
        <f t="shared" si="7"/>
        <v>0</v>
      </c>
      <c r="P54" s="37">
        <f t="shared" si="9"/>
        <v>0</v>
      </c>
      <c r="Q54" s="37">
        <f t="shared" si="10"/>
        <v>0</v>
      </c>
      <c r="R54" s="37">
        <f t="shared" si="11"/>
        <v>0</v>
      </c>
      <c r="S54" s="37">
        <f t="shared" si="12"/>
        <v>0</v>
      </c>
      <c r="T54">
        <v>53</v>
      </c>
      <c r="U54" s="45">
        <f>IFERROR(-HLOOKUP($U$1,IEX!$W$2:$BH$98,T54,FALSE),0)</f>
        <v>0</v>
      </c>
      <c r="V54" s="46">
        <f t="shared" si="8"/>
        <v>0</v>
      </c>
      <c r="W54" s="52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</row>
    <row r="55" spans="1:63">
      <c r="A55" s="8" t="s">
        <v>97</v>
      </c>
      <c r="B55" s="38"/>
      <c r="C55" s="21"/>
      <c r="D55" s="21"/>
      <c r="E55" s="21"/>
      <c r="F55" s="21"/>
      <c r="G55" s="21"/>
      <c r="H55" s="21"/>
      <c r="I55" s="21"/>
      <c r="J55" s="21"/>
      <c r="K55" s="23">
        <f t="shared" si="4"/>
        <v>0</v>
      </c>
      <c r="L55" s="22">
        <f t="shared" si="5"/>
        <v>0</v>
      </c>
      <c r="M55" s="39">
        <f t="shared" si="6"/>
        <v>0</v>
      </c>
      <c r="O55" s="37">
        <f t="shared" si="7"/>
        <v>0</v>
      </c>
      <c r="P55" s="37">
        <f t="shared" si="9"/>
        <v>0</v>
      </c>
      <c r="Q55" s="37">
        <f t="shared" si="10"/>
        <v>0</v>
      </c>
      <c r="R55" s="37">
        <f t="shared" si="11"/>
        <v>0</v>
      </c>
      <c r="S55" s="37">
        <f t="shared" si="12"/>
        <v>0</v>
      </c>
      <c r="T55">
        <v>54</v>
      </c>
      <c r="U55" s="45">
        <f>IFERROR(-HLOOKUP($U$1,IEX!$W$2:$BH$98,T55,FALSE),0)</f>
        <v>0</v>
      </c>
      <c r="V55" s="46">
        <f t="shared" si="8"/>
        <v>0</v>
      </c>
      <c r="W55" s="52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</row>
    <row r="56" spans="1:63">
      <c r="A56" s="8" t="s">
        <v>98</v>
      </c>
      <c r="B56" s="38"/>
      <c r="C56" s="21"/>
      <c r="D56" s="21"/>
      <c r="E56" s="21"/>
      <c r="F56" s="21"/>
      <c r="G56" s="21"/>
      <c r="H56" s="21"/>
      <c r="I56" s="21"/>
      <c r="J56" s="21"/>
      <c r="K56" s="23">
        <f t="shared" si="4"/>
        <v>0</v>
      </c>
      <c r="L56" s="22">
        <f t="shared" si="5"/>
        <v>0</v>
      </c>
      <c r="M56" s="39">
        <f t="shared" si="6"/>
        <v>0</v>
      </c>
      <c r="O56" s="37">
        <f t="shared" si="7"/>
        <v>0</v>
      </c>
      <c r="P56" s="37">
        <f t="shared" si="9"/>
        <v>0</v>
      </c>
      <c r="Q56" s="37">
        <f t="shared" si="10"/>
        <v>0</v>
      </c>
      <c r="R56" s="37">
        <f t="shared" si="11"/>
        <v>0</v>
      </c>
      <c r="S56" s="37">
        <f t="shared" si="12"/>
        <v>0</v>
      </c>
      <c r="T56">
        <v>55</v>
      </c>
      <c r="U56" s="45">
        <f>IFERROR(-HLOOKUP($U$1,IEX!$W$2:$BH$98,T56,FALSE),0)</f>
        <v>0</v>
      </c>
      <c r="V56" s="46">
        <f t="shared" si="8"/>
        <v>0</v>
      </c>
      <c r="W56" s="52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</row>
    <row r="57" spans="1:63">
      <c r="A57" s="8" t="s">
        <v>99</v>
      </c>
      <c r="B57" s="38"/>
      <c r="C57" s="21"/>
      <c r="D57" s="21"/>
      <c r="E57" s="21"/>
      <c r="F57" s="21"/>
      <c r="G57" s="21"/>
      <c r="H57" s="21"/>
      <c r="I57" s="21"/>
      <c r="J57" s="21"/>
      <c r="K57" s="23">
        <f t="shared" si="4"/>
        <v>0</v>
      </c>
      <c r="L57" s="22">
        <f t="shared" si="5"/>
        <v>0</v>
      </c>
      <c r="M57" s="39">
        <f t="shared" si="6"/>
        <v>0</v>
      </c>
      <c r="O57" s="37">
        <f t="shared" si="7"/>
        <v>0</v>
      </c>
      <c r="P57" s="37">
        <f t="shared" si="9"/>
        <v>0</v>
      </c>
      <c r="Q57" s="37">
        <f t="shared" si="10"/>
        <v>0</v>
      </c>
      <c r="R57" s="37">
        <f t="shared" si="11"/>
        <v>0</v>
      </c>
      <c r="S57" s="37">
        <f t="shared" si="12"/>
        <v>0</v>
      </c>
      <c r="T57">
        <v>56</v>
      </c>
      <c r="U57" s="45">
        <f>IFERROR(-HLOOKUP($U$1,IEX!$W$2:$BH$98,T57,FALSE),0)</f>
        <v>0</v>
      </c>
      <c r="V57" s="46">
        <f t="shared" si="8"/>
        <v>0</v>
      </c>
      <c r="W57" s="52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</row>
    <row r="58" spans="1:63">
      <c r="A58" s="8" t="s">
        <v>100</v>
      </c>
      <c r="B58" s="38"/>
      <c r="C58" s="21"/>
      <c r="D58" s="21"/>
      <c r="E58" s="21"/>
      <c r="F58" s="21"/>
      <c r="G58" s="21"/>
      <c r="H58" s="21"/>
      <c r="I58" s="21"/>
      <c r="J58" s="21"/>
      <c r="K58" s="23">
        <f t="shared" si="4"/>
        <v>0</v>
      </c>
      <c r="L58" s="22">
        <f t="shared" si="5"/>
        <v>0</v>
      </c>
      <c r="M58" s="39">
        <f t="shared" si="6"/>
        <v>0</v>
      </c>
      <c r="O58" s="37">
        <f t="shared" si="7"/>
        <v>0</v>
      </c>
      <c r="P58" s="37">
        <f t="shared" si="9"/>
        <v>0</v>
      </c>
      <c r="Q58" s="37">
        <f t="shared" si="10"/>
        <v>0</v>
      </c>
      <c r="R58" s="37">
        <f t="shared" si="11"/>
        <v>0</v>
      </c>
      <c r="S58" s="37">
        <f t="shared" si="12"/>
        <v>0</v>
      </c>
      <c r="T58">
        <v>57</v>
      </c>
      <c r="U58" s="45">
        <f>IFERROR(-HLOOKUP($U$1,IEX!$W$2:$BH$98,T58,FALSE),0)</f>
        <v>0</v>
      </c>
      <c r="V58" s="46">
        <f t="shared" si="8"/>
        <v>0</v>
      </c>
      <c r="W58" s="52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</row>
    <row r="59" spans="1:63">
      <c r="A59" s="8" t="s">
        <v>101</v>
      </c>
      <c r="B59" s="38"/>
      <c r="C59" s="21"/>
      <c r="D59" s="21"/>
      <c r="E59" s="21"/>
      <c r="F59" s="21"/>
      <c r="G59" s="21"/>
      <c r="H59" s="21"/>
      <c r="I59" s="21"/>
      <c r="J59" s="21"/>
      <c r="K59" s="23">
        <f t="shared" si="4"/>
        <v>0</v>
      </c>
      <c r="L59" s="22">
        <f t="shared" si="5"/>
        <v>0</v>
      </c>
      <c r="M59" s="39">
        <f t="shared" si="6"/>
        <v>0</v>
      </c>
      <c r="O59" s="37">
        <f t="shared" si="7"/>
        <v>0</v>
      </c>
      <c r="P59" s="37">
        <f t="shared" si="9"/>
        <v>0</v>
      </c>
      <c r="Q59" s="37">
        <f t="shared" si="10"/>
        <v>0</v>
      </c>
      <c r="R59" s="37">
        <f t="shared" si="11"/>
        <v>0</v>
      </c>
      <c r="S59" s="37">
        <f t="shared" si="12"/>
        <v>0</v>
      </c>
      <c r="T59">
        <v>58</v>
      </c>
      <c r="U59" s="45">
        <f>IFERROR(-HLOOKUP($U$1,IEX!$W$2:$BH$98,T59,FALSE),0)</f>
        <v>0</v>
      </c>
      <c r="V59" s="46">
        <f t="shared" si="8"/>
        <v>0</v>
      </c>
      <c r="W59" s="52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</row>
    <row r="60" spans="1:63">
      <c r="A60" s="8" t="s">
        <v>102</v>
      </c>
      <c r="B60" s="38"/>
      <c r="C60" s="21"/>
      <c r="D60" s="21"/>
      <c r="E60" s="21"/>
      <c r="F60" s="21"/>
      <c r="G60" s="21"/>
      <c r="H60" s="21"/>
      <c r="I60" s="21"/>
      <c r="J60" s="21"/>
      <c r="K60" s="23">
        <f t="shared" si="4"/>
        <v>0</v>
      </c>
      <c r="L60" s="22">
        <f t="shared" si="5"/>
        <v>0</v>
      </c>
      <c r="M60" s="39">
        <f t="shared" si="6"/>
        <v>0</v>
      </c>
      <c r="O60" s="37">
        <f t="shared" si="7"/>
        <v>0</v>
      </c>
      <c r="P60" s="37">
        <f t="shared" si="9"/>
        <v>0</v>
      </c>
      <c r="Q60" s="37">
        <f t="shared" si="10"/>
        <v>0</v>
      </c>
      <c r="R60" s="37">
        <f t="shared" si="11"/>
        <v>0</v>
      </c>
      <c r="S60" s="37">
        <f t="shared" si="12"/>
        <v>0</v>
      </c>
      <c r="T60">
        <v>59</v>
      </c>
      <c r="U60" s="45">
        <f>IFERROR(-HLOOKUP($U$1,IEX!$W$2:$BH$98,T60,FALSE),0)</f>
        <v>0</v>
      </c>
      <c r="V60" s="46">
        <f t="shared" si="8"/>
        <v>0</v>
      </c>
      <c r="W60" s="52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</row>
    <row r="61" spans="1:63">
      <c r="A61" s="8" t="s">
        <v>103</v>
      </c>
      <c r="B61" s="38"/>
      <c r="C61" s="21"/>
      <c r="D61" s="21"/>
      <c r="E61" s="21"/>
      <c r="F61" s="21"/>
      <c r="G61" s="21"/>
      <c r="H61" s="21"/>
      <c r="I61" s="21"/>
      <c r="J61" s="21"/>
      <c r="K61" s="23">
        <f t="shared" si="4"/>
        <v>0</v>
      </c>
      <c r="L61" s="22">
        <f t="shared" si="5"/>
        <v>0</v>
      </c>
      <c r="M61" s="39">
        <f t="shared" si="6"/>
        <v>0</v>
      </c>
      <c r="O61" s="37">
        <f t="shared" si="7"/>
        <v>0</v>
      </c>
      <c r="P61" s="37">
        <f t="shared" si="9"/>
        <v>0</v>
      </c>
      <c r="Q61" s="37">
        <f t="shared" si="10"/>
        <v>0</v>
      </c>
      <c r="R61" s="37">
        <f t="shared" si="11"/>
        <v>0</v>
      </c>
      <c r="S61" s="37">
        <f t="shared" si="12"/>
        <v>0</v>
      </c>
      <c r="T61">
        <v>60</v>
      </c>
      <c r="U61" s="45">
        <f>IFERROR(-HLOOKUP($U$1,IEX!$W$2:$BH$98,T61,FALSE),0)</f>
        <v>0</v>
      </c>
      <c r="V61" s="46">
        <f t="shared" si="8"/>
        <v>0</v>
      </c>
      <c r="W61" s="52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</row>
    <row r="62" spans="1:63">
      <c r="A62" s="8" t="s">
        <v>104</v>
      </c>
      <c r="B62" s="38"/>
      <c r="C62" s="21"/>
      <c r="D62" s="21"/>
      <c r="E62" s="21"/>
      <c r="F62" s="21"/>
      <c r="G62" s="21"/>
      <c r="H62" s="21"/>
      <c r="I62" s="21"/>
      <c r="J62" s="21"/>
      <c r="K62" s="23">
        <f t="shared" si="4"/>
        <v>0</v>
      </c>
      <c r="L62" s="22">
        <f t="shared" si="5"/>
        <v>0</v>
      </c>
      <c r="M62" s="39">
        <f t="shared" si="6"/>
        <v>0</v>
      </c>
      <c r="O62" s="37">
        <f t="shared" si="7"/>
        <v>0</v>
      </c>
      <c r="P62" s="37">
        <f t="shared" si="9"/>
        <v>0</v>
      </c>
      <c r="Q62" s="37">
        <f t="shared" si="10"/>
        <v>0</v>
      </c>
      <c r="R62" s="37">
        <f t="shared" si="11"/>
        <v>0</v>
      </c>
      <c r="S62" s="37">
        <f t="shared" si="12"/>
        <v>0</v>
      </c>
      <c r="T62">
        <v>61</v>
      </c>
      <c r="U62" s="45">
        <f>IFERROR(-HLOOKUP($U$1,IEX!$W$2:$BH$98,T62,FALSE),0)</f>
        <v>0</v>
      </c>
      <c r="V62" s="46">
        <f t="shared" si="8"/>
        <v>0</v>
      </c>
      <c r="W62" s="52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</row>
    <row r="63" spans="1:63">
      <c r="A63" s="8" t="s">
        <v>105</v>
      </c>
      <c r="B63" s="38"/>
      <c r="C63" s="21"/>
      <c r="D63" s="21"/>
      <c r="E63" s="21"/>
      <c r="F63" s="21"/>
      <c r="G63" s="21"/>
      <c r="H63" s="21"/>
      <c r="I63" s="21"/>
      <c r="J63" s="21"/>
      <c r="K63" s="23">
        <f t="shared" si="4"/>
        <v>0</v>
      </c>
      <c r="L63" s="22">
        <f t="shared" si="5"/>
        <v>0</v>
      </c>
      <c r="M63" s="39">
        <f t="shared" si="6"/>
        <v>0</v>
      </c>
      <c r="O63" s="37">
        <f t="shared" si="7"/>
        <v>0</v>
      </c>
      <c r="P63" s="37">
        <f t="shared" si="9"/>
        <v>0</v>
      </c>
      <c r="Q63" s="37">
        <f t="shared" si="10"/>
        <v>0</v>
      </c>
      <c r="R63" s="37">
        <f t="shared" si="11"/>
        <v>0</v>
      </c>
      <c r="S63" s="37">
        <f t="shared" si="12"/>
        <v>0</v>
      </c>
      <c r="T63">
        <v>62</v>
      </c>
      <c r="U63" s="45">
        <f>IFERROR(-HLOOKUP($U$1,IEX!$W$2:$BH$98,T63,FALSE),0)</f>
        <v>0</v>
      </c>
      <c r="V63" s="46">
        <f t="shared" si="8"/>
        <v>0</v>
      </c>
      <c r="W63" s="52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63">
      <c r="A64" s="8" t="s">
        <v>106</v>
      </c>
      <c r="B64" s="38"/>
      <c r="C64" s="21"/>
      <c r="D64" s="21"/>
      <c r="E64" s="21"/>
      <c r="F64" s="21"/>
      <c r="G64" s="21"/>
      <c r="H64" s="21"/>
      <c r="I64" s="21"/>
      <c r="J64" s="21"/>
      <c r="K64" s="23">
        <f t="shared" si="4"/>
        <v>0</v>
      </c>
      <c r="L64" s="22">
        <f t="shared" si="5"/>
        <v>0</v>
      </c>
      <c r="M64" s="39">
        <f t="shared" si="6"/>
        <v>0</v>
      </c>
      <c r="O64" s="37">
        <f t="shared" si="7"/>
        <v>0</v>
      </c>
      <c r="P64" s="37">
        <f t="shared" si="9"/>
        <v>0</v>
      </c>
      <c r="Q64" s="37">
        <f t="shared" si="10"/>
        <v>0</v>
      </c>
      <c r="R64" s="37">
        <f t="shared" si="11"/>
        <v>0</v>
      </c>
      <c r="S64" s="37">
        <f t="shared" si="12"/>
        <v>0</v>
      </c>
      <c r="T64">
        <v>63</v>
      </c>
      <c r="U64" s="45">
        <f>IFERROR(-HLOOKUP($U$1,IEX!$W$2:$BH$98,T64,FALSE),0)</f>
        <v>0</v>
      </c>
      <c r="V64" s="46">
        <f t="shared" si="8"/>
        <v>0</v>
      </c>
      <c r="W64" s="52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63">
      <c r="A65" s="8" t="s">
        <v>107</v>
      </c>
      <c r="B65" s="38"/>
      <c r="C65" s="21"/>
      <c r="D65" s="21"/>
      <c r="E65" s="21"/>
      <c r="F65" s="21"/>
      <c r="G65" s="21"/>
      <c r="H65" s="21"/>
      <c r="I65" s="21"/>
      <c r="J65" s="21"/>
      <c r="K65" s="23">
        <f t="shared" si="4"/>
        <v>0</v>
      </c>
      <c r="L65" s="22">
        <f t="shared" si="5"/>
        <v>0</v>
      </c>
      <c r="M65" s="39">
        <f t="shared" si="6"/>
        <v>0</v>
      </c>
      <c r="O65" s="37">
        <f t="shared" si="7"/>
        <v>0</v>
      </c>
      <c r="P65" s="37">
        <f t="shared" si="9"/>
        <v>0</v>
      </c>
      <c r="Q65" s="37">
        <f t="shared" si="10"/>
        <v>0</v>
      </c>
      <c r="R65" s="37">
        <f t="shared" si="11"/>
        <v>0</v>
      </c>
      <c r="S65" s="37">
        <f t="shared" si="12"/>
        <v>0</v>
      </c>
      <c r="T65">
        <v>64</v>
      </c>
      <c r="U65" s="45">
        <f>IFERROR(-HLOOKUP($U$1,IEX!$W$2:$BH$98,T65,FALSE),0)</f>
        <v>0</v>
      </c>
      <c r="V65" s="46">
        <f t="shared" si="8"/>
        <v>0</v>
      </c>
      <c r="W65" s="52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</row>
    <row r="66" spans="1:63">
      <c r="A66" s="8" t="s">
        <v>108</v>
      </c>
      <c r="B66" s="38"/>
      <c r="C66" s="21"/>
      <c r="D66" s="21"/>
      <c r="E66" s="21"/>
      <c r="F66" s="21"/>
      <c r="G66" s="21"/>
      <c r="H66" s="21"/>
      <c r="I66" s="21"/>
      <c r="J66" s="21"/>
      <c r="K66" s="23">
        <f t="shared" si="4"/>
        <v>0</v>
      </c>
      <c r="L66" s="22">
        <f t="shared" si="5"/>
        <v>0</v>
      </c>
      <c r="M66" s="39">
        <f t="shared" si="6"/>
        <v>0</v>
      </c>
      <c r="O66" s="37">
        <f t="shared" si="7"/>
        <v>0</v>
      </c>
      <c r="P66" s="37">
        <f t="shared" si="9"/>
        <v>0</v>
      </c>
      <c r="Q66" s="37">
        <f t="shared" si="10"/>
        <v>0</v>
      </c>
      <c r="R66" s="37">
        <f t="shared" si="11"/>
        <v>0</v>
      </c>
      <c r="S66" s="37">
        <f t="shared" si="12"/>
        <v>0</v>
      </c>
      <c r="T66">
        <v>65</v>
      </c>
      <c r="U66" s="45">
        <f>IFERROR(-HLOOKUP($U$1,IEX!$W$2:$BH$98,T66,FALSE),0)</f>
        <v>0</v>
      </c>
      <c r="V66" s="46">
        <f t="shared" si="8"/>
        <v>0</v>
      </c>
      <c r="W66" s="52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</row>
    <row r="67" spans="1:63">
      <c r="A67" s="8" t="s">
        <v>109</v>
      </c>
      <c r="B67" s="38"/>
      <c r="C67" s="21"/>
      <c r="D67" s="21"/>
      <c r="E67" s="21"/>
      <c r="F67" s="21"/>
      <c r="G67" s="21"/>
      <c r="H67" s="21"/>
      <c r="I67" s="21"/>
      <c r="J67" s="21"/>
      <c r="K67" s="23">
        <f t="shared" si="4"/>
        <v>0</v>
      </c>
      <c r="L67" s="22">
        <f t="shared" si="5"/>
        <v>0</v>
      </c>
      <c r="M67" s="39">
        <f t="shared" si="6"/>
        <v>0</v>
      </c>
      <c r="O67" s="37">
        <f t="shared" si="7"/>
        <v>0</v>
      </c>
      <c r="P67" s="37">
        <f t="shared" ref="P67:P98" si="13">SUMPRODUCT($X67:$AQ67,$X$103:$AQ$103)+D67</f>
        <v>0</v>
      </c>
      <c r="Q67" s="37">
        <f t="shared" ref="Q67:Q98" si="14">SUMPRODUCT($X67:$AQ67,$X$104:$AQ$104)+F67</f>
        <v>0</v>
      </c>
      <c r="R67" s="37">
        <f t="shared" ref="R67:R98" si="15">SUMPRODUCT($X67:$AQ67,$X$105:$AQ$105)+H67</f>
        <v>0</v>
      </c>
      <c r="S67" s="37">
        <f t="shared" ref="S67:S98" si="16">SUMPRODUCT($X67:$AQ67,$X$106:$AQ$106)+J67</f>
        <v>0</v>
      </c>
      <c r="T67">
        <v>66</v>
      </c>
      <c r="U67" s="45">
        <f>IFERROR(-HLOOKUP($U$1,IEX!$W$2:$BH$98,T67,FALSE),0)</f>
        <v>0</v>
      </c>
      <c r="V67" s="46">
        <f t="shared" si="8"/>
        <v>0</v>
      </c>
      <c r="W67" s="52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</row>
    <row r="68" spans="1:63">
      <c r="A68" s="8" t="s">
        <v>110</v>
      </c>
      <c r="B68" s="38"/>
      <c r="C68" s="21"/>
      <c r="D68" s="21"/>
      <c r="E68" s="21"/>
      <c r="F68" s="21"/>
      <c r="G68" s="21"/>
      <c r="H68" s="21"/>
      <c r="I68" s="21"/>
      <c r="J68" s="21"/>
      <c r="K68" s="23">
        <f t="shared" ref="K68:K98" si="17">SUM(C68:J68)</f>
        <v>0</v>
      </c>
      <c r="L68" s="22">
        <f t="shared" ref="L68:L98" si="18">U68+V68</f>
        <v>0</v>
      </c>
      <c r="M68" s="39">
        <f t="shared" ref="M68:M98" si="19">K68+L68</f>
        <v>0</v>
      </c>
      <c r="O68" s="37">
        <f t="shared" ref="O68:O98" si="20">-SUM(P68:S68,U68)</f>
        <v>0</v>
      </c>
      <c r="P68" s="37">
        <f t="shared" si="13"/>
        <v>0</v>
      </c>
      <c r="Q68" s="37">
        <f t="shared" si="14"/>
        <v>0</v>
      </c>
      <c r="R68" s="37">
        <f t="shared" si="15"/>
        <v>0</v>
      </c>
      <c r="S68" s="37">
        <f t="shared" si="16"/>
        <v>0</v>
      </c>
      <c r="T68">
        <v>67</v>
      </c>
      <c r="U68" s="45">
        <f>IFERROR(-HLOOKUP($U$1,IEX!$W$2:$BH$98,T68,FALSE),0)</f>
        <v>0</v>
      </c>
      <c r="V68" s="46">
        <f t="shared" ref="V68:V98" si="21">SUM(X68:AQ68)</f>
        <v>0</v>
      </c>
      <c r="W68" s="52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</row>
    <row r="69" spans="1:63">
      <c r="A69" s="8" t="s">
        <v>111</v>
      </c>
      <c r="B69" s="38"/>
      <c r="C69" s="21"/>
      <c r="D69" s="21"/>
      <c r="E69" s="21"/>
      <c r="F69" s="21"/>
      <c r="G69" s="21"/>
      <c r="H69" s="21"/>
      <c r="I69" s="21"/>
      <c r="J69" s="21"/>
      <c r="K69" s="23">
        <f t="shared" si="17"/>
        <v>0</v>
      </c>
      <c r="L69" s="22">
        <f t="shared" si="18"/>
        <v>0</v>
      </c>
      <c r="M69" s="39">
        <f t="shared" si="19"/>
        <v>0</v>
      </c>
      <c r="O69" s="37">
        <f t="shared" si="20"/>
        <v>0</v>
      </c>
      <c r="P69" s="37">
        <f t="shared" si="13"/>
        <v>0</v>
      </c>
      <c r="Q69" s="37">
        <f t="shared" si="14"/>
        <v>0</v>
      </c>
      <c r="R69" s="37">
        <f t="shared" si="15"/>
        <v>0</v>
      </c>
      <c r="S69" s="37">
        <f t="shared" si="16"/>
        <v>0</v>
      </c>
      <c r="T69">
        <v>68</v>
      </c>
      <c r="U69" s="45">
        <f>IFERROR(-HLOOKUP($U$1,IEX!$W$2:$BH$98,T69,FALSE),0)</f>
        <v>0</v>
      </c>
      <c r="V69" s="46">
        <f t="shared" si="21"/>
        <v>0</v>
      </c>
      <c r="W69" s="52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</row>
    <row r="70" spans="1:63">
      <c r="A70" s="8" t="s">
        <v>112</v>
      </c>
      <c r="B70" s="38"/>
      <c r="C70" s="21"/>
      <c r="D70" s="21"/>
      <c r="E70" s="21"/>
      <c r="F70" s="21"/>
      <c r="G70" s="21"/>
      <c r="H70" s="21"/>
      <c r="I70" s="21"/>
      <c r="J70" s="21"/>
      <c r="K70" s="23">
        <f t="shared" si="17"/>
        <v>0</v>
      </c>
      <c r="L70" s="22">
        <f t="shared" si="18"/>
        <v>0</v>
      </c>
      <c r="M70" s="39">
        <f t="shared" si="19"/>
        <v>0</v>
      </c>
      <c r="O70" s="37">
        <f t="shared" si="20"/>
        <v>0</v>
      </c>
      <c r="P70" s="37">
        <f t="shared" si="13"/>
        <v>0</v>
      </c>
      <c r="Q70" s="37">
        <f t="shared" si="14"/>
        <v>0</v>
      </c>
      <c r="R70" s="37">
        <f t="shared" si="15"/>
        <v>0</v>
      </c>
      <c r="S70" s="37">
        <f t="shared" si="16"/>
        <v>0</v>
      </c>
      <c r="T70">
        <v>69</v>
      </c>
      <c r="U70" s="45">
        <f>IFERROR(-HLOOKUP($U$1,IEX!$W$2:$BH$98,T70,FALSE),0)</f>
        <v>0</v>
      </c>
      <c r="V70" s="46">
        <f t="shared" si="21"/>
        <v>0</v>
      </c>
      <c r="W70" s="52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</row>
    <row r="71" spans="1:63">
      <c r="A71" s="8" t="s">
        <v>113</v>
      </c>
      <c r="B71" s="38"/>
      <c r="C71" s="21"/>
      <c r="D71" s="21"/>
      <c r="E71" s="21"/>
      <c r="F71" s="21"/>
      <c r="G71" s="21"/>
      <c r="H71" s="21"/>
      <c r="I71" s="21"/>
      <c r="J71" s="21"/>
      <c r="K71" s="23">
        <f t="shared" si="17"/>
        <v>0</v>
      </c>
      <c r="L71" s="22">
        <f t="shared" si="18"/>
        <v>0</v>
      </c>
      <c r="M71" s="39">
        <f t="shared" si="19"/>
        <v>0</v>
      </c>
      <c r="O71" s="37">
        <f t="shared" si="20"/>
        <v>0</v>
      </c>
      <c r="P71" s="37">
        <f t="shared" si="13"/>
        <v>0</v>
      </c>
      <c r="Q71" s="37">
        <f t="shared" si="14"/>
        <v>0</v>
      </c>
      <c r="R71" s="37">
        <f t="shared" si="15"/>
        <v>0</v>
      </c>
      <c r="S71" s="37">
        <f t="shared" si="16"/>
        <v>0</v>
      </c>
      <c r="T71">
        <v>70</v>
      </c>
      <c r="U71" s="45">
        <f>IFERROR(-HLOOKUP($U$1,IEX!$W$2:$BH$98,T71,FALSE),0)</f>
        <v>0</v>
      </c>
      <c r="V71" s="46">
        <f t="shared" si="21"/>
        <v>0</v>
      </c>
      <c r="W71" s="52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</row>
    <row r="72" spans="1:63">
      <c r="A72" s="8" t="s">
        <v>114</v>
      </c>
      <c r="B72" s="38"/>
      <c r="C72" s="21"/>
      <c r="D72" s="21"/>
      <c r="E72" s="21"/>
      <c r="F72" s="21"/>
      <c r="G72" s="21"/>
      <c r="H72" s="21"/>
      <c r="I72" s="21"/>
      <c r="J72" s="21"/>
      <c r="K72" s="23">
        <f t="shared" si="17"/>
        <v>0</v>
      </c>
      <c r="L72" s="22">
        <f t="shared" si="18"/>
        <v>0</v>
      </c>
      <c r="M72" s="39">
        <f t="shared" si="19"/>
        <v>0</v>
      </c>
      <c r="O72" s="37">
        <f t="shared" si="20"/>
        <v>0</v>
      </c>
      <c r="P72" s="37">
        <f t="shared" si="13"/>
        <v>0</v>
      </c>
      <c r="Q72" s="37">
        <f t="shared" si="14"/>
        <v>0</v>
      </c>
      <c r="R72" s="37">
        <f t="shared" si="15"/>
        <v>0</v>
      </c>
      <c r="S72" s="37">
        <f t="shared" si="16"/>
        <v>0</v>
      </c>
      <c r="T72">
        <v>71</v>
      </c>
      <c r="U72" s="45">
        <f>IFERROR(-HLOOKUP($U$1,IEX!$W$2:$BH$98,T72,FALSE),0)</f>
        <v>0</v>
      </c>
      <c r="V72" s="46">
        <f t="shared" si="21"/>
        <v>0</v>
      </c>
      <c r="W72" s="52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</row>
    <row r="73" spans="1:63">
      <c r="A73" s="8" t="s">
        <v>115</v>
      </c>
      <c r="B73" s="38"/>
      <c r="C73" s="21"/>
      <c r="D73" s="21"/>
      <c r="E73" s="21"/>
      <c r="F73" s="21"/>
      <c r="G73" s="21"/>
      <c r="H73" s="21"/>
      <c r="I73" s="21"/>
      <c r="J73" s="21"/>
      <c r="K73" s="23">
        <f t="shared" si="17"/>
        <v>0</v>
      </c>
      <c r="L73" s="22">
        <f t="shared" si="18"/>
        <v>0</v>
      </c>
      <c r="M73" s="39">
        <f t="shared" si="19"/>
        <v>0</v>
      </c>
      <c r="O73" s="37">
        <f t="shared" si="20"/>
        <v>0</v>
      </c>
      <c r="P73" s="37">
        <f t="shared" si="13"/>
        <v>0</v>
      </c>
      <c r="Q73" s="37">
        <f t="shared" si="14"/>
        <v>0</v>
      </c>
      <c r="R73" s="37">
        <f t="shared" si="15"/>
        <v>0</v>
      </c>
      <c r="S73" s="37">
        <f t="shared" si="16"/>
        <v>0</v>
      </c>
      <c r="T73">
        <v>72</v>
      </c>
      <c r="U73" s="45">
        <f>IFERROR(-HLOOKUP($U$1,IEX!$W$2:$BH$98,T73,FALSE),0)</f>
        <v>0</v>
      </c>
      <c r="V73" s="46">
        <f t="shared" si="21"/>
        <v>0</v>
      </c>
      <c r="W73" s="52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</row>
    <row r="74" spans="1:63">
      <c r="A74" s="8" t="s">
        <v>116</v>
      </c>
      <c r="B74" s="38"/>
      <c r="C74" s="21"/>
      <c r="D74" s="21"/>
      <c r="E74" s="21"/>
      <c r="F74" s="21"/>
      <c r="G74" s="21"/>
      <c r="H74" s="21"/>
      <c r="I74" s="21"/>
      <c r="J74" s="21"/>
      <c r="K74" s="23">
        <f t="shared" si="17"/>
        <v>0</v>
      </c>
      <c r="L74" s="22">
        <f t="shared" si="18"/>
        <v>0</v>
      </c>
      <c r="M74" s="39">
        <f t="shared" si="19"/>
        <v>0</v>
      </c>
      <c r="O74" s="37">
        <f t="shared" si="20"/>
        <v>0</v>
      </c>
      <c r="P74" s="37">
        <f t="shared" si="13"/>
        <v>0</v>
      </c>
      <c r="Q74" s="37">
        <f t="shared" si="14"/>
        <v>0</v>
      </c>
      <c r="R74" s="37">
        <f t="shared" si="15"/>
        <v>0</v>
      </c>
      <c r="S74" s="37">
        <f t="shared" si="16"/>
        <v>0</v>
      </c>
      <c r="T74">
        <v>73</v>
      </c>
      <c r="U74" s="45">
        <f>IFERROR(-HLOOKUP($U$1,IEX!$W$2:$BH$98,T74,FALSE),0)</f>
        <v>0</v>
      </c>
      <c r="V74" s="46">
        <f t="shared" si="21"/>
        <v>0</v>
      </c>
      <c r="W74" s="52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</row>
    <row r="75" spans="1:63">
      <c r="A75" s="8" t="s">
        <v>117</v>
      </c>
      <c r="B75" s="38"/>
      <c r="C75" s="21"/>
      <c r="D75" s="21"/>
      <c r="E75" s="21"/>
      <c r="F75" s="21"/>
      <c r="G75" s="21"/>
      <c r="H75" s="21"/>
      <c r="I75" s="21"/>
      <c r="J75" s="21"/>
      <c r="K75" s="23">
        <f t="shared" si="17"/>
        <v>0</v>
      </c>
      <c r="L75" s="22">
        <f t="shared" si="18"/>
        <v>0</v>
      </c>
      <c r="M75" s="39">
        <f t="shared" si="19"/>
        <v>0</v>
      </c>
      <c r="O75" s="37">
        <f t="shared" si="20"/>
        <v>0</v>
      </c>
      <c r="P75" s="37">
        <f t="shared" si="13"/>
        <v>0</v>
      </c>
      <c r="Q75" s="37">
        <f t="shared" si="14"/>
        <v>0</v>
      </c>
      <c r="R75" s="37">
        <f t="shared" si="15"/>
        <v>0</v>
      </c>
      <c r="S75" s="37">
        <f t="shared" si="16"/>
        <v>0</v>
      </c>
      <c r="T75">
        <v>74</v>
      </c>
      <c r="U75" s="45">
        <f>IFERROR(-HLOOKUP($U$1,IEX!$W$2:$BH$98,T75,FALSE),0)</f>
        <v>0</v>
      </c>
      <c r="V75" s="46">
        <f t="shared" si="21"/>
        <v>0</v>
      </c>
      <c r="W75" s="52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</row>
    <row r="76" spans="1:63">
      <c r="A76" s="8" t="s">
        <v>118</v>
      </c>
      <c r="B76" s="38"/>
      <c r="C76" s="21"/>
      <c r="D76" s="21"/>
      <c r="E76" s="21"/>
      <c r="F76" s="21"/>
      <c r="G76" s="21"/>
      <c r="H76" s="21"/>
      <c r="I76" s="21"/>
      <c r="J76" s="21"/>
      <c r="K76" s="23">
        <f t="shared" si="17"/>
        <v>0</v>
      </c>
      <c r="L76" s="22">
        <f t="shared" si="18"/>
        <v>0</v>
      </c>
      <c r="M76" s="39">
        <f t="shared" si="19"/>
        <v>0</v>
      </c>
      <c r="O76" s="37">
        <f t="shared" si="20"/>
        <v>0</v>
      </c>
      <c r="P76" s="37">
        <f t="shared" si="13"/>
        <v>0</v>
      </c>
      <c r="Q76" s="37">
        <f t="shared" si="14"/>
        <v>0</v>
      </c>
      <c r="R76" s="37">
        <f t="shared" si="15"/>
        <v>0</v>
      </c>
      <c r="S76" s="37">
        <f t="shared" si="16"/>
        <v>0</v>
      </c>
      <c r="T76">
        <v>75</v>
      </c>
      <c r="U76" s="45">
        <f>IFERROR(-HLOOKUP($U$1,IEX!$W$2:$BH$98,T76,FALSE),0)</f>
        <v>0</v>
      </c>
      <c r="V76" s="46">
        <f t="shared" si="21"/>
        <v>0</v>
      </c>
      <c r="W76" s="52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</row>
    <row r="77" spans="1:63">
      <c r="A77" s="8" t="s">
        <v>119</v>
      </c>
      <c r="B77" s="38"/>
      <c r="C77" s="21"/>
      <c r="D77" s="21"/>
      <c r="E77" s="21"/>
      <c r="F77" s="21"/>
      <c r="G77" s="21"/>
      <c r="H77" s="21"/>
      <c r="I77" s="21"/>
      <c r="J77" s="21"/>
      <c r="K77" s="23">
        <f t="shared" si="17"/>
        <v>0</v>
      </c>
      <c r="L77" s="22">
        <f t="shared" si="18"/>
        <v>0</v>
      </c>
      <c r="M77" s="39">
        <f t="shared" si="19"/>
        <v>0</v>
      </c>
      <c r="O77" s="37">
        <f t="shared" si="20"/>
        <v>0</v>
      </c>
      <c r="P77" s="37">
        <f t="shared" si="13"/>
        <v>0</v>
      </c>
      <c r="Q77" s="37">
        <f t="shared" si="14"/>
        <v>0</v>
      </c>
      <c r="R77" s="37">
        <f t="shared" si="15"/>
        <v>0</v>
      </c>
      <c r="S77" s="37">
        <f t="shared" si="16"/>
        <v>0</v>
      </c>
      <c r="T77">
        <v>76</v>
      </c>
      <c r="U77" s="45">
        <f>IFERROR(-HLOOKUP($U$1,IEX!$W$2:$BH$98,T77,FALSE),0)</f>
        <v>0</v>
      </c>
      <c r="V77" s="46">
        <f t="shared" si="21"/>
        <v>0</v>
      </c>
      <c r="W77" s="52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</row>
    <row r="78" spans="1:63">
      <c r="A78" s="8" t="s">
        <v>120</v>
      </c>
      <c r="B78" s="38"/>
      <c r="C78" s="21"/>
      <c r="D78" s="21"/>
      <c r="E78" s="21"/>
      <c r="F78" s="21"/>
      <c r="G78" s="21"/>
      <c r="H78" s="21"/>
      <c r="I78" s="21"/>
      <c r="J78" s="21"/>
      <c r="K78" s="23">
        <f t="shared" si="17"/>
        <v>0</v>
      </c>
      <c r="L78" s="22">
        <f t="shared" si="18"/>
        <v>0</v>
      </c>
      <c r="M78" s="39">
        <f t="shared" si="19"/>
        <v>0</v>
      </c>
      <c r="O78" s="37">
        <f t="shared" si="20"/>
        <v>0</v>
      </c>
      <c r="P78" s="37">
        <f t="shared" si="13"/>
        <v>0</v>
      </c>
      <c r="Q78" s="37">
        <f t="shared" si="14"/>
        <v>0</v>
      </c>
      <c r="R78" s="37">
        <f t="shared" si="15"/>
        <v>0</v>
      </c>
      <c r="S78" s="37">
        <f t="shared" si="16"/>
        <v>0</v>
      </c>
      <c r="T78">
        <v>77</v>
      </c>
      <c r="U78" s="45">
        <f>IFERROR(-HLOOKUP($U$1,IEX!$W$2:$BH$98,T78,FALSE),0)</f>
        <v>0</v>
      </c>
      <c r="V78" s="46">
        <f t="shared" si="21"/>
        <v>0</v>
      </c>
      <c r="W78" s="52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</row>
    <row r="79" spans="1:63">
      <c r="A79" s="8" t="s">
        <v>121</v>
      </c>
      <c r="B79" s="38"/>
      <c r="C79" s="21"/>
      <c r="D79" s="21"/>
      <c r="E79" s="21"/>
      <c r="F79" s="21"/>
      <c r="G79" s="21"/>
      <c r="H79" s="21"/>
      <c r="I79" s="21"/>
      <c r="J79" s="21"/>
      <c r="K79" s="23">
        <f t="shared" si="17"/>
        <v>0</v>
      </c>
      <c r="L79" s="22">
        <f t="shared" si="18"/>
        <v>0</v>
      </c>
      <c r="M79" s="39">
        <f t="shared" si="19"/>
        <v>0</v>
      </c>
      <c r="O79" s="37">
        <f t="shared" si="20"/>
        <v>0</v>
      </c>
      <c r="P79" s="37">
        <f t="shared" si="13"/>
        <v>0</v>
      </c>
      <c r="Q79" s="37">
        <f t="shared" si="14"/>
        <v>0</v>
      </c>
      <c r="R79" s="37">
        <f t="shared" si="15"/>
        <v>0</v>
      </c>
      <c r="S79" s="37">
        <f t="shared" si="16"/>
        <v>0</v>
      </c>
      <c r="T79">
        <v>78</v>
      </c>
      <c r="U79" s="45">
        <f>IFERROR(-HLOOKUP($U$1,IEX!$W$2:$BH$98,T79,FALSE),0)</f>
        <v>0</v>
      </c>
      <c r="V79" s="46">
        <f t="shared" si="21"/>
        <v>0</v>
      </c>
      <c r="W79" s="52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</row>
    <row r="80" spans="1:63">
      <c r="A80" s="8" t="s">
        <v>122</v>
      </c>
      <c r="B80" s="38"/>
      <c r="C80" s="21"/>
      <c r="D80" s="21"/>
      <c r="E80" s="21"/>
      <c r="F80" s="21"/>
      <c r="G80" s="21"/>
      <c r="H80" s="21"/>
      <c r="I80" s="21"/>
      <c r="J80" s="21"/>
      <c r="K80" s="23">
        <f t="shared" si="17"/>
        <v>0</v>
      </c>
      <c r="L80" s="22">
        <f t="shared" si="18"/>
        <v>0</v>
      </c>
      <c r="M80" s="39">
        <f t="shared" si="19"/>
        <v>0</v>
      </c>
      <c r="O80" s="37">
        <f t="shared" si="20"/>
        <v>0</v>
      </c>
      <c r="P80" s="37">
        <f t="shared" si="13"/>
        <v>0</v>
      </c>
      <c r="Q80" s="37">
        <f t="shared" si="14"/>
        <v>0</v>
      </c>
      <c r="R80" s="37">
        <f t="shared" si="15"/>
        <v>0</v>
      </c>
      <c r="S80" s="37">
        <f t="shared" si="16"/>
        <v>0</v>
      </c>
      <c r="T80">
        <v>79</v>
      </c>
      <c r="U80" s="45">
        <f>IFERROR(-HLOOKUP($U$1,IEX!$W$2:$BH$98,T80,FALSE),0)</f>
        <v>0</v>
      </c>
      <c r="V80" s="46">
        <f t="shared" si="21"/>
        <v>0</v>
      </c>
      <c r="W80" s="52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</row>
    <row r="81" spans="1:63">
      <c r="A81" s="8" t="s">
        <v>123</v>
      </c>
      <c r="B81" s="38"/>
      <c r="C81" s="21"/>
      <c r="D81" s="21"/>
      <c r="E81" s="21"/>
      <c r="F81" s="21"/>
      <c r="G81" s="21"/>
      <c r="H81" s="21"/>
      <c r="I81" s="21"/>
      <c r="J81" s="21"/>
      <c r="K81" s="23">
        <f t="shared" si="17"/>
        <v>0</v>
      </c>
      <c r="L81" s="22">
        <f t="shared" si="18"/>
        <v>0</v>
      </c>
      <c r="M81" s="39">
        <f t="shared" si="19"/>
        <v>0</v>
      </c>
      <c r="O81" s="37">
        <f t="shared" si="20"/>
        <v>0</v>
      </c>
      <c r="P81" s="37">
        <f t="shared" si="13"/>
        <v>0</v>
      </c>
      <c r="Q81" s="37">
        <f t="shared" si="14"/>
        <v>0</v>
      </c>
      <c r="R81" s="37">
        <f t="shared" si="15"/>
        <v>0</v>
      </c>
      <c r="S81" s="37">
        <f t="shared" si="16"/>
        <v>0</v>
      </c>
      <c r="T81">
        <v>80</v>
      </c>
      <c r="U81" s="45">
        <f>IFERROR(-HLOOKUP($U$1,IEX!$W$2:$BH$98,T81,FALSE),0)</f>
        <v>0</v>
      </c>
      <c r="V81" s="46">
        <f t="shared" si="21"/>
        <v>0</v>
      </c>
      <c r="W81" s="52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</row>
    <row r="82" spans="1:63">
      <c r="A82" s="8" t="s">
        <v>124</v>
      </c>
      <c r="B82" s="38"/>
      <c r="C82" s="21"/>
      <c r="D82" s="21"/>
      <c r="E82" s="21"/>
      <c r="F82" s="21"/>
      <c r="G82" s="21"/>
      <c r="H82" s="21"/>
      <c r="I82" s="21"/>
      <c r="J82" s="21"/>
      <c r="K82" s="23">
        <f t="shared" si="17"/>
        <v>0</v>
      </c>
      <c r="L82" s="22">
        <f t="shared" si="18"/>
        <v>0</v>
      </c>
      <c r="M82" s="39">
        <f t="shared" si="19"/>
        <v>0</v>
      </c>
      <c r="O82" s="37">
        <f t="shared" si="20"/>
        <v>0</v>
      </c>
      <c r="P82" s="37">
        <f t="shared" si="13"/>
        <v>0</v>
      </c>
      <c r="Q82" s="37">
        <f t="shared" si="14"/>
        <v>0</v>
      </c>
      <c r="R82" s="37">
        <f t="shared" si="15"/>
        <v>0</v>
      </c>
      <c r="S82" s="37">
        <f t="shared" si="16"/>
        <v>0</v>
      </c>
      <c r="T82">
        <v>81</v>
      </c>
      <c r="U82" s="45">
        <f>IFERROR(-HLOOKUP($U$1,IEX!$W$2:$BH$98,T82,FALSE),0)</f>
        <v>0</v>
      </c>
      <c r="V82" s="46">
        <f t="shared" si="21"/>
        <v>0</v>
      </c>
      <c r="W82" s="52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</row>
    <row r="83" spans="1:63">
      <c r="A83" s="8" t="s">
        <v>125</v>
      </c>
      <c r="B83" s="38"/>
      <c r="C83" s="21"/>
      <c r="D83" s="21"/>
      <c r="E83" s="21"/>
      <c r="F83" s="21"/>
      <c r="G83" s="21"/>
      <c r="H83" s="21"/>
      <c r="I83" s="21"/>
      <c r="J83" s="21"/>
      <c r="K83" s="23">
        <f t="shared" si="17"/>
        <v>0</v>
      </c>
      <c r="L83" s="22">
        <f t="shared" si="18"/>
        <v>0</v>
      </c>
      <c r="M83" s="39">
        <f t="shared" si="19"/>
        <v>0</v>
      </c>
      <c r="O83" s="37">
        <f t="shared" si="20"/>
        <v>0</v>
      </c>
      <c r="P83" s="37">
        <f t="shared" si="13"/>
        <v>0</v>
      </c>
      <c r="Q83" s="37">
        <f t="shared" si="14"/>
        <v>0</v>
      </c>
      <c r="R83" s="37">
        <f t="shared" si="15"/>
        <v>0</v>
      </c>
      <c r="S83" s="37">
        <f t="shared" si="16"/>
        <v>0</v>
      </c>
      <c r="T83">
        <v>82</v>
      </c>
      <c r="U83" s="45">
        <f>IFERROR(-HLOOKUP($U$1,IEX!$W$2:$BH$98,T83,FALSE),0)</f>
        <v>0</v>
      </c>
      <c r="V83" s="46">
        <f t="shared" si="21"/>
        <v>0</v>
      </c>
      <c r="W83" s="52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</row>
    <row r="84" spans="1:63">
      <c r="A84" s="8" t="s">
        <v>126</v>
      </c>
      <c r="B84" s="38"/>
      <c r="C84" s="21"/>
      <c r="D84" s="21"/>
      <c r="E84" s="21"/>
      <c r="F84" s="21"/>
      <c r="G84" s="21"/>
      <c r="H84" s="21"/>
      <c r="I84" s="21"/>
      <c r="J84" s="21"/>
      <c r="K84" s="23">
        <f t="shared" si="17"/>
        <v>0</v>
      </c>
      <c r="L84" s="22">
        <f t="shared" si="18"/>
        <v>0</v>
      </c>
      <c r="M84" s="39">
        <f t="shared" si="19"/>
        <v>0</v>
      </c>
      <c r="O84" s="37">
        <f t="shared" si="20"/>
        <v>0</v>
      </c>
      <c r="P84" s="37">
        <f t="shared" si="13"/>
        <v>0</v>
      </c>
      <c r="Q84" s="37">
        <f t="shared" si="14"/>
        <v>0</v>
      </c>
      <c r="R84" s="37">
        <f t="shared" si="15"/>
        <v>0</v>
      </c>
      <c r="S84" s="37">
        <f t="shared" si="16"/>
        <v>0</v>
      </c>
      <c r="T84">
        <v>83</v>
      </c>
      <c r="U84" s="45">
        <f>IFERROR(-HLOOKUP($U$1,IEX!$W$2:$BH$98,T84,FALSE),0)</f>
        <v>0</v>
      </c>
      <c r="V84" s="46">
        <f t="shared" si="21"/>
        <v>0</v>
      </c>
      <c r="W84" s="52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</row>
    <row r="85" spans="1:63">
      <c r="A85" s="8" t="s">
        <v>127</v>
      </c>
      <c r="B85" s="38"/>
      <c r="C85" s="21"/>
      <c r="D85" s="21"/>
      <c r="E85" s="21"/>
      <c r="F85" s="21"/>
      <c r="G85" s="21"/>
      <c r="H85" s="21"/>
      <c r="I85" s="21"/>
      <c r="J85" s="21"/>
      <c r="K85" s="23">
        <f t="shared" si="17"/>
        <v>0</v>
      </c>
      <c r="L85" s="22">
        <f t="shared" si="18"/>
        <v>0</v>
      </c>
      <c r="M85" s="39">
        <f t="shared" si="19"/>
        <v>0</v>
      </c>
      <c r="O85" s="37">
        <f t="shared" si="20"/>
        <v>0</v>
      </c>
      <c r="P85" s="37">
        <f t="shared" si="13"/>
        <v>0</v>
      </c>
      <c r="Q85" s="37">
        <f t="shared" si="14"/>
        <v>0</v>
      </c>
      <c r="R85" s="37">
        <f t="shared" si="15"/>
        <v>0</v>
      </c>
      <c r="S85" s="37">
        <f t="shared" si="16"/>
        <v>0</v>
      </c>
      <c r="T85">
        <v>84</v>
      </c>
      <c r="U85" s="45">
        <f>IFERROR(-HLOOKUP($U$1,IEX!$W$2:$BH$98,T85,FALSE),0)</f>
        <v>0</v>
      </c>
      <c r="V85" s="46">
        <f t="shared" si="21"/>
        <v>0</v>
      </c>
      <c r="W85" s="52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</row>
    <row r="86" spans="1:63">
      <c r="A86" s="8" t="s">
        <v>128</v>
      </c>
      <c r="B86" s="38"/>
      <c r="C86" s="21"/>
      <c r="D86" s="21"/>
      <c r="E86" s="21"/>
      <c r="F86" s="21"/>
      <c r="G86" s="21"/>
      <c r="H86" s="21"/>
      <c r="I86" s="21"/>
      <c r="J86" s="21"/>
      <c r="K86" s="23">
        <f t="shared" si="17"/>
        <v>0</v>
      </c>
      <c r="L86" s="22">
        <f t="shared" si="18"/>
        <v>0</v>
      </c>
      <c r="M86" s="39">
        <f t="shared" si="19"/>
        <v>0</v>
      </c>
      <c r="O86" s="37">
        <f t="shared" si="20"/>
        <v>0</v>
      </c>
      <c r="P86" s="37">
        <f t="shared" si="13"/>
        <v>0</v>
      </c>
      <c r="Q86" s="37">
        <f t="shared" si="14"/>
        <v>0</v>
      </c>
      <c r="R86" s="37">
        <f t="shared" si="15"/>
        <v>0</v>
      </c>
      <c r="S86" s="37">
        <f t="shared" si="16"/>
        <v>0</v>
      </c>
      <c r="T86">
        <v>85</v>
      </c>
      <c r="U86" s="45">
        <f>IFERROR(-HLOOKUP($U$1,IEX!$W$2:$BH$98,T86,FALSE),0)</f>
        <v>0</v>
      </c>
      <c r="V86" s="46">
        <f t="shared" si="21"/>
        <v>0</v>
      </c>
      <c r="W86" s="52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</row>
    <row r="87" spans="1:63">
      <c r="A87" s="8" t="s">
        <v>129</v>
      </c>
      <c r="B87" s="38"/>
      <c r="C87" s="21"/>
      <c r="D87" s="21"/>
      <c r="E87" s="21"/>
      <c r="F87" s="21"/>
      <c r="G87" s="21"/>
      <c r="H87" s="21"/>
      <c r="I87" s="21"/>
      <c r="J87" s="21"/>
      <c r="K87" s="23">
        <f t="shared" si="17"/>
        <v>0</v>
      </c>
      <c r="L87" s="22">
        <f t="shared" si="18"/>
        <v>0</v>
      </c>
      <c r="M87" s="39">
        <f t="shared" si="19"/>
        <v>0</v>
      </c>
      <c r="O87" s="37">
        <f t="shared" si="20"/>
        <v>0</v>
      </c>
      <c r="P87" s="37">
        <f t="shared" si="13"/>
        <v>0</v>
      </c>
      <c r="Q87" s="37">
        <f t="shared" si="14"/>
        <v>0</v>
      </c>
      <c r="R87" s="37">
        <f t="shared" si="15"/>
        <v>0</v>
      </c>
      <c r="S87" s="37">
        <f t="shared" si="16"/>
        <v>0</v>
      </c>
      <c r="T87">
        <v>86</v>
      </c>
      <c r="U87" s="45">
        <f>IFERROR(-HLOOKUP($U$1,IEX!$W$2:$BH$98,T87,FALSE),0)</f>
        <v>0</v>
      </c>
      <c r="V87" s="46">
        <f t="shared" si="21"/>
        <v>0</v>
      </c>
      <c r="W87" s="52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</row>
    <row r="88" spans="1:63">
      <c r="A88" s="8" t="s">
        <v>130</v>
      </c>
      <c r="B88" s="38"/>
      <c r="C88" s="21"/>
      <c r="D88" s="21"/>
      <c r="E88" s="21"/>
      <c r="F88" s="21"/>
      <c r="G88" s="21"/>
      <c r="H88" s="21"/>
      <c r="I88" s="21"/>
      <c r="J88" s="21"/>
      <c r="K88" s="23">
        <f t="shared" si="17"/>
        <v>0</v>
      </c>
      <c r="L88" s="22">
        <f t="shared" si="18"/>
        <v>0</v>
      </c>
      <c r="M88" s="39">
        <f t="shared" si="19"/>
        <v>0</v>
      </c>
      <c r="O88" s="37">
        <f t="shared" si="20"/>
        <v>0</v>
      </c>
      <c r="P88" s="37">
        <f t="shared" si="13"/>
        <v>0</v>
      </c>
      <c r="Q88" s="37">
        <f t="shared" si="14"/>
        <v>0</v>
      </c>
      <c r="R88" s="37">
        <f t="shared" si="15"/>
        <v>0</v>
      </c>
      <c r="S88" s="37">
        <f t="shared" si="16"/>
        <v>0</v>
      </c>
      <c r="T88">
        <v>87</v>
      </c>
      <c r="U88" s="45">
        <f>IFERROR(-HLOOKUP($U$1,IEX!$W$2:$BH$98,T88,FALSE),0)</f>
        <v>0</v>
      </c>
      <c r="V88" s="46">
        <f t="shared" si="21"/>
        <v>0</v>
      </c>
      <c r="W88" s="52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</row>
    <row r="89" spans="1:63">
      <c r="A89" s="8" t="s">
        <v>131</v>
      </c>
      <c r="B89" s="38"/>
      <c r="C89" s="21"/>
      <c r="D89" s="21"/>
      <c r="E89" s="21"/>
      <c r="F89" s="21"/>
      <c r="G89" s="21"/>
      <c r="H89" s="21"/>
      <c r="I89" s="21"/>
      <c r="J89" s="21"/>
      <c r="K89" s="23">
        <f t="shared" si="17"/>
        <v>0</v>
      </c>
      <c r="L89" s="22">
        <f t="shared" si="18"/>
        <v>0</v>
      </c>
      <c r="M89" s="39">
        <f t="shared" si="19"/>
        <v>0</v>
      </c>
      <c r="O89" s="37">
        <f t="shared" si="20"/>
        <v>0</v>
      </c>
      <c r="P89" s="37">
        <f t="shared" si="13"/>
        <v>0</v>
      </c>
      <c r="Q89" s="37">
        <f t="shared" si="14"/>
        <v>0</v>
      </c>
      <c r="R89" s="37">
        <f t="shared" si="15"/>
        <v>0</v>
      </c>
      <c r="S89" s="37">
        <f t="shared" si="16"/>
        <v>0</v>
      </c>
      <c r="T89">
        <v>88</v>
      </c>
      <c r="U89" s="45">
        <f>IFERROR(-HLOOKUP($U$1,IEX!$W$2:$BH$98,T89,FALSE),0)</f>
        <v>0</v>
      </c>
      <c r="V89" s="46">
        <f t="shared" si="21"/>
        <v>0</v>
      </c>
      <c r="W89" s="52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</row>
    <row r="90" spans="1:63">
      <c r="A90" s="8" t="s">
        <v>132</v>
      </c>
      <c r="B90" s="38"/>
      <c r="C90" s="21"/>
      <c r="D90" s="21"/>
      <c r="E90" s="21"/>
      <c r="F90" s="21"/>
      <c r="G90" s="21"/>
      <c r="H90" s="21"/>
      <c r="I90" s="21"/>
      <c r="J90" s="21"/>
      <c r="K90" s="23">
        <f t="shared" si="17"/>
        <v>0</v>
      </c>
      <c r="L90" s="22">
        <f t="shared" si="18"/>
        <v>0</v>
      </c>
      <c r="M90" s="39">
        <f t="shared" si="19"/>
        <v>0</v>
      </c>
      <c r="O90" s="37">
        <f t="shared" si="20"/>
        <v>0</v>
      </c>
      <c r="P90" s="37">
        <f t="shared" si="13"/>
        <v>0</v>
      </c>
      <c r="Q90" s="37">
        <f t="shared" si="14"/>
        <v>0</v>
      </c>
      <c r="R90" s="37">
        <f t="shared" si="15"/>
        <v>0</v>
      </c>
      <c r="S90" s="37">
        <f t="shared" si="16"/>
        <v>0</v>
      </c>
      <c r="T90">
        <v>89</v>
      </c>
      <c r="U90" s="45">
        <f>IFERROR(-HLOOKUP($U$1,IEX!$W$2:$BH$98,T90,FALSE),0)</f>
        <v>0</v>
      </c>
      <c r="V90" s="46">
        <f t="shared" si="21"/>
        <v>0</v>
      </c>
      <c r="W90" s="52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</row>
    <row r="91" spans="1:63">
      <c r="A91" s="8" t="s">
        <v>133</v>
      </c>
      <c r="B91" s="38"/>
      <c r="C91" s="21"/>
      <c r="D91" s="21"/>
      <c r="E91" s="21"/>
      <c r="F91" s="21"/>
      <c r="G91" s="21"/>
      <c r="H91" s="21"/>
      <c r="I91" s="21"/>
      <c r="J91" s="21"/>
      <c r="K91" s="23">
        <f t="shared" si="17"/>
        <v>0</v>
      </c>
      <c r="L91" s="22">
        <f t="shared" si="18"/>
        <v>0</v>
      </c>
      <c r="M91" s="39">
        <f t="shared" si="19"/>
        <v>0</v>
      </c>
      <c r="O91" s="37">
        <f t="shared" si="20"/>
        <v>0</v>
      </c>
      <c r="P91" s="37">
        <f t="shared" si="13"/>
        <v>0</v>
      </c>
      <c r="Q91" s="37">
        <f t="shared" si="14"/>
        <v>0</v>
      </c>
      <c r="R91" s="37">
        <f t="shared" si="15"/>
        <v>0</v>
      </c>
      <c r="S91" s="37">
        <f t="shared" si="16"/>
        <v>0</v>
      </c>
      <c r="T91">
        <v>90</v>
      </c>
      <c r="U91" s="45">
        <f>IFERROR(-HLOOKUP($U$1,IEX!$W$2:$BH$98,T91,FALSE),0)</f>
        <v>0</v>
      </c>
      <c r="V91" s="46">
        <f t="shared" si="21"/>
        <v>0</v>
      </c>
      <c r="W91" s="52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</row>
    <row r="92" spans="1:63">
      <c r="A92" s="8" t="s">
        <v>134</v>
      </c>
      <c r="B92" s="38"/>
      <c r="C92" s="21"/>
      <c r="D92" s="21"/>
      <c r="E92" s="21"/>
      <c r="F92" s="21"/>
      <c r="G92" s="21"/>
      <c r="H92" s="21"/>
      <c r="I92" s="21"/>
      <c r="J92" s="21"/>
      <c r="K92" s="23">
        <f t="shared" si="17"/>
        <v>0</v>
      </c>
      <c r="L92" s="22">
        <f t="shared" si="18"/>
        <v>0</v>
      </c>
      <c r="M92" s="39">
        <f t="shared" si="19"/>
        <v>0</v>
      </c>
      <c r="O92" s="37">
        <f t="shared" si="20"/>
        <v>0</v>
      </c>
      <c r="P92" s="37">
        <f t="shared" si="13"/>
        <v>0</v>
      </c>
      <c r="Q92" s="37">
        <f t="shared" si="14"/>
        <v>0</v>
      </c>
      <c r="R92" s="37">
        <f t="shared" si="15"/>
        <v>0</v>
      </c>
      <c r="S92" s="37">
        <f t="shared" si="16"/>
        <v>0</v>
      </c>
      <c r="T92">
        <v>91</v>
      </c>
      <c r="U92" s="45">
        <f>IFERROR(-HLOOKUP($U$1,IEX!$W$2:$BH$98,T92,FALSE),0)</f>
        <v>0</v>
      </c>
      <c r="V92" s="46">
        <f t="shared" si="21"/>
        <v>0</v>
      </c>
      <c r="W92" s="52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</row>
    <row r="93" spans="1:63">
      <c r="A93" s="8" t="s">
        <v>135</v>
      </c>
      <c r="B93" s="38"/>
      <c r="C93" s="21"/>
      <c r="D93" s="21"/>
      <c r="E93" s="21"/>
      <c r="F93" s="21"/>
      <c r="G93" s="21"/>
      <c r="H93" s="21"/>
      <c r="I93" s="21"/>
      <c r="J93" s="21"/>
      <c r="K93" s="23">
        <f t="shared" si="17"/>
        <v>0</v>
      </c>
      <c r="L93" s="22">
        <f t="shared" si="18"/>
        <v>0</v>
      </c>
      <c r="M93" s="39">
        <f t="shared" si="19"/>
        <v>0</v>
      </c>
      <c r="O93" s="37">
        <f t="shared" si="20"/>
        <v>0</v>
      </c>
      <c r="P93" s="37">
        <f t="shared" si="13"/>
        <v>0</v>
      </c>
      <c r="Q93" s="37">
        <f t="shared" si="14"/>
        <v>0</v>
      </c>
      <c r="R93" s="37">
        <f t="shared" si="15"/>
        <v>0</v>
      </c>
      <c r="S93" s="37">
        <f t="shared" si="16"/>
        <v>0</v>
      </c>
      <c r="T93">
        <v>92</v>
      </c>
      <c r="U93" s="45">
        <f>IFERROR(-HLOOKUP($U$1,IEX!$W$2:$BH$98,T93,FALSE),0)</f>
        <v>0</v>
      </c>
      <c r="V93" s="46">
        <f t="shared" si="21"/>
        <v>0</v>
      </c>
      <c r="W93" s="52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</row>
    <row r="94" spans="1:63">
      <c r="A94" s="8" t="s">
        <v>136</v>
      </c>
      <c r="B94" s="38"/>
      <c r="C94" s="21"/>
      <c r="D94" s="21"/>
      <c r="E94" s="21"/>
      <c r="F94" s="21"/>
      <c r="G94" s="21"/>
      <c r="H94" s="21"/>
      <c r="I94" s="21"/>
      <c r="J94" s="21"/>
      <c r="K94" s="23">
        <f t="shared" si="17"/>
        <v>0</v>
      </c>
      <c r="L94" s="22">
        <f t="shared" si="18"/>
        <v>0</v>
      </c>
      <c r="M94" s="39">
        <f t="shared" si="19"/>
        <v>0</v>
      </c>
      <c r="O94" s="37">
        <f t="shared" si="20"/>
        <v>0</v>
      </c>
      <c r="P94" s="37">
        <f t="shared" si="13"/>
        <v>0</v>
      </c>
      <c r="Q94" s="37">
        <f t="shared" si="14"/>
        <v>0</v>
      </c>
      <c r="R94" s="37">
        <f t="shared" si="15"/>
        <v>0</v>
      </c>
      <c r="S94" s="37">
        <f t="shared" si="16"/>
        <v>0</v>
      </c>
      <c r="T94">
        <v>93</v>
      </c>
      <c r="U94" s="45">
        <f>IFERROR(-HLOOKUP($U$1,IEX!$W$2:$BH$98,T94,FALSE),0)</f>
        <v>0</v>
      </c>
      <c r="V94" s="46">
        <f t="shared" si="21"/>
        <v>0</v>
      </c>
      <c r="W94" s="52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</row>
    <row r="95" spans="1:63">
      <c r="A95" s="8" t="s">
        <v>137</v>
      </c>
      <c r="B95" s="38"/>
      <c r="C95" s="21"/>
      <c r="D95" s="21"/>
      <c r="E95" s="21"/>
      <c r="F95" s="21"/>
      <c r="G95" s="21"/>
      <c r="H95" s="21"/>
      <c r="I95" s="21"/>
      <c r="J95" s="21"/>
      <c r="K95" s="23">
        <f t="shared" si="17"/>
        <v>0</v>
      </c>
      <c r="L95" s="22">
        <f t="shared" si="18"/>
        <v>0</v>
      </c>
      <c r="M95" s="39">
        <f t="shared" si="19"/>
        <v>0</v>
      </c>
      <c r="O95" s="37">
        <f t="shared" si="20"/>
        <v>0</v>
      </c>
      <c r="P95" s="37">
        <f t="shared" si="13"/>
        <v>0</v>
      </c>
      <c r="Q95" s="37">
        <f t="shared" si="14"/>
        <v>0</v>
      </c>
      <c r="R95" s="37">
        <f t="shared" si="15"/>
        <v>0</v>
      </c>
      <c r="S95" s="37">
        <f t="shared" si="16"/>
        <v>0</v>
      </c>
      <c r="T95">
        <v>94</v>
      </c>
      <c r="U95" s="45">
        <f>IFERROR(-HLOOKUP($U$1,IEX!$W$2:$BH$98,T95,FALSE),0)</f>
        <v>0</v>
      </c>
      <c r="V95" s="46">
        <f t="shared" si="21"/>
        <v>0</v>
      </c>
      <c r="W95" s="52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</row>
    <row r="96" spans="1:63">
      <c r="A96" s="8" t="s">
        <v>138</v>
      </c>
      <c r="B96" s="38"/>
      <c r="C96" s="21"/>
      <c r="D96" s="21"/>
      <c r="E96" s="21"/>
      <c r="F96" s="21"/>
      <c r="G96" s="21"/>
      <c r="H96" s="21"/>
      <c r="I96" s="21"/>
      <c r="J96" s="21"/>
      <c r="K96" s="23">
        <f t="shared" si="17"/>
        <v>0</v>
      </c>
      <c r="L96" s="22">
        <f t="shared" si="18"/>
        <v>0</v>
      </c>
      <c r="M96" s="39">
        <f t="shared" si="19"/>
        <v>0</v>
      </c>
      <c r="O96" s="37">
        <f t="shared" si="20"/>
        <v>0</v>
      </c>
      <c r="P96" s="37">
        <f t="shared" si="13"/>
        <v>0</v>
      </c>
      <c r="Q96" s="37">
        <f t="shared" si="14"/>
        <v>0</v>
      </c>
      <c r="R96" s="37">
        <f t="shared" si="15"/>
        <v>0</v>
      </c>
      <c r="S96" s="37">
        <f t="shared" si="16"/>
        <v>0</v>
      </c>
      <c r="T96">
        <v>95</v>
      </c>
      <c r="U96" s="45">
        <f>IFERROR(-HLOOKUP($U$1,IEX!$W$2:$BH$98,T96,FALSE),0)</f>
        <v>0</v>
      </c>
      <c r="V96" s="46">
        <f t="shared" si="21"/>
        <v>0</v>
      </c>
      <c r="W96" s="52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</row>
    <row r="97" spans="1:63">
      <c r="A97" s="8" t="s">
        <v>139</v>
      </c>
      <c r="B97" s="38"/>
      <c r="C97" s="21"/>
      <c r="D97" s="21"/>
      <c r="E97" s="21"/>
      <c r="F97" s="21"/>
      <c r="G97" s="21"/>
      <c r="H97" s="21"/>
      <c r="I97" s="21"/>
      <c r="J97" s="21"/>
      <c r="K97" s="23">
        <f t="shared" si="17"/>
        <v>0</v>
      </c>
      <c r="L97" s="22">
        <f t="shared" si="18"/>
        <v>0</v>
      </c>
      <c r="M97" s="39">
        <f t="shared" si="19"/>
        <v>0</v>
      </c>
      <c r="O97" s="37">
        <f t="shared" si="20"/>
        <v>0</v>
      </c>
      <c r="P97" s="37">
        <f t="shared" si="13"/>
        <v>0</v>
      </c>
      <c r="Q97" s="37">
        <f t="shared" si="14"/>
        <v>0</v>
      </c>
      <c r="R97" s="37">
        <f t="shared" si="15"/>
        <v>0</v>
      </c>
      <c r="S97" s="37">
        <f t="shared" si="16"/>
        <v>0</v>
      </c>
      <c r="T97">
        <v>96</v>
      </c>
      <c r="U97" s="45">
        <f>IFERROR(-HLOOKUP($U$1,IEX!$W$2:$BH$98,T97,FALSE),0)</f>
        <v>0</v>
      </c>
      <c r="V97" s="46">
        <f t="shared" si="21"/>
        <v>0</v>
      </c>
      <c r="W97" s="52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</row>
    <row r="98" spans="1:63">
      <c r="A98" s="8" t="s">
        <v>140</v>
      </c>
      <c r="B98" s="38"/>
      <c r="C98" s="21"/>
      <c r="D98" s="21"/>
      <c r="E98" s="21"/>
      <c r="F98" s="21"/>
      <c r="G98" s="21"/>
      <c r="H98" s="21"/>
      <c r="I98" s="21"/>
      <c r="J98" s="21"/>
      <c r="K98" s="23">
        <f t="shared" si="17"/>
        <v>0</v>
      </c>
      <c r="L98" s="22">
        <f t="shared" si="18"/>
        <v>0</v>
      </c>
      <c r="M98" s="39">
        <f t="shared" si="19"/>
        <v>0</v>
      </c>
      <c r="O98" s="37">
        <f t="shared" si="20"/>
        <v>0</v>
      </c>
      <c r="P98" s="37">
        <f t="shared" si="13"/>
        <v>0</v>
      </c>
      <c r="Q98" s="37">
        <f t="shared" si="14"/>
        <v>0</v>
      </c>
      <c r="R98" s="37">
        <f t="shared" si="15"/>
        <v>0</v>
      </c>
      <c r="S98" s="37">
        <f t="shared" si="16"/>
        <v>0</v>
      </c>
      <c r="T98">
        <v>97</v>
      </c>
      <c r="U98" s="45">
        <f>IFERROR(-HLOOKUP($U$1,IEX!$W$2:$BH$98,T98,FALSE),0)</f>
        <v>0</v>
      </c>
      <c r="V98" s="46">
        <f t="shared" si="21"/>
        <v>0</v>
      </c>
      <c r="W98" s="52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</row>
    <row r="99" spans="1:63">
      <c r="A99" s="8" t="s">
        <v>171</v>
      </c>
      <c r="B99" s="38">
        <f t="shared" ref="B99:M99" si="22">SUM(B3:B98)/4000</f>
        <v>0</v>
      </c>
      <c r="C99" s="21">
        <f t="shared" si="22"/>
        <v>0</v>
      </c>
      <c r="D99" s="22">
        <f t="shared" si="22"/>
        <v>0</v>
      </c>
      <c r="E99" s="22"/>
      <c r="F99" s="22">
        <f t="shared" si="22"/>
        <v>0</v>
      </c>
      <c r="G99" s="22"/>
      <c r="H99" s="22">
        <f t="shared" si="22"/>
        <v>0</v>
      </c>
      <c r="I99" s="22"/>
      <c r="J99" s="22">
        <f t="shared" si="22"/>
        <v>0</v>
      </c>
      <c r="K99" s="23">
        <f t="shared" si="22"/>
        <v>0</v>
      </c>
      <c r="L99" s="23">
        <f t="shared" si="22"/>
        <v>0</v>
      </c>
      <c r="M99" s="43">
        <f t="shared" si="22"/>
        <v>0</v>
      </c>
      <c r="O99" s="37">
        <f>SUM(O3:O98)/4000</f>
        <v>0</v>
      </c>
      <c r="P99" s="37">
        <f t="shared" ref="P99:S99" si="23">SUM(P3:P98)/4000</f>
        <v>0</v>
      </c>
      <c r="Q99" s="37">
        <f t="shared" si="23"/>
        <v>0</v>
      </c>
      <c r="R99" s="37">
        <f t="shared" si="23"/>
        <v>0</v>
      </c>
      <c r="S99" s="37">
        <f t="shared" si="23"/>
        <v>0</v>
      </c>
      <c r="U99" s="47">
        <f t="shared" ref="U99:AK99" si="24">SUM(U3:U98)/4000</f>
        <v>0</v>
      </c>
      <c r="V99" s="47">
        <f t="shared" si="24"/>
        <v>0</v>
      </c>
      <c r="W99" s="52"/>
      <c r="X99" s="47">
        <f t="shared" si="24"/>
        <v>0</v>
      </c>
      <c r="Y99" s="47">
        <f t="shared" si="24"/>
        <v>0</v>
      </c>
      <c r="Z99" s="47">
        <f t="shared" si="24"/>
        <v>0</v>
      </c>
      <c r="AA99" s="47">
        <f t="shared" si="24"/>
        <v>0</v>
      </c>
      <c r="AB99" s="47">
        <f t="shared" si="24"/>
        <v>0</v>
      </c>
      <c r="AC99" s="47">
        <f t="shared" si="24"/>
        <v>0</v>
      </c>
      <c r="AD99" s="47">
        <f t="shared" si="24"/>
        <v>0</v>
      </c>
      <c r="AE99" s="47">
        <f t="shared" si="24"/>
        <v>0</v>
      </c>
      <c r="AF99" s="47">
        <f t="shared" si="24"/>
        <v>0</v>
      </c>
      <c r="AG99" s="47">
        <f t="shared" si="24"/>
        <v>0</v>
      </c>
      <c r="AH99" s="47">
        <f t="shared" si="24"/>
        <v>0</v>
      </c>
      <c r="AI99" s="47">
        <f t="shared" si="24"/>
        <v>0</v>
      </c>
      <c r="AJ99" s="47">
        <f t="shared" si="24"/>
        <v>0</v>
      </c>
      <c r="AK99" s="47">
        <f t="shared" si="24"/>
        <v>0</v>
      </c>
      <c r="AL99" s="47">
        <f t="shared" ref="AL99:AQ99" si="25">SUM(AL3:AL98)/4000</f>
        <v>0</v>
      </c>
      <c r="AM99" s="47">
        <f t="shared" si="25"/>
        <v>0</v>
      </c>
      <c r="AN99" s="47">
        <f t="shared" si="25"/>
        <v>0</v>
      </c>
      <c r="AO99" s="47">
        <f t="shared" si="25"/>
        <v>0</v>
      </c>
      <c r="AP99" s="47">
        <f t="shared" si="25"/>
        <v>0</v>
      </c>
      <c r="AQ99" s="47">
        <f t="shared" si="25"/>
        <v>0</v>
      </c>
      <c r="AR99" s="47">
        <f t="shared" ref="AR99:BK99" si="26">SUM(AR3:AR98)/4000</f>
        <v>0</v>
      </c>
      <c r="AS99" s="47">
        <f t="shared" si="26"/>
        <v>0</v>
      </c>
      <c r="AT99" s="47">
        <f t="shared" si="26"/>
        <v>0</v>
      </c>
      <c r="AU99" s="47">
        <f t="shared" si="26"/>
        <v>0</v>
      </c>
      <c r="AV99" s="47">
        <f t="shared" si="26"/>
        <v>0</v>
      </c>
      <c r="AW99" s="47">
        <f t="shared" si="26"/>
        <v>0</v>
      </c>
      <c r="AX99" s="47">
        <f t="shared" si="26"/>
        <v>0</v>
      </c>
      <c r="AY99" s="47">
        <f t="shared" si="26"/>
        <v>0</v>
      </c>
      <c r="AZ99" s="47">
        <f t="shared" si="26"/>
        <v>0</v>
      </c>
      <c r="BA99" s="47">
        <f t="shared" si="26"/>
        <v>0</v>
      </c>
      <c r="BB99" s="47">
        <f t="shared" si="26"/>
        <v>0</v>
      </c>
      <c r="BC99" s="47">
        <f t="shared" si="26"/>
        <v>0</v>
      </c>
      <c r="BD99" s="47">
        <f t="shared" si="26"/>
        <v>0</v>
      </c>
      <c r="BE99" s="47">
        <f t="shared" si="26"/>
        <v>0</v>
      </c>
      <c r="BF99" s="47">
        <f t="shared" si="26"/>
        <v>0</v>
      </c>
      <c r="BG99" s="47">
        <f t="shared" si="26"/>
        <v>0</v>
      </c>
      <c r="BH99" s="47">
        <f t="shared" si="26"/>
        <v>0</v>
      </c>
      <c r="BI99" s="47">
        <f t="shared" si="26"/>
        <v>0</v>
      </c>
      <c r="BJ99" s="47">
        <f t="shared" si="26"/>
        <v>0</v>
      </c>
      <c r="BK99" s="47">
        <f t="shared" si="26"/>
        <v>0</v>
      </c>
    </row>
    <row r="100" spans="1:63" ht="15.75" thickBot="1"/>
    <row r="101" spans="1:63" ht="15.75" thickBot="1">
      <c r="W101" s="59" t="s">
        <v>142</v>
      </c>
      <c r="X101" s="56">
        <f>SUM(X102:X106)</f>
        <v>0</v>
      </c>
      <c r="Y101" s="54">
        <f t="shared" ref="Y101:AK101" si="27">SUM(Y102:Y106)</f>
        <v>0</v>
      </c>
      <c r="Z101" s="54">
        <f t="shared" si="27"/>
        <v>0</v>
      </c>
      <c r="AA101" s="54">
        <f t="shared" si="27"/>
        <v>0</v>
      </c>
      <c r="AB101" s="54">
        <f t="shared" si="27"/>
        <v>0</v>
      </c>
      <c r="AC101" s="54">
        <f t="shared" si="27"/>
        <v>0</v>
      </c>
      <c r="AD101" s="54">
        <f t="shared" si="27"/>
        <v>0</v>
      </c>
      <c r="AE101" s="54">
        <f t="shared" si="27"/>
        <v>0</v>
      </c>
      <c r="AF101" s="54">
        <f t="shared" ref="AF101" si="28">SUM(AF102:AF106)</f>
        <v>0</v>
      </c>
      <c r="AG101" s="54">
        <f t="shared" ref="AG101" si="29">SUM(AG102:AG106)</f>
        <v>0</v>
      </c>
      <c r="AH101" s="54">
        <f t="shared" ref="AH101" si="30">SUM(AH102:AH106)</f>
        <v>0</v>
      </c>
      <c r="AI101" s="54">
        <f t="shared" ref="AI101" si="31">SUM(AI102:AI106)</f>
        <v>0</v>
      </c>
      <c r="AJ101" s="54">
        <f t="shared" si="27"/>
        <v>0</v>
      </c>
      <c r="AK101" s="55">
        <f t="shared" si="27"/>
        <v>0</v>
      </c>
      <c r="AL101" s="55">
        <f t="shared" ref="AL101:AQ101" si="32">SUM(AL102:AL106)</f>
        <v>0</v>
      </c>
      <c r="AM101" s="55">
        <f t="shared" si="32"/>
        <v>0</v>
      </c>
      <c r="AN101" s="55">
        <f t="shared" si="32"/>
        <v>0</v>
      </c>
      <c r="AO101" s="55">
        <f t="shared" si="32"/>
        <v>0</v>
      </c>
      <c r="AP101" s="55">
        <f t="shared" si="32"/>
        <v>0</v>
      </c>
      <c r="AQ101" s="55">
        <f t="shared" si="32"/>
        <v>0</v>
      </c>
      <c r="AR101" s="55">
        <f t="shared" ref="AR101:BK101" si="33">SUM(AR102:AR106)</f>
        <v>0</v>
      </c>
      <c r="AS101" s="55">
        <f t="shared" si="33"/>
        <v>0</v>
      </c>
      <c r="AT101" s="55">
        <f t="shared" si="33"/>
        <v>0</v>
      </c>
      <c r="AU101" s="55">
        <f t="shared" si="33"/>
        <v>0</v>
      </c>
      <c r="AV101" s="55">
        <f t="shared" si="33"/>
        <v>0</v>
      </c>
      <c r="AW101" s="55">
        <f t="shared" si="33"/>
        <v>0</v>
      </c>
      <c r="AX101" s="55">
        <f t="shared" si="33"/>
        <v>0</v>
      </c>
      <c r="AY101" s="55">
        <f t="shared" si="33"/>
        <v>0</v>
      </c>
      <c r="AZ101" s="55">
        <f t="shared" si="33"/>
        <v>0</v>
      </c>
      <c r="BA101" s="55">
        <f t="shared" si="33"/>
        <v>0</v>
      </c>
      <c r="BB101" s="55">
        <f t="shared" si="33"/>
        <v>0</v>
      </c>
      <c r="BC101" s="55">
        <f t="shared" si="33"/>
        <v>0</v>
      </c>
      <c r="BD101" s="55">
        <f t="shared" si="33"/>
        <v>0</v>
      </c>
      <c r="BE101" s="55">
        <f t="shared" si="33"/>
        <v>0</v>
      </c>
      <c r="BF101" s="55">
        <f t="shared" si="33"/>
        <v>0</v>
      </c>
      <c r="BG101" s="55">
        <f t="shared" si="33"/>
        <v>0</v>
      </c>
      <c r="BH101" s="55">
        <f t="shared" si="33"/>
        <v>0</v>
      </c>
      <c r="BI101" s="55">
        <f t="shared" si="33"/>
        <v>0</v>
      </c>
      <c r="BJ101" s="55">
        <f t="shared" si="33"/>
        <v>0</v>
      </c>
      <c r="BK101" s="55">
        <f t="shared" si="33"/>
        <v>0</v>
      </c>
    </row>
    <row r="102" spans="1:63">
      <c r="W102" s="60" t="s">
        <v>145</v>
      </c>
      <c r="X102" s="57">
        <f>IF(X$2=$W$102,1,0)</f>
        <v>0</v>
      </c>
      <c r="Y102" s="53">
        <f t="shared" ref="Y102:BK102" si="34">IF(Y$2=$W$102,1,0)</f>
        <v>0</v>
      </c>
      <c r="Z102" s="53">
        <f t="shared" si="34"/>
        <v>0</v>
      </c>
      <c r="AA102" s="53">
        <f t="shared" si="34"/>
        <v>0</v>
      </c>
      <c r="AB102" s="53">
        <f t="shared" si="34"/>
        <v>0</v>
      </c>
      <c r="AC102" s="53">
        <f t="shared" si="34"/>
        <v>0</v>
      </c>
      <c r="AD102" s="53">
        <f t="shared" si="34"/>
        <v>0</v>
      </c>
      <c r="AE102" s="53">
        <f t="shared" si="34"/>
        <v>0</v>
      </c>
      <c r="AF102" s="53">
        <f t="shared" si="34"/>
        <v>0</v>
      </c>
      <c r="AG102" s="53">
        <f t="shared" si="34"/>
        <v>0</v>
      </c>
      <c r="AH102" s="53">
        <f t="shared" si="34"/>
        <v>0</v>
      </c>
      <c r="AI102" s="53">
        <f t="shared" si="34"/>
        <v>0</v>
      </c>
      <c r="AJ102" s="53">
        <f t="shared" si="34"/>
        <v>0</v>
      </c>
      <c r="AK102" s="53">
        <f t="shared" si="34"/>
        <v>0</v>
      </c>
      <c r="AL102" s="53">
        <f t="shared" si="34"/>
        <v>0</v>
      </c>
      <c r="AM102" s="53">
        <f t="shared" si="34"/>
        <v>0</v>
      </c>
      <c r="AN102" s="53">
        <f t="shared" si="34"/>
        <v>0</v>
      </c>
      <c r="AO102" s="53">
        <f t="shared" si="34"/>
        <v>0</v>
      </c>
      <c r="AP102" s="53">
        <f t="shared" si="34"/>
        <v>0</v>
      </c>
      <c r="AQ102" s="53">
        <f t="shared" si="34"/>
        <v>0</v>
      </c>
      <c r="AR102" s="53">
        <f t="shared" si="34"/>
        <v>0</v>
      </c>
      <c r="AS102" s="53">
        <f t="shared" si="34"/>
        <v>0</v>
      </c>
      <c r="AT102" s="53">
        <f t="shared" si="34"/>
        <v>0</v>
      </c>
      <c r="AU102" s="53">
        <f t="shared" si="34"/>
        <v>0</v>
      </c>
      <c r="AV102" s="53">
        <f t="shared" si="34"/>
        <v>0</v>
      </c>
      <c r="AW102" s="53">
        <f t="shared" si="34"/>
        <v>0</v>
      </c>
      <c r="AX102" s="53">
        <f t="shared" si="34"/>
        <v>0</v>
      </c>
      <c r="AY102" s="53">
        <f t="shared" si="34"/>
        <v>0</v>
      </c>
      <c r="AZ102" s="53">
        <f t="shared" si="34"/>
        <v>0</v>
      </c>
      <c r="BA102" s="53">
        <f t="shared" si="34"/>
        <v>0</v>
      </c>
      <c r="BB102" s="53">
        <f t="shared" si="34"/>
        <v>0</v>
      </c>
      <c r="BC102" s="53">
        <f t="shared" si="34"/>
        <v>0</v>
      </c>
      <c r="BD102" s="53">
        <f t="shared" si="34"/>
        <v>0</v>
      </c>
      <c r="BE102" s="53">
        <f t="shared" si="34"/>
        <v>0</v>
      </c>
      <c r="BF102" s="53">
        <f t="shared" si="34"/>
        <v>0</v>
      </c>
      <c r="BG102" s="53">
        <f t="shared" si="34"/>
        <v>0</v>
      </c>
      <c r="BH102" s="53">
        <f t="shared" si="34"/>
        <v>0</v>
      </c>
      <c r="BI102" s="53">
        <f t="shared" si="34"/>
        <v>0</v>
      </c>
      <c r="BJ102" s="53">
        <f t="shared" si="34"/>
        <v>0</v>
      </c>
      <c r="BK102" s="53">
        <f t="shared" si="34"/>
        <v>0</v>
      </c>
    </row>
    <row r="103" spans="1:63">
      <c r="W103" s="61" t="s">
        <v>146</v>
      </c>
      <c r="X103" s="58">
        <f>IF(X$2=$W$103,1,0)</f>
        <v>0</v>
      </c>
      <c r="Y103" s="46">
        <f t="shared" ref="Y103:BK103" si="35">IF(Y$2=$W$103,1,0)</f>
        <v>0</v>
      </c>
      <c r="Z103" s="46">
        <f t="shared" si="35"/>
        <v>0</v>
      </c>
      <c r="AA103" s="46">
        <f t="shared" si="35"/>
        <v>0</v>
      </c>
      <c r="AB103" s="46">
        <f t="shared" si="35"/>
        <v>0</v>
      </c>
      <c r="AC103" s="46">
        <f t="shared" si="35"/>
        <v>0</v>
      </c>
      <c r="AD103" s="46">
        <f t="shared" si="35"/>
        <v>0</v>
      </c>
      <c r="AE103" s="46">
        <f t="shared" si="35"/>
        <v>0</v>
      </c>
      <c r="AF103" s="46">
        <f t="shared" si="35"/>
        <v>0</v>
      </c>
      <c r="AG103" s="46">
        <f t="shared" si="35"/>
        <v>0</v>
      </c>
      <c r="AH103" s="46">
        <f t="shared" si="35"/>
        <v>0</v>
      </c>
      <c r="AI103" s="46">
        <f t="shared" si="35"/>
        <v>0</v>
      </c>
      <c r="AJ103" s="46">
        <f t="shared" si="35"/>
        <v>0</v>
      </c>
      <c r="AK103" s="46">
        <f t="shared" si="35"/>
        <v>0</v>
      </c>
      <c r="AL103" s="46">
        <f t="shared" si="35"/>
        <v>0</v>
      </c>
      <c r="AM103" s="46">
        <f t="shared" si="35"/>
        <v>0</v>
      </c>
      <c r="AN103" s="46">
        <f t="shared" si="35"/>
        <v>0</v>
      </c>
      <c r="AO103" s="46">
        <f t="shared" si="35"/>
        <v>0</v>
      </c>
      <c r="AP103" s="46">
        <f t="shared" si="35"/>
        <v>0</v>
      </c>
      <c r="AQ103" s="46">
        <f t="shared" si="35"/>
        <v>0</v>
      </c>
      <c r="AR103" s="46">
        <f t="shared" si="35"/>
        <v>0</v>
      </c>
      <c r="AS103" s="46">
        <f t="shared" si="35"/>
        <v>0</v>
      </c>
      <c r="AT103" s="46">
        <f t="shared" si="35"/>
        <v>0</v>
      </c>
      <c r="AU103" s="46">
        <f t="shared" si="35"/>
        <v>0</v>
      </c>
      <c r="AV103" s="46">
        <f t="shared" si="35"/>
        <v>0</v>
      </c>
      <c r="AW103" s="46">
        <f t="shared" si="35"/>
        <v>0</v>
      </c>
      <c r="AX103" s="46">
        <f t="shared" si="35"/>
        <v>0</v>
      </c>
      <c r="AY103" s="46">
        <f t="shared" si="35"/>
        <v>0</v>
      </c>
      <c r="AZ103" s="46">
        <f t="shared" si="35"/>
        <v>0</v>
      </c>
      <c r="BA103" s="46">
        <f t="shared" si="35"/>
        <v>0</v>
      </c>
      <c r="BB103" s="46">
        <f t="shared" si="35"/>
        <v>0</v>
      </c>
      <c r="BC103" s="46">
        <f t="shared" si="35"/>
        <v>0</v>
      </c>
      <c r="BD103" s="46">
        <f t="shared" si="35"/>
        <v>0</v>
      </c>
      <c r="BE103" s="46">
        <f t="shared" si="35"/>
        <v>0</v>
      </c>
      <c r="BF103" s="46">
        <f t="shared" si="35"/>
        <v>0</v>
      </c>
      <c r="BG103" s="46">
        <f t="shared" si="35"/>
        <v>0</v>
      </c>
      <c r="BH103" s="46">
        <f t="shared" si="35"/>
        <v>0</v>
      </c>
      <c r="BI103" s="46">
        <f t="shared" si="35"/>
        <v>0</v>
      </c>
      <c r="BJ103" s="46">
        <f t="shared" si="35"/>
        <v>0</v>
      </c>
      <c r="BK103" s="46">
        <f t="shared" si="35"/>
        <v>0</v>
      </c>
    </row>
    <row r="104" spans="1:63">
      <c r="W104" s="61" t="s">
        <v>147</v>
      </c>
      <c r="X104" s="58">
        <f>IF(X$2=$W$104,1,0)</f>
        <v>0</v>
      </c>
      <c r="Y104" s="46">
        <f t="shared" ref="Y104:BK104" si="36">IF(Y$2=$W$104,1,0)</f>
        <v>0</v>
      </c>
      <c r="Z104" s="46">
        <f t="shared" si="36"/>
        <v>0</v>
      </c>
      <c r="AA104" s="46">
        <f t="shared" si="36"/>
        <v>0</v>
      </c>
      <c r="AB104" s="46">
        <f t="shared" si="36"/>
        <v>0</v>
      </c>
      <c r="AC104" s="46">
        <f t="shared" si="36"/>
        <v>0</v>
      </c>
      <c r="AD104" s="46">
        <f t="shared" si="36"/>
        <v>0</v>
      </c>
      <c r="AE104" s="46">
        <f t="shared" si="36"/>
        <v>0</v>
      </c>
      <c r="AF104" s="46">
        <f t="shared" si="36"/>
        <v>0</v>
      </c>
      <c r="AG104" s="46">
        <f t="shared" si="36"/>
        <v>0</v>
      </c>
      <c r="AH104" s="46">
        <f t="shared" si="36"/>
        <v>0</v>
      </c>
      <c r="AI104" s="46">
        <f t="shared" si="36"/>
        <v>0</v>
      </c>
      <c r="AJ104" s="46">
        <f t="shared" si="36"/>
        <v>0</v>
      </c>
      <c r="AK104" s="46">
        <f t="shared" si="36"/>
        <v>0</v>
      </c>
      <c r="AL104" s="46">
        <f t="shared" si="36"/>
        <v>0</v>
      </c>
      <c r="AM104" s="46">
        <f t="shared" si="36"/>
        <v>0</v>
      </c>
      <c r="AN104" s="46">
        <f t="shared" si="36"/>
        <v>0</v>
      </c>
      <c r="AO104" s="46">
        <f t="shared" si="36"/>
        <v>0</v>
      </c>
      <c r="AP104" s="46">
        <f t="shared" si="36"/>
        <v>0</v>
      </c>
      <c r="AQ104" s="46">
        <f t="shared" si="36"/>
        <v>0</v>
      </c>
      <c r="AR104" s="46">
        <f t="shared" si="36"/>
        <v>0</v>
      </c>
      <c r="AS104" s="46">
        <f t="shared" si="36"/>
        <v>0</v>
      </c>
      <c r="AT104" s="46">
        <f t="shared" si="36"/>
        <v>0</v>
      </c>
      <c r="AU104" s="46">
        <f t="shared" si="36"/>
        <v>0</v>
      </c>
      <c r="AV104" s="46">
        <f t="shared" si="36"/>
        <v>0</v>
      </c>
      <c r="AW104" s="46">
        <f t="shared" si="36"/>
        <v>0</v>
      </c>
      <c r="AX104" s="46">
        <f t="shared" si="36"/>
        <v>0</v>
      </c>
      <c r="AY104" s="46">
        <f t="shared" si="36"/>
        <v>0</v>
      </c>
      <c r="AZ104" s="46">
        <f t="shared" si="36"/>
        <v>0</v>
      </c>
      <c r="BA104" s="46">
        <f t="shared" si="36"/>
        <v>0</v>
      </c>
      <c r="BB104" s="46">
        <f t="shared" si="36"/>
        <v>0</v>
      </c>
      <c r="BC104" s="46">
        <f t="shared" si="36"/>
        <v>0</v>
      </c>
      <c r="BD104" s="46">
        <f t="shared" si="36"/>
        <v>0</v>
      </c>
      <c r="BE104" s="46">
        <f t="shared" si="36"/>
        <v>0</v>
      </c>
      <c r="BF104" s="46">
        <f t="shared" si="36"/>
        <v>0</v>
      </c>
      <c r="BG104" s="46">
        <f t="shared" si="36"/>
        <v>0</v>
      </c>
      <c r="BH104" s="46">
        <f t="shared" si="36"/>
        <v>0</v>
      </c>
      <c r="BI104" s="46">
        <f t="shared" si="36"/>
        <v>0</v>
      </c>
      <c r="BJ104" s="46">
        <f t="shared" si="36"/>
        <v>0</v>
      </c>
      <c r="BK104" s="46">
        <f t="shared" si="36"/>
        <v>0</v>
      </c>
    </row>
    <row r="105" spans="1:63">
      <c r="W105" s="61" t="s">
        <v>148</v>
      </c>
      <c r="X105" s="58">
        <f>IF(X$2=$W$105,1,0)</f>
        <v>0</v>
      </c>
      <c r="Y105" s="46">
        <f t="shared" ref="Y105:BK105" si="37">IF(Y$2=$W$105,1,0)</f>
        <v>0</v>
      </c>
      <c r="Z105" s="46">
        <f t="shared" si="37"/>
        <v>0</v>
      </c>
      <c r="AA105" s="46">
        <f t="shared" si="37"/>
        <v>0</v>
      </c>
      <c r="AB105" s="46">
        <f t="shared" si="37"/>
        <v>0</v>
      </c>
      <c r="AC105" s="46">
        <f t="shared" si="37"/>
        <v>0</v>
      </c>
      <c r="AD105" s="46">
        <f t="shared" si="37"/>
        <v>0</v>
      </c>
      <c r="AE105" s="46">
        <f t="shared" si="37"/>
        <v>0</v>
      </c>
      <c r="AF105" s="46">
        <f t="shared" si="37"/>
        <v>0</v>
      </c>
      <c r="AG105" s="46">
        <f t="shared" si="37"/>
        <v>0</v>
      </c>
      <c r="AH105" s="46">
        <f t="shared" si="37"/>
        <v>0</v>
      </c>
      <c r="AI105" s="46">
        <f t="shared" si="37"/>
        <v>0</v>
      </c>
      <c r="AJ105" s="46">
        <f t="shared" si="37"/>
        <v>0</v>
      </c>
      <c r="AK105" s="46">
        <f t="shared" si="37"/>
        <v>0</v>
      </c>
      <c r="AL105" s="46">
        <f t="shared" si="37"/>
        <v>0</v>
      </c>
      <c r="AM105" s="46">
        <f t="shared" si="37"/>
        <v>0</v>
      </c>
      <c r="AN105" s="46">
        <f t="shared" si="37"/>
        <v>0</v>
      </c>
      <c r="AO105" s="46">
        <f t="shared" si="37"/>
        <v>0</v>
      </c>
      <c r="AP105" s="46">
        <f t="shared" si="37"/>
        <v>0</v>
      </c>
      <c r="AQ105" s="46">
        <f t="shared" si="37"/>
        <v>0</v>
      </c>
      <c r="AR105" s="46">
        <f t="shared" si="37"/>
        <v>0</v>
      </c>
      <c r="AS105" s="46">
        <f t="shared" si="37"/>
        <v>0</v>
      </c>
      <c r="AT105" s="46">
        <f t="shared" si="37"/>
        <v>0</v>
      </c>
      <c r="AU105" s="46">
        <f t="shared" si="37"/>
        <v>0</v>
      </c>
      <c r="AV105" s="46">
        <f t="shared" si="37"/>
        <v>0</v>
      </c>
      <c r="AW105" s="46">
        <f t="shared" si="37"/>
        <v>0</v>
      </c>
      <c r="AX105" s="46">
        <f t="shared" si="37"/>
        <v>0</v>
      </c>
      <c r="AY105" s="46">
        <f t="shared" si="37"/>
        <v>0</v>
      </c>
      <c r="AZ105" s="46">
        <f t="shared" si="37"/>
        <v>0</v>
      </c>
      <c r="BA105" s="46">
        <f t="shared" si="37"/>
        <v>0</v>
      </c>
      <c r="BB105" s="46">
        <f t="shared" si="37"/>
        <v>0</v>
      </c>
      <c r="BC105" s="46">
        <f t="shared" si="37"/>
        <v>0</v>
      </c>
      <c r="BD105" s="46">
        <f t="shared" si="37"/>
        <v>0</v>
      </c>
      <c r="BE105" s="46">
        <f t="shared" si="37"/>
        <v>0</v>
      </c>
      <c r="BF105" s="46">
        <f t="shared" si="37"/>
        <v>0</v>
      </c>
      <c r="BG105" s="46">
        <f t="shared" si="37"/>
        <v>0</v>
      </c>
      <c r="BH105" s="46">
        <f t="shared" si="37"/>
        <v>0</v>
      </c>
      <c r="BI105" s="46">
        <f t="shared" si="37"/>
        <v>0</v>
      </c>
      <c r="BJ105" s="46">
        <f t="shared" si="37"/>
        <v>0</v>
      </c>
      <c r="BK105" s="46">
        <f t="shared" si="37"/>
        <v>0</v>
      </c>
    </row>
    <row r="106" spans="1:63" ht="15.75" thickBot="1">
      <c r="V106" t="s">
        <v>216</v>
      </c>
      <c r="W106" s="62" t="s">
        <v>149</v>
      </c>
      <c r="X106" s="58">
        <f>IF(OR(X$2=$W$106,X$2=$V$106),1,0)</f>
        <v>0</v>
      </c>
      <c r="Y106" s="46">
        <f t="shared" ref="Y106:BK106" si="38">IF(OR(Y$2=$W$106,Y$2=$V$106),1,0)</f>
        <v>0</v>
      </c>
      <c r="Z106" s="46">
        <f t="shared" si="38"/>
        <v>0</v>
      </c>
      <c r="AA106" s="46">
        <f t="shared" si="38"/>
        <v>0</v>
      </c>
      <c r="AB106" s="46">
        <f t="shared" si="38"/>
        <v>0</v>
      </c>
      <c r="AC106" s="46">
        <f t="shared" si="38"/>
        <v>0</v>
      </c>
      <c r="AD106" s="46">
        <f t="shared" si="38"/>
        <v>0</v>
      </c>
      <c r="AE106" s="46">
        <f t="shared" si="38"/>
        <v>0</v>
      </c>
      <c r="AF106" s="46">
        <f t="shared" si="38"/>
        <v>0</v>
      </c>
      <c r="AG106" s="46">
        <f t="shared" si="38"/>
        <v>0</v>
      </c>
      <c r="AH106" s="46">
        <f t="shared" si="38"/>
        <v>0</v>
      </c>
      <c r="AI106" s="46">
        <f t="shared" si="38"/>
        <v>0</v>
      </c>
      <c r="AJ106" s="46">
        <f t="shared" si="38"/>
        <v>0</v>
      </c>
      <c r="AK106" s="46">
        <f t="shared" si="38"/>
        <v>0</v>
      </c>
      <c r="AL106" s="46">
        <f t="shared" si="38"/>
        <v>0</v>
      </c>
      <c r="AM106" s="46">
        <f t="shared" si="38"/>
        <v>0</v>
      </c>
      <c r="AN106" s="46">
        <f t="shared" si="38"/>
        <v>0</v>
      </c>
      <c r="AO106" s="46">
        <f t="shared" si="38"/>
        <v>0</v>
      </c>
      <c r="AP106" s="46">
        <f t="shared" si="38"/>
        <v>0</v>
      </c>
      <c r="AQ106" s="46">
        <f t="shared" si="38"/>
        <v>0</v>
      </c>
      <c r="AR106" s="46">
        <f t="shared" si="38"/>
        <v>0</v>
      </c>
      <c r="AS106" s="46">
        <f t="shared" si="38"/>
        <v>0</v>
      </c>
      <c r="AT106" s="46">
        <f t="shared" si="38"/>
        <v>0</v>
      </c>
      <c r="AU106" s="46">
        <f t="shared" si="38"/>
        <v>0</v>
      </c>
      <c r="AV106" s="46">
        <f t="shared" si="38"/>
        <v>0</v>
      </c>
      <c r="AW106" s="46">
        <f t="shared" si="38"/>
        <v>0</v>
      </c>
      <c r="AX106" s="46">
        <f t="shared" si="38"/>
        <v>0</v>
      </c>
      <c r="AY106" s="46">
        <f t="shared" si="38"/>
        <v>0</v>
      </c>
      <c r="AZ106" s="46">
        <f t="shared" si="38"/>
        <v>0</v>
      </c>
      <c r="BA106" s="46">
        <f t="shared" si="38"/>
        <v>0</v>
      </c>
      <c r="BB106" s="46">
        <f t="shared" si="38"/>
        <v>0</v>
      </c>
      <c r="BC106" s="46">
        <f t="shared" si="38"/>
        <v>0</v>
      </c>
      <c r="BD106" s="46">
        <f t="shared" si="38"/>
        <v>0</v>
      </c>
      <c r="BE106" s="46">
        <f t="shared" si="38"/>
        <v>0</v>
      </c>
      <c r="BF106" s="46">
        <f t="shared" si="38"/>
        <v>0</v>
      </c>
      <c r="BG106" s="46">
        <f t="shared" si="38"/>
        <v>0</v>
      </c>
      <c r="BH106" s="46">
        <f t="shared" si="38"/>
        <v>0</v>
      </c>
      <c r="BI106" s="46">
        <f t="shared" si="38"/>
        <v>0</v>
      </c>
      <c r="BJ106" s="46">
        <f t="shared" si="38"/>
        <v>0</v>
      </c>
      <c r="BK106" s="46">
        <f t="shared" si="38"/>
        <v>0</v>
      </c>
    </row>
    <row r="108" spans="1:63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  <c r="P108">
        <v>16</v>
      </c>
      <c r="Q108">
        <v>17</v>
      </c>
      <c r="R108">
        <v>18</v>
      </c>
      <c r="S108">
        <v>19</v>
      </c>
      <c r="T108">
        <v>20</v>
      </c>
      <c r="U108">
        <v>21</v>
      </c>
      <c r="V108">
        <v>22</v>
      </c>
      <c r="W108">
        <v>23</v>
      </c>
      <c r="X108">
        <v>24</v>
      </c>
      <c r="Y108">
        <v>25</v>
      </c>
      <c r="Z108">
        <v>26</v>
      </c>
      <c r="AA108">
        <v>27</v>
      </c>
      <c r="AB108">
        <v>28</v>
      </c>
      <c r="AC108">
        <v>29</v>
      </c>
      <c r="AD108">
        <v>30</v>
      </c>
      <c r="AE108">
        <v>31</v>
      </c>
      <c r="AF108">
        <v>32</v>
      </c>
      <c r="AG108">
        <v>33</v>
      </c>
      <c r="AH108">
        <v>34</v>
      </c>
      <c r="AI108">
        <v>35</v>
      </c>
      <c r="AJ108">
        <v>36</v>
      </c>
      <c r="AK108">
        <v>37</v>
      </c>
      <c r="AL108">
        <v>38</v>
      </c>
      <c r="AM108">
        <v>39</v>
      </c>
      <c r="AN108">
        <v>40</v>
      </c>
      <c r="AO108">
        <v>41</v>
      </c>
      <c r="AP108">
        <v>42</v>
      </c>
      <c r="AQ108">
        <v>43</v>
      </c>
      <c r="AR108">
        <v>44</v>
      </c>
      <c r="AS108">
        <v>45</v>
      </c>
      <c r="AT108">
        <v>46</v>
      </c>
      <c r="AU108">
        <v>47</v>
      </c>
      <c r="AV108">
        <v>48</v>
      </c>
      <c r="AW108">
        <v>49</v>
      </c>
      <c r="AX108">
        <v>50</v>
      </c>
      <c r="AY108">
        <v>51</v>
      </c>
      <c r="AZ108">
        <v>52</v>
      </c>
      <c r="BA108">
        <v>53</v>
      </c>
      <c r="BB108">
        <v>54</v>
      </c>
      <c r="BC108">
        <v>55</v>
      </c>
      <c r="BD108">
        <v>56</v>
      </c>
      <c r="BE108">
        <v>57</v>
      </c>
      <c r="BF108">
        <v>58</v>
      </c>
      <c r="BG108">
        <v>59</v>
      </c>
      <c r="BH108">
        <v>60</v>
      </c>
      <c r="BI108">
        <v>61</v>
      </c>
      <c r="BJ108">
        <v>62</v>
      </c>
      <c r="BK108">
        <v>63</v>
      </c>
    </row>
  </sheetData>
  <mergeCells count="5">
    <mergeCell ref="C1:K1"/>
    <mergeCell ref="L1:L2"/>
    <mergeCell ref="M1:M2"/>
    <mergeCell ref="O1:S1"/>
    <mergeCell ref="V1:V2"/>
  </mergeCells>
  <conditionalFormatting sqref="X101:BK101">
    <cfRule type="cellIs" dxfId="23" priority="3" operator="greaterThan">
      <formula>1</formula>
    </cfRule>
  </conditionalFormatting>
  <conditionalFormatting sqref="B3:B99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C106"/>
  <sheetViews>
    <sheetView workbookViewId="0">
      <pane xSplit="1" ySplit="2" topLeftCell="B80" activePane="bottomRight" state="frozen"/>
      <selection pane="topRight" activeCell="B1" sqref="B1"/>
      <selection pane="bottomLeft" activeCell="A3" sqref="A3"/>
      <selection pane="bottomRight" activeCell="K98" sqref="K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  <col min="26" max="27" width="13.28515625" customWidth="1"/>
  </cols>
  <sheetData>
    <row r="1" spans="1:55" ht="15" customHeight="1">
      <c r="A1" s="2">
        <f>Allocation_SG!A1</f>
        <v>45335</v>
      </c>
      <c r="B1" s="211" t="s">
        <v>215</v>
      </c>
      <c r="C1" s="211"/>
      <c r="D1" s="19"/>
      <c r="E1" s="19"/>
      <c r="F1" s="19"/>
      <c r="G1" s="19"/>
      <c r="H1" s="19"/>
      <c r="I1" s="19"/>
      <c r="J1" s="205" t="s">
        <v>287</v>
      </c>
      <c r="K1" s="206"/>
      <c r="L1" s="206"/>
      <c r="M1" s="206"/>
      <c r="N1" s="206"/>
      <c r="O1" s="207"/>
      <c r="P1" s="205" t="s">
        <v>286</v>
      </c>
      <c r="Q1" s="208" t="s">
        <v>142</v>
      </c>
      <c r="S1" s="209" t="s">
        <v>288</v>
      </c>
      <c r="T1" s="209"/>
      <c r="U1" s="209"/>
      <c r="V1" s="209"/>
      <c r="W1" s="209"/>
      <c r="Y1" s="212" t="s">
        <v>361</v>
      </c>
      <c r="Z1" s="212"/>
      <c r="AA1" s="210" t="s">
        <v>289</v>
      </c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</row>
    <row r="2" spans="1:55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147</v>
      </c>
      <c r="G2" s="19" t="s">
        <v>148</v>
      </c>
      <c r="H2" s="19" t="s">
        <v>216</v>
      </c>
      <c r="I2" s="19" t="s">
        <v>217</v>
      </c>
      <c r="J2" s="21" t="s">
        <v>145</v>
      </c>
      <c r="K2" s="22" t="s">
        <v>146</v>
      </c>
      <c r="L2" s="22" t="s">
        <v>147</v>
      </c>
      <c r="M2" s="22" t="s">
        <v>148</v>
      </c>
      <c r="N2" s="22" t="s">
        <v>216</v>
      </c>
      <c r="O2" s="23" t="s">
        <v>217</v>
      </c>
      <c r="P2" s="205"/>
      <c r="Q2" s="208"/>
      <c r="S2" s="41" t="s">
        <v>145</v>
      </c>
      <c r="T2" s="42" t="s">
        <v>146</v>
      </c>
      <c r="U2" s="42" t="s">
        <v>147</v>
      </c>
      <c r="V2" s="42" t="s">
        <v>148</v>
      </c>
      <c r="W2" s="42" t="s">
        <v>149</v>
      </c>
      <c r="Y2" s="141" t="s">
        <v>362</v>
      </c>
      <c r="Z2" s="141" t="s">
        <v>363</v>
      </c>
      <c r="AA2" s="210"/>
      <c r="AB2" s="64" t="s">
        <v>273</v>
      </c>
      <c r="AC2" s="51"/>
      <c r="AD2" s="64" t="s">
        <v>273</v>
      </c>
      <c r="AE2" s="51"/>
      <c r="AF2" s="64" t="s">
        <v>273</v>
      </c>
      <c r="AG2" s="51"/>
      <c r="AH2" s="64" t="s">
        <v>273</v>
      </c>
      <c r="AI2" s="51"/>
      <c r="AJ2" s="64" t="s">
        <v>273</v>
      </c>
      <c r="AK2" s="51"/>
      <c r="AL2" s="64" t="s">
        <v>273</v>
      </c>
      <c r="AM2" s="51"/>
      <c r="AN2" s="64" t="s">
        <v>273</v>
      </c>
      <c r="AO2" s="51"/>
      <c r="AP2" s="64" t="s">
        <v>273</v>
      </c>
      <c r="AQ2" s="51"/>
      <c r="AR2" s="64" t="s">
        <v>273</v>
      </c>
      <c r="AS2" s="51"/>
      <c r="AT2" s="64" t="s">
        <v>273</v>
      </c>
      <c r="AU2" s="51"/>
      <c r="AV2" s="64" t="s">
        <v>273</v>
      </c>
      <c r="AW2" s="51"/>
      <c r="AX2" s="64" t="s">
        <v>273</v>
      </c>
      <c r="AY2" s="51"/>
      <c r="AZ2" s="64" t="s">
        <v>273</v>
      </c>
      <c r="BA2" s="51"/>
      <c r="BB2" s="64" t="s">
        <v>273</v>
      </c>
      <c r="BC2" s="51"/>
    </row>
    <row r="3" spans="1:55">
      <c r="A3" s="8" t="s">
        <v>45</v>
      </c>
      <c r="B3" s="20">
        <v>0</v>
      </c>
      <c r="C3" s="20">
        <f>B3</f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f>SUM(D3:H3)</f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>
        <f>SUM(J3:N3)</f>
        <v>0</v>
      </c>
      <c r="P3" s="22">
        <f>Y3+AA3</f>
        <v>0</v>
      </c>
      <c r="Q3" s="39">
        <f>O3+P3</f>
        <v>0</v>
      </c>
      <c r="S3" s="37">
        <f t="shared" ref="S3:S34" si="0">SUMPRODUCT($AB3:$BC3,$AB$102:$BC$102)+J3</f>
        <v>0</v>
      </c>
      <c r="T3" s="37">
        <f t="shared" ref="T3:T34" si="1">SUMPRODUCT($AB3:$BC3,$AB$103:$BC$103)+K3</f>
        <v>0</v>
      </c>
      <c r="U3" s="37">
        <f t="shared" ref="U3:U34" si="2">SUMPRODUCT($AB3:$BC3,$AB$104:$BC$104)+L3</f>
        <v>0</v>
      </c>
      <c r="V3" s="37">
        <f t="shared" ref="V3:V34" si="3">SUMPRODUCT($AB3:$BC3,$AB$105:$BC$105)+M3</f>
        <v>0</v>
      </c>
      <c r="W3" s="37">
        <f t="shared" ref="W3:W34" si="4">SUMPRODUCT($AB3:$BC3,$AB$106:$BC$106)+N3</f>
        <v>0</v>
      </c>
      <c r="Y3" s="142"/>
      <c r="Z3" s="143"/>
      <c r="AA3" s="52">
        <f>SUM(AB3:BC3)</f>
        <v>0</v>
      </c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</row>
    <row r="4" spans="1:55">
      <c r="A4" s="8" t="s">
        <v>46</v>
      </c>
      <c r="B4" s="20">
        <f>B3</f>
        <v>0</v>
      </c>
      <c r="C4" s="20">
        <f t="shared" ref="C4:C67" si="5">B4</f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f t="shared" ref="I4:I67" si="6">SUM(D4:H4)</f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3">
        <f t="shared" ref="O4:O67" si="7">SUM(J4:N4)</f>
        <v>0</v>
      </c>
      <c r="P4" s="22">
        <f t="shared" ref="P4:P67" si="8">Y4+AA4</f>
        <v>0</v>
      </c>
      <c r="Q4" s="39">
        <f t="shared" ref="Q4:Q67" si="9">O4+P4</f>
        <v>0</v>
      </c>
      <c r="S4" s="37">
        <f t="shared" si="0"/>
        <v>0</v>
      </c>
      <c r="T4" s="37">
        <f t="shared" si="1"/>
        <v>0</v>
      </c>
      <c r="U4" s="37">
        <f t="shared" si="2"/>
        <v>0</v>
      </c>
      <c r="V4" s="37">
        <f t="shared" si="3"/>
        <v>0</v>
      </c>
      <c r="W4" s="37">
        <f t="shared" si="4"/>
        <v>0</v>
      </c>
      <c r="Y4" s="142"/>
      <c r="Z4" s="143"/>
      <c r="AA4" s="52">
        <f t="shared" ref="AA4:AA67" si="10">SUM(AB4:BC4)</f>
        <v>0</v>
      </c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</row>
    <row r="5" spans="1:55">
      <c r="A5" s="8" t="s">
        <v>47</v>
      </c>
      <c r="B5" s="20">
        <f t="shared" ref="B5:B68" si="11">B4</f>
        <v>0</v>
      </c>
      <c r="C5" s="20">
        <f t="shared" si="5"/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f t="shared" si="6"/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>
        <f t="shared" si="7"/>
        <v>0</v>
      </c>
      <c r="P5" s="22">
        <f t="shared" si="8"/>
        <v>0</v>
      </c>
      <c r="Q5" s="39">
        <f t="shared" si="9"/>
        <v>0</v>
      </c>
      <c r="S5" s="37">
        <f t="shared" si="0"/>
        <v>0</v>
      </c>
      <c r="T5" s="37">
        <f t="shared" si="1"/>
        <v>0</v>
      </c>
      <c r="U5" s="37">
        <f t="shared" si="2"/>
        <v>0</v>
      </c>
      <c r="V5" s="37">
        <f t="shared" si="3"/>
        <v>0</v>
      </c>
      <c r="W5" s="37">
        <f t="shared" si="4"/>
        <v>0</v>
      </c>
      <c r="Y5" s="142"/>
      <c r="Z5" s="143"/>
      <c r="AA5" s="52">
        <f t="shared" si="10"/>
        <v>0</v>
      </c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</row>
    <row r="6" spans="1:55">
      <c r="A6" s="8" t="s">
        <v>48</v>
      </c>
      <c r="B6" s="20">
        <f t="shared" si="11"/>
        <v>0</v>
      </c>
      <c r="C6" s="20">
        <f t="shared" si="5"/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f t="shared" si="6"/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3">
        <f t="shared" si="7"/>
        <v>0</v>
      </c>
      <c r="P6" s="22">
        <f t="shared" si="8"/>
        <v>0</v>
      </c>
      <c r="Q6" s="39">
        <f t="shared" si="9"/>
        <v>0</v>
      </c>
      <c r="S6" s="37">
        <f t="shared" si="0"/>
        <v>0</v>
      </c>
      <c r="T6" s="37">
        <f t="shared" si="1"/>
        <v>0</v>
      </c>
      <c r="U6" s="37">
        <f t="shared" si="2"/>
        <v>0</v>
      </c>
      <c r="V6" s="37">
        <f t="shared" si="3"/>
        <v>0</v>
      </c>
      <c r="W6" s="37">
        <f t="shared" si="4"/>
        <v>0</v>
      </c>
      <c r="Y6" s="142"/>
      <c r="Z6" s="143"/>
      <c r="AA6" s="52">
        <f t="shared" si="10"/>
        <v>0</v>
      </c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</row>
    <row r="7" spans="1:55">
      <c r="A7" s="8" t="s">
        <v>49</v>
      </c>
      <c r="B7" s="20">
        <f t="shared" si="11"/>
        <v>0</v>
      </c>
      <c r="C7" s="20">
        <f t="shared" si="5"/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f t="shared" si="6"/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3">
        <f t="shared" si="7"/>
        <v>0</v>
      </c>
      <c r="P7" s="22">
        <f t="shared" si="8"/>
        <v>0</v>
      </c>
      <c r="Q7" s="39">
        <f t="shared" si="9"/>
        <v>0</v>
      </c>
      <c r="S7" s="37">
        <f t="shared" si="0"/>
        <v>0</v>
      </c>
      <c r="T7" s="37">
        <f t="shared" si="1"/>
        <v>0</v>
      </c>
      <c r="U7" s="37">
        <f t="shared" si="2"/>
        <v>0</v>
      </c>
      <c r="V7" s="37">
        <f t="shared" si="3"/>
        <v>0</v>
      </c>
      <c r="W7" s="37">
        <f t="shared" si="4"/>
        <v>0</v>
      </c>
      <c r="Y7" s="142"/>
      <c r="Z7" s="143"/>
      <c r="AA7" s="52">
        <f t="shared" si="10"/>
        <v>0</v>
      </c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</row>
    <row r="8" spans="1:55">
      <c r="A8" s="8" t="s">
        <v>50</v>
      </c>
      <c r="B8" s="20">
        <f t="shared" si="11"/>
        <v>0</v>
      </c>
      <c r="C8" s="20">
        <f t="shared" si="5"/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f t="shared" si="6"/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>
        <f t="shared" si="7"/>
        <v>0</v>
      </c>
      <c r="P8" s="22">
        <f t="shared" si="8"/>
        <v>0</v>
      </c>
      <c r="Q8" s="39">
        <f t="shared" si="9"/>
        <v>0</v>
      </c>
      <c r="S8" s="37">
        <f t="shared" si="0"/>
        <v>0</v>
      </c>
      <c r="T8" s="37">
        <f t="shared" si="1"/>
        <v>0</v>
      </c>
      <c r="U8" s="37">
        <f t="shared" si="2"/>
        <v>0</v>
      </c>
      <c r="V8" s="37">
        <f t="shared" si="3"/>
        <v>0</v>
      </c>
      <c r="W8" s="37">
        <f t="shared" si="4"/>
        <v>0</v>
      </c>
      <c r="Y8" s="142"/>
      <c r="Z8" s="143"/>
      <c r="AA8" s="52">
        <f t="shared" si="10"/>
        <v>0</v>
      </c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</row>
    <row r="9" spans="1:55">
      <c r="A9" s="8" t="s">
        <v>51</v>
      </c>
      <c r="B9" s="20">
        <f t="shared" si="11"/>
        <v>0</v>
      </c>
      <c r="C9" s="20">
        <f t="shared" si="5"/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f t="shared" si="6"/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3">
        <f t="shared" si="7"/>
        <v>0</v>
      </c>
      <c r="P9" s="22">
        <f t="shared" si="8"/>
        <v>0</v>
      </c>
      <c r="Q9" s="39">
        <f t="shared" si="9"/>
        <v>0</v>
      </c>
      <c r="S9" s="37">
        <f t="shared" si="0"/>
        <v>0</v>
      </c>
      <c r="T9" s="37">
        <f t="shared" si="1"/>
        <v>0</v>
      </c>
      <c r="U9" s="37">
        <f t="shared" si="2"/>
        <v>0</v>
      </c>
      <c r="V9" s="37">
        <f t="shared" si="3"/>
        <v>0</v>
      </c>
      <c r="W9" s="37">
        <f t="shared" si="4"/>
        <v>0</v>
      </c>
      <c r="Y9" s="142"/>
      <c r="Z9" s="143"/>
      <c r="AA9" s="52">
        <f t="shared" si="10"/>
        <v>0</v>
      </c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</row>
    <row r="10" spans="1:55">
      <c r="A10" s="8" t="s">
        <v>52</v>
      </c>
      <c r="B10" s="20">
        <f t="shared" si="11"/>
        <v>0</v>
      </c>
      <c r="C10" s="20">
        <f t="shared" si="5"/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f t="shared" si="6"/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>
        <f t="shared" si="7"/>
        <v>0</v>
      </c>
      <c r="P10" s="22">
        <f t="shared" si="8"/>
        <v>0</v>
      </c>
      <c r="Q10" s="39">
        <f t="shared" si="9"/>
        <v>0</v>
      </c>
      <c r="S10" s="37">
        <f t="shared" si="0"/>
        <v>0</v>
      </c>
      <c r="T10" s="37">
        <f t="shared" si="1"/>
        <v>0</v>
      </c>
      <c r="U10" s="37">
        <f t="shared" si="2"/>
        <v>0</v>
      </c>
      <c r="V10" s="37">
        <f t="shared" si="3"/>
        <v>0</v>
      </c>
      <c r="W10" s="37">
        <f t="shared" si="4"/>
        <v>0</v>
      </c>
      <c r="Y10" s="142"/>
      <c r="Z10" s="143"/>
      <c r="AA10" s="52">
        <f t="shared" si="10"/>
        <v>0</v>
      </c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</row>
    <row r="11" spans="1:55">
      <c r="A11" s="8" t="s">
        <v>53</v>
      </c>
      <c r="B11" s="20">
        <f t="shared" si="11"/>
        <v>0</v>
      </c>
      <c r="C11" s="20">
        <f t="shared" si="5"/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f t="shared" si="6"/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>
        <f t="shared" si="7"/>
        <v>0</v>
      </c>
      <c r="P11" s="22">
        <f t="shared" si="8"/>
        <v>0</v>
      </c>
      <c r="Q11" s="39">
        <f t="shared" si="9"/>
        <v>0</v>
      </c>
      <c r="S11" s="37">
        <f t="shared" si="0"/>
        <v>0</v>
      </c>
      <c r="T11" s="37">
        <f t="shared" si="1"/>
        <v>0</v>
      </c>
      <c r="U11" s="37">
        <f t="shared" si="2"/>
        <v>0</v>
      </c>
      <c r="V11" s="37">
        <f t="shared" si="3"/>
        <v>0</v>
      </c>
      <c r="W11" s="37">
        <f t="shared" si="4"/>
        <v>0</v>
      </c>
      <c r="Y11" s="142"/>
      <c r="Z11" s="143"/>
      <c r="AA11" s="52">
        <f t="shared" si="10"/>
        <v>0</v>
      </c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</row>
    <row r="12" spans="1:55">
      <c r="A12" s="8" t="s">
        <v>54</v>
      </c>
      <c r="B12" s="20">
        <f t="shared" si="11"/>
        <v>0</v>
      </c>
      <c r="C12" s="20">
        <f t="shared" si="5"/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f t="shared" si="6"/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>
        <f t="shared" si="7"/>
        <v>0</v>
      </c>
      <c r="P12" s="22">
        <f t="shared" si="8"/>
        <v>0</v>
      </c>
      <c r="Q12" s="39">
        <f t="shared" si="9"/>
        <v>0</v>
      </c>
      <c r="S12" s="37">
        <f t="shared" si="0"/>
        <v>0</v>
      </c>
      <c r="T12" s="37">
        <f t="shared" si="1"/>
        <v>0</v>
      </c>
      <c r="U12" s="37">
        <f t="shared" si="2"/>
        <v>0</v>
      </c>
      <c r="V12" s="37">
        <f t="shared" si="3"/>
        <v>0</v>
      </c>
      <c r="W12" s="37">
        <f t="shared" si="4"/>
        <v>0</v>
      </c>
      <c r="Y12" s="142"/>
      <c r="Z12" s="143"/>
      <c r="AA12" s="52">
        <f t="shared" si="10"/>
        <v>0</v>
      </c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</row>
    <row r="13" spans="1:55">
      <c r="A13" s="8" t="s">
        <v>55</v>
      </c>
      <c r="B13" s="20">
        <f t="shared" si="11"/>
        <v>0</v>
      </c>
      <c r="C13" s="20">
        <f t="shared" si="5"/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f t="shared" si="6"/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>
        <f t="shared" si="7"/>
        <v>0</v>
      </c>
      <c r="P13" s="22">
        <f t="shared" si="8"/>
        <v>0</v>
      </c>
      <c r="Q13" s="39">
        <f t="shared" si="9"/>
        <v>0</v>
      </c>
      <c r="S13" s="37">
        <f t="shared" si="0"/>
        <v>0</v>
      </c>
      <c r="T13" s="37">
        <f t="shared" si="1"/>
        <v>0</v>
      </c>
      <c r="U13" s="37">
        <f t="shared" si="2"/>
        <v>0</v>
      </c>
      <c r="V13" s="37">
        <f t="shared" si="3"/>
        <v>0</v>
      </c>
      <c r="W13" s="37">
        <f t="shared" si="4"/>
        <v>0</v>
      </c>
      <c r="Y13" s="142"/>
      <c r="Z13" s="143"/>
      <c r="AA13" s="52">
        <f t="shared" si="10"/>
        <v>0</v>
      </c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</row>
    <row r="14" spans="1:55">
      <c r="A14" s="8" t="s">
        <v>56</v>
      </c>
      <c r="B14" s="20">
        <f t="shared" si="11"/>
        <v>0</v>
      </c>
      <c r="C14" s="20">
        <f t="shared" si="5"/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f t="shared" si="6"/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3">
        <f t="shared" si="7"/>
        <v>0</v>
      </c>
      <c r="P14" s="22">
        <f t="shared" si="8"/>
        <v>0</v>
      </c>
      <c r="Q14" s="39">
        <f t="shared" si="9"/>
        <v>0</v>
      </c>
      <c r="S14" s="37">
        <f t="shared" si="0"/>
        <v>0</v>
      </c>
      <c r="T14" s="37">
        <f t="shared" si="1"/>
        <v>0</v>
      </c>
      <c r="U14" s="37">
        <f t="shared" si="2"/>
        <v>0</v>
      </c>
      <c r="V14" s="37">
        <f t="shared" si="3"/>
        <v>0</v>
      </c>
      <c r="W14" s="37">
        <f t="shared" si="4"/>
        <v>0</v>
      </c>
      <c r="Y14" s="142"/>
      <c r="Z14" s="143"/>
      <c r="AA14" s="52">
        <f t="shared" si="10"/>
        <v>0</v>
      </c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</row>
    <row r="15" spans="1:55">
      <c r="A15" s="8" t="s">
        <v>57</v>
      </c>
      <c r="B15" s="20">
        <f t="shared" si="11"/>
        <v>0</v>
      </c>
      <c r="C15" s="20">
        <f t="shared" si="5"/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f t="shared" si="6"/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>
        <f t="shared" si="7"/>
        <v>0</v>
      </c>
      <c r="P15" s="22">
        <f t="shared" si="8"/>
        <v>0</v>
      </c>
      <c r="Q15" s="39">
        <f t="shared" si="9"/>
        <v>0</v>
      </c>
      <c r="S15" s="37">
        <f t="shared" si="0"/>
        <v>0</v>
      </c>
      <c r="T15" s="37">
        <f t="shared" si="1"/>
        <v>0</v>
      </c>
      <c r="U15" s="37">
        <f t="shared" si="2"/>
        <v>0</v>
      </c>
      <c r="V15" s="37">
        <f t="shared" si="3"/>
        <v>0</v>
      </c>
      <c r="W15" s="37">
        <f t="shared" si="4"/>
        <v>0</v>
      </c>
      <c r="Y15" s="142"/>
      <c r="Z15" s="143"/>
      <c r="AA15" s="52">
        <f t="shared" si="10"/>
        <v>0</v>
      </c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</row>
    <row r="16" spans="1:55">
      <c r="A16" s="8" t="s">
        <v>58</v>
      </c>
      <c r="B16" s="20">
        <f t="shared" si="11"/>
        <v>0</v>
      </c>
      <c r="C16" s="20">
        <f t="shared" si="5"/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f t="shared" si="6"/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>
        <f t="shared" si="7"/>
        <v>0</v>
      </c>
      <c r="P16" s="22">
        <f t="shared" si="8"/>
        <v>0</v>
      </c>
      <c r="Q16" s="39">
        <f t="shared" si="9"/>
        <v>0</v>
      </c>
      <c r="S16" s="37">
        <f t="shared" si="0"/>
        <v>0</v>
      </c>
      <c r="T16" s="37">
        <f t="shared" si="1"/>
        <v>0</v>
      </c>
      <c r="U16" s="37">
        <f t="shared" si="2"/>
        <v>0</v>
      </c>
      <c r="V16" s="37">
        <f t="shared" si="3"/>
        <v>0</v>
      </c>
      <c r="W16" s="37">
        <f t="shared" si="4"/>
        <v>0</v>
      </c>
      <c r="Y16" s="142"/>
      <c r="Z16" s="143"/>
      <c r="AA16" s="52">
        <f t="shared" si="10"/>
        <v>0</v>
      </c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</row>
    <row r="17" spans="1:55">
      <c r="A17" s="8" t="s">
        <v>59</v>
      </c>
      <c r="B17" s="20">
        <f t="shared" si="11"/>
        <v>0</v>
      </c>
      <c r="C17" s="20">
        <f t="shared" si="5"/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f t="shared" si="6"/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3">
        <f t="shared" si="7"/>
        <v>0</v>
      </c>
      <c r="P17" s="22">
        <f t="shared" si="8"/>
        <v>0</v>
      </c>
      <c r="Q17" s="39">
        <f t="shared" si="9"/>
        <v>0</v>
      </c>
      <c r="S17" s="37">
        <f t="shared" si="0"/>
        <v>0</v>
      </c>
      <c r="T17" s="37">
        <f t="shared" si="1"/>
        <v>0</v>
      </c>
      <c r="U17" s="37">
        <f t="shared" si="2"/>
        <v>0</v>
      </c>
      <c r="V17" s="37">
        <f t="shared" si="3"/>
        <v>0</v>
      </c>
      <c r="W17" s="37">
        <f t="shared" si="4"/>
        <v>0</v>
      </c>
      <c r="Y17" s="142"/>
      <c r="Z17" s="143"/>
      <c r="AA17" s="52">
        <f t="shared" si="10"/>
        <v>0</v>
      </c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</row>
    <row r="18" spans="1:55">
      <c r="A18" s="8" t="s">
        <v>60</v>
      </c>
      <c r="B18" s="20">
        <f t="shared" si="11"/>
        <v>0</v>
      </c>
      <c r="C18" s="20">
        <f t="shared" si="5"/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f t="shared" si="6"/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>
        <f t="shared" si="7"/>
        <v>0</v>
      </c>
      <c r="P18" s="22">
        <f t="shared" si="8"/>
        <v>0</v>
      </c>
      <c r="Q18" s="39">
        <f t="shared" si="9"/>
        <v>0</v>
      </c>
      <c r="S18" s="37">
        <f t="shared" si="0"/>
        <v>0</v>
      </c>
      <c r="T18" s="37">
        <f t="shared" si="1"/>
        <v>0</v>
      </c>
      <c r="U18" s="37">
        <f t="shared" si="2"/>
        <v>0</v>
      </c>
      <c r="V18" s="37">
        <f t="shared" si="3"/>
        <v>0</v>
      </c>
      <c r="W18" s="37">
        <f t="shared" si="4"/>
        <v>0</v>
      </c>
      <c r="Y18" s="142"/>
      <c r="Z18" s="143"/>
      <c r="AA18" s="52">
        <f t="shared" si="10"/>
        <v>0</v>
      </c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</row>
    <row r="19" spans="1:55">
      <c r="A19" s="8" t="s">
        <v>61</v>
      </c>
      <c r="B19" s="20">
        <f t="shared" si="11"/>
        <v>0</v>
      </c>
      <c r="C19" s="20">
        <f t="shared" si="5"/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f t="shared" si="6"/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>
        <f t="shared" si="7"/>
        <v>0</v>
      </c>
      <c r="P19" s="22">
        <f t="shared" si="8"/>
        <v>0</v>
      </c>
      <c r="Q19" s="39">
        <f t="shared" si="9"/>
        <v>0</v>
      </c>
      <c r="S19" s="37">
        <f t="shared" si="0"/>
        <v>0</v>
      </c>
      <c r="T19" s="37">
        <f t="shared" si="1"/>
        <v>0</v>
      </c>
      <c r="U19" s="37">
        <f t="shared" si="2"/>
        <v>0</v>
      </c>
      <c r="V19" s="37">
        <f t="shared" si="3"/>
        <v>0</v>
      </c>
      <c r="W19" s="37">
        <f t="shared" si="4"/>
        <v>0</v>
      </c>
      <c r="Y19" s="142"/>
      <c r="Z19" s="143"/>
      <c r="AA19" s="52">
        <f t="shared" si="10"/>
        <v>0</v>
      </c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</row>
    <row r="20" spans="1:55">
      <c r="A20" s="8" t="s">
        <v>62</v>
      </c>
      <c r="B20" s="20">
        <f t="shared" si="11"/>
        <v>0</v>
      </c>
      <c r="C20" s="20">
        <f t="shared" si="5"/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f t="shared" si="6"/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>
        <f t="shared" si="7"/>
        <v>0</v>
      </c>
      <c r="P20" s="22">
        <f t="shared" si="8"/>
        <v>0</v>
      </c>
      <c r="Q20" s="39">
        <f t="shared" si="9"/>
        <v>0</v>
      </c>
      <c r="S20" s="37">
        <f t="shared" si="0"/>
        <v>0</v>
      </c>
      <c r="T20" s="37">
        <f t="shared" si="1"/>
        <v>0</v>
      </c>
      <c r="U20" s="37">
        <f t="shared" si="2"/>
        <v>0</v>
      </c>
      <c r="V20" s="37">
        <f t="shared" si="3"/>
        <v>0</v>
      </c>
      <c r="W20" s="37">
        <f t="shared" si="4"/>
        <v>0</v>
      </c>
      <c r="Y20" s="142"/>
      <c r="Z20" s="143"/>
      <c r="AA20" s="52">
        <f t="shared" si="10"/>
        <v>0</v>
      </c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</row>
    <row r="21" spans="1:55">
      <c r="A21" s="8" t="s">
        <v>63</v>
      </c>
      <c r="B21" s="20">
        <f t="shared" si="11"/>
        <v>0</v>
      </c>
      <c r="C21" s="20">
        <f t="shared" si="5"/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f t="shared" si="6"/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3">
        <f t="shared" si="7"/>
        <v>0</v>
      </c>
      <c r="P21" s="22">
        <f t="shared" si="8"/>
        <v>0</v>
      </c>
      <c r="Q21" s="39">
        <f t="shared" si="9"/>
        <v>0</v>
      </c>
      <c r="S21" s="37">
        <f t="shared" si="0"/>
        <v>0</v>
      </c>
      <c r="T21" s="37">
        <f t="shared" si="1"/>
        <v>0</v>
      </c>
      <c r="U21" s="37">
        <f t="shared" si="2"/>
        <v>0</v>
      </c>
      <c r="V21" s="37">
        <f t="shared" si="3"/>
        <v>0</v>
      </c>
      <c r="W21" s="37">
        <f t="shared" si="4"/>
        <v>0</v>
      </c>
      <c r="Y21" s="142"/>
      <c r="Z21" s="143"/>
      <c r="AA21" s="52">
        <f t="shared" si="10"/>
        <v>0</v>
      </c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</row>
    <row r="22" spans="1:55">
      <c r="A22" s="8" t="s">
        <v>64</v>
      </c>
      <c r="B22" s="20">
        <f t="shared" si="11"/>
        <v>0</v>
      </c>
      <c r="C22" s="20">
        <f t="shared" si="5"/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f t="shared" si="6"/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>
        <f t="shared" si="7"/>
        <v>0</v>
      </c>
      <c r="P22" s="22">
        <f t="shared" si="8"/>
        <v>0</v>
      </c>
      <c r="Q22" s="39">
        <f t="shared" si="9"/>
        <v>0</v>
      </c>
      <c r="S22" s="37">
        <f t="shared" si="0"/>
        <v>0</v>
      </c>
      <c r="T22" s="37">
        <f t="shared" si="1"/>
        <v>0</v>
      </c>
      <c r="U22" s="37">
        <f t="shared" si="2"/>
        <v>0</v>
      </c>
      <c r="V22" s="37">
        <f t="shared" si="3"/>
        <v>0</v>
      </c>
      <c r="W22" s="37">
        <f t="shared" si="4"/>
        <v>0</v>
      </c>
      <c r="Y22" s="142"/>
      <c r="Z22" s="143"/>
      <c r="AA22" s="52">
        <f t="shared" si="10"/>
        <v>0</v>
      </c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</row>
    <row r="23" spans="1:55">
      <c r="A23" s="8" t="s">
        <v>65</v>
      </c>
      <c r="B23" s="20">
        <f t="shared" si="11"/>
        <v>0</v>
      </c>
      <c r="C23" s="20">
        <f t="shared" si="5"/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f t="shared" si="6"/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>
        <f t="shared" si="7"/>
        <v>0</v>
      </c>
      <c r="P23" s="22">
        <f t="shared" si="8"/>
        <v>0</v>
      </c>
      <c r="Q23" s="39">
        <f t="shared" si="9"/>
        <v>0</v>
      </c>
      <c r="S23" s="37">
        <f t="shared" si="0"/>
        <v>0</v>
      </c>
      <c r="T23" s="37">
        <f t="shared" si="1"/>
        <v>0</v>
      </c>
      <c r="U23" s="37">
        <f t="shared" si="2"/>
        <v>0</v>
      </c>
      <c r="V23" s="37">
        <f t="shared" si="3"/>
        <v>0</v>
      </c>
      <c r="W23" s="37">
        <f t="shared" si="4"/>
        <v>0</v>
      </c>
      <c r="Y23" s="142"/>
      <c r="Z23" s="143"/>
      <c r="AA23" s="52">
        <f t="shared" si="10"/>
        <v>0</v>
      </c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</row>
    <row r="24" spans="1:55">
      <c r="A24" s="8" t="s">
        <v>66</v>
      </c>
      <c r="B24" s="20">
        <f t="shared" si="11"/>
        <v>0</v>
      </c>
      <c r="C24" s="20">
        <f t="shared" si="5"/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f t="shared" si="6"/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>
        <f t="shared" si="7"/>
        <v>0</v>
      </c>
      <c r="P24" s="22">
        <f t="shared" si="8"/>
        <v>0</v>
      </c>
      <c r="Q24" s="39">
        <f t="shared" si="9"/>
        <v>0</v>
      </c>
      <c r="S24" s="37">
        <f t="shared" si="0"/>
        <v>0</v>
      </c>
      <c r="T24" s="37">
        <f t="shared" si="1"/>
        <v>0</v>
      </c>
      <c r="U24" s="37">
        <f t="shared" si="2"/>
        <v>0</v>
      </c>
      <c r="V24" s="37">
        <f t="shared" si="3"/>
        <v>0</v>
      </c>
      <c r="W24" s="37">
        <f t="shared" si="4"/>
        <v>0</v>
      </c>
      <c r="Y24" s="142"/>
      <c r="Z24" s="143"/>
      <c r="AA24" s="52">
        <f t="shared" si="10"/>
        <v>0</v>
      </c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</row>
    <row r="25" spans="1:55">
      <c r="A25" s="8" t="s">
        <v>67</v>
      </c>
      <c r="B25" s="20">
        <f t="shared" si="11"/>
        <v>0</v>
      </c>
      <c r="C25" s="20">
        <f t="shared" si="5"/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f t="shared" si="6"/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>
        <f t="shared" si="7"/>
        <v>0</v>
      </c>
      <c r="P25" s="22">
        <f t="shared" si="8"/>
        <v>0</v>
      </c>
      <c r="Q25" s="39">
        <f t="shared" si="9"/>
        <v>0</v>
      </c>
      <c r="S25" s="37">
        <f t="shared" si="0"/>
        <v>0</v>
      </c>
      <c r="T25" s="37">
        <f t="shared" si="1"/>
        <v>0</v>
      </c>
      <c r="U25" s="37">
        <f t="shared" si="2"/>
        <v>0</v>
      </c>
      <c r="V25" s="37">
        <f t="shared" si="3"/>
        <v>0</v>
      </c>
      <c r="W25" s="37">
        <f t="shared" si="4"/>
        <v>0</v>
      </c>
      <c r="Y25" s="142"/>
      <c r="Z25" s="143"/>
      <c r="AA25" s="52">
        <f t="shared" si="10"/>
        <v>0</v>
      </c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</row>
    <row r="26" spans="1:55">
      <c r="A26" s="8" t="s">
        <v>68</v>
      </c>
      <c r="B26" s="20">
        <f t="shared" si="11"/>
        <v>0</v>
      </c>
      <c r="C26" s="20">
        <f t="shared" si="5"/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f t="shared" si="6"/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>
        <f t="shared" si="7"/>
        <v>0</v>
      </c>
      <c r="P26" s="22">
        <f t="shared" si="8"/>
        <v>0</v>
      </c>
      <c r="Q26" s="39">
        <f t="shared" si="9"/>
        <v>0</v>
      </c>
      <c r="S26" s="37">
        <f t="shared" si="0"/>
        <v>0</v>
      </c>
      <c r="T26" s="37">
        <f t="shared" si="1"/>
        <v>0</v>
      </c>
      <c r="U26" s="37">
        <f t="shared" si="2"/>
        <v>0</v>
      </c>
      <c r="V26" s="37">
        <f t="shared" si="3"/>
        <v>0</v>
      </c>
      <c r="W26" s="37">
        <f t="shared" si="4"/>
        <v>0</v>
      </c>
      <c r="Y26" s="142"/>
      <c r="Z26" s="143"/>
      <c r="AA26" s="52">
        <f t="shared" si="10"/>
        <v>0</v>
      </c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</row>
    <row r="27" spans="1:55">
      <c r="A27" s="8" t="s">
        <v>69</v>
      </c>
      <c r="B27" s="20">
        <f t="shared" si="11"/>
        <v>0</v>
      </c>
      <c r="C27" s="20">
        <f t="shared" si="5"/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f t="shared" si="6"/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>
        <f t="shared" si="7"/>
        <v>0</v>
      </c>
      <c r="P27" s="22">
        <f t="shared" si="8"/>
        <v>0</v>
      </c>
      <c r="Q27" s="39">
        <f t="shared" si="9"/>
        <v>0</v>
      </c>
      <c r="S27" s="37">
        <f t="shared" si="0"/>
        <v>0</v>
      </c>
      <c r="T27" s="37">
        <f t="shared" si="1"/>
        <v>0</v>
      </c>
      <c r="U27" s="37">
        <f t="shared" si="2"/>
        <v>0</v>
      </c>
      <c r="V27" s="37">
        <f t="shared" si="3"/>
        <v>0</v>
      </c>
      <c r="W27" s="37">
        <f t="shared" si="4"/>
        <v>0</v>
      </c>
      <c r="Y27" s="142"/>
      <c r="Z27" s="143"/>
      <c r="AA27" s="52">
        <f t="shared" si="10"/>
        <v>0</v>
      </c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</row>
    <row r="28" spans="1:55">
      <c r="A28" s="8" t="s">
        <v>70</v>
      </c>
      <c r="B28" s="20">
        <f t="shared" si="11"/>
        <v>0</v>
      </c>
      <c r="C28" s="20">
        <f t="shared" si="5"/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f t="shared" si="6"/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3">
        <f t="shared" si="7"/>
        <v>0</v>
      </c>
      <c r="P28" s="22">
        <f t="shared" si="8"/>
        <v>0</v>
      </c>
      <c r="Q28" s="39">
        <f t="shared" si="9"/>
        <v>0</v>
      </c>
      <c r="S28" s="37">
        <f t="shared" si="0"/>
        <v>0</v>
      </c>
      <c r="T28" s="37">
        <f t="shared" si="1"/>
        <v>0</v>
      </c>
      <c r="U28" s="37">
        <f t="shared" si="2"/>
        <v>0</v>
      </c>
      <c r="V28" s="37">
        <f t="shared" si="3"/>
        <v>0</v>
      </c>
      <c r="W28" s="37">
        <f t="shared" si="4"/>
        <v>0</v>
      </c>
      <c r="Y28" s="142"/>
      <c r="Z28" s="143"/>
      <c r="AA28" s="52">
        <f t="shared" si="10"/>
        <v>0</v>
      </c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</row>
    <row r="29" spans="1:55">
      <c r="A29" s="8" t="s">
        <v>71</v>
      </c>
      <c r="B29" s="20">
        <f t="shared" si="11"/>
        <v>0</v>
      </c>
      <c r="C29" s="20">
        <f t="shared" si="5"/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f t="shared" si="6"/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3">
        <f t="shared" si="7"/>
        <v>0</v>
      </c>
      <c r="P29" s="22">
        <f t="shared" si="8"/>
        <v>0</v>
      </c>
      <c r="Q29" s="39">
        <f t="shared" si="9"/>
        <v>0</v>
      </c>
      <c r="S29" s="37">
        <f t="shared" si="0"/>
        <v>0</v>
      </c>
      <c r="T29" s="37">
        <f t="shared" si="1"/>
        <v>0</v>
      </c>
      <c r="U29" s="37">
        <f t="shared" si="2"/>
        <v>0</v>
      </c>
      <c r="V29" s="37">
        <f t="shared" si="3"/>
        <v>0</v>
      </c>
      <c r="W29" s="37">
        <f t="shared" si="4"/>
        <v>0</v>
      </c>
      <c r="Y29" s="142"/>
      <c r="Z29" s="143"/>
      <c r="AA29" s="52">
        <f t="shared" si="10"/>
        <v>0</v>
      </c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</row>
    <row r="30" spans="1:55">
      <c r="A30" s="8" t="s">
        <v>72</v>
      </c>
      <c r="B30" s="20">
        <f t="shared" si="11"/>
        <v>0</v>
      </c>
      <c r="C30" s="20">
        <f t="shared" si="5"/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f t="shared" si="6"/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>
        <f t="shared" si="7"/>
        <v>0</v>
      </c>
      <c r="P30" s="22">
        <f t="shared" si="8"/>
        <v>0</v>
      </c>
      <c r="Q30" s="39">
        <f t="shared" si="9"/>
        <v>0</v>
      </c>
      <c r="S30" s="37">
        <f t="shared" si="0"/>
        <v>0</v>
      </c>
      <c r="T30" s="37">
        <f t="shared" si="1"/>
        <v>0</v>
      </c>
      <c r="U30" s="37">
        <f t="shared" si="2"/>
        <v>0</v>
      </c>
      <c r="V30" s="37">
        <f t="shared" si="3"/>
        <v>0</v>
      </c>
      <c r="W30" s="37">
        <f t="shared" si="4"/>
        <v>0</v>
      </c>
      <c r="Y30" s="142"/>
      <c r="Z30" s="143"/>
      <c r="AA30" s="52">
        <f t="shared" si="10"/>
        <v>0</v>
      </c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</row>
    <row r="31" spans="1:55">
      <c r="A31" s="8" t="s">
        <v>73</v>
      </c>
      <c r="B31" s="20">
        <f t="shared" si="11"/>
        <v>0</v>
      </c>
      <c r="C31" s="20">
        <f t="shared" si="5"/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f t="shared" si="6"/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>
        <f t="shared" si="7"/>
        <v>0</v>
      </c>
      <c r="P31" s="22">
        <f t="shared" si="8"/>
        <v>0</v>
      </c>
      <c r="Q31" s="39">
        <f t="shared" si="9"/>
        <v>0</v>
      </c>
      <c r="S31" s="37">
        <f t="shared" si="0"/>
        <v>0</v>
      </c>
      <c r="T31" s="37">
        <f t="shared" si="1"/>
        <v>0</v>
      </c>
      <c r="U31" s="37">
        <f t="shared" si="2"/>
        <v>0</v>
      </c>
      <c r="V31" s="37">
        <f t="shared" si="3"/>
        <v>0</v>
      </c>
      <c r="W31" s="37">
        <f t="shared" si="4"/>
        <v>0</v>
      </c>
      <c r="Y31" s="142"/>
      <c r="Z31" s="143"/>
      <c r="AA31" s="52">
        <f t="shared" si="10"/>
        <v>0</v>
      </c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</row>
    <row r="32" spans="1:55">
      <c r="A32" s="8" t="s">
        <v>74</v>
      </c>
      <c r="B32" s="20">
        <f t="shared" si="11"/>
        <v>0</v>
      </c>
      <c r="C32" s="20">
        <f t="shared" si="5"/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f t="shared" si="6"/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>
        <f t="shared" si="7"/>
        <v>0</v>
      </c>
      <c r="P32" s="22">
        <f t="shared" si="8"/>
        <v>0</v>
      </c>
      <c r="Q32" s="39">
        <f t="shared" si="9"/>
        <v>0</v>
      </c>
      <c r="S32" s="37">
        <f t="shared" si="0"/>
        <v>0</v>
      </c>
      <c r="T32" s="37">
        <f t="shared" si="1"/>
        <v>0</v>
      </c>
      <c r="U32" s="37">
        <f t="shared" si="2"/>
        <v>0</v>
      </c>
      <c r="V32" s="37">
        <f t="shared" si="3"/>
        <v>0</v>
      </c>
      <c r="W32" s="37">
        <f t="shared" si="4"/>
        <v>0</v>
      </c>
      <c r="Y32" s="142"/>
      <c r="Z32" s="143"/>
      <c r="AA32" s="52">
        <f t="shared" si="10"/>
        <v>0</v>
      </c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</row>
    <row r="33" spans="1:55">
      <c r="A33" s="8" t="s">
        <v>75</v>
      </c>
      <c r="B33" s="20">
        <f t="shared" si="11"/>
        <v>0</v>
      </c>
      <c r="C33" s="20">
        <f t="shared" si="5"/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f t="shared" si="6"/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>
        <f t="shared" si="7"/>
        <v>0</v>
      </c>
      <c r="P33" s="22">
        <f t="shared" si="8"/>
        <v>0</v>
      </c>
      <c r="Q33" s="39">
        <f t="shared" si="9"/>
        <v>0</v>
      </c>
      <c r="S33" s="37">
        <f t="shared" si="0"/>
        <v>0</v>
      </c>
      <c r="T33" s="37">
        <f t="shared" si="1"/>
        <v>0</v>
      </c>
      <c r="U33" s="37">
        <f t="shared" si="2"/>
        <v>0</v>
      </c>
      <c r="V33" s="37">
        <f t="shared" si="3"/>
        <v>0</v>
      </c>
      <c r="W33" s="37">
        <f t="shared" si="4"/>
        <v>0</v>
      </c>
      <c r="Y33" s="142"/>
      <c r="Z33" s="143"/>
      <c r="AA33" s="52">
        <f t="shared" si="10"/>
        <v>0</v>
      </c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</row>
    <row r="34" spans="1:55">
      <c r="A34" s="8" t="s">
        <v>76</v>
      </c>
      <c r="B34" s="20">
        <f t="shared" si="11"/>
        <v>0</v>
      </c>
      <c r="C34" s="20">
        <f t="shared" si="5"/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f t="shared" si="6"/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3">
        <f t="shared" si="7"/>
        <v>0</v>
      </c>
      <c r="P34" s="22">
        <f t="shared" si="8"/>
        <v>0</v>
      </c>
      <c r="Q34" s="39">
        <f t="shared" si="9"/>
        <v>0</v>
      </c>
      <c r="S34" s="37">
        <f t="shared" si="0"/>
        <v>0</v>
      </c>
      <c r="T34" s="37">
        <f t="shared" si="1"/>
        <v>0</v>
      </c>
      <c r="U34" s="37">
        <f t="shared" si="2"/>
        <v>0</v>
      </c>
      <c r="V34" s="37">
        <f t="shared" si="3"/>
        <v>0</v>
      </c>
      <c r="W34" s="37">
        <f t="shared" si="4"/>
        <v>0</v>
      </c>
      <c r="Y34" s="142"/>
      <c r="Z34" s="143"/>
      <c r="AA34" s="52">
        <f t="shared" si="10"/>
        <v>0</v>
      </c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</row>
    <row r="35" spans="1:55">
      <c r="A35" s="8" t="s">
        <v>77</v>
      </c>
      <c r="B35" s="20">
        <f t="shared" si="11"/>
        <v>0</v>
      </c>
      <c r="C35" s="20">
        <f t="shared" si="5"/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f t="shared" si="6"/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>
        <f t="shared" si="7"/>
        <v>0</v>
      </c>
      <c r="P35" s="22">
        <f t="shared" si="8"/>
        <v>0</v>
      </c>
      <c r="Q35" s="39">
        <f t="shared" si="9"/>
        <v>0</v>
      </c>
      <c r="S35" s="37">
        <f t="shared" ref="S35:S66" si="12">SUMPRODUCT($AB35:$BC35,$AB$102:$BC$102)+J35</f>
        <v>0</v>
      </c>
      <c r="T35" s="37">
        <f t="shared" ref="T35:T66" si="13">SUMPRODUCT($AB35:$BC35,$AB$103:$BC$103)+K35</f>
        <v>0</v>
      </c>
      <c r="U35" s="37">
        <f t="shared" ref="U35:U66" si="14">SUMPRODUCT($AB35:$BC35,$AB$104:$BC$104)+L35</f>
        <v>0</v>
      </c>
      <c r="V35" s="37">
        <f t="shared" ref="V35:V66" si="15">SUMPRODUCT($AB35:$BC35,$AB$105:$BC$105)+M35</f>
        <v>0</v>
      </c>
      <c r="W35" s="37">
        <f t="shared" ref="W35:W66" si="16">SUMPRODUCT($AB35:$BC35,$AB$106:$BC$106)+N35</f>
        <v>0</v>
      </c>
      <c r="Y35" s="142"/>
      <c r="Z35" s="143"/>
      <c r="AA35" s="52">
        <f t="shared" si="10"/>
        <v>0</v>
      </c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</row>
    <row r="36" spans="1:55">
      <c r="A36" s="8" t="s">
        <v>78</v>
      </c>
      <c r="B36" s="20">
        <f t="shared" si="11"/>
        <v>0</v>
      </c>
      <c r="C36" s="20">
        <f t="shared" si="5"/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f t="shared" si="6"/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>
        <f t="shared" si="7"/>
        <v>0</v>
      </c>
      <c r="P36" s="22">
        <f t="shared" si="8"/>
        <v>0</v>
      </c>
      <c r="Q36" s="39">
        <f t="shared" si="9"/>
        <v>0</v>
      </c>
      <c r="S36" s="37">
        <f t="shared" si="12"/>
        <v>0</v>
      </c>
      <c r="T36" s="37">
        <f t="shared" si="13"/>
        <v>0</v>
      </c>
      <c r="U36" s="37">
        <f t="shared" si="14"/>
        <v>0</v>
      </c>
      <c r="V36" s="37">
        <f t="shared" si="15"/>
        <v>0</v>
      </c>
      <c r="W36" s="37">
        <f t="shared" si="16"/>
        <v>0</v>
      </c>
      <c r="Y36" s="142"/>
      <c r="Z36" s="143"/>
      <c r="AA36" s="52">
        <f t="shared" si="10"/>
        <v>0</v>
      </c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</row>
    <row r="37" spans="1:55">
      <c r="A37" s="8" t="s">
        <v>79</v>
      </c>
      <c r="B37" s="20">
        <f t="shared" si="11"/>
        <v>0</v>
      </c>
      <c r="C37" s="20">
        <f t="shared" si="5"/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f t="shared" si="6"/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>
        <f t="shared" si="7"/>
        <v>0</v>
      </c>
      <c r="P37" s="22">
        <f t="shared" si="8"/>
        <v>0</v>
      </c>
      <c r="Q37" s="39">
        <f t="shared" si="9"/>
        <v>0</v>
      </c>
      <c r="S37" s="37">
        <f t="shared" si="12"/>
        <v>0</v>
      </c>
      <c r="T37" s="37">
        <f t="shared" si="13"/>
        <v>0</v>
      </c>
      <c r="U37" s="37">
        <f t="shared" si="14"/>
        <v>0</v>
      </c>
      <c r="V37" s="37">
        <f t="shared" si="15"/>
        <v>0</v>
      </c>
      <c r="W37" s="37">
        <f t="shared" si="16"/>
        <v>0</v>
      </c>
      <c r="Y37" s="142"/>
      <c r="Z37" s="143"/>
      <c r="AA37" s="52">
        <f t="shared" si="10"/>
        <v>0</v>
      </c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</row>
    <row r="38" spans="1:55">
      <c r="A38" s="8" t="s">
        <v>80</v>
      </c>
      <c r="B38" s="20">
        <f t="shared" si="11"/>
        <v>0</v>
      </c>
      <c r="C38" s="20">
        <f t="shared" si="5"/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f t="shared" si="6"/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>
        <f t="shared" si="7"/>
        <v>0</v>
      </c>
      <c r="P38" s="22">
        <f t="shared" si="8"/>
        <v>0</v>
      </c>
      <c r="Q38" s="39">
        <f t="shared" si="9"/>
        <v>0</v>
      </c>
      <c r="S38" s="37">
        <f t="shared" si="12"/>
        <v>0</v>
      </c>
      <c r="T38" s="37">
        <f t="shared" si="13"/>
        <v>0</v>
      </c>
      <c r="U38" s="37">
        <f t="shared" si="14"/>
        <v>0</v>
      </c>
      <c r="V38" s="37">
        <f t="shared" si="15"/>
        <v>0</v>
      </c>
      <c r="W38" s="37">
        <f t="shared" si="16"/>
        <v>0</v>
      </c>
      <c r="Y38" s="142"/>
      <c r="Z38" s="143"/>
      <c r="AA38" s="52">
        <f t="shared" si="10"/>
        <v>0</v>
      </c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</row>
    <row r="39" spans="1:55">
      <c r="A39" s="8" t="s">
        <v>81</v>
      </c>
      <c r="B39" s="20">
        <f t="shared" si="11"/>
        <v>0</v>
      </c>
      <c r="C39" s="20">
        <f t="shared" si="5"/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f t="shared" si="6"/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>
        <f t="shared" si="7"/>
        <v>0</v>
      </c>
      <c r="P39" s="22">
        <f t="shared" si="8"/>
        <v>0</v>
      </c>
      <c r="Q39" s="39">
        <f t="shared" si="9"/>
        <v>0</v>
      </c>
      <c r="S39" s="37">
        <f t="shared" si="12"/>
        <v>0</v>
      </c>
      <c r="T39" s="37">
        <f t="shared" si="13"/>
        <v>0</v>
      </c>
      <c r="U39" s="37">
        <f t="shared" si="14"/>
        <v>0</v>
      </c>
      <c r="V39" s="37">
        <f t="shared" si="15"/>
        <v>0</v>
      </c>
      <c r="W39" s="37">
        <f t="shared" si="16"/>
        <v>0</v>
      </c>
      <c r="Y39" s="142"/>
      <c r="Z39" s="143"/>
      <c r="AA39" s="52">
        <f t="shared" si="10"/>
        <v>0</v>
      </c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</row>
    <row r="40" spans="1:55">
      <c r="A40" s="8" t="s">
        <v>82</v>
      </c>
      <c r="B40" s="20">
        <f t="shared" si="11"/>
        <v>0</v>
      </c>
      <c r="C40" s="20">
        <f t="shared" si="5"/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f t="shared" si="6"/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>
        <f t="shared" si="7"/>
        <v>0</v>
      </c>
      <c r="P40" s="22">
        <f t="shared" si="8"/>
        <v>0</v>
      </c>
      <c r="Q40" s="39">
        <f t="shared" si="9"/>
        <v>0</v>
      </c>
      <c r="S40" s="37">
        <f t="shared" si="12"/>
        <v>0</v>
      </c>
      <c r="T40" s="37">
        <f t="shared" si="13"/>
        <v>0</v>
      </c>
      <c r="U40" s="37">
        <f t="shared" si="14"/>
        <v>0</v>
      </c>
      <c r="V40" s="37">
        <f t="shared" si="15"/>
        <v>0</v>
      </c>
      <c r="W40" s="37">
        <f t="shared" si="16"/>
        <v>0</v>
      </c>
      <c r="Y40" s="142"/>
      <c r="Z40" s="143"/>
      <c r="AA40" s="52">
        <f t="shared" si="10"/>
        <v>0</v>
      </c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</row>
    <row r="41" spans="1:55">
      <c r="A41" s="8" t="s">
        <v>83</v>
      </c>
      <c r="B41" s="20">
        <f t="shared" si="11"/>
        <v>0</v>
      </c>
      <c r="C41" s="20">
        <f t="shared" si="5"/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f t="shared" si="6"/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>
        <f t="shared" si="7"/>
        <v>0</v>
      </c>
      <c r="P41" s="22">
        <f t="shared" si="8"/>
        <v>0</v>
      </c>
      <c r="Q41" s="39">
        <f t="shared" si="9"/>
        <v>0</v>
      </c>
      <c r="S41" s="37">
        <f t="shared" si="12"/>
        <v>0</v>
      </c>
      <c r="T41" s="37">
        <f t="shared" si="13"/>
        <v>0</v>
      </c>
      <c r="U41" s="37">
        <f t="shared" si="14"/>
        <v>0</v>
      </c>
      <c r="V41" s="37">
        <f t="shared" si="15"/>
        <v>0</v>
      </c>
      <c r="W41" s="37">
        <f t="shared" si="16"/>
        <v>0</v>
      </c>
      <c r="Y41" s="142"/>
      <c r="Z41" s="143"/>
      <c r="AA41" s="52">
        <f t="shared" si="10"/>
        <v>0</v>
      </c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</row>
    <row r="42" spans="1:55">
      <c r="A42" s="8" t="s">
        <v>84</v>
      </c>
      <c r="B42" s="20">
        <f t="shared" si="11"/>
        <v>0</v>
      </c>
      <c r="C42" s="20">
        <f t="shared" si="5"/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f t="shared" si="6"/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3">
        <f t="shared" si="7"/>
        <v>0</v>
      </c>
      <c r="P42" s="22">
        <f t="shared" si="8"/>
        <v>0</v>
      </c>
      <c r="Q42" s="39">
        <f t="shared" si="9"/>
        <v>0</v>
      </c>
      <c r="S42" s="37">
        <f t="shared" si="12"/>
        <v>0</v>
      </c>
      <c r="T42" s="37">
        <f t="shared" si="13"/>
        <v>0</v>
      </c>
      <c r="U42" s="37">
        <f t="shared" si="14"/>
        <v>0</v>
      </c>
      <c r="V42" s="37">
        <f t="shared" si="15"/>
        <v>0</v>
      </c>
      <c r="W42" s="37">
        <f t="shared" si="16"/>
        <v>0</v>
      </c>
      <c r="Y42" s="142"/>
      <c r="Z42" s="143"/>
      <c r="AA42" s="52">
        <f t="shared" si="10"/>
        <v>0</v>
      </c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</row>
    <row r="43" spans="1:55">
      <c r="A43" s="8" t="s">
        <v>85</v>
      </c>
      <c r="B43" s="20">
        <f t="shared" si="11"/>
        <v>0</v>
      </c>
      <c r="C43" s="20">
        <f t="shared" si="5"/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f t="shared" si="6"/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3">
        <f t="shared" si="7"/>
        <v>0</v>
      </c>
      <c r="P43" s="22">
        <f t="shared" si="8"/>
        <v>0</v>
      </c>
      <c r="Q43" s="39">
        <f t="shared" si="9"/>
        <v>0</v>
      </c>
      <c r="S43" s="37">
        <f t="shared" si="12"/>
        <v>0</v>
      </c>
      <c r="T43" s="37">
        <f t="shared" si="13"/>
        <v>0</v>
      </c>
      <c r="U43" s="37">
        <f t="shared" si="14"/>
        <v>0</v>
      </c>
      <c r="V43" s="37">
        <f t="shared" si="15"/>
        <v>0</v>
      </c>
      <c r="W43" s="37">
        <f t="shared" si="16"/>
        <v>0</v>
      </c>
      <c r="Y43" s="142"/>
      <c r="Z43" s="143"/>
      <c r="AA43" s="52">
        <f t="shared" si="10"/>
        <v>0</v>
      </c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</row>
    <row r="44" spans="1:55">
      <c r="A44" s="8" t="s">
        <v>86</v>
      </c>
      <c r="B44" s="20">
        <f t="shared" si="11"/>
        <v>0</v>
      </c>
      <c r="C44" s="20">
        <f t="shared" si="5"/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f t="shared" si="6"/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>
        <f t="shared" si="7"/>
        <v>0</v>
      </c>
      <c r="P44" s="22">
        <f t="shared" si="8"/>
        <v>0</v>
      </c>
      <c r="Q44" s="39">
        <f t="shared" si="9"/>
        <v>0</v>
      </c>
      <c r="S44" s="37">
        <f t="shared" si="12"/>
        <v>0</v>
      </c>
      <c r="T44" s="37">
        <f t="shared" si="13"/>
        <v>0</v>
      </c>
      <c r="U44" s="37">
        <f t="shared" si="14"/>
        <v>0</v>
      </c>
      <c r="V44" s="37">
        <f t="shared" si="15"/>
        <v>0</v>
      </c>
      <c r="W44" s="37">
        <f t="shared" si="16"/>
        <v>0</v>
      </c>
      <c r="Y44" s="142"/>
      <c r="Z44" s="143"/>
      <c r="AA44" s="52">
        <f t="shared" si="10"/>
        <v>0</v>
      </c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</row>
    <row r="45" spans="1:55">
      <c r="A45" s="8" t="s">
        <v>87</v>
      </c>
      <c r="B45" s="20">
        <f t="shared" si="11"/>
        <v>0</v>
      </c>
      <c r="C45" s="20">
        <f t="shared" si="5"/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f t="shared" si="6"/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>
        <f t="shared" si="7"/>
        <v>0</v>
      </c>
      <c r="P45" s="22">
        <f t="shared" si="8"/>
        <v>0</v>
      </c>
      <c r="Q45" s="39">
        <f t="shared" si="9"/>
        <v>0</v>
      </c>
      <c r="S45" s="37">
        <f t="shared" si="12"/>
        <v>0</v>
      </c>
      <c r="T45" s="37">
        <f t="shared" si="13"/>
        <v>0</v>
      </c>
      <c r="U45" s="37">
        <f t="shared" si="14"/>
        <v>0</v>
      </c>
      <c r="V45" s="37">
        <f t="shared" si="15"/>
        <v>0</v>
      </c>
      <c r="W45" s="37">
        <f t="shared" si="16"/>
        <v>0</v>
      </c>
      <c r="Y45" s="142"/>
      <c r="Z45" s="143"/>
      <c r="AA45" s="52">
        <f t="shared" si="10"/>
        <v>0</v>
      </c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</row>
    <row r="46" spans="1:55">
      <c r="A46" s="8" t="s">
        <v>88</v>
      </c>
      <c r="B46" s="20">
        <f t="shared" si="11"/>
        <v>0</v>
      </c>
      <c r="C46" s="20">
        <f t="shared" si="5"/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f t="shared" si="6"/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>
        <f t="shared" si="7"/>
        <v>0</v>
      </c>
      <c r="P46" s="22">
        <f t="shared" si="8"/>
        <v>0</v>
      </c>
      <c r="Q46" s="39">
        <f t="shared" si="9"/>
        <v>0</v>
      </c>
      <c r="S46" s="37">
        <f t="shared" si="12"/>
        <v>0</v>
      </c>
      <c r="T46" s="37">
        <f t="shared" si="13"/>
        <v>0</v>
      </c>
      <c r="U46" s="37">
        <f t="shared" si="14"/>
        <v>0</v>
      </c>
      <c r="V46" s="37">
        <f t="shared" si="15"/>
        <v>0</v>
      </c>
      <c r="W46" s="37">
        <f t="shared" si="16"/>
        <v>0</v>
      </c>
      <c r="Y46" s="142"/>
      <c r="Z46" s="143"/>
      <c r="AA46" s="52">
        <f t="shared" si="10"/>
        <v>0</v>
      </c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</row>
    <row r="47" spans="1:55">
      <c r="A47" s="8" t="s">
        <v>89</v>
      </c>
      <c r="B47" s="20">
        <f t="shared" si="11"/>
        <v>0</v>
      </c>
      <c r="C47" s="20">
        <f t="shared" si="5"/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f t="shared" si="6"/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>
        <f t="shared" si="7"/>
        <v>0</v>
      </c>
      <c r="P47" s="22">
        <f t="shared" si="8"/>
        <v>0</v>
      </c>
      <c r="Q47" s="39">
        <f t="shared" si="9"/>
        <v>0</v>
      </c>
      <c r="S47" s="37">
        <f t="shared" si="12"/>
        <v>0</v>
      </c>
      <c r="T47" s="37">
        <f t="shared" si="13"/>
        <v>0</v>
      </c>
      <c r="U47" s="37">
        <f t="shared" si="14"/>
        <v>0</v>
      </c>
      <c r="V47" s="37">
        <f t="shared" si="15"/>
        <v>0</v>
      </c>
      <c r="W47" s="37">
        <f t="shared" si="16"/>
        <v>0</v>
      </c>
      <c r="Y47" s="142"/>
      <c r="Z47" s="143"/>
      <c r="AA47" s="52">
        <f t="shared" si="10"/>
        <v>0</v>
      </c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</row>
    <row r="48" spans="1:55">
      <c r="A48" s="8" t="s">
        <v>90</v>
      </c>
      <c r="B48" s="20">
        <f t="shared" si="11"/>
        <v>0</v>
      </c>
      <c r="C48" s="20">
        <f t="shared" si="5"/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f t="shared" si="6"/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>
        <f t="shared" si="7"/>
        <v>0</v>
      </c>
      <c r="P48" s="22">
        <f t="shared" si="8"/>
        <v>0</v>
      </c>
      <c r="Q48" s="39">
        <f t="shared" si="9"/>
        <v>0</v>
      </c>
      <c r="S48" s="37">
        <f t="shared" si="12"/>
        <v>0</v>
      </c>
      <c r="T48" s="37">
        <f t="shared" si="13"/>
        <v>0</v>
      </c>
      <c r="U48" s="37">
        <f t="shared" si="14"/>
        <v>0</v>
      </c>
      <c r="V48" s="37">
        <f t="shared" si="15"/>
        <v>0</v>
      </c>
      <c r="W48" s="37">
        <f t="shared" si="16"/>
        <v>0</v>
      </c>
      <c r="Y48" s="142"/>
      <c r="Z48" s="143"/>
      <c r="AA48" s="52">
        <f t="shared" si="10"/>
        <v>0</v>
      </c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</row>
    <row r="49" spans="1:55">
      <c r="A49" s="8" t="s">
        <v>91</v>
      </c>
      <c r="B49" s="20">
        <f t="shared" si="11"/>
        <v>0</v>
      </c>
      <c r="C49" s="20">
        <f t="shared" si="5"/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f t="shared" si="6"/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3">
        <f t="shared" si="7"/>
        <v>0</v>
      </c>
      <c r="P49" s="22">
        <f t="shared" si="8"/>
        <v>0</v>
      </c>
      <c r="Q49" s="39">
        <f t="shared" si="9"/>
        <v>0</v>
      </c>
      <c r="S49" s="37">
        <f t="shared" si="12"/>
        <v>0</v>
      </c>
      <c r="T49" s="37">
        <f t="shared" si="13"/>
        <v>0</v>
      </c>
      <c r="U49" s="37">
        <f t="shared" si="14"/>
        <v>0</v>
      </c>
      <c r="V49" s="37">
        <f t="shared" si="15"/>
        <v>0</v>
      </c>
      <c r="W49" s="37">
        <f t="shared" si="16"/>
        <v>0</v>
      </c>
      <c r="Y49" s="142"/>
      <c r="Z49" s="143"/>
      <c r="AA49" s="52">
        <f t="shared" si="10"/>
        <v>0</v>
      </c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</row>
    <row r="50" spans="1:55">
      <c r="A50" s="8" t="s">
        <v>92</v>
      </c>
      <c r="B50" s="20">
        <f t="shared" si="11"/>
        <v>0</v>
      </c>
      <c r="C50" s="20">
        <f t="shared" si="5"/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f t="shared" si="6"/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>
        <f t="shared" si="7"/>
        <v>0</v>
      </c>
      <c r="P50" s="22">
        <f t="shared" si="8"/>
        <v>0</v>
      </c>
      <c r="Q50" s="39">
        <f t="shared" si="9"/>
        <v>0</v>
      </c>
      <c r="S50" s="37">
        <f t="shared" si="12"/>
        <v>0</v>
      </c>
      <c r="T50" s="37">
        <f t="shared" si="13"/>
        <v>0</v>
      </c>
      <c r="U50" s="37">
        <f t="shared" si="14"/>
        <v>0</v>
      </c>
      <c r="V50" s="37">
        <f t="shared" si="15"/>
        <v>0</v>
      </c>
      <c r="W50" s="37">
        <f t="shared" si="16"/>
        <v>0</v>
      </c>
      <c r="Y50" s="142"/>
      <c r="Z50" s="143"/>
      <c r="AA50" s="52">
        <f t="shared" si="10"/>
        <v>0</v>
      </c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</row>
    <row r="51" spans="1:55">
      <c r="A51" s="8" t="s">
        <v>93</v>
      </c>
      <c r="B51" s="20">
        <f t="shared" si="11"/>
        <v>0</v>
      </c>
      <c r="C51" s="20">
        <f t="shared" si="5"/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f t="shared" si="6"/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>
        <f t="shared" si="7"/>
        <v>0</v>
      </c>
      <c r="P51" s="22">
        <f t="shared" si="8"/>
        <v>0</v>
      </c>
      <c r="Q51" s="39">
        <f t="shared" si="9"/>
        <v>0</v>
      </c>
      <c r="S51" s="37">
        <f t="shared" si="12"/>
        <v>0</v>
      </c>
      <c r="T51" s="37">
        <f t="shared" si="13"/>
        <v>0</v>
      </c>
      <c r="U51" s="37">
        <f t="shared" si="14"/>
        <v>0</v>
      </c>
      <c r="V51" s="37">
        <f t="shared" si="15"/>
        <v>0</v>
      </c>
      <c r="W51" s="37">
        <f t="shared" si="16"/>
        <v>0</v>
      </c>
      <c r="Y51" s="142"/>
      <c r="Z51" s="143"/>
      <c r="AA51" s="52">
        <f t="shared" si="10"/>
        <v>0</v>
      </c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</row>
    <row r="52" spans="1:55">
      <c r="A52" s="8" t="s">
        <v>94</v>
      </c>
      <c r="B52" s="20">
        <f t="shared" si="11"/>
        <v>0</v>
      </c>
      <c r="C52" s="20">
        <f t="shared" si="5"/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f t="shared" si="6"/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>
        <f t="shared" si="7"/>
        <v>0</v>
      </c>
      <c r="P52" s="22">
        <f t="shared" si="8"/>
        <v>0</v>
      </c>
      <c r="Q52" s="39">
        <f t="shared" si="9"/>
        <v>0</v>
      </c>
      <c r="S52" s="37">
        <f t="shared" si="12"/>
        <v>0</v>
      </c>
      <c r="T52" s="37">
        <f t="shared" si="13"/>
        <v>0</v>
      </c>
      <c r="U52" s="37">
        <f t="shared" si="14"/>
        <v>0</v>
      </c>
      <c r="V52" s="37">
        <f t="shared" si="15"/>
        <v>0</v>
      </c>
      <c r="W52" s="37">
        <f t="shared" si="16"/>
        <v>0</v>
      </c>
      <c r="Y52" s="142"/>
      <c r="Z52" s="143"/>
      <c r="AA52" s="52">
        <f t="shared" si="10"/>
        <v>0</v>
      </c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</row>
    <row r="53" spans="1:55">
      <c r="A53" s="8" t="s">
        <v>95</v>
      </c>
      <c r="B53" s="20">
        <f t="shared" si="11"/>
        <v>0</v>
      </c>
      <c r="C53" s="20">
        <f t="shared" si="5"/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f t="shared" si="6"/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>
        <f t="shared" si="7"/>
        <v>0</v>
      </c>
      <c r="P53" s="22">
        <f t="shared" si="8"/>
        <v>0</v>
      </c>
      <c r="Q53" s="39">
        <f t="shared" si="9"/>
        <v>0</v>
      </c>
      <c r="S53" s="37">
        <f t="shared" si="12"/>
        <v>0</v>
      </c>
      <c r="T53" s="37">
        <f t="shared" si="13"/>
        <v>0</v>
      </c>
      <c r="U53" s="37">
        <f t="shared" si="14"/>
        <v>0</v>
      </c>
      <c r="V53" s="37">
        <f t="shared" si="15"/>
        <v>0</v>
      </c>
      <c r="W53" s="37">
        <f t="shared" si="16"/>
        <v>0</v>
      </c>
      <c r="Y53" s="142"/>
      <c r="Z53" s="143"/>
      <c r="AA53" s="52">
        <f t="shared" si="10"/>
        <v>0</v>
      </c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</row>
    <row r="54" spans="1:55">
      <c r="A54" s="8" t="s">
        <v>96</v>
      </c>
      <c r="B54" s="20">
        <f t="shared" si="11"/>
        <v>0</v>
      </c>
      <c r="C54" s="20">
        <f t="shared" si="5"/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f t="shared" si="6"/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3">
        <f t="shared" si="7"/>
        <v>0</v>
      </c>
      <c r="P54" s="22">
        <f t="shared" si="8"/>
        <v>0</v>
      </c>
      <c r="Q54" s="39">
        <f t="shared" si="9"/>
        <v>0</v>
      </c>
      <c r="S54" s="37">
        <f t="shared" si="12"/>
        <v>0</v>
      </c>
      <c r="T54" s="37">
        <f t="shared" si="13"/>
        <v>0</v>
      </c>
      <c r="U54" s="37">
        <f t="shared" si="14"/>
        <v>0</v>
      </c>
      <c r="V54" s="37">
        <f t="shared" si="15"/>
        <v>0</v>
      </c>
      <c r="W54" s="37">
        <f t="shared" si="16"/>
        <v>0</v>
      </c>
      <c r="Y54" s="142"/>
      <c r="Z54" s="143"/>
      <c r="AA54" s="52">
        <f t="shared" si="10"/>
        <v>0</v>
      </c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</row>
    <row r="55" spans="1:55">
      <c r="A55" s="8" t="s">
        <v>97</v>
      </c>
      <c r="B55" s="20">
        <f t="shared" si="11"/>
        <v>0</v>
      </c>
      <c r="C55" s="20">
        <f t="shared" si="5"/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f t="shared" si="6"/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>
        <f t="shared" si="7"/>
        <v>0</v>
      </c>
      <c r="P55" s="22">
        <f t="shared" si="8"/>
        <v>0</v>
      </c>
      <c r="Q55" s="39">
        <f t="shared" si="9"/>
        <v>0</v>
      </c>
      <c r="S55" s="37">
        <f t="shared" si="12"/>
        <v>0</v>
      </c>
      <c r="T55" s="37">
        <f t="shared" si="13"/>
        <v>0</v>
      </c>
      <c r="U55" s="37">
        <f t="shared" si="14"/>
        <v>0</v>
      </c>
      <c r="V55" s="37">
        <f t="shared" si="15"/>
        <v>0</v>
      </c>
      <c r="W55" s="37">
        <f t="shared" si="16"/>
        <v>0</v>
      </c>
      <c r="Y55" s="142"/>
      <c r="Z55" s="143"/>
      <c r="AA55" s="52">
        <f t="shared" si="10"/>
        <v>0</v>
      </c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</row>
    <row r="56" spans="1:55">
      <c r="A56" s="8" t="s">
        <v>98</v>
      </c>
      <c r="B56" s="20">
        <f t="shared" si="11"/>
        <v>0</v>
      </c>
      <c r="C56" s="20">
        <f t="shared" si="5"/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f t="shared" si="6"/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>
        <f t="shared" si="7"/>
        <v>0</v>
      </c>
      <c r="P56" s="22">
        <f t="shared" si="8"/>
        <v>0</v>
      </c>
      <c r="Q56" s="39">
        <f t="shared" si="9"/>
        <v>0</v>
      </c>
      <c r="S56" s="37">
        <f t="shared" si="12"/>
        <v>0</v>
      </c>
      <c r="T56" s="37">
        <f t="shared" si="13"/>
        <v>0</v>
      </c>
      <c r="U56" s="37">
        <f t="shared" si="14"/>
        <v>0</v>
      </c>
      <c r="V56" s="37">
        <f t="shared" si="15"/>
        <v>0</v>
      </c>
      <c r="W56" s="37">
        <f t="shared" si="16"/>
        <v>0</v>
      </c>
      <c r="Y56" s="142"/>
      <c r="Z56" s="143"/>
      <c r="AA56" s="52">
        <f t="shared" si="10"/>
        <v>0</v>
      </c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</row>
    <row r="57" spans="1:55">
      <c r="A57" s="8" t="s">
        <v>99</v>
      </c>
      <c r="B57" s="20">
        <f t="shared" si="11"/>
        <v>0</v>
      </c>
      <c r="C57" s="20">
        <f t="shared" si="5"/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f t="shared" si="6"/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>
        <f t="shared" si="7"/>
        <v>0</v>
      </c>
      <c r="P57" s="22">
        <f t="shared" si="8"/>
        <v>0</v>
      </c>
      <c r="Q57" s="39">
        <f t="shared" si="9"/>
        <v>0</v>
      </c>
      <c r="S57" s="37">
        <f t="shared" si="12"/>
        <v>0</v>
      </c>
      <c r="T57" s="37">
        <f t="shared" si="13"/>
        <v>0</v>
      </c>
      <c r="U57" s="37">
        <f t="shared" si="14"/>
        <v>0</v>
      </c>
      <c r="V57" s="37">
        <f t="shared" si="15"/>
        <v>0</v>
      </c>
      <c r="W57" s="37">
        <f t="shared" si="16"/>
        <v>0</v>
      </c>
      <c r="Y57" s="142"/>
      <c r="Z57" s="143"/>
      <c r="AA57" s="52">
        <f t="shared" si="10"/>
        <v>0</v>
      </c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</row>
    <row r="58" spans="1:55">
      <c r="A58" s="8" t="s">
        <v>100</v>
      </c>
      <c r="B58" s="20">
        <f t="shared" si="11"/>
        <v>0</v>
      </c>
      <c r="C58" s="20">
        <f t="shared" si="5"/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f t="shared" si="6"/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>
        <f t="shared" si="7"/>
        <v>0</v>
      </c>
      <c r="P58" s="22">
        <f t="shared" si="8"/>
        <v>0</v>
      </c>
      <c r="Q58" s="39">
        <f t="shared" si="9"/>
        <v>0</v>
      </c>
      <c r="S58" s="37">
        <f t="shared" si="12"/>
        <v>0</v>
      </c>
      <c r="T58" s="37">
        <f t="shared" si="13"/>
        <v>0</v>
      </c>
      <c r="U58" s="37">
        <f t="shared" si="14"/>
        <v>0</v>
      </c>
      <c r="V58" s="37">
        <f t="shared" si="15"/>
        <v>0</v>
      </c>
      <c r="W58" s="37">
        <f t="shared" si="16"/>
        <v>0</v>
      </c>
      <c r="Y58" s="142"/>
      <c r="Z58" s="143"/>
      <c r="AA58" s="52">
        <f t="shared" si="10"/>
        <v>0</v>
      </c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</row>
    <row r="59" spans="1:55">
      <c r="A59" s="8" t="s">
        <v>101</v>
      </c>
      <c r="B59" s="20">
        <f t="shared" si="11"/>
        <v>0</v>
      </c>
      <c r="C59" s="20">
        <f t="shared" si="5"/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f t="shared" si="6"/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>
        <f t="shared" si="7"/>
        <v>0</v>
      </c>
      <c r="P59" s="22">
        <f t="shared" si="8"/>
        <v>0</v>
      </c>
      <c r="Q59" s="39">
        <f t="shared" si="9"/>
        <v>0</v>
      </c>
      <c r="S59" s="37">
        <f t="shared" si="12"/>
        <v>0</v>
      </c>
      <c r="T59" s="37">
        <f t="shared" si="13"/>
        <v>0</v>
      </c>
      <c r="U59" s="37">
        <f t="shared" si="14"/>
        <v>0</v>
      </c>
      <c r="V59" s="37">
        <f t="shared" si="15"/>
        <v>0</v>
      </c>
      <c r="W59" s="37">
        <f t="shared" si="16"/>
        <v>0</v>
      </c>
      <c r="Y59" s="142"/>
      <c r="Z59" s="143"/>
      <c r="AA59" s="52">
        <f t="shared" si="10"/>
        <v>0</v>
      </c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</row>
    <row r="60" spans="1:55">
      <c r="A60" s="8" t="s">
        <v>102</v>
      </c>
      <c r="B60" s="20">
        <f t="shared" si="11"/>
        <v>0</v>
      </c>
      <c r="C60" s="20">
        <f t="shared" si="5"/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f t="shared" si="6"/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>
        <f t="shared" si="7"/>
        <v>0</v>
      </c>
      <c r="P60" s="22">
        <f t="shared" si="8"/>
        <v>0</v>
      </c>
      <c r="Q60" s="39">
        <f t="shared" si="9"/>
        <v>0</v>
      </c>
      <c r="S60" s="37">
        <f t="shared" si="12"/>
        <v>0</v>
      </c>
      <c r="T60" s="37">
        <f t="shared" si="13"/>
        <v>0</v>
      </c>
      <c r="U60" s="37">
        <f t="shared" si="14"/>
        <v>0</v>
      </c>
      <c r="V60" s="37">
        <f t="shared" si="15"/>
        <v>0</v>
      </c>
      <c r="W60" s="37">
        <f t="shared" si="16"/>
        <v>0</v>
      </c>
      <c r="Y60" s="142"/>
      <c r="Z60" s="143"/>
      <c r="AA60" s="52">
        <f t="shared" si="10"/>
        <v>0</v>
      </c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</row>
    <row r="61" spans="1:55">
      <c r="A61" s="8" t="s">
        <v>103</v>
      </c>
      <c r="B61" s="20">
        <f t="shared" si="11"/>
        <v>0</v>
      </c>
      <c r="C61" s="20">
        <f t="shared" si="5"/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f t="shared" si="6"/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3">
        <f t="shared" si="7"/>
        <v>0</v>
      </c>
      <c r="P61" s="22">
        <f t="shared" si="8"/>
        <v>0</v>
      </c>
      <c r="Q61" s="39">
        <f t="shared" si="9"/>
        <v>0</v>
      </c>
      <c r="S61" s="37">
        <f t="shared" si="12"/>
        <v>0</v>
      </c>
      <c r="T61" s="37">
        <f t="shared" si="13"/>
        <v>0</v>
      </c>
      <c r="U61" s="37">
        <f t="shared" si="14"/>
        <v>0</v>
      </c>
      <c r="V61" s="37">
        <f t="shared" si="15"/>
        <v>0</v>
      </c>
      <c r="W61" s="37">
        <f t="shared" si="16"/>
        <v>0</v>
      </c>
      <c r="Y61" s="142"/>
      <c r="Z61" s="143"/>
      <c r="AA61" s="52">
        <f t="shared" si="10"/>
        <v>0</v>
      </c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</row>
    <row r="62" spans="1:55">
      <c r="A62" s="8" t="s">
        <v>104</v>
      </c>
      <c r="B62" s="20">
        <f t="shared" si="11"/>
        <v>0</v>
      </c>
      <c r="C62" s="20">
        <f t="shared" si="5"/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f t="shared" si="6"/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>
        <f t="shared" si="7"/>
        <v>0</v>
      </c>
      <c r="P62" s="22">
        <f t="shared" si="8"/>
        <v>0</v>
      </c>
      <c r="Q62" s="39">
        <f t="shared" si="9"/>
        <v>0</v>
      </c>
      <c r="S62" s="37">
        <f t="shared" si="12"/>
        <v>0</v>
      </c>
      <c r="T62" s="37">
        <f t="shared" si="13"/>
        <v>0</v>
      </c>
      <c r="U62" s="37">
        <f t="shared" si="14"/>
        <v>0</v>
      </c>
      <c r="V62" s="37">
        <f t="shared" si="15"/>
        <v>0</v>
      </c>
      <c r="W62" s="37">
        <f t="shared" si="16"/>
        <v>0</v>
      </c>
      <c r="Y62" s="142"/>
      <c r="Z62" s="143"/>
      <c r="AA62" s="52">
        <f t="shared" si="10"/>
        <v>0</v>
      </c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</row>
    <row r="63" spans="1:55">
      <c r="A63" s="8" t="s">
        <v>105</v>
      </c>
      <c r="B63" s="20">
        <f t="shared" si="11"/>
        <v>0</v>
      </c>
      <c r="C63" s="20">
        <f t="shared" si="5"/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f t="shared" si="6"/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>
        <f t="shared" si="7"/>
        <v>0</v>
      </c>
      <c r="P63" s="22">
        <f t="shared" si="8"/>
        <v>0</v>
      </c>
      <c r="Q63" s="39">
        <f t="shared" si="9"/>
        <v>0</v>
      </c>
      <c r="S63" s="37">
        <f t="shared" si="12"/>
        <v>0</v>
      </c>
      <c r="T63" s="37">
        <f t="shared" si="13"/>
        <v>0</v>
      </c>
      <c r="U63" s="37">
        <f t="shared" si="14"/>
        <v>0</v>
      </c>
      <c r="V63" s="37">
        <f t="shared" si="15"/>
        <v>0</v>
      </c>
      <c r="W63" s="37">
        <f t="shared" si="16"/>
        <v>0</v>
      </c>
      <c r="Y63" s="142"/>
      <c r="Z63" s="143"/>
      <c r="AA63" s="52">
        <f t="shared" si="10"/>
        <v>0</v>
      </c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</row>
    <row r="64" spans="1:55">
      <c r="A64" s="8" t="s">
        <v>106</v>
      </c>
      <c r="B64" s="20">
        <f t="shared" si="11"/>
        <v>0</v>
      </c>
      <c r="C64" s="20">
        <f t="shared" si="5"/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f t="shared" si="6"/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>
        <f t="shared" si="7"/>
        <v>0</v>
      </c>
      <c r="P64" s="22">
        <f t="shared" si="8"/>
        <v>0</v>
      </c>
      <c r="Q64" s="39">
        <f t="shared" si="9"/>
        <v>0</v>
      </c>
      <c r="S64" s="37">
        <f t="shared" si="12"/>
        <v>0</v>
      </c>
      <c r="T64" s="37">
        <f t="shared" si="13"/>
        <v>0</v>
      </c>
      <c r="U64" s="37">
        <f t="shared" si="14"/>
        <v>0</v>
      </c>
      <c r="V64" s="37">
        <f t="shared" si="15"/>
        <v>0</v>
      </c>
      <c r="W64" s="37">
        <f t="shared" si="16"/>
        <v>0</v>
      </c>
      <c r="Y64" s="142"/>
      <c r="Z64" s="143"/>
      <c r="AA64" s="52">
        <f t="shared" si="10"/>
        <v>0</v>
      </c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</row>
    <row r="65" spans="1:55">
      <c r="A65" s="8" t="s">
        <v>107</v>
      </c>
      <c r="B65" s="20">
        <f t="shared" si="11"/>
        <v>0</v>
      </c>
      <c r="C65" s="20">
        <f t="shared" si="5"/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f t="shared" si="6"/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>
        <f t="shared" si="7"/>
        <v>0</v>
      </c>
      <c r="P65" s="22">
        <f t="shared" si="8"/>
        <v>0</v>
      </c>
      <c r="Q65" s="39">
        <f t="shared" si="9"/>
        <v>0</v>
      </c>
      <c r="S65" s="37">
        <f t="shared" si="12"/>
        <v>0</v>
      </c>
      <c r="T65" s="37">
        <f t="shared" si="13"/>
        <v>0</v>
      </c>
      <c r="U65" s="37">
        <f t="shared" si="14"/>
        <v>0</v>
      </c>
      <c r="V65" s="37">
        <f t="shared" si="15"/>
        <v>0</v>
      </c>
      <c r="W65" s="37">
        <f t="shared" si="16"/>
        <v>0</v>
      </c>
      <c r="Y65" s="142"/>
      <c r="Z65" s="143"/>
      <c r="AA65" s="52">
        <f t="shared" si="10"/>
        <v>0</v>
      </c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</row>
    <row r="66" spans="1:55">
      <c r="A66" s="8" t="s">
        <v>108</v>
      </c>
      <c r="B66" s="20">
        <f t="shared" si="11"/>
        <v>0</v>
      </c>
      <c r="C66" s="20">
        <f t="shared" si="5"/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f t="shared" si="6"/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>
        <f t="shared" si="7"/>
        <v>0</v>
      </c>
      <c r="P66" s="22">
        <f t="shared" si="8"/>
        <v>0</v>
      </c>
      <c r="Q66" s="39">
        <f t="shared" si="9"/>
        <v>0</v>
      </c>
      <c r="S66" s="37">
        <f t="shared" si="12"/>
        <v>0</v>
      </c>
      <c r="T66" s="37">
        <f t="shared" si="13"/>
        <v>0</v>
      </c>
      <c r="U66" s="37">
        <f t="shared" si="14"/>
        <v>0</v>
      </c>
      <c r="V66" s="37">
        <f t="shared" si="15"/>
        <v>0</v>
      </c>
      <c r="W66" s="37">
        <f t="shared" si="16"/>
        <v>0</v>
      </c>
      <c r="Y66" s="142"/>
      <c r="Z66" s="143"/>
      <c r="AA66" s="52">
        <f t="shared" si="10"/>
        <v>0</v>
      </c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</row>
    <row r="67" spans="1:55">
      <c r="A67" s="8" t="s">
        <v>109</v>
      </c>
      <c r="B67" s="20">
        <f t="shared" si="11"/>
        <v>0</v>
      </c>
      <c r="C67" s="20">
        <f t="shared" si="5"/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f t="shared" si="6"/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>
        <f t="shared" si="7"/>
        <v>0</v>
      </c>
      <c r="P67" s="22">
        <f t="shared" si="8"/>
        <v>0</v>
      </c>
      <c r="Q67" s="39">
        <f t="shared" si="9"/>
        <v>0</v>
      </c>
      <c r="S67" s="37">
        <f t="shared" ref="S67:S98" si="17">SUMPRODUCT($AB67:$BC67,$AB$102:$BC$102)+J67</f>
        <v>0</v>
      </c>
      <c r="T67" s="37">
        <f t="shared" ref="T67:T98" si="18">SUMPRODUCT($AB67:$BC67,$AB$103:$BC$103)+K67</f>
        <v>0</v>
      </c>
      <c r="U67" s="37">
        <f t="shared" ref="U67:U98" si="19">SUMPRODUCT($AB67:$BC67,$AB$104:$BC$104)+L67</f>
        <v>0</v>
      </c>
      <c r="V67" s="37">
        <f t="shared" ref="V67:V98" si="20">SUMPRODUCT($AB67:$BC67,$AB$105:$BC$105)+M67</f>
        <v>0</v>
      </c>
      <c r="W67" s="37">
        <f t="shared" ref="W67:W98" si="21">SUMPRODUCT($AB67:$BC67,$AB$106:$BC$106)+N67</f>
        <v>0</v>
      </c>
      <c r="Y67" s="142"/>
      <c r="Z67" s="143"/>
      <c r="AA67" s="52">
        <f t="shared" si="10"/>
        <v>0</v>
      </c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</row>
    <row r="68" spans="1:55">
      <c r="A68" s="8" t="s">
        <v>110</v>
      </c>
      <c r="B68" s="20">
        <f t="shared" si="11"/>
        <v>0</v>
      </c>
      <c r="C68" s="20">
        <f t="shared" ref="C68:C98" si="22">B68</f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f t="shared" ref="I68:I98" si="23">SUM(D68:H68)</f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>
        <f t="shared" ref="O68:O98" si="24">SUM(J68:N68)</f>
        <v>0</v>
      </c>
      <c r="P68" s="22">
        <f t="shared" ref="P68:P98" si="25">Y68+AA68</f>
        <v>0</v>
      </c>
      <c r="Q68" s="39">
        <f t="shared" ref="Q68:Q98" si="26">O68+P68</f>
        <v>0</v>
      </c>
      <c r="S68" s="37">
        <f t="shared" si="17"/>
        <v>0</v>
      </c>
      <c r="T68" s="37">
        <f t="shared" si="18"/>
        <v>0</v>
      </c>
      <c r="U68" s="37">
        <f t="shared" si="19"/>
        <v>0</v>
      </c>
      <c r="V68" s="37">
        <f t="shared" si="20"/>
        <v>0</v>
      </c>
      <c r="W68" s="37">
        <f t="shared" si="21"/>
        <v>0</v>
      </c>
      <c r="Y68" s="142"/>
      <c r="Z68" s="143"/>
      <c r="AA68" s="52">
        <f t="shared" ref="AA68:AA98" si="27">SUM(AB68:BC68)</f>
        <v>0</v>
      </c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</row>
    <row r="69" spans="1:55">
      <c r="A69" s="8" t="s">
        <v>111</v>
      </c>
      <c r="B69" s="20">
        <f t="shared" ref="B69:B98" si="28">B68</f>
        <v>0</v>
      </c>
      <c r="C69" s="20">
        <f t="shared" si="22"/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f t="shared" si="23"/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>
        <f t="shared" si="24"/>
        <v>0</v>
      </c>
      <c r="P69" s="22">
        <f t="shared" si="25"/>
        <v>0</v>
      </c>
      <c r="Q69" s="39">
        <f t="shared" si="26"/>
        <v>0</v>
      </c>
      <c r="S69" s="37">
        <f t="shared" si="17"/>
        <v>0</v>
      </c>
      <c r="T69" s="37">
        <f t="shared" si="18"/>
        <v>0</v>
      </c>
      <c r="U69" s="37">
        <f t="shared" si="19"/>
        <v>0</v>
      </c>
      <c r="V69" s="37">
        <f t="shared" si="20"/>
        <v>0</v>
      </c>
      <c r="W69" s="37">
        <f t="shared" si="21"/>
        <v>0</v>
      </c>
      <c r="Y69" s="142"/>
      <c r="Z69" s="143"/>
      <c r="AA69" s="52">
        <f t="shared" si="27"/>
        <v>0</v>
      </c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</row>
    <row r="70" spans="1:55">
      <c r="A70" s="8" t="s">
        <v>112</v>
      </c>
      <c r="B70" s="20">
        <f t="shared" si="28"/>
        <v>0</v>
      </c>
      <c r="C70" s="20">
        <f t="shared" si="22"/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f t="shared" si="23"/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>
        <f t="shared" si="24"/>
        <v>0</v>
      </c>
      <c r="P70" s="22">
        <f t="shared" si="25"/>
        <v>0</v>
      </c>
      <c r="Q70" s="39">
        <f t="shared" si="26"/>
        <v>0</v>
      </c>
      <c r="S70" s="37">
        <f t="shared" si="17"/>
        <v>0</v>
      </c>
      <c r="T70" s="37">
        <f t="shared" si="18"/>
        <v>0</v>
      </c>
      <c r="U70" s="37">
        <f t="shared" si="19"/>
        <v>0</v>
      </c>
      <c r="V70" s="37">
        <f t="shared" si="20"/>
        <v>0</v>
      </c>
      <c r="W70" s="37">
        <f t="shared" si="21"/>
        <v>0</v>
      </c>
      <c r="Y70" s="142"/>
      <c r="Z70" s="143"/>
      <c r="AA70" s="52">
        <f t="shared" si="27"/>
        <v>0</v>
      </c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</row>
    <row r="71" spans="1:55">
      <c r="A71" s="8" t="s">
        <v>113</v>
      </c>
      <c r="B71" s="20">
        <f t="shared" si="28"/>
        <v>0</v>
      </c>
      <c r="C71" s="20">
        <f t="shared" si="22"/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f t="shared" si="23"/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3">
        <f t="shared" si="24"/>
        <v>0</v>
      </c>
      <c r="P71" s="22">
        <f t="shared" si="25"/>
        <v>0</v>
      </c>
      <c r="Q71" s="39">
        <f t="shared" si="26"/>
        <v>0</v>
      </c>
      <c r="S71" s="37">
        <f t="shared" si="17"/>
        <v>0</v>
      </c>
      <c r="T71" s="37">
        <f t="shared" si="18"/>
        <v>0</v>
      </c>
      <c r="U71" s="37">
        <f t="shared" si="19"/>
        <v>0</v>
      </c>
      <c r="V71" s="37">
        <f t="shared" si="20"/>
        <v>0</v>
      </c>
      <c r="W71" s="37">
        <f t="shared" si="21"/>
        <v>0</v>
      </c>
      <c r="Y71" s="142"/>
      <c r="Z71" s="143"/>
      <c r="AA71" s="52">
        <f t="shared" si="27"/>
        <v>0</v>
      </c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</row>
    <row r="72" spans="1:55">
      <c r="A72" s="8" t="s">
        <v>114</v>
      </c>
      <c r="B72" s="20">
        <f t="shared" si="28"/>
        <v>0</v>
      </c>
      <c r="C72" s="20">
        <f t="shared" si="22"/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f t="shared" si="23"/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>
        <f t="shared" si="24"/>
        <v>0</v>
      </c>
      <c r="P72" s="22">
        <f t="shared" si="25"/>
        <v>0</v>
      </c>
      <c r="Q72" s="39">
        <f t="shared" si="26"/>
        <v>0</v>
      </c>
      <c r="S72" s="37">
        <f t="shared" si="17"/>
        <v>0</v>
      </c>
      <c r="T72" s="37">
        <f t="shared" si="18"/>
        <v>0</v>
      </c>
      <c r="U72" s="37">
        <f t="shared" si="19"/>
        <v>0</v>
      </c>
      <c r="V72" s="37">
        <f t="shared" si="20"/>
        <v>0</v>
      </c>
      <c r="W72" s="37">
        <f t="shared" si="21"/>
        <v>0</v>
      </c>
      <c r="Y72" s="142"/>
      <c r="Z72" s="143"/>
      <c r="AA72" s="52">
        <f t="shared" si="27"/>
        <v>0</v>
      </c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</row>
    <row r="73" spans="1:55">
      <c r="A73" s="8" t="s">
        <v>115</v>
      </c>
      <c r="B73" s="20">
        <f t="shared" si="28"/>
        <v>0</v>
      </c>
      <c r="C73" s="20">
        <f t="shared" si="22"/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f t="shared" si="23"/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>
        <f t="shared" si="24"/>
        <v>0</v>
      </c>
      <c r="P73" s="22">
        <f t="shared" si="25"/>
        <v>0</v>
      </c>
      <c r="Q73" s="39">
        <f t="shared" si="26"/>
        <v>0</v>
      </c>
      <c r="S73" s="37">
        <f t="shared" si="17"/>
        <v>0</v>
      </c>
      <c r="T73" s="37">
        <f t="shared" si="18"/>
        <v>0</v>
      </c>
      <c r="U73" s="37">
        <f t="shared" si="19"/>
        <v>0</v>
      </c>
      <c r="V73" s="37">
        <f t="shared" si="20"/>
        <v>0</v>
      </c>
      <c r="W73" s="37">
        <f t="shared" si="21"/>
        <v>0</v>
      </c>
      <c r="Y73" s="142"/>
      <c r="Z73" s="143"/>
      <c r="AA73" s="52">
        <f t="shared" si="27"/>
        <v>0</v>
      </c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</row>
    <row r="74" spans="1:55">
      <c r="A74" s="8" t="s">
        <v>116</v>
      </c>
      <c r="B74" s="20">
        <f t="shared" si="28"/>
        <v>0</v>
      </c>
      <c r="C74" s="20">
        <f t="shared" si="22"/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f t="shared" si="23"/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>
        <f t="shared" si="24"/>
        <v>0</v>
      </c>
      <c r="P74" s="22">
        <f t="shared" si="25"/>
        <v>0</v>
      </c>
      <c r="Q74" s="39">
        <f t="shared" si="26"/>
        <v>0</v>
      </c>
      <c r="S74" s="37">
        <f t="shared" si="17"/>
        <v>0</v>
      </c>
      <c r="T74" s="37">
        <f t="shared" si="18"/>
        <v>0</v>
      </c>
      <c r="U74" s="37">
        <f t="shared" si="19"/>
        <v>0</v>
      </c>
      <c r="V74" s="37">
        <f t="shared" si="20"/>
        <v>0</v>
      </c>
      <c r="W74" s="37">
        <f t="shared" si="21"/>
        <v>0</v>
      </c>
      <c r="Y74" s="142"/>
      <c r="Z74" s="143"/>
      <c r="AA74" s="52">
        <f t="shared" si="27"/>
        <v>0</v>
      </c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</row>
    <row r="75" spans="1:55">
      <c r="A75" s="8" t="s">
        <v>117</v>
      </c>
      <c r="B75" s="20">
        <f t="shared" si="28"/>
        <v>0</v>
      </c>
      <c r="C75" s="20">
        <f t="shared" si="22"/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f t="shared" si="23"/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>
        <f t="shared" si="24"/>
        <v>0</v>
      </c>
      <c r="P75" s="22">
        <f t="shared" si="25"/>
        <v>0</v>
      </c>
      <c r="Q75" s="39">
        <f t="shared" si="26"/>
        <v>0</v>
      </c>
      <c r="S75" s="37">
        <f t="shared" si="17"/>
        <v>0</v>
      </c>
      <c r="T75" s="37">
        <f t="shared" si="18"/>
        <v>0</v>
      </c>
      <c r="U75" s="37">
        <f t="shared" si="19"/>
        <v>0</v>
      </c>
      <c r="V75" s="37">
        <f t="shared" si="20"/>
        <v>0</v>
      </c>
      <c r="W75" s="37">
        <f t="shared" si="21"/>
        <v>0</v>
      </c>
      <c r="Y75" s="142"/>
      <c r="Z75" s="143"/>
      <c r="AA75" s="52">
        <f t="shared" si="27"/>
        <v>0</v>
      </c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</row>
    <row r="76" spans="1:55">
      <c r="A76" s="8" t="s">
        <v>118</v>
      </c>
      <c r="B76" s="20">
        <f t="shared" si="28"/>
        <v>0</v>
      </c>
      <c r="C76" s="20">
        <f t="shared" si="22"/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f t="shared" si="23"/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>
        <f t="shared" si="24"/>
        <v>0</v>
      </c>
      <c r="P76" s="22">
        <f t="shared" si="25"/>
        <v>0</v>
      </c>
      <c r="Q76" s="39">
        <f t="shared" si="26"/>
        <v>0</v>
      </c>
      <c r="S76" s="37">
        <f t="shared" si="17"/>
        <v>0</v>
      </c>
      <c r="T76" s="37">
        <f t="shared" si="18"/>
        <v>0</v>
      </c>
      <c r="U76" s="37">
        <f t="shared" si="19"/>
        <v>0</v>
      </c>
      <c r="V76" s="37">
        <f t="shared" si="20"/>
        <v>0</v>
      </c>
      <c r="W76" s="37">
        <f t="shared" si="21"/>
        <v>0</v>
      </c>
      <c r="Y76" s="142"/>
      <c r="Z76" s="143"/>
      <c r="AA76" s="52">
        <f t="shared" si="27"/>
        <v>0</v>
      </c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</row>
    <row r="77" spans="1:55">
      <c r="A77" s="8" t="s">
        <v>119</v>
      </c>
      <c r="B77" s="20">
        <f t="shared" si="28"/>
        <v>0</v>
      </c>
      <c r="C77" s="20">
        <f t="shared" si="22"/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f t="shared" si="23"/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3">
        <f t="shared" si="24"/>
        <v>0</v>
      </c>
      <c r="P77" s="22">
        <f t="shared" si="25"/>
        <v>0</v>
      </c>
      <c r="Q77" s="39">
        <f t="shared" si="26"/>
        <v>0</v>
      </c>
      <c r="S77" s="37">
        <f t="shared" si="17"/>
        <v>0</v>
      </c>
      <c r="T77" s="37">
        <f t="shared" si="18"/>
        <v>0</v>
      </c>
      <c r="U77" s="37">
        <f t="shared" si="19"/>
        <v>0</v>
      </c>
      <c r="V77" s="37">
        <f t="shared" si="20"/>
        <v>0</v>
      </c>
      <c r="W77" s="37">
        <f t="shared" si="21"/>
        <v>0</v>
      </c>
      <c r="Y77" s="142"/>
      <c r="Z77" s="143"/>
      <c r="AA77" s="52">
        <f t="shared" si="27"/>
        <v>0</v>
      </c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</row>
    <row r="78" spans="1:55">
      <c r="A78" s="8" t="s">
        <v>120</v>
      </c>
      <c r="B78" s="20">
        <f t="shared" si="28"/>
        <v>0</v>
      </c>
      <c r="C78" s="20">
        <f t="shared" si="22"/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f t="shared" si="23"/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3">
        <f t="shared" si="24"/>
        <v>0</v>
      </c>
      <c r="P78" s="22">
        <f t="shared" si="25"/>
        <v>0</v>
      </c>
      <c r="Q78" s="39">
        <f t="shared" si="26"/>
        <v>0</v>
      </c>
      <c r="S78" s="37">
        <f t="shared" si="17"/>
        <v>0</v>
      </c>
      <c r="T78" s="37">
        <f t="shared" si="18"/>
        <v>0</v>
      </c>
      <c r="U78" s="37">
        <f t="shared" si="19"/>
        <v>0</v>
      </c>
      <c r="V78" s="37">
        <f t="shared" si="20"/>
        <v>0</v>
      </c>
      <c r="W78" s="37">
        <f t="shared" si="21"/>
        <v>0</v>
      </c>
      <c r="Y78" s="142"/>
      <c r="Z78" s="143"/>
      <c r="AA78" s="52">
        <f t="shared" si="27"/>
        <v>0</v>
      </c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</row>
    <row r="79" spans="1:55">
      <c r="A79" s="8" t="s">
        <v>121</v>
      </c>
      <c r="B79" s="20">
        <f t="shared" si="28"/>
        <v>0</v>
      </c>
      <c r="C79" s="20">
        <f t="shared" si="22"/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f t="shared" si="23"/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3">
        <f t="shared" si="24"/>
        <v>0</v>
      </c>
      <c r="P79" s="22">
        <f t="shared" si="25"/>
        <v>0</v>
      </c>
      <c r="Q79" s="39">
        <f t="shared" si="26"/>
        <v>0</v>
      </c>
      <c r="S79" s="37">
        <f t="shared" si="17"/>
        <v>0</v>
      </c>
      <c r="T79" s="37">
        <f t="shared" si="18"/>
        <v>0</v>
      </c>
      <c r="U79" s="37">
        <f t="shared" si="19"/>
        <v>0</v>
      </c>
      <c r="V79" s="37">
        <f t="shared" si="20"/>
        <v>0</v>
      </c>
      <c r="W79" s="37">
        <f t="shared" si="21"/>
        <v>0</v>
      </c>
      <c r="Y79" s="142"/>
      <c r="Z79" s="143"/>
      <c r="AA79" s="52">
        <f t="shared" si="27"/>
        <v>0</v>
      </c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</row>
    <row r="80" spans="1:55">
      <c r="A80" s="8" t="s">
        <v>122</v>
      </c>
      <c r="B80" s="20">
        <f t="shared" si="28"/>
        <v>0</v>
      </c>
      <c r="C80" s="20">
        <f t="shared" si="22"/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f t="shared" si="23"/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>
        <f t="shared" si="24"/>
        <v>0</v>
      </c>
      <c r="P80" s="22">
        <f t="shared" si="25"/>
        <v>0</v>
      </c>
      <c r="Q80" s="39">
        <f t="shared" si="26"/>
        <v>0</v>
      </c>
      <c r="S80" s="37">
        <f t="shared" si="17"/>
        <v>0</v>
      </c>
      <c r="T80" s="37">
        <f t="shared" si="18"/>
        <v>0</v>
      </c>
      <c r="U80" s="37">
        <f t="shared" si="19"/>
        <v>0</v>
      </c>
      <c r="V80" s="37">
        <f t="shared" si="20"/>
        <v>0</v>
      </c>
      <c r="W80" s="37">
        <f t="shared" si="21"/>
        <v>0</v>
      </c>
      <c r="Y80" s="142"/>
      <c r="Z80" s="143"/>
      <c r="AA80" s="52">
        <f t="shared" si="27"/>
        <v>0</v>
      </c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</row>
    <row r="81" spans="1:55">
      <c r="A81" s="8" t="s">
        <v>123</v>
      </c>
      <c r="B81" s="20">
        <f t="shared" si="28"/>
        <v>0</v>
      </c>
      <c r="C81" s="20">
        <f t="shared" si="22"/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f t="shared" si="23"/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3">
        <f t="shared" si="24"/>
        <v>0</v>
      </c>
      <c r="P81" s="22">
        <f t="shared" si="25"/>
        <v>0</v>
      </c>
      <c r="Q81" s="39">
        <f t="shared" si="26"/>
        <v>0</v>
      </c>
      <c r="S81" s="37">
        <f t="shared" si="17"/>
        <v>0</v>
      </c>
      <c r="T81" s="37">
        <f t="shared" si="18"/>
        <v>0</v>
      </c>
      <c r="U81" s="37">
        <f t="shared" si="19"/>
        <v>0</v>
      </c>
      <c r="V81" s="37">
        <f t="shared" si="20"/>
        <v>0</v>
      </c>
      <c r="W81" s="37">
        <f t="shared" si="21"/>
        <v>0</v>
      </c>
      <c r="Y81" s="142"/>
      <c r="Z81" s="143"/>
      <c r="AA81" s="52">
        <f t="shared" si="27"/>
        <v>0</v>
      </c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</row>
    <row r="82" spans="1:55">
      <c r="A82" s="8" t="s">
        <v>124</v>
      </c>
      <c r="B82" s="20">
        <f t="shared" si="28"/>
        <v>0</v>
      </c>
      <c r="C82" s="20">
        <f t="shared" si="22"/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f t="shared" si="23"/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3">
        <f t="shared" si="24"/>
        <v>0</v>
      </c>
      <c r="P82" s="22">
        <f t="shared" si="25"/>
        <v>0</v>
      </c>
      <c r="Q82" s="39">
        <f t="shared" si="26"/>
        <v>0</v>
      </c>
      <c r="S82" s="37">
        <f t="shared" si="17"/>
        <v>0</v>
      </c>
      <c r="T82" s="37">
        <f t="shared" si="18"/>
        <v>0</v>
      </c>
      <c r="U82" s="37">
        <f t="shared" si="19"/>
        <v>0</v>
      </c>
      <c r="V82" s="37">
        <f t="shared" si="20"/>
        <v>0</v>
      </c>
      <c r="W82" s="37">
        <f t="shared" si="21"/>
        <v>0</v>
      </c>
      <c r="Y82" s="142"/>
      <c r="Z82" s="143"/>
      <c r="AA82" s="52">
        <f t="shared" si="27"/>
        <v>0</v>
      </c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</row>
    <row r="83" spans="1:55">
      <c r="A83" s="8" t="s">
        <v>125</v>
      </c>
      <c r="B83" s="20">
        <f t="shared" si="28"/>
        <v>0</v>
      </c>
      <c r="C83" s="20">
        <f t="shared" si="22"/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f t="shared" si="23"/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>
        <f t="shared" si="24"/>
        <v>0</v>
      </c>
      <c r="P83" s="22">
        <f t="shared" si="25"/>
        <v>0</v>
      </c>
      <c r="Q83" s="39">
        <f t="shared" si="26"/>
        <v>0</v>
      </c>
      <c r="S83" s="37">
        <f t="shared" si="17"/>
        <v>0</v>
      </c>
      <c r="T83" s="37">
        <f t="shared" si="18"/>
        <v>0</v>
      </c>
      <c r="U83" s="37">
        <f t="shared" si="19"/>
        <v>0</v>
      </c>
      <c r="V83" s="37">
        <f t="shared" si="20"/>
        <v>0</v>
      </c>
      <c r="W83" s="37">
        <f t="shared" si="21"/>
        <v>0</v>
      </c>
      <c r="Y83" s="142"/>
      <c r="Z83" s="143"/>
      <c r="AA83" s="52">
        <f t="shared" si="27"/>
        <v>0</v>
      </c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</row>
    <row r="84" spans="1:55">
      <c r="A84" s="8" t="s">
        <v>126</v>
      </c>
      <c r="B84" s="20">
        <f t="shared" si="28"/>
        <v>0</v>
      </c>
      <c r="C84" s="20">
        <f t="shared" si="22"/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f t="shared" si="23"/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3">
        <f t="shared" si="24"/>
        <v>0</v>
      </c>
      <c r="P84" s="22">
        <f t="shared" si="25"/>
        <v>0</v>
      </c>
      <c r="Q84" s="39">
        <f t="shared" si="26"/>
        <v>0</v>
      </c>
      <c r="S84" s="37">
        <f t="shared" si="17"/>
        <v>0</v>
      </c>
      <c r="T84" s="37">
        <f t="shared" si="18"/>
        <v>0</v>
      </c>
      <c r="U84" s="37">
        <f t="shared" si="19"/>
        <v>0</v>
      </c>
      <c r="V84" s="37">
        <f t="shared" si="20"/>
        <v>0</v>
      </c>
      <c r="W84" s="37">
        <f t="shared" si="21"/>
        <v>0</v>
      </c>
      <c r="Y84" s="142"/>
      <c r="Z84" s="143"/>
      <c r="AA84" s="52">
        <f t="shared" si="27"/>
        <v>0</v>
      </c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</row>
    <row r="85" spans="1:55">
      <c r="A85" s="8" t="s">
        <v>127</v>
      </c>
      <c r="B85" s="20">
        <f t="shared" si="28"/>
        <v>0</v>
      </c>
      <c r="C85" s="20">
        <f t="shared" si="22"/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f t="shared" si="23"/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3">
        <f t="shared" si="24"/>
        <v>0</v>
      </c>
      <c r="P85" s="22">
        <f t="shared" si="25"/>
        <v>0</v>
      </c>
      <c r="Q85" s="39">
        <f t="shared" si="26"/>
        <v>0</v>
      </c>
      <c r="S85" s="37">
        <f t="shared" si="17"/>
        <v>0</v>
      </c>
      <c r="T85" s="37">
        <f t="shared" si="18"/>
        <v>0</v>
      </c>
      <c r="U85" s="37">
        <f t="shared" si="19"/>
        <v>0</v>
      </c>
      <c r="V85" s="37">
        <f t="shared" si="20"/>
        <v>0</v>
      </c>
      <c r="W85" s="37">
        <f t="shared" si="21"/>
        <v>0</v>
      </c>
      <c r="Y85" s="142"/>
      <c r="Z85" s="143"/>
      <c r="AA85" s="52">
        <f t="shared" si="27"/>
        <v>0</v>
      </c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</row>
    <row r="86" spans="1:55">
      <c r="A86" s="8" t="s">
        <v>128</v>
      </c>
      <c r="B86" s="20">
        <f t="shared" si="28"/>
        <v>0</v>
      </c>
      <c r="C86" s="20">
        <f t="shared" si="22"/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f t="shared" si="23"/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3">
        <f t="shared" si="24"/>
        <v>0</v>
      </c>
      <c r="P86" s="22">
        <f t="shared" si="25"/>
        <v>0</v>
      </c>
      <c r="Q86" s="39">
        <f t="shared" si="26"/>
        <v>0</v>
      </c>
      <c r="S86" s="37">
        <f t="shared" si="17"/>
        <v>0</v>
      </c>
      <c r="T86" s="37">
        <f t="shared" si="18"/>
        <v>0</v>
      </c>
      <c r="U86" s="37">
        <f t="shared" si="19"/>
        <v>0</v>
      </c>
      <c r="V86" s="37">
        <f t="shared" si="20"/>
        <v>0</v>
      </c>
      <c r="W86" s="37">
        <f t="shared" si="21"/>
        <v>0</v>
      </c>
      <c r="Y86" s="142"/>
      <c r="Z86" s="143"/>
      <c r="AA86" s="52">
        <f t="shared" si="27"/>
        <v>0</v>
      </c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</row>
    <row r="87" spans="1:55">
      <c r="A87" s="8" t="s">
        <v>129</v>
      </c>
      <c r="B87" s="20">
        <f t="shared" si="28"/>
        <v>0</v>
      </c>
      <c r="C87" s="20">
        <f t="shared" si="22"/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f t="shared" si="23"/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3">
        <f t="shared" si="24"/>
        <v>0</v>
      </c>
      <c r="P87" s="22">
        <f t="shared" si="25"/>
        <v>0</v>
      </c>
      <c r="Q87" s="39">
        <f t="shared" si="26"/>
        <v>0</v>
      </c>
      <c r="S87" s="37">
        <f t="shared" si="17"/>
        <v>0</v>
      </c>
      <c r="T87" s="37">
        <f t="shared" si="18"/>
        <v>0</v>
      </c>
      <c r="U87" s="37">
        <f t="shared" si="19"/>
        <v>0</v>
      </c>
      <c r="V87" s="37">
        <f t="shared" si="20"/>
        <v>0</v>
      </c>
      <c r="W87" s="37">
        <f t="shared" si="21"/>
        <v>0</v>
      </c>
      <c r="Y87" s="142"/>
      <c r="Z87" s="143"/>
      <c r="AA87" s="52">
        <f t="shared" si="27"/>
        <v>0</v>
      </c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</row>
    <row r="88" spans="1:55">
      <c r="A88" s="8" t="s">
        <v>130</v>
      </c>
      <c r="B88" s="20">
        <f t="shared" si="28"/>
        <v>0</v>
      </c>
      <c r="C88" s="20">
        <f t="shared" si="22"/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f t="shared" si="23"/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>
        <f t="shared" si="24"/>
        <v>0</v>
      </c>
      <c r="P88" s="22">
        <f t="shared" si="25"/>
        <v>0</v>
      </c>
      <c r="Q88" s="39">
        <f t="shared" si="26"/>
        <v>0</v>
      </c>
      <c r="S88" s="37">
        <f t="shared" si="17"/>
        <v>0</v>
      </c>
      <c r="T88" s="37">
        <f t="shared" si="18"/>
        <v>0</v>
      </c>
      <c r="U88" s="37">
        <f t="shared" si="19"/>
        <v>0</v>
      </c>
      <c r="V88" s="37">
        <f t="shared" si="20"/>
        <v>0</v>
      </c>
      <c r="W88" s="37">
        <f t="shared" si="21"/>
        <v>0</v>
      </c>
      <c r="Y88" s="142"/>
      <c r="Z88" s="143"/>
      <c r="AA88" s="52">
        <f t="shared" si="27"/>
        <v>0</v>
      </c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</row>
    <row r="89" spans="1:55">
      <c r="A89" s="8" t="s">
        <v>131</v>
      </c>
      <c r="B89" s="20">
        <f t="shared" si="28"/>
        <v>0</v>
      </c>
      <c r="C89" s="20">
        <f t="shared" si="22"/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f t="shared" si="23"/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3">
        <f t="shared" si="24"/>
        <v>0</v>
      </c>
      <c r="P89" s="22">
        <f t="shared" si="25"/>
        <v>0</v>
      </c>
      <c r="Q89" s="39">
        <f t="shared" si="26"/>
        <v>0</v>
      </c>
      <c r="S89" s="37">
        <f t="shared" si="17"/>
        <v>0</v>
      </c>
      <c r="T89" s="37">
        <f t="shared" si="18"/>
        <v>0</v>
      </c>
      <c r="U89" s="37">
        <f t="shared" si="19"/>
        <v>0</v>
      </c>
      <c r="V89" s="37">
        <f t="shared" si="20"/>
        <v>0</v>
      </c>
      <c r="W89" s="37">
        <f t="shared" si="21"/>
        <v>0</v>
      </c>
      <c r="Y89" s="142"/>
      <c r="Z89" s="143"/>
      <c r="AA89" s="52">
        <f t="shared" si="27"/>
        <v>0</v>
      </c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</row>
    <row r="90" spans="1:55">
      <c r="A90" s="8" t="s">
        <v>132</v>
      </c>
      <c r="B90" s="20">
        <f t="shared" si="28"/>
        <v>0</v>
      </c>
      <c r="C90" s="20">
        <f t="shared" si="22"/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f t="shared" si="23"/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3">
        <f t="shared" si="24"/>
        <v>0</v>
      </c>
      <c r="P90" s="22">
        <f t="shared" si="25"/>
        <v>0</v>
      </c>
      <c r="Q90" s="39">
        <f t="shared" si="26"/>
        <v>0</v>
      </c>
      <c r="S90" s="37">
        <f t="shared" si="17"/>
        <v>0</v>
      </c>
      <c r="T90" s="37">
        <f t="shared" si="18"/>
        <v>0</v>
      </c>
      <c r="U90" s="37">
        <f t="shared" si="19"/>
        <v>0</v>
      </c>
      <c r="V90" s="37">
        <f t="shared" si="20"/>
        <v>0</v>
      </c>
      <c r="W90" s="37">
        <f t="shared" si="21"/>
        <v>0</v>
      </c>
      <c r="Y90" s="142"/>
      <c r="Z90" s="143"/>
      <c r="AA90" s="52">
        <f t="shared" si="27"/>
        <v>0</v>
      </c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</row>
    <row r="91" spans="1:55">
      <c r="A91" s="8" t="s">
        <v>133</v>
      </c>
      <c r="B91" s="20">
        <f t="shared" si="28"/>
        <v>0</v>
      </c>
      <c r="C91" s="20">
        <f t="shared" si="22"/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f t="shared" si="23"/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>
        <f t="shared" si="24"/>
        <v>0</v>
      </c>
      <c r="P91" s="22">
        <f t="shared" si="25"/>
        <v>0</v>
      </c>
      <c r="Q91" s="39">
        <f t="shared" si="26"/>
        <v>0</v>
      </c>
      <c r="S91" s="37">
        <f t="shared" si="17"/>
        <v>0</v>
      </c>
      <c r="T91" s="37">
        <f t="shared" si="18"/>
        <v>0</v>
      </c>
      <c r="U91" s="37">
        <f t="shared" si="19"/>
        <v>0</v>
      </c>
      <c r="V91" s="37">
        <f t="shared" si="20"/>
        <v>0</v>
      </c>
      <c r="W91" s="37">
        <f t="shared" si="21"/>
        <v>0</v>
      </c>
      <c r="Y91" s="142"/>
      <c r="Z91" s="143"/>
      <c r="AA91" s="52">
        <f t="shared" si="27"/>
        <v>0</v>
      </c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</row>
    <row r="92" spans="1:55">
      <c r="A92" s="8" t="s">
        <v>134</v>
      </c>
      <c r="B92" s="20">
        <f t="shared" si="28"/>
        <v>0</v>
      </c>
      <c r="C92" s="20">
        <f t="shared" si="22"/>
        <v>0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f t="shared" si="23"/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3">
        <f t="shared" si="24"/>
        <v>0</v>
      </c>
      <c r="P92" s="22">
        <f t="shared" si="25"/>
        <v>0</v>
      </c>
      <c r="Q92" s="39">
        <f t="shared" si="26"/>
        <v>0</v>
      </c>
      <c r="S92" s="37">
        <f t="shared" si="17"/>
        <v>0</v>
      </c>
      <c r="T92" s="37">
        <f t="shared" si="18"/>
        <v>0</v>
      </c>
      <c r="U92" s="37">
        <f t="shared" si="19"/>
        <v>0</v>
      </c>
      <c r="V92" s="37">
        <f t="shared" si="20"/>
        <v>0</v>
      </c>
      <c r="W92" s="37">
        <f t="shared" si="21"/>
        <v>0</v>
      </c>
      <c r="Y92" s="142"/>
      <c r="Z92" s="143"/>
      <c r="AA92" s="52">
        <f t="shared" si="27"/>
        <v>0</v>
      </c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</row>
    <row r="93" spans="1:55">
      <c r="A93" s="8" t="s">
        <v>135</v>
      </c>
      <c r="B93" s="20">
        <f t="shared" si="28"/>
        <v>0</v>
      </c>
      <c r="C93" s="20">
        <f t="shared" si="22"/>
        <v>0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f t="shared" si="23"/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>
        <f t="shared" si="24"/>
        <v>0</v>
      </c>
      <c r="P93" s="22">
        <f t="shared" si="25"/>
        <v>0</v>
      </c>
      <c r="Q93" s="39">
        <f t="shared" si="26"/>
        <v>0</v>
      </c>
      <c r="S93" s="37">
        <f t="shared" si="17"/>
        <v>0</v>
      </c>
      <c r="T93" s="37">
        <f t="shared" si="18"/>
        <v>0</v>
      </c>
      <c r="U93" s="37">
        <f t="shared" si="19"/>
        <v>0</v>
      </c>
      <c r="V93" s="37">
        <f t="shared" si="20"/>
        <v>0</v>
      </c>
      <c r="W93" s="37">
        <f t="shared" si="21"/>
        <v>0</v>
      </c>
      <c r="Y93" s="142"/>
      <c r="Z93" s="143"/>
      <c r="AA93" s="52">
        <f t="shared" si="27"/>
        <v>0</v>
      </c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</row>
    <row r="94" spans="1:55">
      <c r="A94" s="8" t="s">
        <v>136</v>
      </c>
      <c r="B94" s="20">
        <f t="shared" si="28"/>
        <v>0</v>
      </c>
      <c r="C94" s="20">
        <f t="shared" si="22"/>
        <v>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f t="shared" si="23"/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>
        <f t="shared" si="24"/>
        <v>0</v>
      </c>
      <c r="P94" s="22">
        <f t="shared" si="25"/>
        <v>0</v>
      </c>
      <c r="Q94" s="39">
        <f t="shared" si="26"/>
        <v>0</v>
      </c>
      <c r="S94" s="37">
        <f t="shared" si="17"/>
        <v>0</v>
      </c>
      <c r="T94" s="37">
        <f t="shared" si="18"/>
        <v>0</v>
      </c>
      <c r="U94" s="37">
        <f t="shared" si="19"/>
        <v>0</v>
      </c>
      <c r="V94" s="37">
        <f t="shared" si="20"/>
        <v>0</v>
      </c>
      <c r="W94" s="37">
        <f t="shared" si="21"/>
        <v>0</v>
      </c>
      <c r="Y94" s="142"/>
      <c r="Z94" s="143"/>
      <c r="AA94" s="52">
        <f t="shared" si="27"/>
        <v>0</v>
      </c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</row>
    <row r="95" spans="1:55">
      <c r="A95" s="8" t="s">
        <v>137</v>
      </c>
      <c r="B95" s="20">
        <f t="shared" si="28"/>
        <v>0</v>
      </c>
      <c r="C95" s="20">
        <f t="shared" si="22"/>
        <v>0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f t="shared" si="23"/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3">
        <f t="shared" si="24"/>
        <v>0</v>
      </c>
      <c r="P95" s="22">
        <f t="shared" si="25"/>
        <v>0</v>
      </c>
      <c r="Q95" s="39">
        <f t="shared" si="26"/>
        <v>0</v>
      </c>
      <c r="S95" s="37">
        <f t="shared" si="17"/>
        <v>0</v>
      </c>
      <c r="T95" s="37">
        <f t="shared" si="18"/>
        <v>0</v>
      </c>
      <c r="U95" s="37">
        <f t="shared" si="19"/>
        <v>0</v>
      </c>
      <c r="V95" s="37">
        <f t="shared" si="20"/>
        <v>0</v>
      </c>
      <c r="W95" s="37">
        <f t="shared" si="21"/>
        <v>0</v>
      </c>
      <c r="Y95" s="142"/>
      <c r="Z95" s="143"/>
      <c r="AA95" s="52">
        <f t="shared" si="27"/>
        <v>0</v>
      </c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</row>
    <row r="96" spans="1:55">
      <c r="A96" s="8" t="s">
        <v>138</v>
      </c>
      <c r="B96" s="20">
        <f t="shared" si="28"/>
        <v>0</v>
      </c>
      <c r="C96" s="20">
        <f t="shared" si="22"/>
        <v>0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f t="shared" si="23"/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3">
        <f t="shared" si="24"/>
        <v>0</v>
      </c>
      <c r="P96" s="22">
        <f t="shared" si="25"/>
        <v>0</v>
      </c>
      <c r="Q96" s="39">
        <f t="shared" si="26"/>
        <v>0</v>
      </c>
      <c r="S96" s="37">
        <f t="shared" si="17"/>
        <v>0</v>
      </c>
      <c r="T96" s="37">
        <f t="shared" si="18"/>
        <v>0</v>
      </c>
      <c r="U96" s="37">
        <f t="shared" si="19"/>
        <v>0</v>
      </c>
      <c r="V96" s="37">
        <f t="shared" si="20"/>
        <v>0</v>
      </c>
      <c r="W96" s="37">
        <f t="shared" si="21"/>
        <v>0</v>
      </c>
      <c r="Y96" s="142"/>
      <c r="Z96" s="143"/>
      <c r="AA96" s="52">
        <f t="shared" si="27"/>
        <v>0</v>
      </c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</row>
    <row r="97" spans="1:55">
      <c r="A97" s="8" t="s">
        <v>139</v>
      </c>
      <c r="B97" s="20">
        <f t="shared" si="28"/>
        <v>0</v>
      </c>
      <c r="C97" s="20">
        <f t="shared" si="22"/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f t="shared" si="23"/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>
        <f t="shared" si="24"/>
        <v>0</v>
      </c>
      <c r="P97" s="22">
        <f t="shared" si="25"/>
        <v>0</v>
      </c>
      <c r="Q97" s="39">
        <f t="shared" si="26"/>
        <v>0</v>
      </c>
      <c r="S97" s="37">
        <f t="shared" si="17"/>
        <v>0</v>
      </c>
      <c r="T97" s="37">
        <f t="shared" si="18"/>
        <v>0</v>
      </c>
      <c r="U97" s="37">
        <f t="shared" si="19"/>
        <v>0</v>
      </c>
      <c r="V97" s="37">
        <f t="shared" si="20"/>
        <v>0</v>
      </c>
      <c r="W97" s="37">
        <f t="shared" si="21"/>
        <v>0</v>
      </c>
      <c r="Y97" s="142"/>
      <c r="Z97" s="143"/>
      <c r="AA97" s="52">
        <f t="shared" si="27"/>
        <v>0</v>
      </c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</row>
    <row r="98" spans="1:55">
      <c r="A98" s="8" t="s">
        <v>140</v>
      </c>
      <c r="B98" s="20">
        <f t="shared" si="28"/>
        <v>0</v>
      </c>
      <c r="C98" s="20">
        <f t="shared" si="22"/>
        <v>0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f t="shared" si="23"/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>
        <f t="shared" si="24"/>
        <v>0</v>
      </c>
      <c r="P98" s="22">
        <f t="shared" si="25"/>
        <v>0</v>
      </c>
      <c r="Q98" s="39">
        <f t="shared" si="26"/>
        <v>0</v>
      </c>
      <c r="S98" s="37">
        <f t="shared" si="17"/>
        <v>0</v>
      </c>
      <c r="T98" s="37">
        <f t="shared" si="18"/>
        <v>0</v>
      </c>
      <c r="U98" s="37">
        <f t="shared" si="19"/>
        <v>0</v>
      </c>
      <c r="V98" s="37">
        <f t="shared" si="20"/>
        <v>0</v>
      </c>
      <c r="W98" s="37">
        <f t="shared" si="21"/>
        <v>0</v>
      </c>
      <c r="Y98" s="142"/>
      <c r="Z98" s="143"/>
      <c r="AA98" s="52">
        <f t="shared" si="27"/>
        <v>0</v>
      </c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</row>
    <row r="99" spans="1:55">
      <c r="A99" s="8" t="s">
        <v>171</v>
      </c>
      <c r="B99" s="20">
        <f t="shared" ref="B99:Q99" si="29">SUM(B3:B98)/4000</f>
        <v>0</v>
      </c>
      <c r="C99" s="20">
        <f t="shared" si="29"/>
        <v>0</v>
      </c>
      <c r="D99" s="20">
        <f t="shared" si="29"/>
        <v>0</v>
      </c>
      <c r="E99" s="20">
        <f t="shared" si="29"/>
        <v>0</v>
      </c>
      <c r="F99" s="20">
        <f t="shared" si="29"/>
        <v>0</v>
      </c>
      <c r="G99" s="20">
        <f t="shared" si="29"/>
        <v>0</v>
      </c>
      <c r="H99" s="20">
        <f t="shared" si="29"/>
        <v>0</v>
      </c>
      <c r="I99" s="20">
        <f t="shared" si="29"/>
        <v>0</v>
      </c>
      <c r="J99" s="21">
        <f t="shared" si="29"/>
        <v>0</v>
      </c>
      <c r="K99" s="22">
        <f t="shared" si="29"/>
        <v>0</v>
      </c>
      <c r="L99" s="22">
        <f t="shared" si="29"/>
        <v>0</v>
      </c>
      <c r="M99" s="22">
        <f t="shared" si="29"/>
        <v>0</v>
      </c>
      <c r="N99" s="22">
        <f t="shared" si="29"/>
        <v>0</v>
      </c>
      <c r="O99" s="23">
        <f t="shared" si="29"/>
        <v>0</v>
      </c>
      <c r="P99" s="23">
        <f t="shared" si="29"/>
        <v>0</v>
      </c>
      <c r="Q99" s="43">
        <f t="shared" si="29"/>
        <v>0</v>
      </c>
      <c r="S99" s="37">
        <f>SUM(S3:S98)/4000</f>
        <v>0</v>
      </c>
      <c r="T99" s="37">
        <f t="shared" ref="T99:W99" si="30">SUM(T3:T98)/4000</f>
        <v>0</v>
      </c>
      <c r="U99" s="37">
        <f t="shared" si="30"/>
        <v>0</v>
      </c>
      <c r="V99" s="37">
        <f t="shared" si="30"/>
        <v>0</v>
      </c>
      <c r="W99" s="37">
        <f t="shared" si="30"/>
        <v>0</v>
      </c>
      <c r="Y99" s="143">
        <f t="shared" ref="Y99:Z99" si="31">SUM(Y3:Y98)/4000</f>
        <v>0</v>
      </c>
      <c r="Z99" s="143">
        <f t="shared" si="31"/>
        <v>0</v>
      </c>
      <c r="AA99" s="52">
        <f>SUM(Z3:Z98)/4000</f>
        <v>0</v>
      </c>
      <c r="AB99" s="47">
        <f t="shared" ref="AB99:AO99" si="32">SUM(AB3:AB98)/4000</f>
        <v>0</v>
      </c>
      <c r="AC99" s="47">
        <f t="shared" si="32"/>
        <v>0</v>
      </c>
      <c r="AD99" s="47">
        <f t="shared" si="32"/>
        <v>0</v>
      </c>
      <c r="AE99" s="47">
        <f t="shared" si="32"/>
        <v>0</v>
      </c>
      <c r="AF99" s="47">
        <f t="shared" si="32"/>
        <v>0</v>
      </c>
      <c r="AG99" s="47">
        <f t="shared" si="32"/>
        <v>0</v>
      </c>
      <c r="AH99" s="47">
        <f t="shared" si="32"/>
        <v>0</v>
      </c>
      <c r="AI99" s="47">
        <f t="shared" si="32"/>
        <v>0</v>
      </c>
      <c r="AJ99" s="47">
        <f t="shared" si="32"/>
        <v>0</v>
      </c>
      <c r="AK99" s="47">
        <f t="shared" si="32"/>
        <v>0</v>
      </c>
      <c r="AL99" s="47">
        <f t="shared" si="32"/>
        <v>0</v>
      </c>
      <c r="AM99" s="47">
        <f t="shared" si="32"/>
        <v>0</v>
      </c>
      <c r="AN99" s="47">
        <f t="shared" si="32"/>
        <v>0</v>
      </c>
      <c r="AO99" s="47">
        <f t="shared" si="32"/>
        <v>0</v>
      </c>
      <c r="AP99" s="47">
        <f t="shared" ref="AP99:BC99" si="33">SUM(AP3:AP98)/4000</f>
        <v>0</v>
      </c>
      <c r="AQ99" s="47">
        <f t="shared" si="33"/>
        <v>0</v>
      </c>
      <c r="AR99" s="47">
        <f t="shared" si="33"/>
        <v>0</v>
      </c>
      <c r="AS99" s="47">
        <f t="shared" si="33"/>
        <v>0</v>
      </c>
      <c r="AT99" s="47">
        <f t="shared" si="33"/>
        <v>0</v>
      </c>
      <c r="AU99" s="47">
        <f t="shared" si="33"/>
        <v>0</v>
      </c>
      <c r="AV99" s="47">
        <f t="shared" si="33"/>
        <v>0</v>
      </c>
      <c r="AW99" s="47">
        <f t="shared" si="33"/>
        <v>0</v>
      </c>
      <c r="AX99" s="47">
        <f t="shared" si="33"/>
        <v>0</v>
      </c>
      <c r="AY99" s="47">
        <f t="shared" si="33"/>
        <v>0</v>
      </c>
      <c r="AZ99" s="47">
        <f t="shared" si="33"/>
        <v>0</v>
      </c>
      <c r="BA99" s="47">
        <f t="shared" si="33"/>
        <v>0</v>
      </c>
      <c r="BB99" s="47">
        <f t="shared" si="33"/>
        <v>0</v>
      </c>
      <c r="BC99" s="47">
        <f t="shared" si="33"/>
        <v>0</v>
      </c>
    </row>
    <row r="100" spans="1:55" ht="15.75" thickBot="1"/>
    <row r="101" spans="1:55" ht="15.75" thickBot="1">
      <c r="AA101" s="59" t="s">
        <v>142</v>
      </c>
      <c r="AB101" s="56">
        <f>SUM(AB102:AB106)</f>
        <v>0</v>
      </c>
      <c r="AC101" s="54">
        <f t="shared" ref="AC101:AG101" si="34">SUM(AC102:AC106)</f>
        <v>0</v>
      </c>
      <c r="AD101" s="54">
        <f t="shared" si="34"/>
        <v>0</v>
      </c>
      <c r="AE101" s="54">
        <f t="shared" si="34"/>
        <v>0</v>
      </c>
      <c r="AF101" s="54">
        <f t="shared" si="34"/>
        <v>0</v>
      </c>
      <c r="AG101" s="54">
        <f t="shared" si="34"/>
        <v>0</v>
      </c>
      <c r="AH101" s="54">
        <f t="shared" ref="AH101" si="35">SUM(AH102:AH106)</f>
        <v>0</v>
      </c>
      <c r="AI101" s="54">
        <f t="shared" ref="AI101" si="36">SUM(AI102:AI106)</f>
        <v>0</v>
      </c>
      <c r="AJ101" s="54">
        <f t="shared" ref="AJ101" si="37">SUM(AJ102:AJ106)</f>
        <v>0</v>
      </c>
      <c r="AK101" s="54">
        <f t="shared" ref="AK101" si="38">SUM(AK102:AK106)</f>
        <v>0</v>
      </c>
      <c r="AL101" s="54">
        <f t="shared" ref="AL101" si="39">SUM(AL102:AL106)</f>
        <v>0</v>
      </c>
      <c r="AM101" s="54">
        <f t="shared" ref="AM101" si="40">SUM(AM102:AM106)</f>
        <v>0</v>
      </c>
      <c r="AN101" s="54">
        <f t="shared" ref="AN101:BB101" si="41">SUM(AN102:AN106)</f>
        <v>0</v>
      </c>
      <c r="AO101" s="54">
        <f t="shared" ref="AO101:BC101" si="42">SUM(AO102:AO106)</f>
        <v>0</v>
      </c>
      <c r="AP101" s="54">
        <f t="shared" si="41"/>
        <v>0</v>
      </c>
      <c r="AQ101" s="54">
        <f t="shared" si="42"/>
        <v>0</v>
      </c>
      <c r="AR101" s="54">
        <f t="shared" si="41"/>
        <v>0</v>
      </c>
      <c r="AS101" s="54">
        <f t="shared" si="42"/>
        <v>0</v>
      </c>
      <c r="AT101" s="54">
        <f t="shared" si="41"/>
        <v>0</v>
      </c>
      <c r="AU101" s="54">
        <f t="shared" si="42"/>
        <v>0</v>
      </c>
      <c r="AV101" s="54">
        <f t="shared" si="41"/>
        <v>0</v>
      </c>
      <c r="AW101" s="54">
        <f t="shared" si="42"/>
        <v>0</v>
      </c>
      <c r="AX101" s="54">
        <f t="shared" si="41"/>
        <v>0</v>
      </c>
      <c r="AY101" s="54">
        <f t="shared" si="42"/>
        <v>0</v>
      </c>
      <c r="AZ101" s="54">
        <f t="shared" si="41"/>
        <v>0</v>
      </c>
      <c r="BA101" s="54">
        <f t="shared" si="42"/>
        <v>0</v>
      </c>
      <c r="BB101" s="54">
        <f t="shared" si="41"/>
        <v>0</v>
      </c>
      <c r="BC101" s="54">
        <f t="shared" si="42"/>
        <v>0</v>
      </c>
    </row>
    <row r="102" spans="1:55">
      <c r="AA102" s="60" t="s">
        <v>145</v>
      </c>
      <c r="AB102" s="57">
        <f>IF(AB$2=$AA$102,1,0)</f>
        <v>0</v>
      </c>
      <c r="AC102" s="53">
        <f t="shared" ref="AC102:BC102" si="43">IF(AC$2=$AA$102,1,0)</f>
        <v>0</v>
      </c>
      <c r="AD102" s="53">
        <f t="shared" si="43"/>
        <v>0</v>
      </c>
      <c r="AE102" s="53">
        <f t="shared" si="43"/>
        <v>0</v>
      </c>
      <c r="AF102" s="53">
        <f t="shared" si="43"/>
        <v>0</v>
      </c>
      <c r="AG102" s="53">
        <f t="shared" si="43"/>
        <v>0</v>
      </c>
      <c r="AH102" s="53">
        <f t="shared" si="43"/>
        <v>0</v>
      </c>
      <c r="AI102" s="53">
        <f t="shared" si="43"/>
        <v>0</v>
      </c>
      <c r="AJ102" s="53">
        <f t="shared" si="43"/>
        <v>0</v>
      </c>
      <c r="AK102" s="53">
        <f t="shared" si="43"/>
        <v>0</v>
      </c>
      <c r="AL102" s="53">
        <f t="shared" si="43"/>
        <v>0</v>
      </c>
      <c r="AM102" s="53">
        <f t="shared" si="43"/>
        <v>0</v>
      </c>
      <c r="AN102" s="53">
        <f t="shared" si="43"/>
        <v>0</v>
      </c>
      <c r="AO102" s="53">
        <f t="shared" si="43"/>
        <v>0</v>
      </c>
      <c r="AP102" s="53">
        <f t="shared" si="43"/>
        <v>0</v>
      </c>
      <c r="AQ102" s="53">
        <f t="shared" si="43"/>
        <v>0</v>
      </c>
      <c r="AR102" s="53">
        <f t="shared" si="43"/>
        <v>0</v>
      </c>
      <c r="AS102" s="53">
        <f t="shared" si="43"/>
        <v>0</v>
      </c>
      <c r="AT102" s="53">
        <f t="shared" si="43"/>
        <v>0</v>
      </c>
      <c r="AU102" s="53">
        <f t="shared" si="43"/>
        <v>0</v>
      </c>
      <c r="AV102" s="53">
        <f t="shared" si="43"/>
        <v>0</v>
      </c>
      <c r="AW102" s="53">
        <f t="shared" si="43"/>
        <v>0</v>
      </c>
      <c r="AX102" s="53">
        <f t="shared" si="43"/>
        <v>0</v>
      </c>
      <c r="AY102" s="53">
        <f t="shared" si="43"/>
        <v>0</v>
      </c>
      <c r="AZ102" s="53">
        <f t="shared" si="43"/>
        <v>0</v>
      </c>
      <c r="BA102" s="53">
        <f t="shared" si="43"/>
        <v>0</v>
      </c>
      <c r="BB102" s="53">
        <f t="shared" si="43"/>
        <v>0</v>
      </c>
      <c r="BC102" s="53">
        <f t="shared" si="43"/>
        <v>0</v>
      </c>
    </row>
    <row r="103" spans="1:55">
      <c r="AA103" s="61" t="s">
        <v>146</v>
      </c>
      <c r="AB103" s="58">
        <f>IF(AB$2=$AA$103,1,0)</f>
        <v>0</v>
      </c>
      <c r="AC103" s="46">
        <f t="shared" ref="AC103:BC103" si="44">IF(AC$2=$AA$103,1,0)</f>
        <v>0</v>
      </c>
      <c r="AD103" s="46">
        <f t="shared" si="44"/>
        <v>0</v>
      </c>
      <c r="AE103" s="46">
        <f t="shared" si="44"/>
        <v>0</v>
      </c>
      <c r="AF103" s="46">
        <f t="shared" si="44"/>
        <v>0</v>
      </c>
      <c r="AG103" s="46">
        <f t="shared" si="44"/>
        <v>0</v>
      </c>
      <c r="AH103" s="46">
        <f t="shared" si="44"/>
        <v>0</v>
      </c>
      <c r="AI103" s="46">
        <f t="shared" si="44"/>
        <v>0</v>
      </c>
      <c r="AJ103" s="46">
        <f t="shared" si="44"/>
        <v>0</v>
      </c>
      <c r="AK103" s="46">
        <f t="shared" si="44"/>
        <v>0</v>
      </c>
      <c r="AL103" s="46">
        <f t="shared" si="44"/>
        <v>0</v>
      </c>
      <c r="AM103" s="46">
        <f t="shared" si="44"/>
        <v>0</v>
      </c>
      <c r="AN103" s="46">
        <f t="shared" si="44"/>
        <v>0</v>
      </c>
      <c r="AO103" s="46">
        <f t="shared" si="44"/>
        <v>0</v>
      </c>
      <c r="AP103" s="46">
        <f t="shared" si="44"/>
        <v>0</v>
      </c>
      <c r="AQ103" s="46">
        <f t="shared" si="44"/>
        <v>0</v>
      </c>
      <c r="AR103" s="46">
        <f t="shared" si="44"/>
        <v>0</v>
      </c>
      <c r="AS103" s="46">
        <f t="shared" si="44"/>
        <v>0</v>
      </c>
      <c r="AT103" s="46">
        <f t="shared" si="44"/>
        <v>0</v>
      </c>
      <c r="AU103" s="46">
        <f t="shared" si="44"/>
        <v>0</v>
      </c>
      <c r="AV103" s="46">
        <f t="shared" si="44"/>
        <v>0</v>
      </c>
      <c r="AW103" s="46">
        <f t="shared" si="44"/>
        <v>0</v>
      </c>
      <c r="AX103" s="46">
        <f t="shared" si="44"/>
        <v>0</v>
      </c>
      <c r="AY103" s="46">
        <f t="shared" si="44"/>
        <v>0</v>
      </c>
      <c r="AZ103" s="46">
        <f t="shared" si="44"/>
        <v>0</v>
      </c>
      <c r="BA103" s="46">
        <f t="shared" si="44"/>
        <v>0</v>
      </c>
      <c r="BB103" s="46">
        <f t="shared" si="44"/>
        <v>0</v>
      </c>
      <c r="BC103" s="46">
        <f t="shared" si="44"/>
        <v>0</v>
      </c>
    </row>
    <row r="104" spans="1:55">
      <c r="AA104" s="61" t="s">
        <v>147</v>
      </c>
      <c r="AB104" s="58">
        <f>IF(AB$2=$AA$104,1,0)</f>
        <v>0</v>
      </c>
      <c r="AC104" s="46">
        <f t="shared" ref="AC104:BC104" si="45">IF(AC$2=$AA$104,1,0)</f>
        <v>0</v>
      </c>
      <c r="AD104" s="46">
        <f t="shared" si="45"/>
        <v>0</v>
      </c>
      <c r="AE104" s="46">
        <f t="shared" si="45"/>
        <v>0</v>
      </c>
      <c r="AF104" s="46">
        <f t="shared" si="45"/>
        <v>0</v>
      </c>
      <c r="AG104" s="46">
        <f t="shared" si="45"/>
        <v>0</v>
      </c>
      <c r="AH104" s="46">
        <f t="shared" si="45"/>
        <v>0</v>
      </c>
      <c r="AI104" s="46">
        <f t="shared" si="45"/>
        <v>0</v>
      </c>
      <c r="AJ104" s="46">
        <f t="shared" si="45"/>
        <v>0</v>
      </c>
      <c r="AK104" s="46">
        <f t="shared" si="45"/>
        <v>0</v>
      </c>
      <c r="AL104" s="46">
        <f t="shared" si="45"/>
        <v>0</v>
      </c>
      <c r="AM104" s="46">
        <f t="shared" si="45"/>
        <v>0</v>
      </c>
      <c r="AN104" s="46">
        <f t="shared" si="45"/>
        <v>0</v>
      </c>
      <c r="AO104" s="46">
        <f t="shared" si="45"/>
        <v>0</v>
      </c>
      <c r="AP104" s="46">
        <f t="shared" si="45"/>
        <v>0</v>
      </c>
      <c r="AQ104" s="46">
        <f t="shared" si="45"/>
        <v>0</v>
      </c>
      <c r="AR104" s="46">
        <f t="shared" si="45"/>
        <v>0</v>
      </c>
      <c r="AS104" s="46">
        <f t="shared" si="45"/>
        <v>0</v>
      </c>
      <c r="AT104" s="46">
        <f t="shared" si="45"/>
        <v>0</v>
      </c>
      <c r="AU104" s="46">
        <f t="shared" si="45"/>
        <v>0</v>
      </c>
      <c r="AV104" s="46">
        <f t="shared" si="45"/>
        <v>0</v>
      </c>
      <c r="AW104" s="46">
        <f t="shared" si="45"/>
        <v>0</v>
      </c>
      <c r="AX104" s="46">
        <f t="shared" si="45"/>
        <v>0</v>
      </c>
      <c r="AY104" s="46">
        <f t="shared" si="45"/>
        <v>0</v>
      </c>
      <c r="AZ104" s="46">
        <f t="shared" si="45"/>
        <v>0</v>
      </c>
      <c r="BA104" s="46">
        <f t="shared" si="45"/>
        <v>0</v>
      </c>
      <c r="BB104" s="46">
        <f t="shared" si="45"/>
        <v>0</v>
      </c>
      <c r="BC104" s="46">
        <f t="shared" si="45"/>
        <v>0</v>
      </c>
    </row>
    <row r="105" spans="1:55">
      <c r="AA105" s="61" t="s">
        <v>148</v>
      </c>
      <c r="AB105" s="58">
        <f>IF(AB$2=$AA$105,1,0)</f>
        <v>0</v>
      </c>
      <c r="AC105" s="46">
        <f t="shared" ref="AC105:BC105" si="46">IF(AC$2=$AA$105,1,0)</f>
        <v>0</v>
      </c>
      <c r="AD105" s="46">
        <f t="shared" si="46"/>
        <v>0</v>
      </c>
      <c r="AE105" s="46">
        <f t="shared" si="46"/>
        <v>0</v>
      </c>
      <c r="AF105" s="46">
        <f t="shared" si="46"/>
        <v>0</v>
      </c>
      <c r="AG105" s="46">
        <f t="shared" si="46"/>
        <v>0</v>
      </c>
      <c r="AH105" s="46">
        <f t="shared" si="46"/>
        <v>0</v>
      </c>
      <c r="AI105" s="46">
        <f t="shared" si="46"/>
        <v>0</v>
      </c>
      <c r="AJ105" s="46">
        <f t="shared" si="46"/>
        <v>0</v>
      </c>
      <c r="AK105" s="46">
        <f t="shared" si="46"/>
        <v>0</v>
      </c>
      <c r="AL105" s="46">
        <f t="shared" si="46"/>
        <v>0</v>
      </c>
      <c r="AM105" s="46">
        <f t="shared" si="46"/>
        <v>0</v>
      </c>
      <c r="AN105" s="46">
        <f t="shared" si="46"/>
        <v>0</v>
      </c>
      <c r="AO105" s="46">
        <f t="shared" si="46"/>
        <v>0</v>
      </c>
      <c r="AP105" s="46">
        <f t="shared" si="46"/>
        <v>0</v>
      </c>
      <c r="AQ105" s="46">
        <f t="shared" si="46"/>
        <v>0</v>
      </c>
      <c r="AR105" s="46">
        <f t="shared" si="46"/>
        <v>0</v>
      </c>
      <c r="AS105" s="46">
        <f t="shared" si="46"/>
        <v>0</v>
      </c>
      <c r="AT105" s="46">
        <f t="shared" si="46"/>
        <v>0</v>
      </c>
      <c r="AU105" s="46">
        <f t="shared" si="46"/>
        <v>0</v>
      </c>
      <c r="AV105" s="46">
        <f t="shared" si="46"/>
        <v>0</v>
      </c>
      <c r="AW105" s="46">
        <f t="shared" si="46"/>
        <v>0</v>
      </c>
      <c r="AX105" s="46">
        <f t="shared" si="46"/>
        <v>0</v>
      </c>
      <c r="AY105" s="46">
        <f t="shared" si="46"/>
        <v>0</v>
      </c>
      <c r="AZ105" s="46">
        <f t="shared" si="46"/>
        <v>0</v>
      </c>
      <c r="BA105" s="46">
        <f t="shared" si="46"/>
        <v>0</v>
      </c>
      <c r="BB105" s="46">
        <f t="shared" si="46"/>
        <v>0</v>
      </c>
      <c r="BC105" s="46">
        <f t="shared" si="46"/>
        <v>0</v>
      </c>
    </row>
    <row r="106" spans="1:55" ht="15.75" thickBot="1">
      <c r="Z106" t="s">
        <v>216</v>
      </c>
      <c r="AA106" s="62" t="s">
        <v>149</v>
      </c>
      <c r="AB106" s="58">
        <f>IF(OR(AB$2=$AA$106,AB$2=$Z$106),1,0)</f>
        <v>0</v>
      </c>
      <c r="AC106" s="46">
        <f t="shared" ref="AC106:BC106" si="47">IF(OR(AC$2=$AA$106,AC$2=$Z$106),1,0)</f>
        <v>0</v>
      </c>
      <c r="AD106" s="46">
        <f t="shared" si="47"/>
        <v>0</v>
      </c>
      <c r="AE106" s="46">
        <f t="shared" si="47"/>
        <v>0</v>
      </c>
      <c r="AF106" s="46">
        <f t="shared" si="47"/>
        <v>0</v>
      </c>
      <c r="AG106" s="46">
        <f t="shared" si="47"/>
        <v>0</v>
      </c>
      <c r="AH106" s="46">
        <f t="shared" si="47"/>
        <v>0</v>
      </c>
      <c r="AI106" s="46">
        <f t="shared" si="47"/>
        <v>0</v>
      </c>
      <c r="AJ106" s="46">
        <f t="shared" si="47"/>
        <v>0</v>
      </c>
      <c r="AK106" s="46">
        <f t="shared" si="47"/>
        <v>0</v>
      </c>
      <c r="AL106" s="46">
        <f t="shared" si="47"/>
        <v>0</v>
      </c>
      <c r="AM106" s="46">
        <f t="shared" si="47"/>
        <v>0</v>
      </c>
      <c r="AN106" s="46">
        <f t="shared" si="47"/>
        <v>0</v>
      </c>
      <c r="AO106" s="46">
        <f t="shared" si="47"/>
        <v>0</v>
      </c>
      <c r="AP106" s="46">
        <f t="shared" si="47"/>
        <v>0</v>
      </c>
      <c r="AQ106" s="46">
        <f t="shared" si="47"/>
        <v>0</v>
      </c>
      <c r="AR106" s="46">
        <f t="shared" si="47"/>
        <v>0</v>
      </c>
      <c r="AS106" s="46">
        <f t="shared" si="47"/>
        <v>0</v>
      </c>
      <c r="AT106" s="46">
        <f t="shared" si="47"/>
        <v>0</v>
      </c>
      <c r="AU106" s="46">
        <f t="shared" si="47"/>
        <v>0</v>
      </c>
      <c r="AV106" s="46">
        <f t="shared" si="47"/>
        <v>0</v>
      </c>
      <c r="AW106" s="46">
        <f t="shared" si="47"/>
        <v>0</v>
      </c>
      <c r="AX106" s="46">
        <f t="shared" si="47"/>
        <v>0</v>
      </c>
      <c r="AY106" s="46">
        <f t="shared" si="47"/>
        <v>0</v>
      </c>
      <c r="AZ106" s="46">
        <f t="shared" si="47"/>
        <v>0</v>
      </c>
      <c r="BA106" s="46">
        <f t="shared" si="47"/>
        <v>0</v>
      </c>
      <c r="BB106" s="46">
        <f t="shared" si="47"/>
        <v>0</v>
      </c>
      <c r="BC106" s="46">
        <f t="shared" si="47"/>
        <v>0</v>
      </c>
    </row>
  </sheetData>
  <mergeCells count="7">
    <mergeCell ref="AA1:AA2"/>
    <mergeCell ref="B1:C1"/>
    <mergeCell ref="J1:O1"/>
    <mergeCell ref="P1:P2"/>
    <mergeCell ref="Q1:Q2"/>
    <mergeCell ref="S1:W1"/>
    <mergeCell ref="Y1:Z1"/>
  </mergeCells>
  <conditionalFormatting sqref="AB101:BC101">
    <cfRule type="cellIs" dxfId="2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</cols>
  <sheetData>
    <row r="1" spans="1:23" ht="15" customHeight="1">
      <c r="A1" s="2">
        <f>Allocation_SG!A1</f>
        <v>45335</v>
      </c>
      <c r="B1" s="211" t="s">
        <v>198</v>
      </c>
      <c r="C1" s="211"/>
      <c r="D1" s="213" t="s">
        <v>293</v>
      </c>
      <c r="E1" s="213"/>
      <c r="F1" s="213"/>
      <c r="G1" s="213"/>
      <c r="H1" s="213"/>
      <c r="I1" s="214"/>
      <c r="J1" s="205" t="s">
        <v>287</v>
      </c>
      <c r="K1" s="206"/>
      <c r="L1" s="206"/>
      <c r="M1" s="206"/>
      <c r="N1" s="206"/>
      <c r="O1" s="207"/>
      <c r="P1" s="205"/>
      <c r="Q1" s="208" t="s">
        <v>142</v>
      </c>
      <c r="S1" s="209" t="s">
        <v>288</v>
      </c>
      <c r="T1" s="209"/>
      <c r="U1" s="209"/>
      <c r="V1" s="209"/>
      <c r="W1" s="209"/>
    </row>
    <row r="2" spans="1:23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147</v>
      </c>
      <c r="G2" s="19" t="s">
        <v>148</v>
      </c>
      <c r="H2" s="19" t="s">
        <v>216</v>
      </c>
      <c r="I2" s="19" t="s">
        <v>217</v>
      </c>
      <c r="J2" s="21" t="s">
        <v>145</v>
      </c>
      <c r="K2" s="22" t="s">
        <v>146</v>
      </c>
      <c r="L2" s="22" t="s">
        <v>147</v>
      </c>
      <c r="M2" s="22" t="s">
        <v>148</v>
      </c>
      <c r="N2" s="22" t="s">
        <v>216</v>
      </c>
      <c r="O2" s="23" t="s">
        <v>217</v>
      </c>
      <c r="P2" s="205"/>
      <c r="Q2" s="208"/>
      <c r="S2" s="41" t="s">
        <v>145</v>
      </c>
      <c r="T2" s="42" t="s">
        <v>146</v>
      </c>
      <c r="U2" s="42" t="s">
        <v>147</v>
      </c>
      <c r="V2" s="42" t="s">
        <v>148</v>
      </c>
      <c r="W2" s="42" t="s">
        <v>149</v>
      </c>
    </row>
    <row r="3" spans="1:23">
      <c r="A3" s="8" t="s">
        <v>45</v>
      </c>
      <c r="B3" s="20">
        <v>0</v>
      </c>
      <c r="C3" s="20">
        <f>B3</f>
        <v>0</v>
      </c>
      <c r="D3" s="19">
        <v>41.81</v>
      </c>
      <c r="E3" s="19">
        <v>23.9</v>
      </c>
      <c r="F3" s="19">
        <v>0</v>
      </c>
      <c r="G3" s="19">
        <v>5.09</v>
      </c>
      <c r="H3" s="19">
        <v>29.2</v>
      </c>
      <c r="I3" s="19">
        <f>SUM(D3:H3)</f>
        <v>100.00000000000001</v>
      </c>
      <c r="J3" s="21">
        <f>$C3*D3/$I3</f>
        <v>0</v>
      </c>
      <c r="K3" s="21">
        <f t="shared" ref="K3:O3" si="0">$C3*E3/$I3</f>
        <v>0</v>
      </c>
      <c r="L3" s="21">
        <f t="shared" si="0"/>
        <v>0</v>
      </c>
      <c r="M3" s="21">
        <f t="shared" si="0"/>
        <v>0</v>
      </c>
      <c r="N3" s="21">
        <f t="shared" si="0"/>
        <v>0</v>
      </c>
      <c r="O3" s="21">
        <f t="shared" si="0"/>
        <v>0</v>
      </c>
      <c r="P3" s="22"/>
      <c r="Q3" s="39">
        <f>O3+P3</f>
        <v>0</v>
      </c>
      <c r="S3" s="37">
        <f t="shared" ref="S3:S66" si="1">J3</f>
        <v>0</v>
      </c>
      <c r="T3" s="37">
        <f t="shared" ref="T3:T66" si="2">K3</f>
        <v>0</v>
      </c>
      <c r="U3" s="37">
        <f t="shared" ref="U3:U66" si="3">L3</f>
        <v>0</v>
      </c>
      <c r="V3" s="37">
        <f t="shared" ref="V3:V66" si="4">M3</f>
        <v>0</v>
      </c>
      <c r="W3" s="37">
        <f t="shared" ref="W3:W66" si="5">N3</f>
        <v>0</v>
      </c>
    </row>
    <row r="4" spans="1:23">
      <c r="A4" s="8" t="s">
        <v>46</v>
      </c>
      <c r="B4" s="20">
        <f>B3</f>
        <v>0</v>
      </c>
      <c r="C4" s="20">
        <f t="shared" ref="C4:C67" si="6">B4</f>
        <v>0</v>
      </c>
      <c r="D4" s="19">
        <v>41.81</v>
      </c>
      <c r="E4" s="19">
        <v>23.9</v>
      </c>
      <c r="F4" s="19">
        <v>0</v>
      </c>
      <c r="G4" s="19">
        <v>5.09</v>
      </c>
      <c r="H4" s="19">
        <v>29.2</v>
      </c>
      <c r="I4" s="19">
        <f t="shared" ref="I4:I67" si="7">SUM(D4:H4)</f>
        <v>100.00000000000001</v>
      </c>
      <c r="J4" s="21">
        <f t="shared" ref="J4:J67" si="8">$C4*D4/$I4</f>
        <v>0</v>
      </c>
      <c r="K4" s="21">
        <f t="shared" ref="K4:K67" si="9">$C4*E4/$I4</f>
        <v>0</v>
      </c>
      <c r="L4" s="21">
        <f t="shared" ref="L4:L67" si="10">$C4*F4/$I4</f>
        <v>0</v>
      </c>
      <c r="M4" s="21">
        <f t="shared" ref="M4:M67" si="11">$C4*G4/$I4</f>
        <v>0</v>
      </c>
      <c r="N4" s="21">
        <f t="shared" ref="N4:N67" si="12">$C4*H4/$I4</f>
        <v>0</v>
      </c>
      <c r="O4" s="21">
        <f t="shared" ref="O4:O67" si="13">$C4*I4/$I4</f>
        <v>0</v>
      </c>
      <c r="P4" s="22"/>
      <c r="Q4" s="39">
        <f t="shared" ref="Q4:Q67" si="14">O4+P4</f>
        <v>0</v>
      </c>
      <c r="S4" s="37">
        <f t="shared" si="1"/>
        <v>0</v>
      </c>
      <c r="T4" s="37">
        <f t="shared" si="2"/>
        <v>0</v>
      </c>
      <c r="U4" s="37">
        <f t="shared" si="3"/>
        <v>0</v>
      </c>
      <c r="V4" s="37">
        <f t="shared" si="4"/>
        <v>0</v>
      </c>
      <c r="W4" s="37">
        <f t="shared" si="5"/>
        <v>0</v>
      </c>
    </row>
    <row r="5" spans="1:23">
      <c r="A5" s="8" t="s">
        <v>47</v>
      </c>
      <c r="B5" s="20">
        <f t="shared" ref="B5:B68" si="15">B4</f>
        <v>0</v>
      </c>
      <c r="C5" s="20">
        <f t="shared" si="6"/>
        <v>0</v>
      </c>
      <c r="D5" s="19">
        <v>41.81</v>
      </c>
      <c r="E5" s="19">
        <v>23.9</v>
      </c>
      <c r="F5" s="19">
        <v>0</v>
      </c>
      <c r="G5" s="19">
        <v>5.09</v>
      </c>
      <c r="H5" s="19">
        <v>29.2</v>
      </c>
      <c r="I5" s="19">
        <f t="shared" si="7"/>
        <v>100.00000000000001</v>
      </c>
      <c r="J5" s="21">
        <f t="shared" si="8"/>
        <v>0</v>
      </c>
      <c r="K5" s="21">
        <f t="shared" si="9"/>
        <v>0</v>
      </c>
      <c r="L5" s="21">
        <f t="shared" si="10"/>
        <v>0</v>
      </c>
      <c r="M5" s="21">
        <f t="shared" si="11"/>
        <v>0</v>
      </c>
      <c r="N5" s="21">
        <f t="shared" si="12"/>
        <v>0</v>
      </c>
      <c r="O5" s="21">
        <f t="shared" si="13"/>
        <v>0</v>
      </c>
      <c r="P5" s="22"/>
      <c r="Q5" s="39">
        <f t="shared" si="14"/>
        <v>0</v>
      </c>
      <c r="S5" s="37">
        <f t="shared" si="1"/>
        <v>0</v>
      </c>
      <c r="T5" s="37">
        <f t="shared" si="2"/>
        <v>0</v>
      </c>
      <c r="U5" s="37">
        <f t="shared" si="3"/>
        <v>0</v>
      </c>
      <c r="V5" s="37">
        <f t="shared" si="4"/>
        <v>0</v>
      </c>
      <c r="W5" s="37">
        <f t="shared" si="5"/>
        <v>0</v>
      </c>
    </row>
    <row r="6" spans="1:23">
      <c r="A6" s="8" t="s">
        <v>48</v>
      </c>
      <c r="B6" s="20">
        <f t="shared" si="15"/>
        <v>0</v>
      </c>
      <c r="C6" s="20">
        <f t="shared" si="6"/>
        <v>0</v>
      </c>
      <c r="D6" s="19">
        <v>41.81</v>
      </c>
      <c r="E6" s="19">
        <v>23.9</v>
      </c>
      <c r="F6" s="19">
        <v>0</v>
      </c>
      <c r="G6" s="19">
        <v>5.09</v>
      </c>
      <c r="H6" s="19">
        <v>29.2</v>
      </c>
      <c r="I6" s="19">
        <f t="shared" si="7"/>
        <v>100.00000000000001</v>
      </c>
      <c r="J6" s="21">
        <f t="shared" si="8"/>
        <v>0</v>
      </c>
      <c r="K6" s="21">
        <f t="shared" si="9"/>
        <v>0</v>
      </c>
      <c r="L6" s="21">
        <f t="shared" si="10"/>
        <v>0</v>
      </c>
      <c r="M6" s="21">
        <f t="shared" si="11"/>
        <v>0</v>
      </c>
      <c r="N6" s="21">
        <f t="shared" si="12"/>
        <v>0</v>
      </c>
      <c r="O6" s="21">
        <f t="shared" si="13"/>
        <v>0</v>
      </c>
      <c r="P6" s="22"/>
      <c r="Q6" s="39">
        <f t="shared" si="14"/>
        <v>0</v>
      </c>
      <c r="S6" s="37">
        <f t="shared" si="1"/>
        <v>0</v>
      </c>
      <c r="T6" s="37">
        <f t="shared" si="2"/>
        <v>0</v>
      </c>
      <c r="U6" s="37">
        <f t="shared" si="3"/>
        <v>0</v>
      </c>
      <c r="V6" s="37">
        <f t="shared" si="4"/>
        <v>0</v>
      </c>
      <c r="W6" s="37">
        <f t="shared" si="5"/>
        <v>0</v>
      </c>
    </row>
    <row r="7" spans="1:23">
      <c r="A7" s="8" t="s">
        <v>49</v>
      </c>
      <c r="B7" s="20">
        <f t="shared" si="15"/>
        <v>0</v>
      </c>
      <c r="C7" s="20">
        <f t="shared" si="6"/>
        <v>0</v>
      </c>
      <c r="D7" s="19">
        <v>41.81</v>
      </c>
      <c r="E7" s="19">
        <v>23.9</v>
      </c>
      <c r="F7" s="19">
        <v>0</v>
      </c>
      <c r="G7" s="19">
        <v>5.09</v>
      </c>
      <c r="H7" s="19">
        <v>29.2</v>
      </c>
      <c r="I7" s="19">
        <f t="shared" si="7"/>
        <v>100.00000000000001</v>
      </c>
      <c r="J7" s="21">
        <f t="shared" si="8"/>
        <v>0</v>
      </c>
      <c r="K7" s="21">
        <f t="shared" si="9"/>
        <v>0</v>
      </c>
      <c r="L7" s="21">
        <f t="shared" si="10"/>
        <v>0</v>
      </c>
      <c r="M7" s="21">
        <f t="shared" si="11"/>
        <v>0</v>
      </c>
      <c r="N7" s="21">
        <f t="shared" si="12"/>
        <v>0</v>
      </c>
      <c r="O7" s="21">
        <f t="shared" si="13"/>
        <v>0</v>
      </c>
      <c r="P7" s="22"/>
      <c r="Q7" s="39">
        <f t="shared" si="14"/>
        <v>0</v>
      </c>
      <c r="S7" s="37">
        <f t="shared" si="1"/>
        <v>0</v>
      </c>
      <c r="T7" s="37">
        <f t="shared" si="2"/>
        <v>0</v>
      </c>
      <c r="U7" s="37">
        <f t="shared" si="3"/>
        <v>0</v>
      </c>
      <c r="V7" s="37">
        <f t="shared" si="4"/>
        <v>0</v>
      </c>
      <c r="W7" s="37">
        <f t="shared" si="5"/>
        <v>0</v>
      </c>
    </row>
    <row r="8" spans="1:23">
      <c r="A8" s="8" t="s">
        <v>50</v>
      </c>
      <c r="B8" s="20">
        <f t="shared" si="15"/>
        <v>0</v>
      </c>
      <c r="C8" s="20">
        <f t="shared" si="6"/>
        <v>0</v>
      </c>
      <c r="D8" s="19">
        <v>41.81</v>
      </c>
      <c r="E8" s="19">
        <v>23.9</v>
      </c>
      <c r="F8" s="19">
        <v>0</v>
      </c>
      <c r="G8" s="19">
        <v>5.09</v>
      </c>
      <c r="H8" s="19">
        <v>29.2</v>
      </c>
      <c r="I8" s="19">
        <f t="shared" si="7"/>
        <v>100.00000000000001</v>
      </c>
      <c r="J8" s="21">
        <f t="shared" si="8"/>
        <v>0</v>
      </c>
      <c r="K8" s="21">
        <f t="shared" si="9"/>
        <v>0</v>
      </c>
      <c r="L8" s="21">
        <f t="shared" si="10"/>
        <v>0</v>
      </c>
      <c r="M8" s="21">
        <f t="shared" si="11"/>
        <v>0</v>
      </c>
      <c r="N8" s="21">
        <f t="shared" si="12"/>
        <v>0</v>
      </c>
      <c r="O8" s="21">
        <f t="shared" si="13"/>
        <v>0</v>
      </c>
      <c r="P8" s="22"/>
      <c r="Q8" s="39">
        <f t="shared" si="14"/>
        <v>0</v>
      </c>
      <c r="S8" s="37">
        <f t="shared" si="1"/>
        <v>0</v>
      </c>
      <c r="T8" s="37">
        <f t="shared" si="2"/>
        <v>0</v>
      </c>
      <c r="U8" s="37">
        <f t="shared" si="3"/>
        <v>0</v>
      </c>
      <c r="V8" s="37">
        <f t="shared" si="4"/>
        <v>0</v>
      </c>
      <c r="W8" s="37">
        <f t="shared" si="5"/>
        <v>0</v>
      </c>
    </row>
    <row r="9" spans="1:23">
      <c r="A9" s="8" t="s">
        <v>51</v>
      </c>
      <c r="B9" s="20">
        <f t="shared" si="15"/>
        <v>0</v>
      </c>
      <c r="C9" s="20">
        <f t="shared" si="6"/>
        <v>0</v>
      </c>
      <c r="D9" s="19">
        <v>41.81</v>
      </c>
      <c r="E9" s="19">
        <v>23.9</v>
      </c>
      <c r="F9" s="19">
        <v>0</v>
      </c>
      <c r="G9" s="19">
        <v>5.09</v>
      </c>
      <c r="H9" s="19">
        <v>29.2</v>
      </c>
      <c r="I9" s="19">
        <f t="shared" si="7"/>
        <v>100.00000000000001</v>
      </c>
      <c r="J9" s="21">
        <f t="shared" si="8"/>
        <v>0</v>
      </c>
      <c r="K9" s="21">
        <f t="shared" si="9"/>
        <v>0</v>
      </c>
      <c r="L9" s="21">
        <f t="shared" si="10"/>
        <v>0</v>
      </c>
      <c r="M9" s="21">
        <f t="shared" si="11"/>
        <v>0</v>
      </c>
      <c r="N9" s="21">
        <f t="shared" si="12"/>
        <v>0</v>
      </c>
      <c r="O9" s="21">
        <f t="shared" si="13"/>
        <v>0</v>
      </c>
      <c r="P9" s="22"/>
      <c r="Q9" s="39">
        <f t="shared" si="14"/>
        <v>0</v>
      </c>
      <c r="S9" s="37">
        <f t="shared" si="1"/>
        <v>0</v>
      </c>
      <c r="T9" s="37">
        <f t="shared" si="2"/>
        <v>0</v>
      </c>
      <c r="U9" s="37">
        <f t="shared" si="3"/>
        <v>0</v>
      </c>
      <c r="V9" s="37">
        <f t="shared" si="4"/>
        <v>0</v>
      </c>
      <c r="W9" s="37">
        <f t="shared" si="5"/>
        <v>0</v>
      </c>
    </row>
    <row r="10" spans="1:23">
      <c r="A10" s="8" t="s">
        <v>52</v>
      </c>
      <c r="B10" s="20">
        <f t="shared" si="15"/>
        <v>0</v>
      </c>
      <c r="C10" s="20">
        <f t="shared" si="6"/>
        <v>0</v>
      </c>
      <c r="D10" s="19">
        <v>41.81</v>
      </c>
      <c r="E10" s="19">
        <v>23.9</v>
      </c>
      <c r="F10" s="19">
        <v>0</v>
      </c>
      <c r="G10" s="19">
        <v>5.09</v>
      </c>
      <c r="H10" s="19">
        <v>29.2</v>
      </c>
      <c r="I10" s="19">
        <f t="shared" si="7"/>
        <v>100.00000000000001</v>
      </c>
      <c r="J10" s="21">
        <f t="shared" si="8"/>
        <v>0</v>
      </c>
      <c r="K10" s="21">
        <f t="shared" si="9"/>
        <v>0</v>
      </c>
      <c r="L10" s="21">
        <f t="shared" si="10"/>
        <v>0</v>
      </c>
      <c r="M10" s="21">
        <f t="shared" si="11"/>
        <v>0</v>
      </c>
      <c r="N10" s="21">
        <f t="shared" si="12"/>
        <v>0</v>
      </c>
      <c r="O10" s="21">
        <f t="shared" si="13"/>
        <v>0</v>
      </c>
      <c r="P10" s="22"/>
      <c r="Q10" s="39">
        <f t="shared" si="14"/>
        <v>0</v>
      </c>
      <c r="S10" s="37">
        <f t="shared" si="1"/>
        <v>0</v>
      </c>
      <c r="T10" s="37">
        <f t="shared" si="2"/>
        <v>0</v>
      </c>
      <c r="U10" s="37">
        <f t="shared" si="3"/>
        <v>0</v>
      </c>
      <c r="V10" s="37">
        <f t="shared" si="4"/>
        <v>0</v>
      </c>
      <c r="W10" s="37">
        <f t="shared" si="5"/>
        <v>0</v>
      </c>
    </row>
    <row r="11" spans="1:23">
      <c r="A11" s="8" t="s">
        <v>53</v>
      </c>
      <c r="B11" s="20">
        <f t="shared" si="15"/>
        <v>0</v>
      </c>
      <c r="C11" s="20">
        <f t="shared" si="6"/>
        <v>0</v>
      </c>
      <c r="D11" s="19">
        <v>41.81</v>
      </c>
      <c r="E11" s="19">
        <v>23.9</v>
      </c>
      <c r="F11" s="19">
        <v>0</v>
      </c>
      <c r="G11" s="19">
        <v>5.09</v>
      </c>
      <c r="H11" s="19">
        <v>29.2</v>
      </c>
      <c r="I11" s="19">
        <f t="shared" si="7"/>
        <v>100.00000000000001</v>
      </c>
      <c r="J11" s="21">
        <f t="shared" si="8"/>
        <v>0</v>
      </c>
      <c r="K11" s="21">
        <f t="shared" si="9"/>
        <v>0</v>
      </c>
      <c r="L11" s="21">
        <f t="shared" si="10"/>
        <v>0</v>
      </c>
      <c r="M11" s="21">
        <f t="shared" si="11"/>
        <v>0</v>
      </c>
      <c r="N11" s="21">
        <f t="shared" si="12"/>
        <v>0</v>
      </c>
      <c r="O11" s="21">
        <f t="shared" si="13"/>
        <v>0</v>
      </c>
      <c r="P11" s="22"/>
      <c r="Q11" s="39">
        <f t="shared" si="14"/>
        <v>0</v>
      </c>
      <c r="S11" s="37">
        <f t="shared" si="1"/>
        <v>0</v>
      </c>
      <c r="T11" s="37">
        <f t="shared" si="2"/>
        <v>0</v>
      </c>
      <c r="U11" s="37">
        <f t="shared" si="3"/>
        <v>0</v>
      </c>
      <c r="V11" s="37">
        <f t="shared" si="4"/>
        <v>0</v>
      </c>
      <c r="W11" s="37">
        <f t="shared" si="5"/>
        <v>0</v>
      </c>
    </row>
    <row r="12" spans="1:23">
      <c r="A12" s="8" t="s">
        <v>54</v>
      </c>
      <c r="B12" s="20">
        <f t="shared" si="15"/>
        <v>0</v>
      </c>
      <c r="C12" s="20">
        <f t="shared" si="6"/>
        <v>0</v>
      </c>
      <c r="D12" s="19">
        <v>41.81</v>
      </c>
      <c r="E12" s="19">
        <v>23.9</v>
      </c>
      <c r="F12" s="19">
        <v>0</v>
      </c>
      <c r="G12" s="19">
        <v>5.09</v>
      </c>
      <c r="H12" s="19">
        <v>29.2</v>
      </c>
      <c r="I12" s="19">
        <f t="shared" si="7"/>
        <v>100.00000000000001</v>
      </c>
      <c r="J12" s="21">
        <f t="shared" si="8"/>
        <v>0</v>
      </c>
      <c r="K12" s="21">
        <f t="shared" si="9"/>
        <v>0</v>
      </c>
      <c r="L12" s="21">
        <f t="shared" si="10"/>
        <v>0</v>
      </c>
      <c r="M12" s="21">
        <f t="shared" si="11"/>
        <v>0</v>
      </c>
      <c r="N12" s="21">
        <f t="shared" si="12"/>
        <v>0</v>
      </c>
      <c r="O12" s="21">
        <f t="shared" si="13"/>
        <v>0</v>
      </c>
      <c r="P12" s="22"/>
      <c r="Q12" s="39">
        <f t="shared" si="14"/>
        <v>0</v>
      </c>
      <c r="S12" s="37">
        <f t="shared" si="1"/>
        <v>0</v>
      </c>
      <c r="T12" s="37">
        <f t="shared" si="2"/>
        <v>0</v>
      </c>
      <c r="U12" s="37">
        <f t="shared" si="3"/>
        <v>0</v>
      </c>
      <c r="V12" s="37">
        <f t="shared" si="4"/>
        <v>0</v>
      </c>
      <c r="W12" s="37">
        <f t="shared" si="5"/>
        <v>0</v>
      </c>
    </row>
    <row r="13" spans="1:23">
      <c r="A13" s="8" t="s">
        <v>55</v>
      </c>
      <c r="B13" s="20">
        <f t="shared" si="15"/>
        <v>0</v>
      </c>
      <c r="C13" s="20">
        <f t="shared" si="6"/>
        <v>0</v>
      </c>
      <c r="D13" s="19">
        <v>41.81</v>
      </c>
      <c r="E13" s="19">
        <v>23.9</v>
      </c>
      <c r="F13" s="19">
        <v>0</v>
      </c>
      <c r="G13" s="19">
        <v>5.09</v>
      </c>
      <c r="H13" s="19">
        <v>29.2</v>
      </c>
      <c r="I13" s="19">
        <f t="shared" si="7"/>
        <v>100.00000000000001</v>
      </c>
      <c r="J13" s="21">
        <f t="shared" si="8"/>
        <v>0</v>
      </c>
      <c r="K13" s="21">
        <f t="shared" si="9"/>
        <v>0</v>
      </c>
      <c r="L13" s="21">
        <f t="shared" si="10"/>
        <v>0</v>
      </c>
      <c r="M13" s="21">
        <f t="shared" si="11"/>
        <v>0</v>
      </c>
      <c r="N13" s="21">
        <f t="shared" si="12"/>
        <v>0</v>
      </c>
      <c r="O13" s="21">
        <f t="shared" si="13"/>
        <v>0</v>
      </c>
      <c r="P13" s="22"/>
      <c r="Q13" s="39">
        <f t="shared" si="14"/>
        <v>0</v>
      </c>
      <c r="S13" s="37">
        <f t="shared" si="1"/>
        <v>0</v>
      </c>
      <c r="T13" s="37">
        <f t="shared" si="2"/>
        <v>0</v>
      </c>
      <c r="U13" s="37">
        <f t="shared" si="3"/>
        <v>0</v>
      </c>
      <c r="V13" s="37">
        <f t="shared" si="4"/>
        <v>0</v>
      </c>
      <c r="W13" s="37">
        <f t="shared" si="5"/>
        <v>0</v>
      </c>
    </row>
    <row r="14" spans="1:23">
      <c r="A14" s="8" t="s">
        <v>56</v>
      </c>
      <c r="B14" s="20">
        <f t="shared" si="15"/>
        <v>0</v>
      </c>
      <c r="C14" s="20">
        <f t="shared" si="6"/>
        <v>0</v>
      </c>
      <c r="D14" s="19">
        <v>41.81</v>
      </c>
      <c r="E14" s="19">
        <v>23.9</v>
      </c>
      <c r="F14" s="19">
        <v>0</v>
      </c>
      <c r="G14" s="19">
        <v>5.09</v>
      </c>
      <c r="H14" s="19">
        <v>29.2</v>
      </c>
      <c r="I14" s="19">
        <f t="shared" si="7"/>
        <v>100.00000000000001</v>
      </c>
      <c r="J14" s="21">
        <f t="shared" si="8"/>
        <v>0</v>
      </c>
      <c r="K14" s="21">
        <f t="shared" si="9"/>
        <v>0</v>
      </c>
      <c r="L14" s="21">
        <f t="shared" si="10"/>
        <v>0</v>
      </c>
      <c r="M14" s="21">
        <f t="shared" si="11"/>
        <v>0</v>
      </c>
      <c r="N14" s="21">
        <f t="shared" si="12"/>
        <v>0</v>
      </c>
      <c r="O14" s="21">
        <f t="shared" si="13"/>
        <v>0</v>
      </c>
      <c r="P14" s="22"/>
      <c r="Q14" s="39">
        <f t="shared" si="14"/>
        <v>0</v>
      </c>
      <c r="S14" s="37">
        <f t="shared" si="1"/>
        <v>0</v>
      </c>
      <c r="T14" s="37">
        <f t="shared" si="2"/>
        <v>0</v>
      </c>
      <c r="U14" s="37">
        <f t="shared" si="3"/>
        <v>0</v>
      </c>
      <c r="V14" s="37">
        <f t="shared" si="4"/>
        <v>0</v>
      </c>
      <c r="W14" s="37">
        <f t="shared" si="5"/>
        <v>0</v>
      </c>
    </row>
    <row r="15" spans="1:23">
      <c r="A15" s="8" t="s">
        <v>57</v>
      </c>
      <c r="B15" s="20">
        <f t="shared" si="15"/>
        <v>0</v>
      </c>
      <c r="C15" s="20">
        <f t="shared" si="6"/>
        <v>0</v>
      </c>
      <c r="D15" s="19">
        <v>41.81</v>
      </c>
      <c r="E15" s="19">
        <v>23.9</v>
      </c>
      <c r="F15" s="19">
        <v>0</v>
      </c>
      <c r="G15" s="19">
        <v>5.09</v>
      </c>
      <c r="H15" s="19">
        <v>29.2</v>
      </c>
      <c r="I15" s="19">
        <f t="shared" si="7"/>
        <v>100.00000000000001</v>
      </c>
      <c r="J15" s="21">
        <f t="shared" si="8"/>
        <v>0</v>
      </c>
      <c r="K15" s="21">
        <f t="shared" si="9"/>
        <v>0</v>
      </c>
      <c r="L15" s="21">
        <f t="shared" si="10"/>
        <v>0</v>
      </c>
      <c r="M15" s="21">
        <f t="shared" si="11"/>
        <v>0</v>
      </c>
      <c r="N15" s="21">
        <f t="shared" si="12"/>
        <v>0</v>
      </c>
      <c r="O15" s="21">
        <f t="shared" si="13"/>
        <v>0</v>
      </c>
      <c r="P15" s="22"/>
      <c r="Q15" s="39">
        <f t="shared" si="14"/>
        <v>0</v>
      </c>
      <c r="S15" s="37">
        <f t="shared" si="1"/>
        <v>0</v>
      </c>
      <c r="T15" s="37">
        <f t="shared" si="2"/>
        <v>0</v>
      </c>
      <c r="U15" s="37">
        <f t="shared" si="3"/>
        <v>0</v>
      </c>
      <c r="V15" s="37">
        <f t="shared" si="4"/>
        <v>0</v>
      </c>
      <c r="W15" s="37">
        <f t="shared" si="5"/>
        <v>0</v>
      </c>
    </row>
    <row r="16" spans="1:23">
      <c r="A16" s="8" t="s">
        <v>58</v>
      </c>
      <c r="B16" s="20">
        <f t="shared" si="15"/>
        <v>0</v>
      </c>
      <c r="C16" s="20">
        <f t="shared" si="6"/>
        <v>0</v>
      </c>
      <c r="D16" s="19">
        <v>41.81</v>
      </c>
      <c r="E16" s="19">
        <v>23.9</v>
      </c>
      <c r="F16" s="19">
        <v>0</v>
      </c>
      <c r="G16" s="19">
        <v>5.09</v>
      </c>
      <c r="H16" s="19">
        <v>29.2</v>
      </c>
      <c r="I16" s="19">
        <f t="shared" si="7"/>
        <v>100.00000000000001</v>
      </c>
      <c r="J16" s="21">
        <f t="shared" si="8"/>
        <v>0</v>
      </c>
      <c r="K16" s="21">
        <f t="shared" si="9"/>
        <v>0</v>
      </c>
      <c r="L16" s="21">
        <f t="shared" si="10"/>
        <v>0</v>
      </c>
      <c r="M16" s="21">
        <f t="shared" si="11"/>
        <v>0</v>
      </c>
      <c r="N16" s="21">
        <f t="shared" si="12"/>
        <v>0</v>
      </c>
      <c r="O16" s="21">
        <f t="shared" si="13"/>
        <v>0</v>
      </c>
      <c r="P16" s="22"/>
      <c r="Q16" s="39">
        <f t="shared" si="14"/>
        <v>0</v>
      </c>
      <c r="S16" s="37">
        <f t="shared" si="1"/>
        <v>0</v>
      </c>
      <c r="T16" s="37">
        <f t="shared" si="2"/>
        <v>0</v>
      </c>
      <c r="U16" s="37">
        <f t="shared" si="3"/>
        <v>0</v>
      </c>
      <c r="V16" s="37">
        <f t="shared" si="4"/>
        <v>0</v>
      </c>
      <c r="W16" s="37">
        <f t="shared" si="5"/>
        <v>0</v>
      </c>
    </row>
    <row r="17" spans="1:23">
      <c r="A17" s="8" t="s">
        <v>59</v>
      </c>
      <c r="B17" s="20">
        <f t="shared" si="15"/>
        <v>0</v>
      </c>
      <c r="C17" s="20">
        <f t="shared" si="6"/>
        <v>0</v>
      </c>
      <c r="D17" s="19">
        <v>41.81</v>
      </c>
      <c r="E17" s="19">
        <v>23.9</v>
      </c>
      <c r="F17" s="19">
        <v>0</v>
      </c>
      <c r="G17" s="19">
        <v>5.09</v>
      </c>
      <c r="H17" s="19">
        <v>29.2</v>
      </c>
      <c r="I17" s="19">
        <f t="shared" si="7"/>
        <v>100.00000000000001</v>
      </c>
      <c r="J17" s="21">
        <f t="shared" si="8"/>
        <v>0</v>
      </c>
      <c r="K17" s="21">
        <f t="shared" si="9"/>
        <v>0</v>
      </c>
      <c r="L17" s="21">
        <f t="shared" si="10"/>
        <v>0</v>
      </c>
      <c r="M17" s="21">
        <f t="shared" si="11"/>
        <v>0</v>
      </c>
      <c r="N17" s="21">
        <f t="shared" si="12"/>
        <v>0</v>
      </c>
      <c r="O17" s="21">
        <f t="shared" si="13"/>
        <v>0</v>
      </c>
      <c r="P17" s="22"/>
      <c r="Q17" s="39">
        <f t="shared" si="14"/>
        <v>0</v>
      </c>
      <c r="S17" s="37">
        <f t="shared" si="1"/>
        <v>0</v>
      </c>
      <c r="T17" s="37">
        <f t="shared" si="2"/>
        <v>0</v>
      </c>
      <c r="U17" s="37">
        <f t="shared" si="3"/>
        <v>0</v>
      </c>
      <c r="V17" s="37">
        <f t="shared" si="4"/>
        <v>0</v>
      </c>
      <c r="W17" s="37">
        <f t="shared" si="5"/>
        <v>0</v>
      </c>
    </row>
    <row r="18" spans="1:23">
      <c r="A18" s="8" t="s">
        <v>60</v>
      </c>
      <c r="B18" s="20">
        <f t="shared" si="15"/>
        <v>0</v>
      </c>
      <c r="C18" s="20">
        <f t="shared" si="6"/>
        <v>0</v>
      </c>
      <c r="D18" s="19">
        <v>41.81</v>
      </c>
      <c r="E18" s="19">
        <v>23.9</v>
      </c>
      <c r="F18" s="19">
        <v>0</v>
      </c>
      <c r="G18" s="19">
        <v>5.09</v>
      </c>
      <c r="H18" s="19">
        <v>29.2</v>
      </c>
      <c r="I18" s="19">
        <f t="shared" si="7"/>
        <v>100.00000000000001</v>
      </c>
      <c r="J18" s="21">
        <f t="shared" si="8"/>
        <v>0</v>
      </c>
      <c r="K18" s="21">
        <f t="shared" si="9"/>
        <v>0</v>
      </c>
      <c r="L18" s="21">
        <f t="shared" si="10"/>
        <v>0</v>
      </c>
      <c r="M18" s="21">
        <f t="shared" si="11"/>
        <v>0</v>
      </c>
      <c r="N18" s="21">
        <f t="shared" si="12"/>
        <v>0</v>
      </c>
      <c r="O18" s="21">
        <f t="shared" si="13"/>
        <v>0</v>
      </c>
      <c r="P18" s="22"/>
      <c r="Q18" s="39">
        <f t="shared" si="14"/>
        <v>0</v>
      </c>
      <c r="S18" s="37">
        <f t="shared" si="1"/>
        <v>0</v>
      </c>
      <c r="T18" s="37">
        <f t="shared" si="2"/>
        <v>0</v>
      </c>
      <c r="U18" s="37">
        <f t="shared" si="3"/>
        <v>0</v>
      </c>
      <c r="V18" s="37">
        <f t="shared" si="4"/>
        <v>0</v>
      </c>
      <c r="W18" s="37">
        <f t="shared" si="5"/>
        <v>0</v>
      </c>
    </row>
    <row r="19" spans="1:23">
      <c r="A19" s="8" t="s">
        <v>61</v>
      </c>
      <c r="B19" s="20">
        <f t="shared" si="15"/>
        <v>0</v>
      </c>
      <c r="C19" s="20">
        <f t="shared" si="6"/>
        <v>0</v>
      </c>
      <c r="D19" s="19">
        <v>41.81</v>
      </c>
      <c r="E19" s="19">
        <v>23.9</v>
      </c>
      <c r="F19" s="19">
        <v>0</v>
      </c>
      <c r="G19" s="19">
        <v>5.09</v>
      </c>
      <c r="H19" s="19">
        <v>29.2</v>
      </c>
      <c r="I19" s="19">
        <f t="shared" si="7"/>
        <v>100.00000000000001</v>
      </c>
      <c r="J19" s="21">
        <f t="shared" si="8"/>
        <v>0</v>
      </c>
      <c r="K19" s="21">
        <f t="shared" si="9"/>
        <v>0</v>
      </c>
      <c r="L19" s="21">
        <f t="shared" si="10"/>
        <v>0</v>
      </c>
      <c r="M19" s="21">
        <f t="shared" si="11"/>
        <v>0</v>
      </c>
      <c r="N19" s="21">
        <f t="shared" si="12"/>
        <v>0</v>
      </c>
      <c r="O19" s="21">
        <f t="shared" si="13"/>
        <v>0</v>
      </c>
      <c r="P19" s="22"/>
      <c r="Q19" s="39">
        <f t="shared" si="14"/>
        <v>0</v>
      </c>
      <c r="S19" s="37">
        <f t="shared" si="1"/>
        <v>0</v>
      </c>
      <c r="T19" s="37">
        <f t="shared" si="2"/>
        <v>0</v>
      </c>
      <c r="U19" s="37">
        <f t="shared" si="3"/>
        <v>0</v>
      </c>
      <c r="V19" s="37">
        <f t="shared" si="4"/>
        <v>0</v>
      </c>
      <c r="W19" s="37">
        <f t="shared" si="5"/>
        <v>0</v>
      </c>
    </row>
    <row r="20" spans="1:23">
      <c r="A20" s="8" t="s">
        <v>62</v>
      </c>
      <c r="B20" s="20">
        <f t="shared" si="15"/>
        <v>0</v>
      </c>
      <c r="C20" s="20">
        <f t="shared" si="6"/>
        <v>0</v>
      </c>
      <c r="D20" s="19">
        <v>41.81</v>
      </c>
      <c r="E20" s="19">
        <v>23.9</v>
      </c>
      <c r="F20" s="19">
        <v>0</v>
      </c>
      <c r="G20" s="19">
        <v>5.09</v>
      </c>
      <c r="H20" s="19">
        <v>29.2</v>
      </c>
      <c r="I20" s="19">
        <f t="shared" si="7"/>
        <v>100.00000000000001</v>
      </c>
      <c r="J20" s="21">
        <f t="shared" si="8"/>
        <v>0</v>
      </c>
      <c r="K20" s="21">
        <f t="shared" si="9"/>
        <v>0</v>
      </c>
      <c r="L20" s="21">
        <f t="shared" si="10"/>
        <v>0</v>
      </c>
      <c r="M20" s="21">
        <f t="shared" si="11"/>
        <v>0</v>
      </c>
      <c r="N20" s="21">
        <f t="shared" si="12"/>
        <v>0</v>
      </c>
      <c r="O20" s="21">
        <f t="shared" si="13"/>
        <v>0</v>
      </c>
      <c r="P20" s="22"/>
      <c r="Q20" s="39">
        <f t="shared" si="14"/>
        <v>0</v>
      </c>
      <c r="S20" s="37">
        <f t="shared" si="1"/>
        <v>0</v>
      </c>
      <c r="T20" s="37">
        <f t="shared" si="2"/>
        <v>0</v>
      </c>
      <c r="U20" s="37">
        <f t="shared" si="3"/>
        <v>0</v>
      </c>
      <c r="V20" s="37">
        <f t="shared" si="4"/>
        <v>0</v>
      </c>
      <c r="W20" s="37">
        <f t="shared" si="5"/>
        <v>0</v>
      </c>
    </row>
    <row r="21" spans="1:23">
      <c r="A21" s="8" t="s">
        <v>63</v>
      </c>
      <c r="B21" s="20">
        <f t="shared" si="15"/>
        <v>0</v>
      </c>
      <c r="C21" s="20">
        <f t="shared" si="6"/>
        <v>0</v>
      </c>
      <c r="D21" s="19">
        <v>41.81</v>
      </c>
      <c r="E21" s="19">
        <v>23.9</v>
      </c>
      <c r="F21" s="19">
        <v>0</v>
      </c>
      <c r="G21" s="19">
        <v>5.09</v>
      </c>
      <c r="H21" s="19">
        <v>29.2</v>
      </c>
      <c r="I21" s="19">
        <f t="shared" si="7"/>
        <v>100.00000000000001</v>
      </c>
      <c r="J21" s="21">
        <f t="shared" si="8"/>
        <v>0</v>
      </c>
      <c r="K21" s="21">
        <f t="shared" si="9"/>
        <v>0</v>
      </c>
      <c r="L21" s="21">
        <f t="shared" si="10"/>
        <v>0</v>
      </c>
      <c r="M21" s="21">
        <f t="shared" si="11"/>
        <v>0</v>
      </c>
      <c r="N21" s="21">
        <f t="shared" si="12"/>
        <v>0</v>
      </c>
      <c r="O21" s="21">
        <f t="shared" si="13"/>
        <v>0</v>
      </c>
      <c r="P21" s="22"/>
      <c r="Q21" s="39">
        <f t="shared" si="14"/>
        <v>0</v>
      </c>
      <c r="S21" s="37">
        <f t="shared" si="1"/>
        <v>0</v>
      </c>
      <c r="T21" s="37">
        <f t="shared" si="2"/>
        <v>0</v>
      </c>
      <c r="U21" s="37">
        <f t="shared" si="3"/>
        <v>0</v>
      </c>
      <c r="V21" s="37">
        <f t="shared" si="4"/>
        <v>0</v>
      </c>
      <c r="W21" s="37">
        <f t="shared" si="5"/>
        <v>0</v>
      </c>
    </row>
    <row r="22" spans="1:23">
      <c r="A22" s="8" t="s">
        <v>64</v>
      </c>
      <c r="B22" s="20">
        <f t="shared" si="15"/>
        <v>0</v>
      </c>
      <c r="C22" s="20">
        <f t="shared" si="6"/>
        <v>0</v>
      </c>
      <c r="D22" s="19">
        <v>41.81</v>
      </c>
      <c r="E22" s="19">
        <v>23.9</v>
      </c>
      <c r="F22" s="19">
        <v>0</v>
      </c>
      <c r="G22" s="19">
        <v>5.09</v>
      </c>
      <c r="H22" s="19">
        <v>29.2</v>
      </c>
      <c r="I22" s="19">
        <f t="shared" si="7"/>
        <v>100.00000000000001</v>
      </c>
      <c r="J22" s="21">
        <f t="shared" si="8"/>
        <v>0</v>
      </c>
      <c r="K22" s="21">
        <f t="shared" si="9"/>
        <v>0</v>
      </c>
      <c r="L22" s="21">
        <f t="shared" si="10"/>
        <v>0</v>
      </c>
      <c r="M22" s="21">
        <f t="shared" si="11"/>
        <v>0</v>
      </c>
      <c r="N22" s="21">
        <f t="shared" si="12"/>
        <v>0</v>
      </c>
      <c r="O22" s="21">
        <f t="shared" si="13"/>
        <v>0</v>
      </c>
      <c r="P22" s="22"/>
      <c r="Q22" s="39">
        <f t="shared" si="14"/>
        <v>0</v>
      </c>
      <c r="S22" s="37">
        <f t="shared" si="1"/>
        <v>0</v>
      </c>
      <c r="T22" s="37">
        <f t="shared" si="2"/>
        <v>0</v>
      </c>
      <c r="U22" s="37">
        <f t="shared" si="3"/>
        <v>0</v>
      </c>
      <c r="V22" s="37">
        <f t="shared" si="4"/>
        <v>0</v>
      </c>
      <c r="W22" s="37">
        <f t="shared" si="5"/>
        <v>0</v>
      </c>
    </row>
    <row r="23" spans="1:23">
      <c r="A23" s="8" t="s">
        <v>65</v>
      </c>
      <c r="B23" s="20">
        <f t="shared" si="15"/>
        <v>0</v>
      </c>
      <c r="C23" s="20">
        <f t="shared" si="6"/>
        <v>0</v>
      </c>
      <c r="D23" s="19">
        <v>41.81</v>
      </c>
      <c r="E23" s="19">
        <v>23.9</v>
      </c>
      <c r="F23" s="19">
        <v>0</v>
      </c>
      <c r="G23" s="19">
        <v>5.09</v>
      </c>
      <c r="H23" s="19">
        <v>29.2</v>
      </c>
      <c r="I23" s="19">
        <f t="shared" si="7"/>
        <v>100.00000000000001</v>
      </c>
      <c r="J23" s="21">
        <f t="shared" si="8"/>
        <v>0</v>
      </c>
      <c r="K23" s="21">
        <f t="shared" si="9"/>
        <v>0</v>
      </c>
      <c r="L23" s="21">
        <f t="shared" si="10"/>
        <v>0</v>
      </c>
      <c r="M23" s="21">
        <f t="shared" si="11"/>
        <v>0</v>
      </c>
      <c r="N23" s="21">
        <f t="shared" si="12"/>
        <v>0</v>
      </c>
      <c r="O23" s="21">
        <f t="shared" si="13"/>
        <v>0</v>
      </c>
      <c r="P23" s="22"/>
      <c r="Q23" s="39">
        <f t="shared" si="14"/>
        <v>0</v>
      </c>
      <c r="S23" s="37">
        <f t="shared" si="1"/>
        <v>0</v>
      </c>
      <c r="T23" s="37">
        <f t="shared" si="2"/>
        <v>0</v>
      </c>
      <c r="U23" s="37">
        <f t="shared" si="3"/>
        <v>0</v>
      </c>
      <c r="V23" s="37">
        <f t="shared" si="4"/>
        <v>0</v>
      </c>
      <c r="W23" s="37">
        <f t="shared" si="5"/>
        <v>0</v>
      </c>
    </row>
    <row r="24" spans="1:23">
      <c r="A24" s="8" t="s">
        <v>66</v>
      </c>
      <c r="B24" s="20">
        <f t="shared" si="15"/>
        <v>0</v>
      </c>
      <c r="C24" s="20">
        <f t="shared" si="6"/>
        <v>0</v>
      </c>
      <c r="D24" s="19">
        <v>41.81</v>
      </c>
      <c r="E24" s="19">
        <v>23.9</v>
      </c>
      <c r="F24" s="19">
        <v>0</v>
      </c>
      <c r="G24" s="19">
        <v>5.09</v>
      </c>
      <c r="H24" s="19">
        <v>29.2</v>
      </c>
      <c r="I24" s="19">
        <f t="shared" si="7"/>
        <v>100.00000000000001</v>
      </c>
      <c r="J24" s="21">
        <f t="shared" si="8"/>
        <v>0</v>
      </c>
      <c r="K24" s="21">
        <f t="shared" si="9"/>
        <v>0</v>
      </c>
      <c r="L24" s="21">
        <f t="shared" si="10"/>
        <v>0</v>
      </c>
      <c r="M24" s="21">
        <f t="shared" si="11"/>
        <v>0</v>
      </c>
      <c r="N24" s="21">
        <f t="shared" si="12"/>
        <v>0</v>
      </c>
      <c r="O24" s="21">
        <f t="shared" si="13"/>
        <v>0</v>
      </c>
      <c r="P24" s="22"/>
      <c r="Q24" s="39">
        <f t="shared" si="14"/>
        <v>0</v>
      </c>
      <c r="S24" s="37">
        <f t="shared" si="1"/>
        <v>0</v>
      </c>
      <c r="T24" s="37">
        <f t="shared" si="2"/>
        <v>0</v>
      </c>
      <c r="U24" s="37">
        <f t="shared" si="3"/>
        <v>0</v>
      </c>
      <c r="V24" s="37">
        <f t="shared" si="4"/>
        <v>0</v>
      </c>
      <c r="W24" s="37">
        <f t="shared" si="5"/>
        <v>0</v>
      </c>
    </row>
    <row r="25" spans="1:23">
      <c r="A25" s="8" t="s">
        <v>67</v>
      </c>
      <c r="B25" s="20">
        <f t="shared" si="15"/>
        <v>0</v>
      </c>
      <c r="C25" s="20">
        <f t="shared" si="6"/>
        <v>0</v>
      </c>
      <c r="D25" s="19">
        <v>41.81</v>
      </c>
      <c r="E25" s="19">
        <v>23.9</v>
      </c>
      <c r="F25" s="19">
        <v>0</v>
      </c>
      <c r="G25" s="19">
        <v>5.09</v>
      </c>
      <c r="H25" s="19">
        <v>29.2</v>
      </c>
      <c r="I25" s="19">
        <f t="shared" si="7"/>
        <v>100.00000000000001</v>
      </c>
      <c r="J25" s="21">
        <f t="shared" si="8"/>
        <v>0</v>
      </c>
      <c r="K25" s="21">
        <f t="shared" si="9"/>
        <v>0</v>
      </c>
      <c r="L25" s="21">
        <f t="shared" si="10"/>
        <v>0</v>
      </c>
      <c r="M25" s="21">
        <f t="shared" si="11"/>
        <v>0</v>
      </c>
      <c r="N25" s="21">
        <f t="shared" si="12"/>
        <v>0</v>
      </c>
      <c r="O25" s="21">
        <f t="shared" si="13"/>
        <v>0</v>
      </c>
      <c r="P25" s="22"/>
      <c r="Q25" s="39">
        <f t="shared" si="14"/>
        <v>0</v>
      </c>
      <c r="S25" s="37">
        <f t="shared" si="1"/>
        <v>0</v>
      </c>
      <c r="T25" s="37">
        <f t="shared" si="2"/>
        <v>0</v>
      </c>
      <c r="U25" s="37">
        <f t="shared" si="3"/>
        <v>0</v>
      </c>
      <c r="V25" s="37">
        <f t="shared" si="4"/>
        <v>0</v>
      </c>
      <c r="W25" s="37">
        <f t="shared" si="5"/>
        <v>0</v>
      </c>
    </row>
    <row r="26" spans="1:23">
      <c r="A26" s="8" t="s">
        <v>68</v>
      </c>
      <c r="B26" s="20">
        <f t="shared" si="15"/>
        <v>0</v>
      </c>
      <c r="C26" s="20">
        <f t="shared" si="6"/>
        <v>0</v>
      </c>
      <c r="D26" s="19">
        <v>41.81</v>
      </c>
      <c r="E26" s="19">
        <v>23.9</v>
      </c>
      <c r="F26" s="19">
        <v>0</v>
      </c>
      <c r="G26" s="19">
        <v>5.09</v>
      </c>
      <c r="H26" s="19">
        <v>29.2</v>
      </c>
      <c r="I26" s="19">
        <f t="shared" si="7"/>
        <v>100.00000000000001</v>
      </c>
      <c r="J26" s="21">
        <f t="shared" si="8"/>
        <v>0</v>
      </c>
      <c r="K26" s="21">
        <f t="shared" si="9"/>
        <v>0</v>
      </c>
      <c r="L26" s="21">
        <f t="shared" si="10"/>
        <v>0</v>
      </c>
      <c r="M26" s="21">
        <f t="shared" si="11"/>
        <v>0</v>
      </c>
      <c r="N26" s="21">
        <f t="shared" si="12"/>
        <v>0</v>
      </c>
      <c r="O26" s="21">
        <f t="shared" si="13"/>
        <v>0</v>
      </c>
      <c r="P26" s="22"/>
      <c r="Q26" s="39">
        <f t="shared" si="14"/>
        <v>0</v>
      </c>
      <c r="S26" s="37">
        <f t="shared" si="1"/>
        <v>0</v>
      </c>
      <c r="T26" s="37">
        <f t="shared" si="2"/>
        <v>0</v>
      </c>
      <c r="U26" s="37">
        <f t="shared" si="3"/>
        <v>0</v>
      </c>
      <c r="V26" s="37">
        <f t="shared" si="4"/>
        <v>0</v>
      </c>
      <c r="W26" s="37">
        <f t="shared" si="5"/>
        <v>0</v>
      </c>
    </row>
    <row r="27" spans="1:23">
      <c r="A27" s="8" t="s">
        <v>69</v>
      </c>
      <c r="B27" s="20">
        <f t="shared" si="15"/>
        <v>0</v>
      </c>
      <c r="C27" s="20">
        <f t="shared" si="6"/>
        <v>0</v>
      </c>
      <c r="D27" s="19">
        <v>41.81</v>
      </c>
      <c r="E27" s="19">
        <v>23.9</v>
      </c>
      <c r="F27" s="19">
        <v>0</v>
      </c>
      <c r="G27" s="19">
        <v>5.09</v>
      </c>
      <c r="H27" s="19">
        <v>29.2</v>
      </c>
      <c r="I27" s="19">
        <f t="shared" si="7"/>
        <v>100.00000000000001</v>
      </c>
      <c r="J27" s="21">
        <f t="shared" si="8"/>
        <v>0</v>
      </c>
      <c r="K27" s="21">
        <f t="shared" si="9"/>
        <v>0</v>
      </c>
      <c r="L27" s="21">
        <f t="shared" si="10"/>
        <v>0</v>
      </c>
      <c r="M27" s="21">
        <f t="shared" si="11"/>
        <v>0</v>
      </c>
      <c r="N27" s="21">
        <f t="shared" si="12"/>
        <v>0</v>
      </c>
      <c r="O27" s="21">
        <f t="shared" si="13"/>
        <v>0</v>
      </c>
      <c r="P27" s="22"/>
      <c r="Q27" s="39">
        <f t="shared" si="14"/>
        <v>0</v>
      </c>
      <c r="S27" s="37">
        <f t="shared" si="1"/>
        <v>0</v>
      </c>
      <c r="T27" s="37">
        <f t="shared" si="2"/>
        <v>0</v>
      </c>
      <c r="U27" s="37">
        <f t="shared" si="3"/>
        <v>0</v>
      </c>
      <c r="V27" s="37">
        <f t="shared" si="4"/>
        <v>0</v>
      </c>
      <c r="W27" s="37">
        <f t="shared" si="5"/>
        <v>0</v>
      </c>
    </row>
    <row r="28" spans="1:23">
      <c r="A28" s="8" t="s">
        <v>70</v>
      </c>
      <c r="B28" s="20">
        <f t="shared" si="15"/>
        <v>0</v>
      </c>
      <c r="C28" s="20">
        <f t="shared" si="6"/>
        <v>0</v>
      </c>
      <c r="D28" s="19">
        <v>41.81</v>
      </c>
      <c r="E28" s="19">
        <v>23.9</v>
      </c>
      <c r="F28" s="19">
        <v>0</v>
      </c>
      <c r="G28" s="19">
        <v>5.09</v>
      </c>
      <c r="H28" s="19">
        <v>29.2</v>
      </c>
      <c r="I28" s="19">
        <f t="shared" si="7"/>
        <v>100.00000000000001</v>
      </c>
      <c r="J28" s="21">
        <f t="shared" si="8"/>
        <v>0</v>
      </c>
      <c r="K28" s="21">
        <f t="shared" si="9"/>
        <v>0</v>
      </c>
      <c r="L28" s="21">
        <f t="shared" si="10"/>
        <v>0</v>
      </c>
      <c r="M28" s="21">
        <f t="shared" si="11"/>
        <v>0</v>
      </c>
      <c r="N28" s="21">
        <f t="shared" si="12"/>
        <v>0</v>
      </c>
      <c r="O28" s="21">
        <f t="shared" si="13"/>
        <v>0</v>
      </c>
      <c r="P28" s="22"/>
      <c r="Q28" s="39">
        <f t="shared" si="14"/>
        <v>0</v>
      </c>
      <c r="S28" s="37">
        <f t="shared" si="1"/>
        <v>0</v>
      </c>
      <c r="T28" s="37">
        <f t="shared" si="2"/>
        <v>0</v>
      </c>
      <c r="U28" s="37">
        <f t="shared" si="3"/>
        <v>0</v>
      </c>
      <c r="V28" s="37">
        <f t="shared" si="4"/>
        <v>0</v>
      </c>
      <c r="W28" s="37">
        <f t="shared" si="5"/>
        <v>0</v>
      </c>
    </row>
    <row r="29" spans="1:23">
      <c r="A29" s="8" t="s">
        <v>71</v>
      </c>
      <c r="B29" s="20">
        <f t="shared" si="15"/>
        <v>0</v>
      </c>
      <c r="C29" s="20">
        <f t="shared" si="6"/>
        <v>0</v>
      </c>
      <c r="D29" s="19">
        <v>41.81</v>
      </c>
      <c r="E29" s="19">
        <v>23.9</v>
      </c>
      <c r="F29" s="19">
        <v>0</v>
      </c>
      <c r="G29" s="19">
        <v>5.09</v>
      </c>
      <c r="H29" s="19">
        <v>29.2</v>
      </c>
      <c r="I29" s="19">
        <f t="shared" si="7"/>
        <v>100.00000000000001</v>
      </c>
      <c r="J29" s="21">
        <f t="shared" si="8"/>
        <v>0</v>
      </c>
      <c r="K29" s="21">
        <f t="shared" si="9"/>
        <v>0</v>
      </c>
      <c r="L29" s="21">
        <f t="shared" si="10"/>
        <v>0</v>
      </c>
      <c r="M29" s="21">
        <f t="shared" si="11"/>
        <v>0</v>
      </c>
      <c r="N29" s="21">
        <f t="shared" si="12"/>
        <v>0</v>
      </c>
      <c r="O29" s="21">
        <f t="shared" si="13"/>
        <v>0</v>
      </c>
      <c r="P29" s="22"/>
      <c r="Q29" s="39">
        <f t="shared" si="14"/>
        <v>0</v>
      </c>
      <c r="S29" s="37">
        <f t="shared" si="1"/>
        <v>0</v>
      </c>
      <c r="T29" s="37">
        <f t="shared" si="2"/>
        <v>0</v>
      </c>
      <c r="U29" s="37">
        <f t="shared" si="3"/>
        <v>0</v>
      </c>
      <c r="V29" s="37">
        <f t="shared" si="4"/>
        <v>0</v>
      </c>
      <c r="W29" s="37">
        <f t="shared" si="5"/>
        <v>0</v>
      </c>
    </row>
    <row r="30" spans="1:23">
      <c r="A30" s="8" t="s">
        <v>72</v>
      </c>
      <c r="B30" s="20">
        <f t="shared" si="15"/>
        <v>0</v>
      </c>
      <c r="C30" s="20">
        <f t="shared" si="6"/>
        <v>0</v>
      </c>
      <c r="D30" s="19">
        <v>41.81</v>
      </c>
      <c r="E30" s="19">
        <v>23.9</v>
      </c>
      <c r="F30" s="19">
        <v>0</v>
      </c>
      <c r="G30" s="19">
        <v>5.09</v>
      </c>
      <c r="H30" s="19">
        <v>29.2</v>
      </c>
      <c r="I30" s="19">
        <f t="shared" si="7"/>
        <v>100.00000000000001</v>
      </c>
      <c r="J30" s="21">
        <f t="shared" si="8"/>
        <v>0</v>
      </c>
      <c r="K30" s="21">
        <f t="shared" si="9"/>
        <v>0</v>
      </c>
      <c r="L30" s="21">
        <f t="shared" si="10"/>
        <v>0</v>
      </c>
      <c r="M30" s="21">
        <f t="shared" si="11"/>
        <v>0</v>
      </c>
      <c r="N30" s="21">
        <f t="shared" si="12"/>
        <v>0</v>
      </c>
      <c r="O30" s="21">
        <f t="shared" si="13"/>
        <v>0</v>
      </c>
      <c r="P30" s="22"/>
      <c r="Q30" s="39">
        <f t="shared" si="14"/>
        <v>0</v>
      </c>
      <c r="S30" s="37">
        <f t="shared" si="1"/>
        <v>0</v>
      </c>
      <c r="T30" s="37">
        <f t="shared" si="2"/>
        <v>0</v>
      </c>
      <c r="U30" s="37">
        <f t="shared" si="3"/>
        <v>0</v>
      </c>
      <c r="V30" s="37">
        <f t="shared" si="4"/>
        <v>0</v>
      </c>
      <c r="W30" s="37">
        <f t="shared" si="5"/>
        <v>0</v>
      </c>
    </row>
    <row r="31" spans="1:23">
      <c r="A31" s="8" t="s">
        <v>73</v>
      </c>
      <c r="B31" s="20">
        <f t="shared" si="15"/>
        <v>0</v>
      </c>
      <c r="C31" s="20">
        <f t="shared" si="6"/>
        <v>0</v>
      </c>
      <c r="D31" s="19">
        <v>41.81</v>
      </c>
      <c r="E31" s="19">
        <v>23.9</v>
      </c>
      <c r="F31" s="19">
        <v>0</v>
      </c>
      <c r="G31" s="19">
        <v>5.09</v>
      </c>
      <c r="H31" s="19">
        <v>29.2</v>
      </c>
      <c r="I31" s="19">
        <f t="shared" si="7"/>
        <v>100.00000000000001</v>
      </c>
      <c r="J31" s="21">
        <f t="shared" si="8"/>
        <v>0</v>
      </c>
      <c r="K31" s="21">
        <f t="shared" si="9"/>
        <v>0</v>
      </c>
      <c r="L31" s="21">
        <f t="shared" si="10"/>
        <v>0</v>
      </c>
      <c r="M31" s="21">
        <f t="shared" si="11"/>
        <v>0</v>
      </c>
      <c r="N31" s="21">
        <f t="shared" si="12"/>
        <v>0</v>
      </c>
      <c r="O31" s="21">
        <f t="shared" si="13"/>
        <v>0</v>
      </c>
      <c r="P31" s="22"/>
      <c r="Q31" s="39">
        <f t="shared" si="14"/>
        <v>0</v>
      </c>
      <c r="S31" s="37">
        <f t="shared" si="1"/>
        <v>0</v>
      </c>
      <c r="T31" s="37">
        <f t="shared" si="2"/>
        <v>0</v>
      </c>
      <c r="U31" s="37">
        <f t="shared" si="3"/>
        <v>0</v>
      </c>
      <c r="V31" s="37">
        <f t="shared" si="4"/>
        <v>0</v>
      </c>
      <c r="W31" s="37">
        <f t="shared" si="5"/>
        <v>0</v>
      </c>
    </row>
    <row r="32" spans="1:23">
      <c r="A32" s="8" t="s">
        <v>74</v>
      </c>
      <c r="B32" s="20">
        <f t="shared" si="15"/>
        <v>0</v>
      </c>
      <c r="C32" s="20">
        <f t="shared" si="6"/>
        <v>0</v>
      </c>
      <c r="D32" s="19">
        <v>41.81</v>
      </c>
      <c r="E32" s="19">
        <v>23.9</v>
      </c>
      <c r="F32" s="19">
        <v>0</v>
      </c>
      <c r="G32" s="19">
        <v>5.09</v>
      </c>
      <c r="H32" s="19">
        <v>29.2</v>
      </c>
      <c r="I32" s="19">
        <f t="shared" si="7"/>
        <v>100.00000000000001</v>
      </c>
      <c r="J32" s="21">
        <f t="shared" si="8"/>
        <v>0</v>
      </c>
      <c r="K32" s="21">
        <f t="shared" si="9"/>
        <v>0</v>
      </c>
      <c r="L32" s="21">
        <f t="shared" si="10"/>
        <v>0</v>
      </c>
      <c r="M32" s="21">
        <f t="shared" si="11"/>
        <v>0</v>
      </c>
      <c r="N32" s="21">
        <f t="shared" si="12"/>
        <v>0</v>
      </c>
      <c r="O32" s="21">
        <f t="shared" si="13"/>
        <v>0</v>
      </c>
      <c r="P32" s="22"/>
      <c r="Q32" s="39">
        <f t="shared" si="14"/>
        <v>0</v>
      </c>
      <c r="S32" s="37">
        <f t="shared" si="1"/>
        <v>0</v>
      </c>
      <c r="T32" s="37">
        <f t="shared" si="2"/>
        <v>0</v>
      </c>
      <c r="U32" s="37">
        <f t="shared" si="3"/>
        <v>0</v>
      </c>
      <c r="V32" s="37">
        <f t="shared" si="4"/>
        <v>0</v>
      </c>
      <c r="W32" s="37">
        <f t="shared" si="5"/>
        <v>0</v>
      </c>
    </row>
    <row r="33" spans="1:23">
      <c r="A33" s="8" t="s">
        <v>75</v>
      </c>
      <c r="B33" s="20">
        <f t="shared" si="15"/>
        <v>0</v>
      </c>
      <c r="C33" s="20">
        <f t="shared" si="6"/>
        <v>0</v>
      </c>
      <c r="D33" s="19">
        <v>41.81</v>
      </c>
      <c r="E33" s="19">
        <v>23.9</v>
      </c>
      <c r="F33" s="19">
        <v>0</v>
      </c>
      <c r="G33" s="19">
        <v>5.09</v>
      </c>
      <c r="H33" s="19">
        <v>29.2</v>
      </c>
      <c r="I33" s="19">
        <f t="shared" si="7"/>
        <v>100.00000000000001</v>
      </c>
      <c r="J33" s="21">
        <f t="shared" si="8"/>
        <v>0</v>
      </c>
      <c r="K33" s="21">
        <f t="shared" si="9"/>
        <v>0</v>
      </c>
      <c r="L33" s="21">
        <f t="shared" si="10"/>
        <v>0</v>
      </c>
      <c r="M33" s="21">
        <f t="shared" si="11"/>
        <v>0</v>
      </c>
      <c r="N33" s="21">
        <f t="shared" si="12"/>
        <v>0</v>
      </c>
      <c r="O33" s="21">
        <f t="shared" si="13"/>
        <v>0</v>
      </c>
      <c r="P33" s="22"/>
      <c r="Q33" s="39">
        <f t="shared" si="14"/>
        <v>0</v>
      </c>
      <c r="S33" s="37">
        <f t="shared" si="1"/>
        <v>0</v>
      </c>
      <c r="T33" s="37">
        <f t="shared" si="2"/>
        <v>0</v>
      </c>
      <c r="U33" s="37">
        <f t="shared" si="3"/>
        <v>0</v>
      </c>
      <c r="V33" s="37">
        <f t="shared" si="4"/>
        <v>0</v>
      </c>
      <c r="W33" s="37">
        <f t="shared" si="5"/>
        <v>0</v>
      </c>
    </row>
    <row r="34" spans="1:23">
      <c r="A34" s="8" t="s">
        <v>76</v>
      </c>
      <c r="B34" s="20">
        <f t="shared" si="15"/>
        <v>0</v>
      </c>
      <c r="C34" s="20">
        <f t="shared" si="6"/>
        <v>0</v>
      </c>
      <c r="D34" s="19">
        <v>41.81</v>
      </c>
      <c r="E34" s="19">
        <v>23.9</v>
      </c>
      <c r="F34" s="19">
        <v>0</v>
      </c>
      <c r="G34" s="19">
        <v>5.09</v>
      </c>
      <c r="H34" s="19">
        <v>29.2</v>
      </c>
      <c r="I34" s="19">
        <f t="shared" si="7"/>
        <v>100.00000000000001</v>
      </c>
      <c r="J34" s="21">
        <f t="shared" si="8"/>
        <v>0</v>
      </c>
      <c r="K34" s="21">
        <f t="shared" si="9"/>
        <v>0</v>
      </c>
      <c r="L34" s="21">
        <f t="shared" si="10"/>
        <v>0</v>
      </c>
      <c r="M34" s="21">
        <f t="shared" si="11"/>
        <v>0</v>
      </c>
      <c r="N34" s="21">
        <f t="shared" si="12"/>
        <v>0</v>
      </c>
      <c r="O34" s="21">
        <f t="shared" si="13"/>
        <v>0</v>
      </c>
      <c r="P34" s="22"/>
      <c r="Q34" s="39">
        <f t="shared" si="14"/>
        <v>0</v>
      </c>
      <c r="S34" s="37">
        <f t="shared" si="1"/>
        <v>0</v>
      </c>
      <c r="T34" s="37">
        <f t="shared" si="2"/>
        <v>0</v>
      </c>
      <c r="U34" s="37">
        <f t="shared" si="3"/>
        <v>0</v>
      </c>
      <c r="V34" s="37">
        <f t="shared" si="4"/>
        <v>0</v>
      </c>
      <c r="W34" s="37">
        <f t="shared" si="5"/>
        <v>0</v>
      </c>
    </row>
    <row r="35" spans="1:23">
      <c r="A35" s="8" t="s">
        <v>77</v>
      </c>
      <c r="B35" s="20">
        <f t="shared" si="15"/>
        <v>0</v>
      </c>
      <c r="C35" s="20">
        <f t="shared" si="6"/>
        <v>0</v>
      </c>
      <c r="D35" s="19">
        <v>41.81</v>
      </c>
      <c r="E35" s="19">
        <v>23.9</v>
      </c>
      <c r="F35" s="19">
        <v>0</v>
      </c>
      <c r="G35" s="19">
        <v>5.09</v>
      </c>
      <c r="H35" s="19">
        <v>29.2</v>
      </c>
      <c r="I35" s="19">
        <f t="shared" si="7"/>
        <v>100.00000000000001</v>
      </c>
      <c r="J35" s="21">
        <f t="shared" si="8"/>
        <v>0</v>
      </c>
      <c r="K35" s="21">
        <f t="shared" si="9"/>
        <v>0</v>
      </c>
      <c r="L35" s="21">
        <f t="shared" si="10"/>
        <v>0</v>
      </c>
      <c r="M35" s="21">
        <f t="shared" si="11"/>
        <v>0</v>
      </c>
      <c r="N35" s="21">
        <f t="shared" si="12"/>
        <v>0</v>
      </c>
      <c r="O35" s="21">
        <f t="shared" si="13"/>
        <v>0</v>
      </c>
      <c r="P35" s="22"/>
      <c r="Q35" s="39">
        <f t="shared" si="14"/>
        <v>0</v>
      </c>
      <c r="S35" s="37">
        <f t="shared" si="1"/>
        <v>0</v>
      </c>
      <c r="T35" s="37">
        <f t="shared" si="2"/>
        <v>0</v>
      </c>
      <c r="U35" s="37">
        <f t="shared" si="3"/>
        <v>0</v>
      </c>
      <c r="V35" s="37">
        <f t="shared" si="4"/>
        <v>0</v>
      </c>
      <c r="W35" s="37">
        <f t="shared" si="5"/>
        <v>0</v>
      </c>
    </row>
    <row r="36" spans="1:23">
      <c r="A36" s="8" t="s">
        <v>78</v>
      </c>
      <c r="B36" s="20">
        <f t="shared" si="15"/>
        <v>0</v>
      </c>
      <c r="C36" s="20">
        <f t="shared" si="6"/>
        <v>0</v>
      </c>
      <c r="D36" s="19">
        <v>41.81</v>
      </c>
      <c r="E36" s="19">
        <v>23.9</v>
      </c>
      <c r="F36" s="19">
        <v>0</v>
      </c>
      <c r="G36" s="19">
        <v>5.09</v>
      </c>
      <c r="H36" s="19">
        <v>29.2</v>
      </c>
      <c r="I36" s="19">
        <f t="shared" si="7"/>
        <v>100.00000000000001</v>
      </c>
      <c r="J36" s="21">
        <f t="shared" si="8"/>
        <v>0</v>
      </c>
      <c r="K36" s="21">
        <f t="shared" si="9"/>
        <v>0</v>
      </c>
      <c r="L36" s="21">
        <f t="shared" si="10"/>
        <v>0</v>
      </c>
      <c r="M36" s="21">
        <f t="shared" si="11"/>
        <v>0</v>
      </c>
      <c r="N36" s="21">
        <f t="shared" si="12"/>
        <v>0</v>
      </c>
      <c r="O36" s="21">
        <f t="shared" si="13"/>
        <v>0</v>
      </c>
      <c r="P36" s="22"/>
      <c r="Q36" s="39">
        <f t="shared" si="14"/>
        <v>0</v>
      </c>
      <c r="S36" s="37">
        <f t="shared" si="1"/>
        <v>0</v>
      </c>
      <c r="T36" s="37">
        <f t="shared" si="2"/>
        <v>0</v>
      </c>
      <c r="U36" s="37">
        <f t="shared" si="3"/>
        <v>0</v>
      </c>
      <c r="V36" s="37">
        <f t="shared" si="4"/>
        <v>0</v>
      </c>
      <c r="W36" s="37">
        <f t="shared" si="5"/>
        <v>0</v>
      </c>
    </row>
    <row r="37" spans="1:23">
      <c r="A37" s="8" t="s">
        <v>79</v>
      </c>
      <c r="B37" s="20">
        <f t="shared" si="15"/>
        <v>0</v>
      </c>
      <c r="C37" s="20">
        <f t="shared" si="6"/>
        <v>0</v>
      </c>
      <c r="D37" s="19">
        <v>41.81</v>
      </c>
      <c r="E37" s="19">
        <v>23.9</v>
      </c>
      <c r="F37" s="19">
        <v>0</v>
      </c>
      <c r="G37" s="19">
        <v>5.09</v>
      </c>
      <c r="H37" s="19">
        <v>29.2</v>
      </c>
      <c r="I37" s="19">
        <f t="shared" si="7"/>
        <v>100.00000000000001</v>
      </c>
      <c r="J37" s="21">
        <f t="shared" si="8"/>
        <v>0</v>
      </c>
      <c r="K37" s="21">
        <f t="shared" si="9"/>
        <v>0</v>
      </c>
      <c r="L37" s="21">
        <f t="shared" si="10"/>
        <v>0</v>
      </c>
      <c r="M37" s="21">
        <f t="shared" si="11"/>
        <v>0</v>
      </c>
      <c r="N37" s="21">
        <f t="shared" si="12"/>
        <v>0</v>
      </c>
      <c r="O37" s="21">
        <f t="shared" si="13"/>
        <v>0</v>
      </c>
      <c r="P37" s="22"/>
      <c r="Q37" s="39">
        <f t="shared" si="14"/>
        <v>0</v>
      </c>
      <c r="S37" s="37">
        <f t="shared" si="1"/>
        <v>0</v>
      </c>
      <c r="T37" s="37">
        <f t="shared" si="2"/>
        <v>0</v>
      </c>
      <c r="U37" s="37">
        <f t="shared" si="3"/>
        <v>0</v>
      </c>
      <c r="V37" s="37">
        <f t="shared" si="4"/>
        <v>0</v>
      </c>
      <c r="W37" s="37">
        <f t="shared" si="5"/>
        <v>0</v>
      </c>
    </row>
    <row r="38" spans="1:23">
      <c r="A38" s="8" t="s">
        <v>80</v>
      </c>
      <c r="B38" s="20">
        <f t="shared" si="15"/>
        <v>0</v>
      </c>
      <c r="C38" s="20">
        <f t="shared" si="6"/>
        <v>0</v>
      </c>
      <c r="D38" s="19">
        <v>41.81</v>
      </c>
      <c r="E38" s="19">
        <v>23.9</v>
      </c>
      <c r="F38" s="19">
        <v>0</v>
      </c>
      <c r="G38" s="19">
        <v>5.09</v>
      </c>
      <c r="H38" s="19">
        <v>29.2</v>
      </c>
      <c r="I38" s="19">
        <f t="shared" si="7"/>
        <v>100.00000000000001</v>
      </c>
      <c r="J38" s="21">
        <f t="shared" si="8"/>
        <v>0</v>
      </c>
      <c r="K38" s="21">
        <f t="shared" si="9"/>
        <v>0</v>
      </c>
      <c r="L38" s="21">
        <f t="shared" si="10"/>
        <v>0</v>
      </c>
      <c r="M38" s="21">
        <f t="shared" si="11"/>
        <v>0</v>
      </c>
      <c r="N38" s="21">
        <f t="shared" si="12"/>
        <v>0</v>
      </c>
      <c r="O38" s="21">
        <f t="shared" si="13"/>
        <v>0</v>
      </c>
      <c r="P38" s="22"/>
      <c r="Q38" s="39">
        <f t="shared" si="14"/>
        <v>0</v>
      </c>
      <c r="S38" s="37">
        <f t="shared" si="1"/>
        <v>0</v>
      </c>
      <c r="T38" s="37">
        <f t="shared" si="2"/>
        <v>0</v>
      </c>
      <c r="U38" s="37">
        <f t="shared" si="3"/>
        <v>0</v>
      </c>
      <c r="V38" s="37">
        <f t="shared" si="4"/>
        <v>0</v>
      </c>
      <c r="W38" s="37">
        <f t="shared" si="5"/>
        <v>0</v>
      </c>
    </row>
    <row r="39" spans="1:23">
      <c r="A39" s="8" t="s">
        <v>81</v>
      </c>
      <c r="B39" s="20">
        <f t="shared" si="15"/>
        <v>0</v>
      </c>
      <c r="C39" s="20">
        <f t="shared" si="6"/>
        <v>0</v>
      </c>
      <c r="D39" s="19">
        <v>41.81</v>
      </c>
      <c r="E39" s="19">
        <v>23.9</v>
      </c>
      <c r="F39" s="19">
        <v>0</v>
      </c>
      <c r="G39" s="19">
        <v>5.09</v>
      </c>
      <c r="H39" s="19">
        <v>29.2</v>
      </c>
      <c r="I39" s="19">
        <f t="shared" si="7"/>
        <v>100.00000000000001</v>
      </c>
      <c r="J39" s="21">
        <f t="shared" si="8"/>
        <v>0</v>
      </c>
      <c r="K39" s="21">
        <f t="shared" si="9"/>
        <v>0</v>
      </c>
      <c r="L39" s="21">
        <f t="shared" si="10"/>
        <v>0</v>
      </c>
      <c r="M39" s="21">
        <f t="shared" si="11"/>
        <v>0</v>
      </c>
      <c r="N39" s="21">
        <f t="shared" si="12"/>
        <v>0</v>
      </c>
      <c r="O39" s="21">
        <f t="shared" si="13"/>
        <v>0</v>
      </c>
      <c r="P39" s="22"/>
      <c r="Q39" s="39">
        <f t="shared" si="14"/>
        <v>0</v>
      </c>
      <c r="S39" s="37">
        <f t="shared" si="1"/>
        <v>0</v>
      </c>
      <c r="T39" s="37">
        <f t="shared" si="2"/>
        <v>0</v>
      </c>
      <c r="U39" s="37">
        <f t="shared" si="3"/>
        <v>0</v>
      </c>
      <c r="V39" s="37">
        <f t="shared" si="4"/>
        <v>0</v>
      </c>
      <c r="W39" s="37">
        <f t="shared" si="5"/>
        <v>0</v>
      </c>
    </row>
    <row r="40" spans="1:23">
      <c r="A40" s="8" t="s">
        <v>82</v>
      </c>
      <c r="B40" s="20">
        <f t="shared" si="15"/>
        <v>0</v>
      </c>
      <c r="C40" s="20">
        <f t="shared" si="6"/>
        <v>0</v>
      </c>
      <c r="D40" s="19">
        <v>41.81</v>
      </c>
      <c r="E40" s="19">
        <v>23.9</v>
      </c>
      <c r="F40" s="19">
        <v>0</v>
      </c>
      <c r="G40" s="19">
        <v>5.09</v>
      </c>
      <c r="H40" s="19">
        <v>29.2</v>
      </c>
      <c r="I40" s="19">
        <f t="shared" si="7"/>
        <v>100.00000000000001</v>
      </c>
      <c r="J40" s="21">
        <f t="shared" si="8"/>
        <v>0</v>
      </c>
      <c r="K40" s="21">
        <f t="shared" si="9"/>
        <v>0</v>
      </c>
      <c r="L40" s="21">
        <f t="shared" si="10"/>
        <v>0</v>
      </c>
      <c r="M40" s="21">
        <f t="shared" si="11"/>
        <v>0</v>
      </c>
      <c r="N40" s="21">
        <f t="shared" si="12"/>
        <v>0</v>
      </c>
      <c r="O40" s="21">
        <f t="shared" si="13"/>
        <v>0</v>
      </c>
      <c r="P40" s="22"/>
      <c r="Q40" s="39">
        <f t="shared" si="14"/>
        <v>0</v>
      </c>
      <c r="S40" s="37">
        <f t="shared" si="1"/>
        <v>0</v>
      </c>
      <c r="T40" s="37">
        <f t="shared" si="2"/>
        <v>0</v>
      </c>
      <c r="U40" s="37">
        <f t="shared" si="3"/>
        <v>0</v>
      </c>
      <c r="V40" s="37">
        <f t="shared" si="4"/>
        <v>0</v>
      </c>
      <c r="W40" s="37">
        <f t="shared" si="5"/>
        <v>0</v>
      </c>
    </row>
    <row r="41" spans="1:23">
      <c r="A41" s="8" t="s">
        <v>83</v>
      </c>
      <c r="B41" s="20">
        <f t="shared" si="15"/>
        <v>0</v>
      </c>
      <c r="C41" s="20">
        <f t="shared" si="6"/>
        <v>0</v>
      </c>
      <c r="D41" s="19">
        <v>41.81</v>
      </c>
      <c r="E41" s="19">
        <v>23.9</v>
      </c>
      <c r="F41" s="19">
        <v>0</v>
      </c>
      <c r="G41" s="19">
        <v>5.09</v>
      </c>
      <c r="H41" s="19">
        <v>29.2</v>
      </c>
      <c r="I41" s="19">
        <f t="shared" si="7"/>
        <v>100.00000000000001</v>
      </c>
      <c r="J41" s="21">
        <f t="shared" si="8"/>
        <v>0</v>
      </c>
      <c r="K41" s="21">
        <f t="shared" si="9"/>
        <v>0</v>
      </c>
      <c r="L41" s="21">
        <f t="shared" si="10"/>
        <v>0</v>
      </c>
      <c r="M41" s="21">
        <f t="shared" si="11"/>
        <v>0</v>
      </c>
      <c r="N41" s="21">
        <f t="shared" si="12"/>
        <v>0</v>
      </c>
      <c r="O41" s="21">
        <f t="shared" si="13"/>
        <v>0</v>
      </c>
      <c r="P41" s="22"/>
      <c r="Q41" s="39">
        <f t="shared" si="14"/>
        <v>0</v>
      </c>
      <c r="S41" s="37">
        <f t="shared" si="1"/>
        <v>0</v>
      </c>
      <c r="T41" s="37">
        <f t="shared" si="2"/>
        <v>0</v>
      </c>
      <c r="U41" s="37">
        <f t="shared" si="3"/>
        <v>0</v>
      </c>
      <c r="V41" s="37">
        <f t="shared" si="4"/>
        <v>0</v>
      </c>
      <c r="W41" s="37">
        <f t="shared" si="5"/>
        <v>0</v>
      </c>
    </row>
    <row r="42" spans="1:23">
      <c r="A42" s="8" t="s">
        <v>84</v>
      </c>
      <c r="B42" s="20">
        <f t="shared" si="15"/>
        <v>0</v>
      </c>
      <c r="C42" s="20">
        <f t="shared" si="6"/>
        <v>0</v>
      </c>
      <c r="D42" s="19">
        <v>41.81</v>
      </c>
      <c r="E42" s="19">
        <v>23.9</v>
      </c>
      <c r="F42" s="19">
        <v>0</v>
      </c>
      <c r="G42" s="19">
        <v>5.09</v>
      </c>
      <c r="H42" s="19">
        <v>29.2</v>
      </c>
      <c r="I42" s="19">
        <f t="shared" si="7"/>
        <v>100.00000000000001</v>
      </c>
      <c r="J42" s="21">
        <f t="shared" si="8"/>
        <v>0</v>
      </c>
      <c r="K42" s="21">
        <f t="shared" si="9"/>
        <v>0</v>
      </c>
      <c r="L42" s="21">
        <f t="shared" si="10"/>
        <v>0</v>
      </c>
      <c r="M42" s="21">
        <f t="shared" si="11"/>
        <v>0</v>
      </c>
      <c r="N42" s="21">
        <f t="shared" si="12"/>
        <v>0</v>
      </c>
      <c r="O42" s="21">
        <f t="shared" si="13"/>
        <v>0</v>
      </c>
      <c r="P42" s="22"/>
      <c r="Q42" s="39">
        <f t="shared" si="14"/>
        <v>0</v>
      </c>
      <c r="S42" s="37">
        <f t="shared" si="1"/>
        <v>0</v>
      </c>
      <c r="T42" s="37">
        <f t="shared" si="2"/>
        <v>0</v>
      </c>
      <c r="U42" s="37">
        <f t="shared" si="3"/>
        <v>0</v>
      </c>
      <c r="V42" s="37">
        <f t="shared" si="4"/>
        <v>0</v>
      </c>
      <c r="W42" s="37">
        <f t="shared" si="5"/>
        <v>0</v>
      </c>
    </row>
    <row r="43" spans="1:23">
      <c r="A43" s="8" t="s">
        <v>85</v>
      </c>
      <c r="B43" s="20">
        <f t="shared" si="15"/>
        <v>0</v>
      </c>
      <c r="C43" s="20">
        <f t="shared" si="6"/>
        <v>0</v>
      </c>
      <c r="D43" s="19">
        <v>41.81</v>
      </c>
      <c r="E43" s="19">
        <v>23.9</v>
      </c>
      <c r="F43" s="19">
        <v>0</v>
      </c>
      <c r="G43" s="19">
        <v>5.09</v>
      </c>
      <c r="H43" s="19">
        <v>29.2</v>
      </c>
      <c r="I43" s="19">
        <f t="shared" si="7"/>
        <v>100.00000000000001</v>
      </c>
      <c r="J43" s="21">
        <f t="shared" si="8"/>
        <v>0</v>
      </c>
      <c r="K43" s="21">
        <f t="shared" si="9"/>
        <v>0</v>
      </c>
      <c r="L43" s="21">
        <f t="shared" si="10"/>
        <v>0</v>
      </c>
      <c r="M43" s="21">
        <f t="shared" si="11"/>
        <v>0</v>
      </c>
      <c r="N43" s="21">
        <f t="shared" si="12"/>
        <v>0</v>
      </c>
      <c r="O43" s="21">
        <f t="shared" si="13"/>
        <v>0</v>
      </c>
      <c r="P43" s="22"/>
      <c r="Q43" s="39">
        <f t="shared" si="14"/>
        <v>0</v>
      </c>
      <c r="S43" s="37">
        <f t="shared" si="1"/>
        <v>0</v>
      </c>
      <c r="T43" s="37">
        <f t="shared" si="2"/>
        <v>0</v>
      </c>
      <c r="U43" s="37">
        <f t="shared" si="3"/>
        <v>0</v>
      </c>
      <c r="V43" s="37">
        <f t="shared" si="4"/>
        <v>0</v>
      </c>
      <c r="W43" s="37">
        <f t="shared" si="5"/>
        <v>0</v>
      </c>
    </row>
    <row r="44" spans="1:23">
      <c r="A44" s="8" t="s">
        <v>86</v>
      </c>
      <c r="B44" s="20">
        <f t="shared" si="15"/>
        <v>0</v>
      </c>
      <c r="C44" s="20">
        <f t="shared" si="6"/>
        <v>0</v>
      </c>
      <c r="D44" s="19">
        <v>41.81</v>
      </c>
      <c r="E44" s="19">
        <v>23.9</v>
      </c>
      <c r="F44" s="19">
        <v>0</v>
      </c>
      <c r="G44" s="19">
        <v>5.09</v>
      </c>
      <c r="H44" s="19">
        <v>29.2</v>
      </c>
      <c r="I44" s="19">
        <f t="shared" si="7"/>
        <v>100.00000000000001</v>
      </c>
      <c r="J44" s="21">
        <f t="shared" si="8"/>
        <v>0</v>
      </c>
      <c r="K44" s="21">
        <f t="shared" si="9"/>
        <v>0</v>
      </c>
      <c r="L44" s="21">
        <f t="shared" si="10"/>
        <v>0</v>
      </c>
      <c r="M44" s="21">
        <f t="shared" si="11"/>
        <v>0</v>
      </c>
      <c r="N44" s="21">
        <f t="shared" si="12"/>
        <v>0</v>
      </c>
      <c r="O44" s="21">
        <f t="shared" si="13"/>
        <v>0</v>
      </c>
      <c r="P44" s="22"/>
      <c r="Q44" s="39">
        <f t="shared" si="14"/>
        <v>0</v>
      </c>
      <c r="S44" s="37">
        <f t="shared" si="1"/>
        <v>0</v>
      </c>
      <c r="T44" s="37">
        <f t="shared" si="2"/>
        <v>0</v>
      </c>
      <c r="U44" s="37">
        <f t="shared" si="3"/>
        <v>0</v>
      </c>
      <c r="V44" s="37">
        <f t="shared" si="4"/>
        <v>0</v>
      </c>
      <c r="W44" s="37">
        <f t="shared" si="5"/>
        <v>0</v>
      </c>
    </row>
    <row r="45" spans="1:23">
      <c r="A45" s="8" t="s">
        <v>87</v>
      </c>
      <c r="B45" s="20">
        <f t="shared" si="15"/>
        <v>0</v>
      </c>
      <c r="C45" s="20">
        <f t="shared" si="6"/>
        <v>0</v>
      </c>
      <c r="D45" s="19">
        <v>41.81</v>
      </c>
      <c r="E45" s="19">
        <v>23.9</v>
      </c>
      <c r="F45" s="19">
        <v>0</v>
      </c>
      <c r="G45" s="19">
        <v>5.09</v>
      </c>
      <c r="H45" s="19">
        <v>29.2</v>
      </c>
      <c r="I45" s="19">
        <f t="shared" si="7"/>
        <v>100.00000000000001</v>
      </c>
      <c r="J45" s="21">
        <f t="shared" si="8"/>
        <v>0</v>
      </c>
      <c r="K45" s="21">
        <f t="shared" si="9"/>
        <v>0</v>
      </c>
      <c r="L45" s="21">
        <f t="shared" si="10"/>
        <v>0</v>
      </c>
      <c r="M45" s="21">
        <f t="shared" si="11"/>
        <v>0</v>
      </c>
      <c r="N45" s="21">
        <f t="shared" si="12"/>
        <v>0</v>
      </c>
      <c r="O45" s="21">
        <f t="shared" si="13"/>
        <v>0</v>
      </c>
      <c r="P45" s="22"/>
      <c r="Q45" s="39">
        <f t="shared" si="14"/>
        <v>0</v>
      </c>
      <c r="S45" s="37">
        <f t="shared" si="1"/>
        <v>0</v>
      </c>
      <c r="T45" s="37">
        <f t="shared" si="2"/>
        <v>0</v>
      </c>
      <c r="U45" s="37">
        <f t="shared" si="3"/>
        <v>0</v>
      </c>
      <c r="V45" s="37">
        <f t="shared" si="4"/>
        <v>0</v>
      </c>
      <c r="W45" s="37">
        <f t="shared" si="5"/>
        <v>0</v>
      </c>
    </row>
    <row r="46" spans="1:23">
      <c r="A46" s="8" t="s">
        <v>88</v>
      </c>
      <c r="B46" s="20">
        <f t="shared" si="15"/>
        <v>0</v>
      </c>
      <c r="C46" s="20">
        <f t="shared" si="6"/>
        <v>0</v>
      </c>
      <c r="D46" s="19">
        <v>41.81</v>
      </c>
      <c r="E46" s="19">
        <v>23.9</v>
      </c>
      <c r="F46" s="19">
        <v>0</v>
      </c>
      <c r="G46" s="19">
        <v>5.09</v>
      </c>
      <c r="H46" s="19">
        <v>29.2</v>
      </c>
      <c r="I46" s="19">
        <f t="shared" si="7"/>
        <v>100.00000000000001</v>
      </c>
      <c r="J46" s="21">
        <f t="shared" si="8"/>
        <v>0</v>
      </c>
      <c r="K46" s="21">
        <f t="shared" si="9"/>
        <v>0</v>
      </c>
      <c r="L46" s="21">
        <f t="shared" si="10"/>
        <v>0</v>
      </c>
      <c r="M46" s="21">
        <f t="shared" si="11"/>
        <v>0</v>
      </c>
      <c r="N46" s="21">
        <f t="shared" si="12"/>
        <v>0</v>
      </c>
      <c r="O46" s="21">
        <f t="shared" si="13"/>
        <v>0</v>
      </c>
      <c r="P46" s="22"/>
      <c r="Q46" s="39">
        <f t="shared" si="14"/>
        <v>0</v>
      </c>
      <c r="S46" s="37">
        <f t="shared" si="1"/>
        <v>0</v>
      </c>
      <c r="T46" s="37">
        <f t="shared" si="2"/>
        <v>0</v>
      </c>
      <c r="U46" s="37">
        <f t="shared" si="3"/>
        <v>0</v>
      </c>
      <c r="V46" s="37">
        <f t="shared" si="4"/>
        <v>0</v>
      </c>
      <c r="W46" s="37">
        <f t="shared" si="5"/>
        <v>0</v>
      </c>
    </row>
    <row r="47" spans="1:23">
      <c r="A47" s="8" t="s">
        <v>89</v>
      </c>
      <c r="B47" s="20">
        <f t="shared" si="15"/>
        <v>0</v>
      </c>
      <c r="C47" s="20">
        <f t="shared" si="6"/>
        <v>0</v>
      </c>
      <c r="D47" s="19">
        <v>41.81</v>
      </c>
      <c r="E47" s="19">
        <v>23.9</v>
      </c>
      <c r="F47" s="19">
        <v>0</v>
      </c>
      <c r="G47" s="19">
        <v>5.09</v>
      </c>
      <c r="H47" s="19">
        <v>29.2</v>
      </c>
      <c r="I47" s="19">
        <f t="shared" si="7"/>
        <v>100.00000000000001</v>
      </c>
      <c r="J47" s="21">
        <f t="shared" si="8"/>
        <v>0</v>
      </c>
      <c r="K47" s="21">
        <f t="shared" si="9"/>
        <v>0</v>
      </c>
      <c r="L47" s="21">
        <f t="shared" si="10"/>
        <v>0</v>
      </c>
      <c r="M47" s="21">
        <f t="shared" si="11"/>
        <v>0</v>
      </c>
      <c r="N47" s="21">
        <f t="shared" si="12"/>
        <v>0</v>
      </c>
      <c r="O47" s="21">
        <f t="shared" si="13"/>
        <v>0</v>
      </c>
      <c r="P47" s="22"/>
      <c r="Q47" s="39">
        <f t="shared" si="14"/>
        <v>0</v>
      </c>
      <c r="S47" s="37">
        <f t="shared" si="1"/>
        <v>0</v>
      </c>
      <c r="T47" s="37">
        <f t="shared" si="2"/>
        <v>0</v>
      </c>
      <c r="U47" s="37">
        <f t="shared" si="3"/>
        <v>0</v>
      </c>
      <c r="V47" s="37">
        <f t="shared" si="4"/>
        <v>0</v>
      </c>
      <c r="W47" s="37">
        <f t="shared" si="5"/>
        <v>0</v>
      </c>
    </row>
    <row r="48" spans="1:23">
      <c r="A48" s="8" t="s">
        <v>90</v>
      </c>
      <c r="B48" s="20">
        <f t="shared" si="15"/>
        <v>0</v>
      </c>
      <c r="C48" s="20">
        <f t="shared" si="6"/>
        <v>0</v>
      </c>
      <c r="D48" s="19">
        <v>41.81</v>
      </c>
      <c r="E48" s="19">
        <v>23.9</v>
      </c>
      <c r="F48" s="19">
        <v>0</v>
      </c>
      <c r="G48" s="19">
        <v>5.09</v>
      </c>
      <c r="H48" s="19">
        <v>29.2</v>
      </c>
      <c r="I48" s="19">
        <f t="shared" si="7"/>
        <v>100.00000000000001</v>
      </c>
      <c r="J48" s="21">
        <f t="shared" si="8"/>
        <v>0</v>
      </c>
      <c r="K48" s="21">
        <f t="shared" si="9"/>
        <v>0</v>
      </c>
      <c r="L48" s="21">
        <f t="shared" si="10"/>
        <v>0</v>
      </c>
      <c r="M48" s="21">
        <f t="shared" si="11"/>
        <v>0</v>
      </c>
      <c r="N48" s="21">
        <f t="shared" si="12"/>
        <v>0</v>
      </c>
      <c r="O48" s="21">
        <f t="shared" si="13"/>
        <v>0</v>
      </c>
      <c r="P48" s="22"/>
      <c r="Q48" s="39">
        <f t="shared" si="14"/>
        <v>0</v>
      </c>
      <c r="S48" s="37">
        <f t="shared" si="1"/>
        <v>0</v>
      </c>
      <c r="T48" s="37">
        <f t="shared" si="2"/>
        <v>0</v>
      </c>
      <c r="U48" s="37">
        <f t="shared" si="3"/>
        <v>0</v>
      </c>
      <c r="V48" s="37">
        <f t="shared" si="4"/>
        <v>0</v>
      </c>
      <c r="W48" s="37">
        <f t="shared" si="5"/>
        <v>0</v>
      </c>
    </row>
    <row r="49" spans="1:23">
      <c r="A49" s="8" t="s">
        <v>91</v>
      </c>
      <c r="B49" s="20">
        <f t="shared" si="15"/>
        <v>0</v>
      </c>
      <c r="C49" s="20">
        <f t="shared" si="6"/>
        <v>0</v>
      </c>
      <c r="D49" s="19">
        <v>41.81</v>
      </c>
      <c r="E49" s="19">
        <v>23.9</v>
      </c>
      <c r="F49" s="19">
        <v>0</v>
      </c>
      <c r="G49" s="19">
        <v>5.09</v>
      </c>
      <c r="H49" s="19">
        <v>29.2</v>
      </c>
      <c r="I49" s="19">
        <f t="shared" si="7"/>
        <v>100.00000000000001</v>
      </c>
      <c r="J49" s="21">
        <f t="shared" si="8"/>
        <v>0</v>
      </c>
      <c r="K49" s="21">
        <f t="shared" si="9"/>
        <v>0</v>
      </c>
      <c r="L49" s="21">
        <f t="shared" si="10"/>
        <v>0</v>
      </c>
      <c r="M49" s="21">
        <f t="shared" si="11"/>
        <v>0</v>
      </c>
      <c r="N49" s="21">
        <f t="shared" si="12"/>
        <v>0</v>
      </c>
      <c r="O49" s="21">
        <f t="shared" si="13"/>
        <v>0</v>
      </c>
      <c r="P49" s="22"/>
      <c r="Q49" s="39">
        <f t="shared" si="14"/>
        <v>0</v>
      </c>
      <c r="S49" s="37">
        <f t="shared" si="1"/>
        <v>0</v>
      </c>
      <c r="T49" s="37">
        <f t="shared" si="2"/>
        <v>0</v>
      </c>
      <c r="U49" s="37">
        <f t="shared" si="3"/>
        <v>0</v>
      </c>
      <c r="V49" s="37">
        <f t="shared" si="4"/>
        <v>0</v>
      </c>
      <c r="W49" s="37">
        <f t="shared" si="5"/>
        <v>0</v>
      </c>
    </row>
    <row r="50" spans="1:23">
      <c r="A50" s="8" t="s">
        <v>92</v>
      </c>
      <c r="B50" s="20">
        <f t="shared" si="15"/>
        <v>0</v>
      </c>
      <c r="C50" s="20">
        <f t="shared" si="6"/>
        <v>0</v>
      </c>
      <c r="D50" s="19">
        <v>41.81</v>
      </c>
      <c r="E50" s="19">
        <v>23.9</v>
      </c>
      <c r="F50" s="19">
        <v>0</v>
      </c>
      <c r="G50" s="19">
        <v>5.09</v>
      </c>
      <c r="H50" s="19">
        <v>29.2</v>
      </c>
      <c r="I50" s="19">
        <f t="shared" si="7"/>
        <v>100.00000000000001</v>
      </c>
      <c r="J50" s="21">
        <f t="shared" si="8"/>
        <v>0</v>
      </c>
      <c r="K50" s="21">
        <f t="shared" si="9"/>
        <v>0</v>
      </c>
      <c r="L50" s="21">
        <f t="shared" si="10"/>
        <v>0</v>
      </c>
      <c r="M50" s="21">
        <f t="shared" si="11"/>
        <v>0</v>
      </c>
      <c r="N50" s="21">
        <f t="shared" si="12"/>
        <v>0</v>
      </c>
      <c r="O50" s="21">
        <f t="shared" si="13"/>
        <v>0</v>
      </c>
      <c r="P50" s="22"/>
      <c r="Q50" s="39">
        <f t="shared" si="14"/>
        <v>0</v>
      </c>
      <c r="S50" s="37">
        <f t="shared" si="1"/>
        <v>0</v>
      </c>
      <c r="T50" s="37">
        <f t="shared" si="2"/>
        <v>0</v>
      </c>
      <c r="U50" s="37">
        <f t="shared" si="3"/>
        <v>0</v>
      </c>
      <c r="V50" s="37">
        <f t="shared" si="4"/>
        <v>0</v>
      </c>
      <c r="W50" s="37">
        <f t="shared" si="5"/>
        <v>0</v>
      </c>
    </row>
    <row r="51" spans="1:23">
      <c r="A51" s="8" t="s">
        <v>93</v>
      </c>
      <c r="B51" s="20">
        <f t="shared" si="15"/>
        <v>0</v>
      </c>
      <c r="C51" s="20">
        <f t="shared" si="6"/>
        <v>0</v>
      </c>
      <c r="D51" s="19">
        <v>41.81</v>
      </c>
      <c r="E51" s="19">
        <v>23.9</v>
      </c>
      <c r="F51" s="19">
        <v>0</v>
      </c>
      <c r="G51" s="19">
        <v>5.09</v>
      </c>
      <c r="H51" s="19">
        <v>29.2</v>
      </c>
      <c r="I51" s="19">
        <f t="shared" si="7"/>
        <v>100.00000000000001</v>
      </c>
      <c r="J51" s="21">
        <f t="shared" si="8"/>
        <v>0</v>
      </c>
      <c r="K51" s="21">
        <f t="shared" si="9"/>
        <v>0</v>
      </c>
      <c r="L51" s="21">
        <f t="shared" si="10"/>
        <v>0</v>
      </c>
      <c r="M51" s="21">
        <f t="shared" si="11"/>
        <v>0</v>
      </c>
      <c r="N51" s="21">
        <f t="shared" si="12"/>
        <v>0</v>
      </c>
      <c r="O51" s="21">
        <f t="shared" si="13"/>
        <v>0</v>
      </c>
      <c r="P51" s="22"/>
      <c r="Q51" s="39">
        <f t="shared" si="14"/>
        <v>0</v>
      </c>
      <c r="S51" s="37">
        <f t="shared" si="1"/>
        <v>0</v>
      </c>
      <c r="T51" s="37">
        <f t="shared" si="2"/>
        <v>0</v>
      </c>
      <c r="U51" s="37">
        <f t="shared" si="3"/>
        <v>0</v>
      </c>
      <c r="V51" s="37">
        <f t="shared" si="4"/>
        <v>0</v>
      </c>
      <c r="W51" s="37">
        <f t="shared" si="5"/>
        <v>0</v>
      </c>
    </row>
    <row r="52" spans="1:23">
      <c r="A52" s="8" t="s">
        <v>94</v>
      </c>
      <c r="B52" s="20">
        <f t="shared" si="15"/>
        <v>0</v>
      </c>
      <c r="C52" s="20">
        <f t="shared" si="6"/>
        <v>0</v>
      </c>
      <c r="D52" s="19">
        <v>41.81</v>
      </c>
      <c r="E52" s="19">
        <v>23.9</v>
      </c>
      <c r="F52" s="19">
        <v>0</v>
      </c>
      <c r="G52" s="19">
        <v>5.09</v>
      </c>
      <c r="H52" s="19">
        <v>29.2</v>
      </c>
      <c r="I52" s="19">
        <f t="shared" si="7"/>
        <v>100.00000000000001</v>
      </c>
      <c r="J52" s="21">
        <f t="shared" si="8"/>
        <v>0</v>
      </c>
      <c r="K52" s="21">
        <f t="shared" si="9"/>
        <v>0</v>
      </c>
      <c r="L52" s="21">
        <f t="shared" si="10"/>
        <v>0</v>
      </c>
      <c r="M52" s="21">
        <f t="shared" si="11"/>
        <v>0</v>
      </c>
      <c r="N52" s="21">
        <f t="shared" si="12"/>
        <v>0</v>
      </c>
      <c r="O52" s="21">
        <f t="shared" si="13"/>
        <v>0</v>
      </c>
      <c r="P52" s="22"/>
      <c r="Q52" s="39">
        <f t="shared" si="14"/>
        <v>0</v>
      </c>
      <c r="S52" s="37">
        <f t="shared" si="1"/>
        <v>0</v>
      </c>
      <c r="T52" s="37">
        <f t="shared" si="2"/>
        <v>0</v>
      </c>
      <c r="U52" s="37">
        <f t="shared" si="3"/>
        <v>0</v>
      </c>
      <c r="V52" s="37">
        <f t="shared" si="4"/>
        <v>0</v>
      </c>
      <c r="W52" s="37">
        <f t="shared" si="5"/>
        <v>0</v>
      </c>
    </row>
    <row r="53" spans="1:23">
      <c r="A53" s="8" t="s">
        <v>95</v>
      </c>
      <c r="B53" s="20">
        <f t="shared" si="15"/>
        <v>0</v>
      </c>
      <c r="C53" s="20">
        <f t="shared" si="6"/>
        <v>0</v>
      </c>
      <c r="D53" s="19">
        <v>41.81</v>
      </c>
      <c r="E53" s="19">
        <v>23.9</v>
      </c>
      <c r="F53" s="19">
        <v>0</v>
      </c>
      <c r="G53" s="19">
        <v>5.09</v>
      </c>
      <c r="H53" s="19">
        <v>29.2</v>
      </c>
      <c r="I53" s="19">
        <f t="shared" si="7"/>
        <v>100.00000000000001</v>
      </c>
      <c r="J53" s="21">
        <f t="shared" si="8"/>
        <v>0</v>
      </c>
      <c r="K53" s="21">
        <f t="shared" si="9"/>
        <v>0</v>
      </c>
      <c r="L53" s="21">
        <f t="shared" si="10"/>
        <v>0</v>
      </c>
      <c r="M53" s="21">
        <f t="shared" si="11"/>
        <v>0</v>
      </c>
      <c r="N53" s="21">
        <f t="shared" si="12"/>
        <v>0</v>
      </c>
      <c r="O53" s="21">
        <f t="shared" si="13"/>
        <v>0</v>
      </c>
      <c r="P53" s="22"/>
      <c r="Q53" s="39">
        <f t="shared" si="14"/>
        <v>0</v>
      </c>
      <c r="S53" s="37">
        <f t="shared" si="1"/>
        <v>0</v>
      </c>
      <c r="T53" s="37">
        <f t="shared" si="2"/>
        <v>0</v>
      </c>
      <c r="U53" s="37">
        <f t="shared" si="3"/>
        <v>0</v>
      </c>
      <c r="V53" s="37">
        <f t="shared" si="4"/>
        <v>0</v>
      </c>
      <c r="W53" s="37">
        <f t="shared" si="5"/>
        <v>0</v>
      </c>
    </row>
    <row r="54" spans="1:23">
      <c r="A54" s="8" t="s">
        <v>96</v>
      </c>
      <c r="B54" s="20">
        <f t="shared" si="15"/>
        <v>0</v>
      </c>
      <c r="C54" s="20">
        <f t="shared" si="6"/>
        <v>0</v>
      </c>
      <c r="D54" s="19">
        <v>41.81</v>
      </c>
      <c r="E54" s="19">
        <v>23.9</v>
      </c>
      <c r="F54" s="19">
        <v>0</v>
      </c>
      <c r="G54" s="19">
        <v>5.09</v>
      </c>
      <c r="H54" s="19">
        <v>29.2</v>
      </c>
      <c r="I54" s="19">
        <f t="shared" si="7"/>
        <v>100.00000000000001</v>
      </c>
      <c r="J54" s="21">
        <f t="shared" si="8"/>
        <v>0</v>
      </c>
      <c r="K54" s="21">
        <f t="shared" si="9"/>
        <v>0</v>
      </c>
      <c r="L54" s="21">
        <f t="shared" si="10"/>
        <v>0</v>
      </c>
      <c r="M54" s="21">
        <f t="shared" si="11"/>
        <v>0</v>
      </c>
      <c r="N54" s="21">
        <f t="shared" si="12"/>
        <v>0</v>
      </c>
      <c r="O54" s="21">
        <f t="shared" si="13"/>
        <v>0</v>
      </c>
      <c r="P54" s="22"/>
      <c r="Q54" s="39">
        <f t="shared" si="14"/>
        <v>0</v>
      </c>
      <c r="S54" s="37">
        <f t="shared" si="1"/>
        <v>0</v>
      </c>
      <c r="T54" s="37">
        <f t="shared" si="2"/>
        <v>0</v>
      </c>
      <c r="U54" s="37">
        <f t="shared" si="3"/>
        <v>0</v>
      </c>
      <c r="V54" s="37">
        <f t="shared" si="4"/>
        <v>0</v>
      </c>
      <c r="W54" s="37">
        <f t="shared" si="5"/>
        <v>0</v>
      </c>
    </row>
    <row r="55" spans="1:23">
      <c r="A55" s="8" t="s">
        <v>97</v>
      </c>
      <c r="B55" s="20">
        <f t="shared" si="15"/>
        <v>0</v>
      </c>
      <c r="C55" s="20">
        <f t="shared" si="6"/>
        <v>0</v>
      </c>
      <c r="D55" s="19">
        <v>41.81</v>
      </c>
      <c r="E55" s="19">
        <v>23.9</v>
      </c>
      <c r="F55" s="19">
        <v>0</v>
      </c>
      <c r="G55" s="19">
        <v>5.09</v>
      </c>
      <c r="H55" s="19">
        <v>29.2</v>
      </c>
      <c r="I55" s="19">
        <f t="shared" si="7"/>
        <v>100.00000000000001</v>
      </c>
      <c r="J55" s="21">
        <f t="shared" si="8"/>
        <v>0</v>
      </c>
      <c r="K55" s="21">
        <f t="shared" si="9"/>
        <v>0</v>
      </c>
      <c r="L55" s="21">
        <f t="shared" si="10"/>
        <v>0</v>
      </c>
      <c r="M55" s="21">
        <f t="shared" si="11"/>
        <v>0</v>
      </c>
      <c r="N55" s="21">
        <f t="shared" si="12"/>
        <v>0</v>
      </c>
      <c r="O55" s="21">
        <f t="shared" si="13"/>
        <v>0</v>
      </c>
      <c r="P55" s="22"/>
      <c r="Q55" s="39">
        <f t="shared" si="14"/>
        <v>0</v>
      </c>
      <c r="S55" s="37">
        <f t="shared" si="1"/>
        <v>0</v>
      </c>
      <c r="T55" s="37">
        <f t="shared" si="2"/>
        <v>0</v>
      </c>
      <c r="U55" s="37">
        <f t="shared" si="3"/>
        <v>0</v>
      </c>
      <c r="V55" s="37">
        <f t="shared" si="4"/>
        <v>0</v>
      </c>
      <c r="W55" s="37">
        <f t="shared" si="5"/>
        <v>0</v>
      </c>
    </row>
    <row r="56" spans="1:23">
      <c r="A56" s="8" t="s">
        <v>98</v>
      </c>
      <c r="B56" s="20">
        <f t="shared" si="15"/>
        <v>0</v>
      </c>
      <c r="C56" s="20">
        <f t="shared" si="6"/>
        <v>0</v>
      </c>
      <c r="D56" s="19">
        <v>41.81</v>
      </c>
      <c r="E56" s="19">
        <v>23.9</v>
      </c>
      <c r="F56" s="19">
        <v>0</v>
      </c>
      <c r="G56" s="19">
        <v>5.09</v>
      </c>
      <c r="H56" s="19">
        <v>29.2</v>
      </c>
      <c r="I56" s="19">
        <f t="shared" si="7"/>
        <v>100.00000000000001</v>
      </c>
      <c r="J56" s="21">
        <f t="shared" si="8"/>
        <v>0</v>
      </c>
      <c r="K56" s="21">
        <f t="shared" si="9"/>
        <v>0</v>
      </c>
      <c r="L56" s="21">
        <f t="shared" si="10"/>
        <v>0</v>
      </c>
      <c r="M56" s="21">
        <f t="shared" si="11"/>
        <v>0</v>
      </c>
      <c r="N56" s="21">
        <f t="shared" si="12"/>
        <v>0</v>
      </c>
      <c r="O56" s="21">
        <f t="shared" si="13"/>
        <v>0</v>
      </c>
      <c r="P56" s="22"/>
      <c r="Q56" s="39">
        <f t="shared" si="14"/>
        <v>0</v>
      </c>
      <c r="S56" s="37">
        <f t="shared" si="1"/>
        <v>0</v>
      </c>
      <c r="T56" s="37">
        <f t="shared" si="2"/>
        <v>0</v>
      </c>
      <c r="U56" s="37">
        <f t="shared" si="3"/>
        <v>0</v>
      </c>
      <c r="V56" s="37">
        <f t="shared" si="4"/>
        <v>0</v>
      </c>
      <c r="W56" s="37">
        <f t="shared" si="5"/>
        <v>0</v>
      </c>
    </row>
    <row r="57" spans="1:23">
      <c r="A57" s="8" t="s">
        <v>99</v>
      </c>
      <c r="B57" s="20">
        <f t="shared" si="15"/>
        <v>0</v>
      </c>
      <c r="C57" s="20">
        <f t="shared" si="6"/>
        <v>0</v>
      </c>
      <c r="D57" s="19">
        <v>41.81</v>
      </c>
      <c r="E57" s="19">
        <v>23.9</v>
      </c>
      <c r="F57" s="19">
        <v>0</v>
      </c>
      <c r="G57" s="19">
        <v>5.09</v>
      </c>
      <c r="H57" s="19">
        <v>29.2</v>
      </c>
      <c r="I57" s="19">
        <f t="shared" si="7"/>
        <v>100.00000000000001</v>
      </c>
      <c r="J57" s="21">
        <f t="shared" si="8"/>
        <v>0</v>
      </c>
      <c r="K57" s="21">
        <f t="shared" si="9"/>
        <v>0</v>
      </c>
      <c r="L57" s="21">
        <f t="shared" si="10"/>
        <v>0</v>
      </c>
      <c r="M57" s="21">
        <f t="shared" si="11"/>
        <v>0</v>
      </c>
      <c r="N57" s="21">
        <f t="shared" si="12"/>
        <v>0</v>
      </c>
      <c r="O57" s="21">
        <f t="shared" si="13"/>
        <v>0</v>
      </c>
      <c r="P57" s="22"/>
      <c r="Q57" s="39">
        <f t="shared" si="14"/>
        <v>0</v>
      </c>
      <c r="S57" s="37">
        <f t="shared" si="1"/>
        <v>0</v>
      </c>
      <c r="T57" s="37">
        <f t="shared" si="2"/>
        <v>0</v>
      </c>
      <c r="U57" s="37">
        <f t="shared" si="3"/>
        <v>0</v>
      </c>
      <c r="V57" s="37">
        <f t="shared" si="4"/>
        <v>0</v>
      </c>
      <c r="W57" s="37">
        <f t="shared" si="5"/>
        <v>0</v>
      </c>
    </row>
    <row r="58" spans="1:23">
      <c r="A58" s="8" t="s">
        <v>100</v>
      </c>
      <c r="B58" s="20">
        <f t="shared" si="15"/>
        <v>0</v>
      </c>
      <c r="C58" s="20">
        <f t="shared" si="6"/>
        <v>0</v>
      </c>
      <c r="D58" s="19">
        <v>41.81</v>
      </c>
      <c r="E58" s="19">
        <v>23.9</v>
      </c>
      <c r="F58" s="19">
        <v>0</v>
      </c>
      <c r="G58" s="19">
        <v>5.09</v>
      </c>
      <c r="H58" s="19">
        <v>29.2</v>
      </c>
      <c r="I58" s="19">
        <f t="shared" si="7"/>
        <v>100.00000000000001</v>
      </c>
      <c r="J58" s="21">
        <f t="shared" si="8"/>
        <v>0</v>
      </c>
      <c r="K58" s="21">
        <f t="shared" si="9"/>
        <v>0</v>
      </c>
      <c r="L58" s="21">
        <f t="shared" si="10"/>
        <v>0</v>
      </c>
      <c r="M58" s="21">
        <f t="shared" si="11"/>
        <v>0</v>
      </c>
      <c r="N58" s="21">
        <f t="shared" si="12"/>
        <v>0</v>
      </c>
      <c r="O58" s="21">
        <f t="shared" si="13"/>
        <v>0</v>
      </c>
      <c r="P58" s="22"/>
      <c r="Q58" s="39">
        <f t="shared" si="14"/>
        <v>0</v>
      </c>
      <c r="S58" s="37">
        <f t="shared" si="1"/>
        <v>0</v>
      </c>
      <c r="T58" s="37">
        <f t="shared" si="2"/>
        <v>0</v>
      </c>
      <c r="U58" s="37">
        <f t="shared" si="3"/>
        <v>0</v>
      </c>
      <c r="V58" s="37">
        <f t="shared" si="4"/>
        <v>0</v>
      </c>
      <c r="W58" s="37">
        <f t="shared" si="5"/>
        <v>0</v>
      </c>
    </row>
    <row r="59" spans="1:23">
      <c r="A59" s="8" t="s">
        <v>101</v>
      </c>
      <c r="B59" s="20">
        <f t="shared" si="15"/>
        <v>0</v>
      </c>
      <c r="C59" s="20">
        <f t="shared" si="6"/>
        <v>0</v>
      </c>
      <c r="D59" s="19">
        <v>41.81</v>
      </c>
      <c r="E59" s="19">
        <v>23.9</v>
      </c>
      <c r="F59" s="19">
        <v>0</v>
      </c>
      <c r="G59" s="19">
        <v>5.09</v>
      </c>
      <c r="H59" s="19">
        <v>29.2</v>
      </c>
      <c r="I59" s="19">
        <f t="shared" si="7"/>
        <v>100.00000000000001</v>
      </c>
      <c r="J59" s="21">
        <f t="shared" si="8"/>
        <v>0</v>
      </c>
      <c r="K59" s="21">
        <f t="shared" si="9"/>
        <v>0</v>
      </c>
      <c r="L59" s="21">
        <f t="shared" si="10"/>
        <v>0</v>
      </c>
      <c r="M59" s="21">
        <f t="shared" si="11"/>
        <v>0</v>
      </c>
      <c r="N59" s="21">
        <f t="shared" si="12"/>
        <v>0</v>
      </c>
      <c r="O59" s="21">
        <f t="shared" si="13"/>
        <v>0</v>
      </c>
      <c r="P59" s="22"/>
      <c r="Q59" s="39">
        <f t="shared" si="14"/>
        <v>0</v>
      </c>
      <c r="S59" s="37">
        <f t="shared" si="1"/>
        <v>0</v>
      </c>
      <c r="T59" s="37">
        <f t="shared" si="2"/>
        <v>0</v>
      </c>
      <c r="U59" s="37">
        <f t="shared" si="3"/>
        <v>0</v>
      </c>
      <c r="V59" s="37">
        <f t="shared" si="4"/>
        <v>0</v>
      </c>
      <c r="W59" s="37">
        <f t="shared" si="5"/>
        <v>0</v>
      </c>
    </row>
    <row r="60" spans="1:23">
      <c r="A60" s="8" t="s">
        <v>102</v>
      </c>
      <c r="B60" s="20">
        <f t="shared" si="15"/>
        <v>0</v>
      </c>
      <c r="C60" s="20">
        <f t="shared" si="6"/>
        <v>0</v>
      </c>
      <c r="D60" s="19">
        <v>41.81</v>
      </c>
      <c r="E60" s="19">
        <v>23.9</v>
      </c>
      <c r="F60" s="19">
        <v>0</v>
      </c>
      <c r="G60" s="19">
        <v>5.09</v>
      </c>
      <c r="H60" s="19">
        <v>29.2</v>
      </c>
      <c r="I60" s="19">
        <f t="shared" si="7"/>
        <v>100.00000000000001</v>
      </c>
      <c r="J60" s="21">
        <f t="shared" si="8"/>
        <v>0</v>
      </c>
      <c r="K60" s="21">
        <f t="shared" si="9"/>
        <v>0</v>
      </c>
      <c r="L60" s="21">
        <f t="shared" si="10"/>
        <v>0</v>
      </c>
      <c r="M60" s="21">
        <f t="shared" si="11"/>
        <v>0</v>
      </c>
      <c r="N60" s="21">
        <f t="shared" si="12"/>
        <v>0</v>
      </c>
      <c r="O60" s="21">
        <f t="shared" si="13"/>
        <v>0</v>
      </c>
      <c r="P60" s="22"/>
      <c r="Q60" s="39">
        <f t="shared" si="14"/>
        <v>0</v>
      </c>
      <c r="S60" s="37">
        <f t="shared" si="1"/>
        <v>0</v>
      </c>
      <c r="T60" s="37">
        <f t="shared" si="2"/>
        <v>0</v>
      </c>
      <c r="U60" s="37">
        <f t="shared" si="3"/>
        <v>0</v>
      </c>
      <c r="V60" s="37">
        <f t="shared" si="4"/>
        <v>0</v>
      </c>
      <c r="W60" s="37">
        <f t="shared" si="5"/>
        <v>0</v>
      </c>
    </row>
    <row r="61" spans="1:23">
      <c r="A61" s="8" t="s">
        <v>103</v>
      </c>
      <c r="B61" s="20">
        <f t="shared" si="15"/>
        <v>0</v>
      </c>
      <c r="C61" s="20">
        <f t="shared" si="6"/>
        <v>0</v>
      </c>
      <c r="D61" s="19">
        <v>41.81</v>
      </c>
      <c r="E61" s="19">
        <v>23.9</v>
      </c>
      <c r="F61" s="19">
        <v>0</v>
      </c>
      <c r="G61" s="19">
        <v>5.09</v>
      </c>
      <c r="H61" s="19">
        <v>29.2</v>
      </c>
      <c r="I61" s="19">
        <f t="shared" si="7"/>
        <v>100.00000000000001</v>
      </c>
      <c r="J61" s="21">
        <f t="shared" si="8"/>
        <v>0</v>
      </c>
      <c r="K61" s="21">
        <f t="shared" si="9"/>
        <v>0</v>
      </c>
      <c r="L61" s="21">
        <f t="shared" si="10"/>
        <v>0</v>
      </c>
      <c r="M61" s="21">
        <f t="shared" si="11"/>
        <v>0</v>
      </c>
      <c r="N61" s="21">
        <f t="shared" si="12"/>
        <v>0</v>
      </c>
      <c r="O61" s="21">
        <f t="shared" si="13"/>
        <v>0</v>
      </c>
      <c r="P61" s="22"/>
      <c r="Q61" s="39">
        <f t="shared" si="14"/>
        <v>0</v>
      </c>
      <c r="S61" s="37">
        <f t="shared" si="1"/>
        <v>0</v>
      </c>
      <c r="T61" s="37">
        <f t="shared" si="2"/>
        <v>0</v>
      </c>
      <c r="U61" s="37">
        <f t="shared" si="3"/>
        <v>0</v>
      </c>
      <c r="V61" s="37">
        <f t="shared" si="4"/>
        <v>0</v>
      </c>
      <c r="W61" s="37">
        <f t="shared" si="5"/>
        <v>0</v>
      </c>
    </row>
    <row r="62" spans="1:23">
      <c r="A62" s="8" t="s">
        <v>104</v>
      </c>
      <c r="B62" s="20">
        <f t="shared" si="15"/>
        <v>0</v>
      </c>
      <c r="C62" s="20">
        <f t="shared" si="6"/>
        <v>0</v>
      </c>
      <c r="D62" s="19">
        <v>41.81</v>
      </c>
      <c r="E62" s="19">
        <v>23.9</v>
      </c>
      <c r="F62" s="19">
        <v>0</v>
      </c>
      <c r="G62" s="19">
        <v>5.09</v>
      </c>
      <c r="H62" s="19">
        <v>29.2</v>
      </c>
      <c r="I62" s="19">
        <f t="shared" si="7"/>
        <v>100.00000000000001</v>
      </c>
      <c r="J62" s="21">
        <f t="shared" si="8"/>
        <v>0</v>
      </c>
      <c r="K62" s="21">
        <f t="shared" si="9"/>
        <v>0</v>
      </c>
      <c r="L62" s="21">
        <f t="shared" si="10"/>
        <v>0</v>
      </c>
      <c r="M62" s="21">
        <f t="shared" si="11"/>
        <v>0</v>
      </c>
      <c r="N62" s="21">
        <f t="shared" si="12"/>
        <v>0</v>
      </c>
      <c r="O62" s="21">
        <f t="shared" si="13"/>
        <v>0</v>
      </c>
      <c r="P62" s="22"/>
      <c r="Q62" s="39">
        <f t="shared" si="14"/>
        <v>0</v>
      </c>
      <c r="S62" s="37">
        <f t="shared" si="1"/>
        <v>0</v>
      </c>
      <c r="T62" s="37">
        <f t="shared" si="2"/>
        <v>0</v>
      </c>
      <c r="U62" s="37">
        <f t="shared" si="3"/>
        <v>0</v>
      </c>
      <c r="V62" s="37">
        <f t="shared" si="4"/>
        <v>0</v>
      </c>
      <c r="W62" s="37">
        <f t="shared" si="5"/>
        <v>0</v>
      </c>
    </row>
    <row r="63" spans="1:23">
      <c r="A63" s="8" t="s">
        <v>105</v>
      </c>
      <c r="B63" s="20">
        <f t="shared" si="15"/>
        <v>0</v>
      </c>
      <c r="C63" s="20">
        <f t="shared" si="6"/>
        <v>0</v>
      </c>
      <c r="D63" s="19">
        <v>41.81</v>
      </c>
      <c r="E63" s="19">
        <v>23.9</v>
      </c>
      <c r="F63" s="19">
        <v>0</v>
      </c>
      <c r="G63" s="19">
        <v>5.09</v>
      </c>
      <c r="H63" s="19">
        <v>29.2</v>
      </c>
      <c r="I63" s="19">
        <f t="shared" si="7"/>
        <v>100.00000000000001</v>
      </c>
      <c r="J63" s="21">
        <f t="shared" si="8"/>
        <v>0</v>
      </c>
      <c r="K63" s="21">
        <f t="shared" si="9"/>
        <v>0</v>
      </c>
      <c r="L63" s="21">
        <f t="shared" si="10"/>
        <v>0</v>
      </c>
      <c r="M63" s="21">
        <f t="shared" si="11"/>
        <v>0</v>
      </c>
      <c r="N63" s="21">
        <f t="shared" si="12"/>
        <v>0</v>
      </c>
      <c r="O63" s="21">
        <f t="shared" si="13"/>
        <v>0</v>
      </c>
      <c r="P63" s="22"/>
      <c r="Q63" s="39">
        <f t="shared" si="14"/>
        <v>0</v>
      </c>
      <c r="S63" s="37">
        <f t="shared" si="1"/>
        <v>0</v>
      </c>
      <c r="T63" s="37">
        <f t="shared" si="2"/>
        <v>0</v>
      </c>
      <c r="U63" s="37">
        <f t="shared" si="3"/>
        <v>0</v>
      </c>
      <c r="V63" s="37">
        <f t="shared" si="4"/>
        <v>0</v>
      </c>
      <c r="W63" s="37">
        <f t="shared" si="5"/>
        <v>0</v>
      </c>
    </row>
    <row r="64" spans="1:23">
      <c r="A64" s="8" t="s">
        <v>106</v>
      </c>
      <c r="B64" s="20">
        <f t="shared" si="15"/>
        <v>0</v>
      </c>
      <c r="C64" s="20">
        <f t="shared" si="6"/>
        <v>0</v>
      </c>
      <c r="D64" s="19">
        <v>41.81</v>
      </c>
      <c r="E64" s="19">
        <v>23.9</v>
      </c>
      <c r="F64" s="19">
        <v>0</v>
      </c>
      <c r="G64" s="19">
        <v>5.09</v>
      </c>
      <c r="H64" s="19">
        <v>29.2</v>
      </c>
      <c r="I64" s="19">
        <f t="shared" si="7"/>
        <v>100.00000000000001</v>
      </c>
      <c r="J64" s="21">
        <f t="shared" si="8"/>
        <v>0</v>
      </c>
      <c r="K64" s="21">
        <f t="shared" si="9"/>
        <v>0</v>
      </c>
      <c r="L64" s="21">
        <f t="shared" si="10"/>
        <v>0</v>
      </c>
      <c r="M64" s="21">
        <f t="shared" si="11"/>
        <v>0</v>
      </c>
      <c r="N64" s="21">
        <f t="shared" si="12"/>
        <v>0</v>
      </c>
      <c r="O64" s="21">
        <f t="shared" si="13"/>
        <v>0</v>
      </c>
      <c r="P64" s="22"/>
      <c r="Q64" s="39">
        <f t="shared" si="14"/>
        <v>0</v>
      </c>
      <c r="S64" s="37">
        <f t="shared" si="1"/>
        <v>0</v>
      </c>
      <c r="T64" s="37">
        <f t="shared" si="2"/>
        <v>0</v>
      </c>
      <c r="U64" s="37">
        <f t="shared" si="3"/>
        <v>0</v>
      </c>
      <c r="V64" s="37">
        <f t="shared" si="4"/>
        <v>0</v>
      </c>
      <c r="W64" s="37">
        <f t="shared" si="5"/>
        <v>0</v>
      </c>
    </row>
    <row r="65" spans="1:23">
      <c r="A65" s="8" t="s">
        <v>107</v>
      </c>
      <c r="B65" s="20">
        <f t="shared" si="15"/>
        <v>0</v>
      </c>
      <c r="C65" s="20">
        <f t="shared" si="6"/>
        <v>0</v>
      </c>
      <c r="D65" s="19">
        <v>41.81</v>
      </c>
      <c r="E65" s="19">
        <v>23.9</v>
      </c>
      <c r="F65" s="19">
        <v>0</v>
      </c>
      <c r="G65" s="19">
        <v>5.09</v>
      </c>
      <c r="H65" s="19">
        <v>29.2</v>
      </c>
      <c r="I65" s="19">
        <f t="shared" si="7"/>
        <v>100.00000000000001</v>
      </c>
      <c r="J65" s="21">
        <f t="shared" si="8"/>
        <v>0</v>
      </c>
      <c r="K65" s="21">
        <f t="shared" si="9"/>
        <v>0</v>
      </c>
      <c r="L65" s="21">
        <f t="shared" si="10"/>
        <v>0</v>
      </c>
      <c r="M65" s="21">
        <f t="shared" si="11"/>
        <v>0</v>
      </c>
      <c r="N65" s="21">
        <f t="shared" si="12"/>
        <v>0</v>
      </c>
      <c r="O65" s="21">
        <f t="shared" si="13"/>
        <v>0</v>
      </c>
      <c r="P65" s="22"/>
      <c r="Q65" s="39">
        <f t="shared" si="14"/>
        <v>0</v>
      </c>
      <c r="S65" s="37">
        <f t="shared" si="1"/>
        <v>0</v>
      </c>
      <c r="T65" s="37">
        <f t="shared" si="2"/>
        <v>0</v>
      </c>
      <c r="U65" s="37">
        <f t="shared" si="3"/>
        <v>0</v>
      </c>
      <c r="V65" s="37">
        <f t="shared" si="4"/>
        <v>0</v>
      </c>
      <c r="W65" s="37">
        <f t="shared" si="5"/>
        <v>0</v>
      </c>
    </row>
    <row r="66" spans="1:23">
      <c r="A66" s="8" t="s">
        <v>108</v>
      </c>
      <c r="B66" s="20">
        <f t="shared" si="15"/>
        <v>0</v>
      </c>
      <c r="C66" s="20">
        <f t="shared" si="6"/>
        <v>0</v>
      </c>
      <c r="D66" s="19">
        <v>41.81</v>
      </c>
      <c r="E66" s="19">
        <v>23.9</v>
      </c>
      <c r="F66" s="19">
        <v>0</v>
      </c>
      <c r="G66" s="19">
        <v>5.09</v>
      </c>
      <c r="H66" s="19">
        <v>29.2</v>
      </c>
      <c r="I66" s="19">
        <f t="shared" si="7"/>
        <v>100.00000000000001</v>
      </c>
      <c r="J66" s="21">
        <f t="shared" si="8"/>
        <v>0</v>
      </c>
      <c r="K66" s="21">
        <f t="shared" si="9"/>
        <v>0</v>
      </c>
      <c r="L66" s="21">
        <f t="shared" si="10"/>
        <v>0</v>
      </c>
      <c r="M66" s="21">
        <f t="shared" si="11"/>
        <v>0</v>
      </c>
      <c r="N66" s="21">
        <f t="shared" si="12"/>
        <v>0</v>
      </c>
      <c r="O66" s="21">
        <f t="shared" si="13"/>
        <v>0</v>
      </c>
      <c r="P66" s="22"/>
      <c r="Q66" s="39">
        <f t="shared" si="14"/>
        <v>0</v>
      </c>
      <c r="S66" s="37">
        <f t="shared" si="1"/>
        <v>0</v>
      </c>
      <c r="T66" s="37">
        <f t="shared" si="2"/>
        <v>0</v>
      </c>
      <c r="U66" s="37">
        <f t="shared" si="3"/>
        <v>0</v>
      </c>
      <c r="V66" s="37">
        <f t="shared" si="4"/>
        <v>0</v>
      </c>
      <c r="W66" s="37">
        <f t="shared" si="5"/>
        <v>0</v>
      </c>
    </row>
    <row r="67" spans="1:23">
      <c r="A67" s="8" t="s">
        <v>109</v>
      </c>
      <c r="B67" s="20">
        <f t="shared" si="15"/>
        <v>0</v>
      </c>
      <c r="C67" s="20">
        <f t="shared" si="6"/>
        <v>0</v>
      </c>
      <c r="D67" s="19">
        <v>41.81</v>
      </c>
      <c r="E67" s="19">
        <v>23.9</v>
      </c>
      <c r="F67" s="19">
        <v>0</v>
      </c>
      <c r="G67" s="19">
        <v>5.09</v>
      </c>
      <c r="H67" s="19">
        <v>29.2</v>
      </c>
      <c r="I67" s="19">
        <f t="shared" si="7"/>
        <v>100.00000000000001</v>
      </c>
      <c r="J67" s="21">
        <f t="shared" si="8"/>
        <v>0</v>
      </c>
      <c r="K67" s="21">
        <f t="shared" si="9"/>
        <v>0</v>
      </c>
      <c r="L67" s="21">
        <f t="shared" si="10"/>
        <v>0</v>
      </c>
      <c r="M67" s="21">
        <f t="shared" si="11"/>
        <v>0</v>
      </c>
      <c r="N67" s="21">
        <f t="shared" si="12"/>
        <v>0</v>
      </c>
      <c r="O67" s="21">
        <f t="shared" si="13"/>
        <v>0</v>
      </c>
      <c r="P67" s="22"/>
      <c r="Q67" s="39">
        <f t="shared" si="14"/>
        <v>0</v>
      </c>
      <c r="S67" s="37">
        <f t="shared" ref="S67" si="16">J67</f>
        <v>0</v>
      </c>
      <c r="T67" s="37">
        <f t="shared" ref="T67" si="17">K67</f>
        <v>0</v>
      </c>
      <c r="U67" s="37">
        <f t="shared" ref="U67" si="18">L67</f>
        <v>0</v>
      </c>
      <c r="V67" s="37">
        <f t="shared" ref="V67" si="19">M67</f>
        <v>0</v>
      </c>
      <c r="W67" s="37">
        <f t="shared" ref="W67" si="20">N67</f>
        <v>0</v>
      </c>
    </row>
    <row r="68" spans="1:23">
      <c r="A68" s="8" t="s">
        <v>110</v>
      </c>
      <c r="B68" s="20">
        <f t="shared" si="15"/>
        <v>0</v>
      </c>
      <c r="C68" s="20">
        <f t="shared" ref="C68:C98" si="21">B68</f>
        <v>0</v>
      </c>
      <c r="D68" s="19">
        <v>41.81</v>
      </c>
      <c r="E68" s="19">
        <v>23.9</v>
      </c>
      <c r="F68" s="19">
        <v>0</v>
      </c>
      <c r="G68" s="19">
        <v>5.09</v>
      </c>
      <c r="H68" s="19">
        <v>29.2</v>
      </c>
      <c r="I68" s="19">
        <f t="shared" ref="I68:I98" si="22">SUM(D68:H68)</f>
        <v>100.00000000000001</v>
      </c>
      <c r="J68" s="21">
        <f t="shared" ref="J68:J98" si="23">$C68*D68/$I68</f>
        <v>0</v>
      </c>
      <c r="K68" s="21">
        <f t="shared" ref="K68:K98" si="24">$C68*E68/$I68</f>
        <v>0</v>
      </c>
      <c r="L68" s="21">
        <f t="shared" ref="L68:L98" si="25">$C68*F68/$I68</f>
        <v>0</v>
      </c>
      <c r="M68" s="21">
        <f t="shared" ref="M68:M98" si="26">$C68*G68/$I68</f>
        <v>0</v>
      </c>
      <c r="N68" s="21">
        <f t="shared" ref="N68:N98" si="27">$C68*H68/$I68</f>
        <v>0</v>
      </c>
      <c r="O68" s="21">
        <f t="shared" ref="O68:O98" si="28">$C68*I68/$I68</f>
        <v>0</v>
      </c>
      <c r="P68" s="22"/>
      <c r="Q68" s="39">
        <f t="shared" ref="Q68:Q98" si="29">O68+P68</f>
        <v>0</v>
      </c>
      <c r="S68" s="37">
        <f>J68</f>
        <v>0</v>
      </c>
      <c r="T68" s="37">
        <f t="shared" ref="T68:W68" si="30">K68</f>
        <v>0</v>
      </c>
      <c r="U68" s="37">
        <f t="shared" si="30"/>
        <v>0</v>
      </c>
      <c r="V68" s="37">
        <f t="shared" si="30"/>
        <v>0</v>
      </c>
      <c r="W68" s="37">
        <f t="shared" si="30"/>
        <v>0</v>
      </c>
    </row>
    <row r="69" spans="1:23">
      <c r="A69" s="8" t="s">
        <v>111</v>
      </c>
      <c r="B69" s="20">
        <f t="shared" ref="B69:B98" si="31">B68</f>
        <v>0</v>
      </c>
      <c r="C69" s="20">
        <f t="shared" si="21"/>
        <v>0</v>
      </c>
      <c r="D69" s="19">
        <v>41.81</v>
      </c>
      <c r="E69" s="19">
        <v>23.9</v>
      </c>
      <c r="F69" s="19">
        <v>0</v>
      </c>
      <c r="G69" s="19">
        <v>5.09</v>
      </c>
      <c r="H69" s="19">
        <v>29.2</v>
      </c>
      <c r="I69" s="19">
        <f t="shared" si="22"/>
        <v>100.00000000000001</v>
      </c>
      <c r="J69" s="21">
        <f t="shared" si="23"/>
        <v>0</v>
      </c>
      <c r="K69" s="21">
        <f t="shared" si="24"/>
        <v>0</v>
      </c>
      <c r="L69" s="21">
        <f t="shared" si="25"/>
        <v>0</v>
      </c>
      <c r="M69" s="21">
        <f t="shared" si="26"/>
        <v>0</v>
      </c>
      <c r="N69" s="21">
        <f t="shared" si="27"/>
        <v>0</v>
      </c>
      <c r="O69" s="21">
        <f t="shared" si="28"/>
        <v>0</v>
      </c>
      <c r="P69" s="22"/>
      <c r="Q69" s="39">
        <f t="shared" si="29"/>
        <v>0</v>
      </c>
      <c r="S69" s="37">
        <f t="shared" ref="S69:S98" si="32">J69</f>
        <v>0</v>
      </c>
      <c r="T69" s="37">
        <f t="shared" ref="T69:T98" si="33">K69</f>
        <v>0</v>
      </c>
      <c r="U69" s="37">
        <f t="shared" ref="U69:U98" si="34">L69</f>
        <v>0</v>
      </c>
      <c r="V69" s="37">
        <f t="shared" ref="V69:V98" si="35">M69</f>
        <v>0</v>
      </c>
      <c r="W69" s="37">
        <f t="shared" ref="W69:W98" si="36">N69</f>
        <v>0</v>
      </c>
    </row>
    <row r="70" spans="1:23">
      <c r="A70" s="8" t="s">
        <v>112</v>
      </c>
      <c r="B70" s="20">
        <f t="shared" si="31"/>
        <v>0</v>
      </c>
      <c r="C70" s="20">
        <f t="shared" si="21"/>
        <v>0</v>
      </c>
      <c r="D70" s="19">
        <v>41.81</v>
      </c>
      <c r="E70" s="19">
        <v>23.9</v>
      </c>
      <c r="F70" s="19">
        <v>0</v>
      </c>
      <c r="G70" s="19">
        <v>5.09</v>
      </c>
      <c r="H70" s="19">
        <v>29.2</v>
      </c>
      <c r="I70" s="19">
        <f t="shared" si="22"/>
        <v>100.00000000000001</v>
      </c>
      <c r="J70" s="21">
        <f t="shared" si="23"/>
        <v>0</v>
      </c>
      <c r="K70" s="21">
        <f t="shared" si="24"/>
        <v>0</v>
      </c>
      <c r="L70" s="21">
        <f t="shared" si="25"/>
        <v>0</v>
      </c>
      <c r="M70" s="21">
        <f t="shared" si="26"/>
        <v>0</v>
      </c>
      <c r="N70" s="21">
        <f t="shared" si="27"/>
        <v>0</v>
      </c>
      <c r="O70" s="21">
        <f t="shared" si="28"/>
        <v>0</v>
      </c>
      <c r="P70" s="22"/>
      <c r="Q70" s="39">
        <f t="shared" si="29"/>
        <v>0</v>
      </c>
      <c r="S70" s="37">
        <f t="shared" si="32"/>
        <v>0</v>
      </c>
      <c r="T70" s="37">
        <f t="shared" si="33"/>
        <v>0</v>
      </c>
      <c r="U70" s="37">
        <f t="shared" si="34"/>
        <v>0</v>
      </c>
      <c r="V70" s="37">
        <f t="shared" si="35"/>
        <v>0</v>
      </c>
      <c r="W70" s="37">
        <f t="shared" si="36"/>
        <v>0</v>
      </c>
    </row>
    <row r="71" spans="1:23">
      <c r="A71" s="8" t="s">
        <v>113</v>
      </c>
      <c r="B71" s="20">
        <f t="shared" si="31"/>
        <v>0</v>
      </c>
      <c r="C71" s="20">
        <f t="shared" si="21"/>
        <v>0</v>
      </c>
      <c r="D71" s="19">
        <v>41.81</v>
      </c>
      <c r="E71" s="19">
        <v>23.9</v>
      </c>
      <c r="F71" s="19">
        <v>0</v>
      </c>
      <c r="G71" s="19">
        <v>5.09</v>
      </c>
      <c r="H71" s="19">
        <v>29.2</v>
      </c>
      <c r="I71" s="19">
        <f t="shared" si="22"/>
        <v>100.00000000000001</v>
      </c>
      <c r="J71" s="21">
        <f t="shared" si="23"/>
        <v>0</v>
      </c>
      <c r="K71" s="21">
        <f t="shared" si="24"/>
        <v>0</v>
      </c>
      <c r="L71" s="21">
        <f t="shared" si="25"/>
        <v>0</v>
      </c>
      <c r="M71" s="21">
        <f t="shared" si="26"/>
        <v>0</v>
      </c>
      <c r="N71" s="21">
        <f t="shared" si="27"/>
        <v>0</v>
      </c>
      <c r="O71" s="21">
        <f t="shared" si="28"/>
        <v>0</v>
      </c>
      <c r="P71" s="22"/>
      <c r="Q71" s="39">
        <f t="shared" si="29"/>
        <v>0</v>
      </c>
      <c r="S71" s="37">
        <f t="shared" si="32"/>
        <v>0</v>
      </c>
      <c r="T71" s="37">
        <f t="shared" si="33"/>
        <v>0</v>
      </c>
      <c r="U71" s="37">
        <f t="shared" si="34"/>
        <v>0</v>
      </c>
      <c r="V71" s="37">
        <f t="shared" si="35"/>
        <v>0</v>
      </c>
      <c r="W71" s="37">
        <f t="shared" si="36"/>
        <v>0</v>
      </c>
    </row>
    <row r="72" spans="1:23">
      <c r="A72" s="8" t="s">
        <v>114</v>
      </c>
      <c r="B72" s="20">
        <f t="shared" si="31"/>
        <v>0</v>
      </c>
      <c r="C72" s="20">
        <f t="shared" si="21"/>
        <v>0</v>
      </c>
      <c r="D72" s="19">
        <v>41.81</v>
      </c>
      <c r="E72" s="19">
        <v>23.9</v>
      </c>
      <c r="F72" s="19">
        <v>0</v>
      </c>
      <c r="G72" s="19">
        <v>5.09</v>
      </c>
      <c r="H72" s="19">
        <v>29.2</v>
      </c>
      <c r="I72" s="19">
        <f t="shared" si="22"/>
        <v>100.00000000000001</v>
      </c>
      <c r="J72" s="21">
        <f t="shared" si="23"/>
        <v>0</v>
      </c>
      <c r="K72" s="21">
        <f t="shared" si="24"/>
        <v>0</v>
      </c>
      <c r="L72" s="21">
        <f t="shared" si="25"/>
        <v>0</v>
      </c>
      <c r="M72" s="21">
        <f t="shared" si="26"/>
        <v>0</v>
      </c>
      <c r="N72" s="21">
        <f t="shared" si="27"/>
        <v>0</v>
      </c>
      <c r="O72" s="21">
        <f t="shared" si="28"/>
        <v>0</v>
      </c>
      <c r="P72" s="22"/>
      <c r="Q72" s="39">
        <f t="shared" si="29"/>
        <v>0</v>
      </c>
      <c r="S72" s="37">
        <f t="shared" si="32"/>
        <v>0</v>
      </c>
      <c r="T72" s="37">
        <f t="shared" si="33"/>
        <v>0</v>
      </c>
      <c r="U72" s="37">
        <f t="shared" si="34"/>
        <v>0</v>
      </c>
      <c r="V72" s="37">
        <f t="shared" si="35"/>
        <v>0</v>
      </c>
      <c r="W72" s="37">
        <f t="shared" si="36"/>
        <v>0</v>
      </c>
    </row>
    <row r="73" spans="1:23">
      <c r="A73" s="8" t="s">
        <v>115</v>
      </c>
      <c r="B73" s="20">
        <f t="shared" si="31"/>
        <v>0</v>
      </c>
      <c r="C73" s="20">
        <f t="shared" si="21"/>
        <v>0</v>
      </c>
      <c r="D73" s="19">
        <v>41.81</v>
      </c>
      <c r="E73" s="19">
        <v>23.9</v>
      </c>
      <c r="F73" s="19">
        <v>0</v>
      </c>
      <c r="G73" s="19">
        <v>5.09</v>
      </c>
      <c r="H73" s="19">
        <v>29.2</v>
      </c>
      <c r="I73" s="19">
        <f t="shared" si="22"/>
        <v>100.00000000000001</v>
      </c>
      <c r="J73" s="21">
        <f t="shared" si="23"/>
        <v>0</v>
      </c>
      <c r="K73" s="21">
        <f t="shared" si="24"/>
        <v>0</v>
      </c>
      <c r="L73" s="21">
        <f t="shared" si="25"/>
        <v>0</v>
      </c>
      <c r="M73" s="21">
        <f t="shared" si="26"/>
        <v>0</v>
      </c>
      <c r="N73" s="21">
        <f t="shared" si="27"/>
        <v>0</v>
      </c>
      <c r="O73" s="21">
        <f t="shared" si="28"/>
        <v>0</v>
      </c>
      <c r="P73" s="22"/>
      <c r="Q73" s="39">
        <f t="shared" si="29"/>
        <v>0</v>
      </c>
      <c r="S73" s="37">
        <f t="shared" si="32"/>
        <v>0</v>
      </c>
      <c r="T73" s="37">
        <f t="shared" si="33"/>
        <v>0</v>
      </c>
      <c r="U73" s="37">
        <f t="shared" si="34"/>
        <v>0</v>
      </c>
      <c r="V73" s="37">
        <f t="shared" si="35"/>
        <v>0</v>
      </c>
      <c r="W73" s="37">
        <f t="shared" si="36"/>
        <v>0</v>
      </c>
    </row>
    <row r="74" spans="1:23">
      <c r="A74" s="8" t="s">
        <v>116</v>
      </c>
      <c r="B74" s="20">
        <f t="shared" si="31"/>
        <v>0</v>
      </c>
      <c r="C74" s="20">
        <f t="shared" si="21"/>
        <v>0</v>
      </c>
      <c r="D74" s="19">
        <v>41.81</v>
      </c>
      <c r="E74" s="19">
        <v>23.9</v>
      </c>
      <c r="F74" s="19">
        <v>0</v>
      </c>
      <c r="G74" s="19">
        <v>5.09</v>
      </c>
      <c r="H74" s="19">
        <v>29.2</v>
      </c>
      <c r="I74" s="19">
        <f t="shared" si="22"/>
        <v>100.00000000000001</v>
      </c>
      <c r="J74" s="21">
        <f t="shared" si="23"/>
        <v>0</v>
      </c>
      <c r="K74" s="21">
        <f t="shared" si="24"/>
        <v>0</v>
      </c>
      <c r="L74" s="21">
        <f t="shared" si="25"/>
        <v>0</v>
      </c>
      <c r="M74" s="21">
        <f t="shared" si="26"/>
        <v>0</v>
      </c>
      <c r="N74" s="21">
        <f t="shared" si="27"/>
        <v>0</v>
      </c>
      <c r="O74" s="21">
        <f t="shared" si="28"/>
        <v>0</v>
      </c>
      <c r="P74" s="22"/>
      <c r="Q74" s="39">
        <f t="shared" si="29"/>
        <v>0</v>
      </c>
      <c r="S74" s="37">
        <f t="shared" si="32"/>
        <v>0</v>
      </c>
      <c r="T74" s="37">
        <f t="shared" si="33"/>
        <v>0</v>
      </c>
      <c r="U74" s="37">
        <f t="shared" si="34"/>
        <v>0</v>
      </c>
      <c r="V74" s="37">
        <f t="shared" si="35"/>
        <v>0</v>
      </c>
      <c r="W74" s="37">
        <f t="shared" si="36"/>
        <v>0</v>
      </c>
    </row>
    <row r="75" spans="1:23">
      <c r="A75" s="8" t="s">
        <v>117</v>
      </c>
      <c r="B75" s="20">
        <f t="shared" si="31"/>
        <v>0</v>
      </c>
      <c r="C75" s="20">
        <f t="shared" si="21"/>
        <v>0</v>
      </c>
      <c r="D75" s="19">
        <v>41.81</v>
      </c>
      <c r="E75" s="19">
        <v>23.9</v>
      </c>
      <c r="F75" s="19">
        <v>0</v>
      </c>
      <c r="G75" s="19">
        <v>5.09</v>
      </c>
      <c r="H75" s="19">
        <v>29.2</v>
      </c>
      <c r="I75" s="19">
        <f t="shared" si="22"/>
        <v>100.00000000000001</v>
      </c>
      <c r="J75" s="21">
        <f t="shared" si="23"/>
        <v>0</v>
      </c>
      <c r="K75" s="21">
        <f t="shared" si="24"/>
        <v>0</v>
      </c>
      <c r="L75" s="21">
        <f t="shared" si="25"/>
        <v>0</v>
      </c>
      <c r="M75" s="21">
        <f t="shared" si="26"/>
        <v>0</v>
      </c>
      <c r="N75" s="21">
        <f t="shared" si="27"/>
        <v>0</v>
      </c>
      <c r="O75" s="21">
        <f t="shared" si="28"/>
        <v>0</v>
      </c>
      <c r="P75" s="22"/>
      <c r="Q75" s="39">
        <f t="shared" si="29"/>
        <v>0</v>
      </c>
      <c r="S75" s="37">
        <f t="shared" si="32"/>
        <v>0</v>
      </c>
      <c r="T75" s="37">
        <f t="shared" si="33"/>
        <v>0</v>
      </c>
      <c r="U75" s="37">
        <f t="shared" si="34"/>
        <v>0</v>
      </c>
      <c r="V75" s="37">
        <f t="shared" si="35"/>
        <v>0</v>
      </c>
      <c r="W75" s="37">
        <f t="shared" si="36"/>
        <v>0</v>
      </c>
    </row>
    <row r="76" spans="1:23">
      <c r="A76" s="8" t="s">
        <v>118</v>
      </c>
      <c r="B76" s="20">
        <f t="shared" si="31"/>
        <v>0</v>
      </c>
      <c r="C76" s="20">
        <f t="shared" si="21"/>
        <v>0</v>
      </c>
      <c r="D76" s="19">
        <v>41.81</v>
      </c>
      <c r="E76" s="19">
        <v>23.9</v>
      </c>
      <c r="F76" s="19">
        <v>0</v>
      </c>
      <c r="G76" s="19">
        <v>5.09</v>
      </c>
      <c r="H76" s="19">
        <v>29.2</v>
      </c>
      <c r="I76" s="19">
        <f t="shared" si="22"/>
        <v>100.00000000000001</v>
      </c>
      <c r="J76" s="21">
        <f t="shared" si="23"/>
        <v>0</v>
      </c>
      <c r="K76" s="21">
        <f t="shared" si="24"/>
        <v>0</v>
      </c>
      <c r="L76" s="21">
        <f t="shared" si="25"/>
        <v>0</v>
      </c>
      <c r="M76" s="21">
        <f t="shared" si="26"/>
        <v>0</v>
      </c>
      <c r="N76" s="21">
        <f t="shared" si="27"/>
        <v>0</v>
      </c>
      <c r="O76" s="21">
        <f t="shared" si="28"/>
        <v>0</v>
      </c>
      <c r="P76" s="22"/>
      <c r="Q76" s="39">
        <f t="shared" si="29"/>
        <v>0</v>
      </c>
      <c r="S76" s="37">
        <f t="shared" si="32"/>
        <v>0</v>
      </c>
      <c r="T76" s="37">
        <f t="shared" si="33"/>
        <v>0</v>
      </c>
      <c r="U76" s="37">
        <f t="shared" si="34"/>
        <v>0</v>
      </c>
      <c r="V76" s="37">
        <f t="shared" si="35"/>
        <v>0</v>
      </c>
      <c r="W76" s="37">
        <f t="shared" si="36"/>
        <v>0</v>
      </c>
    </row>
    <row r="77" spans="1:23">
      <c r="A77" s="8" t="s">
        <v>119</v>
      </c>
      <c r="B77" s="20">
        <f t="shared" si="31"/>
        <v>0</v>
      </c>
      <c r="C77" s="20">
        <f t="shared" si="21"/>
        <v>0</v>
      </c>
      <c r="D77" s="19">
        <v>41.81</v>
      </c>
      <c r="E77" s="19">
        <v>23.9</v>
      </c>
      <c r="F77" s="19">
        <v>0</v>
      </c>
      <c r="G77" s="19">
        <v>5.09</v>
      </c>
      <c r="H77" s="19">
        <v>29.2</v>
      </c>
      <c r="I77" s="19">
        <f t="shared" si="22"/>
        <v>100.00000000000001</v>
      </c>
      <c r="J77" s="21">
        <f t="shared" si="23"/>
        <v>0</v>
      </c>
      <c r="K77" s="21">
        <f t="shared" si="24"/>
        <v>0</v>
      </c>
      <c r="L77" s="21">
        <f t="shared" si="25"/>
        <v>0</v>
      </c>
      <c r="M77" s="21">
        <f t="shared" si="26"/>
        <v>0</v>
      </c>
      <c r="N77" s="21">
        <f t="shared" si="27"/>
        <v>0</v>
      </c>
      <c r="O77" s="21">
        <f t="shared" si="28"/>
        <v>0</v>
      </c>
      <c r="P77" s="22"/>
      <c r="Q77" s="39">
        <f t="shared" si="29"/>
        <v>0</v>
      </c>
      <c r="S77" s="37">
        <f t="shared" si="32"/>
        <v>0</v>
      </c>
      <c r="T77" s="37">
        <f t="shared" si="33"/>
        <v>0</v>
      </c>
      <c r="U77" s="37">
        <f t="shared" si="34"/>
        <v>0</v>
      </c>
      <c r="V77" s="37">
        <f t="shared" si="35"/>
        <v>0</v>
      </c>
      <c r="W77" s="37">
        <f t="shared" si="36"/>
        <v>0</v>
      </c>
    </row>
    <row r="78" spans="1:23">
      <c r="A78" s="8" t="s">
        <v>120</v>
      </c>
      <c r="B78" s="20">
        <f t="shared" si="31"/>
        <v>0</v>
      </c>
      <c r="C78" s="20">
        <f t="shared" si="21"/>
        <v>0</v>
      </c>
      <c r="D78" s="19">
        <v>41.81</v>
      </c>
      <c r="E78" s="19">
        <v>23.9</v>
      </c>
      <c r="F78" s="19">
        <v>0</v>
      </c>
      <c r="G78" s="19">
        <v>5.09</v>
      </c>
      <c r="H78" s="19">
        <v>29.2</v>
      </c>
      <c r="I78" s="19">
        <f t="shared" si="22"/>
        <v>100.00000000000001</v>
      </c>
      <c r="J78" s="21">
        <f t="shared" si="23"/>
        <v>0</v>
      </c>
      <c r="K78" s="21">
        <f t="shared" si="24"/>
        <v>0</v>
      </c>
      <c r="L78" s="21">
        <f t="shared" si="25"/>
        <v>0</v>
      </c>
      <c r="M78" s="21">
        <f t="shared" si="26"/>
        <v>0</v>
      </c>
      <c r="N78" s="21">
        <f t="shared" si="27"/>
        <v>0</v>
      </c>
      <c r="O78" s="21">
        <f t="shared" si="28"/>
        <v>0</v>
      </c>
      <c r="P78" s="22"/>
      <c r="Q78" s="39">
        <f t="shared" si="29"/>
        <v>0</v>
      </c>
      <c r="S78" s="37">
        <f t="shared" si="32"/>
        <v>0</v>
      </c>
      <c r="T78" s="37">
        <f t="shared" si="33"/>
        <v>0</v>
      </c>
      <c r="U78" s="37">
        <f t="shared" si="34"/>
        <v>0</v>
      </c>
      <c r="V78" s="37">
        <f t="shared" si="35"/>
        <v>0</v>
      </c>
      <c r="W78" s="37">
        <f t="shared" si="36"/>
        <v>0</v>
      </c>
    </row>
    <row r="79" spans="1:23">
      <c r="A79" s="8" t="s">
        <v>121</v>
      </c>
      <c r="B79" s="20">
        <f t="shared" si="31"/>
        <v>0</v>
      </c>
      <c r="C79" s="20">
        <f t="shared" si="21"/>
        <v>0</v>
      </c>
      <c r="D79" s="19">
        <v>41.81</v>
      </c>
      <c r="E79" s="19">
        <v>23.9</v>
      </c>
      <c r="F79" s="19">
        <v>0</v>
      </c>
      <c r="G79" s="19">
        <v>5.09</v>
      </c>
      <c r="H79" s="19">
        <v>29.2</v>
      </c>
      <c r="I79" s="19">
        <f t="shared" si="22"/>
        <v>100.00000000000001</v>
      </c>
      <c r="J79" s="21">
        <f t="shared" si="23"/>
        <v>0</v>
      </c>
      <c r="K79" s="21">
        <f t="shared" si="24"/>
        <v>0</v>
      </c>
      <c r="L79" s="21">
        <f t="shared" si="25"/>
        <v>0</v>
      </c>
      <c r="M79" s="21">
        <f t="shared" si="26"/>
        <v>0</v>
      </c>
      <c r="N79" s="21">
        <f t="shared" si="27"/>
        <v>0</v>
      </c>
      <c r="O79" s="21">
        <f t="shared" si="28"/>
        <v>0</v>
      </c>
      <c r="P79" s="22"/>
      <c r="Q79" s="39">
        <f t="shared" si="29"/>
        <v>0</v>
      </c>
      <c r="S79" s="37">
        <f t="shared" si="32"/>
        <v>0</v>
      </c>
      <c r="T79" s="37">
        <f t="shared" si="33"/>
        <v>0</v>
      </c>
      <c r="U79" s="37">
        <f t="shared" si="34"/>
        <v>0</v>
      </c>
      <c r="V79" s="37">
        <f t="shared" si="35"/>
        <v>0</v>
      </c>
      <c r="W79" s="37">
        <f t="shared" si="36"/>
        <v>0</v>
      </c>
    </row>
    <row r="80" spans="1:23">
      <c r="A80" s="8" t="s">
        <v>122</v>
      </c>
      <c r="B80" s="20">
        <f t="shared" si="31"/>
        <v>0</v>
      </c>
      <c r="C80" s="20">
        <f t="shared" si="21"/>
        <v>0</v>
      </c>
      <c r="D80" s="19">
        <v>41.81</v>
      </c>
      <c r="E80" s="19">
        <v>23.9</v>
      </c>
      <c r="F80" s="19">
        <v>0</v>
      </c>
      <c r="G80" s="19">
        <v>5.09</v>
      </c>
      <c r="H80" s="19">
        <v>29.2</v>
      </c>
      <c r="I80" s="19">
        <f t="shared" si="22"/>
        <v>100.00000000000001</v>
      </c>
      <c r="J80" s="21">
        <f t="shared" si="23"/>
        <v>0</v>
      </c>
      <c r="K80" s="21">
        <f t="shared" si="24"/>
        <v>0</v>
      </c>
      <c r="L80" s="21">
        <f t="shared" si="25"/>
        <v>0</v>
      </c>
      <c r="M80" s="21">
        <f t="shared" si="26"/>
        <v>0</v>
      </c>
      <c r="N80" s="21">
        <f t="shared" si="27"/>
        <v>0</v>
      </c>
      <c r="O80" s="21">
        <f t="shared" si="28"/>
        <v>0</v>
      </c>
      <c r="P80" s="22"/>
      <c r="Q80" s="39">
        <f t="shared" si="29"/>
        <v>0</v>
      </c>
      <c r="S80" s="37">
        <f t="shared" si="32"/>
        <v>0</v>
      </c>
      <c r="T80" s="37">
        <f t="shared" si="33"/>
        <v>0</v>
      </c>
      <c r="U80" s="37">
        <f t="shared" si="34"/>
        <v>0</v>
      </c>
      <c r="V80" s="37">
        <f t="shared" si="35"/>
        <v>0</v>
      </c>
      <c r="W80" s="37">
        <f t="shared" si="36"/>
        <v>0</v>
      </c>
    </row>
    <row r="81" spans="1:23">
      <c r="A81" s="8" t="s">
        <v>123</v>
      </c>
      <c r="B81" s="20">
        <f t="shared" si="31"/>
        <v>0</v>
      </c>
      <c r="C81" s="20">
        <f t="shared" si="21"/>
        <v>0</v>
      </c>
      <c r="D81" s="19">
        <v>41.81</v>
      </c>
      <c r="E81" s="19">
        <v>23.9</v>
      </c>
      <c r="F81" s="19">
        <v>0</v>
      </c>
      <c r="G81" s="19">
        <v>5.09</v>
      </c>
      <c r="H81" s="19">
        <v>29.2</v>
      </c>
      <c r="I81" s="19">
        <f t="shared" si="22"/>
        <v>100.00000000000001</v>
      </c>
      <c r="J81" s="21">
        <f t="shared" si="23"/>
        <v>0</v>
      </c>
      <c r="K81" s="21">
        <f t="shared" si="24"/>
        <v>0</v>
      </c>
      <c r="L81" s="21">
        <f t="shared" si="25"/>
        <v>0</v>
      </c>
      <c r="M81" s="21">
        <f t="shared" si="26"/>
        <v>0</v>
      </c>
      <c r="N81" s="21">
        <f t="shared" si="27"/>
        <v>0</v>
      </c>
      <c r="O81" s="21">
        <f t="shared" si="28"/>
        <v>0</v>
      </c>
      <c r="P81" s="22"/>
      <c r="Q81" s="39">
        <f t="shared" si="29"/>
        <v>0</v>
      </c>
      <c r="S81" s="37">
        <f t="shared" si="32"/>
        <v>0</v>
      </c>
      <c r="T81" s="37">
        <f t="shared" si="33"/>
        <v>0</v>
      </c>
      <c r="U81" s="37">
        <f t="shared" si="34"/>
        <v>0</v>
      </c>
      <c r="V81" s="37">
        <f t="shared" si="35"/>
        <v>0</v>
      </c>
      <c r="W81" s="37">
        <f t="shared" si="36"/>
        <v>0</v>
      </c>
    </row>
    <row r="82" spans="1:23">
      <c r="A82" s="8" t="s">
        <v>124</v>
      </c>
      <c r="B82" s="20">
        <f t="shared" si="31"/>
        <v>0</v>
      </c>
      <c r="C82" s="20">
        <f t="shared" si="21"/>
        <v>0</v>
      </c>
      <c r="D82" s="19">
        <v>41.81</v>
      </c>
      <c r="E82" s="19">
        <v>23.9</v>
      </c>
      <c r="F82" s="19">
        <v>0</v>
      </c>
      <c r="G82" s="19">
        <v>5.09</v>
      </c>
      <c r="H82" s="19">
        <v>29.2</v>
      </c>
      <c r="I82" s="19">
        <f t="shared" si="22"/>
        <v>100.00000000000001</v>
      </c>
      <c r="J82" s="21">
        <f t="shared" si="23"/>
        <v>0</v>
      </c>
      <c r="K82" s="21">
        <f t="shared" si="24"/>
        <v>0</v>
      </c>
      <c r="L82" s="21">
        <f t="shared" si="25"/>
        <v>0</v>
      </c>
      <c r="M82" s="21">
        <f t="shared" si="26"/>
        <v>0</v>
      </c>
      <c r="N82" s="21">
        <f t="shared" si="27"/>
        <v>0</v>
      </c>
      <c r="O82" s="21">
        <f t="shared" si="28"/>
        <v>0</v>
      </c>
      <c r="P82" s="22"/>
      <c r="Q82" s="39">
        <f t="shared" si="29"/>
        <v>0</v>
      </c>
      <c r="S82" s="37">
        <f t="shared" si="32"/>
        <v>0</v>
      </c>
      <c r="T82" s="37">
        <f t="shared" si="33"/>
        <v>0</v>
      </c>
      <c r="U82" s="37">
        <f t="shared" si="34"/>
        <v>0</v>
      </c>
      <c r="V82" s="37">
        <f t="shared" si="35"/>
        <v>0</v>
      </c>
      <c r="W82" s="37">
        <f t="shared" si="36"/>
        <v>0</v>
      </c>
    </row>
    <row r="83" spans="1:23">
      <c r="A83" s="8" t="s">
        <v>125</v>
      </c>
      <c r="B83" s="20">
        <f t="shared" si="31"/>
        <v>0</v>
      </c>
      <c r="C83" s="20">
        <f t="shared" si="21"/>
        <v>0</v>
      </c>
      <c r="D83" s="19">
        <v>41.81</v>
      </c>
      <c r="E83" s="19">
        <v>23.9</v>
      </c>
      <c r="F83" s="19">
        <v>0</v>
      </c>
      <c r="G83" s="19">
        <v>5.09</v>
      </c>
      <c r="H83" s="19">
        <v>29.2</v>
      </c>
      <c r="I83" s="19">
        <f t="shared" si="22"/>
        <v>100.00000000000001</v>
      </c>
      <c r="J83" s="21">
        <f t="shared" si="23"/>
        <v>0</v>
      </c>
      <c r="K83" s="21">
        <f t="shared" si="24"/>
        <v>0</v>
      </c>
      <c r="L83" s="21">
        <f t="shared" si="25"/>
        <v>0</v>
      </c>
      <c r="M83" s="21">
        <f t="shared" si="26"/>
        <v>0</v>
      </c>
      <c r="N83" s="21">
        <f t="shared" si="27"/>
        <v>0</v>
      </c>
      <c r="O83" s="21">
        <f t="shared" si="28"/>
        <v>0</v>
      </c>
      <c r="P83" s="22"/>
      <c r="Q83" s="39">
        <f t="shared" si="29"/>
        <v>0</v>
      </c>
      <c r="S83" s="37">
        <f t="shared" si="32"/>
        <v>0</v>
      </c>
      <c r="T83" s="37">
        <f t="shared" si="33"/>
        <v>0</v>
      </c>
      <c r="U83" s="37">
        <f t="shared" si="34"/>
        <v>0</v>
      </c>
      <c r="V83" s="37">
        <f t="shared" si="35"/>
        <v>0</v>
      </c>
      <c r="W83" s="37">
        <f t="shared" si="36"/>
        <v>0</v>
      </c>
    </row>
    <row r="84" spans="1:23">
      <c r="A84" s="8" t="s">
        <v>126</v>
      </c>
      <c r="B84" s="20">
        <f t="shared" si="31"/>
        <v>0</v>
      </c>
      <c r="C84" s="20">
        <f t="shared" si="21"/>
        <v>0</v>
      </c>
      <c r="D84" s="19">
        <v>41.81</v>
      </c>
      <c r="E84" s="19">
        <v>23.9</v>
      </c>
      <c r="F84" s="19">
        <v>0</v>
      </c>
      <c r="G84" s="19">
        <v>5.09</v>
      </c>
      <c r="H84" s="19">
        <v>29.2</v>
      </c>
      <c r="I84" s="19">
        <f t="shared" si="22"/>
        <v>100.00000000000001</v>
      </c>
      <c r="J84" s="21">
        <f t="shared" si="23"/>
        <v>0</v>
      </c>
      <c r="K84" s="21">
        <f t="shared" si="24"/>
        <v>0</v>
      </c>
      <c r="L84" s="21">
        <f t="shared" si="25"/>
        <v>0</v>
      </c>
      <c r="M84" s="21">
        <f t="shared" si="26"/>
        <v>0</v>
      </c>
      <c r="N84" s="21">
        <f t="shared" si="27"/>
        <v>0</v>
      </c>
      <c r="O84" s="21">
        <f t="shared" si="28"/>
        <v>0</v>
      </c>
      <c r="P84" s="22"/>
      <c r="Q84" s="39">
        <f t="shared" si="29"/>
        <v>0</v>
      </c>
      <c r="S84" s="37">
        <f t="shared" si="32"/>
        <v>0</v>
      </c>
      <c r="T84" s="37">
        <f t="shared" si="33"/>
        <v>0</v>
      </c>
      <c r="U84" s="37">
        <f t="shared" si="34"/>
        <v>0</v>
      </c>
      <c r="V84" s="37">
        <f t="shared" si="35"/>
        <v>0</v>
      </c>
      <c r="W84" s="37">
        <f t="shared" si="36"/>
        <v>0</v>
      </c>
    </row>
    <row r="85" spans="1:23">
      <c r="A85" s="8" t="s">
        <v>127</v>
      </c>
      <c r="B85" s="20">
        <f t="shared" si="31"/>
        <v>0</v>
      </c>
      <c r="C85" s="20">
        <f t="shared" si="21"/>
        <v>0</v>
      </c>
      <c r="D85" s="19">
        <v>41.81</v>
      </c>
      <c r="E85" s="19">
        <v>23.9</v>
      </c>
      <c r="F85" s="19">
        <v>0</v>
      </c>
      <c r="G85" s="19">
        <v>5.09</v>
      </c>
      <c r="H85" s="19">
        <v>29.2</v>
      </c>
      <c r="I85" s="19">
        <f t="shared" si="22"/>
        <v>100.00000000000001</v>
      </c>
      <c r="J85" s="21">
        <f t="shared" si="23"/>
        <v>0</v>
      </c>
      <c r="K85" s="21">
        <f t="shared" si="24"/>
        <v>0</v>
      </c>
      <c r="L85" s="21">
        <f t="shared" si="25"/>
        <v>0</v>
      </c>
      <c r="M85" s="21">
        <f t="shared" si="26"/>
        <v>0</v>
      </c>
      <c r="N85" s="21">
        <f t="shared" si="27"/>
        <v>0</v>
      </c>
      <c r="O85" s="21">
        <f t="shared" si="28"/>
        <v>0</v>
      </c>
      <c r="P85" s="22"/>
      <c r="Q85" s="39">
        <f t="shared" si="29"/>
        <v>0</v>
      </c>
      <c r="S85" s="37">
        <f t="shared" si="32"/>
        <v>0</v>
      </c>
      <c r="T85" s="37">
        <f t="shared" si="33"/>
        <v>0</v>
      </c>
      <c r="U85" s="37">
        <f t="shared" si="34"/>
        <v>0</v>
      </c>
      <c r="V85" s="37">
        <f t="shared" si="35"/>
        <v>0</v>
      </c>
      <c r="W85" s="37">
        <f t="shared" si="36"/>
        <v>0</v>
      </c>
    </row>
    <row r="86" spans="1:23">
      <c r="A86" s="8" t="s">
        <v>128</v>
      </c>
      <c r="B86" s="20">
        <f t="shared" si="31"/>
        <v>0</v>
      </c>
      <c r="C86" s="20">
        <f t="shared" si="21"/>
        <v>0</v>
      </c>
      <c r="D86" s="19">
        <v>41.81</v>
      </c>
      <c r="E86" s="19">
        <v>23.9</v>
      </c>
      <c r="F86" s="19">
        <v>0</v>
      </c>
      <c r="G86" s="19">
        <v>5.09</v>
      </c>
      <c r="H86" s="19">
        <v>29.2</v>
      </c>
      <c r="I86" s="19">
        <f t="shared" si="22"/>
        <v>100.00000000000001</v>
      </c>
      <c r="J86" s="21">
        <f t="shared" si="23"/>
        <v>0</v>
      </c>
      <c r="K86" s="21">
        <f t="shared" si="24"/>
        <v>0</v>
      </c>
      <c r="L86" s="21">
        <f t="shared" si="25"/>
        <v>0</v>
      </c>
      <c r="M86" s="21">
        <f t="shared" si="26"/>
        <v>0</v>
      </c>
      <c r="N86" s="21">
        <f t="shared" si="27"/>
        <v>0</v>
      </c>
      <c r="O86" s="21">
        <f t="shared" si="28"/>
        <v>0</v>
      </c>
      <c r="P86" s="22"/>
      <c r="Q86" s="39">
        <f t="shared" si="29"/>
        <v>0</v>
      </c>
      <c r="S86" s="37">
        <f t="shared" si="32"/>
        <v>0</v>
      </c>
      <c r="T86" s="37">
        <f t="shared" si="33"/>
        <v>0</v>
      </c>
      <c r="U86" s="37">
        <f t="shared" si="34"/>
        <v>0</v>
      </c>
      <c r="V86" s="37">
        <f t="shared" si="35"/>
        <v>0</v>
      </c>
      <c r="W86" s="37">
        <f t="shared" si="36"/>
        <v>0</v>
      </c>
    </row>
    <row r="87" spans="1:23">
      <c r="A87" s="8" t="s">
        <v>129</v>
      </c>
      <c r="B87" s="20">
        <f t="shared" si="31"/>
        <v>0</v>
      </c>
      <c r="C87" s="20">
        <f t="shared" si="21"/>
        <v>0</v>
      </c>
      <c r="D87" s="19">
        <v>41.81</v>
      </c>
      <c r="E87" s="19">
        <v>23.9</v>
      </c>
      <c r="F87" s="19">
        <v>0</v>
      </c>
      <c r="G87" s="19">
        <v>5.09</v>
      </c>
      <c r="H87" s="19">
        <v>29.2</v>
      </c>
      <c r="I87" s="19">
        <f t="shared" si="22"/>
        <v>100.00000000000001</v>
      </c>
      <c r="J87" s="21">
        <f t="shared" si="23"/>
        <v>0</v>
      </c>
      <c r="K87" s="21">
        <f t="shared" si="24"/>
        <v>0</v>
      </c>
      <c r="L87" s="21">
        <f t="shared" si="25"/>
        <v>0</v>
      </c>
      <c r="M87" s="21">
        <f t="shared" si="26"/>
        <v>0</v>
      </c>
      <c r="N87" s="21">
        <f t="shared" si="27"/>
        <v>0</v>
      </c>
      <c r="O87" s="21">
        <f t="shared" si="28"/>
        <v>0</v>
      </c>
      <c r="P87" s="22"/>
      <c r="Q87" s="39">
        <f t="shared" si="29"/>
        <v>0</v>
      </c>
      <c r="S87" s="37">
        <f t="shared" si="32"/>
        <v>0</v>
      </c>
      <c r="T87" s="37">
        <f t="shared" si="33"/>
        <v>0</v>
      </c>
      <c r="U87" s="37">
        <f t="shared" si="34"/>
        <v>0</v>
      </c>
      <c r="V87" s="37">
        <f t="shared" si="35"/>
        <v>0</v>
      </c>
      <c r="W87" s="37">
        <f t="shared" si="36"/>
        <v>0</v>
      </c>
    </row>
    <row r="88" spans="1:23">
      <c r="A88" s="8" t="s">
        <v>130</v>
      </c>
      <c r="B88" s="20">
        <f t="shared" si="31"/>
        <v>0</v>
      </c>
      <c r="C88" s="20">
        <f t="shared" si="21"/>
        <v>0</v>
      </c>
      <c r="D88" s="19">
        <v>41.81</v>
      </c>
      <c r="E88" s="19">
        <v>23.9</v>
      </c>
      <c r="F88" s="19">
        <v>0</v>
      </c>
      <c r="G88" s="19">
        <v>5.09</v>
      </c>
      <c r="H88" s="19">
        <v>29.2</v>
      </c>
      <c r="I88" s="19">
        <f t="shared" si="22"/>
        <v>100.00000000000001</v>
      </c>
      <c r="J88" s="21">
        <f t="shared" si="23"/>
        <v>0</v>
      </c>
      <c r="K88" s="21">
        <f t="shared" si="24"/>
        <v>0</v>
      </c>
      <c r="L88" s="21">
        <f t="shared" si="25"/>
        <v>0</v>
      </c>
      <c r="M88" s="21">
        <f t="shared" si="26"/>
        <v>0</v>
      </c>
      <c r="N88" s="21">
        <f t="shared" si="27"/>
        <v>0</v>
      </c>
      <c r="O88" s="21">
        <f t="shared" si="28"/>
        <v>0</v>
      </c>
      <c r="P88" s="22"/>
      <c r="Q88" s="39">
        <f t="shared" si="29"/>
        <v>0</v>
      </c>
      <c r="S88" s="37">
        <f t="shared" si="32"/>
        <v>0</v>
      </c>
      <c r="T88" s="37">
        <f t="shared" si="33"/>
        <v>0</v>
      </c>
      <c r="U88" s="37">
        <f t="shared" si="34"/>
        <v>0</v>
      </c>
      <c r="V88" s="37">
        <f t="shared" si="35"/>
        <v>0</v>
      </c>
      <c r="W88" s="37">
        <f t="shared" si="36"/>
        <v>0</v>
      </c>
    </row>
    <row r="89" spans="1:23">
      <c r="A89" s="8" t="s">
        <v>131</v>
      </c>
      <c r="B89" s="20">
        <f t="shared" si="31"/>
        <v>0</v>
      </c>
      <c r="C89" s="20">
        <f t="shared" si="21"/>
        <v>0</v>
      </c>
      <c r="D89" s="19">
        <v>41.81</v>
      </c>
      <c r="E89" s="19">
        <v>23.9</v>
      </c>
      <c r="F89" s="19">
        <v>0</v>
      </c>
      <c r="G89" s="19">
        <v>5.09</v>
      </c>
      <c r="H89" s="19">
        <v>29.2</v>
      </c>
      <c r="I89" s="19">
        <f t="shared" si="22"/>
        <v>100.00000000000001</v>
      </c>
      <c r="J89" s="21">
        <f t="shared" si="23"/>
        <v>0</v>
      </c>
      <c r="K89" s="21">
        <f t="shared" si="24"/>
        <v>0</v>
      </c>
      <c r="L89" s="21">
        <f t="shared" si="25"/>
        <v>0</v>
      </c>
      <c r="M89" s="21">
        <f t="shared" si="26"/>
        <v>0</v>
      </c>
      <c r="N89" s="21">
        <f t="shared" si="27"/>
        <v>0</v>
      </c>
      <c r="O89" s="21">
        <f t="shared" si="28"/>
        <v>0</v>
      </c>
      <c r="P89" s="22"/>
      <c r="Q89" s="39">
        <f t="shared" si="29"/>
        <v>0</v>
      </c>
      <c r="S89" s="37">
        <f t="shared" si="32"/>
        <v>0</v>
      </c>
      <c r="T89" s="37">
        <f t="shared" si="33"/>
        <v>0</v>
      </c>
      <c r="U89" s="37">
        <f t="shared" si="34"/>
        <v>0</v>
      </c>
      <c r="V89" s="37">
        <f t="shared" si="35"/>
        <v>0</v>
      </c>
      <c r="W89" s="37">
        <f t="shared" si="36"/>
        <v>0</v>
      </c>
    </row>
    <row r="90" spans="1:23">
      <c r="A90" s="8" t="s">
        <v>132</v>
      </c>
      <c r="B90" s="20">
        <f t="shared" si="31"/>
        <v>0</v>
      </c>
      <c r="C90" s="20">
        <f t="shared" si="21"/>
        <v>0</v>
      </c>
      <c r="D90" s="19">
        <v>41.81</v>
      </c>
      <c r="E90" s="19">
        <v>23.9</v>
      </c>
      <c r="F90" s="19">
        <v>0</v>
      </c>
      <c r="G90" s="19">
        <v>5.09</v>
      </c>
      <c r="H90" s="19">
        <v>29.2</v>
      </c>
      <c r="I90" s="19">
        <f t="shared" si="22"/>
        <v>100.00000000000001</v>
      </c>
      <c r="J90" s="21">
        <f t="shared" si="23"/>
        <v>0</v>
      </c>
      <c r="K90" s="21">
        <f t="shared" si="24"/>
        <v>0</v>
      </c>
      <c r="L90" s="21">
        <f t="shared" si="25"/>
        <v>0</v>
      </c>
      <c r="M90" s="21">
        <f t="shared" si="26"/>
        <v>0</v>
      </c>
      <c r="N90" s="21">
        <f t="shared" si="27"/>
        <v>0</v>
      </c>
      <c r="O90" s="21">
        <f t="shared" si="28"/>
        <v>0</v>
      </c>
      <c r="P90" s="22"/>
      <c r="Q90" s="39">
        <f t="shared" si="29"/>
        <v>0</v>
      </c>
      <c r="S90" s="37">
        <f t="shared" si="32"/>
        <v>0</v>
      </c>
      <c r="T90" s="37">
        <f t="shared" si="33"/>
        <v>0</v>
      </c>
      <c r="U90" s="37">
        <f t="shared" si="34"/>
        <v>0</v>
      </c>
      <c r="V90" s="37">
        <f t="shared" si="35"/>
        <v>0</v>
      </c>
      <c r="W90" s="37">
        <f t="shared" si="36"/>
        <v>0</v>
      </c>
    </row>
    <row r="91" spans="1:23">
      <c r="A91" s="8" t="s">
        <v>133</v>
      </c>
      <c r="B91" s="20">
        <f t="shared" si="31"/>
        <v>0</v>
      </c>
      <c r="C91" s="20">
        <f t="shared" si="21"/>
        <v>0</v>
      </c>
      <c r="D91" s="19">
        <v>41.81</v>
      </c>
      <c r="E91" s="19">
        <v>23.9</v>
      </c>
      <c r="F91" s="19">
        <v>0</v>
      </c>
      <c r="G91" s="19">
        <v>5.09</v>
      </c>
      <c r="H91" s="19">
        <v>29.2</v>
      </c>
      <c r="I91" s="19">
        <f t="shared" si="22"/>
        <v>100.00000000000001</v>
      </c>
      <c r="J91" s="21">
        <f t="shared" si="23"/>
        <v>0</v>
      </c>
      <c r="K91" s="21">
        <f t="shared" si="24"/>
        <v>0</v>
      </c>
      <c r="L91" s="21">
        <f t="shared" si="25"/>
        <v>0</v>
      </c>
      <c r="M91" s="21">
        <f t="shared" si="26"/>
        <v>0</v>
      </c>
      <c r="N91" s="21">
        <f t="shared" si="27"/>
        <v>0</v>
      </c>
      <c r="O91" s="21">
        <f t="shared" si="28"/>
        <v>0</v>
      </c>
      <c r="P91" s="22"/>
      <c r="Q91" s="39">
        <f t="shared" si="29"/>
        <v>0</v>
      </c>
      <c r="S91" s="37">
        <f t="shared" si="32"/>
        <v>0</v>
      </c>
      <c r="T91" s="37">
        <f t="shared" si="33"/>
        <v>0</v>
      </c>
      <c r="U91" s="37">
        <f t="shared" si="34"/>
        <v>0</v>
      </c>
      <c r="V91" s="37">
        <f t="shared" si="35"/>
        <v>0</v>
      </c>
      <c r="W91" s="37">
        <f t="shared" si="36"/>
        <v>0</v>
      </c>
    </row>
    <row r="92" spans="1:23">
      <c r="A92" s="8" t="s">
        <v>134</v>
      </c>
      <c r="B92" s="20">
        <f t="shared" si="31"/>
        <v>0</v>
      </c>
      <c r="C92" s="20">
        <f t="shared" si="21"/>
        <v>0</v>
      </c>
      <c r="D92" s="19">
        <v>41.81</v>
      </c>
      <c r="E92" s="19">
        <v>23.9</v>
      </c>
      <c r="F92" s="19">
        <v>0</v>
      </c>
      <c r="G92" s="19">
        <v>5.09</v>
      </c>
      <c r="H92" s="19">
        <v>29.2</v>
      </c>
      <c r="I92" s="19">
        <f t="shared" si="22"/>
        <v>100.00000000000001</v>
      </c>
      <c r="J92" s="21">
        <f t="shared" si="23"/>
        <v>0</v>
      </c>
      <c r="K92" s="21">
        <f t="shared" si="24"/>
        <v>0</v>
      </c>
      <c r="L92" s="21">
        <f t="shared" si="25"/>
        <v>0</v>
      </c>
      <c r="M92" s="21">
        <f t="shared" si="26"/>
        <v>0</v>
      </c>
      <c r="N92" s="21">
        <f t="shared" si="27"/>
        <v>0</v>
      </c>
      <c r="O92" s="21">
        <f t="shared" si="28"/>
        <v>0</v>
      </c>
      <c r="P92" s="22"/>
      <c r="Q92" s="39">
        <f t="shared" si="29"/>
        <v>0</v>
      </c>
      <c r="S92" s="37">
        <f t="shared" si="32"/>
        <v>0</v>
      </c>
      <c r="T92" s="37">
        <f t="shared" si="33"/>
        <v>0</v>
      </c>
      <c r="U92" s="37">
        <f t="shared" si="34"/>
        <v>0</v>
      </c>
      <c r="V92" s="37">
        <f t="shared" si="35"/>
        <v>0</v>
      </c>
      <c r="W92" s="37">
        <f t="shared" si="36"/>
        <v>0</v>
      </c>
    </row>
    <row r="93" spans="1:23">
      <c r="A93" s="8" t="s">
        <v>135</v>
      </c>
      <c r="B93" s="20">
        <f t="shared" si="31"/>
        <v>0</v>
      </c>
      <c r="C93" s="20">
        <f t="shared" si="21"/>
        <v>0</v>
      </c>
      <c r="D93" s="19">
        <v>41.81</v>
      </c>
      <c r="E93" s="19">
        <v>23.9</v>
      </c>
      <c r="F93" s="19">
        <v>0</v>
      </c>
      <c r="G93" s="19">
        <v>5.09</v>
      </c>
      <c r="H93" s="19">
        <v>29.2</v>
      </c>
      <c r="I93" s="19">
        <f t="shared" si="22"/>
        <v>100.00000000000001</v>
      </c>
      <c r="J93" s="21">
        <f t="shared" si="23"/>
        <v>0</v>
      </c>
      <c r="K93" s="21">
        <f t="shared" si="24"/>
        <v>0</v>
      </c>
      <c r="L93" s="21">
        <f t="shared" si="25"/>
        <v>0</v>
      </c>
      <c r="M93" s="21">
        <f t="shared" si="26"/>
        <v>0</v>
      </c>
      <c r="N93" s="21">
        <f t="shared" si="27"/>
        <v>0</v>
      </c>
      <c r="O93" s="21">
        <f t="shared" si="28"/>
        <v>0</v>
      </c>
      <c r="P93" s="22"/>
      <c r="Q93" s="39">
        <f t="shared" si="29"/>
        <v>0</v>
      </c>
      <c r="S93" s="37">
        <f t="shared" si="32"/>
        <v>0</v>
      </c>
      <c r="T93" s="37">
        <f t="shared" si="33"/>
        <v>0</v>
      </c>
      <c r="U93" s="37">
        <f t="shared" si="34"/>
        <v>0</v>
      </c>
      <c r="V93" s="37">
        <f t="shared" si="35"/>
        <v>0</v>
      </c>
      <c r="W93" s="37">
        <f t="shared" si="36"/>
        <v>0</v>
      </c>
    </row>
    <row r="94" spans="1:23">
      <c r="A94" s="8" t="s">
        <v>136</v>
      </c>
      <c r="B94" s="20">
        <f t="shared" si="31"/>
        <v>0</v>
      </c>
      <c r="C94" s="20">
        <f t="shared" si="21"/>
        <v>0</v>
      </c>
      <c r="D94" s="19">
        <v>41.81</v>
      </c>
      <c r="E94" s="19">
        <v>23.9</v>
      </c>
      <c r="F94" s="19">
        <v>0</v>
      </c>
      <c r="G94" s="19">
        <v>5.09</v>
      </c>
      <c r="H94" s="19">
        <v>29.2</v>
      </c>
      <c r="I94" s="19">
        <f t="shared" si="22"/>
        <v>100.00000000000001</v>
      </c>
      <c r="J94" s="21">
        <f t="shared" si="23"/>
        <v>0</v>
      </c>
      <c r="K94" s="21">
        <f t="shared" si="24"/>
        <v>0</v>
      </c>
      <c r="L94" s="21">
        <f t="shared" si="25"/>
        <v>0</v>
      </c>
      <c r="M94" s="21">
        <f t="shared" si="26"/>
        <v>0</v>
      </c>
      <c r="N94" s="21">
        <f t="shared" si="27"/>
        <v>0</v>
      </c>
      <c r="O94" s="21">
        <f t="shared" si="28"/>
        <v>0</v>
      </c>
      <c r="P94" s="22"/>
      <c r="Q94" s="39">
        <f t="shared" si="29"/>
        <v>0</v>
      </c>
      <c r="S94" s="37">
        <f t="shared" si="32"/>
        <v>0</v>
      </c>
      <c r="T94" s="37">
        <f t="shared" si="33"/>
        <v>0</v>
      </c>
      <c r="U94" s="37">
        <f t="shared" si="34"/>
        <v>0</v>
      </c>
      <c r="V94" s="37">
        <f t="shared" si="35"/>
        <v>0</v>
      </c>
      <c r="W94" s="37">
        <f t="shared" si="36"/>
        <v>0</v>
      </c>
    </row>
    <row r="95" spans="1:23">
      <c r="A95" s="8" t="s">
        <v>137</v>
      </c>
      <c r="B95" s="20">
        <f t="shared" si="31"/>
        <v>0</v>
      </c>
      <c r="C95" s="20">
        <f t="shared" si="21"/>
        <v>0</v>
      </c>
      <c r="D95" s="19">
        <v>41.81</v>
      </c>
      <c r="E95" s="19">
        <v>23.9</v>
      </c>
      <c r="F95" s="19">
        <v>0</v>
      </c>
      <c r="G95" s="19">
        <v>5.09</v>
      </c>
      <c r="H95" s="19">
        <v>29.2</v>
      </c>
      <c r="I95" s="19">
        <f t="shared" si="22"/>
        <v>100.00000000000001</v>
      </c>
      <c r="J95" s="21">
        <f t="shared" si="23"/>
        <v>0</v>
      </c>
      <c r="K95" s="21">
        <f t="shared" si="24"/>
        <v>0</v>
      </c>
      <c r="L95" s="21">
        <f t="shared" si="25"/>
        <v>0</v>
      </c>
      <c r="M95" s="21">
        <f t="shared" si="26"/>
        <v>0</v>
      </c>
      <c r="N95" s="21">
        <f t="shared" si="27"/>
        <v>0</v>
      </c>
      <c r="O95" s="21">
        <f t="shared" si="28"/>
        <v>0</v>
      </c>
      <c r="P95" s="22"/>
      <c r="Q95" s="39">
        <f t="shared" si="29"/>
        <v>0</v>
      </c>
      <c r="S95" s="37">
        <f t="shared" si="32"/>
        <v>0</v>
      </c>
      <c r="T95" s="37">
        <f t="shared" si="33"/>
        <v>0</v>
      </c>
      <c r="U95" s="37">
        <f t="shared" si="34"/>
        <v>0</v>
      </c>
      <c r="V95" s="37">
        <f t="shared" si="35"/>
        <v>0</v>
      </c>
      <c r="W95" s="37">
        <f t="shared" si="36"/>
        <v>0</v>
      </c>
    </row>
    <row r="96" spans="1:23">
      <c r="A96" s="8" t="s">
        <v>138</v>
      </c>
      <c r="B96" s="20">
        <f t="shared" si="31"/>
        <v>0</v>
      </c>
      <c r="C96" s="20">
        <f t="shared" si="21"/>
        <v>0</v>
      </c>
      <c r="D96" s="19">
        <v>41.81</v>
      </c>
      <c r="E96" s="19">
        <v>23.9</v>
      </c>
      <c r="F96" s="19">
        <v>0</v>
      </c>
      <c r="G96" s="19">
        <v>5.09</v>
      </c>
      <c r="H96" s="19">
        <v>29.2</v>
      </c>
      <c r="I96" s="19">
        <f t="shared" si="22"/>
        <v>100.00000000000001</v>
      </c>
      <c r="J96" s="21">
        <f t="shared" si="23"/>
        <v>0</v>
      </c>
      <c r="K96" s="21">
        <f t="shared" si="24"/>
        <v>0</v>
      </c>
      <c r="L96" s="21">
        <f t="shared" si="25"/>
        <v>0</v>
      </c>
      <c r="M96" s="21">
        <f t="shared" si="26"/>
        <v>0</v>
      </c>
      <c r="N96" s="21">
        <f t="shared" si="27"/>
        <v>0</v>
      </c>
      <c r="O96" s="21">
        <f t="shared" si="28"/>
        <v>0</v>
      </c>
      <c r="P96" s="22"/>
      <c r="Q96" s="39">
        <f t="shared" si="29"/>
        <v>0</v>
      </c>
      <c r="S96" s="37">
        <f t="shared" si="32"/>
        <v>0</v>
      </c>
      <c r="T96" s="37">
        <f t="shared" si="33"/>
        <v>0</v>
      </c>
      <c r="U96" s="37">
        <f t="shared" si="34"/>
        <v>0</v>
      </c>
      <c r="V96" s="37">
        <f t="shared" si="35"/>
        <v>0</v>
      </c>
      <c r="W96" s="37">
        <f t="shared" si="36"/>
        <v>0</v>
      </c>
    </row>
    <row r="97" spans="1:26">
      <c r="A97" s="8" t="s">
        <v>139</v>
      </c>
      <c r="B97" s="20">
        <f t="shared" si="31"/>
        <v>0</v>
      </c>
      <c r="C97" s="20">
        <f t="shared" si="21"/>
        <v>0</v>
      </c>
      <c r="D97" s="19">
        <v>41.81</v>
      </c>
      <c r="E97" s="19">
        <v>23.9</v>
      </c>
      <c r="F97" s="19">
        <v>0</v>
      </c>
      <c r="G97" s="19">
        <v>5.09</v>
      </c>
      <c r="H97" s="19">
        <v>29.2</v>
      </c>
      <c r="I97" s="19">
        <f t="shared" si="22"/>
        <v>100.00000000000001</v>
      </c>
      <c r="J97" s="21">
        <f t="shared" si="23"/>
        <v>0</v>
      </c>
      <c r="K97" s="21">
        <f t="shared" si="24"/>
        <v>0</v>
      </c>
      <c r="L97" s="21">
        <f t="shared" si="25"/>
        <v>0</v>
      </c>
      <c r="M97" s="21">
        <f t="shared" si="26"/>
        <v>0</v>
      </c>
      <c r="N97" s="21">
        <f t="shared" si="27"/>
        <v>0</v>
      </c>
      <c r="O97" s="21">
        <f t="shared" si="28"/>
        <v>0</v>
      </c>
      <c r="P97" s="22"/>
      <c r="Q97" s="39">
        <f t="shared" si="29"/>
        <v>0</v>
      </c>
      <c r="S97" s="37">
        <f t="shared" si="32"/>
        <v>0</v>
      </c>
      <c r="T97" s="37">
        <f t="shared" si="33"/>
        <v>0</v>
      </c>
      <c r="U97" s="37">
        <f t="shared" si="34"/>
        <v>0</v>
      </c>
      <c r="V97" s="37">
        <f t="shared" si="35"/>
        <v>0</v>
      </c>
      <c r="W97" s="37">
        <f t="shared" si="36"/>
        <v>0</v>
      </c>
    </row>
    <row r="98" spans="1:26">
      <c r="A98" s="8" t="s">
        <v>140</v>
      </c>
      <c r="B98" s="20">
        <f t="shared" si="31"/>
        <v>0</v>
      </c>
      <c r="C98" s="20">
        <f t="shared" si="21"/>
        <v>0</v>
      </c>
      <c r="D98" s="19">
        <v>41.81</v>
      </c>
      <c r="E98" s="19">
        <v>23.9</v>
      </c>
      <c r="F98" s="19">
        <v>0</v>
      </c>
      <c r="G98" s="19">
        <v>5.09</v>
      </c>
      <c r="H98" s="19">
        <v>29.2</v>
      </c>
      <c r="I98" s="19">
        <f t="shared" si="22"/>
        <v>100.00000000000001</v>
      </c>
      <c r="J98" s="21">
        <f t="shared" si="23"/>
        <v>0</v>
      </c>
      <c r="K98" s="21">
        <f t="shared" si="24"/>
        <v>0</v>
      </c>
      <c r="L98" s="21">
        <f t="shared" si="25"/>
        <v>0</v>
      </c>
      <c r="M98" s="21">
        <f t="shared" si="26"/>
        <v>0</v>
      </c>
      <c r="N98" s="21">
        <f t="shared" si="27"/>
        <v>0</v>
      </c>
      <c r="O98" s="21">
        <f t="shared" si="28"/>
        <v>0</v>
      </c>
      <c r="P98" s="22"/>
      <c r="Q98" s="39">
        <f t="shared" si="29"/>
        <v>0</v>
      </c>
      <c r="S98" s="37">
        <f t="shared" si="32"/>
        <v>0</v>
      </c>
      <c r="T98" s="37">
        <f t="shared" si="33"/>
        <v>0</v>
      </c>
      <c r="U98" s="37">
        <f t="shared" si="34"/>
        <v>0</v>
      </c>
      <c r="V98" s="37">
        <f t="shared" si="35"/>
        <v>0</v>
      </c>
      <c r="W98" s="37">
        <f t="shared" si="36"/>
        <v>0</v>
      </c>
    </row>
    <row r="99" spans="1:26">
      <c r="A99" s="8" t="s">
        <v>171</v>
      </c>
      <c r="B99" s="20">
        <f t="shared" ref="B99:Q99" si="37">SUM(B3:B98)/4000</f>
        <v>0</v>
      </c>
      <c r="C99" s="20">
        <f t="shared" si="37"/>
        <v>0</v>
      </c>
      <c r="D99" s="20">
        <f t="shared" si="37"/>
        <v>1.003439999999999</v>
      </c>
      <c r="E99" s="20">
        <f t="shared" si="37"/>
        <v>0.573600000000001</v>
      </c>
      <c r="F99" s="20">
        <f t="shared" si="37"/>
        <v>0</v>
      </c>
      <c r="G99" s="20">
        <f t="shared" si="37"/>
        <v>0.12215999999999975</v>
      </c>
      <c r="H99" s="20">
        <f t="shared" si="37"/>
        <v>0.70079999999999942</v>
      </c>
      <c r="I99" s="20">
        <f t="shared" si="37"/>
        <v>2.4000000000000004</v>
      </c>
      <c r="J99" s="21">
        <f t="shared" si="37"/>
        <v>0</v>
      </c>
      <c r="K99" s="22">
        <f t="shared" si="37"/>
        <v>0</v>
      </c>
      <c r="L99" s="22">
        <f t="shared" si="37"/>
        <v>0</v>
      </c>
      <c r="M99" s="22">
        <f t="shared" si="37"/>
        <v>0</v>
      </c>
      <c r="N99" s="22">
        <f t="shared" si="37"/>
        <v>0</v>
      </c>
      <c r="O99" s="23">
        <f t="shared" si="37"/>
        <v>0</v>
      </c>
      <c r="P99" s="23"/>
      <c r="Q99" s="43">
        <f t="shared" si="37"/>
        <v>0</v>
      </c>
      <c r="S99" s="37">
        <f>SUM(S3:S98)/4000</f>
        <v>0</v>
      </c>
      <c r="T99" s="37">
        <f t="shared" ref="T99:W99" si="38">SUM(T3:T98)/4000</f>
        <v>0</v>
      </c>
      <c r="U99" s="37">
        <f t="shared" si="38"/>
        <v>0</v>
      </c>
      <c r="V99" s="37">
        <f t="shared" si="38"/>
        <v>0</v>
      </c>
      <c r="W99" s="37">
        <f t="shared" si="38"/>
        <v>0</v>
      </c>
      <c r="X99" s="44"/>
      <c r="Y99" s="44"/>
      <c r="Z99" s="44"/>
    </row>
  </sheetData>
  <mergeCells count="6">
    <mergeCell ref="S1:W1"/>
    <mergeCell ref="D1:I1"/>
    <mergeCell ref="B1:C1"/>
    <mergeCell ref="J1:O1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99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P99" sqref="P99"/>
    </sheetView>
  </sheetViews>
  <sheetFormatPr defaultRowHeight="15"/>
  <cols>
    <col min="1" max="1" width="13.28515625" bestFit="1" customWidth="1"/>
    <col min="14" max="14" width="13.85546875" customWidth="1"/>
    <col min="15" max="15" width="5" customWidth="1"/>
  </cols>
  <sheetData>
    <row r="1" spans="1:20" ht="15" customHeight="1" thickBot="1">
      <c r="A1" s="2">
        <f>Allocation_SG!A1</f>
        <v>45335</v>
      </c>
      <c r="B1" s="215" t="s">
        <v>434</v>
      </c>
      <c r="C1" s="211"/>
      <c r="D1" s="213" t="s">
        <v>293</v>
      </c>
      <c r="E1" s="213"/>
      <c r="F1" s="213"/>
      <c r="G1" s="213"/>
      <c r="H1" s="214"/>
      <c r="I1" s="216" t="s">
        <v>435</v>
      </c>
      <c r="J1" s="217"/>
      <c r="K1" s="217"/>
      <c r="L1" s="217"/>
      <c r="M1" s="218"/>
      <c r="N1" s="205"/>
      <c r="P1" s="209" t="s">
        <v>288</v>
      </c>
      <c r="Q1" s="209"/>
      <c r="R1" s="209"/>
      <c r="S1" s="209"/>
      <c r="T1" s="209"/>
    </row>
    <row r="2" spans="1:20" ht="15.75" thickBot="1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149</v>
      </c>
      <c r="G2" s="19" t="s">
        <v>148</v>
      </c>
      <c r="H2" s="19" t="s">
        <v>217</v>
      </c>
      <c r="I2" s="160" t="s">
        <v>145</v>
      </c>
      <c r="J2" s="161" t="s">
        <v>146</v>
      </c>
      <c r="K2" s="161" t="s">
        <v>149</v>
      </c>
      <c r="L2" s="162" t="s">
        <v>148</v>
      </c>
      <c r="M2" s="23" t="s">
        <v>217</v>
      </c>
      <c r="N2" s="205"/>
      <c r="P2" s="19" t="s">
        <v>145</v>
      </c>
      <c r="Q2" s="19" t="s">
        <v>146</v>
      </c>
      <c r="R2" s="19" t="s">
        <v>149</v>
      </c>
      <c r="S2" s="19" t="s">
        <v>148</v>
      </c>
      <c r="T2" s="42" t="s">
        <v>142</v>
      </c>
    </row>
    <row r="3" spans="1:20">
      <c r="A3" s="8" t="s">
        <v>45</v>
      </c>
      <c r="B3" s="201">
        <v>24</v>
      </c>
      <c r="C3" s="201">
        <v>24</v>
      </c>
      <c r="D3" s="19">
        <v>41.72</v>
      </c>
      <c r="E3" s="19">
        <v>23.33</v>
      </c>
      <c r="F3" s="19">
        <v>30.09</v>
      </c>
      <c r="G3" s="19">
        <v>4.8600000000000003</v>
      </c>
      <c r="H3" s="19">
        <f t="shared" ref="H3:H34" si="0">SUM(D3:G3)</f>
        <v>100</v>
      </c>
      <c r="I3" s="21">
        <f>C3*D3/H3</f>
        <v>10.0128</v>
      </c>
      <c r="J3" s="21">
        <f>C3*E3/100</f>
        <v>5.5991999999999997</v>
      </c>
      <c r="K3" s="21">
        <f>C3*F3/100</f>
        <v>7.2215999999999996</v>
      </c>
      <c r="L3" s="21">
        <f>C3*G3/100</f>
        <v>1.1664000000000001</v>
      </c>
      <c r="M3" s="156">
        <f>SUM(I3:L3)</f>
        <v>24</v>
      </c>
      <c r="N3" s="22"/>
      <c r="P3" s="37">
        <f t="shared" ref="P3:P34" si="1">I3</f>
        <v>10.0128</v>
      </c>
      <c r="Q3" s="37">
        <f t="shared" ref="Q3:Q34" si="2">J3</f>
        <v>5.5991999999999997</v>
      </c>
      <c r="R3" s="37">
        <f t="shared" ref="R3:R34" si="3">K3</f>
        <v>7.2215999999999996</v>
      </c>
      <c r="S3" s="37">
        <f t="shared" ref="S3:S34" si="4">L3</f>
        <v>1.1664000000000001</v>
      </c>
      <c r="T3" s="37">
        <f>SUM(P3:S3)</f>
        <v>24</v>
      </c>
    </row>
    <row r="4" spans="1:20">
      <c r="A4" s="8" t="s">
        <v>46</v>
      </c>
      <c r="B4" s="201">
        <v>25.5</v>
      </c>
      <c r="C4" s="201">
        <v>24</v>
      </c>
      <c r="D4" s="19">
        <v>41.72</v>
      </c>
      <c r="E4" s="19">
        <v>23.33</v>
      </c>
      <c r="F4" s="19">
        <v>30.09</v>
      </c>
      <c r="G4" s="19">
        <v>4.8600000000000003</v>
      </c>
      <c r="H4" s="19">
        <f t="shared" si="0"/>
        <v>100</v>
      </c>
      <c r="I4" s="21">
        <f t="shared" ref="I4:I67" si="5">C4*D4/H4</f>
        <v>10.0128</v>
      </c>
      <c r="J4" s="21">
        <f t="shared" ref="J4:J67" si="6">C4*E4/100</f>
        <v>5.5991999999999997</v>
      </c>
      <c r="K4" s="21">
        <f t="shared" ref="K4:K67" si="7">C4*F4/100</f>
        <v>7.2215999999999996</v>
      </c>
      <c r="L4" s="21">
        <f t="shared" ref="L4:L67" si="8">C4*G4/100</f>
        <v>1.1664000000000001</v>
      </c>
      <c r="M4" s="157">
        <f t="shared" ref="M4:M67" si="9">SUM(I4:L4)</f>
        <v>24</v>
      </c>
      <c r="N4" s="22"/>
      <c r="P4" s="37">
        <f t="shared" si="1"/>
        <v>10.0128</v>
      </c>
      <c r="Q4" s="37">
        <f t="shared" si="2"/>
        <v>5.5991999999999997</v>
      </c>
      <c r="R4" s="37">
        <f t="shared" si="3"/>
        <v>7.2215999999999996</v>
      </c>
      <c r="S4" s="37">
        <f t="shared" si="4"/>
        <v>1.1664000000000001</v>
      </c>
      <c r="T4" s="37">
        <f t="shared" ref="T4:T67" si="10">SUM(P4:S4)</f>
        <v>24</v>
      </c>
    </row>
    <row r="5" spans="1:20">
      <c r="A5" s="8" t="s">
        <v>47</v>
      </c>
      <c r="B5" s="201">
        <v>25.5</v>
      </c>
      <c r="C5" s="201">
        <v>25.5</v>
      </c>
      <c r="D5" s="19">
        <v>41.72</v>
      </c>
      <c r="E5" s="19">
        <v>23.33</v>
      </c>
      <c r="F5" s="19">
        <v>30.09</v>
      </c>
      <c r="G5" s="19">
        <v>4.8600000000000003</v>
      </c>
      <c r="H5" s="19">
        <f t="shared" si="0"/>
        <v>100</v>
      </c>
      <c r="I5" s="21">
        <f t="shared" si="5"/>
        <v>10.638599999999999</v>
      </c>
      <c r="J5" s="21">
        <f t="shared" si="6"/>
        <v>5.9491499999999995</v>
      </c>
      <c r="K5" s="21">
        <f t="shared" si="7"/>
        <v>7.6729499999999993</v>
      </c>
      <c r="L5" s="21">
        <f t="shared" si="8"/>
        <v>1.2393000000000001</v>
      </c>
      <c r="M5" s="157">
        <f t="shared" si="9"/>
        <v>25.5</v>
      </c>
      <c r="N5" s="22"/>
      <c r="P5" s="37">
        <f t="shared" si="1"/>
        <v>10.638599999999999</v>
      </c>
      <c r="Q5" s="37">
        <f t="shared" si="2"/>
        <v>5.9491499999999995</v>
      </c>
      <c r="R5" s="37">
        <f t="shared" si="3"/>
        <v>7.6729499999999993</v>
      </c>
      <c r="S5" s="37">
        <f t="shared" si="4"/>
        <v>1.2393000000000001</v>
      </c>
      <c r="T5" s="37">
        <f t="shared" si="10"/>
        <v>25.5</v>
      </c>
    </row>
    <row r="6" spans="1:20">
      <c r="A6" s="8" t="s">
        <v>48</v>
      </c>
      <c r="B6" s="201">
        <v>25.5</v>
      </c>
      <c r="C6" s="201">
        <v>25.5</v>
      </c>
      <c r="D6" s="19">
        <v>41.72</v>
      </c>
      <c r="E6" s="19">
        <v>23.33</v>
      </c>
      <c r="F6" s="19">
        <v>30.09</v>
      </c>
      <c r="G6" s="19">
        <v>4.8600000000000003</v>
      </c>
      <c r="H6" s="19">
        <f t="shared" si="0"/>
        <v>100</v>
      </c>
      <c r="I6" s="21">
        <f t="shared" si="5"/>
        <v>10.638599999999999</v>
      </c>
      <c r="J6" s="21">
        <f t="shared" si="6"/>
        <v>5.9491499999999995</v>
      </c>
      <c r="K6" s="21">
        <f t="shared" si="7"/>
        <v>7.6729499999999993</v>
      </c>
      <c r="L6" s="21">
        <f t="shared" si="8"/>
        <v>1.2393000000000001</v>
      </c>
      <c r="M6" s="157">
        <f t="shared" si="9"/>
        <v>25.5</v>
      </c>
      <c r="N6" s="22"/>
      <c r="P6" s="37">
        <f t="shared" si="1"/>
        <v>10.638599999999999</v>
      </c>
      <c r="Q6" s="37">
        <f t="shared" si="2"/>
        <v>5.9491499999999995</v>
      </c>
      <c r="R6" s="37">
        <f t="shared" si="3"/>
        <v>7.6729499999999993</v>
      </c>
      <c r="S6" s="37">
        <f t="shared" si="4"/>
        <v>1.2393000000000001</v>
      </c>
      <c r="T6" s="37">
        <f t="shared" si="10"/>
        <v>25.5</v>
      </c>
    </row>
    <row r="7" spans="1:20">
      <c r="A7" s="8" t="s">
        <v>49</v>
      </c>
      <c r="B7" s="201">
        <v>25.5</v>
      </c>
      <c r="C7" s="201">
        <v>25.5</v>
      </c>
      <c r="D7" s="19">
        <v>41.72</v>
      </c>
      <c r="E7" s="19">
        <v>23.33</v>
      </c>
      <c r="F7" s="19">
        <v>30.09</v>
      </c>
      <c r="G7" s="19">
        <v>4.8600000000000003</v>
      </c>
      <c r="H7" s="19">
        <f t="shared" si="0"/>
        <v>100</v>
      </c>
      <c r="I7" s="21">
        <f t="shared" si="5"/>
        <v>10.638599999999999</v>
      </c>
      <c r="J7" s="21">
        <f t="shared" si="6"/>
        <v>5.9491499999999995</v>
      </c>
      <c r="K7" s="21">
        <f t="shared" si="7"/>
        <v>7.6729499999999993</v>
      </c>
      <c r="L7" s="21">
        <f t="shared" si="8"/>
        <v>1.2393000000000001</v>
      </c>
      <c r="M7" s="157">
        <f t="shared" si="9"/>
        <v>25.5</v>
      </c>
      <c r="N7" s="22"/>
      <c r="P7" s="37">
        <f t="shared" si="1"/>
        <v>10.638599999999999</v>
      </c>
      <c r="Q7" s="37">
        <f t="shared" si="2"/>
        <v>5.9491499999999995</v>
      </c>
      <c r="R7" s="37">
        <f t="shared" si="3"/>
        <v>7.6729499999999993</v>
      </c>
      <c r="S7" s="37">
        <f t="shared" si="4"/>
        <v>1.2393000000000001</v>
      </c>
      <c r="T7" s="37">
        <f t="shared" si="10"/>
        <v>25.5</v>
      </c>
    </row>
    <row r="8" spans="1:20">
      <c r="A8" s="8" t="s">
        <v>50</v>
      </c>
      <c r="B8" s="201">
        <v>25.5</v>
      </c>
      <c r="C8" s="201">
        <v>25.5</v>
      </c>
      <c r="D8" s="19">
        <v>41.72</v>
      </c>
      <c r="E8" s="19">
        <v>23.33</v>
      </c>
      <c r="F8" s="19">
        <v>30.09</v>
      </c>
      <c r="G8" s="19">
        <v>4.8600000000000003</v>
      </c>
      <c r="H8" s="19">
        <f t="shared" si="0"/>
        <v>100</v>
      </c>
      <c r="I8" s="21">
        <f t="shared" si="5"/>
        <v>10.638599999999999</v>
      </c>
      <c r="J8" s="21">
        <f t="shared" si="6"/>
        <v>5.9491499999999995</v>
      </c>
      <c r="K8" s="21">
        <f t="shared" si="7"/>
        <v>7.6729499999999993</v>
      </c>
      <c r="L8" s="21">
        <f t="shared" si="8"/>
        <v>1.2393000000000001</v>
      </c>
      <c r="M8" s="157">
        <f t="shared" si="9"/>
        <v>25.5</v>
      </c>
      <c r="N8" s="22"/>
      <c r="P8" s="37">
        <f t="shared" si="1"/>
        <v>10.638599999999999</v>
      </c>
      <c r="Q8" s="37">
        <f t="shared" si="2"/>
        <v>5.9491499999999995</v>
      </c>
      <c r="R8" s="37">
        <f t="shared" si="3"/>
        <v>7.6729499999999993</v>
      </c>
      <c r="S8" s="37">
        <f t="shared" si="4"/>
        <v>1.2393000000000001</v>
      </c>
      <c r="T8" s="37">
        <f t="shared" si="10"/>
        <v>25.5</v>
      </c>
    </row>
    <row r="9" spans="1:20">
      <c r="A9" s="8" t="s">
        <v>51</v>
      </c>
      <c r="B9" s="201">
        <v>25.5</v>
      </c>
      <c r="C9" s="201">
        <v>25.5</v>
      </c>
      <c r="D9" s="19">
        <v>41.72</v>
      </c>
      <c r="E9" s="19">
        <v>23.33</v>
      </c>
      <c r="F9" s="19">
        <v>30.09</v>
      </c>
      <c r="G9" s="19">
        <v>4.8600000000000003</v>
      </c>
      <c r="H9" s="19">
        <f t="shared" si="0"/>
        <v>100</v>
      </c>
      <c r="I9" s="21">
        <f t="shared" si="5"/>
        <v>10.638599999999999</v>
      </c>
      <c r="J9" s="21">
        <f t="shared" si="6"/>
        <v>5.9491499999999995</v>
      </c>
      <c r="K9" s="21">
        <f t="shared" si="7"/>
        <v>7.6729499999999993</v>
      </c>
      <c r="L9" s="21">
        <f t="shared" si="8"/>
        <v>1.2393000000000001</v>
      </c>
      <c r="M9" s="157">
        <f t="shared" si="9"/>
        <v>25.5</v>
      </c>
      <c r="N9" s="22"/>
      <c r="P9" s="37">
        <f t="shared" si="1"/>
        <v>10.638599999999999</v>
      </c>
      <c r="Q9" s="37">
        <f t="shared" si="2"/>
        <v>5.9491499999999995</v>
      </c>
      <c r="R9" s="37">
        <f t="shared" si="3"/>
        <v>7.6729499999999993</v>
      </c>
      <c r="S9" s="37">
        <f t="shared" si="4"/>
        <v>1.2393000000000001</v>
      </c>
      <c r="T9" s="37">
        <f t="shared" si="10"/>
        <v>25.5</v>
      </c>
    </row>
    <row r="10" spans="1:20">
      <c r="A10" s="8" t="s">
        <v>52</v>
      </c>
      <c r="B10" s="201">
        <v>25.5</v>
      </c>
      <c r="C10" s="201">
        <v>25.5</v>
      </c>
      <c r="D10" s="19">
        <v>41.72</v>
      </c>
      <c r="E10" s="19">
        <v>23.33</v>
      </c>
      <c r="F10" s="19">
        <v>30.09</v>
      </c>
      <c r="G10" s="19">
        <v>4.8600000000000003</v>
      </c>
      <c r="H10" s="19">
        <f t="shared" si="0"/>
        <v>100</v>
      </c>
      <c r="I10" s="21">
        <f t="shared" si="5"/>
        <v>10.638599999999999</v>
      </c>
      <c r="J10" s="21">
        <f t="shared" si="6"/>
        <v>5.9491499999999995</v>
      </c>
      <c r="K10" s="21">
        <f t="shared" si="7"/>
        <v>7.6729499999999993</v>
      </c>
      <c r="L10" s="21">
        <f t="shared" si="8"/>
        <v>1.2393000000000001</v>
      </c>
      <c r="M10" s="157">
        <f t="shared" si="9"/>
        <v>25.5</v>
      </c>
      <c r="N10" s="22"/>
      <c r="P10" s="37">
        <f t="shared" si="1"/>
        <v>10.638599999999999</v>
      </c>
      <c r="Q10" s="37">
        <f t="shared" si="2"/>
        <v>5.9491499999999995</v>
      </c>
      <c r="R10" s="37">
        <f t="shared" si="3"/>
        <v>7.6729499999999993</v>
      </c>
      <c r="S10" s="37">
        <f t="shared" si="4"/>
        <v>1.2393000000000001</v>
      </c>
      <c r="T10" s="37">
        <f t="shared" si="10"/>
        <v>25.5</v>
      </c>
    </row>
    <row r="11" spans="1:20">
      <c r="A11" s="8" t="s">
        <v>53</v>
      </c>
      <c r="B11" s="201">
        <v>25.5</v>
      </c>
      <c r="C11" s="201">
        <v>25.5</v>
      </c>
      <c r="D11" s="19">
        <v>41.72</v>
      </c>
      <c r="E11" s="19">
        <v>23.33</v>
      </c>
      <c r="F11" s="19">
        <v>30.09</v>
      </c>
      <c r="G11" s="19">
        <v>4.8600000000000003</v>
      </c>
      <c r="H11" s="19">
        <f t="shared" si="0"/>
        <v>100</v>
      </c>
      <c r="I11" s="21">
        <f t="shared" si="5"/>
        <v>10.638599999999999</v>
      </c>
      <c r="J11" s="21">
        <f t="shared" si="6"/>
        <v>5.9491499999999995</v>
      </c>
      <c r="K11" s="21">
        <f t="shared" si="7"/>
        <v>7.6729499999999993</v>
      </c>
      <c r="L11" s="21">
        <f t="shared" si="8"/>
        <v>1.2393000000000001</v>
      </c>
      <c r="M11" s="157">
        <f t="shared" si="9"/>
        <v>25.5</v>
      </c>
      <c r="N11" s="22"/>
      <c r="P11" s="37">
        <f t="shared" si="1"/>
        <v>10.638599999999999</v>
      </c>
      <c r="Q11" s="37">
        <f t="shared" si="2"/>
        <v>5.9491499999999995</v>
      </c>
      <c r="R11" s="37">
        <f t="shared" si="3"/>
        <v>7.6729499999999993</v>
      </c>
      <c r="S11" s="37">
        <f t="shared" si="4"/>
        <v>1.2393000000000001</v>
      </c>
      <c r="T11" s="37">
        <f t="shared" si="10"/>
        <v>25.5</v>
      </c>
    </row>
    <row r="12" spans="1:20">
      <c r="A12" s="8" t="s">
        <v>54</v>
      </c>
      <c r="B12" s="201">
        <v>25.5</v>
      </c>
      <c r="C12" s="201">
        <v>25.5</v>
      </c>
      <c r="D12" s="19">
        <v>41.72</v>
      </c>
      <c r="E12" s="19">
        <v>23.33</v>
      </c>
      <c r="F12" s="19">
        <v>30.09</v>
      </c>
      <c r="G12" s="19">
        <v>4.8600000000000003</v>
      </c>
      <c r="H12" s="19">
        <f t="shared" si="0"/>
        <v>100</v>
      </c>
      <c r="I12" s="21">
        <f t="shared" si="5"/>
        <v>10.638599999999999</v>
      </c>
      <c r="J12" s="21">
        <f t="shared" si="6"/>
        <v>5.9491499999999995</v>
      </c>
      <c r="K12" s="21">
        <f t="shared" si="7"/>
        <v>7.6729499999999993</v>
      </c>
      <c r="L12" s="21">
        <f t="shared" si="8"/>
        <v>1.2393000000000001</v>
      </c>
      <c r="M12" s="157">
        <f t="shared" si="9"/>
        <v>25.5</v>
      </c>
      <c r="N12" s="22"/>
      <c r="P12" s="37">
        <f t="shared" si="1"/>
        <v>10.638599999999999</v>
      </c>
      <c r="Q12" s="37">
        <f t="shared" si="2"/>
        <v>5.9491499999999995</v>
      </c>
      <c r="R12" s="37">
        <f t="shared" si="3"/>
        <v>7.6729499999999993</v>
      </c>
      <c r="S12" s="37">
        <f t="shared" si="4"/>
        <v>1.2393000000000001</v>
      </c>
      <c r="T12" s="37">
        <f t="shared" si="10"/>
        <v>25.5</v>
      </c>
    </row>
    <row r="13" spans="1:20">
      <c r="A13" s="8" t="s">
        <v>55</v>
      </c>
      <c r="B13" s="201">
        <v>25.5</v>
      </c>
      <c r="C13" s="201">
        <v>25.5</v>
      </c>
      <c r="D13" s="19">
        <v>41.72</v>
      </c>
      <c r="E13" s="19">
        <v>23.33</v>
      </c>
      <c r="F13" s="19">
        <v>30.09</v>
      </c>
      <c r="G13" s="19">
        <v>4.8600000000000003</v>
      </c>
      <c r="H13" s="19">
        <f t="shared" si="0"/>
        <v>100</v>
      </c>
      <c r="I13" s="21">
        <f t="shared" si="5"/>
        <v>10.638599999999999</v>
      </c>
      <c r="J13" s="21">
        <f t="shared" si="6"/>
        <v>5.9491499999999995</v>
      </c>
      <c r="K13" s="21">
        <f t="shared" si="7"/>
        <v>7.6729499999999993</v>
      </c>
      <c r="L13" s="21">
        <f t="shared" si="8"/>
        <v>1.2393000000000001</v>
      </c>
      <c r="M13" s="157">
        <f t="shared" si="9"/>
        <v>25.5</v>
      </c>
      <c r="N13" s="22"/>
      <c r="P13" s="37">
        <f t="shared" si="1"/>
        <v>10.638599999999999</v>
      </c>
      <c r="Q13" s="37">
        <f t="shared" si="2"/>
        <v>5.9491499999999995</v>
      </c>
      <c r="R13" s="37">
        <f t="shared" si="3"/>
        <v>7.6729499999999993</v>
      </c>
      <c r="S13" s="37">
        <f t="shared" si="4"/>
        <v>1.2393000000000001</v>
      </c>
      <c r="T13" s="37">
        <f t="shared" si="10"/>
        <v>25.5</v>
      </c>
    </row>
    <row r="14" spans="1:20">
      <c r="A14" s="8" t="s">
        <v>56</v>
      </c>
      <c r="B14" s="201">
        <v>25.5</v>
      </c>
      <c r="C14" s="201">
        <v>25.5</v>
      </c>
      <c r="D14" s="19">
        <v>41.72</v>
      </c>
      <c r="E14" s="19">
        <v>23.33</v>
      </c>
      <c r="F14" s="19">
        <v>30.09</v>
      </c>
      <c r="G14" s="19">
        <v>4.8600000000000003</v>
      </c>
      <c r="H14" s="19">
        <f t="shared" si="0"/>
        <v>100</v>
      </c>
      <c r="I14" s="21">
        <f t="shared" si="5"/>
        <v>10.638599999999999</v>
      </c>
      <c r="J14" s="21">
        <f t="shared" si="6"/>
        <v>5.9491499999999995</v>
      </c>
      <c r="K14" s="21">
        <f t="shared" si="7"/>
        <v>7.6729499999999993</v>
      </c>
      <c r="L14" s="21">
        <f t="shared" si="8"/>
        <v>1.2393000000000001</v>
      </c>
      <c r="M14" s="157">
        <f t="shared" si="9"/>
        <v>25.5</v>
      </c>
      <c r="N14" s="22"/>
      <c r="P14" s="37">
        <f t="shared" si="1"/>
        <v>10.638599999999999</v>
      </c>
      <c r="Q14" s="37">
        <f t="shared" si="2"/>
        <v>5.9491499999999995</v>
      </c>
      <c r="R14" s="37">
        <f t="shared" si="3"/>
        <v>7.6729499999999993</v>
      </c>
      <c r="S14" s="37">
        <f t="shared" si="4"/>
        <v>1.2393000000000001</v>
      </c>
      <c r="T14" s="37">
        <f t="shared" si="10"/>
        <v>25.5</v>
      </c>
    </row>
    <row r="15" spans="1:20">
      <c r="A15" s="8" t="s">
        <v>57</v>
      </c>
      <c r="B15" s="201">
        <v>25.5</v>
      </c>
      <c r="C15" s="201">
        <v>25.5</v>
      </c>
      <c r="D15" s="19">
        <v>41.72</v>
      </c>
      <c r="E15" s="19">
        <v>23.33</v>
      </c>
      <c r="F15" s="19">
        <v>30.09</v>
      </c>
      <c r="G15" s="19">
        <v>4.8600000000000003</v>
      </c>
      <c r="H15" s="19">
        <f t="shared" si="0"/>
        <v>100</v>
      </c>
      <c r="I15" s="21">
        <f t="shared" si="5"/>
        <v>10.638599999999999</v>
      </c>
      <c r="J15" s="21">
        <f t="shared" si="6"/>
        <v>5.9491499999999995</v>
      </c>
      <c r="K15" s="21">
        <f t="shared" si="7"/>
        <v>7.6729499999999993</v>
      </c>
      <c r="L15" s="21">
        <f t="shared" si="8"/>
        <v>1.2393000000000001</v>
      </c>
      <c r="M15" s="157">
        <f t="shared" si="9"/>
        <v>25.5</v>
      </c>
      <c r="N15" s="22"/>
      <c r="P15" s="37">
        <f t="shared" si="1"/>
        <v>10.638599999999999</v>
      </c>
      <c r="Q15" s="37">
        <f t="shared" si="2"/>
        <v>5.9491499999999995</v>
      </c>
      <c r="R15" s="37">
        <f t="shared" si="3"/>
        <v>7.6729499999999993</v>
      </c>
      <c r="S15" s="37">
        <f t="shared" si="4"/>
        <v>1.2393000000000001</v>
      </c>
      <c r="T15" s="37">
        <f t="shared" si="10"/>
        <v>25.5</v>
      </c>
    </row>
    <row r="16" spans="1:20">
      <c r="A16" s="8" t="s">
        <v>58</v>
      </c>
      <c r="B16" s="201">
        <v>25.5</v>
      </c>
      <c r="C16" s="201">
        <v>25.5</v>
      </c>
      <c r="D16" s="19">
        <v>41.72</v>
      </c>
      <c r="E16" s="19">
        <v>23.33</v>
      </c>
      <c r="F16" s="19">
        <v>30.09</v>
      </c>
      <c r="G16" s="19">
        <v>4.8600000000000003</v>
      </c>
      <c r="H16" s="19">
        <f t="shared" si="0"/>
        <v>100</v>
      </c>
      <c r="I16" s="21">
        <f t="shared" si="5"/>
        <v>10.638599999999999</v>
      </c>
      <c r="J16" s="21">
        <f t="shared" si="6"/>
        <v>5.9491499999999995</v>
      </c>
      <c r="K16" s="21">
        <f t="shared" si="7"/>
        <v>7.6729499999999993</v>
      </c>
      <c r="L16" s="21">
        <f t="shared" si="8"/>
        <v>1.2393000000000001</v>
      </c>
      <c r="M16" s="157">
        <f t="shared" si="9"/>
        <v>25.5</v>
      </c>
      <c r="N16" s="22"/>
      <c r="P16" s="37">
        <f t="shared" si="1"/>
        <v>10.638599999999999</v>
      </c>
      <c r="Q16" s="37">
        <f t="shared" si="2"/>
        <v>5.9491499999999995</v>
      </c>
      <c r="R16" s="37">
        <f t="shared" si="3"/>
        <v>7.6729499999999993</v>
      </c>
      <c r="S16" s="37">
        <f t="shared" si="4"/>
        <v>1.2393000000000001</v>
      </c>
      <c r="T16" s="37">
        <f t="shared" si="10"/>
        <v>25.5</v>
      </c>
    </row>
    <row r="17" spans="1:20">
      <c r="A17" s="8" t="s">
        <v>59</v>
      </c>
      <c r="B17" s="201">
        <v>25.5</v>
      </c>
      <c r="C17" s="201">
        <v>25.5</v>
      </c>
      <c r="D17" s="19">
        <v>41.72</v>
      </c>
      <c r="E17" s="19">
        <v>23.33</v>
      </c>
      <c r="F17" s="19">
        <v>30.09</v>
      </c>
      <c r="G17" s="19">
        <v>4.8600000000000003</v>
      </c>
      <c r="H17" s="19">
        <f t="shared" si="0"/>
        <v>100</v>
      </c>
      <c r="I17" s="21">
        <f t="shared" si="5"/>
        <v>10.638599999999999</v>
      </c>
      <c r="J17" s="21">
        <f t="shared" si="6"/>
        <v>5.9491499999999995</v>
      </c>
      <c r="K17" s="21">
        <f t="shared" si="7"/>
        <v>7.6729499999999993</v>
      </c>
      <c r="L17" s="21">
        <f t="shared" si="8"/>
        <v>1.2393000000000001</v>
      </c>
      <c r="M17" s="157">
        <f t="shared" si="9"/>
        <v>25.5</v>
      </c>
      <c r="N17" s="22"/>
      <c r="P17" s="37">
        <f t="shared" si="1"/>
        <v>10.638599999999999</v>
      </c>
      <c r="Q17" s="37">
        <f t="shared" si="2"/>
        <v>5.9491499999999995</v>
      </c>
      <c r="R17" s="37">
        <f t="shared" si="3"/>
        <v>7.6729499999999993</v>
      </c>
      <c r="S17" s="37">
        <f t="shared" si="4"/>
        <v>1.2393000000000001</v>
      </c>
      <c r="T17" s="37">
        <f t="shared" si="10"/>
        <v>25.5</v>
      </c>
    </row>
    <row r="18" spans="1:20">
      <c r="A18" s="8" t="s">
        <v>60</v>
      </c>
      <c r="B18" s="201">
        <v>25.5</v>
      </c>
      <c r="C18" s="201">
        <v>25.5</v>
      </c>
      <c r="D18" s="19">
        <v>41.72</v>
      </c>
      <c r="E18" s="19">
        <v>23.33</v>
      </c>
      <c r="F18" s="19">
        <v>30.09</v>
      </c>
      <c r="G18" s="19">
        <v>4.8600000000000003</v>
      </c>
      <c r="H18" s="19">
        <f t="shared" si="0"/>
        <v>100</v>
      </c>
      <c r="I18" s="21">
        <f t="shared" si="5"/>
        <v>10.638599999999999</v>
      </c>
      <c r="J18" s="21">
        <f t="shared" si="6"/>
        <v>5.9491499999999995</v>
      </c>
      <c r="K18" s="21">
        <f t="shared" si="7"/>
        <v>7.6729499999999993</v>
      </c>
      <c r="L18" s="21">
        <f t="shared" si="8"/>
        <v>1.2393000000000001</v>
      </c>
      <c r="M18" s="157">
        <f t="shared" si="9"/>
        <v>25.5</v>
      </c>
      <c r="N18" s="22"/>
      <c r="P18" s="37">
        <f t="shared" si="1"/>
        <v>10.638599999999999</v>
      </c>
      <c r="Q18" s="37">
        <f t="shared" si="2"/>
        <v>5.9491499999999995</v>
      </c>
      <c r="R18" s="37">
        <f t="shared" si="3"/>
        <v>7.6729499999999993</v>
      </c>
      <c r="S18" s="37">
        <f t="shared" si="4"/>
        <v>1.2393000000000001</v>
      </c>
      <c r="T18" s="37">
        <f t="shared" si="10"/>
        <v>25.5</v>
      </c>
    </row>
    <row r="19" spans="1:20">
      <c r="A19" s="8" t="s">
        <v>61</v>
      </c>
      <c r="B19" s="201">
        <v>25.5</v>
      </c>
      <c r="C19" s="201">
        <v>25.5</v>
      </c>
      <c r="D19" s="19">
        <v>41.72</v>
      </c>
      <c r="E19" s="19">
        <v>23.33</v>
      </c>
      <c r="F19" s="19">
        <v>30.09</v>
      </c>
      <c r="G19" s="19">
        <v>4.8600000000000003</v>
      </c>
      <c r="H19" s="19">
        <f t="shared" si="0"/>
        <v>100</v>
      </c>
      <c r="I19" s="21">
        <f t="shared" si="5"/>
        <v>10.638599999999999</v>
      </c>
      <c r="J19" s="21">
        <f t="shared" si="6"/>
        <v>5.9491499999999995</v>
      </c>
      <c r="K19" s="21">
        <f t="shared" si="7"/>
        <v>7.6729499999999993</v>
      </c>
      <c r="L19" s="21">
        <f t="shared" si="8"/>
        <v>1.2393000000000001</v>
      </c>
      <c r="M19" s="157">
        <f t="shared" si="9"/>
        <v>25.5</v>
      </c>
      <c r="N19" s="22"/>
      <c r="P19" s="37">
        <f t="shared" si="1"/>
        <v>10.638599999999999</v>
      </c>
      <c r="Q19" s="37">
        <f t="shared" si="2"/>
        <v>5.9491499999999995</v>
      </c>
      <c r="R19" s="37">
        <f t="shared" si="3"/>
        <v>7.6729499999999993</v>
      </c>
      <c r="S19" s="37">
        <f t="shared" si="4"/>
        <v>1.2393000000000001</v>
      </c>
      <c r="T19" s="37">
        <f t="shared" si="10"/>
        <v>25.5</v>
      </c>
    </row>
    <row r="20" spans="1:20">
      <c r="A20" s="8" t="s">
        <v>62</v>
      </c>
      <c r="B20" s="201">
        <v>25.5</v>
      </c>
      <c r="C20" s="201">
        <v>25.5</v>
      </c>
      <c r="D20" s="19">
        <v>41.72</v>
      </c>
      <c r="E20" s="19">
        <v>23.33</v>
      </c>
      <c r="F20" s="19">
        <v>30.09</v>
      </c>
      <c r="G20" s="19">
        <v>4.8600000000000003</v>
      </c>
      <c r="H20" s="19">
        <f t="shared" si="0"/>
        <v>100</v>
      </c>
      <c r="I20" s="21">
        <f t="shared" si="5"/>
        <v>10.638599999999999</v>
      </c>
      <c r="J20" s="21">
        <f t="shared" si="6"/>
        <v>5.9491499999999995</v>
      </c>
      <c r="K20" s="21">
        <f t="shared" si="7"/>
        <v>7.6729499999999993</v>
      </c>
      <c r="L20" s="21">
        <f t="shared" si="8"/>
        <v>1.2393000000000001</v>
      </c>
      <c r="M20" s="157">
        <f t="shared" si="9"/>
        <v>25.5</v>
      </c>
      <c r="N20" s="22"/>
      <c r="P20" s="37">
        <f t="shared" si="1"/>
        <v>10.638599999999999</v>
      </c>
      <c r="Q20" s="37">
        <f t="shared" si="2"/>
        <v>5.9491499999999995</v>
      </c>
      <c r="R20" s="37">
        <f t="shared" si="3"/>
        <v>7.6729499999999993</v>
      </c>
      <c r="S20" s="37">
        <f t="shared" si="4"/>
        <v>1.2393000000000001</v>
      </c>
      <c r="T20" s="37">
        <f t="shared" si="10"/>
        <v>25.5</v>
      </c>
    </row>
    <row r="21" spans="1:20">
      <c r="A21" s="8" t="s">
        <v>63</v>
      </c>
      <c r="B21" s="201">
        <v>25.5</v>
      </c>
      <c r="C21" s="201">
        <v>25.5</v>
      </c>
      <c r="D21" s="19">
        <v>41.72</v>
      </c>
      <c r="E21" s="19">
        <v>23.33</v>
      </c>
      <c r="F21" s="19">
        <v>30.09</v>
      </c>
      <c r="G21" s="19">
        <v>4.8600000000000003</v>
      </c>
      <c r="H21" s="19">
        <f t="shared" si="0"/>
        <v>100</v>
      </c>
      <c r="I21" s="21">
        <f t="shared" si="5"/>
        <v>10.638599999999999</v>
      </c>
      <c r="J21" s="21">
        <f t="shared" si="6"/>
        <v>5.9491499999999995</v>
      </c>
      <c r="K21" s="21">
        <f t="shared" si="7"/>
        <v>7.6729499999999993</v>
      </c>
      <c r="L21" s="21">
        <f t="shared" si="8"/>
        <v>1.2393000000000001</v>
      </c>
      <c r="M21" s="157">
        <f t="shared" si="9"/>
        <v>25.5</v>
      </c>
      <c r="N21" s="22"/>
      <c r="P21" s="37">
        <f t="shared" si="1"/>
        <v>10.638599999999999</v>
      </c>
      <c r="Q21" s="37">
        <f t="shared" si="2"/>
        <v>5.9491499999999995</v>
      </c>
      <c r="R21" s="37">
        <f t="shared" si="3"/>
        <v>7.6729499999999993</v>
      </c>
      <c r="S21" s="37">
        <f t="shared" si="4"/>
        <v>1.2393000000000001</v>
      </c>
      <c r="T21" s="37">
        <f t="shared" si="10"/>
        <v>25.5</v>
      </c>
    </row>
    <row r="22" spans="1:20">
      <c r="A22" s="8" t="s">
        <v>64</v>
      </c>
      <c r="B22" s="201">
        <v>25.5</v>
      </c>
      <c r="C22" s="201">
        <v>25.5</v>
      </c>
      <c r="D22" s="19">
        <v>41.72</v>
      </c>
      <c r="E22" s="19">
        <v>23.33</v>
      </c>
      <c r="F22" s="19">
        <v>30.09</v>
      </c>
      <c r="G22" s="19">
        <v>4.8600000000000003</v>
      </c>
      <c r="H22" s="19">
        <f t="shared" si="0"/>
        <v>100</v>
      </c>
      <c r="I22" s="21">
        <f t="shared" si="5"/>
        <v>10.638599999999999</v>
      </c>
      <c r="J22" s="21">
        <f t="shared" si="6"/>
        <v>5.9491499999999995</v>
      </c>
      <c r="K22" s="21">
        <f t="shared" si="7"/>
        <v>7.6729499999999993</v>
      </c>
      <c r="L22" s="21">
        <f t="shared" si="8"/>
        <v>1.2393000000000001</v>
      </c>
      <c r="M22" s="157">
        <f t="shared" si="9"/>
        <v>25.5</v>
      </c>
      <c r="N22" s="22"/>
      <c r="P22" s="37">
        <f t="shared" si="1"/>
        <v>10.638599999999999</v>
      </c>
      <c r="Q22" s="37">
        <f t="shared" si="2"/>
        <v>5.9491499999999995</v>
      </c>
      <c r="R22" s="37">
        <f t="shared" si="3"/>
        <v>7.6729499999999993</v>
      </c>
      <c r="S22" s="37">
        <f t="shared" si="4"/>
        <v>1.2393000000000001</v>
      </c>
      <c r="T22" s="37">
        <f t="shared" si="10"/>
        <v>25.5</v>
      </c>
    </row>
    <row r="23" spans="1:20">
      <c r="A23" s="8" t="s">
        <v>65</v>
      </c>
      <c r="B23" s="201">
        <v>25.5</v>
      </c>
      <c r="C23" s="201">
        <v>25.5</v>
      </c>
      <c r="D23" s="19">
        <v>41.72</v>
      </c>
      <c r="E23" s="19">
        <v>23.33</v>
      </c>
      <c r="F23" s="19">
        <v>30.09</v>
      </c>
      <c r="G23" s="19">
        <v>4.8600000000000003</v>
      </c>
      <c r="H23" s="19">
        <f t="shared" si="0"/>
        <v>100</v>
      </c>
      <c r="I23" s="21">
        <f t="shared" si="5"/>
        <v>10.638599999999999</v>
      </c>
      <c r="J23" s="21">
        <f t="shared" si="6"/>
        <v>5.9491499999999995</v>
      </c>
      <c r="K23" s="21">
        <f t="shared" si="7"/>
        <v>7.6729499999999993</v>
      </c>
      <c r="L23" s="21">
        <f t="shared" si="8"/>
        <v>1.2393000000000001</v>
      </c>
      <c r="M23" s="157">
        <f t="shared" si="9"/>
        <v>25.5</v>
      </c>
      <c r="N23" s="22"/>
      <c r="P23" s="37">
        <f t="shared" si="1"/>
        <v>10.638599999999999</v>
      </c>
      <c r="Q23" s="37">
        <f t="shared" si="2"/>
        <v>5.9491499999999995</v>
      </c>
      <c r="R23" s="37">
        <f t="shared" si="3"/>
        <v>7.6729499999999993</v>
      </c>
      <c r="S23" s="37">
        <f t="shared" si="4"/>
        <v>1.2393000000000001</v>
      </c>
      <c r="T23" s="37">
        <f t="shared" si="10"/>
        <v>25.5</v>
      </c>
    </row>
    <row r="24" spans="1:20">
      <c r="A24" s="8" t="s">
        <v>66</v>
      </c>
      <c r="B24" s="201">
        <v>25.5</v>
      </c>
      <c r="C24" s="201">
        <v>25.5</v>
      </c>
      <c r="D24" s="19">
        <v>41.72</v>
      </c>
      <c r="E24" s="19">
        <v>23.33</v>
      </c>
      <c r="F24" s="19">
        <v>30.09</v>
      </c>
      <c r="G24" s="19">
        <v>4.8600000000000003</v>
      </c>
      <c r="H24" s="19">
        <f t="shared" si="0"/>
        <v>100</v>
      </c>
      <c r="I24" s="21">
        <f t="shared" si="5"/>
        <v>10.638599999999999</v>
      </c>
      <c r="J24" s="21">
        <f t="shared" si="6"/>
        <v>5.9491499999999995</v>
      </c>
      <c r="K24" s="21">
        <f t="shared" si="7"/>
        <v>7.6729499999999993</v>
      </c>
      <c r="L24" s="21">
        <f t="shared" si="8"/>
        <v>1.2393000000000001</v>
      </c>
      <c r="M24" s="157">
        <f t="shared" si="9"/>
        <v>25.5</v>
      </c>
      <c r="N24" s="22"/>
      <c r="P24" s="37">
        <f t="shared" si="1"/>
        <v>10.638599999999999</v>
      </c>
      <c r="Q24" s="37">
        <f t="shared" si="2"/>
        <v>5.9491499999999995</v>
      </c>
      <c r="R24" s="37">
        <f t="shared" si="3"/>
        <v>7.6729499999999993</v>
      </c>
      <c r="S24" s="37">
        <f t="shared" si="4"/>
        <v>1.2393000000000001</v>
      </c>
      <c r="T24" s="37">
        <f t="shared" si="10"/>
        <v>25.5</v>
      </c>
    </row>
    <row r="25" spans="1:20">
      <c r="A25" s="8" t="s">
        <v>67</v>
      </c>
      <c r="B25" s="201">
        <v>25.5</v>
      </c>
      <c r="C25" s="201">
        <v>25.5</v>
      </c>
      <c r="D25" s="19">
        <v>41.72</v>
      </c>
      <c r="E25" s="19">
        <v>23.33</v>
      </c>
      <c r="F25" s="19">
        <v>30.09</v>
      </c>
      <c r="G25" s="19">
        <v>4.8600000000000003</v>
      </c>
      <c r="H25" s="19">
        <f t="shared" si="0"/>
        <v>100</v>
      </c>
      <c r="I25" s="21">
        <f t="shared" si="5"/>
        <v>10.638599999999999</v>
      </c>
      <c r="J25" s="21">
        <f t="shared" si="6"/>
        <v>5.9491499999999995</v>
      </c>
      <c r="K25" s="21">
        <f t="shared" si="7"/>
        <v>7.6729499999999993</v>
      </c>
      <c r="L25" s="21">
        <f t="shared" si="8"/>
        <v>1.2393000000000001</v>
      </c>
      <c r="M25" s="157">
        <f t="shared" si="9"/>
        <v>25.5</v>
      </c>
      <c r="N25" s="22"/>
      <c r="P25" s="37">
        <f t="shared" si="1"/>
        <v>10.638599999999999</v>
      </c>
      <c r="Q25" s="37">
        <f t="shared" si="2"/>
        <v>5.9491499999999995</v>
      </c>
      <c r="R25" s="37">
        <f t="shared" si="3"/>
        <v>7.6729499999999993</v>
      </c>
      <c r="S25" s="37">
        <f t="shared" si="4"/>
        <v>1.2393000000000001</v>
      </c>
      <c r="T25" s="37">
        <f t="shared" si="10"/>
        <v>25.5</v>
      </c>
    </row>
    <row r="26" spans="1:20">
      <c r="A26" s="8" t="s">
        <v>68</v>
      </c>
      <c r="B26" s="201">
        <v>25.5</v>
      </c>
      <c r="C26" s="201">
        <v>25.5</v>
      </c>
      <c r="D26" s="19">
        <v>41.72</v>
      </c>
      <c r="E26" s="19">
        <v>23.33</v>
      </c>
      <c r="F26" s="19">
        <v>30.09</v>
      </c>
      <c r="G26" s="19">
        <v>4.8600000000000003</v>
      </c>
      <c r="H26" s="19">
        <f t="shared" si="0"/>
        <v>100</v>
      </c>
      <c r="I26" s="21">
        <f t="shared" si="5"/>
        <v>10.638599999999999</v>
      </c>
      <c r="J26" s="21">
        <f t="shared" si="6"/>
        <v>5.9491499999999995</v>
      </c>
      <c r="K26" s="21">
        <f t="shared" si="7"/>
        <v>7.6729499999999993</v>
      </c>
      <c r="L26" s="21">
        <f t="shared" si="8"/>
        <v>1.2393000000000001</v>
      </c>
      <c r="M26" s="157">
        <f t="shared" si="9"/>
        <v>25.5</v>
      </c>
      <c r="N26" s="22"/>
      <c r="P26" s="37">
        <f t="shared" si="1"/>
        <v>10.638599999999999</v>
      </c>
      <c r="Q26" s="37">
        <f t="shared" si="2"/>
        <v>5.9491499999999995</v>
      </c>
      <c r="R26" s="37">
        <f t="shared" si="3"/>
        <v>7.6729499999999993</v>
      </c>
      <c r="S26" s="37">
        <f t="shared" si="4"/>
        <v>1.2393000000000001</v>
      </c>
      <c r="T26" s="37">
        <f t="shared" si="10"/>
        <v>25.5</v>
      </c>
    </row>
    <row r="27" spans="1:20">
      <c r="A27" s="8" t="s">
        <v>69</v>
      </c>
      <c r="B27" s="201">
        <v>25.5</v>
      </c>
      <c r="C27" s="201">
        <v>25.5</v>
      </c>
      <c r="D27" s="19">
        <v>41.72</v>
      </c>
      <c r="E27" s="19">
        <v>23.33</v>
      </c>
      <c r="F27" s="19">
        <v>30.09</v>
      </c>
      <c r="G27" s="19">
        <v>4.8600000000000003</v>
      </c>
      <c r="H27" s="19">
        <f t="shared" si="0"/>
        <v>100</v>
      </c>
      <c r="I27" s="21">
        <f t="shared" si="5"/>
        <v>10.638599999999999</v>
      </c>
      <c r="J27" s="21">
        <f t="shared" si="6"/>
        <v>5.9491499999999995</v>
      </c>
      <c r="K27" s="21">
        <f t="shared" si="7"/>
        <v>7.6729499999999993</v>
      </c>
      <c r="L27" s="21">
        <f t="shared" si="8"/>
        <v>1.2393000000000001</v>
      </c>
      <c r="M27" s="157">
        <f t="shared" si="9"/>
        <v>25.5</v>
      </c>
      <c r="N27" s="22"/>
      <c r="P27" s="37">
        <f t="shared" si="1"/>
        <v>10.638599999999999</v>
      </c>
      <c r="Q27" s="37">
        <f t="shared" si="2"/>
        <v>5.9491499999999995</v>
      </c>
      <c r="R27" s="37">
        <f t="shared" si="3"/>
        <v>7.6729499999999993</v>
      </c>
      <c r="S27" s="37">
        <f t="shared" si="4"/>
        <v>1.2393000000000001</v>
      </c>
      <c r="T27" s="37">
        <f t="shared" si="10"/>
        <v>25.5</v>
      </c>
    </row>
    <row r="28" spans="1:20">
      <c r="A28" s="8" t="s">
        <v>70</v>
      </c>
      <c r="B28" s="201">
        <v>25.5</v>
      </c>
      <c r="C28" s="201">
        <v>25.5</v>
      </c>
      <c r="D28" s="19">
        <v>41.72</v>
      </c>
      <c r="E28" s="19">
        <v>23.33</v>
      </c>
      <c r="F28" s="19">
        <v>30.09</v>
      </c>
      <c r="G28" s="19">
        <v>4.8600000000000003</v>
      </c>
      <c r="H28" s="19">
        <f t="shared" si="0"/>
        <v>100</v>
      </c>
      <c r="I28" s="21">
        <f t="shared" si="5"/>
        <v>10.638599999999999</v>
      </c>
      <c r="J28" s="21">
        <f t="shared" si="6"/>
        <v>5.9491499999999995</v>
      </c>
      <c r="K28" s="21">
        <f t="shared" si="7"/>
        <v>7.6729499999999993</v>
      </c>
      <c r="L28" s="21">
        <f t="shared" si="8"/>
        <v>1.2393000000000001</v>
      </c>
      <c r="M28" s="157">
        <f t="shared" si="9"/>
        <v>25.5</v>
      </c>
      <c r="N28" s="22"/>
      <c r="P28" s="37">
        <f t="shared" si="1"/>
        <v>10.638599999999999</v>
      </c>
      <c r="Q28" s="37">
        <f t="shared" si="2"/>
        <v>5.9491499999999995</v>
      </c>
      <c r="R28" s="37">
        <f t="shared" si="3"/>
        <v>7.6729499999999993</v>
      </c>
      <c r="S28" s="37">
        <f t="shared" si="4"/>
        <v>1.2393000000000001</v>
      </c>
      <c r="T28" s="37">
        <f t="shared" si="10"/>
        <v>25.5</v>
      </c>
    </row>
    <row r="29" spans="1:20">
      <c r="A29" s="8" t="s">
        <v>71</v>
      </c>
      <c r="B29" s="201">
        <v>25.5</v>
      </c>
      <c r="C29" s="201">
        <v>25.5</v>
      </c>
      <c r="D29" s="19">
        <v>41.72</v>
      </c>
      <c r="E29" s="19">
        <v>23.33</v>
      </c>
      <c r="F29" s="19">
        <v>30.09</v>
      </c>
      <c r="G29" s="19">
        <v>4.8600000000000003</v>
      </c>
      <c r="H29" s="19">
        <f t="shared" si="0"/>
        <v>100</v>
      </c>
      <c r="I29" s="21">
        <f t="shared" si="5"/>
        <v>10.638599999999999</v>
      </c>
      <c r="J29" s="21">
        <f t="shared" si="6"/>
        <v>5.9491499999999995</v>
      </c>
      <c r="K29" s="21">
        <f t="shared" si="7"/>
        <v>7.6729499999999993</v>
      </c>
      <c r="L29" s="21">
        <f t="shared" si="8"/>
        <v>1.2393000000000001</v>
      </c>
      <c r="M29" s="157">
        <f t="shared" si="9"/>
        <v>25.5</v>
      </c>
      <c r="N29" s="22"/>
      <c r="P29" s="37">
        <f t="shared" si="1"/>
        <v>10.638599999999999</v>
      </c>
      <c r="Q29" s="37">
        <f t="shared" si="2"/>
        <v>5.9491499999999995</v>
      </c>
      <c r="R29" s="37">
        <f t="shared" si="3"/>
        <v>7.6729499999999993</v>
      </c>
      <c r="S29" s="37">
        <f t="shared" si="4"/>
        <v>1.2393000000000001</v>
      </c>
      <c r="T29" s="37">
        <f t="shared" si="10"/>
        <v>25.5</v>
      </c>
    </row>
    <row r="30" spans="1:20">
      <c r="A30" s="8" t="s">
        <v>72</v>
      </c>
      <c r="B30" s="201">
        <v>25.5</v>
      </c>
      <c r="C30" s="201">
        <v>25.5</v>
      </c>
      <c r="D30" s="19">
        <v>41.72</v>
      </c>
      <c r="E30" s="19">
        <v>23.33</v>
      </c>
      <c r="F30" s="19">
        <v>30.09</v>
      </c>
      <c r="G30" s="19">
        <v>4.8600000000000003</v>
      </c>
      <c r="H30" s="19">
        <f t="shared" si="0"/>
        <v>100</v>
      </c>
      <c r="I30" s="21">
        <f t="shared" si="5"/>
        <v>10.638599999999999</v>
      </c>
      <c r="J30" s="21">
        <f t="shared" si="6"/>
        <v>5.9491499999999995</v>
      </c>
      <c r="K30" s="21">
        <f t="shared" si="7"/>
        <v>7.6729499999999993</v>
      </c>
      <c r="L30" s="21">
        <f t="shared" si="8"/>
        <v>1.2393000000000001</v>
      </c>
      <c r="M30" s="157">
        <f t="shared" si="9"/>
        <v>25.5</v>
      </c>
      <c r="N30" s="22"/>
      <c r="P30" s="37">
        <f t="shared" si="1"/>
        <v>10.638599999999999</v>
      </c>
      <c r="Q30" s="37">
        <f t="shared" si="2"/>
        <v>5.9491499999999995</v>
      </c>
      <c r="R30" s="37">
        <f t="shared" si="3"/>
        <v>7.6729499999999993</v>
      </c>
      <c r="S30" s="37">
        <f t="shared" si="4"/>
        <v>1.2393000000000001</v>
      </c>
      <c r="T30" s="37">
        <f t="shared" si="10"/>
        <v>25.5</v>
      </c>
    </row>
    <row r="31" spans="1:20">
      <c r="A31" s="8" t="s">
        <v>73</v>
      </c>
      <c r="B31" s="201">
        <v>25.5</v>
      </c>
      <c r="C31" s="201">
        <v>25.5</v>
      </c>
      <c r="D31" s="19">
        <v>41.72</v>
      </c>
      <c r="E31" s="19">
        <v>23.33</v>
      </c>
      <c r="F31" s="19">
        <v>30.09</v>
      </c>
      <c r="G31" s="19">
        <v>4.8600000000000003</v>
      </c>
      <c r="H31" s="19">
        <f t="shared" si="0"/>
        <v>100</v>
      </c>
      <c r="I31" s="21">
        <f t="shared" si="5"/>
        <v>10.638599999999999</v>
      </c>
      <c r="J31" s="21">
        <f t="shared" si="6"/>
        <v>5.9491499999999995</v>
      </c>
      <c r="K31" s="21">
        <f t="shared" si="7"/>
        <v>7.6729499999999993</v>
      </c>
      <c r="L31" s="21">
        <f t="shared" si="8"/>
        <v>1.2393000000000001</v>
      </c>
      <c r="M31" s="157">
        <f t="shared" si="9"/>
        <v>25.5</v>
      </c>
      <c r="N31" s="22"/>
      <c r="P31" s="37">
        <f t="shared" si="1"/>
        <v>10.638599999999999</v>
      </c>
      <c r="Q31" s="37">
        <f t="shared" si="2"/>
        <v>5.9491499999999995</v>
      </c>
      <c r="R31" s="37">
        <f t="shared" si="3"/>
        <v>7.6729499999999993</v>
      </c>
      <c r="S31" s="37">
        <f t="shared" si="4"/>
        <v>1.2393000000000001</v>
      </c>
      <c r="T31" s="37">
        <f t="shared" si="10"/>
        <v>25.5</v>
      </c>
    </row>
    <row r="32" spans="1:20">
      <c r="A32" s="8" t="s">
        <v>74</v>
      </c>
      <c r="B32" s="201">
        <v>25.5</v>
      </c>
      <c r="C32" s="201">
        <v>25.5</v>
      </c>
      <c r="D32" s="19">
        <v>41.72</v>
      </c>
      <c r="E32" s="19">
        <v>23.33</v>
      </c>
      <c r="F32" s="19">
        <v>30.09</v>
      </c>
      <c r="G32" s="19">
        <v>4.8600000000000003</v>
      </c>
      <c r="H32" s="19">
        <f t="shared" si="0"/>
        <v>100</v>
      </c>
      <c r="I32" s="21">
        <f t="shared" si="5"/>
        <v>10.638599999999999</v>
      </c>
      <c r="J32" s="21">
        <f t="shared" si="6"/>
        <v>5.9491499999999995</v>
      </c>
      <c r="K32" s="21">
        <f t="shared" si="7"/>
        <v>7.6729499999999993</v>
      </c>
      <c r="L32" s="21">
        <f t="shared" si="8"/>
        <v>1.2393000000000001</v>
      </c>
      <c r="M32" s="157">
        <f t="shared" si="9"/>
        <v>25.5</v>
      </c>
      <c r="N32" s="22"/>
      <c r="P32" s="37">
        <f t="shared" si="1"/>
        <v>10.638599999999999</v>
      </c>
      <c r="Q32" s="37">
        <f t="shared" si="2"/>
        <v>5.9491499999999995</v>
      </c>
      <c r="R32" s="37">
        <f t="shared" si="3"/>
        <v>7.6729499999999993</v>
      </c>
      <c r="S32" s="37">
        <f t="shared" si="4"/>
        <v>1.2393000000000001</v>
      </c>
      <c r="T32" s="37">
        <f t="shared" si="10"/>
        <v>25.5</v>
      </c>
    </row>
    <row r="33" spans="1:20">
      <c r="A33" s="8" t="s">
        <v>75</v>
      </c>
      <c r="B33" s="201">
        <v>25.5</v>
      </c>
      <c r="C33" s="201">
        <v>25.5</v>
      </c>
      <c r="D33" s="19">
        <v>41.72</v>
      </c>
      <c r="E33" s="19">
        <v>23.33</v>
      </c>
      <c r="F33" s="19">
        <v>30.09</v>
      </c>
      <c r="G33" s="19">
        <v>4.8600000000000003</v>
      </c>
      <c r="H33" s="19">
        <f t="shared" si="0"/>
        <v>100</v>
      </c>
      <c r="I33" s="21">
        <f t="shared" si="5"/>
        <v>10.638599999999999</v>
      </c>
      <c r="J33" s="21">
        <f t="shared" si="6"/>
        <v>5.9491499999999995</v>
      </c>
      <c r="K33" s="21">
        <f t="shared" si="7"/>
        <v>7.6729499999999993</v>
      </c>
      <c r="L33" s="21">
        <f t="shared" si="8"/>
        <v>1.2393000000000001</v>
      </c>
      <c r="M33" s="157">
        <f t="shared" si="9"/>
        <v>25.5</v>
      </c>
      <c r="N33" s="22"/>
      <c r="P33" s="37">
        <f t="shared" si="1"/>
        <v>10.638599999999999</v>
      </c>
      <c r="Q33" s="37">
        <f t="shared" si="2"/>
        <v>5.9491499999999995</v>
      </c>
      <c r="R33" s="37">
        <f t="shared" si="3"/>
        <v>7.6729499999999993</v>
      </c>
      <c r="S33" s="37">
        <f t="shared" si="4"/>
        <v>1.2393000000000001</v>
      </c>
      <c r="T33" s="37">
        <f t="shared" si="10"/>
        <v>25.5</v>
      </c>
    </row>
    <row r="34" spans="1:20">
      <c r="A34" s="8" t="s">
        <v>76</v>
      </c>
      <c r="B34" s="201">
        <v>25.5</v>
      </c>
      <c r="C34" s="201">
        <v>25.5</v>
      </c>
      <c r="D34" s="19">
        <v>41.72</v>
      </c>
      <c r="E34" s="19">
        <v>23.33</v>
      </c>
      <c r="F34" s="19">
        <v>30.09</v>
      </c>
      <c r="G34" s="19">
        <v>4.8600000000000003</v>
      </c>
      <c r="H34" s="19">
        <f t="shared" si="0"/>
        <v>100</v>
      </c>
      <c r="I34" s="21">
        <f t="shared" si="5"/>
        <v>10.638599999999999</v>
      </c>
      <c r="J34" s="21">
        <f t="shared" si="6"/>
        <v>5.9491499999999995</v>
      </c>
      <c r="K34" s="21">
        <f t="shared" si="7"/>
        <v>7.6729499999999993</v>
      </c>
      <c r="L34" s="21">
        <f t="shared" si="8"/>
        <v>1.2393000000000001</v>
      </c>
      <c r="M34" s="157">
        <f t="shared" si="9"/>
        <v>25.5</v>
      </c>
      <c r="N34" s="22"/>
      <c r="P34" s="37">
        <f t="shared" si="1"/>
        <v>10.638599999999999</v>
      </c>
      <c r="Q34" s="37">
        <f t="shared" si="2"/>
        <v>5.9491499999999995</v>
      </c>
      <c r="R34" s="37">
        <f t="shared" si="3"/>
        <v>7.6729499999999993</v>
      </c>
      <c r="S34" s="37">
        <f t="shared" si="4"/>
        <v>1.2393000000000001</v>
      </c>
      <c r="T34" s="37">
        <f t="shared" si="10"/>
        <v>25.5</v>
      </c>
    </row>
    <row r="35" spans="1:20">
      <c r="A35" s="8" t="s">
        <v>77</v>
      </c>
      <c r="B35" s="201">
        <v>25.5</v>
      </c>
      <c r="C35" s="201">
        <v>25.5</v>
      </c>
      <c r="D35" s="19">
        <v>41.72</v>
      </c>
      <c r="E35" s="19">
        <v>23.33</v>
      </c>
      <c r="F35" s="19">
        <v>30.09</v>
      </c>
      <c r="G35" s="19">
        <v>4.8600000000000003</v>
      </c>
      <c r="H35" s="19">
        <f t="shared" ref="H35:H66" si="11">SUM(D35:G35)</f>
        <v>100</v>
      </c>
      <c r="I35" s="21">
        <f t="shared" si="5"/>
        <v>10.638599999999999</v>
      </c>
      <c r="J35" s="21">
        <f t="shared" si="6"/>
        <v>5.9491499999999995</v>
      </c>
      <c r="K35" s="21">
        <f t="shared" si="7"/>
        <v>7.6729499999999993</v>
      </c>
      <c r="L35" s="21">
        <f t="shared" si="8"/>
        <v>1.2393000000000001</v>
      </c>
      <c r="M35" s="157">
        <f t="shared" si="9"/>
        <v>25.5</v>
      </c>
      <c r="N35" s="22"/>
      <c r="P35" s="37">
        <f t="shared" ref="P35:P66" si="12">I35</f>
        <v>10.638599999999999</v>
      </c>
      <c r="Q35" s="37">
        <f t="shared" ref="Q35:Q66" si="13">J35</f>
        <v>5.9491499999999995</v>
      </c>
      <c r="R35" s="37">
        <f t="shared" ref="R35:R66" si="14">K35</f>
        <v>7.6729499999999993</v>
      </c>
      <c r="S35" s="37">
        <f t="shared" ref="S35:S66" si="15">L35</f>
        <v>1.2393000000000001</v>
      </c>
      <c r="T35" s="37">
        <f t="shared" si="10"/>
        <v>25.5</v>
      </c>
    </row>
    <row r="36" spans="1:20">
      <c r="A36" s="8" t="s">
        <v>78</v>
      </c>
      <c r="B36" s="201">
        <v>25.5</v>
      </c>
      <c r="C36" s="201">
        <v>25.5</v>
      </c>
      <c r="D36" s="19">
        <v>41.72</v>
      </c>
      <c r="E36" s="19">
        <v>23.33</v>
      </c>
      <c r="F36" s="19">
        <v>30.09</v>
      </c>
      <c r="G36" s="19">
        <v>4.8600000000000003</v>
      </c>
      <c r="H36" s="19">
        <f t="shared" si="11"/>
        <v>100</v>
      </c>
      <c r="I36" s="21">
        <f t="shared" si="5"/>
        <v>10.638599999999999</v>
      </c>
      <c r="J36" s="21">
        <f t="shared" si="6"/>
        <v>5.9491499999999995</v>
      </c>
      <c r="K36" s="21">
        <f t="shared" si="7"/>
        <v>7.6729499999999993</v>
      </c>
      <c r="L36" s="21">
        <f t="shared" si="8"/>
        <v>1.2393000000000001</v>
      </c>
      <c r="M36" s="157">
        <f t="shared" si="9"/>
        <v>25.5</v>
      </c>
      <c r="N36" s="22"/>
      <c r="P36" s="37">
        <f t="shared" si="12"/>
        <v>10.638599999999999</v>
      </c>
      <c r="Q36" s="37">
        <f t="shared" si="13"/>
        <v>5.9491499999999995</v>
      </c>
      <c r="R36" s="37">
        <f t="shared" si="14"/>
        <v>7.6729499999999993</v>
      </c>
      <c r="S36" s="37">
        <f t="shared" si="15"/>
        <v>1.2393000000000001</v>
      </c>
      <c r="T36" s="37">
        <f t="shared" si="10"/>
        <v>25.5</v>
      </c>
    </row>
    <row r="37" spans="1:20">
      <c r="A37" s="8" t="s">
        <v>79</v>
      </c>
      <c r="B37" s="201">
        <v>25.5</v>
      </c>
      <c r="C37" s="201">
        <v>25.5</v>
      </c>
      <c r="D37" s="19">
        <v>41.72</v>
      </c>
      <c r="E37" s="19">
        <v>23.33</v>
      </c>
      <c r="F37" s="19">
        <v>30.09</v>
      </c>
      <c r="G37" s="19">
        <v>4.8600000000000003</v>
      </c>
      <c r="H37" s="19">
        <f t="shared" si="11"/>
        <v>100</v>
      </c>
      <c r="I37" s="21">
        <f t="shared" si="5"/>
        <v>10.638599999999999</v>
      </c>
      <c r="J37" s="21">
        <f t="shared" si="6"/>
        <v>5.9491499999999995</v>
      </c>
      <c r="K37" s="21">
        <f t="shared" si="7"/>
        <v>7.6729499999999993</v>
      </c>
      <c r="L37" s="21">
        <f t="shared" si="8"/>
        <v>1.2393000000000001</v>
      </c>
      <c r="M37" s="157">
        <f t="shared" si="9"/>
        <v>25.5</v>
      </c>
      <c r="N37" s="22"/>
      <c r="P37" s="37">
        <f t="shared" si="12"/>
        <v>10.638599999999999</v>
      </c>
      <c r="Q37" s="37">
        <f t="shared" si="13"/>
        <v>5.9491499999999995</v>
      </c>
      <c r="R37" s="37">
        <f t="shared" si="14"/>
        <v>7.6729499999999993</v>
      </c>
      <c r="S37" s="37">
        <f t="shared" si="15"/>
        <v>1.2393000000000001</v>
      </c>
      <c r="T37" s="37">
        <f t="shared" si="10"/>
        <v>25.5</v>
      </c>
    </row>
    <row r="38" spans="1:20">
      <c r="A38" s="8" t="s">
        <v>80</v>
      </c>
      <c r="B38" s="201">
        <v>25.5</v>
      </c>
      <c r="C38" s="201">
        <v>25.5</v>
      </c>
      <c r="D38" s="19">
        <v>41.72</v>
      </c>
      <c r="E38" s="19">
        <v>23.33</v>
      </c>
      <c r="F38" s="19">
        <v>30.09</v>
      </c>
      <c r="G38" s="19">
        <v>4.8600000000000003</v>
      </c>
      <c r="H38" s="19">
        <f t="shared" si="11"/>
        <v>100</v>
      </c>
      <c r="I38" s="21">
        <f t="shared" si="5"/>
        <v>10.638599999999999</v>
      </c>
      <c r="J38" s="21">
        <f t="shared" si="6"/>
        <v>5.9491499999999995</v>
      </c>
      <c r="K38" s="21">
        <f t="shared" si="7"/>
        <v>7.6729499999999993</v>
      </c>
      <c r="L38" s="21">
        <f t="shared" si="8"/>
        <v>1.2393000000000001</v>
      </c>
      <c r="M38" s="157">
        <f t="shared" si="9"/>
        <v>25.5</v>
      </c>
      <c r="N38" s="22"/>
      <c r="P38" s="37">
        <f t="shared" si="12"/>
        <v>10.638599999999999</v>
      </c>
      <c r="Q38" s="37">
        <f t="shared" si="13"/>
        <v>5.9491499999999995</v>
      </c>
      <c r="R38" s="37">
        <f t="shared" si="14"/>
        <v>7.6729499999999993</v>
      </c>
      <c r="S38" s="37">
        <f t="shared" si="15"/>
        <v>1.2393000000000001</v>
      </c>
      <c r="T38" s="37">
        <f t="shared" si="10"/>
        <v>25.5</v>
      </c>
    </row>
    <row r="39" spans="1:20">
      <c r="A39" s="8" t="s">
        <v>81</v>
      </c>
      <c r="B39" s="201">
        <v>25.5</v>
      </c>
      <c r="C39" s="201">
        <v>25.5</v>
      </c>
      <c r="D39" s="19">
        <v>41.72</v>
      </c>
      <c r="E39" s="19">
        <v>23.33</v>
      </c>
      <c r="F39" s="19">
        <v>30.09</v>
      </c>
      <c r="G39" s="19">
        <v>4.8600000000000003</v>
      </c>
      <c r="H39" s="19">
        <f t="shared" si="11"/>
        <v>100</v>
      </c>
      <c r="I39" s="21">
        <f t="shared" si="5"/>
        <v>10.638599999999999</v>
      </c>
      <c r="J39" s="21">
        <f t="shared" si="6"/>
        <v>5.9491499999999995</v>
      </c>
      <c r="K39" s="21">
        <f t="shared" si="7"/>
        <v>7.6729499999999993</v>
      </c>
      <c r="L39" s="21">
        <f t="shared" si="8"/>
        <v>1.2393000000000001</v>
      </c>
      <c r="M39" s="157">
        <f t="shared" si="9"/>
        <v>25.5</v>
      </c>
      <c r="N39" s="22"/>
      <c r="P39" s="37">
        <f t="shared" si="12"/>
        <v>10.638599999999999</v>
      </c>
      <c r="Q39" s="37">
        <f t="shared" si="13"/>
        <v>5.9491499999999995</v>
      </c>
      <c r="R39" s="37">
        <f t="shared" si="14"/>
        <v>7.6729499999999993</v>
      </c>
      <c r="S39" s="37">
        <f t="shared" si="15"/>
        <v>1.2393000000000001</v>
      </c>
      <c r="T39" s="37">
        <f t="shared" si="10"/>
        <v>25.5</v>
      </c>
    </row>
    <row r="40" spans="1:20">
      <c r="A40" s="8" t="s">
        <v>82</v>
      </c>
      <c r="B40" s="201">
        <v>25.5</v>
      </c>
      <c r="C40" s="201">
        <v>25.5</v>
      </c>
      <c r="D40" s="19">
        <v>41.72</v>
      </c>
      <c r="E40" s="19">
        <v>23.33</v>
      </c>
      <c r="F40" s="19">
        <v>30.09</v>
      </c>
      <c r="G40" s="19">
        <v>4.8600000000000003</v>
      </c>
      <c r="H40" s="19">
        <f t="shared" si="11"/>
        <v>100</v>
      </c>
      <c r="I40" s="21">
        <f t="shared" si="5"/>
        <v>10.638599999999999</v>
      </c>
      <c r="J40" s="21">
        <f t="shared" si="6"/>
        <v>5.9491499999999995</v>
      </c>
      <c r="K40" s="21">
        <f t="shared" si="7"/>
        <v>7.6729499999999993</v>
      </c>
      <c r="L40" s="21">
        <f t="shared" si="8"/>
        <v>1.2393000000000001</v>
      </c>
      <c r="M40" s="157">
        <f t="shared" si="9"/>
        <v>25.5</v>
      </c>
      <c r="N40" s="22"/>
      <c r="P40" s="37">
        <f t="shared" si="12"/>
        <v>10.638599999999999</v>
      </c>
      <c r="Q40" s="37">
        <f t="shared" si="13"/>
        <v>5.9491499999999995</v>
      </c>
      <c r="R40" s="37">
        <f t="shared" si="14"/>
        <v>7.6729499999999993</v>
      </c>
      <c r="S40" s="37">
        <f t="shared" si="15"/>
        <v>1.2393000000000001</v>
      </c>
      <c r="T40" s="37">
        <f t="shared" si="10"/>
        <v>25.5</v>
      </c>
    </row>
    <row r="41" spans="1:20">
      <c r="A41" s="8" t="s">
        <v>83</v>
      </c>
      <c r="B41" s="201">
        <v>25.5</v>
      </c>
      <c r="C41" s="201">
        <v>25.5</v>
      </c>
      <c r="D41" s="19">
        <v>41.72</v>
      </c>
      <c r="E41" s="19">
        <v>23.33</v>
      </c>
      <c r="F41" s="19">
        <v>30.09</v>
      </c>
      <c r="G41" s="19">
        <v>4.8600000000000003</v>
      </c>
      <c r="H41" s="19">
        <f t="shared" si="11"/>
        <v>100</v>
      </c>
      <c r="I41" s="21">
        <f t="shared" si="5"/>
        <v>10.638599999999999</v>
      </c>
      <c r="J41" s="21">
        <f t="shared" si="6"/>
        <v>5.9491499999999995</v>
      </c>
      <c r="K41" s="21">
        <f t="shared" si="7"/>
        <v>7.6729499999999993</v>
      </c>
      <c r="L41" s="21">
        <f t="shared" si="8"/>
        <v>1.2393000000000001</v>
      </c>
      <c r="M41" s="157">
        <f t="shared" si="9"/>
        <v>25.5</v>
      </c>
      <c r="N41" s="22"/>
      <c r="P41" s="37">
        <f t="shared" si="12"/>
        <v>10.638599999999999</v>
      </c>
      <c r="Q41" s="37">
        <f t="shared" si="13"/>
        <v>5.9491499999999995</v>
      </c>
      <c r="R41" s="37">
        <f t="shared" si="14"/>
        <v>7.6729499999999993</v>
      </c>
      <c r="S41" s="37">
        <f t="shared" si="15"/>
        <v>1.2393000000000001</v>
      </c>
      <c r="T41" s="37">
        <f t="shared" si="10"/>
        <v>25.5</v>
      </c>
    </row>
    <row r="42" spans="1:20">
      <c r="A42" s="8" t="s">
        <v>84</v>
      </c>
      <c r="B42" s="201">
        <v>25.5</v>
      </c>
      <c r="C42" s="201">
        <v>25.5</v>
      </c>
      <c r="D42" s="19">
        <v>41.72</v>
      </c>
      <c r="E42" s="19">
        <v>23.33</v>
      </c>
      <c r="F42" s="19">
        <v>30.09</v>
      </c>
      <c r="G42" s="19">
        <v>4.8600000000000003</v>
      </c>
      <c r="H42" s="19">
        <f t="shared" si="11"/>
        <v>100</v>
      </c>
      <c r="I42" s="21">
        <f t="shared" si="5"/>
        <v>10.638599999999999</v>
      </c>
      <c r="J42" s="21">
        <f t="shared" si="6"/>
        <v>5.9491499999999995</v>
      </c>
      <c r="K42" s="21">
        <f t="shared" si="7"/>
        <v>7.6729499999999993</v>
      </c>
      <c r="L42" s="21">
        <f t="shared" si="8"/>
        <v>1.2393000000000001</v>
      </c>
      <c r="M42" s="157">
        <f t="shared" si="9"/>
        <v>25.5</v>
      </c>
      <c r="N42" s="22"/>
      <c r="P42" s="37">
        <f t="shared" si="12"/>
        <v>10.638599999999999</v>
      </c>
      <c r="Q42" s="37">
        <f t="shared" si="13"/>
        <v>5.9491499999999995</v>
      </c>
      <c r="R42" s="37">
        <f t="shared" si="14"/>
        <v>7.6729499999999993</v>
      </c>
      <c r="S42" s="37">
        <f t="shared" si="15"/>
        <v>1.2393000000000001</v>
      </c>
      <c r="T42" s="37">
        <f t="shared" si="10"/>
        <v>25.5</v>
      </c>
    </row>
    <row r="43" spans="1:20">
      <c r="A43" s="8" t="s">
        <v>85</v>
      </c>
      <c r="B43" s="201">
        <v>25.5</v>
      </c>
      <c r="C43" s="201">
        <v>25.5</v>
      </c>
      <c r="D43" s="19">
        <v>41.72</v>
      </c>
      <c r="E43" s="19">
        <v>23.33</v>
      </c>
      <c r="F43" s="19">
        <v>30.09</v>
      </c>
      <c r="G43" s="19">
        <v>4.8600000000000003</v>
      </c>
      <c r="H43" s="19">
        <f t="shared" si="11"/>
        <v>100</v>
      </c>
      <c r="I43" s="21">
        <f t="shared" si="5"/>
        <v>10.638599999999999</v>
      </c>
      <c r="J43" s="21">
        <f t="shared" si="6"/>
        <v>5.9491499999999995</v>
      </c>
      <c r="K43" s="21">
        <f t="shared" si="7"/>
        <v>7.6729499999999993</v>
      </c>
      <c r="L43" s="21">
        <f t="shared" si="8"/>
        <v>1.2393000000000001</v>
      </c>
      <c r="M43" s="157">
        <f t="shared" si="9"/>
        <v>25.5</v>
      </c>
      <c r="N43" s="22"/>
      <c r="P43" s="37">
        <f t="shared" si="12"/>
        <v>10.638599999999999</v>
      </c>
      <c r="Q43" s="37">
        <f t="shared" si="13"/>
        <v>5.9491499999999995</v>
      </c>
      <c r="R43" s="37">
        <f t="shared" si="14"/>
        <v>7.6729499999999993</v>
      </c>
      <c r="S43" s="37">
        <f t="shared" si="15"/>
        <v>1.2393000000000001</v>
      </c>
      <c r="T43" s="37">
        <f t="shared" si="10"/>
        <v>25.5</v>
      </c>
    </row>
    <row r="44" spans="1:20">
      <c r="A44" s="8" t="s">
        <v>86</v>
      </c>
      <c r="B44" s="201">
        <v>25.5</v>
      </c>
      <c r="C44" s="201">
        <v>25.5</v>
      </c>
      <c r="D44" s="19">
        <v>41.72</v>
      </c>
      <c r="E44" s="19">
        <v>23.33</v>
      </c>
      <c r="F44" s="19">
        <v>30.09</v>
      </c>
      <c r="G44" s="19">
        <v>4.8600000000000003</v>
      </c>
      <c r="H44" s="19">
        <f t="shared" si="11"/>
        <v>100</v>
      </c>
      <c r="I44" s="21">
        <f t="shared" si="5"/>
        <v>10.638599999999999</v>
      </c>
      <c r="J44" s="21">
        <f t="shared" si="6"/>
        <v>5.9491499999999995</v>
      </c>
      <c r="K44" s="21">
        <f t="shared" si="7"/>
        <v>7.6729499999999993</v>
      </c>
      <c r="L44" s="21">
        <f t="shared" si="8"/>
        <v>1.2393000000000001</v>
      </c>
      <c r="M44" s="157">
        <f t="shared" si="9"/>
        <v>25.5</v>
      </c>
      <c r="N44" s="22"/>
      <c r="P44" s="37">
        <f t="shared" si="12"/>
        <v>10.638599999999999</v>
      </c>
      <c r="Q44" s="37">
        <f t="shared" si="13"/>
        <v>5.9491499999999995</v>
      </c>
      <c r="R44" s="37">
        <f t="shared" si="14"/>
        <v>7.6729499999999993</v>
      </c>
      <c r="S44" s="37">
        <f t="shared" si="15"/>
        <v>1.2393000000000001</v>
      </c>
      <c r="T44" s="37">
        <f t="shared" si="10"/>
        <v>25.5</v>
      </c>
    </row>
    <row r="45" spans="1:20">
      <c r="A45" s="8" t="s">
        <v>87</v>
      </c>
      <c r="B45" s="201">
        <v>25.5</v>
      </c>
      <c r="C45" s="201">
        <v>25.5</v>
      </c>
      <c r="D45" s="19">
        <v>41.72</v>
      </c>
      <c r="E45" s="19">
        <v>23.33</v>
      </c>
      <c r="F45" s="19">
        <v>30.09</v>
      </c>
      <c r="G45" s="19">
        <v>4.8600000000000003</v>
      </c>
      <c r="H45" s="19">
        <f t="shared" si="11"/>
        <v>100</v>
      </c>
      <c r="I45" s="21">
        <f t="shared" si="5"/>
        <v>10.638599999999999</v>
      </c>
      <c r="J45" s="21">
        <f t="shared" si="6"/>
        <v>5.9491499999999995</v>
      </c>
      <c r="K45" s="21">
        <f t="shared" si="7"/>
        <v>7.6729499999999993</v>
      </c>
      <c r="L45" s="21">
        <f t="shared" si="8"/>
        <v>1.2393000000000001</v>
      </c>
      <c r="M45" s="157">
        <f t="shared" si="9"/>
        <v>25.5</v>
      </c>
      <c r="N45" s="22"/>
      <c r="P45" s="37">
        <f t="shared" si="12"/>
        <v>10.638599999999999</v>
      </c>
      <c r="Q45" s="37">
        <f t="shared" si="13"/>
        <v>5.9491499999999995</v>
      </c>
      <c r="R45" s="37">
        <f t="shared" si="14"/>
        <v>7.6729499999999993</v>
      </c>
      <c r="S45" s="37">
        <f t="shared" si="15"/>
        <v>1.2393000000000001</v>
      </c>
      <c r="T45" s="37">
        <f t="shared" si="10"/>
        <v>25.5</v>
      </c>
    </row>
    <row r="46" spans="1:20">
      <c r="A46" s="8" t="s">
        <v>88</v>
      </c>
      <c r="B46" s="201">
        <v>25.5</v>
      </c>
      <c r="C46" s="201">
        <v>25.5</v>
      </c>
      <c r="D46" s="19">
        <v>41.72</v>
      </c>
      <c r="E46" s="19">
        <v>23.33</v>
      </c>
      <c r="F46" s="19">
        <v>30.09</v>
      </c>
      <c r="G46" s="19">
        <v>4.8600000000000003</v>
      </c>
      <c r="H46" s="19">
        <f t="shared" si="11"/>
        <v>100</v>
      </c>
      <c r="I46" s="21">
        <f t="shared" si="5"/>
        <v>10.638599999999999</v>
      </c>
      <c r="J46" s="21">
        <f t="shared" si="6"/>
        <v>5.9491499999999995</v>
      </c>
      <c r="K46" s="21">
        <f t="shared" si="7"/>
        <v>7.6729499999999993</v>
      </c>
      <c r="L46" s="21">
        <f t="shared" si="8"/>
        <v>1.2393000000000001</v>
      </c>
      <c r="M46" s="157">
        <f t="shared" si="9"/>
        <v>25.5</v>
      </c>
      <c r="N46" s="22"/>
      <c r="P46" s="37">
        <f t="shared" si="12"/>
        <v>10.638599999999999</v>
      </c>
      <c r="Q46" s="37">
        <f t="shared" si="13"/>
        <v>5.9491499999999995</v>
      </c>
      <c r="R46" s="37">
        <f t="shared" si="14"/>
        <v>7.6729499999999993</v>
      </c>
      <c r="S46" s="37">
        <f t="shared" si="15"/>
        <v>1.2393000000000001</v>
      </c>
      <c r="T46" s="37">
        <f t="shared" si="10"/>
        <v>25.5</v>
      </c>
    </row>
    <row r="47" spans="1:20">
      <c r="A47" s="8" t="s">
        <v>89</v>
      </c>
      <c r="B47" s="201">
        <v>25.5</v>
      </c>
      <c r="C47" s="201">
        <v>25.5</v>
      </c>
      <c r="D47" s="19">
        <v>41.72</v>
      </c>
      <c r="E47" s="19">
        <v>23.33</v>
      </c>
      <c r="F47" s="19">
        <v>30.09</v>
      </c>
      <c r="G47" s="19">
        <v>4.8600000000000003</v>
      </c>
      <c r="H47" s="19">
        <f t="shared" si="11"/>
        <v>100</v>
      </c>
      <c r="I47" s="21">
        <f t="shared" si="5"/>
        <v>10.638599999999999</v>
      </c>
      <c r="J47" s="21">
        <f t="shared" si="6"/>
        <v>5.9491499999999995</v>
      </c>
      <c r="K47" s="21">
        <f t="shared" si="7"/>
        <v>7.6729499999999993</v>
      </c>
      <c r="L47" s="21">
        <f t="shared" si="8"/>
        <v>1.2393000000000001</v>
      </c>
      <c r="M47" s="157">
        <f t="shared" si="9"/>
        <v>25.5</v>
      </c>
      <c r="N47" s="22"/>
      <c r="P47" s="37">
        <f t="shared" si="12"/>
        <v>10.638599999999999</v>
      </c>
      <c r="Q47" s="37">
        <f t="shared" si="13"/>
        <v>5.9491499999999995</v>
      </c>
      <c r="R47" s="37">
        <f t="shared" si="14"/>
        <v>7.6729499999999993</v>
      </c>
      <c r="S47" s="37">
        <f t="shared" si="15"/>
        <v>1.2393000000000001</v>
      </c>
      <c r="T47" s="37">
        <f t="shared" si="10"/>
        <v>25.5</v>
      </c>
    </row>
    <row r="48" spans="1:20">
      <c r="A48" s="8" t="s">
        <v>90</v>
      </c>
      <c r="B48" s="201">
        <v>25.5</v>
      </c>
      <c r="C48" s="201">
        <v>25.5</v>
      </c>
      <c r="D48" s="19">
        <v>41.72</v>
      </c>
      <c r="E48" s="19">
        <v>23.33</v>
      </c>
      <c r="F48" s="19">
        <v>30.09</v>
      </c>
      <c r="G48" s="19">
        <v>4.8600000000000003</v>
      </c>
      <c r="H48" s="19">
        <f t="shared" si="11"/>
        <v>100</v>
      </c>
      <c r="I48" s="21">
        <f t="shared" si="5"/>
        <v>10.638599999999999</v>
      </c>
      <c r="J48" s="21">
        <f t="shared" si="6"/>
        <v>5.9491499999999995</v>
      </c>
      <c r="K48" s="21">
        <f t="shared" si="7"/>
        <v>7.6729499999999993</v>
      </c>
      <c r="L48" s="21">
        <f t="shared" si="8"/>
        <v>1.2393000000000001</v>
      </c>
      <c r="M48" s="157">
        <f t="shared" si="9"/>
        <v>25.5</v>
      </c>
      <c r="N48" s="22"/>
      <c r="P48" s="37">
        <f t="shared" si="12"/>
        <v>10.638599999999999</v>
      </c>
      <c r="Q48" s="37">
        <f t="shared" si="13"/>
        <v>5.9491499999999995</v>
      </c>
      <c r="R48" s="37">
        <f t="shared" si="14"/>
        <v>7.6729499999999993</v>
      </c>
      <c r="S48" s="37">
        <f t="shared" si="15"/>
        <v>1.2393000000000001</v>
      </c>
      <c r="T48" s="37">
        <f t="shared" si="10"/>
        <v>25.5</v>
      </c>
    </row>
    <row r="49" spans="1:20">
      <c r="A49" s="8" t="s">
        <v>91</v>
      </c>
      <c r="B49" s="201">
        <v>25.5</v>
      </c>
      <c r="C49" s="201">
        <v>25.5</v>
      </c>
      <c r="D49" s="19">
        <v>41.72</v>
      </c>
      <c r="E49" s="19">
        <v>23.33</v>
      </c>
      <c r="F49" s="19">
        <v>30.09</v>
      </c>
      <c r="G49" s="19">
        <v>4.8600000000000003</v>
      </c>
      <c r="H49" s="19">
        <f t="shared" si="11"/>
        <v>100</v>
      </c>
      <c r="I49" s="21">
        <f t="shared" si="5"/>
        <v>10.638599999999999</v>
      </c>
      <c r="J49" s="21">
        <f t="shared" si="6"/>
        <v>5.9491499999999995</v>
      </c>
      <c r="K49" s="21">
        <f t="shared" si="7"/>
        <v>7.6729499999999993</v>
      </c>
      <c r="L49" s="21">
        <f t="shared" si="8"/>
        <v>1.2393000000000001</v>
      </c>
      <c r="M49" s="157">
        <f t="shared" si="9"/>
        <v>25.5</v>
      </c>
      <c r="N49" s="22"/>
      <c r="P49" s="37">
        <f t="shared" si="12"/>
        <v>10.638599999999999</v>
      </c>
      <c r="Q49" s="37">
        <f t="shared" si="13"/>
        <v>5.9491499999999995</v>
      </c>
      <c r="R49" s="37">
        <f t="shared" si="14"/>
        <v>7.6729499999999993</v>
      </c>
      <c r="S49" s="37">
        <f t="shared" si="15"/>
        <v>1.2393000000000001</v>
      </c>
      <c r="T49" s="37">
        <f t="shared" si="10"/>
        <v>25.5</v>
      </c>
    </row>
    <row r="50" spans="1:20">
      <c r="A50" s="8" t="s">
        <v>92</v>
      </c>
      <c r="B50" s="201">
        <v>25.5</v>
      </c>
      <c r="C50" s="201">
        <v>25.5</v>
      </c>
      <c r="D50" s="19">
        <v>41.72</v>
      </c>
      <c r="E50" s="19">
        <v>23.33</v>
      </c>
      <c r="F50" s="19">
        <v>30.09</v>
      </c>
      <c r="G50" s="19">
        <v>4.8600000000000003</v>
      </c>
      <c r="H50" s="19">
        <f t="shared" si="11"/>
        <v>100</v>
      </c>
      <c r="I50" s="21">
        <f t="shared" si="5"/>
        <v>10.638599999999999</v>
      </c>
      <c r="J50" s="21">
        <f t="shared" si="6"/>
        <v>5.9491499999999995</v>
      </c>
      <c r="K50" s="21">
        <f t="shared" si="7"/>
        <v>7.6729499999999993</v>
      </c>
      <c r="L50" s="21">
        <f t="shared" si="8"/>
        <v>1.2393000000000001</v>
      </c>
      <c r="M50" s="157">
        <f t="shared" si="9"/>
        <v>25.5</v>
      </c>
      <c r="N50" s="22"/>
      <c r="P50" s="37">
        <f t="shared" si="12"/>
        <v>10.638599999999999</v>
      </c>
      <c r="Q50" s="37">
        <f t="shared" si="13"/>
        <v>5.9491499999999995</v>
      </c>
      <c r="R50" s="37">
        <f t="shared" si="14"/>
        <v>7.6729499999999993</v>
      </c>
      <c r="S50" s="37">
        <f t="shared" si="15"/>
        <v>1.2393000000000001</v>
      </c>
      <c r="T50" s="37">
        <f t="shared" si="10"/>
        <v>25.5</v>
      </c>
    </row>
    <row r="51" spans="1:20">
      <c r="A51" s="8" t="s">
        <v>93</v>
      </c>
      <c r="B51" s="201">
        <v>25.5</v>
      </c>
      <c r="C51" s="201">
        <v>25.5</v>
      </c>
      <c r="D51" s="19">
        <v>41.72</v>
      </c>
      <c r="E51" s="19">
        <v>23.33</v>
      </c>
      <c r="F51" s="19">
        <v>30.09</v>
      </c>
      <c r="G51" s="19">
        <v>4.8600000000000003</v>
      </c>
      <c r="H51" s="19">
        <f t="shared" si="11"/>
        <v>100</v>
      </c>
      <c r="I51" s="21">
        <f t="shared" si="5"/>
        <v>10.638599999999999</v>
      </c>
      <c r="J51" s="21">
        <f t="shared" si="6"/>
        <v>5.9491499999999995</v>
      </c>
      <c r="K51" s="21">
        <f t="shared" si="7"/>
        <v>7.6729499999999993</v>
      </c>
      <c r="L51" s="21">
        <f t="shared" si="8"/>
        <v>1.2393000000000001</v>
      </c>
      <c r="M51" s="157">
        <f t="shared" si="9"/>
        <v>25.5</v>
      </c>
      <c r="N51" s="22"/>
      <c r="P51" s="37">
        <f t="shared" si="12"/>
        <v>10.638599999999999</v>
      </c>
      <c r="Q51" s="37">
        <f t="shared" si="13"/>
        <v>5.9491499999999995</v>
      </c>
      <c r="R51" s="37">
        <f t="shared" si="14"/>
        <v>7.6729499999999993</v>
      </c>
      <c r="S51" s="37">
        <f t="shared" si="15"/>
        <v>1.2393000000000001</v>
      </c>
      <c r="T51" s="37">
        <f t="shared" si="10"/>
        <v>25.5</v>
      </c>
    </row>
    <row r="52" spans="1:20">
      <c r="A52" s="8" t="s">
        <v>94</v>
      </c>
      <c r="B52" s="201">
        <v>25.5</v>
      </c>
      <c r="C52" s="201">
        <v>25.5</v>
      </c>
      <c r="D52" s="19">
        <v>41.72</v>
      </c>
      <c r="E52" s="19">
        <v>23.33</v>
      </c>
      <c r="F52" s="19">
        <v>30.09</v>
      </c>
      <c r="G52" s="19">
        <v>4.8600000000000003</v>
      </c>
      <c r="H52" s="19">
        <f t="shared" si="11"/>
        <v>100</v>
      </c>
      <c r="I52" s="21">
        <f t="shared" si="5"/>
        <v>10.638599999999999</v>
      </c>
      <c r="J52" s="21">
        <f t="shared" si="6"/>
        <v>5.9491499999999995</v>
      </c>
      <c r="K52" s="21">
        <f t="shared" si="7"/>
        <v>7.6729499999999993</v>
      </c>
      <c r="L52" s="21">
        <f t="shared" si="8"/>
        <v>1.2393000000000001</v>
      </c>
      <c r="M52" s="157">
        <f t="shared" si="9"/>
        <v>25.5</v>
      </c>
      <c r="N52" s="22"/>
      <c r="P52" s="37">
        <f t="shared" si="12"/>
        <v>10.638599999999999</v>
      </c>
      <c r="Q52" s="37">
        <f t="shared" si="13"/>
        <v>5.9491499999999995</v>
      </c>
      <c r="R52" s="37">
        <f t="shared" si="14"/>
        <v>7.6729499999999993</v>
      </c>
      <c r="S52" s="37">
        <f t="shared" si="15"/>
        <v>1.2393000000000001</v>
      </c>
      <c r="T52" s="37">
        <f t="shared" si="10"/>
        <v>25.5</v>
      </c>
    </row>
    <row r="53" spans="1:20">
      <c r="A53" s="8" t="s">
        <v>95</v>
      </c>
      <c r="B53" s="201">
        <v>25.5</v>
      </c>
      <c r="C53" s="201">
        <v>25.5</v>
      </c>
      <c r="D53" s="19">
        <v>41.72</v>
      </c>
      <c r="E53" s="19">
        <v>23.33</v>
      </c>
      <c r="F53" s="19">
        <v>30.09</v>
      </c>
      <c r="G53" s="19">
        <v>4.8600000000000003</v>
      </c>
      <c r="H53" s="19">
        <f t="shared" si="11"/>
        <v>100</v>
      </c>
      <c r="I53" s="21">
        <f t="shared" si="5"/>
        <v>10.638599999999999</v>
      </c>
      <c r="J53" s="21">
        <f t="shared" si="6"/>
        <v>5.9491499999999995</v>
      </c>
      <c r="K53" s="21">
        <f t="shared" si="7"/>
        <v>7.6729499999999993</v>
      </c>
      <c r="L53" s="21">
        <f t="shared" si="8"/>
        <v>1.2393000000000001</v>
      </c>
      <c r="M53" s="157">
        <f t="shared" si="9"/>
        <v>25.5</v>
      </c>
      <c r="N53" s="22"/>
      <c r="P53" s="37">
        <f t="shared" si="12"/>
        <v>10.638599999999999</v>
      </c>
      <c r="Q53" s="37">
        <f t="shared" si="13"/>
        <v>5.9491499999999995</v>
      </c>
      <c r="R53" s="37">
        <f t="shared" si="14"/>
        <v>7.6729499999999993</v>
      </c>
      <c r="S53" s="37">
        <f t="shared" si="15"/>
        <v>1.2393000000000001</v>
      </c>
      <c r="T53" s="37">
        <f t="shared" si="10"/>
        <v>25.5</v>
      </c>
    </row>
    <row r="54" spans="1:20">
      <c r="A54" s="8" t="s">
        <v>96</v>
      </c>
      <c r="B54" s="201">
        <v>25.5</v>
      </c>
      <c r="C54" s="201">
        <v>25.5</v>
      </c>
      <c r="D54" s="19">
        <v>41.72</v>
      </c>
      <c r="E54" s="19">
        <v>23.33</v>
      </c>
      <c r="F54" s="19">
        <v>30.09</v>
      </c>
      <c r="G54" s="19">
        <v>4.8600000000000003</v>
      </c>
      <c r="H54" s="19">
        <f t="shared" si="11"/>
        <v>100</v>
      </c>
      <c r="I54" s="21">
        <f t="shared" si="5"/>
        <v>10.638599999999999</v>
      </c>
      <c r="J54" s="21">
        <f t="shared" si="6"/>
        <v>5.9491499999999995</v>
      </c>
      <c r="K54" s="21">
        <f t="shared" si="7"/>
        <v>7.6729499999999993</v>
      </c>
      <c r="L54" s="21">
        <f t="shared" si="8"/>
        <v>1.2393000000000001</v>
      </c>
      <c r="M54" s="157">
        <f t="shared" si="9"/>
        <v>25.5</v>
      </c>
      <c r="N54" s="22"/>
      <c r="P54" s="37">
        <f t="shared" si="12"/>
        <v>10.638599999999999</v>
      </c>
      <c r="Q54" s="37">
        <f t="shared" si="13"/>
        <v>5.9491499999999995</v>
      </c>
      <c r="R54" s="37">
        <f t="shared" si="14"/>
        <v>7.6729499999999993</v>
      </c>
      <c r="S54" s="37">
        <f t="shared" si="15"/>
        <v>1.2393000000000001</v>
      </c>
      <c r="T54" s="37">
        <f t="shared" si="10"/>
        <v>25.5</v>
      </c>
    </row>
    <row r="55" spans="1:20">
      <c r="A55" s="8" t="s">
        <v>97</v>
      </c>
      <c r="B55" s="201">
        <v>25.5</v>
      </c>
      <c r="C55" s="201">
        <v>25.5</v>
      </c>
      <c r="D55" s="19">
        <v>41.72</v>
      </c>
      <c r="E55" s="19">
        <v>23.33</v>
      </c>
      <c r="F55" s="19">
        <v>30.09</v>
      </c>
      <c r="G55" s="19">
        <v>4.8600000000000003</v>
      </c>
      <c r="H55" s="19">
        <f t="shared" si="11"/>
        <v>100</v>
      </c>
      <c r="I55" s="21">
        <f t="shared" si="5"/>
        <v>10.638599999999999</v>
      </c>
      <c r="J55" s="21">
        <f t="shared" si="6"/>
        <v>5.9491499999999995</v>
      </c>
      <c r="K55" s="21">
        <f t="shared" si="7"/>
        <v>7.6729499999999993</v>
      </c>
      <c r="L55" s="21">
        <f t="shared" si="8"/>
        <v>1.2393000000000001</v>
      </c>
      <c r="M55" s="157">
        <f t="shared" si="9"/>
        <v>25.5</v>
      </c>
      <c r="N55" s="22"/>
      <c r="P55" s="37">
        <f t="shared" si="12"/>
        <v>10.638599999999999</v>
      </c>
      <c r="Q55" s="37">
        <f t="shared" si="13"/>
        <v>5.9491499999999995</v>
      </c>
      <c r="R55" s="37">
        <f t="shared" si="14"/>
        <v>7.6729499999999993</v>
      </c>
      <c r="S55" s="37">
        <f t="shared" si="15"/>
        <v>1.2393000000000001</v>
      </c>
      <c r="T55" s="37">
        <f t="shared" si="10"/>
        <v>25.5</v>
      </c>
    </row>
    <row r="56" spans="1:20">
      <c r="A56" s="8" t="s">
        <v>98</v>
      </c>
      <c r="B56" s="201">
        <v>25.5</v>
      </c>
      <c r="C56" s="201">
        <v>25.5</v>
      </c>
      <c r="D56" s="19">
        <v>41.72</v>
      </c>
      <c r="E56" s="19">
        <v>23.33</v>
      </c>
      <c r="F56" s="19">
        <v>30.09</v>
      </c>
      <c r="G56" s="19">
        <v>4.8600000000000003</v>
      </c>
      <c r="H56" s="19">
        <f t="shared" si="11"/>
        <v>100</v>
      </c>
      <c r="I56" s="21">
        <f t="shared" si="5"/>
        <v>10.638599999999999</v>
      </c>
      <c r="J56" s="21">
        <f t="shared" si="6"/>
        <v>5.9491499999999995</v>
      </c>
      <c r="K56" s="21">
        <f t="shared" si="7"/>
        <v>7.6729499999999993</v>
      </c>
      <c r="L56" s="21">
        <f t="shared" si="8"/>
        <v>1.2393000000000001</v>
      </c>
      <c r="M56" s="157">
        <f t="shared" si="9"/>
        <v>25.5</v>
      </c>
      <c r="N56" s="22"/>
      <c r="P56" s="37">
        <f t="shared" si="12"/>
        <v>10.638599999999999</v>
      </c>
      <c r="Q56" s="37">
        <f t="shared" si="13"/>
        <v>5.9491499999999995</v>
      </c>
      <c r="R56" s="37">
        <f t="shared" si="14"/>
        <v>7.6729499999999993</v>
      </c>
      <c r="S56" s="37">
        <f t="shared" si="15"/>
        <v>1.2393000000000001</v>
      </c>
      <c r="T56" s="37">
        <f t="shared" si="10"/>
        <v>25.5</v>
      </c>
    </row>
    <row r="57" spans="1:20">
      <c r="A57" s="8" t="s">
        <v>99</v>
      </c>
      <c r="B57" s="201">
        <v>25.5</v>
      </c>
      <c r="C57" s="201">
        <v>25.5</v>
      </c>
      <c r="D57" s="19">
        <v>41.72</v>
      </c>
      <c r="E57" s="19">
        <v>23.33</v>
      </c>
      <c r="F57" s="19">
        <v>30.09</v>
      </c>
      <c r="G57" s="19">
        <v>4.8600000000000003</v>
      </c>
      <c r="H57" s="19">
        <f t="shared" si="11"/>
        <v>100</v>
      </c>
      <c r="I57" s="21">
        <f t="shared" si="5"/>
        <v>10.638599999999999</v>
      </c>
      <c r="J57" s="21">
        <f t="shared" si="6"/>
        <v>5.9491499999999995</v>
      </c>
      <c r="K57" s="21">
        <f t="shared" si="7"/>
        <v>7.6729499999999993</v>
      </c>
      <c r="L57" s="21">
        <f t="shared" si="8"/>
        <v>1.2393000000000001</v>
      </c>
      <c r="M57" s="157">
        <f t="shared" si="9"/>
        <v>25.5</v>
      </c>
      <c r="N57" s="22"/>
      <c r="P57" s="37">
        <f t="shared" si="12"/>
        <v>10.638599999999999</v>
      </c>
      <c r="Q57" s="37">
        <f t="shared" si="13"/>
        <v>5.9491499999999995</v>
      </c>
      <c r="R57" s="37">
        <f t="shared" si="14"/>
        <v>7.6729499999999993</v>
      </c>
      <c r="S57" s="37">
        <f t="shared" si="15"/>
        <v>1.2393000000000001</v>
      </c>
      <c r="T57" s="37">
        <f t="shared" si="10"/>
        <v>25.5</v>
      </c>
    </row>
    <row r="58" spans="1:20">
      <c r="A58" s="8" t="s">
        <v>100</v>
      </c>
      <c r="B58" s="201">
        <v>25.5</v>
      </c>
      <c r="C58" s="201">
        <v>25.5</v>
      </c>
      <c r="D58" s="19">
        <v>41.72</v>
      </c>
      <c r="E58" s="19">
        <v>23.33</v>
      </c>
      <c r="F58" s="19">
        <v>30.09</v>
      </c>
      <c r="G58" s="19">
        <v>4.8600000000000003</v>
      </c>
      <c r="H58" s="19">
        <f t="shared" si="11"/>
        <v>100</v>
      </c>
      <c r="I58" s="21">
        <f t="shared" si="5"/>
        <v>10.638599999999999</v>
      </c>
      <c r="J58" s="21">
        <f t="shared" si="6"/>
        <v>5.9491499999999995</v>
      </c>
      <c r="K58" s="21">
        <f t="shared" si="7"/>
        <v>7.6729499999999993</v>
      </c>
      <c r="L58" s="21">
        <f t="shared" si="8"/>
        <v>1.2393000000000001</v>
      </c>
      <c r="M58" s="157">
        <f t="shared" si="9"/>
        <v>25.5</v>
      </c>
      <c r="N58" s="22"/>
      <c r="P58" s="37">
        <f t="shared" si="12"/>
        <v>10.638599999999999</v>
      </c>
      <c r="Q58" s="37">
        <f t="shared" si="13"/>
        <v>5.9491499999999995</v>
      </c>
      <c r="R58" s="37">
        <f t="shared" si="14"/>
        <v>7.6729499999999993</v>
      </c>
      <c r="S58" s="37">
        <f t="shared" si="15"/>
        <v>1.2393000000000001</v>
      </c>
      <c r="T58" s="37">
        <f t="shared" si="10"/>
        <v>25.5</v>
      </c>
    </row>
    <row r="59" spans="1:20">
      <c r="A59" s="8" t="s">
        <v>101</v>
      </c>
      <c r="B59" s="201">
        <v>25.5</v>
      </c>
      <c r="C59" s="201">
        <v>25.5</v>
      </c>
      <c r="D59" s="19">
        <v>41.72</v>
      </c>
      <c r="E59" s="19">
        <v>23.33</v>
      </c>
      <c r="F59" s="19">
        <v>30.09</v>
      </c>
      <c r="G59" s="19">
        <v>4.8600000000000003</v>
      </c>
      <c r="H59" s="19">
        <f t="shared" si="11"/>
        <v>100</v>
      </c>
      <c r="I59" s="21">
        <f t="shared" si="5"/>
        <v>10.638599999999999</v>
      </c>
      <c r="J59" s="21">
        <f t="shared" si="6"/>
        <v>5.9491499999999995</v>
      </c>
      <c r="K59" s="21">
        <f t="shared" si="7"/>
        <v>7.6729499999999993</v>
      </c>
      <c r="L59" s="21">
        <f t="shared" si="8"/>
        <v>1.2393000000000001</v>
      </c>
      <c r="M59" s="157">
        <f t="shared" si="9"/>
        <v>25.5</v>
      </c>
      <c r="N59" s="22"/>
      <c r="P59" s="37">
        <f t="shared" si="12"/>
        <v>10.638599999999999</v>
      </c>
      <c r="Q59" s="37">
        <f t="shared" si="13"/>
        <v>5.9491499999999995</v>
      </c>
      <c r="R59" s="37">
        <f t="shared" si="14"/>
        <v>7.6729499999999993</v>
      </c>
      <c r="S59" s="37">
        <f t="shared" si="15"/>
        <v>1.2393000000000001</v>
      </c>
      <c r="T59" s="37">
        <f t="shared" si="10"/>
        <v>25.5</v>
      </c>
    </row>
    <row r="60" spans="1:20">
      <c r="A60" s="8" t="s">
        <v>102</v>
      </c>
      <c r="B60" s="201">
        <v>25.5</v>
      </c>
      <c r="C60" s="201">
        <v>25.5</v>
      </c>
      <c r="D60" s="19">
        <v>41.72</v>
      </c>
      <c r="E60" s="19">
        <v>23.33</v>
      </c>
      <c r="F60" s="19">
        <v>30.09</v>
      </c>
      <c r="G60" s="19">
        <v>4.8600000000000003</v>
      </c>
      <c r="H60" s="19">
        <f t="shared" si="11"/>
        <v>100</v>
      </c>
      <c r="I60" s="21">
        <f t="shared" si="5"/>
        <v>10.638599999999999</v>
      </c>
      <c r="J60" s="21">
        <f t="shared" si="6"/>
        <v>5.9491499999999995</v>
      </c>
      <c r="K60" s="21">
        <f t="shared" si="7"/>
        <v>7.6729499999999993</v>
      </c>
      <c r="L60" s="21">
        <f t="shared" si="8"/>
        <v>1.2393000000000001</v>
      </c>
      <c r="M60" s="157">
        <f t="shared" si="9"/>
        <v>25.5</v>
      </c>
      <c r="N60" s="22"/>
      <c r="P60" s="37">
        <f t="shared" si="12"/>
        <v>10.638599999999999</v>
      </c>
      <c r="Q60" s="37">
        <f t="shared" si="13"/>
        <v>5.9491499999999995</v>
      </c>
      <c r="R60" s="37">
        <f t="shared" si="14"/>
        <v>7.6729499999999993</v>
      </c>
      <c r="S60" s="37">
        <f t="shared" si="15"/>
        <v>1.2393000000000001</v>
      </c>
      <c r="T60" s="37">
        <f t="shared" si="10"/>
        <v>25.5</v>
      </c>
    </row>
    <row r="61" spans="1:20">
      <c r="A61" s="8" t="s">
        <v>103</v>
      </c>
      <c r="B61" s="201">
        <v>25.5</v>
      </c>
      <c r="C61" s="201">
        <v>25.5</v>
      </c>
      <c r="D61" s="19">
        <v>41.72</v>
      </c>
      <c r="E61" s="19">
        <v>23.33</v>
      </c>
      <c r="F61" s="19">
        <v>30.09</v>
      </c>
      <c r="G61" s="19">
        <v>4.8600000000000003</v>
      </c>
      <c r="H61" s="19">
        <f t="shared" si="11"/>
        <v>100</v>
      </c>
      <c r="I61" s="21">
        <f t="shared" si="5"/>
        <v>10.638599999999999</v>
      </c>
      <c r="J61" s="21">
        <f t="shared" si="6"/>
        <v>5.9491499999999995</v>
      </c>
      <c r="K61" s="21">
        <f t="shared" si="7"/>
        <v>7.6729499999999993</v>
      </c>
      <c r="L61" s="21">
        <f t="shared" si="8"/>
        <v>1.2393000000000001</v>
      </c>
      <c r="M61" s="157">
        <f t="shared" si="9"/>
        <v>25.5</v>
      </c>
      <c r="N61" s="22"/>
      <c r="P61" s="37">
        <f t="shared" si="12"/>
        <v>10.638599999999999</v>
      </c>
      <c r="Q61" s="37">
        <f t="shared" si="13"/>
        <v>5.9491499999999995</v>
      </c>
      <c r="R61" s="37">
        <f t="shared" si="14"/>
        <v>7.6729499999999993</v>
      </c>
      <c r="S61" s="37">
        <f t="shared" si="15"/>
        <v>1.2393000000000001</v>
      </c>
      <c r="T61" s="37">
        <f t="shared" si="10"/>
        <v>25.5</v>
      </c>
    </row>
    <row r="62" spans="1:20">
      <c r="A62" s="8" t="s">
        <v>104</v>
      </c>
      <c r="B62" s="201">
        <v>25.5</v>
      </c>
      <c r="C62" s="201">
        <v>25.5</v>
      </c>
      <c r="D62" s="19">
        <v>41.72</v>
      </c>
      <c r="E62" s="19">
        <v>23.33</v>
      </c>
      <c r="F62" s="19">
        <v>30.09</v>
      </c>
      <c r="G62" s="19">
        <v>4.8600000000000003</v>
      </c>
      <c r="H62" s="19">
        <f t="shared" si="11"/>
        <v>100</v>
      </c>
      <c r="I62" s="21">
        <f t="shared" si="5"/>
        <v>10.638599999999999</v>
      </c>
      <c r="J62" s="21">
        <f t="shared" si="6"/>
        <v>5.9491499999999995</v>
      </c>
      <c r="K62" s="21">
        <f t="shared" si="7"/>
        <v>7.6729499999999993</v>
      </c>
      <c r="L62" s="21">
        <f t="shared" si="8"/>
        <v>1.2393000000000001</v>
      </c>
      <c r="M62" s="157">
        <f t="shared" si="9"/>
        <v>25.5</v>
      </c>
      <c r="N62" s="22"/>
      <c r="P62" s="37">
        <f t="shared" si="12"/>
        <v>10.638599999999999</v>
      </c>
      <c r="Q62" s="37">
        <f t="shared" si="13"/>
        <v>5.9491499999999995</v>
      </c>
      <c r="R62" s="37">
        <f t="shared" si="14"/>
        <v>7.6729499999999993</v>
      </c>
      <c r="S62" s="37">
        <f t="shared" si="15"/>
        <v>1.2393000000000001</v>
      </c>
      <c r="T62" s="37">
        <f t="shared" si="10"/>
        <v>25.5</v>
      </c>
    </row>
    <row r="63" spans="1:20">
      <c r="A63" s="8" t="s">
        <v>105</v>
      </c>
      <c r="B63" s="201">
        <v>25.5</v>
      </c>
      <c r="C63" s="201">
        <v>25.5</v>
      </c>
      <c r="D63" s="19">
        <v>41.72</v>
      </c>
      <c r="E63" s="19">
        <v>23.33</v>
      </c>
      <c r="F63" s="19">
        <v>30.09</v>
      </c>
      <c r="G63" s="19">
        <v>4.8600000000000003</v>
      </c>
      <c r="H63" s="19">
        <f t="shared" si="11"/>
        <v>100</v>
      </c>
      <c r="I63" s="21">
        <f t="shared" si="5"/>
        <v>10.638599999999999</v>
      </c>
      <c r="J63" s="21">
        <f t="shared" si="6"/>
        <v>5.9491499999999995</v>
      </c>
      <c r="K63" s="21">
        <f t="shared" si="7"/>
        <v>7.6729499999999993</v>
      </c>
      <c r="L63" s="21">
        <f t="shared" si="8"/>
        <v>1.2393000000000001</v>
      </c>
      <c r="M63" s="157">
        <f t="shared" si="9"/>
        <v>25.5</v>
      </c>
      <c r="N63" s="22"/>
      <c r="P63" s="37">
        <f t="shared" si="12"/>
        <v>10.638599999999999</v>
      </c>
      <c r="Q63" s="37">
        <f t="shared" si="13"/>
        <v>5.9491499999999995</v>
      </c>
      <c r="R63" s="37">
        <f t="shared" si="14"/>
        <v>7.6729499999999993</v>
      </c>
      <c r="S63" s="37">
        <f t="shared" si="15"/>
        <v>1.2393000000000001</v>
      </c>
      <c r="T63" s="37">
        <f t="shared" si="10"/>
        <v>25.5</v>
      </c>
    </row>
    <row r="64" spans="1:20">
      <c r="A64" s="8" t="s">
        <v>106</v>
      </c>
      <c r="B64" s="201">
        <v>25.5</v>
      </c>
      <c r="C64" s="201">
        <v>25.5</v>
      </c>
      <c r="D64" s="19">
        <v>41.72</v>
      </c>
      <c r="E64" s="19">
        <v>23.33</v>
      </c>
      <c r="F64" s="19">
        <v>30.09</v>
      </c>
      <c r="G64" s="19">
        <v>4.8600000000000003</v>
      </c>
      <c r="H64" s="19">
        <f t="shared" si="11"/>
        <v>100</v>
      </c>
      <c r="I64" s="21">
        <f t="shared" si="5"/>
        <v>10.638599999999999</v>
      </c>
      <c r="J64" s="21">
        <f t="shared" si="6"/>
        <v>5.9491499999999995</v>
      </c>
      <c r="K64" s="21">
        <f t="shared" si="7"/>
        <v>7.6729499999999993</v>
      </c>
      <c r="L64" s="21">
        <f t="shared" si="8"/>
        <v>1.2393000000000001</v>
      </c>
      <c r="M64" s="157">
        <f t="shared" si="9"/>
        <v>25.5</v>
      </c>
      <c r="N64" s="22"/>
      <c r="P64" s="37">
        <f t="shared" si="12"/>
        <v>10.638599999999999</v>
      </c>
      <c r="Q64" s="37">
        <f t="shared" si="13"/>
        <v>5.9491499999999995</v>
      </c>
      <c r="R64" s="37">
        <f t="shared" si="14"/>
        <v>7.6729499999999993</v>
      </c>
      <c r="S64" s="37">
        <f t="shared" si="15"/>
        <v>1.2393000000000001</v>
      </c>
      <c r="T64" s="37">
        <f t="shared" si="10"/>
        <v>25.5</v>
      </c>
    </row>
    <row r="65" spans="1:20">
      <c r="A65" s="8" t="s">
        <v>107</v>
      </c>
      <c r="B65" s="201">
        <v>25.5</v>
      </c>
      <c r="C65" s="201">
        <v>25.5</v>
      </c>
      <c r="D65" s="19">
        <v>41.72</v>
      </c>
      <c r="E65" s="19">
        <v>23.33</v>
      </c>
      <c r="F65" s="19">
        <v>30.09</v>
      </c>
      <c r="G65" s="19">
        <v>4.8600000000000003</v>
      </c>
      <c r="H65" s="19">
        <f t="shared" si="11"/>
        <v>100</v>
      </c>
      <c r="I65" s="21">
        <f t="shared" si="5"/>
        <v>10.638599999999999</v>
      </c>
      <c r="J65" s="21">
        <f t="shared" si="6"/>
        <v>5.9491499999999995</v>
      </c>
      <c r="K65" s="21">
        <f t="shared" si="7"/>
        <v>7.6729499999999993</v>
      </c>
      <c r="L65" s="21">
        <f t="shared" si="8"/>
        <v>1.2393000000000001</v>
      </c>
      <c r="M65" s="157">
        <f t="shared" si="9"/>
        <v>25.5</v>
      </c>
      <c r="N65" s="22"/>
      <c r="P65" s="37">
        <f t="shared" si="12"/>
        <v>10.638599999999999</v>
      </c>
      <c r="Q65" s="37">
        <f t="shared" si="13"/>
        <v>5.9491499999999995</v>
      </c>
      <c r="R65" s="37">
        <f t="shared" si="14"/>
        <v>7.6729499999999993</v>
      </c>
      <c r="S65" s="37">
        <f t="shared" si="15"/>
        <v>1.2393000000000001</v>
      </c>
      <c r="T65" s="37">
        <f t="shared" si="10"/>
        <v>25.5</v>
      </c>
    </row>
    <row r="66" spans="1:20">
      <c r="A66" s="8" t="s">
        <v>108</v>
      </c>
      <c r="B66" s="201">
        <v>25.5</v>
      </c>
      <c r="C66" s="201">
        <v>25.5</v>
      </c>
      <c r="D66" s="19">
        <v>41.72</v>
      </c>
      <c r="E66" s="19">
        <v>23.33</v>
      </c>
      <c r="F66" s="19">
        <v>30.09</v>
      </c>
      <c r="G66" s="19">
        <v>4.8600000000000003</v>
      </c>
      <c r="H66" s="19">
        <f t="shared" si="11"/>
        <v>100</v>
      </c>
      <c r="I66" s="21">
        <f t="shared" si="5"/>
        <v>10.638599999999999</v>
      </c>
      <c r="J66" s="21">
        <f t="shared" si="6"/>
        <v>5.9491499999999995</v>
      </c>
      <c r="K66" s="21">
        <f t="shared" si="7"/>
        <v>7.6729499999999993</v>
      </c>
      <c r="L66" s="21">
        <f t="shared" si="8"/>
        <v>1.2393000000000001</v>
      </c>
      <c r="M66" s="157">
        <f t="shared" si="9"/>
        <v>25.5</v>
      </c>
      <c r="N66" s="22"/>
      <c r="P66" s="37">
        <f t="shared" si="12"/>
        <v>10.638599999999999</v>
      </c>
      <c r="Q66" s="37">
        <f t="shared" si="13"/>
        <v>5.9491499999999995</v>
      </c>
      <c r="R66" s="37">
        <f t="shared" si="14"/>
        <v>7.6729499999999993</v>
      </c>
      <c r="S66" s="37">
        <f t="shared" si="15"/>
        <v>1.2393000000000001</v>
      </c>
      <c r="T66" s="37">
        <f t="shared" si="10"/>
        <v>25.5</v>
      </c>
    </row>
    <row r="67" spans="1:20">
      <c r="A67" s="8" t="s">
        <v>109</v>
      </c>
      <c r="B67" s="201">
        <v>25.5</v>
      </c>
      <c r="C67" s="201">
        <v>25.5</v>
      </c>
      <c r="D67" s="19">
        <v>41.72</v>
      </c>
      <c r="E67" s="19">
        <v>23.33</v>
      </c>
      <c r="F67" s="19">
        <v>30.09</v>
      </c>
      <c r="G67" s="19">
        <v>4.8600000000000003</v>
      </c>
      <c r="H67" s="19">
        <f t="shared" ref="H67:H98" si="16">SUM(D67:G67)</f>
        <v>100</v>
      </c>
      <c r="I67" s="21">
        <f t="shared" si="5"/>
        <v>10.638599999999999</v>
      </c>
      <c r="J67" s="21">
        <f t="shared" si="6"/>
        <v>5.9491499999999995</v>
      </c>
      <c r="K67" s="21">
        <f t="shared" si="7"/>
        <v>7.6729499999999993</v>
      </c>
      <c r="L67" s="21">
        <f t="shared" si="8"/>
        <v>1.2393000000000001</v>
      </c>
      <c r="M67" s="157">
        <f t="shared" si="9"/>
        <v>25.5</v>
      </c>
      <c r="N67" s="22"/>
      <c r="P67" s="37">
        <f t="shared" ref="P67:P98" si="17">I67</f>
        <v>10.638599999999999</v>
      </c>
      <c r="Q67" s="37">
        <f t="shared" ref="Q67:Q98" si="18">J67</f>
        <v>5.9491499999999995</v>
      </c>
      <c r="R67" s="37">
        <f t="shared" ref="R67:R98" si="19">K67</f>
        <v>7.6729499999999993</v>
      </c>
      <c r="S67" s="37">
        <f t="shared" ref="S67:S98" si="20">L67</f>
        <v>1.2393000000000001</v>
      </c>
      <c r="T67" s="37">
        <f t="shared" si="10"/>
        <v>25.5</v>
      </c>
    </row>
    <row r="68" spans="1:20">
      <c r="A68" s="8" t="s">
        <v>110</v>
      </c>
      <c r="B68" s="201">
        <v>25.5</v>
      </c>
      <c r="C68" s="201">
        <v>25.5</v>
      </c>
      <c r="D68" s="19">
        <v>41.72</v>
      </c>
      <c r="E68" s="19">
        <v>23.33</v>
      </c>
      <c r="F68" s="19">
        <v>30.09</v>
      </c>
      <c r="G68" s="19">
        <v>4.8600000000000003</v>
      </c>
      <c r="H68" s="19">
        <f t="shared" si="16"/>
        <v>100</v>
      </c>
      <c r="I68" s="21">
        <f t="shared" ref="I68:I98" si="21">C68*D68/H68</f>
        <v>10.638599999999999</v>
      </c>
      <c r="J68" s="21">
        <f t="shared" ref="J68:J98" si="22">C68*E68/100</f>
        <v>5.9491499999999995</v>
      </c>
      <c r="K68" s="21">
        <f t="shared" ref="K68:K98" si="23">C68*F68/100</f>
        <v>7.6729499999999993</v>
      </c>
      <c r="L68" s="21">
        <f t="shared" ref="L68:L98" si="24">C68*G68/100</f>
        <v>1.2393000000000001</v>
      </c>
      <c r="M68" s="157">
        <f t="shared" ref="M68:M98" si="25">SUM(I68:L68)</f>
        <v>25.5</v>
      </c>
      <c r="N68" s="22"/>
      <c r="P68" s="37">
        <f t="shared" si="17"/>
        <v>10.638599999999999</v>
      </c>
      <c r="Q68" s="37">
        <f t="shared" si="18"/>
        <v>5.9491499999999995</v>
      </c>
      <c r="R68" s="37">
        <f t="shared" si="19"/>
        <v>7.6729499999999993</v>
      </c>
      <c r="S68" s="37">
        <f t="shared" si="20"/>
        <v>1.2393000000000001</v>
      </c>
      <c r="T68" s="37">
        <f t="shared" ref="T68:T99" si="26">SUM(P68:S68)</f>
        <v>25.5</v>
      </c>
    </row>
    <row r="69" spans="1:20">
      <c r="A69" s="8" t="s">
        <v>111</v>
      </c>
      <c r="B69" s="201">
        <v>25.5</v>
      </c>
      <c r="C69" s="201">
        <v>25.5</v>
      </c>
      <c r="D69" s="19">
        <v>41.72</v>
      </c>
      <c r="E69" s="19">
        <v>23.33</v>
      </c>
      <c r="F69" s="19">
        <v>30.09</v>
      </c>
      <c r="G69" s="19">
        <v>4.8600000000000003</v>
      </c>
      <c r="H69" s="19">
        <f t="shared" si="16"/>
        <v>100</v>
      </c>
      <c r="I69" s="21">
        <f t="shared" si="21"/>
        <v>10.638599999999999</v>
      </c>
      <c r="J69" s="21">
        <f t="shared" si="22"/>
        <v>5.9491499999999995</v>
      </c>
      <c r="K69" s="21">
        <f t="shared" si="23"/>
        <v>7.6729499999999993</v>
      </c>
      <c r="L69" s="21">
        <f t="shared" si="24"/>
        <v>1.2393000000000001</v>
      </c>
      <c r="M69" s="157">
        <f t="shared" si="25"/>
        <v>25.5</v>
      </c>
      <c r="N69" s="22"/>
      <c r="P69" s="37">
        <f t="shared" si="17"/>
        <v>10.638599999999999</v>
      </c>
      <c r="Q69" s="37">
        <f t="shared" si="18"/>
        <v>5.9491499999999995</v>
      </c>
      <c r="R69" s="37">
        <f t="shared" si="19"/>
        <v>7.6729499999999993</v>
      </c>
      <c r="S69" s="37">
        <f t="shared" si="20"/>
        <v>1.2393000000000001</v>
      </c>
      <c r="T69" s="37">
        <f t="shared" si="26"/>
        <v>25.5</v>
      </c>
    </row>
    <row r="70" spans="1:20">
      <c r="A70" s="8" t="s">
        <v>112</v>
      </c>
      <c r="B70" s="201">
        <v>25.5</v>
      </c>
      <c r="C70" s="201">
        <v>25.5</v>
      </c>
      <c r="D70" s="19">
        <v>41.72</v>
      </c>
      <c r="E70" s="19">
        <v>23.33</v>
      </c>
      <c r="F70" s="19">
        <v>30.09</v>
      </c>
      <c r="G70" s="19">
        <v>4.8600000000000003</v>
      </c>
      <c r="H70" s="19">
        <f t="shared" si="16"/>
        <v>100</v>
      </c>
      <c r="I70" s="21">
        <f t="shared" si="21"/>
        <v>10.638599999999999</v>
      </c>
      <c r="J70" s="21">
        <f t="shared" si="22"/>
        <v>5.9491499999999995</v>
      </c>
      <c r="K70" s="21">
        <f t="shared" si="23"/>
        <v>7.6729499999999993</v>
      </c>
      <c r="L70" s="21">
        <f t="shared" si="24"/>
        <v>1.2393000000000001</v>
      </c>
      <c r="M70" s="157">
        <f t="shared" si="25"/>
        <v>25.5</v>
      </c>
      <c r="N70" s="22"/>
      <c r="P70" s="37">
        <f t="shared" si="17"/>
        <v>10.638599999999999</v>
      </c>
      <c r="Q70" s="37">
        <f t="shared" si="18"/>
        <v>5.9491499999999995</v>
      </c>
      <c r="R70" s="37">
        <f t="shared" si="19"/>
        <v>7.6729499999999993</v>
      </c>
      <c r="S70" s="37">
        <f t="shared" si="20"/>
        <v>1.2393000000000001</v>
      </c>
      <c r="T70" s="37">
        <f t="shared" si="26"/>
        <v>25.5</v>
      </c>
    </row>
    <row r="71" spans="1:20">
      <c r="A71" s="8" t="s">
        <v>113</v>
      </c>
      <c r="B71" s="201">
        <v>25.5</v>
      </c>
      <c r="C71" s="201">
        <v>25.5</v>
      </c>
      <c r="D71" s="19">
        <v>41.72</v>
      </c>
      <c r="E71" s="19">
        <v>23.33</v>
      </c>
      <c r="F71" s="19">
        <v>30.09</v>
      </c>
      <c r="G71" s="19">
        <v>4.8600000000000003</v>
      </c>
      <c r="H71" s="19">
        <f t="shared" si="16"/>
        <v>100</v>
      </c>
      <c r="I71" s="21">
        <f t="shared" si="21"/>
        <v>10.638599999999999</v>
      </c>
      <c r="J71" s="21">
        <f t="shared" si="22"/>
        <v>5.9491499999999995</v>
      </c>
      <c r="K71" s="21">
        <f t="shared" si="23"/>
        <v>7.6729499999999993</v>
      </c>
      <c r="L71" s="21">
        <f t="shared" si="24"/>
        <v>1.2393000000000001</v>
      </c>
      <c r="M71" s="157">
        <f t="shared" si="25"/>
        <v>25.5</v>
      </c>
      <c r="N71" s="22"/>
      <c r="P71" s="37">
        <f t="shared" si="17"/>
        <v>10.638599999999999</v>
      </c>
      <c r="Q71" s="37">
        <f t="shared" si="18"/>
        <v>5.9491499999999995</v>
      </c>
      <c r="R71" s="37">
        <f t="shared" si="19"/>
        <v>7.6729499999999993</v>
      </c>
      <c r="S71" s="37">
        <f t="shared" si="20"/>
        <v>1.2393000000000001</v>
      </c>
      <c r="T71" s="37">
        <f t="shared" si="26"/>
        <v>25.5</v>
      </c>
    </row>
    <row r="72" spans="1:20">
      <c r="A72" s="8" t="s">
        <v>114</v>
      </c>
      <c r="B72" s="201">
        <v>24.5</v>
      </c>
      <c r="C72" s="201">
        <v>24.5</v>
      </c>
      <c r="D72" s="19">
        <v>41.72</v>
      </c>
      <c r="E72" s="19">
        <v>23.33</v>
      </c>
      <c r="F72" s="19">
        <v>30.09</v>
      </c>
      <c r="G72" s="19">
        <v>4.8600000000000003</v>
      </c>
      <c r="H72" s="19">
        <f t="shared" si="16"/>
        <v>100</v>
      </c>
      <c r="I72" s="21">
        <f t="shared" si="21"/>
        <v>10.221399999999999</v>
      </c>
      <c r="J72" s="21">
        <f t="shared" si="22"/>
        <v>5.7158499999999997</v>
      </c>
      <c r="K72" s="21">
        <f t="shared" si="23"/>
        <v>7.3720500000000007</v>
      </c>
      <c r="L72" s="21">
        <f t="shared" si="24"/>
        <v>1.1907000000000001</v>
      </c>
      <c r="M72" s="157">
        <f t="shared" si="25"/>
        <v>24.5</v>
      </c>
      <c r="N72" s="22"/>
      <c r="P72" s="37">
        <f t="shared" si="17"/>
        <v>10.221399999999999</v>
      </c>
      <c r="Q72" s="37">
        <f t="shared" si="18"/>
        <v>5.7158499999999997</v>
      </c>
      <c r="R72" s="37">
        <f t="shared" si="19"/>
        <v>7.3720500000000007</v>
      </c>
      <c r="S72" s="37">
        <f t="shared" si="20"/>
        <v>1.1907000000000001</v>
      </c>
      <c r="T72" s="37">
        <f t="shared" si="26"/>
        <v>24.5</v>
      </c>
    </row>
    <row r="73" spans="1:20">
      <c r="A73" s="8" t="s">
        <v>115</v>
      </c>
      <c r="B73" s="201">
        <v>24.5</v>
      </c>
      <c r="C73" s="201">
        <v>24.5</v>
      </c>
      <c r="D73" s="19">
        <v>41.72</v>
      </c>
      <c r="E73" s="19">
        <v>23.33</v>
      </c>
      <c r="F73" s="19">
        <v>30.09</v>
      </c>
      <c r="G73" s="19">
        <v>4.8600000000000003</v>
      </c>
      <c r="H73" s="19">
        <f t="shared" si="16"/>
        <v>100</v>
      </c>
      <c r="I73" s="21">
        <f t="shared" si="21"/>
        <v>10.221399999999999</v>
      </c>
      <c r="J73" s="21">
        <f t="shared" si="22"/>
        <v>5.7158499999999997</v>
      </c>
      <c r="K73" s="21">
        <f t="shared" si="23"/>
        <v>7.3720500000000007</v>
      </c>
      <c r="L73" s="21">
        <f t="shared" si="24"/>
        <v>1.1907000000000001</v>
      </c>
      <c r="M73" s="157">
        <f t="shared" si="25"/>
        <v>24.5</v>
      </c>
      <c r="N73" s="22"/>
      <c r="P73" s="37">
        <f t="shared" si="17"/>
        <v>10.221399999999999</v>
      </c>
      <c r="Q73" s="37">
        <f t="shared" si="18"/>
        <v>5.7158499999999997</v>
      </c>
      <c r="R73" s="37">
        <f t="shared" si="19"/>
        <v>7.3720500000000007</v>
      </c>
      <c r="S73" s="37">
        <f t="shared" si="20"/>
        <v>1.1907000000000001</v>
      </c>
      <c r="T73" s="37">
        <f t="shared" si="26"/>
        <v>24.5</v>
      </c>
    </row>
    <row r="74" spans="1:20">
      <c r="A74" s="8" t="s">
        <v>116</v>
      </c>
      <c r="B74" s="201">
        <v>24.5</v>
      </c>
      <c r="C74" s="201">
        <v>24.5</v>
      </c>
      <c r="D74" s="19">
        <v>41.72</v>
      </c>
      <c r="E74" s="19">
        <v>23.33</v>
      </c>
      <c r="F74" s="19">
        <v>30.09</v>
      </c>
      <c r="G74" s="19">
        <v>4.8600000000000003</v>
      </c>
      <c r="H74" s="19">
        <f t="shared" si="16"/>
        <v>100</v>
      </c>
      <c r="I74" s="21">
        <f t="shared" si="21"/>
        <v>10.221399999999999</v>
      </c>
      <c r="J74" s="21">
        <f t="shared" si="22"/>
        <v>5.7158499999999997</v>
      </c>
      <c r="K74" s="21">
        <f t="shared" si="23"/>
        <v>7.3720500000000007</v>
      </c>
      <c r="L74" s="21">
        <f t="shared" si="24"/>
        <v>1.1907000000000001</v>
      </c>
      <c r="M74" s="157">
        <f t="shared" si="25"/>
        <v>24.5</v>
      </c>
      <c r="N74" s="22"/>
      <c r="P74" s="37">
        <f t="shared" si="17"/>
        <v>10.221399999999999</v>
      </c>
      <c r="Q74" s="37">
        <f t="shared" si="18"/>
        <v>5.7158499999999997</v>
      </c>
      <c r="R74" s="37">
        <f t="shared" si="19"/>
        <v>7.3720500000000007</v>
      </c>
      <c r="S74" s="37">
        <f t="shared" si="20"/>
        <v>1.1907000000000001</v>
      </c>
      <c r="T74" s="37">
        <f t="shared" si="26"/>
        <v>24.5</v>
      </c>
    </row>
    <row r="75" spans="1:20">
      <c r="A75" s="8" t="s">
        <v>117</v>
      </c>
      <c r="B75" s="201">
        <v>24.5</v>
      </c>
      <c r="C75" s="201">
        <v>24.5</v>
      </c>
      <c r="D75" s="19">
        <v>41.72</v>
      </c>
      <c r="E75" s="19">
        <v>23.33</v>
      </c>
      <c r="F75" s="19">
        <v>30.09</v>
      </c>
      <c r="G75" s="19">
        <v>4.8600000000000003</v>
      </c>
      <c r="H75" s="19">
        <f t="shared" si="16"/>
        <v>100</v>
      </c>
      <c r="I75" s="21">
        <f t="shared" si="21"/>
        <v>10.221399999999999</v>
      </c>
      <c r="J75" s="21">
        <f t="shared" si="22"/>
        <v>5.7158499999999997</v>
      </c>
      <c r="K75" s="21">
        <f t="shared" si="23"/>
        <v>7.3720500000000007</v>
      </c>
      <c r="L75" s="21">
        <f t="shared" si="24"/>
        <v>1.1907000000000001</v>
      </c>
      <c r="M75" s="157">
        <f t="shared" si="25"/>
        <v>24.5</v>
      </c>
      <c r="N75" s="22"/>
      <c r="P75" s="37">
        <f t="shared" si="17"/>
        <v>10.221399999999999</v>
      </c>
      <c r="Q75" s="37">
        <f t="shared" si="18"/>
        <v>5.7158499999999997</v>
      </c>
      <c r="R75" s="37">
        <f t="shared" si="19"/>
        <v>7.3720500000000007</v>
      </c>
      <c r="S75" s="37">
        <f t="shared" si="20"/>
        <v>1.1907000000000001</v>
      </c>
      <c r="T75" s="37">
        <f t="shared" si="26"/>
        <v>24.5</v>
      </c>
    </row>
    <row r="76" spans="1:20">
      <c r="A76" s="8" t="s">
        <v>118</v>
      </c>
      <c r="B76" s="201">
        <v>24.5</v>
      </c>
      <c r="C76" s="201">
        <v>24.5</v>
      </c>
      <c r="D76" s="19">
        <v>41.72</v>
      </c>
      <c r="E76" s="19">
        <v>23.33</v>
      </c>
      <c r="F76" s="19">
        <v>30.09</v>
      </c>
      <c r="G76" s="19">
        <v>4.8600000000000003</v>
      </c>
      <c r="H76" s="19">
        <f t="shared" si="16"/>
        <v>100</v>
      </c>
      <c r="I76" s="21">
        <f t="shared" si="21"/>
        <v>10.221399999999999</v>
      </c>
      <c r="J76" s="21">
        <f t="shared" si="22"/>
        <v>5.7158499999999997</v>
      </c>
      <c r="K76" s="21">
        <f t="shared" si="23"/>
        <v>7.3720500000000007</v>
      </c>
      <c r="L76" s="21">
        <f t="shared" si="24"/>
        <v>1.1907000000000001</v>
      </c>
      <c r="M76" s="157">
        <f t="shared" si="25"/>
        <v>24.5</v>
      </c>
      <c r="N76" s="22"/>
      <c r="P76" s="37">
        <f t="shared" si="17"/>
        <v>10.221399999999999</v>
      </c>
      <c r="Q76" s="37">
        <f t="shared" si="18"/>
        <v>5.7158499999999997</v>
      </c>
      <c r="R76" s="37">
        <f t="shared" si="19"/>
        <v>7.3720500000000007</v>
      </c>
      <c r="S76" s="37">
        <f t="shared" si="20"/>
        <v>1.1907000000000001</v>
      </c>
      <c r="T76" s="37">
        <f t="shared" si="26"/>
        <v>24.5</v>
      </c>
    </row>
    <row r="77" spans="1:20">
      <c r="A77" s="8" t="s">
        <v>119</v>
      </c>
      <c r="B77" s="201">
        <v>24.5</v>
      </c>
      <c r="C77" s="201">
        <v>24.5</v>
      </c>
      <c r="D77" s="19">
        <v>41.72</v>
      </c>
      <c r="E77" s="19">
        <v>23.33</v>
      </c>
      <c r="F77" s="19">
        <v>30.09</v>
      </c>
      <c r="G77" s="19">
        <v>4.8600000000000003</v>
      </c>
      <c r="H77" s="19">
        <f t="shared" si="16"/>
        <v>100</v>
      </c>
      <c r="I77" s="21">
        <f t="shared" si="21"/>
        <v>10.221399999999999</v>
      </c>
      <c r="J77" s="21">
        <f t="shared" si="22"/>
        <v>5.7158499999999997</v>
      </c>
      <c r="K77" s="21">
        <f t="shared" si="23"/>
        <v>7.3720500000000007</v>
      </c>
      <c r="L77" s="21">
        <f t="shared" si="24"/>
        <v>1.1907000000000001</v>
      </c>
      <c r="M77" s="157">
        <f t="shared" si="25"/>
        <v>24.5</v>
      </c>
      <c r="N77" s="22"/>
      <c r="P77" s="37">
        <f t="shared" si="17"/>
        <v>10.221399999999999</v>
      </c>
      <c r="Q77" s="37">
        <f t="shared" si="18"/>
        <v>5.7158499999999997</v>
      </c>
      <c r="R77" s="37">
        <f t="shared" si="19"/>
        <v>7.3720500000000007</v>
      </c>
      <c r="S77" s="37">
        <f t="shared" si="20"/>
        <v>1.1907000000000001</v>
      </c>
      <c r="T77" s="37">
        <f t="shared" si="26"/>
        <v>24.5</v>
      </c>
    </row>
    <row r="78" spans="1:20">
      <c r="A78" s="8" t="s">
        <v>120</v>
      </c>
      <c r="B78" s="201">
        <v>24.5</v>
      </c>
      <c r="C78" s="201">
        <v>24.5</v>
      </c>
      <c r="D78" s="19">
        <v>41.72</v>
      </c>
      <c r="E78" s="19">
        <v>23.33</v>
      </c>
      <c r="F78" s="19">
        <v>30.09</v>
      </c>
      <c r="G78" s="19">
        <v>4.8600000000000003</v>
      </c>
      <c r="H78" s="19">
        <f t="shared" si="16"/>
        <v>100</v>
      </c>
      <c r="I78" s="21">
        <f t="shared" si="21"/>
        <v>10.221399999999999</v>
      </c>
      <c r="J78" s="21">
        <f t="shared" si="22"/>
        <v>5.7158499999999997</v>
      </c>
      <c r="K78" s="21">
        <f t="shared" si="23"/>
        <v>7.3720500000000007</v>
      </c>
      <c r="L78" s="21">
        <f t="shared" si="24"/>
        <v>1.1907000000000001</v>
      </c>
      <c r="M78" s="157">
        <f t="shared" si="25"/>
        <v>24.5</v>
      </c>
      <c r="N78" s="22"/>
      <c r="P78" s="37">
        <f t="shared" si="17"/>
        <v>10.221399999999999</v>
      </c>
      <c r="Q78" s="37">
        <f t="shared" si="18"/>
        <v>5.7158499999999997</v>
      </c>
      <c r="R78" s="37">
        <f t="shared" si="19"/>
        <v>7.3720500000000007</v>
      </c>
      <c r="S78" s="37">
        <f t="shared" si="20"/>
        <v>1.1907000000000001</v>
      </c>
      <c r="T78" s="37">
        <f t="shared" si="26"/>
        <v>24.5</v>
      </c>
    </row>
    <row r="79" spans="1:20">
      <c r="A79" s="8" t="s">
        <v>121</v>
      </c>
      <c r="B79" s="201">
        <v>24.5</v>
      </c>
      <c r="C79" s="201">
        <v>24.5</v>
      </c>
      <c r="D79" s="19">
        <v>41.72</v>
      </c>
      <c r="E79" s="19">
        <v>23.33</v>
      </c>
      <c r="F79" s="19">
        <v>30.09</v>
      </c>
      <c r="G79" s="19">
        <v>4.8600000000000003</v>
      </c>
      <c r="H79" s="19">
        <f t="shared" si="16"/>
        <v>100</v>
      </c>
      <c r="I79" s="21">
        <f t="shared" si="21"/>
        <v>10.221399999999999</v>
      </c>
      <c r="J79" s="21">
        <f t="shared" si="22"/>
        <v>5.7158499999999997</v>
      </c>
      <c r="K79" s="21">
        <f t="shared" si="23"/>
        <v>7.3720500000000007</v>
      </c>
      <c r="L79" s="21">
        <f t="shared" si="24"/>
        <v>1.1907000000000001</v>
      </c>
      <c r="M79" s="157">
        <f t="shared" si="25"/>
        <v>24.5</v>
      </c>
      <c r="N79" s="22"/>
      <c r="P79" s="37">
        <f t="shared" si="17"/>
        <v>10.221399999999999</v>
      </c>
      <c r="Q79" s="37">
        <f t="shared" si="18"/>
        <v>5.7158499999999997</v>
      </c>
      <c r="R79" s="37">
        <f t="shared" si="19"/>
        <v>7.3720500000000007</v>
      </c>
      <c r="S79" s="37">
        <f t="shared" si="20"/>
        <v>1.1907000000000001</v>
      </c>
      <c r="T79" s="37">
        <f t="shared" si="26"/>
        <v>24.5</v>
      </c>
    </row>
    <row r="80" spans="1:20">
      <c r="A80" s="8" t="s">
        <v>122</v>
      </c>
      <c r="B80" s="201">
        <v>24.5</v>
      </c>
      <c r="C80" s="201">
        <v>24.5</v>
      </c>
      <c r="D80" s="19">
        <v>41.72</v>
      </c>
      <c r="E80" s="19">
        <v>23.33</v>
      </c>
      <c r="F80" s="19">
        <v>30.09</v>
      </c>
      <c r="G80" s="19">
        <v>4.8600000000000003</v>
      </c>
      <c r="H80" s="19">
        <f t="shared" si="16"/>
        <v>100</v>
      </c>
      <c r="I80" s="21">
        <f t="shared" si="21"/>
        <v>10.221399999999999</v>
      </c>
      <c r="J80" s="21">
        <f t="shared" si="22"/>
        <v>5.7158499999999997</v>
      </c>
      <c r="K80" s="21">
        <f t="shared" si="23"/>
        <v>7.3720500000000007</v>
      </c>
      <c r="L80" s="21">
        <f t="shared" si="24"/>
        <v>1.1907000000000001</v>
      </c>
      <c r="M80" s="157">
        <f t="shared" si="25"/>
        <v>24.5</v>
      </c>
      <c r="N80" s="22"/>
      <c r="P80" s="37">
        <f t="shared" si="17"/>
        <v>10.221399999999999</v>
      </c>
      <c r="Q80" s="37">
        <f t="shared" si="18"/>
        <v>5.7158499999999997</v>
      </c>
      <c r="R80" s="37">
        <f t="shared" si="19"/>
        <v>7.3720500000000007</v>
      </c>
      <c r="S80" s="37">
        <f t="shared" si="20"/>
        <v>1.1907000000000001</v>
      </c>
      <c r="T80" s="37">
        <f t="shared" si="26"/>
        <v>24.5</v>
      </c>
    </row>
    <row r="81" spans="1:20">
      <c r="A81" s="8" t="s">
        <v>123</v>
      </c>
      <c r="B81" s="201">
        <v>24.5</v>
      </c>
      <c r="C81" s="201">
        <v>24.5</v>
      </c>
      <c r="D81" s="19">
        <v>41.72</v>
      </c>
      <c r="E81" s="19">
        <v>23.33</v>
      </c>
      <c r="F81" s="19">
        <v>30.09</v>
      </c>
      <c r="G81" s="19">
        <v>4.8600000000000003</v>
      </c>
      <c r="H81" s="19">
        <f t="shared" si="16"/>
        <v>100</v>
      </c>
      <c r="I81" s="21">
        <f t="shared" si="21"/>
        <v>10.221399999999999</v>
      </c>
      <c r="J81" s="21">
        <f t="shared" si="22"/>
        <v>5.7158499999999997</v>
      </c>
      <c r="K81" s="21">
        <f t="shared" si="23"/>
        <v>7.3720500000000007</v>
      </c>
      <c r="L81" s="21">
        <f t="shared" si="24"/>
        <v>1.1907000000000001</v>
      </c>
      <c r="M81" s="157">
        <f t="shared" si="25"/>
        <v>24.5</v>
      </c>
      <c r="N81" s="22"/>
      <c r="P81" s="37">
        <f t="shared" si="17"/>
        <v>10.221399999999999</v>
      </c>
      <c r="Q81" s="37">
        <f t="shared" si="18"/>
        <v>5.7158499999999997</v>
      </c>
      <c r="R81" s="37">
        <f t="shared" si="19"/>
        <v>7.3720500000000007</v>
      </c>
      <c r="S81" s="37">
        <f t="shared" si="20"/>
        <v>1.1907000000000001</v>
      </c>
      <c r="T81" s="37">
        <f t="shared" si="26"/>
        <v>24.5</v>
      </c>
    </row>
    <row r="82" spans="1:20">
      <c r="A82" s="8" t="s">
        <v>124</v>
      </c>
      <c r="B82" s="201">
        <v>24.5</v>
      </c>
      <c r="C82" s="201">
        <v>24.5</v>
      </c>
      <c r="D82" s="19">
        <v>41.72</v>
      </c>
      <c r="E82" s="19">
        <v>23.33</v>
      </c>
      <c r="F82" s="19">
        <v>30.09</v>
      </c>
      <c r="G82" s="19">
        <v>4.8600000000000003</v>
      </c>
      <c r="H82" s="19">
        <f t="shared" si="16"/>
        <v>100</v>
      </c>
      <c r="I82" s="21">
        <f t="shared" si="21"/>
        <v>10.221399999999999</v>
      </c>
      <c r="J82" s="21">
        <f t="shared" si="22"/>
        <v>5.7158499999999997</v>
      </c>
      <c r="K82" s="21">
        <f t="shared" si="23"/>
        <v>7.3720500000000007</v>
      </c>
      <c r="L82" s="21">
        <f t="shared" si="24"/>
        <v>1.1907000000000001</v>
      </c>
      <c r="M82" s="157">
        <f t="shared" si="25"/>
        <v>24.5</v>
      </c>
      <c r="N82" s="22"/>
      <c r="P82" s="37">
        <f t="shared" si="17"/>
        <v>10.221399999999999</v>
      </c>
      <c r="Q82" s="37">
        <f t="shared" si="18"/>
        <v>5.7158499999999997</v>
      </c>
      <c r="R82" s="37">
        <f t="shared" si="19"/>
        <v>7.3720500000000007</v>
      </c>
      <c r="S82" s="37">
        <f t="shared" si="20"/>
        <v>1.1907000000000001</v>
      </c>
      <c r="T82" s="37">
        <f t="shared" si="26"/>
        <v>24.5</v>
      </c>
    </row>
    <row r="83" spans="1:20">
      <c r="A83" s="8" t="s">
        <v>125</v>
      </c>
      <c r="B83" s="201">
        <v>24.5</v>
      </c>
      <c r="C83" s="201">
        <v>24.5</v>
      </c>
      <c r="D83" s="19">
        <v>41.72</v>
      </c>
      <c r="E83" s="19">
        <v>23.33</v>
      </c>
      <c r="F83" s="19">
        <v>30.09</v>
      </c>
      <c r="G83" s="19">
        <v>4.8600000000000003</v>
      </c>
      <c r="H83" s="19">
        <f t="shared" si="16"/>
        <v>100</v>
      </c>
      <c r="I83" s="21">
        <f t="shared" si="21"/>
        <v>10.221399999999999</v>
      </c>
      <c r="J83" s="21">
        <f t="shared" si="22"/>
        <v>5.7158499999999997</v>
      </c>
      <c r="K83" s="21">
        <f t="shared" si="23"/>
        <v>7.3720500000000007</v>
      </c>
      <c r="L83" s="21">
        <f t="shared" si="24"/>
        <v>1.1907000000000001</v>
      </c>
      <c r="M83" s="157">
        <f t="shared" si="25"/>
        <v>24.5</v>
      </c>
      <c r="N83" s="22"/>
      <c r="P83" s="37">
        <f t="shared" si="17"/>
        <v>10.221399999999999</v>
      </c>
      <c r="Q83" s="37">
        <f t="shared" si="18"/>
        <v>5.7158499999999997</v>
      </c>
      <c r="R83" s="37">
        <f t="shared" si="19"/>
        <v>7.3720500000000007</v>
      </c>
      <c r="S83" s="37">
        <f t="shared" si="20"/>
        <v>1.1907000000000001</v>
      </c>
      <c r="T83" s="37">
        <f t="shared" si="26"/>
        <v>24.5</v>
      </c>
    </row>
    <row r="84" spans="1:20">
      <c r="A84" s="8" t="s">
        <v>126</v>
      </c>
      <c r="B84" s="201">
        <v>24.5</v>
      </c>
      <c r="C84" s="201">
        <v>24.5</v>
      </c>
      <c r="D84" s="19">
        <v>41.72</v>
      </c>
      <c r="E84" s="19">
        <v>23.33</v>
      </c>
      <c r="F84" s="19">
        <v>30.09</v>
      </c>
      <c r="G84" s="19">
        <v>4.8600000000000003</v>
      </c>
      <c r="H84" s="19">
        <f t="shared" si="16"/>
        <v>100</v>
      </c>
      <c r="I84" s="21">
        <f t="shared" si="21"/>
        <v>10.221399999999999</v>
      </c>
      <c r="J84" s="21">
        <f t="shared" si="22"/>
        <v>5.7158499999999997</v>
      </c>
      <c r="K84" s="21">
        <f t="shared" si="23"/>
        <v>7.3720500000000007</v>
      </c>
      <c r="L84" s="21">
        <f t="shared" si="24"/>
        <v>1.1907000000000001</v>
      </c>
      <c r="M84" s="157">
        <f t="shared" si="25"/>
        <v>24.5</v>
      </c>
      <c r="N84" s="22"/>
      <c r="P84" s="37">
        <f t="shared" si="17"/>
        <v>10.221399999999999</v>
      </c>
      <c r="Q84" s="37">
        <f t="shared" si="18"/>
        <v>5.7158499999999997</v>
      </c>
      <c r="R84" s="37">
        <f t="shared" si="19"/>
        <v>7.3720500000000007</v>
      </c>
      <c r="S84" s="37">
        <f t="shared" si="20"/>
        <v>1.1907000000000001</v>
      </c>
      <c r="T84" s="37">
        <f t="shared" si="26"/>
        <v>24.5</v>
      </c>
    </row>
    <row r="85" spans="1:20">
      <c r="A85" s="8" t="s">
        <v>127</v>
      </c>
      <c r="B85" s="201">
        <v>24.5</v>
      </c>
      <c r="C85" s="201">
        <v>24.5</v>
      </c>
      <c r="D85" s="19">
        <v>41.72</v>
      </c>
      <c r="E85" s="19">
        <v>23.33</v>
      </c>
      <c r="F85" s="19">
        <v>30.09</v>
      </c>
      <c r="G85" s="19">
        <v>4.8600000000000003</v>
      </c>
      <c r="H85" s="19">
        <f t="shared" si="16"/>
        <v>100</v>
      </c>
      <c r="I85" s="21">
        <f t="shared" si="21"/>
        <v>10.221399999999999</v>
      </c>
      <c r="J85" s="21">
        <f t="shared" si="22"/>
        <v>5.7158499999999997</v>
      </c>
      <c r="K85" s="21">
        <f t="shared" si="23"/>
        <v>7.3720500000000007</v>
      </c>
      <c r="L85" s="21">
        <f t="shared" si="24"/>
        <v>1.1907000000000001</v>
      </c>
      <c r="M85" s="157">
        <f t="shared" si="25"/>
        <v>24.5</v>
      </c>
      <c r="N85" s="22"/>
      <c r="P85" s="37">
        <f t="shared" si="17"/>
        <v>10.221399999999999</v>
      </c>
      <c r="Q85" s="37">
        <f t="shared" si="18"/>
        <v>5.7158499999999997</v>
      </c>
      <c r="R85" s="37">
        <f t="shared" si="19"/>
        <v>7.3720500000000007</v>
      </c>
      <c r="S85" s="37">
        <f t="shared" si="20"/>
        <v>1.1907000000000001</v>
      </c>
      <c r="T85" s="37">
        <f t="shared" si="26"/>
        <v>24.5</v>
      </c>
    </row>
    <row r="86" spans="1:20">
      <c r="A86" s="8" t="s">
        <v>128</v>
      </c>
      <c r="B86" s="201">
        <v>24.5</v>
      </c>
      <c r="C86" s="201">
        <v>24.5</v>
      </c>
      <c r="D86" s="19">
        <v>41.72</v>
      </c>
      <c r="E86" s="19">
        <v>23.33</v>
      </c>
      <c r="F86" s="19">
        <v>30.09</v>
      </c>
      <c r="G86" s="19">
        <v>4.8600000000000003</v>
      </c>
      <c r="H86" s="19">
        <f t="shared" si="16"/>
        <v>100</v>
      </c>
      <c r="I86" s="21">
        <f t="shared" si="21"/>
        <v>10.221399999999999</v>
      </c>
      <c r="J86" s="21">
        <f t="shared" si="22"/>
        <v>5.7158499999999997</v>
      </c>
      <c r="K86" s="21">
        <f t="shared" si="23"/>
        <v>7.3720500000000007</v>
      </c>
      <c r="L86" s="21">
        <f t="shared" si="24"/>
        <v>1.1907000000000001</v>
      </c>
      <c r="M86" s="157">
        <f t="shared" si="25"/>
        <v>24.5</v>
      </c>
      <c r="N86" s="22"/>
      <c r="P86" s="37">
        <f t="shared" si="17"/>
        <v>10.221399999999999</v>
      </c>
      <c r="Q86" s="37">
        <f t="shared" si="18"/>
        <v>5.7158499999999997</v>
      </c>
      <c r="R86" s="37">
        <f t="shared" si="19"/>
        <v>7.3720500000000007</v>
      </c>
      <c r="S86" s="37">
        <f t="shared" si="20"/>
        <v>1.1907000000000001</v>
      </c>
      <c r="T86" s="37">
        <f t="shared" si="26"/>
        <v>24.5</v>
      </c>
    </row>
    <row r="87" spans="1:20">
      <c r="A87" s="8" t="s">
        <v>129</v>
      </c>
      <c r="B87" s="201">
        <v>24.5</v>
      </c>
      <c r="C87" s="201">
        <v>24.5</v>
      </c>
      <c r="D87" s="19">
        <v>41.72</v>
      </c>
      <c r="E87" s="19">
        <v>23.33</v>
      </c>
      <c r="F87" s="19">
        <v>30.09</v>
      </c>
      <c r="G87" s="19">
        <v>4.8600000000000003</v>
      </c>
      <c r="H87" s="19">
        <f t="shared" si="16"/>
        <v>100</v>
      </c>
      <c r="I87" s="21">
        <f t="shared" si="21"/>
        <v>10.221399999999999</v>
      </c>
      <c r="J87" s="21">
        <f t="shared" si="22"/>
        <v>5.7158499999999997</v>
      </c>
      <c r="K87" s="21">
        <f t="shared" si="23"/>
        <v>7.3720500000000007</v>
      </c>
      <c r="L87" s="21">
        <f t="shared" si="24"/>
        <v>1.1907000000000001</v>
      </c>
      <c r="M87" s="157">
        <f t="shared" si="25"/>
        <v>24.5</v>
      </c>
      <c r="N87" s="22"/>
      <c r="P87" s="37">
        <f t="shared" si="17"/>
        <v>10.221399999999999</v>
      </c>
      <c r="Q87" s="37">
        <f t="shared" si="18"/>
        <v>5.7158499999999997</v>
      </c>
      <c r="R87" s="37">
        <f t="shared" si="19"/>
        <v>7.3720500000000007</v>
      </c>
      <c r="S87" s="37">
        <f t="shared" si="20"/>
        <v>1.1907000000000001</v>
      </c>
      <c r="T87" s="37">
        <f t="shared" si="26"/>
        <v>24.5</v>
      </c>
    </row>
    <row r="88" spans="1:20">
      <c r="A88" s="8" t="s">
        <v>130</v>
      </c>
      <c r="B88" s="201">
        <v>24.5</v>
      </c>
      <c r="C88" s="201">
        <v>24.5</v>
      </c>
      <c r="D88" s="19">
        <v>41.72</v>
      </c>
      <c r="E88" s="19">
        <v>23.33</v>
      </c>
      <c r="F88" s="19">
        <v>30.09</v>
      </c>
      <c r="G88" s="19">
        <v>4.8600000000000003</v>
      </c>
      <c r="H88" s="19">
        <f t="shared" si="16"/>
        <v>100</v>
      </c>
      <c r="I88" s="21">
        <f t="shared" si="21"/>
        <v>10.221399999999999</v>
      </c>
      <c r="J88" s="21">
        <f t="shared" si="22"/>
        <v>5.7158499999999997</v>
      </c>
      <c r="K88" s="21">
        <f t="shared" si="23"/>
        <v>7.3720500000000007</v>
      </c>
      <c r="L88" s="21">
        <f t="shared" si="24"/>
        <v>1.1907000000000001</v>
      </c>
      <c r="M88" s="157">
        <f t="shared" si="25"/>
        <v>24.5</v>
      </c>
      <c r="N88" s="22"/>
      <c r="P88" s="37">
        <f t="shared" si="17"/>
        <v>10.221399999999999</v>
      </c>
      <c r="Q88" s="37">
        <f t="shared" si="18"/>
        <v>5.7158499999999997</v>
      </c>
      <c r="R88" s="37">
        <f t="shared" si="19"/>
        <v>7.3720500000000007</v>
      </c>
      <c r="S88" s="37">
        <f t="shared" si="20"/>
        <v>1.1907000000000001</v>
      </c>
      <c r="T88" s="37">
        <f t="shared" si="26"/>
        <v>24.5</v>
      </c>
    </row>
    <row r="89" spans="1:20">
      <c r="A89" s="8" t="s">
        <v>131</v>
      </c>
      <c r="B89" s="201">
        <v>24.5</v>
      </c>
      <c r="C89" s="201">
        <v>24.5</v>
      </c>
      <c r="D89" s="19">
        <v>41.72</v>
      </c>
      <c r="E89" s="19">
        <v>23.33</v>
      </c>
      <c r="F89" s="19">
        <v>30.09</v>
      </c>
      <c r="G89" s="19">
        <v>4.8600000000000003</v>
      </c>
      <c r="H89" s="19">
        <f t="shared" si="16"/>
        <v>100</v>
      </c>
      <c r="I89" s="21">
        <f t="shared" si="21"/>
        <v>10.221399999999999</v>
      </c>
      <c r="J89" s="21">
        <f t="shared" si="22"/>
        <v>5.7158499999999997</v>
      </c>
      <c r="K89" s="21">
        <f t="shared" si="23"/>
        <v>7.3720500000000007</v>
      </c>
      <c r="L89" s="21">
        <f t="shared" si="24"/>
        <v>1.1907000000000001</v>
      </c>
      <c r="M89" s="157">
        <f t="shared" si="25"/>
        <v>24.5</v>
      </c>
      <c r="N89" s="22"/>
      <c r="P89" s="37">
        <f t="shared" si="17"/>
        <v>10.221399999999999</v>
      </c>
      <c r="Q89" s="37">
        <f t="shared" si="18"/>
        <v>5.7158499999999997</v>
      </c>
      <c r="R89" s="37">
        <f t="shared" si="19"/>
        <v>7.3720500000000007</v>
      </c>
      <c r="S89" s="37">
        <f t="shared" si="20"/>
        <v>1.1907000000000001</v>
      </c>
      <c r="T89" s="37">
        <f t="shared" si="26"/>
        <v>24.5</v>
      </c>
    </row>
    <row r="90" spans="1:20">
      <c r="A90" s="8" t="s">
        <v>132</v>
      </c>
      <c r="B90" s="201">
        <v>24.5</v>
      </c>
      <c r="C90" s="201">
        <v>24.5</v>
      </c>
      <c r="D90" s="19">
        <v>41.72</v>
      </c>
      <c r="E90" s="19">
        <v>23.33</v>
      </c>
      <c r="F90" s="19">
        <v>30.09</v>
      </c>
      <c r="G90" s="19">
        <v>4.8600000000000003</v>
      </c>
      <c r="H90" s="19">
        <f t="shared" si="16"/>
        <v>100</v>
      </c>
      <c r="I90" s="21">
        <f t="shared" si="21"/>
        <v>10.221399999999999</v>
      </c>
      <c r="J90" s="21">
        <f t="shared" si="22"/>
        <v>5.7158499999999997</v>
      </c>
      <c r="K90" s="21">
        <f t="shared" si="23"/>
        <v>7.3720500000000007</v>
      </c>
      <c r="L90" s="21">
        <f t="shared" si="24"/>
        <v>1.1907000000000001</v>
      </c>
      <c r="M90" s="157">
        <f t="shared" si="25"/>
        <v>24.5</v>
      </c>
      <c r="N90" s="22"/>
      <c r="P90" s="37">
        <f t="shared" si="17"/>
        <v>10.221399999999999</v>
      </c>
      <c r="Q90" s="37">
        <f t="shared" si="18"/>
        <v>5.7158499999999997</v>
      </c>
      <c r="R90" s="37">
        <f t="shared" si="19"/>
        <v>7.3720500000000007</v>
      </c>
      <c r="S90" s="37">
        <f t="shared" si="20"/>
        <v>1.1907000000000001</v>
      </c>
      <c r="T90" s="37">
        <f t="shared" si="26"/>
        <v>24.5</v>
      </c>
    </row>
    <row r="91" spans="1:20">
      <c r="A91" s="8" t="s">
        <v>133</v>
      </c>
      <c r="B91" s="201">
        <v>24.5</v>
      </c>
      <c r="C91" s="201">
        <v>24.5</v>
      </c>
      <c r="D91" s="19">
        <v>41.72</v>
      </c>
      <c r="E91" s="19">
        <v>23.33</v>
      </c>
      <c r="F91" s="19">
        <v>30.09</v>
      </c>
      <c r="G91" s="19">
        <v>4.8600000000000003</v>
      </c>
      <c r="H91" s="19">
        <f t="shared" si="16"/>
        <v>100</v>
      </c>
      <c r="I91" s="21">
        <f t="shared" si="21"/>
        <v>10.221399999999999</v>
      </c>
      <c r="J91" s="21">
        <f t="shared" si="22"/>
        <v>5.7158499999999997</v>
      </c>
      <c r="K91" s="21">
        <f t="shared" si="23"/>
        <v>7.3720500000000007</v>
      </c>
      <c r="L91" s="21">
        <f t="shared" si="24"/>
        <v>1.1907000000000001</v>
      </c>
      <c r="M91" s="157">
        <f t="shared" si="25"/>
        <v>24.5</v>
      </c>
      <c r="N91" s="22"/>
      <c r="P91" s="37">
        <f t="shared" si="17"/>
        <v>10.221399999999999</v>
      </c>
      <c r="Q91" s="37">
        <f t="shared" si="18"/>
        <v>5.7158499999999997</v>
      </c>
      <c r="R91" s="37">
        <f t="shared" si="19"/>
        <v>7.3720500000000007</v>
      </c>
      <c r="S91" s="37">
        <f t="shared" si="20"/>
        <v>1.1907000000000001</v>
      </c>
      <c r="T91" s="37">
        <f t="shared" si="26"/>
        <v>24.5</v>
      </c>
    </row>
    <row r="92" spans="1:20">
      <c r="A92" s="8" t="s">
        <v>134</v>
      </c>
      <c r="B92" s="201">
        <v>24.5</v>
      </c>
      <c r="C92" s="201">
        <v>24.5</v>
      </c>
      <c r="D92" s="19">
        <v>41.72</v>
      </c>
      <c r="E92" s="19">
        <v>23.33</v>
      </c>
      <c r="F92" s="19">
        <v>30.09</v>
      </c>
      <c r="G92" s="19">
        <v>4.8600000000000003</v>
      </c>
      <c r="H92" s="19">
        <f t="shared" si="16"/>
        <v>100</v>
      </c>
      <c r="I92" s="21">
        <f t="shared" si="21"/>
        <v>10.221399999999999</v>
      </c>
      <c r="J92" s="21">
        <f t="shared" si="22"/>
        <v>5.7158499999999997</v>
      </c>
      <c r="K92" s="21">
        <f t="shared" si="23"/>
        <v>7.3720500000000007</v>
      </c>
      <c r="L92" s="21">
        <f t="shared" si="24"/>
        <v>1.1907000000000001</v>
      </c>
      <c r="M92" s="157">
        <f t="shared" si="25"/>
        <v>24.5</v>
      </c>
      <c r="N92" s="22"/>
      <c r="P92" s="37">
        <f t="shared" si="17"/>
        <v>10.221399999999999</v>
      </c>
      <c r="Q92" s="37">
        <f t="shared" si="18"/>
        <v>5.7158499999999997</v>
      </c>
      <c r="R92" s="37">
        <f t="shared" si="19"/>
        <v>7.3720500000000007</v>
      </c>
      <c r="S92" s="37">
        <f t="shared" si="20"/>
        <v>1.1907000000000001</v>
      </c>
      <c r="T92" s="37">
        <f t="shared" si="26"/>
        <v>24.5</v>
      </c>
    </row>
    <row r="93" spans="1:20">
      <c r="A93" s="8" t="s">
        <v>135</v>
      </c>
      <c r="B93" s="201">
        <v>24.5</v>
      </c>
      <c r="C93" s="201">
        <v>24.5</v>
      </c>
      <c r="D93" s="19">
        <v>41.72</v>
      </c>
      <c r="E93" s="19">
        <v>23.33</v>
      </c>
      <c r="F93" s="19">
        <v>30.09</v>
      </c>
      <c r="G93" s="19">
        <v>4.8600000000000003</v>
      </c>
      <c r="H93" s="19">
        <f t="shared" si="16"/>
        <v>100</v>
      </c>
      <c r="I93" s="21">
        <f t="shared" si="21"/>
        <v>10.221399999999999</v>
      </c>
      <c r="J93" s="21">
        <f t="shared" si="22"/>
        <v>5.7158499999999997</v>
      </c>
      <c r="K93" s="21">
        <f t="shared" si="23"/>
        <v>7.3720500000000007</v>
      </c>
      <c r="L93" s="21">
        <f t="shared" si="24"/>
        <v>1.1907000000000001</v>
      </c>
      <c r="M93" s="157">
        <f t="shared" si="25"/>
        <v>24.5</v>
      </c>
      <c r="N93" s="22"/>
      <c r="P93" s="37">
        <f t="shared" si="17"/>
        <v>10.221399999999999</v>
      </c>
      <c r="Q93" s="37">
        <f t="shared" si="18"/>
        <v>5.7158499999999997</v>
      </c>
      <c r="R93" s="37">
        <f t="shared" si="19"/>
        <v>7.3720500000000007</v>
      </c>
      <c r="S93" s="37">
        <f t="shared" si="20"/>
        <v>1.1907000000000001</v>
      </c>
      <c r="T93" s="37">
        <f t="shared" si="26"/>
        <v>24.5</v>
      </c>
    </row>
    <row r="94" spans="1:20">
      <c r="A94" s="8" t="s">
        <v>136</v>
      </c>
      <c r="B94" s="201">
        <v>24.5</v>
      </c>
      <c r="C94" s="201">
        <v>24.5</v>
      </c>
      <c r="D94" s="19">
        <v>41.72</v>
      </c>
      <c r="E94" s="19">
        <v>23.33</v>
      </c>
      <c r="F94" s="19">
        <v>30.09</v>
      </c>
      <c r="G94" s="19">
        <v>4.8600000000000003</v>
      </c>
      <c r="H94" s="19">
        <f t="shared" si="16"/>
        <v>100</v>
      </c>
      <c r="I94" s="21">
        <f t="shared" si="21"/>
        <v>10.221399999999999</v>
      </c>
      <c r="J94" s="21">
        <f t="shared" si="22"/>
        <v>5.7158499999999997</v>
      </c>
      <c r="K94" s="21">
        <f t="shared" si="23"/>
        <v>7.3720500000000007</v>
      </c>
      <c r="L94" s="21">
        <f t="shared" si="24"/>
        <v>1.1907000000000001</v>
      </c>
      <c r="M94" s="157">
        <f t="shared" si="25"/>
        <v>24.5</v>
      </c>
      <c r="N94" s="22"/>
      <c r="P94" s="37">
        <f t="shared" si="17"/>
        <v>10.221399999999999</v>
      </c>
      <c r="Q94" s="37">
        <f t="shared" si="18"/>
        <v>5.7158499999999997</v>
      </c>
      <c r="R94" s="37">
        <f t="shared" si="19"/>
        <v>7.3720500000000007</v>
      </c>
      <c r="S94" s="37">
        <f t="shared" si="20"/>
        <v>1.1907000000000001</v>
      </c>
      <c r="T94" s="37">
        <f t="shared" si="26"/>
        <v>24.5</v>
      </c>
    </row>
    <row r="95" spans="1:20">
      <c r="A95" s="8" t="s">
        <v>137</v>
      </c>
      <c r="B95" s="201">
        <v>24.5</v>
      </c>
      <c r="C95" s="201">
        <v>24.5</v>
      </c>
      <c r="D95" s="19">
        <v>41.72</v>
      </c>
      <c r="E95" s="19">
        <v>23.33</v>
      </c>
      <c r="F95" s="19">
        <v>30.09</v>
      </c>
      <c r="G95" s="19">
        <v>4.8600000000000003</v>
      </c>
      <c r="H95" s="19">
        <f t="shared" si="16"/>
        <v>100</v>
      </c>
      <c r="I95" s="21">
        <f t="shared" si="21"/>
        <v>10.221399999999999</v>
      </c>
      <c r="J95" s="21">
        <f t="shared" si="22"/>
        <v>5.7158499999999997</v>
      </c>
      <c r="K95" s="21">
        <f t="shared" si="23"/>
        <v>7.3720500000000007</v>
      </c>
      <c r="L95" s="21">
        <f t="shared" si="24"/>
        <v>1.1907000000000001</v>
      </c>
      <c r="M95" s="157">
        <f t="shared" si="25"/>
        <v>24.5</v>
      </c>
      <c r="N95" s="22"/>
      <c r="P95" s="37">
        <f t="shared" si="17"/>
        <v>10.221399999999999</v>
      </c>
      <c r="Q95" s="37">
        <f t="shared" si="18"/>
        <v>5.7158499999999997</v>
      </c>
      <c r="R95" s="37">
        <f t="shared" si="19"/>
        <v>7.3720500000000007</v>
      </c>
      <c r="S95" s="37">
        <f t="shared" si="20"/>
        <v>1.1907000000000001</v>
      </c>
      <c r="T95" s="37">
        <f t="shared" si="26"/>
        <v>24.5</v>
      </c>
    </row>
    <row r="96" spans="1:20">
      <c r="A96" s="8" t="s">
        <v>138</v>
      </c>
      <c r="B96" s="201">
        <v>24.5</v>
      </c>
      <c r="C96" s="201">
        <v>24.5</v>
      </c>
      <c r="D96" s="19">
        <v>41.72</v>
      </c>
      <c r="E96" s="19">
        <v>23.33</v>
      </c>
      <c r="F96" s="19">
        <v>30.09</v>
      </c>
      <c r="G96" s="19">
        <v>4.8600000000000003</v>
      </c>
      <c r="H96" s="19">
        <f t="shared" si="16"/>
        <v>100</v>
      </c>
      <c r="I96" s="21">
        <f t="shared" si="21"/>
        <v>10.221399999999999</v>
      </c>
      <c r="J96" s="21">
        <f t="shared" si="22"/>
        <v>5.7158499999999997</v>
      </c>
      <c r="K96" s="21">
        <f t="shared" si="23"/>
        <v>7.3720500000000007</v>
      </c>
      <c r="L96" s="21">
        <f t="shared" si="24"/>
        <v>1.1907000000000001</v>
      </c>
      <c r="M96" s="157">
        <f t="shared" si="25"/>
        <v>24.5</v>
      </c>
      <c r="N96" s="22"/>
      <c r="P96" s="37">
        <f t="shared" si="17"/>
        <v>10.221399999999999</v>
      </c>
      <c r="Q96" s="37">
        <f t="shared" si="18"/>
        <v>5.7158499999999997</v>
      </c>
      <c r="R96" s="37">
        <f t="shared" si="19"/>
        <v>7.3720500000000007</v>
      </c>
      <c r="S96" s="37">
        <f t="shared" si="20"/>
        <v>1.1907000000000001</v>
      </c>
      <c r="T96" s="37">
        <f t="shared" si="26"/>
        <v>24.5</v>
      </c>
    </row>
    <row r="97" spans="1:23">
      <c r="A97" s="8" t="s">
        <v>139</v>
      </c>
      <c r="B97" s="201">
        <v>24.5</v>
      </c>
      <c r="C97" s="201">
        <v>24.5</v>
      </c>
      <c r="D97" s="19">
        <v>41.72</v>
      </c>
      <c r="E97" s="19">
        <v>23.33</v>
      </c>
      <c r="F97" s="19">
        <v>30.09</v>
      </c>
      <c r="G97" s="19">
        <v>4.8600000000000003</v>
      </c>
      <c r="H97" s="19">
        <f t="shared" si="16"/>
        <v>100</v>
      </c>
      <c r="I97" s="21">
        <f t="shared" si="21"/>
        <v>10.221399999999999</v>
      </c>
      <c r="J97" s="21">
        <f t="shared" si="22"/>
        <v>5.7158499999999997</v>
      </c>
      <c r="K97" s="21">
        <f t="shared" si="23"/>
        <v>7.3720500000000007</v>
      </c>
      <c r="L97" s="21">
        <f t="shared" si="24"/>
        <v>1.1907000000000001</v>
      </c>
      <c r="M97" s="157">
        <f t="shared" si="25"/>
        <v>24.5</v>
      </c>
      <c r="N97" s="22"/>
      <c r="P97" s="37">
        <f t="shared" si="17"/>
        <v>10.221399999999999</v>
      </c>
      <c r="Q97" s="37">
        <f t="shared" si="18"/>
        <v>5.7158499999999997</v>
      </c>
      <c r="R97" s="37">
        <f t="shared" si="19"/>
        <v>7.3720500000000007</v>
      </c>
      <c r="S97" s="37">
        <f t="shared" si="20"/>
        <v>1.1907000000000001</v>
      </c>
      <c r="T97" s="37">
        <f t="shared" si="26"/>
        <v>24.5</v>
      </c>
    </row>
    <row r="98" spans="1:23" ht="15.75" thickBot="1">
      <c r="A98" s="8" t="s">
        <v>140</v>
      </c>
      <c r="B98" s="201">
        <v>24.5</v>
      </c>
      <c r="C98" s="201">
        <v>24.5</v>
      </c>
      <c r="D98" s="19">
        <v>41.72</v>
      </c>
      <c r="E98" s="19">
        <v>23.33</v>
      </c>
      <c r="F98" s="19">
        <v>30.09</v>
      </c>
      <c r="G98" s="19">
        <v>4.8600000000000003</v>
      </c>
      <c r="H98" s="19">
        <f t="shared" si="16"/>
        <v>100</v>
      </c>
      <c r="I98" s="21">
        <f t="shared" si="21"/>
        <v>10.221399999999999</v>
      </c>
      <c r="J98" s="21">
        <f t="shared" si="22"/>
        <v>5.7158499999999997</v>
      </c>
      <c r="K98" s="21">
        <f t="shared" si="23"/>
        <v>7.3720500000000007</v>
      </c>
      <c r="L98" s="21">
        <f t="shared" si="24"/>
        <v>1.1907000000000001</v>
      </c>
      <c r="M98" s="157">
        <f t="shared" si="25"/>
        <v>24.5</v>
      </c>
      <c r="N98" s="22"/>
      <c r="P98" s="37">
        <f t="shared" si="17"/>
        <v>10.221399999999999</v>
      </c>
      <c r="Q98" s="37">
        <f t="shared" si="18"/>
        <v>5.7158499999999997</v>
      </c>
      <c r="R98" s="37">
        <f t="shared" si="19"/>
        <v>7.3720500000000007</v>
      </c>
      <c r="S98" s="37">
        <f t="shared" si="20"/>
        <v>1.1907000000000001</v>
      </c>
      <c r="T98" s="37">
        <f t="shared" si="26"/>
        <v>24.5</v>
      </c>
    </row>
    <row r="99" spans="1:23" ht="15.75" thickBot="1">
      <c r="A99" s="8" t="s">
        <v>171</v>
      </c>
      <c r="B99" s="20">
        <f t="shared" ref="B99:H99" si="27">SUM(B3:B98)/4000</f>
        <v>0.60487500000000005</v>
      </c>
      <c r="C99" s="20">
        <f t="shared" si="27"/>
        <v>0.60450000000000004</v>
      </c>
      <c r="D99" s="20">
        <f t="shared" si="27"/>
        <v>1.0012799999999979</v>
      </c>
      <c r="E99" s="20">
        <f t="shared" si="27"/>
        <v>0.55991999999999931</v>
      </c>
      <c r="F99" s="20">
        <f t="shared" si="27"/>
        <v>0.72216000000000047</v>
      </c>
      <c r="G99" s="20">
        <f t="shared" si="27"/>
        <v>0.11664000000000023</v>
      </c>
      <c r="H99" s="20">
        <f t="shared" si="27"/>
        <v>2.4</v>
      </c>
      <c r="I99" s="158">
        <f>SUM(I3:I98)/4000</f>
        <v>0.25219740000000007</v>
      </c>
      <c r="J99" s="158">
        <f t="shared" ref="J99:L99" si="28">SUM(J3:J98)/4000</f>
        <v>0.14102984999999993</v>
      </c>
      <c r="K99" s="158">
        <f t="shared" si="28"/>
        <v>0.18189404999999967</v>
      </c>
      <c r="L99" s="158">
        <f t="shared" si="28"/>
        <v>2.9378700000000046E-2</v>
      </c>
      <c r="M99" s="159">
        <f>SUM(M3:M98)/4000</f>
        <v>0.60450000000000004</v>
      </c>
      <c r="N99" s="23"/>
      <c r="P99" s="37">
        <f>SUM(P3:P98)/4000</f>
        <v>0.25219740000000007</v>
      </c>
      <c r="Q99" s="37">
        <f t="shared" ref="Q99:S99" si="29">SUM(Q3:Q98)/4000</f>
        <v>0.14102984999999993</v>
      </c>
      <c r="R99" s="37">
        <f t="shared" si="29"/>
        <v>0.18189404999999967</v>
      </c>
      <c r="S99" s="37">
        <f t="shared" si="29"/>
        <v>2.9378700000000046E-2</v>
      </c>
      <c r="T99" s="37">
        <f t="shared" si="26"/>
        <v>0.60449999999999982</v>
      </c>
      <c r="U99" s="44"/>
      <c r="V99" s="44"/>
      <c r="W99" s="44"/>
    </row>
  </sheetData>
  <mergeCells count="5">
    <mergeCell ref="B1:C1"/>
    <mergeCell ref="I1:M1"/>
    <mergeCell ref="N1:N2"/>
    <mergeCell ref="P1:T1"/>
    <mergeCell ref="D1:H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tabSelected="1" workbookViewId="0">
      <pane xSplit="7" ySplit="2" topLeftCell="T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6" customWidth="1"/>
    <col min="7" max="7" width="11.85546875" customWidth="1"/>
    <col min="20" max="20" width="10.42578125" bestFit="1" customWidth="1"/>
  </cols>
  <sheetData>
    <row r="1" spans="1:28">
      <c r="A1" s="219" t="s">
        <v>223</v>
      </c>
      <c r="B1" s="219"/>
      <c r="C1" s="219"/>
      <c r="D1" s="219"/>
      <c r="E1" s="67"/>
      <c r="F1" s="67"/>
      <c r="G1" s="219" t="s">
        <v>44</v>
      </c>
      <c r="H1" s="220" t="s">
        <v>224</v>
      </c>
      <c r="I1" s="221"/>
      <c r="J1" s="221"/>
      <c r="K1" s="221"/>
      <c r="L1" s="221"/>
      <c r="M1" s="222"/>
      <c r="N1" s="220" t="s">
        <v>225</v>
      </c>
      <c r="O1" s="221"/>
      <c r="P1" s="221"/>
      <c r="Q1" s="221"/>
      <c r="R1" s="221"/>
      <c r="S1" s="222"/>
      <c r="T1">
        <v>3</v>
      </c>
      <c r="U1" s="223" t="s">
        <v>317</v>
      </c>
      <c r="V1" s="224"/>
    </row>
    <row r="2" spans="1:28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19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45335</v>
      </c>
      <c r="U2" s="73" t="s">
        <v>225</v>
      </c>
      <c r="V2" s="73" t="s">
        <v>224</v>
      </c>
      <c r="W2" s="28" t="s">
        <v>256</v>
      </c>
      <c r="X2" t="s">
        <v>257</v>
      </c>
      <c r="Y2" t="s">
        <v>333</v>
      </c>
      <c r="Z2" t="s">
        <v>439</v>
      </c>
      <c r="AA2" t="s">
        <v>334</v>
      </c>
      <c r="AB2" t="s">
        <v>265</v>
      </c>
    </row>
    <row r="3" spans="1:28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0</v>
      </c>
      <c r="J3" s="53">
        <v>0</v>
      </c>
      <c r="K3" s="53">
        <v>0</v>
      </c>
      <c r="L3" s="53">
        <v>0</v>
      </c>
      <c r="M3" s="72">
        <v>0.57999999999999996</v>
      </c>
      <c r="N3" s="71">
        <v>0</v>
      </c>
      <c r="O3" s="53">
        <v>-171</v>
      </c>
      <c r="P3" s="53">
        <v>-42</v>
      </c>
      <c r="Q3" s="53">
        <v>0</v>
      </c>
      <c r="R3" s="53">
        <v>0</v>
      </c>
      <c r="S3" s="72">
        <v>0</v>
      </c>
      <c r="U3" s="73">
        <v>-213</v>
      </c>
      <c r="V3" s="74">
        <v>0.57999999999999996</v>
      </c>
      <c r="W3">
        <v>0</v>
      </c>
      <c r="X3">
        <v>-171</v>
      </c>
      <c r="Y3">
        <v>0</v>
      </c>
      <c r="Z3">
        <v>0</v>
      </c>
      <c r="AA3">
        <v>0.57999999999999996</v>
      </c>
      <c r="AB3">
        <v>-42</v>
      </c>
    </row>
    <row r="4" spans="1:28">
      <c r="D4" t="s">
        <v>439</v>
      </c>
      <c r="F4" t="s">
        <v>438</v>
      </c>
      <c r="G4" t="s">
        <v>46</v>
      </c>
      <c r="H4" s="73">
        <v>0</v>
      </c>
      <c r="I4" s="46">
        <v>0</v>
      </c>
      <c r="J4" s="46">
        <v>0</v>
      </c>
      <c r="K4" s="46">
        <v>0</v>
      </c>
      <c r="L4" s="46">
        <v>0</v>
      </c>
      <c r="M4" s="74">
        <v>0</v>
      </c>
      <c r="N4" s="73">
        <v>0</v>
      </c>
      <c r="O4" s="46">
        <v>-196</v>
      </c>
      <c r="P4" s="46">
        <v>-15</v>
      </c>
      <c r="Q4" s="46">
        <v>0</v>
      </c>
      <c r="R4" s="46">
        <v>0</v>
      </c>
      <c r="S4" s="74">
        <v>0</v>
      </c>
      <c r="U4" s="73">
        <v>-211</v>
      </c>
      <c r="V4" s="74">
        <v>0</v>
      </c>
      <c r="W4">
        <v>0</v>
      </c>
      <c r="X4">
        <v>-196</v>
      </c>
      <c r="Y4">
        <v>0</v>
      </c>
      <c r="Z4">
        <v>0</v>
      </c>
      <c r="AA4">
        <v>0</v>
      </c>
      <c r="AB4">
        <v>-15</v>
      </c>
    </row>
    <row r="5" spans="1:28">
      <c r="G5" t="s">
        <v>47</v>
      </c>
      <c r="H5" s="73">
        <v>0</v>
      </c>
      <c r="I5" s="46">
        <v>0</v>
      </c>
      <c r="J5" s="46">
        <v>0</v>
      </c>
      <c r="K5" s="46">
        <v>0</v>
      </c>
      <c r="L5" s="46">
        <v>0</v>
      </c>
      <c r="M5" s="74">
        <v>0</v>
      </c>
      <c r="N5" s="73">
        <v>0</v>
      </c>
      <c r="O5" s="46">
        <v>-216</v>
      </c>
      <c r="P5" s="46">
        <v>-27</v>
      </c>
      <c r="Q5" s="46">
        <v>0</v>
      </c>
      <c r="R5" s="46">
        <v>0</v>
      </c>
      <c r="S5" s="74">
        <v>0</v>
      </c>
      <c r="U5" s="73">
        <v>-243</v>
      </c>
      <c r="V5" s="74">
        <v>0</v>
      </c>
      <c r="W5">
        <v>0</v>
      </c>
      <c r="X5">
        <v>-216</v>
      </c>
      <c r="Y5">
        <v>0</v>
      </c>
      <c r="Z5">
        <v>0</v>
      </c>
      <c r="AA5">
        <v>0</v>
      </c>
      <c r="AB5">
        <v>-27</v>
      </c>
    </row>
    <row r="6" spans="1:28">
      <c r="G6" t="s">
        <v>48</v>
      </c>
      <c r="H6" s="73">
        <v>0</v>
      </c>
      <c r="I6" s="46">
        <v>0</v>
      </c>
      <c r="J6" s="46">
        <v>0</v>
      </c>
      <c r="K6" s="46">
        <v>0</v>
      </c>
      <c r="L6" s="46">
        <v>0</v>
      </c>
      <c r="M6" s="74">
        <v>0</v>
      </c>
      <c r="N6" s="73">
        <v>0</v>
      </c>
      <c r="O6" s="46">
        <v>-231</v>
      </c>
      <c r="P6" s="46">
        <v>-44</v>
      </c>
      <c r="Q6" s="46">
        <v>0</v>
      </c>
      <c r="R6" s="46">
        <v>0</v>
      </c>
      <c r="S6" s="74">
        <v>0</v>
      </c>
      <c r="U6" s="73">
        <v>-275</v>
      </c>
      <c r="V6" s="74">
        <v>0</v>
      </c>
      <c r="W6">
        <v>0</v>
      </c>
      <c r="X6">
        <v>-231</v>
      </c>
      <c r="Y6">
        <v>0</v>
      </c>
      <c r="Z6">
        <v>0</v>
      </c>
      <c r="AA6">
        <v>0</v>
      </c>
      <c r="AB6">
        <v>-44</v>
      </c>
    </row>
    <row r="7" spans="1:28">
      <c r="G7" t="s">
        <v>49</v>
      </c>
      <c r="H7" s="73">
        <v>0</v>
      </c>
      <c r="I7" s="46">
        <v>0</v>
      </c>
      <c r="J7" s="46">
        <v>0</v>
      </c>
      <c r="K7" s="46">
        <v>0</v>
      </c>
      <c r="L7" s="46">
        <v>0</v>
      </c>
      <c r="M7" s="74">
        <v>0</v>
      </c>
      <c r="N7" s="73">
        <v>-29</v>
      </c>
      <c r="O7" s="46">
        <v>-246</v>
      </c>
      <c r="P7" s="46">
        <v>-68</v>
      </c>
      <c r="Q7" s="46">
        <v>0</v>
      </c>
      <c r="R7" s="46">
        <v>0</v>
      </c>
      <c r="S7" s="74">
        <v>0</v>
      </c>
      <c r="U7" s="73">
        <v>-343</v>
      </c>
      <c r="V7" s="74">
        <v>0</v>
      </c>
      <c r="W7">
        <v>-29</v>
      </c>
      <c r="X7">
        <v>-246</v>
      </c>
      <c r="Y7">
        <v>0</v>
      </c>
      <c r="Z7">
        <v>0</v>
      </c>
      <c r="AA7">
        <v>0</v>
      </c>
      <c r="AB7">
        <v>-68</v>
      </c>
    </row>
    <row r="8" spans="1:28">
      <c r="G8" t="s">
        <v>50</v>
      </c>
      <c r="H8" s="73">
        <v>0</v>
      </c>
      <c r="I8" s="46">
        <v>0</v>
      </c>
      <c r="J8" s="46">
        <v>0</v>
      </c>
      <c r="K8" s="46">
        <v>0</v>
      </c>
      <c r="L8" s="46">
        <v>0</v>
      </c>
      <c r="M8" s="74">
        <v>0</v>
      </c>
      <c r="N8" s="73">
        <v>-45</v>
      </c>
      <c r="O8" s="46">
        <v>-261</v>
      </c>
      <c r="P8" s="46">
        <v>-82</v>
      </c>
      <c r="Q8" s="46">
        <v>0</v>
      </c>
      <c r="R8" s="46">
        <v>0</v>
      </c>
      <c r="S8" s="74">
        <v>0</v>
      </c>
      <c r="U8" s="73">
        <v>-388</v>
      </c>
      <c r="V8" s="74">
        <v>0</v>
      </c>
      <c r="W8">
        <v>-45</v>
      </c>
      <c r="X8">
        <v>-261</v>
      </c>
      <c r="Y8">
        <v>0</v>
      </c>
      <c r="Z8">
        <v>0</v>
      </c>
      <c r="AA8">
        <v>0</v>
      </c>
      <c r="AB8">
        <v>-82</v>
      </c>
    </row>
    <row r="9" spans="1:28">
      <c r="G9" t="s">
        <v>51</v>
      </c>
      <c r="H9" s="73">
        <v>0</v>
      </c>
      <c r="I9" s="46">
        <v>0</v>
      </c>
      <c r="J9" s="46">
        <v>0</v>
      </c>
      <c r="K9" s="46">
        <v>0</v>
      </c>
      <c r="L9" s="46">
        <v>0</v>
      </c>
      <c r="M9" s="74">
        <v>0</v>
      </c>
      <c r="N9" s="73">
        <v>-54</v>
      </c>
      <c r="O9" s="46">
        <v>-276</v>
      </c>
      <c r="P9" s="46">
        <v>-87</v>
      </c>
      <c r="Q9" s="46">
        <v>0</v>
      </c>
      <c r="R9" s="46">
        <v>0</v>
      </c>
      <c r="S9" s="74">
        <v>0</v>
      </c>
      <c r="U9" s="73">
        <v>-417</v>
      </c>
      <c r="V9" s="74">
        <v>0</v>
      </c>
      <c r="W9">
        <v>-54</v>
      </c>
      <c r="X9">
        <v>-276</v>
      </c>
      <c r="Y9">
        <v>0</v>
      </c>
      <c r="Z9">
        <v>0</v>
      </c>
      <c r="AA9">
        <v>0</v>
      </c>
      <c r="AB9">
        <v>-87</v>
      </c>
    </row>
    <row r="10" spans="1:28">
      <c r="G10" t="s">
        <v>52</v>
      </c>
      <c r="H10" s="73">
        <v>0</v>
      </c>
      <c r="I10" s="46">
        <v>0</v>
      </c>
      <c r="J10" s="46">
        <v>0</v>
      </c>
      <c r="K10" s="46">
        <v>0</v>
      </c>
      <c r="L10" s="46">
        <v>0</v>
      </c>
      <c r="M10" s="74">
        <v>0</v>
      </c>
      <c r="N10" s="73">
        <v>-69</v>
      </c>
      <c r="O10" s="46">
        <v>-281</v>
      </c>
      <c r="P10" s="46">
        <v>-94</v>
      </c>
      <c r="Q10" s="46">
        <v>0</v>
      </c>
      <c r="R10" s="46">
        <v>0</v>
      </c>
      <c r="S10" s="74">
        <v>0</v>
      </c>
      <c r="U10" s="73">
        <v>-444</v>
      </c>
      <c r="V10" s="74">
        <v>0</v>
      </c>
      <c r="W10">
        <v>-69</v>
      </c>
      <c r="X10">
        <v>-281</v>
      </c>
      <c r="Y10">
        <v>0</v>
      </c>
      <c r="Z10">
        <v>0</v>
      </c>
      <c r="AA10">
        <v>0</v>
      </c>
      <c r="AB10">
        <v>-94</v>
      </c>
    </row>
    <row r="11" spans="1:28">
      <c r="G11" t="s">
        <v>53</v>
      </c>
      <c r="H11" s="73">
        <v>0</v>
      </c>
      <c r="I11" s="46">
        <v>0</v>
      </c>
      <c r="J11" s="46">
        <v>0</v>
      </c>
      <c r="K11" s="46">
        <v>0</v>
      </c>
      <c r="L11" s="46">
        <v>0</v>
      </c>
      <c r="M11" s="74">
        <v>0</v>
      </c>
      <c r="N11" s="73">
        <v>-82</v>
      </c>
      <c r="O11" s="46">
        <v>-281</v>
      </c>
      <c r="P11" s="46">
        <v>-96</v>
      </c>
      <c r="Q11" s="46">
        <v>0</v>
      </c>
      <c r="R11" s="46">
        <v>0</v>
      </c>
      <c r="S11" s="74">
        <v>0</v>
      </c>
      <c r="U11" s="73">
        <v>-459</v>
      </c>
      <c r="V11" s="74">
        <v>0</v>
      </c>
      <c r="W11">
        <v>-82</v>
      </c>
      <c r="X11">
        <v>-281</v>
      </c>
      <c r="Y11">
        <v>0</v>
      </c>
      <c r="Z11">
        <v>0</v>
      </c>
      <c r="AA11">
        <v>0</v>
      </c>
      <c r="AB11">
        <v>-96</v>
      </c>
    </row>
    <row r="12" spans="1:28">
      <c r="G12" t="s">
        <v>54</v>
      </c>
      <c r="H12" s="73">
        <v>0</v>
      </c>
      <c r="I12" s="46">
        <v>0</v>
      </c>
      <c r="J12" s="46">
        <v>0</v>
      </c>
      <c r="K12" s="46">
        <v>0</v>
      </c>
      <c r="L12" s="46">
        <v>0</v>
      </c>
      <c r="M12" s="74">
        <v>0</v>
      </c>
      <c r="N12" s="73">
        <v>-92</v>
      </c>
      <c r="O12" s="46">
        <v>-286</v>
      </c>
      <c r="P12" s="46">
        <v>-103</v>
      </c>
      <c r="Q12" s="46">
        <v>0</v>
      </c>
      <c r="R12" s="46">
        <v>0</v>
      </c>
      <c r="S12" s="74">
        <v>0</v>
      </c>
      <c r="U12" s="73">
        <v>-481</v>
      </c>
      <c r="V12" s="74">
        <v>0</v>
      </c>
      <c r="W12">
        <v>-92</v>
      </c>
      <c r="X12">
        <v>-286</v>
      </c>
      <c r="Y12">
        <v>0</v>
      </c>
      <c r="Z12">
        <v>0</v>
      </c>
      <c r="AA12">
        <v>0</v>
      </c>
      <c r="AB12">
        <v>-103</v>
      </c>
    </row>
    <row r="13" spans="1:28">
      <c r="G13" t="s">
        <v>55</v>
      </c>
      <c r="H13" s="73">
        <v>0</v>
      </c>
      <c r="I13" s="46">
        <v>0</v>
      </c>
      <c r="J13" s="46">
        <v>0</v>
      </c>
      <c r="K13" s="46">
        <v>0</v>
      </c>
      <c r="L13" s="46">
        <v>0</v>
      </c>
      <c r="M13" s="74">
        <v>0</v>
      </c>
      <c r="N13" s="73">
        <v>-96</v>
      </c>
      <c r="O13" s="46">
        <v>-276</v>
      </c>
      <c r="P13" s="46">
        <v>-110</v>
      </c>
      <c r="Q13" s="46">
        <v>0</v>
      </c>
      <c r="R13" s="46">
        <v>0</v>
      </c>
      <c r="S13" s="74">
        <v>0</v>
      </c>
      <c r="U13" s="73">
        <v>-482</v>
      </c>
      <c r="V13" s="74">
        <v>0</v>
      </c>
      <c r="W13">
        <v>-96</v>
      </c>
      <c r="X13">
        <v>-276</v>
      </c>
      <c r="Y13">
        <v>0</v>
      </c>
      <c r="Z13">
        <v>0</v>
      </c>
      <c r="AA13">
        <v>0</v>
      </c>
      <c r="AB13">
        <v>-110</v>
      </c>
    </row>
    <row r="14" spans="1:28">
      <c r="G14" t="s">
        <v>56</v>
      </c>
      <c r="H14" s="73">
        <v>0</v>
      </c>
      <c r="I14" s="46">
        <v>0</v>
      </c>
      <c r="J14" s="46">
        <v>0</v>
      </c>
      <c r="K14" s="46">
        <v>0</v>
      </c>
      <c r="L14" s="46">
        <v>0</v>
      </c>
      <c r="M14" s="74">
        <v>0</v>
      </c>
      <c r="N14" s="73">
        <v>-101</v>
      </c>
      <c r="O14" s="46">
        <v>-279.57</v>
      </c>
      <c r="P14" s="46">
        <v>-118</v>
      </c>
      <c r="Q14" s="46">
        <v>0</v>
      </c>
      <c r="R14" s="46">
        <v>0</v>
      </c>
      <c r="S14" s="74">
        <v>0</v>
      </c>
      <c r="U14" s="73">
        <v>-498.57</v>
      </c>
      <c r="V14" s="74">
        <v>0</v>
      </c>
      <c r="W14">
        <v>-101</v>
      </c>
      <c r="X14">
        <v>-279.57</v>
      </c>
      <c r="Y14">
        <v>0</v>
      </c>
      <c r="Z14">
        <v>0</v>
      </c>
      <c r="AA14">
        <v>0</v>
      </c>
      <c r="AB14">
        <v>-118</v>
      </c>
    </row>
    <row r="15" spans="1:28">
      <c r="G15" t="s">
        <v>57</v>
      </c>
      <c r="H15" s="73">
        <v>0</v>
      </c>
      <c r="I15" s="46">
        <v>0</v>
      </c>
      <c r="J15" s="46">
        <v>0</v>
      </c>
      <c r="K15" s="46">
        <v>0</v>
      </c>
      <c r="L15" s="46">
        <v>0</v>
      </c>
      <c r="M15" s="74">
        <v>0</v>
      </c>
      <c r="N15" s="73">
        <v>-99</v>
      </c>
      <c r="O15" s="46">
        <v>-268</v>
      </c>
      <c r="P15" s="46">
        <v>-122</v>
      </c>
      <c r="Q15" s="46">
        <v>0</v>
      </c>
      <c r="R15" s="46">
        <v>0</v>
      </c>
      <c r="S15" s="74">
        <v>0</v>
      </c>
      <c r="U15" s="73">
        <v>-489</v>
      </c>
      <c r="V15" s="74">
        <v>0</v>
      </c>
      <c r="W15">
        <v>-99</v>
      </c>
      <c r="X15">
        <v>-268</v>
      </c>
      <c r="Y15">
        <v>0</v>
      </c>
      <c r="Z15">
        <v>0</v>
      </c>
      <c r="AA15">
        <v>0</v>
      </c>
      <c r="AB15">
        <v>-122</v>
      </c>
    </row>
    <row r="16" spans="1:28">
      <c r="G16" t="s">
        <v>58</v>
      </c>
      <c r="H16" s="73">
        <v>0</v>
      </c>
      <c r="I16" s="46">
        <v>0</v>
      </c>
      <c r="J16" s="46">
        <v>0</v>
      </c>
      <c r="K16" s="46">
        <v>0</v>
      </c>
      <c r="L16" s="46">
        <v>0</v>
      </c>
      <c r="M16" s="74">
        <v>0</v>
      </c>
      <c r="N16" s="73">
        <v>-97</v>
      </c>
      <c r="O16" s="46">
        <v>-273</v>
      </c>
      <c r="P16" s="46">
        <v>-122</v>
      </c>
      <c r="Q16" s="46">
        <v>0</v>
      </c>
      <c r="R16" s="46">
        <v>0</v>
      </c>
      <c r="S16" s="74">
        <v>0</v>
      </c>
      <c r="U16" s="73">
        <v>-492</v>
      </c>
      <c r="V16" s="74">
        <v>0</v>
      </c>
      <c r="W16">
        <v>-97</v>
      </c>
      <c r="X16">
        <v>-273</v>
      </c>
      <c r="Y16">
        <v>0</v>
      </c>
      <c r="Z16">
        <v>0</v>
      </c>
      <c r="AA16">
        <v>0</v>
      </c>
      <c r="AB16">
        <v>-122</v>
      </c>
    </row>
    <row r="17" spans="7:28">
      <c r="G17" t="s">
        <v>59</v>
      </c>
      <c r="H17" s="73">
        <v>0</v>
      </c>
      <c r="I17" s="46">
        <v>0</v>
      </c>
      <c r="J17" s="46">
        <v>0</v>
      </c>
      <c r="K17" s="46">
        <v>0</v>
      </c>
      <c r="L17" s="46">
        <v>0</v>
      </c>
      <c r="M17" s="74">
        <v>0</v>
      </c>
      <c r="N17" s="73">
        <v>-97</v>
      </c>
      <c r="O17" s="46">
        <v>-289.61</v>
      </c>
      <c r="P17" s="46">
        <v>-126</v>
      </c>
      <c r="Q17" s="46">
        <v>0</v>
      </c>
      <c r="R17" s="46">
        <v>0</v>
      </c>
      <c r="S17" s="74">
        <v>0</v>
      </c>
      <c r="U17" s="73">
        <v>-512.61</v>
      </c>
      <c r="V17" s="74">
        <v>0</v>
      </c>
      <c r="W17">
        <v>-97</v>
      </c>
      <c r="X17">
        <v>-289.61</v>
      </c>
      <c r="Y17">
        <v>0</v>
      </c>
      <c r="Z17">
        <v>0</v>
      </c>
      <c r="AA17">
        <v>0</v>
      </c>
      <c r="AB17">
        <v>-126</v>
      </c>
    </row>
    <row r="18" spans="7:28">
      <c r="G18" t="s">
        <v>60</v>
      </c>
      <c r="H18" s="73">
        <v>0</v>
      </c>
      <c r="I18" s="46">
        <v>0</v>
      </c>
      <c r="J18" s="46">
        <v>0</v>
      </c>
      <c r="K18" s="46">
        <v>0</v>
      </c>
      <c r="L18" s="46">
        <v>0</v>
      </c>
      <c r="M18" s="74">
        <v>0</v>
      </c>
      <c r="N18" s="73">
        <v>-87</v>
      </c>
      <c r="O18" s="46">
        <v>-289.72000000000003</v>
      </c>
      <c r="P18" s="46">
        <v>-125</v>
      </c>
      <c r="Q18" s="46">
        <v>0</v>
      </c>
      <c r="R18" s="46">
        <v>0</v>
      </c>
      <c r="S18" s="74">
        <v>0</v>
      </c>
      <c r="U18" s="73">
        <v>-501.72</v>
      </c>
      <c r="V18" s="74">
        <v>0</v>
      </c>
      <c r="W18">
        <v>-87</v>
      </c>
      <c r="X18">
        <v>-289.72000000000003</v>
      </c>
      <c r="Y18">
        <v>0</v>
      </c>
      <c r="Z18">
        <v>0</v>
      </c>
      <c r="AA18">
        <v>0</v>
      </c>
      <c r="AB18">
        <v>-125</v>
      </c>
    </row>
    <row r="19" spans="7:28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0</v>
      </c>
      <c r="M19" s="74">
        <v>2.02</v>
      </c>
      <c r="N19" s="73">
        <v>-70</v>
      </c>
      <c r="O19" s="46">
        <v>-284.86</v>
      </c>
      <c r="P19" s="46">
        <v>-125</v>
      </c>
      <c r="Q19" s="46">
        <v>0</v>
      </c>
      <c r="R19" s="46">
        <v>0</v>
      </c>
      <c r="S19" s="74">
        <v>0</v>
      </c>
      <c r="U19" s="73">
        <v>-479.86</v>
      </c>
      <c r="V19" s="74">
        <v>2.02</v>
      </c>
      <c r="W19">
        <v>-70</v>
      </c>
      <c r="X19">
        <v>-284.86</v>
      </c>
      <c r="Y19">
        <v>0</v>
      </c>
      <c r="Z19">
        <v>0</v>
      </c>
      <c r="AA19">
        <v>2.02</v>
      </c>
      <c r="AB19">
        <v>-125</v>
      </c>
    </row>
    <row r="20" spans="7:28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0</v>
      </c>
      <c r="M20" s="74">
        <v>1.64</v>
      </c>
      <c r="N20" s="73">
        <v>-55</v>
      </c>
      <c r="O20" s="46">
        <v>-286</v>
      </c>
      <c r="P20" s="46">
        <v>-118</v>
      </c>
      <c r="Q20" s="46">
        <v>0</v>
      </c>
      <c r="R20" s="46">
        <v>0</v>
      </c>
      <c r="S20" s="74">
        <v>0</v>
      </c>
      <c r="U20" s="73">
        <v>-459</v>
      </c>
      <c r="V20" s="74">
        <v>1.64</v>
      </c>
      <c r="W20">
        <v>-55</v>
      </c>
      <c r="X20">
        <v>-286</v>
      </c>
      <c r="Y20">
        <v>0</v>
      </c>
      <c r="Z20">
        <v>0</v>
      </c>
      <c r="AA20">
        <v>1.64</v>
      </c>
      <c r="AB20">
        <v>-118</v>
      </c>
    </row>
    <row r="21" spans="7:28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0</v>
      </c>
      <c r="M21" s="74">
        <v>2.31</v>
      </c>
      <c r="N21" s="73">
        <v>-28</v>
      </c>
      <c r="O21" s="46">
        <v>-271</v>
      </c>
      <c r="P21" s="46">
        <v>-105</v>
      </c>
      <c r="Q21" s="46">
        <v>0</v>
      </c>
      <c r="R21" s="46">
        <v>0</v>
      </c>
      <c r="S21" s="74">
        <v>0</v>
      </c>
      <c r="U21" s="73">
        <v>-404</v>
      </c>
      <c r="V21" s="74">
        <v>2.31</v>
      </c>
      <c r="W21">
        <v>-28</v>
      </c>
      <c r="X21">
        <v>-271</v>
      </c>
      <c r="Y21">
        <v>0</v>
      </c>
      <c r="Z21">
        <v>0</v>
      </c>
      <c r="AA21">
        <v>2.31</v>
      </c>
      <c r="AB21">
        <v>-105</v>
      </c>
    </row>
    <row r="22" spans="7:28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0</v>
      </c>
      <c r="M22" s="74">
        <v>1.73</v>
      </c>
      <c r="N22" s="73">
        <v>0</v>
      </c>
      <c r="O22" s="46">
        <v>-256</v>
      </c>
      <c r="P22" s="46">
        <v>-86</v>
      </c>
      <c r="Q22" s="46">
        <v>0</v>
      </c>
      <c r="R22" s="46">
        <v>0</v>
      </c>
      <c r="S22" s="74">
        <v>0</v>
      </c>
      <c r="U22" s="73">
        <v>-342</v>
      </c>
      <c r="V22" s="74">
        <v>1.73</v>
      </c>
      <c r="W22">
        <v>0</v>
      </c>
      <c r="X22">
        <v>-256</v>
      </c>
      <c r="Y22">
        <v>0</v>
      </c>
      <c r="Z22">
        <v>0</v>
      </c>
      <c r="AA22">
        <v>1.73</v>
      </c>
      <c r="AB22">
        <v>-86</v>
      </c>
    </row>
    <row r="23" spans="7:28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0</v>
      </c>
      <c r="M23" s="74">
        <v>3.37</v>
      </c>
      <c r="N23" s="73">
        <v>0</v>
      </c>
      <c r="O23" s="46">
        <v>-241</v>
      </c>
      <c r="P23" s="46">
        <v>-52</v>
      </c>
      <c r="Q23" s="46">
        <v>0</v>
      </c>
      <c r="R23" s="46">
        <v>0</v>
      </c>
      <c r="S23" s="74">
        <v>0</v>
      </c>
      <c r="U23" s="73">
        <v>-293</v>
      </c>
      <c r="V23" s="74">
        <v>3.37</v>
      </c>
      <c r="W23">
        <v>0</v>
      </c>
      <c r="X23">
        <v>-241</v>
      </c>
      <c r="Y23">
        <v>0</v>
      </c>
      <c r="Z23">
        <v>0</v>
      </c>
      <c r="AA23">
        <v>3.37</v>
      </c>
      <c r="AB23">
        <v>-52</v>
      </c>
    </row>
    <row r="24" spans="7:28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0</v>
      </c>
      <c r="M24" s="74">
        <v>3.37</v>
      </c>
      <c r="N24" s="73">
        <v>0</v>
      </c>
      <c r="O24" s="46">
        <v>-226</v>
      </c>
      <c r="P24" s="46">
        <v>-272</v>
      </c>
      <c r="Q24" s="46">
        <v>0</v>
      </c>
      <c r="R24" s="46">
        <v>0</v>
      </c>
      <c r="S24" s="74">
        <v>0</v>
      </c>
      <c r="U24" s="73">
        <v>-498</v>
      </c>
      <c r="V24" s="74">
        <v>3.37</v>
      </c>
      <c r="W24">
        <v>0</v>
      </c>
      <c r="X24">
        <v>-226</v>
      </c>
      <c r="Y24">
        <v>0</v>
      </c>
      <c r="Z24">
        <v>0</v>
      </c>
      <c r="AA24">
        <v>3.37</v>
      </c>
      <c r="AB24">
        <v>-272</v>
      </c>
    </row>
    <row r="25" spans="7:28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0</v>
      </c>
      <c r="M25" s="74">
        <v>3.47</v>
      </c>
      <c r="N25" s="73">
        <v>0</v>
      </c>
      <c r="O25" s="46">
        <v>-191</v>
      </c>
      <c r="P25" s="46">
        <v>-217</v>
      </c>
      <c r="Q25" s="46">
        <v>0</v>
      </c>
      <c r="R25" s="46">
        <v>0</v>
      </c>
      <c r="S25" s="74">
        <v>0</v>
      </c>
      <c r="U25" s="73">
        <v>-408</v>
      </c>
      <c r="V25" s="74">
        <v>3.47</v>
      </c>
      <c r="W25">
        <v>0</v>
      </c>
      <c r="X25">
        <v>-191</v>
      </c>
      <c r="Y25">
        <v>0</v>
      </c>
      <c r="Z25">
        <v>0</v>
      </c>
      <c r="AA25">
        <v>3.47</v>
      </c>
      <c r="AB25">
        <v>-217</v>
      </c>
    </row>
    <row r="26" spans="7:28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0</v>
      </c>
      <c r="M26" s="74">
        <v>3.95</v>
      </c>
      <c r="N26" s="73">
        <v>0</v>
      </c>
      <c r="O26" s="46">
        <v>-156</v>
      </c>
      <c r="P26" s="46">
        <v>-88</v>
      </c>
      <c r="Q26" s="46">
        <v>0</v>
      </c>
      <c r="R26" s="46">
        <v>0</v>
      </c>
      <c r="S26" s="74">
        <v>0</v>
      </c>
      <c r="U26" s="73">
        <v>-244</v>
      </c>
      <c r="V26" s="74">
        <v>3.95</v>
      </c>
      <c r="W26">
        <v>0</v>
      </c>
      <c r="X26">
        <v>-156</v>
      </c>
      <c r="Y26">
        <v>0</v>
      </c>
      <c r="Z26">
        <v>0</v>
      </c>
      <c r="AA26">
        <v>3.95</v>
      </c>
      <c r="AB26">
        <v>-88</v>
      </c>
    </row>
    <row r="27" spans="7:28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0</v>
      </c>
      <c r="M27" s="74">
        <v>4.04</v>
      </c>
      <c r="N27" s="73">
        <v>0</v>
      </c>
      <c r="O27" s="46">
        <v>-59</v>
      </c>
      <c r="P27" s="46">
        <v>-258</v>
      </c>
      <c r="Q27" s="46">
        <v>0</v>
      </c>
      <c r="R27" s="46">
        <v>0</v>
      </c>
      <c r="S27" s="74">
        <v>0</v>
      </c>
      <c r="U27" s="73">
        <v>-317</v>
      </c>
      <c r="V27" s="74">
        <v>4.04</v>
      </c>
      <c r="W27">
        <v>0</v>
      </c>
      <c r="X27">
        <v>-59</v>
      </c>
      <c r="Y27">
        <v>0</v>
      </c>
      <c r="Z27">
        <v>0</v>
      </c>
      <c r="AA27">
        <v>4.04</v>
      </c>
      <c r="AB27">
        <v>-258</v>
      </c>
    </row>
    <row r="28" spans="7:28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0</v>
      </c>
      <c r="M28" s="74">
        <v>5.01</v>
      </c>
      <c r="N28" s="73">
        <v>0</v>
      </c>
      <c r="O28" s="46">
        <v>-45</v>
      </c>
      <c r="P28" s="46">
        <v>-136</v>
      </c>
      <c r="Q28" s="46">
        <v>0</v>
      </c>
      <c r="R28" s="46">
        <v>0</v>
      </c>
      <c r="S28" s="74">
        <v>0</v>
      </c>
      <c r="U28" s="73">
        <v>-181</v>
      </c>
      <c r="V28" s="74">
        <v>5.01</v>
      </c>
      <c r="W28">
        <v>0</v>
      </c>
      <c r="X28">
        <v>-45</v>
      </c>
      <c r="Y28">
        <v>0</v>
      </c>
      <c r="Z28">
        <v>0</v>
      </c>
      <c r="AA28">
        <v>5.01</v>
      </c>
      <c r="AB28">
        <v>-136</v>
      </c>
    </row>
    <row r="29" spans="7:28">
      <c r="G29" t="s">
        <v>71</v>
      </c>
      <c r="H29" s="73">
        <v>7.36</v>
      </c>
      <c r="I29" s="46">
        <v>0</v>
      </c>
      <c r="J29" s="46">
        <v>0</v>
      </c>
      <c r="K29" s="46">
        <v>8.2200000000000006</v>
      </c>
      <c r="L29" s="46">
        <v>8.6</v>
      </c>
      <c r="M29" s="74">
        <v>3.44</v>
      </c>
      <c r="N29" s="73">
        <v>0</v>
      </c>
      <c r="O29" s="46">
        <v>0</v>
      </c>
      <c r="P29" s="46">
        <v>0</v>
      </c>
      <c r="Q29" s="46">
        <v>0</v>
      </c>
      <c r="R29" s="46">
        <v>0</v>
      </c>
      <c r="S29" s="74">
        <v>0</v>
      </c>
      <c r="U29" s="73">
        <v>0</v>
      </c>
      <c r="V29" s="74">
        <v>27.62</v>
      </c>
      <c r="W29">
        <v>7.36</v>
      </c>
      <c r="X29">
        <v>0</v>
      </c>
      <c r="Y29">
        <v>8.6</v>
      </c>
      <c r="Z29">
        <v>8.2200000000000006</v>
      </c>
      <c r="AA29">
        <v>3.44</v>
      </c>
      <c r="AB29">
        <v>0</v>
      </c>
    </row>
    <row r="30" spans="7:28">
      <c r="G30" t="s">
        <v>72</v>
      </c>
      <c r="H30" s="73">
        <v>72.22</v>
      </c>
      <c r="I30" s="46">
        <v>0</v>
      </c>
      <c r="J30" s="46">
        <v>0</v>
      </c>
      <c r="K30" s="46">
        <v>11.48</v>
      </c>
      <c r="L30" s="46">
        <v>9.92</v>
      </c>
      <c r="M30" s="74">
        <v>2.39</v>
      </c>
      <c r="N30" s="73">
        <v>0</v>
      </c>
      <c r="O30" s="46">
        <v>0</v>
      </c>
      <c r="P30" s="46">
        <v>0</v>
      </c>
      <c r="Q30" s="46">
        <v>0</v>
      </c>
      <c r="R30" s="46">
        <v>0</v>
      </c>
      <c r="S30" s="74">
        <v>0</v>
      </c>
      <c r="U30" s="73">
        <v>0</v>
      </c>
      <c r="V30" s="74">
        <v>96.01</v>
      </c>
      <c r="W30">
        <v>72.22</v>
      </c>
      <c r="X30">
        <v>0</v>
      </c>
      <c r="Y30">
        <v>9.92</v>
      </c>
      <c r="Z30">
        <v>11.48</v>
      </c>
      <c r="AA30">
        <v>2.39</v>
      </c>
      <c r="AB30">
        <v>0</v>
      </c>
    </row>
    <row r="31" spans="7:28">
      <c r="G31" t="s">
        <v>73</v>
      </c>
      <c r="H31" s="73">
        <v>14.81</v>
      </c>
      <c r="I31" s="46">
        <v>0</v>
      </c>
      <c r="J31" s="46">
        <v>0</v>
      </c>
      <c r="K31" s="46">
        <v>11.09</v>
      </c>
      <c r="L31" s="46">
        <v>8.0299999999999994</v>
      </c>
      <c r="M31" s="74">
        <v>1.42</v>
      </c>
      <c r="N31" s="73">
        <v>0</v>
      </c>
      <c r="O31" s="46">
        <v>0</v>
      </c>
      <c r="P31" s="46">
        <v>0</v>
      </c>
      <c r="Q31" s="46">
        <v>0</v>
      </c>
      <c r="R31" s="46">
        <v>0</v>
      </c>
      <c r="S31" s="74">
        <v>0</v>
      </c>
      <c r="U31" s="73">
        <v>0</v>
      </c>
      <c r="V31" s="74">
        <v>35.35</v>
      </c>
      <c r="W31">
        <v>14.81</v>
      </c>
      <c r="X31">
        <v>0</v>
      </c>
      <c r="Y31">
        <v>8.0299999999999994</v>
      </c>
      <c r="Z31">
        <v>11.09</v>
      </c>
      <c r="AA31">
        <v>1.42</v>
      </c>
      <c r="AB31">
        <v>0</v>
      </c>
    </row>
    <row r="32" spans="7:28">
      <c r="G32" t="s">
        <v>74</v>
      </c>
      <c r="H32" s="73">
        <v>137.47999999999999</v>
      </c>
      <c r="I32" s="46">
        <v>0</v>
      </c>
      <c r="J32" s="46">
        <v>0</v>
      </c>
      <c r="K32" s="46">
        <v>9.64</v>
      </c>
      <c r="L32" s="46">
        <v>6.35</v>
      </c>
      <c r="M32" s="74">
        <v>0.89</v>
      </c>
      <c r="N32" s="73">
        <v>0</v>
      </c>
      <c r="O32" s="46">
        <v>0</v>
      </c>
      <c r="P32" s="46">
        <v>0</v>
      </c>
      <c r="Q32" s="46">
        <v>0</v>
      </c>
      <c r="R32" s="46">
        <v>0</v>
      </c>
      <c r="S32" s="74">
        <v>0</v>
      </c>
      <c r="U32" s="73">
        <v>0</v>
      </c>
      <c r="V32" s="74">
        <v>154.36000000000001</v>
      </c>
      <c r="W32">
        <v>137.47999999999999</v>
      </c>
      <c r="X32">
        <v>0</v>
      </c>
      <c r="Y32">
        <v>6.35</v>
      </c>
      <c r="Z32">
        <v>9.64</v>
      </c>
      <c r="AA32">
        <v>0.89</v>
      </c>
      <c r="AB32">
        <v>0</v>
      </c>
    </row>
    <row r="33" spans="7:28">
      <c r="G33" t="s">
        <v>75</v>
      </c>
      <c r="H33" s="73">
        <v>233.07</v>
      </c>
      <c r="I33" s="46">
        <v>0</v>
      </c>
      <c r="J33" s="46">
        <v>0</v>
      </c>
      <c r="K33" s="46">
        <v>8.2899999999999991</v>
      </c>
      <c r="L33" s="46">
        <v>4.76</v>
      </c>
      <c r="M33" s="74">
        <v>0.4</v>
      </c>
      <c r="N33" s="73">
        <v>0</v>
      </c>
      <c r="O33" s="46">
        <v>0</v>
      </c>
      <c r="P33" s="46">
        <v>0</v>
      </c>
      <c r="Q33" s="46">
        <v>0</v>
      </c>
      <c r="R33" s="46">
        <v>0</v>
      </c>
      <c r="S33" s="74">
        <v>0</v>
      </c>
      <c r="U33" s="73">
        <v>0</v>
      </c>
      <c r="V33" s="74">
        <v>246.52</v>
      </c>
      <c r="W33">
        <v>233.07</v>
      </c>
      <c r="X33">
        <v>0</v>
      </c>
      <c r="Y33">
        <v>4.76</v>
      </c>
      <c r="Z33">
        <v>8.2899999999999991</v>
      </c>
      <c r="AA33">
        <v>0.4</v>
      </c>
      <c r="AB33">
        <v>0</v>
      </c>
    </row>
    <row r="34" spans="7:28">
      <c r="G34" t="s">
        <v>76</v>
      </c>
      <c r="H34" s="73">
        <v>249.84</v>
      </c>
      <c r="I34" s="46">
        <v>0</v>
      </c>
      <c r="J34" s="46">
        <v>0</v>
      </c>
      <c r="K34" s="46">
        <v>9.11</v>
      </c>
      <c r="L34" s="46">
        <v>4.47</v>
      </c>
      <c r="M34" s="74">
        <v>0.22</v>
      </c>
      <c r="N34" s="73">
        <v>0</v>
      </c>
      <c r="O34" s="46">
        <v>0</v>
      </c>
      <c r="P34" s="46">
        <v>0</v>
      </c>
      <c r="Q34" s="46">
        <v>0</v>
      </c>
      <c r="R34" s="46">
        <v>0</v>
      </c>
      <c r="S34" s="74">
        <v>0</v>
      </c>
      <c r="U34" s="73">
        <v>0</v>
      </c>
      <c r="V34" s="74">
        <v>263.64</v>
      </c>
      <c r="W34">
        <v>249.84</v>
      </c>
      <c r="X34">
        <v>0</v>
      </c>
      <c r="Y34">
        <v>4.47</v>
      </c>
      <c r="Z34">
        <v>9.11</v>
      </c>
      <c r="AA34">
        <v>0.22</v>
      </c>
      <c r="AB34">
        <v>0</v>
      </c>
    </row>
    <row r="35" spans="7:28">
      <c r="G35" t="s">
        <v>77</v>
      </c>
      <c r="H35" s="73">
        <v>56.1</v>
      </c>
      <c r="I35" s="46">
        <v>0</v>
      </c>
      <c r="J35" s="46">
        <v>0</v>
      </c>
      <c r="K35" s="46">
        <v>9.4</v>
      </c>
      <c r="L35" s="46">
        <v>3.78</v>
      </c>
      <c r="M35" s="74">
        <v>0</v>
      </c>
      <c r="N35" s="73">
        <v>0</v>
      </c>
      <c r="O35" s="46">
        <v>0</v>
      </c>
      <c r="P35" s="46">
        <v>0</v>
      </c>
      <c r="Q35" s="46">
        <v>0</v>
      </c>
      <c r="R35" s="46">
        <v>0</v>
      </c>
      <c r="S35" s="74">
        <v>0</v>
      </c>
      <c r="U35" s="73">
        <v>0</v>
      </c>
      <c r="V35" s="74">
        <v>69.28</v>
      </c>
      <c r="W35">
        <v>56.1</v>
      </c>
      <c r="X35">
        <v>0</v>
      </c>
      <c r="Y35">
        <v>3.78</v>
      </c>
      <c r="Z35">
        <v>9.4</v>
      </c>
      <c r="AA35">
        <v>0</v>
      </c>
      <c r="AB35">
        <v>0</v>
      </c>
    </row>
    <row r="36" spans="7:28">
      <c r="G36" t="s">
        <v>78</v>
      </c>
      <c r="H36" s="73">
        <v>66.489999999999995</v>
      </c>
      <c r="I36" s="46">
        <v>0</v>
      </c>
      <c r="J36" s="46">
        <v>18.559999999999999</v>
      </c>
      <c r="K36" s="46">
        <v>8.1</v>
      </c>
      <c r="L36" s="46">
        <v>2.66</v>
      </c>
      <c r="M36" s="74">
        <v>0.36</v>
      </c>
      <c r="N36" s="73">
        <v>0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U36" s="73">
        <v>0</v>
      </c>
      <c r="V36" s="74">
        <v>96.17</v>
      </c>
      <c r="W36">
        <v>66.489999999999995</v>
      </c>
      <c r="X36">
        <v>0</v>
      </c>
      <c r="Y36">
        <v>2.66</v>
      </c>
      <c r="Z36">
        <v>8.1</v>
      </c>
      <c r="AA36">
        <v>0.36</v>
      </c>
      <c r="AB36">
        <v>18.559999999999999</v>
      </c>
    </row>
    <row r="37" spans="7:28">
      <c r="G37" t="s">
        <v>79</v>
      </c>
      <c r="H37" s="73">
        <v>69.64</v>
      </c>
      <c r="I37" s="46">
        <v>0</v>
      </c>
      <c r="J37" s="46">
        <v>15.58</v>
      </c>
      <c r="K37" s="46">
        <v>16.149999999999999</v>
      </c>
      <c r="L37" s="46">
        <v>4.7300000000000004</v>
      </c>
      <c r="M37" s="74">
        <v>0.55000000000000004</v>
      </c>
      <c r="N37" s="73">
        <v>0</v>
      </c>
      <c r="O37" s="46">
        <v>0</v>
      </c>
      <c r="P37" s="46">
        <v>0</v>
      </c>
      <c r="Q37" s="46">
        <v>0</v>
      </c>
      <c r="R37" s="46">
        <v>0</v>
      </c>
      <c r="S37" s="74">
        <v>0</v>
      </c>
      <c r="U37" s="73">
        <v>0</v>
      </c>
      <c r="V37" s="74">
        <v>106.65</v>
      </c>
      <c r="W37">
        <v>69.64</v>
      </c>
      <c r="X37">
        <v>0</v>
      </c>
      <c r="Y37">
        <v>4.7300000000000004</v>
      </c>
      <c r="Z37">
        <v>16.149999999999999</v>
      </c>
      <c r="AA37">
        <v>0.55000000000000004</v>
      </c>
      <c r="AB37">
        <v>15.58</v>
      </c>
    </row>
    <row r="38" spans="7:28">
      <c r="G38" t="s">
        <v>80</v>
      </c>
      <c r="H38" s="73">
        <v>20.79</v>
      </c>
      <c r="I38" s="46">
        <v>0</v>
      </c>
      <c r="J38" s="46">
        <v>0</v>
      </c>
      <c r="K38" s="46">
        <v>22.46</v>
      </c>
      <c r="L38" s="46">
        <v>5.53</v>
      </c>
      <c r="M38" s="74">
        <v>1.1100000000000001</v>
      </c>
      <c r="N38" s="73">
        <v>0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U38" s="73">
        <v>0</v>
      </c>
      <c r="V38" s="74">
        <v>49.89</v>
      </c>
      <c r="W38">
        <v>20.79</v>
      </c>
      <c r="X38">
        <v>0</v>
      </c>
      <c r="Y38">
        <v>5.53</v>
      </c>
      <c r="Z38">
        <v>22.46</v>
      </c>
      <c r="AA38">
        <v>1.1100000000000001</v>
      </c>
      <c r="AB38">
        <v>0</v>
      </c>
    </row>
    <row r="39" spans="7:28">
      <c r="G39" t="s">
        <v>81</v>
      </c>
      <c r="H39" s="73">
        <v>21.79</v>
      </c>
      <c r="I39" s="46">
        <v>0</v>
      </c>
      <c r="J39" s="46">
        <v>6.68</v>
      </c>
      <c r="K39" s="46">
        <v>28</v>
      </c>
      <c r="L39" s="46">
        <v>5.81</v>
      </c>
      <c r="M39" s="74">
        <v>1.1499999999999999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U39" s="73">
        <v>0</v>
      </c>
      <c r="V39" s="74">
        <v>63.43</v>
      </c>
      <c r="W39">
        <v>21.79</v>
      </c>
      <c r="X39">
        <v>0</v>
      </c>
      <c r="Y39">
        <v>5.81</v>
      </c>
      <c r="Z39">
        <v>28</v>
      </c>
      <c r="AA39">
        <v>1.1499999999999999</v>
      </c>
      <c r="AB39">
        <v>6.68</v>
      </c>
    </row>
    <row r="40" spans="7:28">
      <c r="G40" t="s">
        <v>82</v>
      </c>
      <c r="H40" s="73">
        <v>12.15</v>
      </c>
      <c r="I40" s="46">
        <v>0</v>
      </c>
      <c r="J40" s="46">
        <v>48.68</v>
      </c>
      <c r="K40" s="46">
        <v>27</v>
      </c>
      <c r="L40" s="46">
        <v>5.46</v>
      </c>
      <c r="M40" s="74">
        <v>0.89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U40" s="73">
        <v>0</v>
      </c>
      <c r="V40" s="74">
        <v>94.18</v>
      </c>
      <c r="W40">
        <v>12.15</v>
      </c>
      <c r="X40">
        <v>0</v>
      </c>
      <c r="Y40">
        <v>5.46</v>
      </c>
      <c r="Z40">
        <v>27</v>
      </c>
      <c r="AA40">
        <v>0.89</v>
      </c>
      <c r="AB40">
        <v>48.68</v>
      </c>
    </row>
    <row r="41" spans="7:28">
      <c r="G41" t="s">
        <v>83</v>
      </c>
      <c r="H41" s="73">
        <v>0</v>
      </c>
      <c r="I41" s="46">
        <v>0</v>
      </c>
      <c r="J41" s="46">
        <v>57.01</v>
      </c>
      <c r="K41" s="46">
        <v>30.55</v>
      </c>
      <c r="L41" s="46">
        <v>5.7</v>
      </c>
      <c r="M41" s="74">
        <v>1.93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U41" s="73">
        <v>0</v>
      </c>
      <c r="V41" s="74">
        <v>95.19</v>
      </c>
      <c r="W41">
        <v>0</v>
      </c>
      <c r="X41">
        <v>0</v>
      </c>
      <c r="Y41">
        <v>5.7</v>
      </c>
      <c r="Z41">
        <v>30.55</v>
      </c>
      <c r="AA41">
        <v>1.93</v>
      </c>
      <c r="AB41">
        <v>57.01</v>
      </c>
    </row>
    <row r="42" spans="7:28">
      <c r="G42" t="s">
        <v>84</v>
      </c>
      <c r="H42" s="73">
        <v>0</v>
      </c>
      <c r="I42" s="46">
        <v>0</v>
      </c>
      <c r="J42" s="46">
        <v>51.94</v>
      </c>
      <c r="K42" s="46">
        <v>33.340000000000003</v>
      </c>
      <c r="L42" s="46">
        <v>5.39</v>
      </c>
      <c r="M42" s="74">
        <v>0.9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U42" s="73">
        <v>0</v>
      </c>
      <c r="V42" s="74">
        <v>91.57</v>
      </c>
      <c r="W42">
        <v>0</v>
      </c>
      <c r="X42">
        <v>0</v>
      </c>
      <c r="Y42">
        <v>5.39</v>
      </c>
      <c r="Z42">
        <v>33.340000000000003</v>
      </c>
      <c r="AA42">
        <v>0.9</v>
      </c>
      <c r="AB42">
        <v>51.94</v>
      </c>
    </row>
    <row r="43" spans="7:28">
      <c r="G43" t="s">
        <v>85</v>
      </c>
      <c r="H43" s="73">
        <v>68.86</v>
      </c>
      <c r="I43" s="46">
        <v>0</v>
      </c>
      <c r="J43" s="46">
        <v>92.08</v>
      </c>
      <c r="K43" s="46">
        <v>33.71</v>
      </c>
      <c r="L43" s="46">
        <v>5.45</v>
      </c>
      <c r="M43" s="74">
        <v>0.8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U43" s="73">
        <v>0</v>
      </c>
      <c r="V43" s="74">
        <v>200.9</v>
      </c>
      <c r="W43">
        <v>68.86</v>
      </c>
      <c r="X43">
        <v>0</v>
      </c>
      <c r="Y43">
        <v>5.45</v>
      </c>
      <c r="Z43">
        <v>33.71</v>
      </c>
      <c r="AA43">
        <v>0.8</v>
      </c>
      <c r="AB43">
        <v>92.08</v>
      </c>
    </row>
    <row r="44" spans="7:28">
      <c r="G44" t="s">
        <v>86</v>
      </c>
      <c r="H44" s="73">
        <v>8.4499999999999993</v>
      </c>
      <c r="I44" s="46">
        <v>0</v>
      </c>
      <c r="J44" s="46">
        <v>90.39</v>
      </c>
      <c r="K44" s="46">
        <v>30.24</v>
      </c>
      <c r="L44" s="46">
        <v>4.4800000000000004</v>
      </c>
      <c r="M44" s="74">
        <v>0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U44" s="73">
        <v>0</v>
      </c>
      <c r="V44" s="74">
        <v>133.56</v>
      </c>
      <c r="W44">
        <v>8.4499999999999993</v>
      </c>
      <c r="X44">
        <v>0</v>
      </c>
      <c r="Y44">
        <v>4.4800000000000004</v>
      </c>
      <c r="Z44">
        <v>30.24</v>
      </c>
      <c r="AA44">
        <v>0</v>
      </c>
      <c r="AB44">
        <v>90.39</v>
      </c>
    </row>
    <row r="45" spans="7:28">
      <c r="G45" t="s">
        <v>87</v>
      </c>
      <c r="H45" s="73">
        <v>92.6</v>
      </c>
      <c r="I45" s="46">
        <v>0</v>
      </c>
      <c r="J45" s="46">
        <v>95.3</v>
      </c>
      <c r="K45" s="46">
        <v>0</v>
      </c>
      <c r="L45" s="46">
        <v>0</v>
      </c>
      <c r="M45" s="74">
        <v>0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U45" s="73">
        <v>0</v>
      </c>
      <c r="V45" s="74">
        <v>187.9</v>
      </c>
      <c r="W45">
        <v>92.6</v>
      </c>
      <c r="X45">
        <v>0</v>
      </c>
      <c r="Y45">
        <v>0</v>
      </c>
      <c r="Z45">
        <v>0</v>
      </c>
      <c r="AA45">
        <v>0</v>
      </c>
      <c r="AB45">
        <v>95.3</v>
      </c>
    </row>
    <row r="46" spans="7:28">
      <c r="G46" t="s">
        <v>88</v>
      </c>
      <c r="H46" s="73">
        <v>54.58</v>
      </c>
      <c r="I46" s="46">
        <v>0</v>
      </c>
      <c r="J46" s="46">
        <v>80.86</v>
      </c>
      <c r="K46" s="46">
        <v>0</v>
      </c>
      <c r="L46" s="46">
        <v>0</v>
      </c>
      <c r="M46" s="74">
        <v>0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U46" s="73">
        <v>0</v>
      </c>
      <c r="V46" s="74">
        <v>135.44</v>
      </c>
      <c r="W46">
        <v>54.58</v>
      </c>
      <c r="X46">
        <v>0</v>
      </c>
      <c r="Y46">
        <v>0</v>
      </c>
      <c r="Z46">
        <v>0</v>
      </c>
      <c r="AA46">
        <v>0</v>
      </c>
      <c r="AB46">
        <v>80.86</v>
      </c>
    </row>
    <row r="47" spans="7:28">
      <c r="G47" t="s">
        <v>89</v>
      </c>
      <c r="H47" s="73">
        <v>51.01</v>
      </c>
      <c r="I47" s="46">
        <v>0</v>
      </c>
      <c r="J47" s="46">
        <v>39.47</v>
      </c>
      <c r="K47" s="46">
        <v>0</v>
      </c>
      <c r="L47" s="46">
        <v>0</v>
      </c>
      <c r="M47" s="74">
        <v>0</v>
      </c>
      <c r="N47" s="73">
        <v>0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U47" s="73">
        <v>0</v>
      </c>
      <c r="V47" s="74">
        <v>90.48</v>
      </c>
      <c r="W47">
        <v>51.01</v>
      </c>
      <c r="X47">
        <v>0</v>
      </c>
      <c r="Y47">
        <v>0</v>
      </c>
      <c r="Z47">
        <v>0</v>
      </c>
      <c r="AA47">
        <v>0</v>
      </c>
      <c r="AB47">
        <v>39.47</v>
      </c>
    </row>
    <row r="48" spans="7:28">
      <c r="G48" t="s">
        <v>90</v>
      </c>
      <c r="H48" s="73">
        <v>0</v>
      </c>
      <c r="I48" s="46">
        <v>0</v>
      </c>
      <c r="J48" s="46">
        <v>50.06</v>
      </c>
      <c r="K48" s="46">
        <v>0</v>
      </c>
      <c r="L48" s="46">
        <v>0</v>
      </c>
      <c r="M48" s="74">
        <v>0</v>
      </c>
      <c r="N48" s="73">
        <v>0</v>
      </c>
      <c r="O48" s="46">
        <v>0</v>
      </c>
      <c r="P48" s="46">
        <v>0</v>
      </c>
      <c r="Q48" s="46">
        <v>0</v>
      </c>
      <c r="R48" s="46">
        <v>0</v>
      </c>
      <c r="S48" s="74">
        <v>0</v>
      </c>
      <c r="U48" s="73">
        <v>0</v>
      </c>
      <c r="V48" s="74">
        <v>50.06</v>
      </c>
      <c r="W48">
        <v>0</v>
      </c>
      <c r="X48">
        <v>0</v>
      </c>
      <c r="Y48">
        <v>0</v>
      </c>
      <c r="Z48">
        <v>0</v>
      </c>
      <c r="AA48">
        <v>0</v>
      </c>
      <c r="AB48">
        <v>50.06</v>
      </c>
    </row>
    <row r="49" spans="7:28">
      <c r="G49" t="s">
        <v>91</v>
      </c>
      <c r="H49" s="73">
        <v>0</v>
      </c>
      <c r="I49" s="46">
        <v>0</v>
      </c>
      <c r="J49" s="46">
        <v>32.729999999999997</v>
      </c>
      <c r="K49" s="46">
        <v>0</v>
      </c>
      <c r="L49" s="46">
        <v>0</v>
      </c>
      <c r="M49" s="74">
        <v>0</v>
      </c>
      <c r="N49" s="73">
        <v>0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U49" s="73">
        <v>0</v>
      </c>
      <c r="V49" s="74">
        <v>32.729999999999997</v>
      </c>
      <c r="W49">
        <v>0</v>
      </c>
      <c r="X49">
        <v>0</v>
      </c>
      <c r="Y49">
        <v>0</v>
      </c>
      <c r="Z49">
        <v>0</v>
      </c>
      <c r="AA49">
        <v>0</v>
      </c>
      <c r="AB49">
        <v>32.729999999999997</v>
      </c>
    </row>
    <row r="50" spans="7:28">
      <c r="G50" t="s">
        <v>92</v>
      </c>
      <c r="H50" s="73">
        <v>11.55</v>
      </c>
      <c r="I50" s="46">
        <v>0</v>
      </c>
      <c r="J50" s="46">
        <v>8.66</v>
      </c>
      <c r="K50" s="46">
        <v>0</v>
      </c>
      <c r="L50" s="46">
        <v>0</v>
      </c>
      <c r="M50" s="74">
        <v>0</v>
      </c>
      <c r="N50" s="73">
        <v>0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U50" s="73">
        <v>0</v>
      </c>
      <c r="V50" s="74">
        <v>20.21</v>
      </c>
      <c r="W50">
        <v>11.55</v>
      </c>
      <c r="X50">
        <v>0</v>
      </c>
      <c r="Y50">
        <v>0</v>
      </c>
      <c r="Z50">
        <v>0</v>
      </c>
      <c r="AA50">
        <v>0</v>
      </c>
      <c r="AB50">
        <v>8.66</v>
      </c>
    </row>
    <row r="51" spans="7:28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0</v>
      </c>
      <c r="M51" s="74">
        <v>0</v>
      </c>
      <c r="N51" s="73">
        <v>0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U51" s="73">
        <v>0</v>
      </c>
      <c r="V51" s="74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</row>
    <row r="52" spans="7:28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0</v>
      </c>
      <c r="M52" s="74">
        <v>0</v>
      </c>
      <c r="N52" s="73">
        <v>0</v>
      </c>
      <c r="O52" s="46">
        <v>-21</v>
      </c>
      <c r="P52" s="46">
        <v>0</v>
      </c>
      <c r="Q52" s="46">
        <v>0</v>
      </c>
      <c r="R52" s="46">
        <v>0</v>
      </c>
      <c r="S52" s="74">
        <v>0</v>
      </c>
      <c r="U52" s="73">
        <v>-21</v>
      </c>
      <c r="V52" s="74">
        <v>0</v>
      </c>
      <c r="W52">
        <v>0</v>
      </c>
      <c r="X52">
        <v>-21</v>
      </c>
      <c r="Y52">
        <v>0</v>
      </c>
      <c r="Z52">
        <v>0</v>
      </c>
      <c r="AA52">
        <v>0</v>
      </c>
      <c r="AB52">
        <v>0</v>
      </c>
    </row>
    <row r="53" spans="7:28">
      <c r="G53" t="s">
        <v>95</v>
      </c>
      <c r="H53" s="73">
        <v>0</v>
      </c>
      <c r="I53" s="46">
        <v>0</v>
      </c>
      <c r="J53" s="46">
        <v>0</v>
      </c>
      <c r="K53" s="46">
        <v>0</v>
      </c>
      <c r="L53" s="46">
        <v>0</v>
      </c>
      <c r="M53" s="74">
        <v>0</v>
      </c>
      <c r="N53" s="73">
        <v>0</v>
      </c>
      <c r="O53" s="46">
        <v>-31</v>
      </c>
      <c r="P53" s="46">
        <v>0</v>
      </c>
      <c r="Q53" s="46">
        <v>0</v>
      </c>
      <c r="R53" s="46">
        <v>0</v>
      </c>
      <c r="S53" s="74">
        <v>0</v>
      </c>
      <c r="U53" s="73">
        <v>-31</v>
      </c>
      <c r="V53" s="74">
        <v>0</v>
      </c>
      <c r="W53">
        <v>0</v>
      </c>
      <c r="X53">
        <v>-31</v>
      </c>
      <c r="Y53">
        <v>0</v>
      </c>
      <c r="Z53">
        <v>0</v>
      </c>
      <c r="AA53">
        <v>0</v>
      </c>
      <c r="AB53">
        <v>0</v>
      </c>
    </row>
    <row r="54" spans="7:28">
      <c r="G54" t="s">
        <v>96</v>
      </c>
      <c r="H54" s="73">
        <v>0</v>
      </c>
      <c r="I54" s="46">
        <v>0</v>
      </c>
      <c r="J54" s="46">
        <v>0</v>
      </c>
      <c r="K54" s="46">
        <v>0</v>
      </c>
      <c r="L54" s="46">
        <v>0</v>
      </c>
      <c r="M54" s="74">
        <v>0</v>
      </c>
      <c r="N54" s="73">
        <v>0</v>
      </c>
      <c r="O54" s="46">
        <v>-56</v>
      </c>
      <c r="P54" s="46">
        <v>0</v>
      </c>
      <c r="Q54" s="46">
        <v>0</v>
      </c>
      <c r="R54" s="46">
        <v>0</v>
      </c>
      <c r="S54" s="74">
        <v>0</v>
      </c>
      <c r="U54" s="73">
        <v>-56</v>
      </c>
      <c r="V54" s="74">
        <v>0</v>
      </c>
      <c r="W54">
        <v>0</v>
      </c>
      <c r="X54">
        <v>-56</v>
      </c>
      <c r="Y54">
        <v>0</v>
      </c>
      <c r="Z54">
        <v>0</v>
      </c>
      <c r="AA54">
        <v>0</v>
      </c>
      <c r="AB54">
        <v>0</v>
      </c>
    </row>
    <row r="55" spans="7:28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0</v>
      </c>
      <c r="M55" s="74">
        <v>0</v>
      </c>
      <c r="N55" s="73">
        <v>0</v>
      </c>
      <c r="O55" s="46">
        <v>-26</v>
      </c>
      <c r="P55" s="46">
        <v>0</v>
      </c>
      <c r="Q55" s="46">
        <v>0</v>
      </c>
      <c r="R55" s="46">
        <v>0</v>
      </c>
      <c r="S55" s="74">
        <v>0</v>
      </c>
      <c r="U55" s="73">
        <v>-26</v>
      </c>
      <c r="V55" s="74">
        <v>0</v>
      </c>
      <c r="W55">
        <v>0</v>
      </c>
      <c r="X55">
        <v>-26</v>
      </c>
      <c r="Y55">
        <v>0</v>
      </c>
      <c r="Z55">
        <v>0</v>
      </c>
      <c r="AA55">
        <v>0</v>
      </c>
      <c r="AB55">
        <v>0</v>
      </c>
    </row>
    <row r="56" spans="7:28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0</v>
      </c>
      <c r="M56" s="74">
        <v>0</v>
      </c>
      <c r="N56" s="73">
        <v>0</v>
      </c>
      <c r="O56" s="46">
        <v>-46</v>
      </c>
      <c r="P56" s="46">
        <v>0</v>
      </c>
      <c r="Q56" s="46">
        <v>0</v>
      </c>
      <c r="R56" s="46">
        <v>0</v>
      </c>
      <c r="S56" s="74">
        <v>0</v>
      </c>
      <c r="U56" s="73">
        <v>-46</v>
      </c>
      <c r="V56" s="74">
        <v>0</v>
      </c>
      <c r="W56">
        <v>0</v>
      </c>
      <c r="X56">
        <v>-46</v>
      </c>
      <c r="Y56">
        <v>0</v>
      </c>
      <c r="Z56">
        <v>0</v>
      </c>
      <c r="AA56">
        <v>0</v>
      </c>
      <c r="AB56">
        <v>0</v>
      </c>
    </row>
    <row r="57" spans="7:28">
      <c r="G57" t="s">
        <v>99</v>
      </c>
      <c r="H57" s="73">
        <v>0</v>
      </c>
      <c r="I57" s="46">
        <v>0</v>
      </c>
      <c r="J57" s="46">
        <v>0</v>
      </c>
      <c r="K57" s="46">
        <v>0</v>
      </c>
      <c r="L57" s="46">
        <v>0</v>
      </c>
      <c r="M57" s="74">
        <v>0</v>
      </c>
      <c r="N57" s="73">
        <v>0</v>
      </c>
      <c r="O57" s="46">
        <v>-76</v>
      </c>
      <c r="P57" s="46">
        <v>0</v>
      </c>
      <c r="Q57" s="46">
        <v>0</v>
      </c>
      <c r="R57" s="46">
        <v>0</v>
      </c>
      <c r="S57" s="74">
        <v>0</v>
      </c>
      <c r="U57" s="73">
        <v>-76</v>
      </c>
      <c r="V57" s="74">
        <v>0</v>
      </c>
      <c r="W57">
        <v>0</v>
      </c>
      <c r="X57">
        <v>-76</v>
      </c>
      <c r="Y57">
        <v>0</v>
      </c>
      <c r="Z57">
        <v>0</v>
      </c>
      <c r="AA57">
        <v>0</v>
      </c>
      <c r="AB57">
        <v>0</v>
      </c>
    </row>
    <row r="58" spans="7:28">
      <c r="G58" t="s">
        <v>100</v>
      </c>
      <c r="H58" s="73">
        <v>0</v>
      </c>
      <c r="I58" s="46">
        <v>0</v>
      </c>
      <c r="J58" s="46">
        <v>0</v>
      </c>
      <c r="K58" s="46">
        <v>0</v>
      </c>
      <c r="L58" s="46">
        <v>0</v>
      </c>
      <c r="M58" s="74">
        <v>0</v>
      </c>
      <c r="N58" s="73">
        <v>0</v>
      </c>
      <c r="O58" s="46">
        <v>-86</v>
      </c>
      <c r="P58" s="46">
        <v>0</v>
      </c>
      <c r="Q58" s="46">
        <v>0</v>
      </c>
      <c r="R58" s="46">
        <v>0</v>
      </c>
      <c r="S58" s="74">
        <v>0</v>
      </c>
      <c r="U58" s="73">
        <v>-86</v>
      </c>
      <c r="V58" s="74">
        <v>0</v>
      </c>
      <c r="W58">
        <v>0</v>
      </c>
      <c r="X58">
        <v>-86</v>
      </c>
      <c r="Y58">
        <v>0</v>
      </c>
      <c r="Z58">
        <v>0</v>
      </c>
      <c r="AA58">
        <v>0</v>
      </c>
      <c r="AB58">
        <v>0</v>
      </c>
    </row>
    <row r="59" spans="7:28">
      <c r="G59" t="s">
        <v>101</v>
      </c>
      <c r="H59" s="73">
        <v>0</v>
      </c>
      <c r="I59" s="46">
        <v>0</v>
      </c>
      <c r="J59" s="46">
        <v>0</v>
      </c>
      <c r="K59" s="46">
        <v>0</v>
      </c>
      <c r="L59" s="46">
        <v>0</v>
      </c>
      <c r="M59" s="74">
        <v>0</v>
      </c>
      <c r="N59" s="73">
        <v>0</v>
      </c>
      <c r="O59" s="46">
        <v>-101</v>
      </c>
      <c r="P59" s="46">
        <v>0</v>
      </c>
      <c r="Q59" s="46">
        <v>0</v>
      </c>
      <c r="R59" s="46">
        <v>0</v>
      </c>
      <c r="S59" s="74">
        <v>0</v>
      </c>
      <c r="U59" s="73">
        <v>-101</v>
      </c>
      <c r="V59" s="74">
        <v>0</v>
      </c>
      <c r="W59">
        <v>0</v>
      </c>
      <c r="X59">
        <v>-101</v>
      </c>
      <c r="Y59">
        <v>0</v>
      </c>
      <c r="Z59">
        <v>0</v>
      </c>
      <c r="AA59">
        <v>0</v>
      </c>
      <c r="AB59">
        <v>0</v>
      </c>
    </row>
    <row r="60" spans="7:28">
      <c r="G60" t="s">
        <v>102</v>
      </c>
      <c r="H60" s="73">
        <v>0</v>
      </c>
      <c r="I60" s="46">
        <v>0</v>
      </c>
      <c r="J60" s="46">
        <v>0</v>
      </c>
      <c r="K60" s="46">
        <v>0</v>
      </c>
      <c r="L60" s="46">
        <v>0</v>
      </c>
      <c r="M60" s="74">
        <v>0</v>
      </c>
      <c r="N60" s="73">
        <v>0</v>
      </c>
      <c r="O60" s="46">
        <v>-111</v>
      </c>
      <c r="P60" s="46">
        <v>0</v>
      </c>
      <c r="Q60" s="46">
        <v>0</v>
      </c>
      <c r="R60" s="46">
        <v>0</v>
      </c>
      <c r="S60" s="74">
        <v>0</v>
      </c>
      <c r="U60" s="73">
        <v>-111</v>
      </c>
      <c r="V60" s="74">
        <v>0</v>
      </c>
      <c r="W60">
        <v>0</v>
      </c>
      <c r="X60">
        <v>-111</v>
      </c>
      <c r="Y60">
        <v>0</v>
      </c>
      <c r="Z60">
        <v>0</v>
      </c>
      <c r="AA60">
        <v>0</v>
      </c>
      <c r="AB60">
        <v>0</v>
      </c>
    </row>
    <row r="61" spans="7:28">
      <c r="G61" t="s">
        <v>103</v>
      </c>
      <c r="H61" s="73">
        <v>0</v>
      </c>
      <c r="I61" s="46">
        <v>0</v>
      </c>
      <c r="J61" s="46">
        <v>0</v>
      </c>
      <c r="K61" s="46">
        <v>0</v>
      </c>
      <c r="L61" s="46">
        <v>0</v>
      </c>
      <c r="M61" s="74">
        <v>0</v>
      </c>
      <c r="N61" s="73">
        <v>0</v>
      </c>
      <c r="O61" s="46">
        <v>-121</v>
      </c>
      <c r="P61" s="46">
        <v>0</v>
      </c>
      <c r="Q61" s="46">
        <v>0</v>
      </c>
      <c r="R61" s="46">
        <v>0</v>
      </c>
      <c r="S61" s="74">
        <v>0</v>
      </c>
      <c r="U61" s="73">
        <v>-121</v>
      </c>
      <c r="V61" s="74">
        <v>0</v>
      </c>
      <c r="W61">
        <v>0</v>
      </c>
      <c r="X61">
        <v>-121</v>
      </c>
      <c r="Y61">
        <v>0</v>
      </c>
      <c r="Z61">
        <v>0</v>
      </c>
      <c r="AA61">
        <v>0</v>
      </c>
      <c r="AB61">
        <v>0</v>
      </c>
    </row>
    <row r="62" spans="7:28">
      <c r="G62" t="s">
        <v>104</v>
      </c>
      <c r="H62" s="73">
        <v>0</v>
      </c>
      <c r="I62" s="46">
        <v>0</v>
      </c>
      <c r="J62" s="46">
        <v>0</v>
      </c>
      <c r="K62" s="46">
        <v>0</v>
      </c>
      <c r="L62" s="46">
        <v>0</v>
      </c>
      <c r="M62" s="74">
        <v>0</v>
      </c>
      <c r="N62" s="73">
        <v>0</v>
      </c>
      <c r="O62" s="46">
        <v>-121</v>
      </c>
      <c r="P62" s="46">
        <v>0</v>
      </c>
      <c r="Q62" s="46">
        <v>0</v>
      </c>
      <c r="R62" s="46">
        <v>0</v>
      </c>
      <c r="S62" s="74">
        <v>0</v>
      </c>
      <c r="U62" s="73">
        <v>-121</v>
      </c>
      <c r="V62" s="74">
        <v>0</v>
      </c>
      <c r="W62">
        <v>0</v>
      </c>
      <c r="X62">
        <v>-121</v>
      </c>
      <c r="Y62">
        <v>0</v>
      </c>
      <c r="Z62">
        <v>0</v>
      </c>
      <c r="AA62">
        <v>0</v>
      </c>
      <c r="AB62">
        <v>0</v>
      </c>
    </row>
    <row r="63" spans="7:28">
      <c r="G63" t="s">
        <v>105</v>
      </c>
      <c r="H63" s="73">
        <v>0</v>
      </c>
      <c r="I63" s="46">
        <v>0</v>
      </c>
      <c r="J63" s="46">
        <v>0</v>
      </c>
      <c r="K63" s="46">
        <v>0</v>
      </c>
      <c r="L63" s="46">
        <v>0</v>
      </c>
      <c r="M63" s="74">
        <v>0</v>
      </c>
      <c r="N63" s="73">
        <v>0</v>
      </c>
      <c r="O63" s="46">
        <v>-116</v>
      </c>
      <c r="P63" s="46">
        <v>0</v>
      </c>
      <c r="Q63" s="46">
        <v>0</v>
      </c>
      <c r="R63" s="46">
        <v>0</v>
      </c>
      <c r="S63" s="74">
        <v>0</v>
      </c>
      <c r="U63" s="73">
        <v>-116</v>
      </c>
      <c r="V63" s="74">
        <v>0</v>
      </c>
      <c r="W63">
        <v>0</v>
      </c>
      <c r="X63">
        <v>-116</v>
      </c>
      <c r="Y63">
        <v>0</v>
      </c>
      <c r="Z63">
        <v>0</v>
      </c>
      <c r="AA63">
        <v>0</v>
      </c>
      <c r="AB63">
        <v>0</v>
      </c>
    </row>
    <row r="64" spans="7:28">
      <c r="G64" t="s">
        <v>106</v>
      </c>
      <c r="H64" s="73">
        <v>0</v>
      </c>
      <c r="I64" s="46">
        <v>0</v>
      </c>
      <c r="J64" s="46">
        <v>0</v>
      </c>
      <c r="K64" s="46">
        <v>0</v>
      </c>
      <c r="L64" s="46">
        <v>0</v>
      </c>
      <c r="M64" s="74">
        <v>0</v>
      </c>
      <c r="N64" s="73">
        <v>0</v>
      </c>
      <c r="O64" s="46">
        <v>-116</v>
      </c>
      <c r="P64" s="46">
        <v>0</v>
      </c>
      <c r="Q64" s="46">
        <v>0</v>
      </c>
      <c r="R64" s="46">
        <v>0</v>
      </c>
      <c r="S64" s="74">
        <v>0</v>
      </c>
      <c r="U64" s="73">
        <v>-116</v>
      </c>
      <c r="V64" s="74">
        <v>0</v>
      </c>
      <c r="W64">
        <v>0</v>
      </c>
      <c r="X64">
        <v>-116</v>
      </c>
      <c r="Y64">
        <v>0</v>
      </c>
      <c r="Z64">
        <v>0</v>
      </c>
      <c r="AA64">
        <v>0</v>
      </c>
      <c r="AB64">
        <v>0</v>
      </c>
    </row>
    <row r="65" spans="7:28">
      <c r="G65" t="s">
        <v>107</v>
      </c>
      <c r="H65" s="73">
        <v>0</v>
      </c>
      <c r="I65" s="46">
        <v>0</v>
      </c>
      <c r="J65" s="46">
        <v>0</v>
      </c>
      <c r="K65" s="46">
        <v>0</v>
      </c>
      <c r="L65" s="46">
        <v>0</v>
      </c>
      <c r="M65" s="74">
        <v>0</v>
      </c>
      <c r="N65" s="73">
        <v>0</v>
      </c>
      <c r="O65" s="46">
        <v>-133.80000000000001</v>
      </c>
      <c r="P65" s="46">
        <v>0</v>
      </c>
      <c r="Q65" s="46">
        <v>0</v>
      </c>
      <c r="R65" s="46">
        <v>0</v>
      </c>
      <c r="S65" s="74">
        <v>0</v>
      </c>
      <c r="U65" s="73">
        <v>-133.80000000000001</v>
      </c>
      <c r="V65" s="74">
        <v>0</v>
      </c>
      <c r="W65">
        <v>0</v>
      </c>
      <c r="X65">
        <v>-133.80000000000001</v>
      </c>
      <c r="Y65">
        <v>0</v>
      </c>
      <c r="Z65">
        <v>0</v>
      </c>
      <c r="AA65">
        <v>0</v>
      </c>
      <c r="AB65">
        <v>0</v>
      </c>
    </row>
    <row r="66" spans="7:28">
      <c r="G66" t="s">
        <v>108</v>
      </c>
      <c r="H66" s="73">
        <v>0</v>
      </c>
      <c r="I66" s="46">
        <v>0</v>
      </c>
      <c r="J66" s="46">
        <v>0</v>
      </c>
      <c r="K66" s="46">
        <v>0</v>
      </c>
      <c r="L66" s="46">
        <v>0</v>
      </c>
      <c r="M66" s="74">
        <v>0</v>
      </c>
      <c r="N66" s="73">
        <v>0</v>
      </c>
      <c r="O66" s="46">
        <v>-142.55000000000001</v>
      </c>
      <c r="P66" s="46">
        <v>0</v>
      </c>
      <c r="Q66" s="46">
        <v>0</v>
      </c>
      <c r="R66" s="46">
        <v>0</v>
      </c>
      <c r="S66" s="74">
        <v>0</v>
      </c>
      <c r="U66" s="73">
        <v>-142.55000000000001</v>
      </c>
      <c r="V66" s="74">
        <v>0</v>
      </c>
      <c r="W66">
        <v>0</v>
      </c>
      <c r="X66">
        <v>-142.55000000000001</v>
      </c>
      <c r="Y66">
        <v>0</v>
      </c>
      <c r="Z66">
        <v>0</v>
      </c>
      <c r="AA66">
        <v>0</v>
      </c>
      <c r="AB66">
        <v>0</v>
      </c>
    </row>
    <row r="67" spans="7:28">
      <c r="G67" t="s">
        <v>109</v>
      </c>
      <c r="H67" s="73">
        <v>0</v>
      </c>
      <c r="I67" s="46">
        <v>0</v>
      </c>
      <c r="J67" s="46">
        <v>0</v>
      </c>
      <c r="K67" s="46">
        <v>0</v>
      </c>
      <c r="L67" s="46">
        <v>0</v>
      </c>
      <c r="M67" s="74">
        <v>0</v>
      </c>
      <c r="N67" s="73">
        <v>0</v>
      </c>
      <c r="O67" s="46">
        <v>-141</v>
      </c>
      <c r="P67" s="46">
        <v>0</v>
      </c>
      <c r="Q67" s="46">
        <v>0</v>
      </c>
      <c r="R67" s="46">
        <v>0</v>
      </c>
      <c r="S67" s="74">
        <v>0</v>
      </c>
      <c r="U67" s="73">
        <v>-141</v>
      </c>
      <c r="V67" s="74">
        <v>0</v>
      </c>
      <c r="W67">
        <v>0</v>
      </c>
      <c r="X67">
        <v>-141</v>
      </c>
      <c r="Y67">
        <v>0</v>
      </c>
      <c r="Z67">
        <v>0</v>
      </c>
      <c r="AA67">
        <v>0</v>
      </c>
      <c r="AB67">
        <v>0</v>
      </c>
    </row>
    <row r="68" spans="7:28">
      <c r="G68" t="s">
        <v>110</v>
      </c>
      <c r="H68" s="73">
        <v>0</v>
      </c>
      <c r="I68" s="46">
        <v>0</v>
      </c>
      <c r="J68" s="46">
        <v>0</v>
      </c>
      <c r="K68" s="46">
        <v>0</v>
      </c>
      <c r="L68" s="46">
        <v>0</v>
      </c>
      <c r="M68" s="74">
        <v>2.5</v>
      </c>
      <c r="N68" s="73">
        <v>0</v>
      </c>
      <c r="O68" s="46">
        <v>-126</v>
      </c>
      <c r="P68" s="46">
        <v>0</v>
      </c>
      <c r="Q68" s="46">
        <v>0</v>
      </c>
      <c r="R68" s="46">
        <v>0</v>
      </c>
      <c r="S68" s="74">
        <v>0</v>
      </c>
      <c r="U68" s="73">
        <v>-126</v>
      </c>
      <c r="V68" s="74">
        <v>2.5</v>
      </c>
      <c r="W68">
        <v>0</v>
      </c>
      <c r="X68">
        <v>-126</v>
      </c>
      <c r="Y68">
        <v>0</v>
      </c>
      <c r="Z68">
        <v>0</v>
      </c>
      <c r="AA68">
        <v>2.5</v>
      </c>
      <c r="AB68">
        <v>0</v>
      </c>
    </row>
    <row r="69" spans="7:28">
      <c r="G69" t="s">
        <v>111</v>
      </c>
      <c r="H69" s="73">
        <v>0</v>
      </c>
      <c r="I69" s="46">
        <v>0</v>
      </c>
      <c r="J69" s="46">
        <v>0</v>
      </c>
      <c r="K69" s="46">
        <v>0</v>
      </c>
      <c r="L69" s="46">
        <v>0</v>
      </c>
      <c r="M69" s="74">
        <v>0</v>
      </c>
      <c r="N69" s="73">
        <v>0</v>
      </c>
      <c r="O69" s="46">
        <v>-105</v>
      </c>
      <c r="P69" s="46">
        <v>0</v>
      </c>
      <c r="Q69" s="46">
        <v>0</v>
      </c>
      <c r="R69" s="46">
        <v>0</v>
      </c>
      <c r="S69" s="74">
        <v>0</v>
      </c>
      <c r="U69" s="73">
        <v>-105</v>
      </c>
      <c r="V69" s="74">
        <v>0</v>
      </c>
      <c r="W69">
        <v>0</v>
      </c>
      <c r="X69">
        <v>-105</v>
      </c>
      <c r="Y69">
        <v>0</v>
      </c>
      <c r="Z69">
        <v>0</v>
      </c>
      <c r="AA69">
        <v>0</v>
      </c>
      <c r="AB69">
        <v>0</v>
      </c>
    </row>
    <row r="70" spans="7:28">
      <c r="G70" t="s">
        <v>112</v>
      </c>
      <c r="H70" s="73">
        <v>0</v>
      </c>
      <c r="I70" s="46">
        <v>0</v>
      </c>
      <c r="J70" s="46">
        <v>0</v>
      </c>
      <c r="K70" s="46">
        <v>0</v>
      </c>
      <c r="L70" s="46">
        <v>0</v>
      </c>
      <c r="M70" s="74">
        <v>0</v>
      </c>
      <c r="N70" s="73">
        <v>0</v>
      </c>
      <c r="O70" s="46">
        <v>-155</v>
      </c>
      <c r="P70" s="46">
        <v>-70</v>
      </c>
      <c r="Q70" s="46">
        <v>0</v>
      </c>
      <c r="R70" s="46">
        <v>0</v>
      </c>
      <c r="S70" s="74">
        <v>0</v>
      </c>
      <c r="U70" s="73">
        <v>-225</v>
      </c>
      <c r="V70" s="74">
        <v>0</v>
      </c>
      <c r="W70">
        <v>0</v>
      </c>
      <c r="X70">
        <v>-155</v>
      </c>
      <c r="Y70">
        <v>0</v>
      </c>
      <c r="Z70">
        <v>0</v>
      </c>
      <c r="AA70">
        <v>0</v>
      </c>
      <c r="AB70">
        <v>-70</v>
      </c>
    </row>
    <row r="71" spans="7:28">
      <c r="G71" t="s">
        <v>113</v>
      </c>
      <c r="H71" s="73">
        <v>0</v>
      </c>
      <c r="I71" s="46">
        <v>0</v>
      </c>
      <c r="J71" s="46">
        <v>0</v>
      </c>
      <c r="K71" s="46">
        <v>36.200000000000003</v>
      </c>
      <c r="L71" s="46">
        <v>0</v>
      </c>
      <c r="M71" s="74">
        <v>5.58</v>
      </c>
      <c r="N71" s="73">
        <v>0</v>
      </c>
      <c r="O71" s="46">
        <v>-125</v>
      </c>
      <c r="P71" s="46">
        <v>-59</v>
      </c>
      <c r="Q71" s="46">
        <v>0</v>
      </c>
      <c r="R71" s="46">
        <v>0</v>
      </c>
      <c r="S71" s="74">
        <v>0</v>
      </c>
      <c r="U71" s="73">
        <v>-184</v>
      </c>
      <c r="V71" s="74">
        <v>41.78</v>
      </c>
      <c r="W71">
        <v>0</v>
      </c>
      <c r="X71">
        <v>-125</v>
      </c>
      <c r="Y71">
        <v>0</v>
      </c>
      <c r="Z71">
        <v>36.200000000000003</v>
      </c>
      <c r="AA71">
        <v>5.58</v>
      </c>
      <c r="AB71">
        <v>-59</v>
      </c>
    </row>
    <row r="72" spans="7:28">
      <c r="G72" t="s">
        <v>114</v>
      </c>
      <c r="H72" s="73">
        <v>0</v>
      </c>
      <c r="I72" s="46">
        <v>0</v>
      </c>
      <c r="J72" s="46">
        <v>0</v>
      </c>
      <c r="K72" s="46">
        <v>46.69</v>
      </c>
      <c r="L72" s="46">
        <v>0</v>
      </c>
      <c r="M72" s="74">
        <v>7.6</v>
      </c>
      <c r="N72" s="73">
        <v>0</v>
      </c>
      <c r="O72" s="46">
        <v>-95</v>
      </c>
      <c r="P72" s="46">
        <v>-73</v>
      </c>
      <c r="Q72" s="46">
        <v>0</v>
      </c>
      <c r="R72" s="46">
        <v>0</v>
      </c>
      <c r="S72" s="74">
        <v>0</v>
      </c>
      <c r="U72" s="73">
        <v>-168</v>
      </c>
      <c r="V72" s="74">
        <v>54.29</v>
      </c>
      <c r="W72">
        <v>0</v>
      </c>
      <c r="X72">
        <v>-95</v>
      </c>
      <c r="Y72">
        <v>0</v>
      </c>
      <c r="Z72">
        <v>46.69</v>
      </c>
      <c r="AA72">
        <v>7.6</v>
      </c>
      <c r="AB72">
        <v>-73</v>
      </c>
    </row>
    <row r="73" spans="7:28">
      <c r="G73" t="s">
        <v>115</v>
      </c>
      <c r="H73" s="73">
        <v>0</v>
      </c>
      <c r="I73" s="46">
        <v>0</v>
      </c>
      <c r="J73" s="46">
        <v>0</v>
      </c>
      <c r="K73" s="46">
        <v>47.29</v>
      </c>
      <c r="L73" s="46">
        <v>6.34</v>
      </c>
      <c r="M73" s="74">
        <v>7.57</v>
      </c>
      <c r="N73" s="73">
        <v>0</v>
      </c>
      <c r="O73" s="46">
        <v>-90</v>
      </c>
      <c r="P73" s="46">
        <v>-70</v>
      </c>
      <c r="Q73" s="46">
        <v>0</v>
      </c>
      <c r="R73" s="46">
        <v>0</v>
      </c>
      <c r="S73" s="74">
        <v>0</v>
      </c>
      <c r="U73" s="73">
        <v>-160</v>
      </c>
      <c r="V73" s="74">
        <v>61.2</v>
      </c>
      <c r="W73">
        <v>0</v>
      </c>
      <c r="X73">
        <v>-90</v>
      </c>
      <c r="Y73">
        <v>6.34</v>
      </c>
      <c r="Z73">
        <v>47.29</v>
      </c>
      <c r="AA73">
        <v>7.57</v>
      </c>
      <c r="AB73">
        <v>-70</v>
      </c>
    </row>
    <row r="74" spans="7:28">
      <c r="G74" t="s">
        <v>116</v>
      </c>
      <c r="H74" s="73">
        <v>0</v>
      </c>
      <c r="I74" s="46">
        <v>0</v>
      </c>
      <c r="J74" s="46">
        <v>0</v>
      </c>
      <c r="K74" s="46">
        <v>30.33</v>
      </c>
      <c r="L74" s="46">
        <v>4.47</v>
      </c>
      <c r="M74" s="74">
        <v>5.26</v>
      </c>
      <c r="N74" s="73">
        <v>0</v>
      </c>
      <c r="O74" s="46">
        <v>-35</v>
      </c>
      <c r="P74" s="46">
        <v>-20</v>
      </c>
      <c r="Q74" s="46">
        <v>0</v>
      </c>
      <c r="R74" s="46">
        <v>0</v>
      </c>
      <c r="S74" s="74">
        <v>0</v>
      </c>
      <c r="U74" s="73">
        <v>-55</v>
      </c>
      <c r="V74" s="74">
        <v>40.06</v>
      </c>
      <c r="W74">
        <v>0</v>
      </c>
      <c r="X74">
        <v>-35</v>
      </c>
      <c r="Y74">
        <v>4.47</v>
      </c>
      <c r="Z74">
        <v>30.33</v>
      </c>
      <c r="AA74">
        <v>5.26</v>
      </c>
      <c r="AB74">
        <v>-20</v>
      </c>
    </row>
    <row r="75" spans="7:28">
      <c r="G75" t="s">
        <v>117</v>
      </c>
      <c r="H75" s="73">
        <v>0</v>
      </c>
      <c r="I75" s="46">
        <v>0</v>
      </c>
      <c r="J75" s="46">
        <v>0</v>
      </c>
      <c r="K75" s="46">
        <v>23.9</v>
      </c>
      <c r="L75" s="46">
        <v>4.3099999999999996</v>
      </c>
      <c r="M75" s="74">
        <v>4.1900000000000004</v>
      </c>
      <c r="N75" s="73">
        <v>0</v>
      </c>
      <c r="O75" s="46">
        <v>-35</v>
      </c>
      <c r="P75" s="46">
        <v>-25</v>
      </c>
      <c r="Q75" s="46">
        <v>0</v>
      </c>
      <c r="R75" s="46">
        <v>0</v>
      </c>
      <c r="S75" s="74">
        <v>0</v>
      </c>
      <c r="U75" s="73">
        <v>-60</v>
      </c>
      <c r="V75" s="74">
        <v>32.4</v>
      </c>
      <c r="W75">
        <v>0</v>
      </c>
      <c r="X75">
        <v>-35</v>
      </c>
      <c r="Y75">
        <v>4.3099999999999996</v>
      </c>
      <c r="Z75">
        <v>23.9</v>
      </c>
      <c r="AA75">
        <v>4.1900000000000004</v>
      </c>
      <c r="AB75">
        <v>-25</v>
      </c>
    </row>
    <row r="76" spans="7:28">
      <c r="G76" t="s">
        <v>118</v>
      </c>
      <c r="H76" s="73">
        <v>0</v>
      </c>
      <c r="I76" s="46">
        <v>0</v>
      </c>
      <c r="J76" s="46">
        <v>0</v>
      </c>
      <c r="K76" s="46">
        <v>20.45</v>
      </c>
      <c r="L76" s="46">
        <v>4.28</v>
      </c>
      <c r="M76" s="74">
        <v>1.84</v>
      </c>
      <c r="N76" s="73">
        <v>0</v>
      </c>
      <c r="O76" s="46">
        <v>-15</v>
      </c>
      <c r="P76" s="46">
        <v>0</v>
      </c>
      <c r="Q76" s="46">
        <v>0</v>
      </c>
      <c r="R76" s="46">
        <v>0</v>
      </c>
      <c r="S76" s="74">
        <v>0</v>
      </c>
      <c r="U76" s="73">
        <v>-15</v>
      </c>
      <c r="V76" s="74">
        <v>26.57</v>
      </c>
      <c r="W76">
        <v>0</v>
      </c>
      <c r="X76">
        <v>-15</v>
      </c>
      <c r="Y76">
        <v>4.28</v>
      </c>
      <c r="Z76">
        <v>20.45</v>
      </c>
      <c r="AA76">
        <v>1.84</v>
      </c>
      <c r="AB76">
        <v>0</v>
      </c>
    </row>
    <row r="77" spans="7:28">
      <c r="G77" t="s">
        <v>119</v>
      </c>
      <c r="H77" s="73">
        <v>0</v>
      </c>
      <c r="I77" s="46">
        <v>0</v>
      </c>
      <c r="J77" s="46">
        <v>0</v>
      </c>
      <c r="K77" s="46">
        <v>13.43</v>
      </c>
      <c r="L77" s="46">
        <v>3.19</v>
      </c>
      <c r="M77" s="74">
        <v>1.42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U77" s="73">
        <v>0</v>
      </c>
      <c r="V77" s="74">
        <v>18.04</v>
      </c>
      <c r="W77">
        <v>0</v>
      </c>
      <c r="X77">
        <v>0</v>
      </c>
      <c r="Y77">
        <v>3.19</v>
      </c>
      <c r="Z77">
        <v>13.43</v>
      </c>
      <c r="AA77">
        <v>1.42</v>
      </c>
      <c r="AB77">
        <v>0</v>
      </c>
    </row>
    <row r="78" spans="7:28">
      <c r="G78" t="s">
        <v>120</v>
      </c>
      <c r="H78" s="73">
        <v>7.49</v>
      </c>
      <c r="I78" s="46">
        <v>0</v>
      </c>
      <c r="J78" s="46">
        <v>0</v>
      </c>
      <c r="K78" s="46">
        <v>12.48</v>
      </c>
      <c r="L78" s="46">
        <v>3.11</v>
      </c>
      <c r="M78" s="74">
        <v>0.71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U78" s="73">
        <v>0</v>
      </c>
      <c r="V78" s="74">
        <v>23.79</v>
      </c>
      <c r="W78">
        <v>7.49</v>
      </c>
      <c r="X78">
        <v>0</v>
      </c>
      <c r="Y78">
        <v>3.11</v>
      </c>
      <c r="Z78">
        <v>12.48</v>
      </c>
      <c r="AA78">
        <v>0.71</v>
      </c>
      <c r="AB78">
        <v>0</v>
      </c>
    </row>
    <row r="79" spans="7:28">
      <c r="G79" t="s">
        <v>121</v>
      </c>
      <c r="H79" s="73">
        <v>62.11</v>
      </c>
      <c r="I79" s="46">
        <v>0</v>
      </c>
      <c r="J79" s="46">
        <v>23.29</v>
      </c>
      <c r="K79" s="46">
        <v>12.63</v>
      </c>
      <c r="L79" s="46">
        <v>3.24</v>
      </c>
      <c r="M79" s="74">
        <v>1.21</v>
      </c>
      <c r="N79" s="73">
        <v>0</v>
      </c>
      <c r="O79" s="46">
        <v>0</v>
      </c>
      <c r="P79" s="46">
        <v>0</v>
      </c>
      <c r="Q79" s="46">
        <v>0</v>
      </c>
      <c r="R79" s="46">
        <v>0</v>
      </c>
      <c r="S79" s="74">
        <v>0</v>
      </c>
      <c r="U79" s="73">
        <v>0</v>
      </c>
      <c r="V79" s="74">
        <v>102.48</v>
      </c>
      <c r="W79">
        <v>62.11</v>
      </c>
      <c r="X79">
        <v>0</v>
      </c>
      <c r="Y79">
        <v>3.24</v>
      </c>
      <c r="Z79">
        <v>12.63</v>
      </c>
      <c r="AA79">
        <v>1.21</v>
      </c>
      <c r="AB79">
        <v>23.29</v>
      </c>
    </row>
    <row r="80" spans="7:28">
      <c r="G80" t="s">
        <v>122</v>
      </c>
      <c r="H80" s="73">
        <v>75.81</v>
      </c>
      <c r="I80" s="46">
        <v>0</v>
      </c>
      <c r="J80" s="46">
        <v>37.96</v>
      </c>
      <c r="K80" s="46">
        <v>13.81</v>
      </c>
      <c r="L80" s="46">
        <v>3.62</v>
      </c>
      <c r="M80" s="74">
        <v>0.97</v>
      </c>
      <c r="N80" s="73">
        <v>0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U80" s="73">
        <v>0</v>
      </c>
      <c r="V80" s="74">
        <v>132.16999999999999</v>
      </c>
      <c r="W80">
        <v>75.81</v>
      </c>
      <c r="X80">
        <v>0</v>
      </c>
      <c r="Y80">
        <v>3.62</v>
      </c>
      <c r="Z80">
        <v>13.81</v>
      </c>
      <c r="AA80">
        <v>0.97</v>
      </c>
      <c r="AB80">
        <v>37.96</v>
      </c>
    </row>
    <row r="81" spans="7:28">
      <c r="G81" t="s">
        <v>123</v>
      </c>
      <c r="H81" s="73">
        <v>66.819999999999993</v>
      </c>
      <c r="I81" s="46">
        <v>0</v>
      </c>
      <c r="J81" s="46">
        <v>32.01</v>
      </c>
      <c r="K81" s="46">
        <v>20.43</v>
      </c>
      <c r="L81" s="46">
        <v>5.83</v>
      </c>
      <c r="M81" s="74">
        <v>2.44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U81" s="73">
        <v>0</v>
      </c>
      <c r="V81" s="74">
        <v>127.53</v>
      </c>
      <c r="W81">
        <v>66.819999999999993</v>
      </c>
      <c r="X81">
        <v>0</v>
      </c>
      <c r="Y81">
        <v>5.83</v>
      </c>
      <c r="Z81">
        <v>20.43</v>
      </c>
      <c r="AA81">
        <v>2.44</v>
      </c>
      <c r="AB81">
        <v>32.01</v>
      </c>
    </row>
    <row r="82" spans="7:28">
      <c r="G82" t="s">
        <v>124</v>
      </c>
      <c r="H82" s="73">
        <v>80.959999999999994</v>
      </c>
      <c r="I82" s="46">
        <v>0</v>
      </c>
      <c r="J82" s="46">
        <v>29.25</v>
      </c>
      <c r="K82" s="46">
        <v>24.25</v>
      </c>
      <c r="L82" s="46">
        <v>7.17</v>
      </c>
      <c r="M82" s="74">
        <v>3.92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U82" s="73">
        <v>0</v>
      </c>
      <c r="V82" s="74">
        <v>145.55000000000001</v>
      </c>
      <c r="W82">
        <v>80.959999999999994</v>
      </c>
      <c r="X82">
        <v>0</v>
      </c>
      <c r="Y82">
        <v>7.17</v>
      </c>
      <c r="Z82">
        <v>24.25</v>
      </c>
      <c r="AA82">
        <v>3.92</v>
      </c>
      <c r="AB82">
        <v>29.25</v>
      </c>
    </row>
    <row r="83" spans="7:28">
      <c r="G83" t="s">
        <v>125</v>
      </c>
      <c r="H83" s="73">
        <v>175.7</v>
      </c>
      <c r="I83" s="46">
        <v>0</v>
      </c>
      <c r="J83" s="46">
        <v>0</v>
      </c>
      <c r="K83" s="46">
        <v>39.04</v>
      </c>
      <c r="L83" s="46">
        <v>11.96</v>
      </c>
      <c r="M83" s="74">
        <v>8.06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U83" s="73">
        <v>0</v>
      </c>
      <c r="V83" s="74">
        <v>234.76</v>
      </c>
      <c r="W83">
        <v>175.7</v>
      </c>
      <c r="X83">
        <v>0</v>
      </c>
      <c r="Y83">
        <v>11.96</v>
      </c>
      <c r="Z83">
        <v>39.04</v>
      </c>
      <c r="AA83">
        <v>8.06</v>
      </c>
      <c r="AB83">
        <v>0</v>
      </c>
    </row>
    <row r="84" spans="7:28">
      <c r="G84" t="s">
        <v>126</v>
      </c>
      <c r="H84" s="73">
        <v>142.58000000000001</v>
      </c>
      <c r="I84" s="46">
        <v>0</v>
      </c>
      <c r="J84" s="46">
        <v>0</v>
      </c>
      <c r="K84" s="46">
        <v>36.92</v>
      </c>
      <c r="L84" s="46">
        <v>12.3</v>
      </c>
      <c r="M84" s="74">
        <v>5.69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U84" s="73">
        <v>0</v>
      </c>
      <c r="V84" s="74">
        <v>197.49</v>
      </c>
      <c r="W84">
        <v>142.58000000000001</v>
      </c>
      <c r="X84">
        <v>0</v>
      </c>
      <c r="Y84">
        <v>12.3</v>
      </c>
      <c r="Z84">
        <v>36.92</v>
      </c>
      <c r="AA84">
        <v>5.69</v>
      </c>
      <c r="AB84">
        <v>0</v>
      </c>
    </row>
    <row r="85" spans="7:28">
      <c r="G85" t="s">
        <v>127</v>
      </c>
      <c r="H85" s="73">
        <v>86.42</v>
      </c>
      <c r="I85" s="46">
        <v>0</v>
      </c>
      <c r="J85" s="46">
        <v>0</v>
      </c>
      <c r="K85" s="46">
        <v>29.54</v>
      </c>
      <c r="L85" s="46">
        <v>0</v>
      </c>
      <c r="M85" s="74">
        <v>9.35</v>
      </c>
      <c r="N85" s="73">
        <v>0</v>
      </c>
      <c r="O85" s="46">
        <v>0</v>
      </c>
      <c r="P85" s="46">
        <v>0</v>
      </c>
      <c r="Q85" s="46">
        <v>0</v>
      </c>
      <c r="R85" s="46">
        <v>0</v>
      </c>
      <c r="S85" s="74">
        <v>0</v>
      </c>
      <c r="U85" s="73">
        <v>0</v>
      </c>
      <c r="V85" s="74">
        <v>125.31</v>
      </c>
      <c r="W85">
        <v>86.42</v>
      </c>
      <c r="X85">
        <v>0</v>
      </c>
      <c r="Y85">
        <v>0</v>
      </c>
      <c r="Z85">
        <v>29.54</v>
      </c>
      <c r="AA85">
        <v>9.35</v>
      </c>
      <c r="AB85">
        <v>0</v>
      </c>
    </row>
    <row r="86" spans="7:28">
      <c r="G86" t="s">
        <v>128</v>
      </c>
      <c r="H86" s="73">
        <v>27.34</v>
      </c>
      <c r="I86" s="46">
        <v>0</v>
      </c>
      <c r="J86" s="46">
        <v>0</v>
      </c>
      <c r="K86" s="46">
        <v>29.41</v>
      </c>
      <c r="L86" s="46">
        <v>0</v>
      </c>
      <c r="M86" s="74">
        <v>8.67</v>
      </c>
      <c r="N86" s="73">
        <v>0</v>
      </c>
      <c r="O86" s="46">
        <v>0</v>
      </c>
      <c r="P86" s="46">
        <v>0</v>
      </c>
      <c r="Q86" s="46">
        <v>0</v>
      </c>
      <c r="R86" s="46">
        <v>0</v>
      </c>
      <c r="S86" s="74">
        <v>0</v>
      </c>
      <c r="U86" s="73">
        <v>0</v>
      </c>
      <c r="V86" s="74">
        <v>65.42</v>
      </c>
      <c r="W86">
        <v>27.34</v>
      </c>
      <c r="X86">
        <v>0</v>
      </c>
      <c r="Y86">
        <v>0</v>
      </c>
      <c r="Z86">
        <v>29.41</v>
      </c>
      <c r="AA86">
        <v>8.67</v>
      </c>
      <c r="AB86">
        <v>0</v>
      </c>
    </row>
    <row r="87" spans="7:28">
      <c r="G87" t="s">
        <v>129</v>
      </c>
      <c r="H87" s="73">
        <v>0</v>
      </c>
      <c r="I87" s="46">
        <v>0</v>
      </c>
      <c r="J87" s="46">
        <v>0</v>
      </c>
      <c r="K87" s="46">
        <v>22.33</v>
      </c>
      <c r="L87" s="46">
        <v>0</v>
      </c>
      <c r="M87" s="74">
        <v>6.74</v>
      </c>
      <c r="N87" s="73">
        <v>0</v>
      </c>
      <c r="O87" s="46">
        <v>-45</v>
      </c>
      <c r="P87" s="46">
        <v>-6</v>
      </c>
      <c r="Q87" s="46">
        <v>0</v>
      </c>
      <c r="R87" s="46">
        <v>0</v>
      </c>
      <c r="S87" s="74">
        <v>0</v>
      </c>
      <c r="U87" s="73">
        <v>-51</v>
      </c>
      <c r="V87" s="74">
        <v>29.07</v>
      </c>
      <c r="W87">
        <v>0</v>
      </c>
      <c r="X87">
        <v>-45</v>
      </c>
      <c r="Y87">
        <v>0</v>
      </c>
      <c r="Z87">
        <v>22.33</v>
      </c>
      <c r="AA87">
        <v>6.74</v>
      </c>
      <c r="AB87">
        <v>-6</v>
      </c>
    </row>
    <row r="88" spans="7:28">
      <c r="G88" t="s">
        <v>130</v>
      </c>
      <c r="H88" s="73">
        <v>0</v>
      </c>
      <c r="I88" s="46">
        <v>0</v>
      </c>
      <c r="J88" s="46">
        <v>0</v>
      </c>
      <c r="K88" s="46">
        <v>21.57</v>
      </c>
      <c r="L88" s="46">
        <v>0</v>
      </c>
      <c r="M88" s="74">
        <v>8.3699999999999992</v>
      </c>
      <c r="N88" s="73">
        <v>0</v>
      </c>
      <c r="O88" s="46">
        <v>-75</v>
      </c>
      <c r="P88" s="46">
        <v>-39</v>
      </c>
      <c r="Q88" s="46">
        <v>0</v>
      </c>
      <c r="R88" s="46">
        <v>0</v>
      </c>
      <c r="S88" s="74">
        <v>0</v>
      </c>
      <c r="U88" s="73">
        <v>-114</v>
      </c>
      <c r="V88" s="74">
        <v>29.94</v>
      </c>
      <c r="W88">
        <v>0</v>
      </c>
      <c r="X88">
        <v>-75</v>
      </c>
      <c r="Y88">
        <v>0</v>
      </c>
      <c r="Z88">
        <v>21.57</v>
      </c>
      <c r="AA88">
        <v>8.3699999999999992</v>
      </c>
      <c r="AB88">
        <v>-39</v>
      </c>
    </row>
    <row r="89" spans="7:28">
      <c r="G89" t="s">
        <v>131</v>
      </c>
      <c r="H89" s="73">
        <v>0</v>
      </c>
      <c r="I89" s="46">
        <v>0</v>
      </c>
      <c r="J89" s="46">
        <v>0</v>
      </c>
      <c r="K89" s="46">
        <v>19.440000000000001</v>
      </c>
      <c r="L89" s="46">
        <v>0</v>
      </c>
      <c r="M89" s="74">
        <v>7.03</v>
      </c>
      <c r="N89" s="73">
        <v>0</v>
      </c>
      <c r="O89" s="46">
        <v>-105</v>
      </c>
      <c r="P89" s="46">
        <v>-46</v>
      </c>
      <c r="Q89" s="46">
        <v>0</v>
      </c>
      <c r="R89" s="46">
        <v>0</v>
      </c>
      <c r="S89" s="74">
        <v>0</v>
      </c>
      <c r="U89" s="73">
        <v>-151</v>
      </c>
      <c r="V89" s="74">
        <v>26.47</v>
      </c>
      <c r="W89">
        <v>0</v>
      </c>
      <c r="X89">
        <v>-105</v>
      </c>
      <c r="Y89">
        <v>0</v>
      </c>
      <c r="Z89">
        <v>19.440000000000001</v>
      </c>
      <c r="AA89">
        <v>7.03</v>
      </c>
      <c r="AB89">
        <v>-46</v>
      </c>
    </row>
    <row r="90" spans="7:28">
      <c r="G90" t="s">
        <v>132</v>
      </c>
      <c r="H90" s="73">
        <v>0</v>
      </c>
      <c r="I90" s="46">
        <v>0</v>
      </c>
      <c r="J90" s="46">
        <v>0</v>
      </c>
      <c r="K90" s="46">
        <v>12.71</v>
      </c>
      <c r="L90" s="46">
        <v>0</v>
      </c>
      <c r="M90" s="74">
        <v>5.39</v>
      </c>
      <c r="N90" s="73">
        <v>0</v>
      </c>
      <c r="O90" s="46">
        <v>-49</v>
      </c>
      <c r="P90" s="46">
        <v>-14.55</v>
      </c>
      <c r="Q90" s="46">
        <v>0</v>
      </c>
      <c r="R90" s="46">
        <v>0</v>
      </c>
      <c r="S90" s="74">
        <v>0</v>
      </c>
      <c r="U90" s="73">
        <v>-63.55</v>
      </c>
      <c r="V90" s="74">
        <v>18.100000000000001</v>
      </c>
      <c r="W90">
        <v>0</v>
      </c>
      <c r="X90">
        <v>-49</v>
      </c>
      <c r="Y90">
        <v>0</v>
      </c>
      <c r="Z90">
        <v>12.71</v>
      </c>
      <c r="AA90">
        <v>5.39</v>
      </c>
      <c r="AB90">
        <v>-14.55</v>
      </c>
    </row>
    <row r="91" spans="7:28">
      <c r="G91" t="s">
        <v>133</v>
      </c>
      <c r="H91" s="73">
        <v>10.58</v>
      </c>
      <c r="I91" s="46">
        <v>0</v>
      </c>
      <c r="J91" s="46">
        <v>0</v>
      </c>
      <c r="K91" s="46">
        <v>0</v>
      </c>
      <c r="L91" s="46">
        <v>0</v>
      </c>
      <c r="M91" s="74">
        <v>3.47</v>
      </c>
      <c r="N91" s="73">
        <v>0</v>
      </c>
      <c r="O91" s="46">
        <v>0</v>
      </c>
      <c r="P91" s="46">
        <v>0</v>
      </c>
      <c r="Q91" s="46">
        <v>0</v>
      </c>
      <c r="R91" s="46">
        <v>0</v>
      </c>
      <c r="S91" s="74">
        <v>0</v>
      </c>
      <c r="U91" s="73">
        <v>0</v>
      </c>
      <c r="V91" s="74">
        <v>14.05</v>
      </c>
      <c r="W91">
        <v>10.58</v>
      </c>
      <c r="X91">
        <v>0</v>
      </c>
      <c r="Y91">
        <v>0</v>
      </c>
      <c r="Z91">
        <v>0</v>
      </c>
      <c r="AA91">
        <v>3.47</v>
      </c>
      <c r="AB91">
        <v>0</v>
      </c>
    </row>
    <row r="92" spans="7:28">
      <c r="G92" t="s">
        <v>134</v>
      </c>
      <c r="H92" s="73">
        <v>0</v>
      </c>
      <c r="I92" s="46">
        <v>0</v>
      </c>
      <c r="J92" s="46">
        <v>0</v>
      </c>
      <c r="K92" s="46">
        <v>0</v>
      </c>
      <c r="L92" s="46">
        <v>0</v>
      </c>
      <c r="M92" s="74">
        <v>6.16</v>
      </c>
      <c r="N92" s="73">
        <v>0</v>
      </c>
      <c r="O92" s="46">
        <v>-46</v>
      </c>
      <c r="P92" s="46">
        <v>0</v>
      </c>
      <c r="Q92" s="46">
        <v>0</v>
      </c>
      <c r="R92" s="46">
        <v>0</v>
      </c>
      <c r="S92" s="74">
        <v>0</v>
      </c>
      <c r="U92" s="73">
        <v>-46</v>
      </c>
      <c r="V92" s="74">
        <v>6.16</v>
      </c>
      <c r="W92">
        <v>0</v>
      </c>
      <c r="X92">
        <v>-46</v>
      </c>
      <c r="Y92">
        <v>0</v>
      </c>
      <c r="Z92">
        <v>0</v>
      </c>
      <c r="AA92">
        <v>6.16</v>
      </c>
      <c r="AB92">
        <v>0</v>
      </c>
    </row>
    <row r="93" spans="7:28">
      <c r="G93" t="s">
        <v>135</v>
      </c>
      <c r="H93" s="73">
        <v>0</v>
      </c>
      <c r="I93" s="46">
        <v>0</v>
      </c>
      <c r="J93" s="46">
        <v>0</v>
      </c>
      <c r="K93" s="46">
        <v>0</v>
      </c>
      <c r="L93" s="46">
        <v>0</v>
      </c>
      <c r="M93" s="74">
        <v>2.5</v>
      </c>
      <c r="N93" s="73">
        <v>0</v>
      </c>
      <c r="O93" s="46">
        <v>-101.07</v>
      </c>
      <c r="P93" s="46">
        <v>0</v>
      </c>
      <c r="Q93" s="46">
        <v>0</v>
      </c>
      <c r="R93" s="46">
        <v>0</v>
      </c>
      <c r="S93" s="74">
        <v>0</v>
      </c>
      <c r="U93" s="73">
        <v>-101.07</v>
      </c>
      <c r="V93" s="74">
        <v>2.5</v>
      </c>
      <c r="W93">
        <v>0</v>
      </c>
      <c r="X93">
        <v>-101.07</v>
      </c>
      <c r="Y93">
        <v>0</v>
      </c>
      <c r="Z93">
        <v>0</v>
      </c>
      <c r="AA93">
        <v>2.5</v>
      </c>
      <c r="AB93">
        <v>0</v>
      </c>
    </row>
    <row r="94" spans="7:28">
      <c r="G94" t="s">
        <v>136</v>
      </c>
      <c r="H94" s="73">
        <v>0</v>
      </c>
      <c r="I94" s="46">
        <v>0</v>
      </c>
      <c r="J94" s="46">
        <v>0</v>
      </c>
      <c r="K94" s="46">
        <v>0</v>
      </c>
      <c r="L94" s="46">
        <v>0</v>
      </c>
      <c r="M94" s="74">
        <v>3.08</v>
      </c>
      <c r="N94" s="73">
        <v>0</v>
      </c>
      <c r="O94" s="46">
        <v>-96</v>
      </c>
      <c r="P94" s="46">
        <v>-5</v>
      </c>
      <c r="Q94" s="46">
        <v>0</v>
      </c>
      <c r="R94" s="46">
        <v>0</v>
      </c>
      <c r="S94" s="74">
        <v>0</v>
      </c>
      <c r="U94" s="73">
        <v>-101</v>
      </c>
      <c r="V94" s="74">
        <v>3.08</v>
      </c>
      <c r="W94">
        <v>0</v>
      </c>
      <c r="X94">
        <v>-96</v>
      </c>
      <c r="Y94">
        <v>0</v>
      </c>
      <c r="Z94">
        <v>0</v>
      </c>
      <c r="AA94">
        <v>3.08</v>
      </c>
      <c r="AB94">
        <v>-5</v>
      </c>
    </row>
    <row r="95" spans="7:28">
      <c r="G95" t="s">
        <v>137</v>
      </c>
      <c r="H95" s="73">
        <v>0</v>
      </c>
      <c r="I95" s="46">
        <v>0</v>
      </c>
      <c r="J95" s="46">
        <v>0</v>
      </c>
      <c r="K95" s="46">
        <v>0</v>
      </c>
      <c r="L95" s="46">
        <v>0</v>
      </c>
      <c r="M95" s="74">
        <v>3.47</v>
      </c>
      <c r="N95" s="73">
        <v>0</v>
      </c>
      <c r="O95" s="46">
        <v>-121</v>
      </c>
      <c r="P95" s="46">
        <v>-49</v>
      </c>
      <c r="Q95" s="46">
        <v>0</v>
      </c>
      <c r="R95" s="46">
        <v>0</v>
      </c>
      <c r="S95" s="74">
        <v>0</v>
      </c>
      <c r="U95" s="73">
        <v>-170</v>
      </c>
      <c r="V95" s="74">
        <v>3.47</v>
      </c>
      <c r="W95">
        <v>0</v>
      </c>
      <c r="X95">
        <v>-121</v>
      </c>
      <c r="Y95">
        <v>0</v>
      </c>
      <c r="Z95">
        <v>0</v>
      </c>
      <c r="AA95">
        <v>3.47</v>
      </c>
      <c r="AB95">
        <v>-49</v>
      </c>
    </row>
    <row r="96" spans="7:28">
      <c r="G96" t="s">
        <v>138</v>
      </c>
      <c r="H96" s="73">
        <v>0</v>
      </c>
      <c r="I96" s="46">
        <v>0</v>
      </c>
      <c r="J96" s="46">
        <v>0</v>
      </c>
      <c r="K96" s="46">
        <v>0</v>
      </c>
      <c r="L96" s="46">
        <v>0</v>
      </c>
      <c r="M96" s="74">
        <v>4.62</v>
      </c>
      <c r="N96" s="73">
        <v>0</v>
      </c>
      <c r="O96" s="46">
        <v>-146</v>
      </c>
      <c r="P96" s="46">
        <v>-73</v>
      </c>
      <c r="Q96" s="46">
        <v>0</v>
      </c>
      <c r="R96" s="46">
        <v>0</v>
      </c>
      <c r="S96" s="74">
        <v>0</v>
      </c>
      <c r="U96" s="73">
        <v>-219</v>
      </c>
      <c r="V96" s="74">
        <v>4.62</v>
      </c>
      <c r="W96">
        <v>0</v>
      </c>
      <c r="X96">
        <v>-146</v>
      </c>
      <c r="Y96">
        <v>0</v>
      </c>
      <c r="Z96">
        <v>0</v>
      </c>
      <c r="AA96">
        <v>4.62</v>
      </c>
      <c r="AB96">
        <v>-73</v>
      </c>
    </row>
    <row r="97" spans="1:83">
      <c r="G97" t="s">
        <v>139</v>
      </c>
      <c r="H97" s="73">
        <v>0</v>
      </c>
      <c r="I97" s="46">
        <v>0</v>
      </c>
      <c r="J97" s="46">
        <v>0</v>
      </c>
      <c r="K97" s="46">
        <v>0</v>
      </c>
      <c r="L97" s="46">
        <v>0</v>
      </c>
      <c r="M97" s="74">
        <v>3.18</v>
      </c>
      <c r="N97" s="73">
        <v>0</v>
      </c>
      <c r="O97" s="46">
        <v>-171</v>
      </c>
      <c r="P97" s="46">
        <v>-105</v>
      </c>
      <c r="Q97" s="46">
        <v>0</v>
      </c>
      <c r="R97" s="46">
        <v>0</v>
      </c>
      <c r="S97" s="74">
        <v>0</v>
      </c>
      <c r="U97" s="73">
        <v>-276</v>
      </c>
      <c r="V97" s="74">
        <v>3.18</v>
      </c>
      <c r="W97">
        <v>0</v>
      </c>
      <c r="X97">
        <v>-171</v>
      </c>
      <c r="Y97">
        <v>0</v>
      </c>
      <c r="Z97">
        <v>0</v>
      </c>
      <c r="AA97">
        <v>3.18</v>
      </c>
      <c r="AB97">
        <v>-105</v>
      </c>
    </row>
    <row r="98" spans="1:83">
      <c r="G98" t="s">
        <v>140</v>
      </c>
      <c r="H98" s="73">
        <v>0</v>
      </c>
      <c r="I98" s="46">
        <v>0</v>
      </c>
      <c r="J98" s="46">
        <v>0</v>
      </c>
      <c r="K98" s="46">
        <v>0</v>
      </c>
      <c r="L98" s="46">
        <v>0</v>
      </c>
      <c r="M98" s="74">
        <v>2.89</v>
      </c>
      <c r="N98" s="73">
        <v>0</v>
      </c>
      <c r="O98" s="46">
        <v>-196</v>
      </c>
      <c r="P98" s="46">
        <v>-202</v>
      </c>
      <c r="Q98" s="46">
        <v>0</v>
      </c>
      <c r="R98" s="46">
        <v>0</v>
      </c>
      <c r="S98" s="74">
        <v>0</v>
      </c>
      <c r="U98" s="73">
        <v>-398</v>
      </c>
      <c r="V98" s="74">
        <v>2.89</v>
      </c>
      <c r="W98">
        <v>0</v>
      </c>
      <c r="X98">
        <v>-196</v>
      </c>
      <c r="Y98">
        <v>0</v>
      </c>
      <c r="Z98">
        <v>0</v>
      </c>
      <c r="AA98">
        <v>2.89</v>
      </c>
      <c r="AB98">
        <v>-202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0.49614999999999987</v>
      </c>
      <c r="I99" s="69">
        <f t="shared" ref="I99:BQ99" si="1">SUM(I3:I98)/4000</f>
        <v>0</v>
      </c>
      <c r="J99" s="69">
        <f t="shared" si="1"/>
        <v>0.20262749999999996</v>
      </c>
      <c r="K99" s="69">
        <f t="shared" si="1"/>
        <v>0.20240749999999996</v>
      </c>
      <c r="L99" s="69">
        <f t="shared" si="1"/>
        <v>4.0235000000000007E-2</v>
      </c>
      <c r="M99" s="69">
        <f t="shared" si="1"/>
        <v>4.5454999999999995E-2</v>
      </c>
      <c r="N99" s="68">
        <f t="shared" si="1"/>
        <v>-0.27524999999999999</v>
      </c>
      <c r="O99" s="69">
        <f t="shared" si="1"/>
        <v>-2.3785449999999999</v>
      </c>
      <c r="P99" s="69">
        <f t="shared" si="1"/>
        <v>-0.9236375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-3.5774324999999991</v>
      </c>
      <c r="V99" s="70">
        <f t="shared" si="1"/>
        <v>0.98687499999999995</v>
      </c>
      <c r="W99">
        <f t="shared" si="1"/>
        <v>0.22089999999999999</v>
      </c>
      <c r="X99">
        <f t="shared" si="1"/>
        <v>-2.3785449999999999</v>
      </c>
      <c r="Y99">
        <f t="shared" si="1"/>
        <v>4.0235000000000007E-2</v>
      </c>
      <c r="Z99">
        <f t="shared" si="1"/>
        <v>0.20240749999999996</v>
      </c>
      <c r="AA99">
        <f t="shared" si="1"/>
        <v>4.5454999999999995E-2</v>
      </c>
      <c r="AB99">
        <f t="shared" si="1"/>
        <v>-0.72101000000000015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C106"/>
  <sheetViews>
    <sheetView workbookViewId="0">
      <pane xSplit="7" ySplit="2" topLeftCell="AG3" activePane="bottomRight" state="frozen"/>
      <selection sqref="A1:D35"/>
      <selection pane="topRight" sqref="A1:D35"/>
      <selection pane="bottomLeft" sqref="A1:D35"/>
      <selection pane="bottomRight" activeCell="AW3" sqref="AW3:AW98"/>
    </sheetView>
  </sheetViews>
  <sheetFormatPr defaultRowHeight="15"/>
  <cols>
    <col min="1" max="1" width="9" customWidth="1"/>
    <col min="7" max="7" width="11.85546875" customWidth="1"/>
    <col min="20" max="20" width="10.42578125" bestFit="1" customWidth="1"/>
  </cols>
  <sheetData>
    <row r="1" spans="1:49" ht="15" customHeight="1">
      <c r="A1" s="219" t="s">
        <v>223</v>
      </c>
      <c r="B1" s="219"/>
      <c r="C1" s="219"/>
      <c r="D1" s="219"/>
      <c r="E1" s="67"/>
      <c r="F1" s="67"/>
      <c r="G1" s="219" t="s">
        <v>44</v>
      </c>
      <c r="H1" s="220" t="s">
        <v>224</v>
      </c>
      <c r="I1" s="221"/>
      <c r="J1" s="221"/>
      <c r="K1" s="221"/>
      <c r="L1" s="221"/>
      <c r="M1" s="222"/>
      <c r="N1" s="220" t="s">
        <v>225</v>
      </c>
      <c r="O1" s="221"/>
      <c r="P1" s="221"/>
      <c r="Q1" s="221"/>
      <c r="R1" s="221"/>
      <c r="S1" s="222"/>
      <c r="T1">
        <v>3</v>
      </c>
      <c r="W1" t="s">
        <v>145</v>
      </c>
      <c r="X1" t="s">
        <v>535</v>
      </c>
      <c r="Y1" t="s">
        <v>537</v>
      </c>
      <c r="Z1" t="s">
        <v>146</v>
      </c>
      <c r="AA1" t="s">
        <v>145</v>
      </c>
      <c r="AB1" t="s">
        <v>145</v>
      </c>
      <c r="AC1" t="s">
        <v>544</v>
      </c>
      <c r="AD1" t="s">
        <v>145</v>
      </c>
      <c r="AE1" t="s">
        <v>145</v>
      </c>
      <c r="AF1" t="s">
        <v>549</v>
      </c>
      <c r="AG1" t="s">
        <v>146</v>
      </c>
      <c r="AH1" t="s">
        <v>553</v>
      </c>
      <c r="AI1" t="s">
        <v>555</v>
      </c>
      <c r="AJ1" t="s">
        <v>557</v>
      </c>
      <c r="AK1" t="s">
        <v>559</v>
      </c>
      <c r="AL1" t="s">
        <v>561</v>
      </c>
      <c r="AM1" t="s">
        <v>563</v>
      </c>
      <c r="AN1" t="s">
        <v>565</v>
      </c>
      <c r="AO1" t="s">
        <v>145</v>
      </c>
      <c r="AP1" t="s">
        <v>568</v>
      </c>
      <c r="AQ1" t="s">
        <v>570</v>
      </c>
      <c r="AR1" t="s">
        <v>146</v>
      </c>
      <c r="AS1" t="s">
        <v>145</v>
      </c>
      <c r="AT1" t="s">
        <v>146</v>
      </c>
      <c r="AU1" t="s">
        <v>576</v>
      </c>
      <c r="AV1" t="s">
        <v>578</v>
      </c>
      <c r="AW1" t="s">
        <v>578</v>
      </c>
    </row>
    <row r="2" spans="1:49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19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45335</v>
      </c>
      <c r="W2" s="28" t="s">
        <v>533</v>
      </c>
      <c r="X2" t="s">
        <v>369</v>
      </c>
      <c r="Y2" t="s">
        <v>369</v>
      </c>
      <c r="Z2" t="s">
        <v>539</v>
      </c>
      <c r="AA2" t="s">
        <v>541</v>
      </c>
      <c r="AB2" t="s">
        <v>541</v>
      </c>
      <c r="AC2" t="s">
        <v>358</v>
      </c>
      <c r="AD2" t="s">
        <v>546</v>
      </c>
      <c r="AE2" t="s">
        <v>533</v>
      </c>
      <c r="AF2" t="s">
        <v>148</v>
      </c>
      <c r="AG2" t="s">
        <v>551</v>
      </c>
      <c r="AH2" t="s">
        <v>148</v>
      </c>
      <c r="AI2" t="s">
        <v>145</v>
      </c>
      <c r="AJ2" t="s">
        <v>148</v>
      </c>
      <c r="AK2" t="s">
        <v>145</v>
      </c>
      <c r="AL2" t="s">
        <v>148</v>
      </c>
      <c r="AM2" t="s">
        <v>149</v>
      </c>
      <c r="AN2" t="s">
        <v>148</v>
      </c>
      <c r="AO2" t="s">
        <v>533</v>
      </c>
      <c r="AP2" t="s">
        <v>148</v>
      </c>
      <c r="AQ2" t="s">
        <v>148</v>
      </c>
      <c r="AR2" t="s">
        <v>533</v>
      </c>
      <c r="AS2" t="s">
        <v>533</v>
      </c>
      <c r="AT2" t="s">
        <v>574</v>
      </c>
      <c r="AU2" t="s">
        <v>146</v>
      </c>
      <c r="AV2" t="s">
        <v>148</v>
      </c>
      <c r="AW2" t="s">
        <v>148</v>
      </c>
    </row>
    <row r="3" spans="1:49">
      <c r="A3" t="s">
        <v>145</v>
      </c>
      <c r="B3" t="s">
        <v>146</v>
      </c>
      <c r="C3" t="s">
        <v>149</v>
      </c>
      <c r="D3" t="s">
        <v>148</v>
      </c>
      <c r="E3" t="s">
        <v>369</v>
      </c>
      <c r="G3" t="s">
        <v>45</v>
      </c>
      <c r="H3" s="71">
        <v>0.39</v>
      </c>
      <c r="I3" s="53">
        <v>0</v>
      </c>
      <c r="J3" s="53">
        <v>1.74</v>
      </c>
      <c r="K3" s="53">
        <v>62.09</v>
      </c>
      <c r="L3" s="53">
        <v>7.7</v>
      </c>
      <c r="M3" s="72">
        <v>0</v>
      </c>
      <c r="N3" s="71">
        <v>203.17</v>
      </c>
      <c r="O3" s="53">
        <v>128.4</v>
      </c>
      <c r="P3" s="53">
        <v>0</v>
      </c>
      <c r="Q3" s="53">
        <v>0</v>
      </c>
      <c r="R3" s="53">
        <v>0</v>
      </c>
      <c r="S3" s="72">
        <v>0</v>
      </c>
      <c r="W3">
        <v>0</v>
      </c>
      <c r="X3">
        <v>7.7</v>
      </c>
      <c r="Y3">
        <v>0</v>
      </c>
      <c r="Z3">
        <v>20</v>
      </c>
      <c r="AA3">
        <v>0</v>
      </c>
      <c r="AB3">
        <v>0</v>
      </c>
      <c r="AC3">
        <v>0.39</v>
      </c>
      <c r="AD3">
        <v>25</v>
      </c>
      <c r="AE3">
        <v>158.47999999999999</v>
      </c>
      <c r="AF3">
        <v>6.74</v>
      </c>
      <c r="AG3">
        <v>0</v>
      </c>
      <c r="AH3">
        <v>4.8099999999999996</v>
      </c>
      <c r="AI3">
        <v>0</v>
      </c>
      <c r="AJ3">
        <v>6.74</v>
      </c>
      <c r="AK3">
        <v>0</v>
      </c>
      <c r="AL3">
        <v>8.18</v>
      </c>
      <c r="AM3">
        <v>1.74</v>
      </c>
      <c r="AN3">
        <v>18.29</v>
      </c>
      <c r="AO3">
        <v>19.690000000000001</v>
      </c>
      <c r="AP3">
        <v>5.78</v>
      </c>
      <c r="AQ3">
        <v>11.55</v>
      </c>
      <c r="AR3">
        <v>8.4</v>
      </c>
      <c r="AS3">
        <v>0</v>
      </c>
      <c r="AT3">
        <v>100</v>
      </c>
      <c r="AU3">
        <v>0</v>
      </c>
      <c r="AV3">
        <v>0</v>
      </c>
      <c r="AW3">
        <v>0</v>
      </c>
    </row>
    <row r="4" spans="1:49">
      <c r="A4" t="s">
        <v>234</v>
      </c>
      <c r="B4" t="s">
        <v>226</v>
      </c>
      <c r="C4" t="s">
        <v>228</v>
      </c>
      <c r="G4" t="s">
        <v>46</v>
      </c>
      <c r="H4" s="73">
        <v>0.39</v>
      </c>
      <c r="I4" s="46">
        <v>0</v>
      </c>
      <c r="J4" s="46">
        <v>1.74</v>
      </c>
      <c r="K4" s="46">
        <v>62.09</v>
      </c>
      <c r="L4" s="46">
        <v>7.7</v>
      </c>
      <c r="M4" s="74">
        <v>0</v>
      </c>
      <c r="N4" s="73">
        <v>203.17</v>
      </c>
      <c r="O4" s="46">
        <v>128.4</v>
      </c>
      <c r="P4" s="46">
        <v>0</v>
      </c>
      <c r="Q4" s="46">
        <v>0</v>
      </c>
      <c r="R4" s="46">
        <v>0</v>
      </c>
      <c r="S4" s="74">
        <v>0</v>
      </c>
      <c r="W4">
        <v>0</v>
      </c>
      <c r="X4">
        <v>7.7</v>
      </c>
      <c r="Y4">
        <v>0</v>
      </c>
      <c r="Z4">
        <v>20</v>
      </c>
      <c r="AA4">
        <v>0</v>
      </c>
      <c r="AB4">
        <v>0</v>
      </c>
      <c r="AC4">
        <v>0.39</v>
      </c>
      <c r="AD4">
        <v>25</v>
      </c>
      <c r="AE4">
        <v>158.47999999999999</v>
      </c>
      <c r="AF4">
        <v>6.74</v>
      </c>
      <c r="AG4">
        <v>0</v>
      </c>
      <c r="AH4">
        <v>4.8099999999999996</v>
      </c>
      <c r="AI4">
        <v>0</v>
      </c>
      <c r="AJ4">
        <v>6.74</v>
      </c>
      <c r="AK4">
        <v>0</v>
      </c>
      <c r="AL4">
        <v>8.18</v>
      </c>
      <c r="AM4">
        <v>1.74</v>
      </c>
      <c r="AN4">
        <v>18.29</v>
      </c>
      <c r="AO4">
        <v>19.690000000000001</v>
      </c>
      <c r="AP4">
        <v>5.78</v>
      </c>
      <c r="AQ4">
        <v>11.55</v>
      </c>
      <c r="AR4">
        <v>8.4</v>
      </c>
      <c r="AS4">
        <v>0</v>
      </c>
      <c r="AT4">
        <v>100</v>
      </c>
      <c r="AU4">
        <v>0</v>
      </c>
      <c r="AV4">
        <v>0</v>
      </c>
      <c r="AW4">
        <v>0</v>
      </c>
    </row>
    <row r="5" spans="1:49">
      <c r="A5" t="s">
        <v>235</v>
      </c>
      <c r="B5" t="s">
        <v>227</v>
      </c>
      <c r="C5" t="s">
        <v>229</v>
      </c>
      <c r="G5" t="s">
        <v>47</v>
      </c>
      <c r="H5" s="73">
        <v>0.39</v>
      </c>
      <c r="I5" s="46">
        <v>0</v>
      </c>
      <c r="J5" s="46">
        <v>1.74</v>
      </c>
      <c r="K5" s="46">
        <v>62.09</v>
      </c>
      <c r="L5" s="46">
        <v>7.7</v>
      </c>
      <c r="M5" s="74">
        <v>0</v>
      </c>
      <c r="N5" s="73">
        <v>203.17</v>
      </c>
      <c r="O5" s="46">
        <v>128.4</v>
      </c>
      <c r="P5" s="46">
        <v>0</v>
      </c>
      <c r="Q5" s="46">
        <v>0</v>
      </c>
      <c r="R5" s="46">
        <v>0</v>
      </c>
      <c r="S5" s="74">
        <v>0</v>
      </c>
      <c r="W5">
        <v>0</v>
      </c>
      <c r="X5">
        <v>7.7</v>
      </c>
      <c r="Y5">
        <v>0</v>
      </c>
      <c r="Z5">
        <v>20</v>
      </c>
      <c r="AA5">
        <v>0</v>
      </c>
      <c r="AB5">
        <v>0</v>
      </c>
      <c r="AC5">
        <v>0.39</v>
      </c>
      <c r="AD5">
        <v>25</v>
      </c>
      <c r="AE5">
        <v>158.47999999999999</v>
      </c>
      <c r="AF5">
        <v>6.74</v>
      </c>
      <c r="AG5">
        <v>0</v>
      </c>
      <c r="AH5">
        <v>4.8099999999999996</v>
      </c>
      <c r="AI5">
        <v>0</v>
      </c>
      <c r="AJ5">
        <v>6.74</v>
      </c>
      <c r="AK5">
        <v>0</v>
      </c>
      <c r="AL5">
        <v>8.18</v>
      </c>
      <c r="AM5">
        <v>1.74</v>
      </c>
      <c r="AN5">
        <v>18.29</v>
      </c>
      <c r="AO5">
        <v>19.690000000000001</v>
      </c>
      <c r="AP5">
        <v>5.78</v>
      </c>
      <c r="AQ5">
        <v>11.55</v>
      </c>
      <c r="AR5">
        <v>8.4</v>
      </c>
      <c r="AS5">
        <v>0</v>
      </c>
      <c r="AT5">
        <v>100</v>
      </c>
      <c r="AU5">
        <v>0</v>
      </c>
      <c r="AV5">
        <v>0</v>
      </c>
      <c r="AW5">
        <v>0</v>
      </c>
    </row>
    <row r="6" spans="1:49">
      <c r="A6" t="s">
        <v>236</v>
      </c>
      <c r="B6" t="s">
        <v>258</v>
      </c>
      <c r="C6" t="s">
        <v>230</v>
      </c>
      <c r="G6" t="s">
        <v>48</v>
      </c>
      <c r="H6" s="73">
        <v>0.39</v>
      </c>
      <c r="I6" s="46">
        <v>0</v>
      </c>
      <c r="J6" s="46">
        <v>1.74</v>
      </c>
      <c r="K6" s="46">
        <v>62.09</v>
      </c>
      <c r="L6" s="46">
        <v>7.7</v>
      </c>
      <c r="M6" s="74">
        <v>0</v>
      </c>
      <c r="N6" s="73">
        <v>203.17</v>
      </c>
      <c r="O6" s="46">
        <v>128.4</v>
      </c>
      <c r="P6" s="46">
        <v>0</v>
      </c>
      <c r="Q6" s="46">
        <v>0</v>
      </c>
      <c r="R6" s="46">
        <v>0</v>
      </c>
      <c r="S6" s="74">
        <v>0</v>
      </c>
      <c r="W6">
        <v>0</v>
      </c>
      <c r="X6">
        <v>7.7</v>
      </c>
      <c r="Y6">
        <v>0</v>
      </c>
      <c r="Z6">
        <v>20</v>
      </c>
      <c r="AA6">
        <v>0</v>
      </c>
      <c r="AB6">
        <v>0</v>
      </c>
      <c r="AC6">
        <v>0.39</v>
      </c>
      <c r="AD6">
        <v>25</v>
      </c>
      <c r="AE6">
        <v>158.47999999999999</v>
      </c>
      <c r="AF6">
        <v>6.74</v>
      </c>
      <c r="AG6">
        <v>0</v>
      </c>
      <c r="AH6">
        <v>4.8099999999999996</v>
      </c>
      <c r="AI6">
        <v>0</v>
      </c>
      <c r="AJ6">
        <v>6.74</v>
      </c>
      <c r="AK6">
        <v>0</v>
      </c>
      <c r="AL6">
        <v>8.18</v>
      </c>
      <c r="AM6">
        <v>1.74</v>
      </c>
      <c r="AN6">
        <v>18.29</v>
      </c>
      <c r="AO6">
        <v>19.690000000000001</v>
      </c>
      <c r="AP6">
        <v>5.78</v>
      </c>
      <c r="AQ6">
        <v>11.55</v>
      </c>
      <c r="AR6">
        <v>8.4</v>
      </c>
      <c r="AS6">
        <v>0</v>
      </c>
      <c r="AT6">
        <v>100</v>
      </c>
      <c r="AU6">
        <v>0</v>
      </c>
      <c r="AV6">
        <v>0</v>
      </c>
      <c r="AW6">
        <v>0</v>
      </c>
    </row>
    <row r="7" spans="1:49">
      <c r="A7" t="s">
        <v>237</v>
      </c>
      <c r="B7" t="s">
        <v>280</v>
      </c>
      <c r="C7" t="s">
        <v>259</v>
      </c>
      <c r="G7" t="s">
        <v>49</v>
      </c>
      <c r="H7" s="73">
        <v>0.39</v>
      </c>
      <c r="I7" s="46">
        <v>0</v>
      </c>
      <c r="J7" s="46">
        <v>1.66</v>
      </c>
      <c r="K7" s="46">
        <v>62.09</v>
      </c>
      <c r="L7" s="46">
        <v>7.7</v>
      </c>
      <c r="M7" s="74">
        <v>0</v>
      </c>
      <c r="N7" s="73">
        <v>203.17</v>
      </c>
      <c r="O7" s="46">
        <v>128.4</v>
      </c>
      <c r="P7" s="46">
        <v>0</v>
      </c>
      <c r="Q7" s="46">
        <v>0</v>
      </c>
      <c r="R7" s="46">
        <v>0</v>
      </c>
      <c r="S7" s="74">
        <v>0</v>
      </c>
      <c r="W7">
        <v>0</v>
      </c>
      <c r="X7">
        <v>7.7</v>
      </c>
      <c r="Y7">
        <v>0</v>
      </c>
      <c r="Z7">
        <v>20</v>
      </c>
      <c r="AA7">
        <v>0</v>
      </c>
      <c r="AB7">
        <v>0</v>
      </c>
      <c r="AC7">
        <v>0.39</v>
      </c>
      <c r="AD7">
        <v>25</v>
      </c>
      <c r="AE7">
        <v>158.47999999999999</v>
      </c>
      <c r="AF7">
        <v>6.74</v>
      </c>
      <c r="AG7">
        <v>0</v>
      </c>
      <c r="AH7">
        <v>4.8099999999999996</v>
      </c>
      <c r="AI7">
        <v>0</v>
      </c>
      <c r="AJ7">
        <v>6.74</v>
      </c>
      <c r="AK7">
        <v>0</v>
      </c>
      <c r="AL7">
        <v>8.18</v>
      </c>
      <c r="AM7">
        <v>1.66</v>
      </c>
      <c r="AN7">
        <v>18.29</v>
      </c>
      <c r="AO7">
        <v>19.690000000000001</v>
      </c>
      <c r="AP7">
        <v>5.78</v>
      </c>
      <c r="AQ7">
        <v>11.55</v>
      </c>
      <c r="AR7">
        <v>8.4</v>
      </c>
      <c r="AS7">
        <v>0</v>
      </c>
      <c r="AT7">
        <v>100</v>
      </c>
      <c r="AU7">
        <v>0</v>
      </c>
      <c r="AV7">
        <v>0</v>
      </c>
      <c r="AW7">
        <v>0</v>
      </c>
    </row>
    <row r="8" spans="1:49">
      <c r="A8" t="s">
        <v>238</v>
      </c>
      <c r="B8" t="s">
        <v>315</v>
      </c>
      <c r="C8" t="s">
        <v>231</v>
      </c>
      <c r="G8" t="s">
        <v>50</v>
      </c>
      <c r="H8" s="73">
        <v>0.39</v>
      </c>
      <c r="I8" s="46">
        <v>0</v>
      </c>
      <c r="J8" s="46">
        <v>1.66</v>
      </c>
      <c r="K8" s="46">
        <v>62.09</v>
      </c>
      <c r="L8" s="46">
        <v>7.7</v>
      </c>
      <c r="M8" s="74">
        <v>0</v>
      </c>
      <c r="N8" s="73">
        <v>203.17</v>
      </c>
      <c r="O8" s="46">
        <v>128.4</v>
      </c>
      <c r="P8" s="46">
        <v>0</v>
      </c>
      <c r="Q8" s="46">
        <v>0</v>
      </c>
      <c r="R8" s="46">
        <v>0</v>
      </c>
      <c r="S8" s="74">
        <v>0</v>
      </c>
      <c r="W8">
        <v>0</v>
      </c>
      <c r="X8">
        <v>7.7</v>
      </c>
      <c r="Y8">
        <v>0</v>
      </c>
      <c r="Z8">
        <v>20</v>
      </c>
      <c r="AA8">
        <v>0</v>
      </c>
      <c r="AB8">
        <v>0</v>
      </c>
      <c r="AC8">
        <v>0.39</v>
      </c>
      <c r="AD8">
        <v>25</v>
      </c>
      <c r="AE8">
        <v>158.47999999999999</v>
      </c>
      <c r="AF8">
        <v>6.74</v>
      </c>
      <c r="AG8">
        <v>0</v>
      </c>
      <c r="AH8">
        <v>4.8099999999999996</v>
      </c>
      <c r="AI8">
        <v>0</v>
      </c>
      <c r="AJ8">
        <v>6.74</v>
      </c>
      <c r="AK8">
        <v>0</v>
      </c>
      <c r="AL8">
        <v>8.18</v>
      </c>
      <c r="AM8">
        <v>1.66</v>
      </c>
      <c r="AN8">
        <v>18.29</v>
      </c>
      <c r="AO8">
        <v>19.690000000000001</v>
      </c>
      <c r="AP8">
        <v>5.78</v>
      </c>
      <c r="AQ8">
        <v>11.55</v>
      </c>
      <c r="AR8">
        <v>8.4</v>
      </c>
      <c r="AS8">
        <v>0</v>
      </c>
      <c r="AT8">
        <v>100</v>
      </c>
      <c r="AU8">
        <v>0</v>
      </c>
      <c r="AV8">
        <v>0</v>
      </c>
      <c r="AW8">
        <v>0</v>
      </c>
    </row>
    <row r="9" spans="1:49">
      <c r="A9" t="s">
        <v>239</v>
      </c>
      <c r="B9" t="s">
        <v>335</v>
      </c>
      <c r="C9" t="s">
        <v>232</v>
      </c>
      <c r="G9" t="s">
        <v>51</v>
      </c>
      <c r="H9" s="73">
        <v>0.39</v>
      </c>
      <c r="I9" s="46">
        <v>0</v>
      </c>
      <c r="J9" s="46">
        <v>1.66</v>
      </c>
      <c r="K9" s="46">
        <v>62.09</v>
      </c>
      <c r="L9" s="46">
        <v>7.7</v>
      </c>
      <c r="M9" s="74">
        <v>0</v>
      </c>
      <c r="N9" s="73">
        <v>203.17</v>
      </c>
      <c r="O9" s="46">
        <v>128.4</v>
      </c>
      <c r="P9" s="46">
        <v>0</v>
      </c>
      <c r="Q9" s="46">
        <v>0</v>
      </c>
      <c r="R9" s="46">
        <v>0</v>
      </c>
      <c r="S9" s="74">
        <v>0</v>
      </c>
      <c r="W9">
        <v>0</v>
      </c>
      <c r="X9">
        <v>7.7</v>
      </c>
      <c r="Y9">
        <v>0</v>
      </c>
      <c r="Z9">
        <v>20</v>
      </c>
      <c r="AA9">
        <v>0</v>
      </c>
      <c r="AB9">
        <v>0</v>
      </c>
      <c r="AC9">
        <v>0.39</v>
      </c>
      <c r="AD9">
        <v>25</v>
      </c>
      <c r="AE9">
        <v>158.47999999999999</v>
      </c>
      <c r="AF9">
        <v>6.74</v>
      </c>
      <c r="AG9">
        <v>0</v>
      </c>
      <c r="AH9">
        <v>4.8099999999999996</v>
      </c>
      <c r="AI9">
        <v>0</v>
      </c>
      <c r="AJ9">
        <v>6.74</v>
      </c>
      <c r="AK9">
        <v>0</v>
      </c>
      <c r="AL9">
        <v>8.18</v>
      </c>
      <c r="AM9">
        <v>1.66</v>
      </c>
      <c r="AN9">
        <v>18.29</v>
      </c>
      <c r="AO9">
        <v>19.690000000000001</v>
      </c>
      <c r="AP9">
        <v>5.78</v>
      </c>
      <c r="AQ9">
        <v>11.55</v>
      </c>
      <c r="AR9">
        <v>8.4</v>
      </c>
      <c r="AS9">
        <v>0</v>
      </c>
      <c r="AT9">
        <v>100</v>
      </c>
      <c r="AU9">
        <v>0</v>
      </c>
      <c r="AV9">
        <v>0</v>
      </c>
      <c r="AW9">
        <v>0</v>
      </c>
    </row>
    <row r="10" spans="1:49">
      <c r="A10" t="s">
        <v>260</v>
      </c>
      <c r="C10" t="s">
        <v>233</v>
      </c>
      <c r="G10" t="s">
        <v>52</v>
      </c>
      <c r="H10" s="73">
        <v>0.39</v>
      </c>
      <c r="I10" s="46">
        <v>0</v>
      </c>
      <c r="J10" s="46">
        <v>1.66</v>
      </c>
      <c r="K10" s="46">
        <v>62.09</v>
      </c>
      <c r="L10" s="46">
        <v>7.7</v>
      </c>
      <c r="M10" s="74">
        <v>0</v>
      </c>
      <c r="N10" s="73">
        <v>203.17</v>
      </c>
      <c r="O10" s="46">
        <v>128.4</v>
      </c>
      <c r="P10" s="46">
        <v>0</v>
      </c>
      <c r="Q10" s="46">
        <v>0</v>
      </c>
      <c r="R10" s="46">
        <v>0</v>
      </c>
      <c r="S10" s="74">
        <v>0</v>
      </c>
      <c r="W10">
        <v>0</v>
      </c>
      <c r="X10">
        <v>7.7</v>
      </c>
      <c r="Y10">
        <v>0</v>
      </c>
      <c r="Z10">
        <v>20</v>
      </c>
      <c r="AA10">
        <v>0</v>
      </c>
      <c r="AB10">
        <v>0</v>
      </c>
      <c r="AC10">
        <v>0.39</v>
      </c>
      <c r="AD10">
        <v>25</v>
      </c>
      <c r="AE10">
        <v>158.47999999999999</v>
      </c>
      <c r="AF10">
        <v>6.74</v>
      </c>
      <c r="AG10">
        <v>0</v>
      </c>
      <c r="AH10">
        <v>4.8099999999999996</v>
      </c>
      <c r="AI10">
        <v>0</v>
      </c>
      <c r="AJ10">
        <v>6.74</v>
      </c>
      <c r="AK10">
        <v>0</v>
      </c>
      <c r="AL10">
        <v>8.18</v>
      </c>
      <c r="AM10">
        <v>1.66</v>
      </c>
      <c r="AN10">
        <v>18.29</v>
      </c>
      <c r="AO10">
        <v>19.690000000000001</v>
      </c>
      <c r="AP10">
        <v>5.78</v>
      </c>
      <c r="AQ10">
        <v>11.55</v>
      </c>
      <c r="AR10">
        <v>8.4</v>
      </c>
      <c r="AS10">
        <v>0</v>
      </c>
      <c r="AT10">
        <v>100</v>
      </c>
      <c r="AU10">
        <v>0</v>
      </c>
      <c r="AV10">
        <v>0</v>
      </c>
      <c r="AW10">
        <v>0</v>
      </c>
    </row>
    <row r="11" spans="1:49">
      <c r="A11" t="s">
        <v>240</v>
      </c>
      <c r="C11" t="s">
        <v>316</v>
      </c>
      <c r="G11" t="s">
        <v>53</v>
      </c>
      <c r="H11" s="73">
        <v>0.39</v>
      </c>
      <c r="I11" s="46">
        <v>0</v>
      </c>
      <c r="J11" s="46">
        <v>1.66</v>
      </c>
      <c r="K11" s="46">
        <v>62.09</v>
      </c>
      <c r="L11" s="46">
        <v>7.7</v>
      </c>
      <c r="M11" s="74">
        <v>0</v>
      </c>
      <c r="N11" s="73">
        <v>203.17</v>
      </c>
      <c r="O11" s="46">
        <v>128.4</v>
      </c>
      <c r="P11" s="46">
        <v>0</v>
      </c>
      <c r="Q11" s="46">
        <v>0</v>
      </c>
      <c r="R11" s="46">
        <v>0</v>
      </c>
      <c r="S11" s="74">
        <v>0</v>
      </c>
      <c r="W11">
        <v>0</v>
      </c>
      <c r="X11">
        <v>7.7</v>
      </c>
      <c r="Y11">
        <v>0</v>
      </c>
      <c r="Z11">
        <v>20</v>
      </c>
      <c r="AA11">
        <v>0</v>
      </c>
      <c r="AB11">
        <v>0</v>
      </c>
      <c r="AC11">
        <v>0.39</v>
      </c>
      <c r="AD11">
        <v>25</v>
      </c>
      <c r="AE11">
        <v>158.47999999999999</v>
      </c>
      <c r="AF11">
        <v>6.74</v>
      </c>
      <c r="AG11">
        <v>0</v>
      </c>
      <c r="AH11">
        <v>4.8099999999999996</v>
      </c>
      <c r="AI11">
        <v>0</v>
      </c>
      <c r="AJ11">
        <v>6.74</v>
      </c>
      <c r="AK11">
        <v>0</v>
      </c>
      <c r="AL11">
        <v>8.18</v>
      </c>
      <c r="AM11">
        <v>1.66</v>
      </c>
      <c r="AN11">
        <v>18.29</v>
      </c>
      <c r="AO11">
        <v>19.690000000000001</v>
      </c>
      <c r="AP11">
        <v>5.78</v>
      </c>
      <c r="AQ11">
        <v>11.55</v>
      </c>
      <c r="AR11">
        <v>8.4</v>
      </c>
      <c r="AS11">
        <v>0</v>
      </c>
      <c r="AT11">
        <v>100</v>
      </c>
      <c r="AU11">
        <v>0</v>
      </c>
      <c r="AV11">
        <v>0</v>
      </c>
      <c r="AW11">
        <v>0</v>
      </c>
    </row>
    <row r="12" spans="1:49">
      <c r="A12" t="s">
        <v>241</v>
      </c>
      <c r="C12" t="s">
        <v>336</v>
      </c>
      <c r="G12" t="s">
        <v>54</v>
      </c>
      <c r="H12" s="73">
        <v>0.39</v>
      </c>
      <c r="I12" s="46">
        <v>0</v>
      </c>
      <c r="J12" s="46">
        <v>1.66</v>
      </c>
      <c r="K12" s="46">
        <v>62.09</v>
      </c>
      <c r="L12" s="46">
        <v>7.7</v>
      </c>
      <c r="M12" s="74">
        <v>0</v>
      </c>
      <c r="N12" s="73">
        <v>203.17</v>
      </c>
      <c r="O12" s="46">
        <v>128.4</v>
      </c>
      <c r="P12" s="46">
        <v>0</v>
      </c>
      <c r="Q12" s="46">
        <v>0</v>
      </c>
      <c r="R12" s="46">
        <v>0</v>
      </c>
      <c r="S12" s="74">
        <v>0</v>
      </c>
      <c r="W12">
        <v>0</v>
      </c>
      <c r="X12">
        <v>7.7</v>
      </c>
      <c r="Y12">
        <v>0</v>
      </c>
      <c r="Z12">
        <v>20</v>
      </c>
      <c r="AA12">
        <v>0</v>
      </c>
      <c r="AB12">
        <v>0</v>
      </c>
      <c r="AC12">
        <v>0.39</v>
      </c>
      <c r="AD12">
        <v>25</v>
      </c>
      <c r="AE12">
        <v>158.47999999999999</v>
      </c>
      <c r="AF12">
        <v>6.74</v>
      </c>
      <c r="AG12">
        <v>0</v>
      </c>
      <c r="AH12">
        <v>4.8099999999999996</v>
      </c>
      <c r="AI12">
        <v>0</v>
      </c>
      <c r="AJ12">
        <v>6.74</v>
      </c>
      <c r="AK12">
        <v>0</v>
      </c>
      <c r="AL12">
        <v>8.18</v>
      </c>
      <c r="AM12">
        <v>1.66</v>
      </c>
      <c r="AN12">
        <v>18.29</v>
      </c>
      <c r="AO12">
        <v>19.690000000000001</v>
      </c>
      <c r="AP12">
        <v>5.78</v>
      </c>
      <c r="AQ12">
        <v>11.55</v>
      </c>
      <c r="AR12">
        <v>8.4</v>
      </c>
      <c r="AS12">
        <v>0</v>
      </c>
      <c r="AT12">
        <v>100</v>
      </c>
      <c r="AU12">
        <v>0</v>
      </c>
      <c r="AV12">
        <v>0</v>
      </c>
      <c r="AW12">
        <v>0</v>
      </c>
    </row>
    <row r="13" spans="1:49">
      <c r="A13" t="s">
        <v>242</v>
      </c>
      <c r="G13" t="s">
        <v>55</v>
      </c>
      <c r="H13" s="73">
        <v>0.39</v>
      </c>
      <c r="I13" s="46">
        <v>0</v>
      </c>
      <c r="J13" s="46">
        <v>1.66</v>
      </c>
      <c r="K13" s="46">
        <v>62.09</v>
      </c>
      <c r="L13" s="46">
        <v>7.7</v>
      </c>
      <c r="M13" s="74">
        <v>0</v>
      </c>
      <c r="N13" s="73">
        <v>203.17</v>
      </c>
      <c r="O13" s="46">
        <v>128.4</v>
      </c>
      <c r="P13" s="46">
        <v>0</v>
      </c>
      <c r="Q13" s="46">
        <v>0</v>
      </c>
      <c r="R13" s="46">
        <v>0</v>
      </c>
      <c r="S13" s="74">
        <v>0</v>
      </c>
      <c r="W13">
        <v>0</v>
      </c>
      <c r="X13">
        <v>7.7</v>
      </c>
      <c r="Y13">
        <v>0</v>
      </c>
      <c r="Z13">
        <v>20</v>
      </c>
      <c r="AA13">
        <v>0</v>
      </c>
      <c r="AB13">
        <v>0</v>
      </c>
      <c r="AC13">
        <v>0.39</v>
      </c>
      <c r="AD13">
        <v>25</v>
      </c>
      <c r="AE13">
        <v>158.47999999999999</v>
      </c>
      <c r="AF13">
        <v>6.74</v>
      </c>
      <c r="AG13">
        <v>0</v>
      </c>
      <c r="AH13">
        <v>4.8099999999999996</v>
      </c>
      <c r="AI13">
        <v>0</v>
      </c>
      <c r="AJ13">
        <v>6.74</v>
      </c>
      <c r="AK13">
        <v>0</v>
      </c>
      <c r="AL13">
        <v>8.18</v>
      </c>
      <c r="AM13">
        <v>1.66</v>
      </c>
      <c r="AN13">
        <v>18.29</v>
      </c>
      <c r="AO13">
        <v>19.690000000000001</v>
      </c>
      <c r="AP13">
        <v>5.78</v>
      </c>
      <c r="AQ13">
        <v>11.55</v>
      </c>
      <c r="AR13">
        <v>8.4</v>
      </c>
      <c r="AS13">
        <v>0</v>
      </c>
      <c r="AT13">
        <v>100</v>
      </c>
      <c r="AU13">
        <v>0</v>
      </c>
      <c r="AV13">
        <v>0</v>
      </c>
      <c r="AW13">
        <v>0</v>
      </c>
    </row>
    <row r="14" spans="1:49">
      <c r="A14" t="s">
        <v>243</v>
      </c>
      <c r="G14" t="s">
        <v>56</v>
      </c>
      <c r="H14" s="73">
        <v>0.39</v>
      </c>
      <c r="I14" s="46">
        <v>0</v>
      </c>
      <c r="J14" s="46">
        <v>1.66</v>
      </c>
      <c r="K14" s="46">
        <v>62.09</v>
      </c>
      <c r="L14" s="46">
        <v>7.7</v>
      </c>
      <c r="M14" s="74">
        <v>0</v>
      </c>
      <c r="N14" s="73">
        <v>203.17</v>
      </c>
      <c r="O14" s="46">
        <v>128.4</v>
      </c>
      <c r="P14" s="46">
        <v>0</v>
      </c>
      <c r="Q14" s="46">
        <v>0</v>
      </c>
      <c r="R14" s="46">
        <v>0</v>
      </c>
      <c r="S14" s="74">
        <v>0</v>
      </c>
      <c r="W14">
        <v>0</v>
      </c>
      <c r="X14">
        <v>7.7</v>
      </c>
      <c r="Y14">
        <v>0</v>
      </c>
      <c r="Z14">
        <v>20</v>
      </c>
      <c r="AA14">
        <v>0</v>
      </c>
      <c r="AB14">
        <v>0</v>
      </c>
      <c r="AC14">
        <v>0.39</v>
      </c>
      <c r="AD14">
        <v>25</v>
      </c>
      <c r="AE14">
        <v>158.47999999999999</v>
      </c>
      <c r="AF14">
        <v>6.74</v>
      </c>
      <c r="AG14">
        <v>0</v>
      </c>
      <c r="AH14">
        <v>4.8099999999999996</v>
      </c>
      <c r="AI14">
        <v>0</v>
      </c>
      <c r="AJ14">
        <v>6.74</v>
      </c>
      <c r="AK14">
        <v>0</v>
      </c>
      <c r="AL14">
        <v>8.18</v>
      </c>
      <c r="AM14">
        <v>1.66</v>
      </c>
      <c r="AN14">
        <v>18.29</v>
      </c>
      <c r="AO14">
        <v>19.690000000000001</v>
      </c>
      <c r="AP14">
        <v>5.78</v>
      </c>
      <c r="AQ14">
        <v>11.55</v>
      </c>
      <c r="AR14">
        <v>8.4</v>
      </c>
      <c r="AS14">
        <v>0</v>
      </c>
      <c r="AT14">
        <v>100</v>
      </c>
      <c r="AU14">
        <v>0</v>
      </c>
      <c r="AV14">
        <v>0</v>
      </c>
      <c r="AW14">
        <v>0</v>
      </c>
    </row>
    <row r="15" spans="1:49">
      <c r="A15" t="s">
        <v>244</v>
      </c>
      <c r="G15" t="s">
        <v>57</v>
      </c>
      <c r="H15" s="73">
        <v>0.39</v>
      </c>
      <c r="I15" s="46">
        <v>0</v>
      </c>
      <c r="J15" s="46">
        <v>1.66</v>
      </c>
      <c r="K15" s="46">
        <v>62.09</v>
      </c>
      <c r="L15" s="46">
        <v>7.7</v>
      </c>
      <c r="M15" s="74">
        <v>0</v>
      </c>
      <c r="N15" s="73">
        <v>203.17</v>
      </c>
      <c r="O15" s="46">
        <v>128.4</v>
      </c>
      <c r="P15" s="46">
        <v>0</v>
      </c>
      <c r="Q15" s="46">
        <v>0</v>
      </c>
      <c r="R15" s="46">
        <v>0</v>
      </c>
      <c r="S15" s="74">
        <v>0</v>
      </c>
      <c r="W15">
        <v>0</v>
      </c>
      <c r="X15">
        <v>7.7</v>
      </c>
      <c r="Y15">
        <v>0</v>
      </c>
      <c r="Z15">
        <v>20</v>
      </c>
      <c r="AA15">
        <v>0</v>
      </c>
      <c r="AB15">
        <v>0</v>
      </c>
      <c r="AC15">
        <v>0.39</v>
      </c>
      <c r="AD15">
        <v>25</v>
      </c>
      <c r="AE15">
        <v>158.47999999999999</v>
      </c>
      <c r="AF15">
        <v>6.74</v>
      </c>
      <c r="AG15">
        <v>0</v>
      </c>
      <c r="AH15">
        <v>4.8099999999999996</v>
      </c>
      <c r="AI15">
        <v>0</v>
      </c>
      <c r="AJ15">
        <v>6.74</v>
      </c>
      <c r="AK15">
        <v>0</v>
      </c>
      <c r="AL15">
        <v>8.18</v>
      </c>
      <c r="AM15">
        <v>1.66</v>
      </c>
      <c r="AN15">
        <v>18.29</v>
      </c>
      <c r="AO15">
        <v>19.690000000000001</v>
      </c>
      <c r="AP15">
        <v>5.78</v>
      </c>
      <c r="AQ15">
        <v>11.55</v>
      </c>
      <c r="AR15">
        <v>8.4</v>
      </c>
      <c r="AS15">
        <v>0</v>
      </c>
      <c r="AT15">
        <v>100</v>
      </c>
      <c r="AU15">
        <v>0</v>
      </c>
      <c r="AV15">
        <v>0</v>
      </c>
      <c r="AW15">
        <v>0</v>
      </c>
    </row>
    <row r="16" spans="1:49">
      <c r="A16" t="s">
        <v>245</v>
      </c>
      <c r="G16" t="s">
        <v>58</v>
      </c>
      <c r="H16" s="73">
        <v>0.39</v>
      </c>
      <c r="I16" s="46">
        <v>0</v>
      </c>
      <c r="J16" s="46">
        <v>1.66</v>
      </c>
      <c r="K16" s="46">
        <v>62.09</v>
      </c>
      <c r="L16" s="46">
        <v>7.7</v>
      </c>
      <c r="M16" s="74">
        <v>0</v>
      </c>
      <c r="N16" s="73">
        <v>203.17</v>
      </c>
      <c r="O16" s="46">
        <v>128.4</v>
      </c>
      <c r="P16" s="46">
        <v>0</v>
      </c>
      <c r="Q16" s="46">
        <v>0</v>
      </c>
      <c r="R16" s="46">
        <v>0</v>
      </c>
      <c r="S16" s="74">
        <v>0</v>
      </c>
      <c r="W16">
        <v>0</v>
      </c>
      <c r="X16">
        <v>7.7</v>
      </c>
      <c r="Y16">
        <v>0</v>
      </c>
      <c r="Z16">
        <v>20</v>
      </c>
      <c r="AA16">
        <v>0</v>
      </c>
      <c r="AB16">
        <v>0</v>
      </c>
      <c r="AC16">
        <v>0.39</v>
      </c>
      <c r="AD16">
        <v>25</v>
      </c>
      <c r="AE16">
        <v>158.47999999999999</v>
      </c>
      <c r="AF16">
        <v>6.74</v>
      </c>
      <c r="AG16">
        <v>0</v>
      </c>
      <c r="AH16">
        <v>4.8099999999999996</v>
      </c>
      <c r="AI16">
        <v>0</v>
      </c>
      <c r="AJ16">
        <v>6.74</v>
      </c>
      <c r="AK16">
        <v>0</v>
      </c>
      <c r="AL16">
        <v>8.18</v>
      </c>
      <c r="AM16">
        <v>1.66</v>
      </c>
      <c r="AN16">
        <v>18.29</v>
      </c>
      <c r="AO16">
        <v>19.690000000000001</v>
      </c>
      <c r="AP16">
        <v>5.78</v>
      </c>
      <c r="AQ16">
        <v>11.55</v>
      </c>
      <c r="AR16">
        <v>8.4</v>
      </c>
      <c r="AS16">
        <v>0</v>
      </c>
      <c r="AT16">
        <v>100</v>
      </c>
      <c r="AU16">
        <v>0</v>
      </c>
      <c r="AV16">
        <v>0</v>
      </c>
      <c r="AW16">
        <v>0</v>
      </c>
    </row>
    <row r="17" spans="1:49">
      <c r="A17" t="s">
        <v>246</v>
      </c>
      <c r="G17" t="s">
        <v>59</v>
      </c>
      <c r="H17" s="73">
        <v>0.39</v>
      </c>
      <c r="I17" s="46">
        <v>0</v>
      </c>
      <c r="J17" s="46">
        <v>1.66</v>
      </c>
      <c r="K17" s="46">
        <v>62.09</v>
      </c>
      <c r="L17" s="46">
        <v>7.7</v>
      </c>
      <c r="M17" s="74">
        <v>0</v>
      </c>
      <c r="N17" s="73">
        <v>203.17</v>
      </c>
      <c r="O17" s="46">
        <v>128.4</v>
      </c>
      <c r="P17" s="46">
        <v>0</v>
      </c>
      <c r="Q17" s="46">
        <v>0</v>
      </c>
      <c r="R17" s="46">
        <v>0</v>
      </c>
      <c r="S17" s="74">
        <v>0</v>
      </c>
      <c r="W17">
        <v>0</v>
      </c>
      <c r="X17">
        <v>7.7</v>
      </c>
      <c r="Y17">
        <v>0</v>
      </c>
      <c r="Z17">
        <v>20</v>
      </c>
      <c r="AA17">
        <v>0</v>
      </c>
      <c r="AB17">
        <v>0</v>
      </c>
      <c r="AC17">
        <v>0.39</v>
      </c>
      <c r="AD17">
        <v>25</v>
      </c>
      <c r="AE17">
        <v>158.47999999999999</v>
      </c>
      <c r="AF17">
        <v>6.74</v>
      </c>
      <c r="AG17">
        <v>0</v>
      </c>
      <c r="AH17">
        <v>4.8099999999999996</v>
      </c>
      <c r="AI17">
        <v>0</v>
      </c>
      <c r="AJ17">
        <v>6.74</v>
      </c>
      <c r="AK17">
        <v>0</v>
      </c>
      <c r="AL17">
        <v>8.18</v>
      </c>
      <c r="AM17">
        <v>1.66</v>
      </c>
      <c r="AN17">
        <v>18.29</v>
      </c>
      <c r="AO17">
        <v>19.690000000000001</v>
      </c>
      <c r="AP17">
        <v>5.78</v>
      </c>
      <c r="AQ17">
        <v>11.55</v>
      </c>
      <c r="AR17">
        <v>8.4</v>
      </c>
      <c r="AS17">
        <v>0</v>
      </c>
      <c r="AT17">
        <v>100</v>
      </c>
      <c r="AU17">
        <v>0</v>
      </c>
      <c r="AV17">
        <v>0</v>
      </c>
      <c r="AW17">
        <v>0</v>
      </c>
    </row>
    <row r="18" spans="1:49">
      <c r="A18" t="s">
        <v>247</v>
      </c>
      <c r="G18" t="s">
        <v>60</v>
      </c>
      <c r="H18" s="73">
        <v>0.39</v>
      </c>
      <c r="I18" s="46">
        <v>0</v>
      </c>
      <c r="J18" s="46">
        <v>1.66</v>
      </c>
      <c r="K18" s="46">
        <v>62.09</v>
      </c>
      <c r="L18" s="46">
        <v>7.7</v>
      </c>
      <c r="M18" s="74">
        <v>0</v>
      </c>
      <c r="N18" s="73">
        <v>203.17</v>
      </c>
      <c r="O18" s="46">
        <v>128.4</v>
      </c>
      <c r="P18" s="46">
        <v>0</v>
      </c>
      <c r="Q18" s="46">
        <v>0</v>
      </c>
      <c r="R18" s="46">
        <v>0</v>
      </c>
      <c r="S18" s="74">
        <v>0</v>
      </c>
      <c r="W18">
        <v>0</v>
      </c>
      <c r="X18">
        <v>7.7</v>
      </c>
      <c r="Y18">
        <v>0</v>
      </c>
      <c r="Z18">
        <v>20</v>
      </c>
      <c r="AA18">
        <v>0</v>
      </c>
      <c r="AB18">
        <v>0</v>
      </c>
      <c r="AC18">
        <v>0.39</v>
      </c>
      <c r="AD18">
        <v>25</v>
      </c>
      <c r="AE18">
        <v>158.47999999999999</v>
      </c>
      <c r="AF18">
        <v>6.74</v>
      </c>
      <c r="AG18">
        <v>0</v>
      </c>
      <c r="AH18">
        <v>4.8099999999999996</v>
      </c>
      <c r="AI18">
        <v>0</v>
      </c>
      <c r="AJ18">
        <v>6.74</v>
      </c>
      <c r="AK18">
        <v>0</v>
      </c>
      <c r="AL18">
        <v>8.18</v>
      </c>
      <c r="AM18">
        <v>1.66</v>
      </c>
      <c r="AN18">
        <v>18.29</v>
      </c>
      <c r="AO18">
        <v>19.690000000000001</v>
      </c>
      <c r="AP18">
        <v>5.78</v>
      </c>
      <c r="AQ18">
        <v>11.55</v>
      </c>
      <c r="AR18">
        <v>8.4</v>
      </c>
      <c r="AS18">
        <v>0</v>
      </c>
      <c r="AT18">
        <v>100</v>
      </c>
      <c r="AU18">
        <v>0</v>
      </c>
      <c r="AV18">
        <v>0</v>
      </c>
      <c r="AW18">
        <v>0</v>
      </c>
    </row>
    <row r="19" spans="1:49">
      <c r="A19" t="s">
        <v>261</v>
      </c>
      <c r="G19" t="s">
        <v>61</v>
      </c>
      <c r="H19" s="73">
        <v>0.39</v>
      </c>
      <c r="I19" s="46">
        <v>0</v>
      </c>
      <c r="J19" s="46">
        <v>1.66</v>
      </c>
      <c r="K19" s="46">
        <v>62.09</v>
      </c>
      <c r="L19" s="46">
        <v>7.7</v>
      </c>
      <c r="M19" s="74">
        <v>0</v>
      </c>
      <c r="N19" s="73">
        <v>203.17</v>
      </c>
      <c r="O19" s="46">
        <v>128.4</v>
      </c>
      <c r="P19" s="46">
        <v>0</v>
      </c>
      <c r="Q19" s="46">
        <v>0</v>
      </c>
      <c r="R19" s="46">
        <v>0</v>
      </c>
      <c r="S19" s="74">
        <v>0</v>
      </c>
      <c r="W19">
        <v>0</v>
      </c>
      <c r="X19">
        <v>7.7</v>
      </c>
      <c r="Y19">
        <v>0</v>
      </c>
      <c r="Z19">
        <v>20</v>
      </c>
      <c r="AA19">
        <v>0</v>
      </c>
      <c r="AB19">
        <v>0</v>
      </c>
      <c r="AC19">
        <v>0.39</v>
      </c>
      <c r="AD19">
        <v>25</v>
      </c>
      <c r="AE19">
        <v>158.47999999999999</v>
      </c>
      <c r="AF19">
        <v>6.74</v>
      </c>
      <c r="AG19">
        <v>0</v>
      </c>
      <c r="AH19">
        <v>4.8099999999999996</v>
      </c>
      <c r="AI19">
        <v>0</v>
      </c>
      <c r="AJ19">
        <v>6.74</v>
      </c>
      <c r="AK19">
        <v>0</v>
      </c>
      <c r="AL19">
        <v>8.18</v>
      </c>
      <c r="AM19">
        <v>1.66</v>
      </c>
      <c r="AN19">
        <v>18.29</v>
      </c>
      <c r="AO19">
        <v>19.690000000000001</v>
      </c>
      <c r="AP19">
        <v>5.78</v>
      </c>
      <c r="AQ19">
        <v>11.55</v>
      </c>
      <c r="AR19">
        <v>8.4</v>
      </c>
      <c r="AS19">
        <v>0</v>
      </c>
      <c r="AT19">
        <v>100</v>
      </c>
      <c r="AU19">
        <v>0</v>
      </c>
      <c r="AV19">
        <v>0</v>
      </c>
      <c r="AW19">
        <v>0</v>
      </c>
    </row>
    <row r="20" spans="1:49">
      <c r="A20" t="s">
        <v>262</v>
      </c>
      <c r="G20" t="s">
        <v>62</v>
      </c>
      <c r="H20" s="73">
        <v>0.39</v>
      </c>
      <c r="I20" s="46">
        <v>0</v>
      </c>
      <c r="J20" s="46">
        <v>1.66</v>
      </c>
      <c r="K20" s="46">
        <v>62.09</v>
      </c>
      <c r="L20" s="46">
        <v>7.7</v>
      </c>
      <c r="M20" s="74">
        <v>0</v>
      </c>
      <c r="N20" s="73">
        <v>203.17</v>
      </c>
      <c r="O20" s="46">
        <v>128.4</v>
      </c>
      <c r="P20" s="46">
        <v>0</v>
      </c>
      <c r="Q20" s="46">
        <v>0</v>
      </c>
      <c r="R20" s="46">
        <v>0</v>
      </c>
      <c r="S20" s="74">
        <v>0</v>
      </c>
      <c r="W20">
        <v>0</v>
      </c>
      <c r="X20">
        <v>7.7</v>
      </c>
      <c r="Y20">
        <v>0</v>
      </c>
      <c r="Z20">
        <v>20</v>
      </c>
      <c r="AA20">
        <v>0</v>
      </c>
      <c r="AB20">
        <v>0</v>
      </c>
      <c r="AC20">
        <v>0.39</v>
      </c>
      <c r="AD20">
        <v>25</v>
      </c>
      <c r="AE20">
        <v>158.47999999999999</v>
      </c>
      <c r="AF20">
        <v>6.74</v>
      </c>
      <c r="AG20">
        <v>0</v>
      </c>
      <c r="AH20">
        <v>4.8099999999999996</v>
      </c>
      <c r="AI20">
        <v>0</v>
      </c>
      <c r="AJ20">
        <v>6.74</v>
      </c>
      <c r="AK20">
        <v>0</v>
      </c>
      <c r="AL20">
        <v>8.18</v>
      </c>
      <c r="AM20">
        <v>1.66</v>
      </c>
      <c r="AN20">
        <v>18.29</v>
      </c>
      <c r="AO20">
        <v>19.690000000000001</v>
      </c>
      <c r="AP20">
        <v>5.78</v>
      </c>
      <c r="AQ20">
        <v>11.55</v>
      </c>
      <c r="AR20">
        <v>8.4</v>
      </c>
      <c r="AS20">
        <v>0</v>
      </c>
      <c r="AT20">
        <v>100</v>
      </c>
      <c r="AU20">
        <v>0</v>
      </c>
      <c r="AV20">
        <v>0</v>
      </c>
      <c r="AW20">
        <v>0</v>
      </c>
    </row>
    <row r="21" spans="1:49">
      <c r="A21" t="s">
        <v>248</v>
      </c>
      <c r="G21" t="s">
        <v>63</v>
      </c>
      <c r="H21" s="73">
        <v>0.39</v>
      </c>
      <c r="I21" s="46">
        <v>0</v>
      </c>
      <c r="J21" s="46">
        <v>1.66</v>
      </c>
      <c r="K21" s="46">
        <v>62.09</v>
      </c>
      <c r="L21" s="46">
        <v>7.7</v>
      </c>
      <c r="M21" s="74">
        <v>0</v>
      </c>
      <c r="N21" s="73">
        <v>203.17</v>
      </c>
      <c r="O21" s="46">
        <v>128.4</v>
      </c>
      <c r="P21" s="46">
        <v>0</v>
      </c>
      <c r="Q21" s="46">
        <v>0</v>
      </c>
      <c r="R21" s="46">
        <v>0</v>
      </c>
      <c r="S21" s="74">
        <v>0</v>
      </c>
      <c r="W21">
        <v>0</v>
      </c>
      <c r="X21">
        <v>7.7</v>
      </c>
      <c r="Y21">
        <v>0</v>
      </c>
      <c r="Z21">
        <v>20</v>
      </c>
      <c r="AA21">
        <v>0</v>
      </c>
      <c r="AB21">
        <v>0</v>
      </c>
      <c r="AC21">
        <v>0.39</v>
      </c>
      <c r="AD21">
        <v>25</v>
      </c>
      <c r="AE21">
        <v>158.47999999999999</v>
      </c>
      <c r="AF21">
        <v>6.74</v>
      </c>
      <c r="AG21">
        <v>0</v>
      </c>
      <c r="AH21">
        <v>4.8099999999999996</v>
      </c>
      <c r="AI21">
        <v>0</v>
      </c>
      <c r="AJ21">
        <v>6.74</v>
      </c>
      <c r="AK21">
        <v>0</v>
      </c>
      <c r="AL21">
        <v>8.18</v>
      </c>
      <c r="AM21">
        <v>1.66</v>
      </c>
      <c r="AN21">
        <v>18.29</v>
      </c>
      <c r="AO21">
        <v>19.690000000000001</v>
      </c>
      <c r="AP21">
        <v>5.78</v>
      </c>
      <c r="AQ21">
        <v>11.55</v>
      </c>
      <c r="AR21">
        <v>8.4</v>
      </c>
      <c r="AS21">
        <v>0</v>
      </c>
      <c r="AT21">
        <v>100</v>
      </c>
      <c r="AU21">
        <v>0</v>
      </c>
      <c r="AV21">
        <v>0</v>
      </c>
      <c r="AW21">
        <v>0</v>
      </c>
    </row>
    <row r="22" spans="1:49">
      <c r="A22" t="s">
        <v>249</v>
      </c>
      <c r="G22" t="s">
        <v>64</v>
      </c>
      <c r="H22" s="73">
        <v>0.39</v>
      </c>
      <c r="I22" s="46">
        <v>0</v>
      </c>
      <c r="J22" s="46">
        <v>1.66</v>
      </c>
      <c r="K22" s="46">
        <v>62.09</v>
      </c>
      <c r="L22" s="46">
        <v>7.7</v>
      </c>
      <c r="M22" s="74">
        <v>0</v>
      </c>
      <c r="N22" s="73">
        <v>203.17</v>
      </c>
      <c r="O22" s="46">
        <v>128.4</v>
      </c>
      <c r="P22" s="46">
        <v>0</v>
      </c>
      <c r="Q22" s="46">
        <v>0</v>
      </c>
      <c r="R22" s="46">
        <v>0</v>
      </c>
      <c r="S22" s="74">
        <v>0</v>
      </c>
      <c r="W22">
        <v>0</v>
      </c>
      <c r="X22">
        <v>7.7</v>
      </c>
      <c r="Y22">
        <v>0</v>
      </c>
      <c r="Z22">
        <v>20</v>
      </c>
      <c r="AA22">
        <v>0</v>
      </c>
      <c r="AB22">
        <v>0</v>
      </c>
      <c r="AC22">
        <v>0.39</v>
      </c>
      <c r="AD22">
        <v>25</v>
      </c>
      <c r="AE22">
        <v>158.47999999999999</v>
      </c>
      <c r="AF22">
        <v>6.74</v>
      </c>
      <c r="AG22">
        <v>0</v>
      </c>
      <c r="AH22">
        <v>4.8099999999999996</v>
      </c>
      <c r="AI22">
        <v>0</v>
      </c>
      <c r="AJ22">
        <v>6.74</v>
      </c>
      <c r="AK22">
        <v>0</v>
      </c>
      <c r="AL22">
        <v>8.18</v>
      </c>
      <c r="AM22">
        <v>1.66</v>
      </c>
      <c r="AN22">
        <v>18.29</v>
      </c>
      <c r="AO22">
        <v>19.690000000000001</v>
      </c>
      <c r="AP22">
        <v>5.78</v>
      </c>
      <c r="AQ22">
        <v>11.55</v>
      </c>
      <c r="AR22">
        <v>8.4</v>
      </c>
      <c r="AS22">
        <v>0</v>
      </c>
      <c r="AT22">
        <v>100</v>
      </c>
      <c r="AU22">
        <v>0</v>
      </c>
      <c r="AV22">
        <v>0</v>
      </c>
      <c r="AW22">
        <v>0</v>
      </c>
    </row>
    <row r="23" spans="1:49">
      <c r="A23" t="s">
        <v>250</v>
      </c>
      <c r="G23" t="s">
        <v>65</v>
      </c>
      <c r="H23" s="73">
        <v>0.39</v>
      </c>
      <c r="I23" s="46">
        <v>0</v>
      </c>
      <c r="J23" s="46">
        <v>1.66</v>
      </c>
      <c r="K23" s="46">
        <v>62.09</v>
      </c>
      <c r="L23" s="46">
        <v>7.7</v>
      </c>
      <c r="M23" s="74">
        <v>0</v>
      </c>
      <c r="N23" s="73">
        <v>203.17</v>
      </c>
      <c r="O23" s="46">
        <v>128.4</v>
      </c>
      <c r="P23" s="46">
        <v>0</v>
      </c>
      <c r="Q23" s="46">
        <v>0</v>
      </c>
      <c r="R23" s="46">
        <v>0</v>
      </c>
      <c r="S23" s="74">
        <v>0</v>
      </c>
      <c r="W23">
        <v>0</v>
      </c>
      <c r="X23">
        <v>7.7</v>
      </c>
      <c r="Y23">
        <v>0</v>
      </c>
      <c r="Z23">
        <v>20</v>
      </c>
      <c r="AA23">
        <v>0</v>
      </c>
      <c r="AB23">
        <v>0</v>
      </c>
      <c r="AC23">
        <v>0.39</v>
      </c>
      <c r="AD23">
        <v>25</v>
      </c>
      <c r="AE23">
        <v>158.47999999999999</v>
      </c>
      <c r="AF23">
        <v>6.74</v>
      </c>
      <c r="AG23">
        <v>0</v>
      </c>
      <c r="AH23">
        <v>4.8099999999999996</v>
      </c>
      <c r="AI23">
        <v>0</v>
      </c>
      <c r="AJ23">
        <v>6.74</v>
      </c>
      <c r="AK23">
        <v>0</v>
      </c>
      <c r="AL23">
        <v>8.18</v>
      </c>
      <c r="AM23">
        <v>1.66</v>
      </c>
      <c r="AN23">
        <v>18.29</v>
      </c>
      <c r="AO23">
        <v>19.690000000000001</v>
      </c>
      <c r="AP23">
        <v>5.78</v>
      </c>
      <c r="AQ23">
        <v>11.55</v>
      </c>
      <c r="AR23">
        <v>8.4</v>
      </c>
      <c r="AS23">
        <v>0</v>
      </c>
      <c r="AT23">
        <v>100</v>
      </c>
      <c r="AU23">
        <v>0</v>
      </c>
      <c r="AV23">
        <v>0</v>
      </c>
      <c r="AW23">
        <v>0</v>
      </c>
    </row>
    <row r="24" spans="1:49">
      <c r="A24" t="s">
        <v>251</v>
      </c>
      <c r="G24" t="s">
        <v>66</v>
      </c>
      <c r="H24" s="73">
        <v>0.39</v>
      </c>
      <c r="I24" s="46">
        <v>0</v>
      </c>
      <c r="J24" s="46">
        <v>1.66</v>
      </c>
      <c r="K24" s="46">
        <v>62.09</v>
      </c>
      <c r="L24" s="46">
        <v>7.7</v>
      </c>
      <c r="M24" s="74">
        <v>0</v>
      </c>
      <c r="N24" s="73">
        <v>203.17</v>
      </c>
      <c r="O24" s="46">
        <v>128.4</v>
      </c>
      <c r="P24" s="46">
        <v>0</v>
      </c>
      <c r="Q24" s="46">
        <v>0</v>
      </c>
      <c r="R24" s="46">
        <v>0</v>
      </c>
      <c r="S24" s="74">
        <v>0</v>
      </c>
      <c r="W24">
        <v>0</v>
      </c>
      <c r="X24">
        <v>7.7</v>
      </c>
      <c r="Y24">
        <v>0</v>
      </c>
      <c r="Z24">
        <v>20</v>
      </c>
      <c r="AA24">
        <v>0</v>
      </c>
      <c r="AB24">
        <v>0</v>
      </c>
      <c r="AC24">
        <v>0.39</v>
      </c>
      <c r="AD24">
        <v>25</v>
      </c>
      <c r="AE24">
        <v>158.47999999999999</v>
      </c>
      <c r="AF24">
        <v>6.74</v>
      </c>
      <c r="AG24">
        <v>0</v>
      </c>
      <c r="AH24">
        <v>4.8099999999999996</v>
      </c>
      <c r="AI24">
        <v>0</v>
      </c>
      <c r="AJ24">
        <v>6.74</v>
      </c>
      <c r="AK24">
        <v>0</v>
      </c>
      <c r="AL24">
        <v>8.18</v>
      </c>
      <c r="AM24">
        <v>1.66</v>
      </c>
      <c r="AN24">
        <v>18.29</v>
      </c>
      <c r="AO24">
        <v>19.690000000000001</v>
      </c>
      <c r="AP24">
        <v>5.78</v>
      </c>
      <c r="AQ24">
        <v>11.55</v>
      </c>
      <c r="AR24">
        <v>8.4</v>
      </c>
      <c r="AS24">
        <v>0</v>
      </c>
      <c r="AT24">
        <v>100</v>
      </c>
      <c r="AU24">
        <v>0</v>
      </c>
      <c r="AV24">
        <v>0</v>
      </c>
      <c r="AW24">
        <v>0</v>
      </c>
    </row>
    <row r="25" spans="1:49">
      <c r="A25" t="s">
        <v>252</v>
      </c>
      <c r="G25" t="s">
        <v>67</v>
      </c>
      <c r="H25" s="73">
        <v>0.39</v>
      </c>
      <c r="I25" s="46">
        <v>0</v>
      </c>
      <c r="J25" s="46">
        <v>1.66</v>
      </c>
      <c r="K25" s="46">
        <v>62.09</v>
      </c>
      <c r="L25" s="46">
        <v>7.7</v>
      </c>
      <c r="M25" s="74">
        <v>0</v>
      </c>
      <c r="N25" s="73">
        <v>203.17</v>
      </c>
      <c r="O25" s="46">
        <v>128.4</v>
      </c>
      <c r="P25" s="46">
        <v>0</v>
      </c>
      <c r="Q25" s="46">
        <v>0</v>
      </c>
      <c r="R25" s="46">
        <v>0</v>
      </c>
      <c r="S25" s="74">
        <v>0</v>
      </c>
      <c r="W25">
        <v>0</v>
      </c>
      <c r="X25">
        <v>7.7</v>
      </c>
      <c r="Y25">
        <v>0</v>
      </c>
      <c r="Z25">
        <v>20</v>
      </c>
      <c r="AA25">
        <v>0</v>
      </c>
      <c r="AB25">
        <v>0</v>
      </c>
      <c r="AC25">
        <v>0.39</v>
      </c>
      <c r="AD25">
        <v>25</v>
      </c>
      <c r="AE25">
        <v>158.47999999999999</v>
      </c>
      <c r="AF25">
        <v>6.74</v>
      </c>
      <c r="AG25">
        <v>0</v>
      </c>
      <c r="AH25">
        <v>4.8099999999999996</v>
      </c>
      <c r="AI25">
        <v>0</v>
      </c>
      <c r="AJ25">
        <v>6.74</v>
      </c>
      <c r="AK25">
        <v>0</v>
      </c>
      <c r="AL25">
        <v>8.18</v>
      </c>
      <c r="AM25">
        <v>1.66</v>
      </c>
      <c r="AN25">
        <v>18.29</v>
      </c>
      <c r="AO25">
        <v>19.690000000000001</v>
      </c>
      <c r="AP25">
        <v>5.78</v>
      </c>
      <c r="AQ25">
        <v>11.55</v>
      </c>
      <c r="AR25">
        <v>8.4</v>
      </c>
      <c r="AS25">
        <v>0</v>
      </c>
      <c r="AT25">
        <v>100</v>
      </c>
      <c r="AU25">
        <v>0</v>
      </c>
      <c r="AV25">
        <v>0</v>
      </c>
      <c r="AW25">
        <v>0</v>
      </c>
    </row>
    <row r="26" spans="1:49">
      <c r="A26" t="s">
        <v>253</v>
      </c>
      <c r="G26" t="s">
        <v>68</v>
      </c>
      <c r="H26" s="73">
        <v>0.39</v>
      </c>
      <c r="I26" s="46">
        <v>0</v>
      </c>
      <c r="J26" s="46">
        <v>1.66</v>
      </c>
      <c r="K26" s="46">
        <v>62.09</v>
      </c>
      <c r="L26" s="46">
        <v>7.7</v>
      </c>
      <c r="M26" s="74">
        <v>0</v>
      </c>
      <c r="N26" s="73">
        <v>203.17</v>
      </c>
      <c r="O26" s="46">
        <v>128.4</v>
      </c>
      <c r="P26" s="46">
        <v>0</v>
      </c>
      <c r="Q26" s="46">
        <v>0</v>
      </c>
      <c r="R26" s="46">
        <v>0</v>
      </c>
      <c r="S26" s="74">
        <v>0</v>
      </c>
      <c r="W26">
        <v>0</v>
      </c>
      <c r="X26">
        <v>7.7</v>
      </c>
      <c r="Y26">
        <v>0</v>
      </c>
      <c r="Z26">
        <v>20</v>
      </c>
      <c r="AA26">
        <v>0</v>
      </c>
      <c r="AB26">
        <v>0</v>
      </c>
      <c r="AC26">
        <v>0.39</v>
      </c>
      <c r="AD26">
        <v>25</v>
      </c>
      <c r="AE26">
        <v>158.47999999999999</v>
      </c>
      <c r="AF26">
        <v>6.74</v>
      </c>
      <c r="AG26">
        <v>0</v>
      </c>
      <c r="AH26">
        <v>4.8099999999999996</v>
      </c>
      <c r="AI26">
        <v>0</v>
      </c>
      <c r="AJ26">
        <v>6.74</v>
      </c>
      <c r="AK26">
        <v>0</v>
      </c>
      <c r="AL26">
        <v>8.18</v>
      </c>
      <c r="AM26">
        <v>1.66</v>
      </c>
      <c r="AN26">
        <v>18.29</v>
      </c>
      <c r="AO26">
        <v>19.690000000000001</v>
      </c>
      <c r="AP26">
        <v>5.78</v>
      </c>
      <c r="AQ26">
        <v>11.55</v>
      </c>
      <c r="AR26">
        <v>8.4</v>
      </c>
      <c r="AS26">
        <v>0</v>
      </c>
      <c r="AT26">
        <v>100</v>
      </c>
      <c r="AU26">
        <v>0</v>
      </c>
      <c r="AV26">
        <v>0</v>
      </c>
      <c r="AW26">
        <v>0</v>
      </c>
    </row>
    <row r="27" spans="1:49">
      <c r="A27" t="s">
        <v>254</v>
      </c>
      <c r="G27" t="s">
        <v>69</v>
      </c>
      <c r="H27" s="73">
        <v>0.43</v>
      </c>
      <c r="I27" s="46">
        <v>0</v>
      </c>
      <c r="J27" s="46">
        <v>1.66</v>
      </c>
      <c r="K27" s="46">
        <v>62.09</v>
      </c>
      <c r="L27" s="46">
        <v>7.7</v>
      </c>
      <c r="M27" s="74">
        <v>0</v>
      </c>
      <c r="N27" s="73">
        <v>237.07</v>
      </c>
      <c r="O27" s="46">
        <v>220</v>
      </c>
      <c r="P27" s="46">
        <v>0</v>
      </c>
      <c r="Q27" s="46">
        <v>0</v>
      </c>
      <c r="R27" s="46">
        <v>0</v>
      </c>
      <c r="S27" s="74">
        <v>0</v>
      </c>
      <c r="W27">
        <v>158.47999999999999</v>
      </c>
      <c r="X27">
        <v>7.7</v>
      </c>
      <c r="Y27">
        <v>0</v>
      </c>
      <c r="Z27">
        <v>20</v>
      </c>
      <c r="AA27">
        <v>0</v>
      </c>
      <c r="AB27">
        <v>0</v>
      </c>
      <c r="AC27">
        <v>0.43</v>
      </c>
      <c r="AD27">
        <v>25</v>
      </c>
      <c r="AE27">
        <v>0</v>
      </c>
      <c r="AF27">
        <v>6.74</v>
      </c>
      <c r="AG27">
        <v>100</v>
      </c>
      <c r="AH27">
        <v>4.8099999999999996</v>
      </c>
      <c r="AI27">
        <v>0</v>
      </c>
      <c r="AJ27">
        <v>6.74</v>
      </c>
      <c r="AK27">
        <v>0</v>
      </c>
      <c r="AL27">
        <v>8.18</v>
      </c>
      <c r="AM27">
        <v>1.66</v>
      </c>
      <c r="AN27">
        <v>18.29</v>
      </c>
      <c r="AO27">
        <v>0</v>
      </c>
      <c r="AP27">
        <v>5.78</v>
      </c>
      <c r="AQ27">
        <v>11.55</v>
      </c>
      <c r="AR27">
        <v>0</v>
      </c>
      <c r="AS27">
        <v>53.59</v>
      </c>
      <c r="AT27">
        <v>100</v>
      </c>
      <c r="AU27">
        <v>0</v>
      </c>
      <c r="AV27">
        <v>0</v>
      </c>
      <c r="AW27">
        <v>0</v>
      </c>
    </row>
    <row r="28" spans="1:49">
      <c r="A28" t="s">
        <v>255</v>
      </c>
      <c r="G28" t="s">
        <v>70</v>
      </c>
      <c r="H28" s="73">
        <v>0.43</v>
      </c>
      <c r="I28" s="46">
        <v>0</v>
      </c>
      <c r="J28" s="46">
        <v>1.66</v>
      </c>
      <c r="K28" s="46">
        <v>62.09</v>
      </c>
      <c r="L28" s="46">
        <v>7.7</v>
      </c>
      <c r="M28" s="74">
        <v>0</v>
      </c>
      <c r="N28" s="73">
        <v>237.07</v>
      </c>
      <c r="O28" s="46">
        <v>220</v>
      </c>
      <c r="P28" s="46">
        <v>0</v>
      </c>
      <c r="Q28" s="46">
        <v>0</v>
      </c>
      <c r="R28" s="46">
        <v>0</v>
      </c>
      <c r="S28" s="74">
        <v>0</v>
      </c>
      <c r="W28">
        <v>158.47999999999999</v>
      </c>
      <c r="X28">
        <v>7.7</v>
      </c>
      <c r="Y28">
        <v>0</v>
      </c>
      <c r="Z28">
        <v>20</v>
      </c>
      <c r="AA28">
        <v>0</v>
      </c>
      <c r="AB28">
        <v>0</v>
      </c>
      <c r="AC28">
        <v>0.43</v>
      </c>
      <c r="AD28">
        <v>25</v>
      </c>
      <c r="AE28">
        <v>0</v>
      </c>
      <c r="AF28">
        <v>6.74</v>
      </c>
      <c r="AG28">
        <v>100</v>
      </c>
      <c r="AH28">
        <v>4.8099999999999996</v>
      </c>
      <c r="AI28">
        <v>0</v>
      </c>
      <c r="AJ28">
        <v>6.74</v>
      </c>
      <c r="AK28">
        <v>0</v>
      </c>
      <c r="AL28">
        <v>8.18</v>
      </c>
      <c r="AM28">
        <v>1.66</v>
      </c>
      <c r="AN28">
        <v>18.29</v>
      </c>
      <c r="AO28">
        <v>0</v>
      </c>
      <c r="AP28">
        <v>5.78</v>
      </c>
      <c r="AQ28">
        <v>11.55</v>
      </c>
      <c r="AR28">
        <v>0</v>
      </c>
      <c r="AS28">
        <v>53.59</v>
      </c>
      <c r="AT28">
        <v>100</v>
      </c>
      <c r="AU28">
        <v>0</v>
      </c>
      <c r="AV28">
        <v>0</v>
      </c>
      <c r="AW28">
        <v>0</v>
      </c>
    </row>
    <row r="29" spans="1:49">
      <c r="A29" t="s">
        <v>263</v>
      </c>
      <c r="G29" t="s">
        <v>71</v>
      </c>
      <c r="H29" s="73">
        <v>0.43</v>
      </c>
      <c r="I29" s="46">
        <v>0</v>
      </c>
      <c r="J29" s="46">
        <v>1.66</v>
      </c>
      <c r="K29" s="46">
        <v>62.09</v>
      </c>
      <c r="L29" s="46">
        <v>7.7</v>
      </c>
      <c r="M29" s="74">
        <v>0</v>
      </c>
      <c r="N29" s="73">
        <v>237.07</v>
      </c>
      <c r="O29" s="46">
        <v>220</v>
      </c>
      <c r="P29" s="46">
        <v>0</v>
      </c>
      <c r="Q29" s="46">
        <v>0</v>
      </c>
      <c r="R29" s="46">
        <v>0</v>
      </c>
      <c r="S29" s="74">
        <v>0</v>
      </c>
      <c r="W29">
        <v>158.47999999999999</v>
      </c>
      <c r="X29">
        <v>7.7</v>
      </c>
      <c r="Y29">
        <v>0</v>
      </c>
      <c r="Z29">
        <v>20</v>
      </c>
      <c r="AA29">
        <v>0</v>
      </c>
      <c r="AB29">
        <v>0</v>
      </c>
      <c r="AC29">
        <v>0.43</v>
      </c>
      <c r="AD29">
        <v>25</v>
      </c>
      <c r="AE29">
        <v>0</v>
      </c>
      <c r="AF29">
        <v>6.74</v>
      </c>
      <c r="AG29">
        <v>100</v>
      </c>
      <c r="AH29">
        <v>4.8099999999999996</v>
      </c>
      <c r="AI29">
        <v>0</v>
      </c>
      <c r="AJ29">
        <v>6.74</v>
      </c>
      <c r="AK29">
        <v>0</v>
      </c>
      <c r="AL29">
        <v>8.18</v>
      </c>
      <c r="AM29">
        <v>1.66</v>
      </c>
      <c r="AN29">
        <v>18.29</v>
      </c>
      <c r="AO29">
        <v>0</v>
      </c>
      <c r="AP29">
        <v>5.78</v>
      </c>
      <c r="AQ29">
        <v>11.55</v>
      </c>
      <c r="AR29">
        <v>0</v>
      </c>
      <c r="AS29">
        <v>53.59</v>
      </c>
      <c r="AT29">
        <v>100</v>
      </c>
      <c r="AU29">
        <v>0</v>
      </c>
      <c r="AV29">
        <v>0</v>
      </c>
      <c r="AW29">
        <v>0</v>
      </c>
    </row>
    <row r="30" spans="1:49">
      <c r="A30" t="s">
        <v>264</v>
      </c>
      <c r="G30" t="s">
        <v>72</v>
      </c>
      <c r="H30" s="73">
        <v>0.43</v>
      </c>
      <c r="I30" s="46">
        <v>0</v>
      </c>
      <c r="J30" s="46">
        <v>1.66</v>
      </c>
      <c r="K30" s="46">
        <v>62.09</v>
      </c>
      <c r="L30" s="46">
        <v>7.7</v>
      </c>
      <c r="M30" s="74">
        <v>0</v>
      </c>
      <c r="N30" s="73">
        <v>237.07</v>
      </c>
      <c r="O30" s="46">
        <v>220</v>
      </c>
      <c r="P30" s="46">
        <v>0</v>
      </c>
      <c r="Q30" s="46">
        <v>0</v>
      </c>
      <c r="R30" s="46">
        <v>0</v>
      </c>
      <c r="S30" s="74">
        <v>0</v>
      </c>
      <c r="W30">
        <v>158.47999999999999</v>
      </c>
      <c r="X30">
        <v>7.7</v>
      </c>
      <c r="Y30">
        <v>0</v>
      </c>
      <c r="Z30">
        <v>20</v>
      </c>
      <c r="AA30">
        <v>0</v>
      </c>
      <c r="AB30">
        <v>0</v>
      </c>
      <c r="AC30">
        <v>0.43</v>
      </c>
      <c r="AD30">
        <v>25</v>
      </c>
      <c r="AE30">
        <v>0</v>
      </c>
      <c r="AF30">
        <v>6.74</v>
      </c>
      <c r="AG30">
        <v>100</v>
      </c>
      <c r="AH30">
        <v>4.8099999999999996</v>
      </c>
      <c r="AI30">
        <v>0</v>
      </c>
      <c r="AJ30">
        <v>6.74</v>
      </c>
      <c r="AK30">
        <v>0</v>
      </c>
      <c r="AL30">
        <v>8.18</v>
      </c>
      <c r="AM30">
        <v>1.66</v>
      </c>
      <c r="AN30">
        <v>18.29</v>
      </c>
      <c r="AO30">
        <v>0</v>
      </c>
      <c r="AP30">
        <v>5.78</v>
      </c>
      <c r="AQ30">
        <v>11.55</v>
      </c>
      <c r="AR30">
        <v>0</v>
      </c>
      <c r="AS30">
        <v>53.59</v>
      </c>
      <c r="AT30">
        <v>100</v>
      </c>
      <c r="AU30">
        <v>0</v>
      </c>
      <c r="AV30">
        <v>0</v>
      </c>
      <c r="AW30">
        <v>0</v>
      </c>
    </row>
    <row r="31" spans="1:49">
      <c r="A31" t="s">
        <v>274</v>
      </c>
      <c r="G31" t="s">
        <v>73</v>
      </c>
      <c r="H31" s="73">
        <v>193</v>
      </c>
      <c r="I31" s="46">
        <v>0</v>
      </c>
      <c r="J31" s="46">
        <v>1.66</v>
      </c>
      <c r="K31" s="46">
        <v>62.09</v>
      </c>
      <c r="L31" s="46">
        <v>7.7</v>
      </c>
      <c r="M31" s="74">
        <v>0</v>
      </c>
      <c r="N31" s="73">
        <v>237.07</v>
      </c>
      <c r="O31" s="46">
        <v>220</v>
      </c>
      <c r="P31" s="46">
        <v>0</v>
      </c>
      <c r="Q31" s="46">
        <v>0</v>
      </c>
      <c r="R31" s="46">
        <v>0</v>
      </c>
      <c r="S31" s="74">
        <v>0</v>
      </c>
      <c r="W31">
        <v>158.47999999999999</v>
      </c>
      <c r="X31">
        <v>7.7</v>
      </c>
      <c r="Y31">
        <v>0</v>
      </c>
      <c r="Z31">
        <v>20</v>
      </c>
      <c r="AA31">
        <v>0</v>
      </c>
      <c r="AB31">
        <v>0</v>
      </c>
      <c r="AC31">
        <v>0.48</v>
      </c>
      <c r="AD31">
        <v>25</v>
      </c>
      <c r="AE31">
        <v>0</v>
      </c>
      <c r="AF31">
        <v>6.74</v>
      </c>
      <c r="AG31">
        <v>100</v>
      </c>
      <c r="AH31">
        <v>4.8099999999999996</v>
      </c>
      <c r="AI31">
        <v>0</v>
      </c>
      <c r="AJ31">
        <v>6.74</v>
      </c>
      <c r="AK31">
        <v>192.52</v>
      </c>
      <c r="AL31">
        <v>8.18</v>
      </c>
      <c r="AM31">
        <v>1.66</v>
      </c>
      <c r="AN31">
        <v>18.29</v>
      </c>
      <c r="AO31">
        <v>0</v>
      </c>
      <c r="AP31">
        <v>5.78</v>
      </c>
      <c r="AQ31">
        <v>11.55</v>
      </c>
      <c r="AR31">
        <v>0</v>
      </c>
      <c r="AS31">
        <v>53.59</v>
      </c>
      <c r="AT31">
        <v>100</v>
      </c>
      <c r="AU31">
        <v>0</v>
      </c>
      <c r="AV31">
        <v>0</v>
      </c>
      <c r="AW31">
        <v>0</v>
      </c>
    </row>
    <row r="32" spans="1:49">
      <c r="A32" t="s">
        <v>275</v>
      </c>
      <c r="G32" t="s">
        <v>74</v>
      </c>
      <c r="H32" s="73">
        <v>193</v>
      </c>
      <c r="I32" s="46">
        <v>0</v>
      </c>
      <c r="J32" s="46">
        <v>1.66</v>
      </c>
      <c r="K32" s="46">
        <v>62.09</v>
      </c>
      <c r="L32" s="46">
        <v>7.87</v>
      </c>
      <c r="M32" s="74">
        <v>0</v>
      </c>
      <c r="N32" s="73">
        <v>237.07</v>
      </c>
      <c r="O32" s="46">
        <v>220</v>
      </c>
      <c r="P32" s="46">
        <v>0</v>
      </c>
      <c r="Q32" s="46">
        <v>0</v>
      </c>
      <c r="R32" s="46">
        <v>0</v>
      </c>
      <c r="S32" s="74">
        <v>0</v>
      </c>
      <c r="W32">
        <v>158.47999999999999</v>
      </c>
      <c r="X32">
        <v>7.7</v>
      </c>
      <c r="Y32">
        <v>0.17</v>
      </c>
      <c r="Z32">
        <v>20</v>
      </c>
      <c r="AA32">
        <v>0</v>
      </c>
      <c r="AB32">
        <v>0</v>
      </c>
      <c r="AC32">
        <v>0.48</v>
      </c>
      <c r="AD32">
        <v>25</v>
      </c>
      <c r="AE32">
        <v>0</v>
      </c>
      <c r="AF32">
        <v>6.74</v>
      </c>
      <c r="AG32">
        <v>100</v>
      </c>
      <c r="AH32">
        <v>4.8099999999999996</v>
      </c>
      <c r="AI32">
        <v>0</v>
      </c>
      <c r="AJ32">
        <v>6.74</v>
      </c>
      <c r="AK32">
        <v>192.52</v>
      </c>
      <c r="AL32">
        <v>8.18</v>
      </c>
      <c r="AM32">
        <v>1.66</v>
      </c>
      <c r="AN32">
        <v>18.29</v>
      </c>
      <c r="AO32">
        <v>0</v>
      </c>
      <c r="AP32">
        <v>5.78</v>
      </c>
      <c r="AQ32">
        <v>11.55</v>
      </c>
      <c r="AR32">
        <v>0</v>
      </c>
      <c r="AS32">
        <v>53.59</v>
      </c>
      <c r="AT32">
        <v>100</v>
      </c>
      <c r="AU32">
        <v>0</v>
      </c>
      <c r="AV32">
        <v>0</v>
      </c>
      <c r="AW32">
        <v>0</v>
      </c>
    </row>
    <row r="33" spans="1:49">
      <c r="A33" t="s">
        <v>276</v>
      </c>
      <c r="G33" t="s">
        <v>75</v>
      </c>
      <c r="H33" s="73">
        <v>193</v>
      </c>
      <c r="I33" s="46">
        <v>0</v>
      </c>
      <c r="J33" s="46">
        <v>1.66</v>
      </c>
      <c r="K33" s="46">
        <v>62.09</v>
      </c>
      <c r="L33" s="46">
        <v>8.25</v>
      </c>
      <c r="M33" s="74">
        <v>0</v>
      </c>
      <c r="N33" s="73">
        <v>237.07</v>
      </c>
      <c r="O33" s="46">
        <v>220</v>
      </c>
      <c r="P33" s="46">
        <v>0</v>
      </c>
      <c r="Q33" s="46">
        <v>0</v>
      </c>
      <c r="R33" s="46">
        <v>0</v>
      </c>
      <c r="S33" s="74">
        <v>0</v>
      </c>
      <c r="W33">
        <v>158.47999999999999</v>
      </c>
      <c r="X33">
        <v>7.7</v>
      </c>
      <c r="Y33">
        <v>0.55000000000000004</v>
      </c>
      <c r="Z33">
        <v>20</v>
      </c>
      <c r="AA33">
        <v>0</v>
      </c>
      <c r="AB33">
        <v>0</v>
      </c>
      <c r="AC33">
        <v>0.48</v>
      </c>
      <c r="AD33">
        <v>25</v>
      </c>
      <c r="AE33">
        <v>0</v>
      </c>
      <c r="AF33">
        <v>6.74</v>
      </c>
      <c r="AG33">
        <v>100</v>
      </c>
      <c r="AH33">
        <v>4.8099999999999996</v>
      </c>
      <c r="AI33">
        <v>0</v>
      </c>
      <c r="AJ33">
        <v>6.74</v>
      </c>
      <c r="AK33">
        <v>192.52</v>
      </c>
      <c r="AL33">
        <v>8.18</v>
      </c>
      <c r="AM33">
        <v>1.66</v>
      </c>
      <c r="AN33">
        <v>18.29</v>
      </c>
      <c r="AO33">
        <v>0</v>
      </c>
      <c r="AP33">
        <v>5.78</v>
      </c>
      <c r="AQ33">
        <v>11.55</v>
      </c>
      <c r="AR33">
        <v>0</v>
      </c>
      <c r="AS33">
        <v>53.59</v>
      </c>
      <c r="AT33">
        <v>100</v>
      </c>
      <c r="AU33">
        <v>0</v>
      </c>
      <c r="AV33">
        <v>0</v>
      </c>
      <c r="AW33">
        <v>0</v>
      </c>
    </row>
    <row r="34" spans="1:49">
      <c r="A34" t="s">
        <v>277</v>
      </c>
      <c r="G34" t="s">
        <v>76</v>
      </c>
      <c r="H34" s="73">
        <v>193</v>
      </c>
      <c r="I34" s="46">
        <v>0</v>
      </c>
      <c r="J34" s="46">
        <v>1.66</v>
      </c>
      <c r="K34" s="46">
        <v>62.09</v>
      </c>
      <c r="L34" s="46">
        <v>8.620000000000001</v>
      </c>
      <c r="M34" s="74">
        <v>0</v>
      </c>
      <c r="N34" s="73">
        <v>237.07</v>
      </c>
      <c r="O34" s="46">
        <v>220</v>
      </c>
      <c r="P34" s="46">
        <v>0</v>
      </c>
      <c r="Q34" s="46">
        <v>0</v>
      </c>
      <c r="R34" s="46">
        <v>0</v>
      </c>
      <c r="S34" s="74">
        <v>0</v>
      </c>
      <c r="W34">
        <v>158.47999999999999</v>
      </c>
      <c r="X34">
        <v>7.7</v>
      </c>
      <c r="Y34">
        <v>0.92</v>
      </c>
      <c r="Z34">
        <v>20</v>
      </c>
      <c r="AA34">
        <v>0</v>
      </c>
      <c r="AB34">
        <v>0</v>
      </c>
      <c r="AC34">
        <v>0.48</v>
      </c>
      <c r="AD34">
        <v>25</v>
      </c>
      <c r="AE34">
        <v>0</v>
      </c>
      <c r="AF34">
        <v>6.74</v>
      </c>
      <c r="AG34">
        <v>100</v>
      </c>
      <c r="AH34">
        <v>4.8099999999999996</v>
      </c>
      <c r="AI34">
        <v>0</v>
      </c>
      <c r="AJ34">
        <v>6.74</v>
      </c>
      <c r="AK34">
        <v>192.52</v>
      </c>
      <c r="AL34">
        <v>8.18</v>
      </c>
      <c r="AM34">
        <v>1.66</v>
      </c>
      <c r="AN34">
        <v>18.29</v>
      </c>
      <c r="AO34">
        <v>0</v>
      </c>
      <c r="AP34">
        <v>5.78</v>
      </c>
      <c r="AQ34">
        <v>11.55</v>
      </c>
      <c r="AR34">
        <v>0</v>
      </c>
      <c r="AS34">
        <v>53.59</v>
      </c>
      <c r="AT34">
        <v>100</v>
      </c>
      <c r="AU34">
        <v>0</v>
      </c>
      <c r="AV34">
        <v>0</v>
      </c>
      <c r="AW34">
        <v>0</v>
      </c>
    </row>
    <row r="35" spans="1:49">
      <c r="A35" t="s">
        <v>279</v>
      </c>
      <c r="G35" t="s">
        <v>77</v>
      </c>
      <c r="H35" s="73">
        <v>330.08000000000004</v>
      </c>
      <c r="I35" s="46">
        <v>0</v>
      </c>
      <c r="J35" s="46">
        <v>1.66</v>
      </c>
      <c r="K35" s="46">
        <v>62.09</v>
      </c>
      <c r="L35" s="46">
        <v>9.01</v>
      </c>
      <c r="M35" s="74">
        <v>0</v>
      </c>
      <c r="N35" s="73">
        <v>237.07</v>
      </c>
      <c r="O35" s="46">
        <v>170</v>
      </c>
      <c r="P35" s="46">
        <v>0</v>
      </c>
      <c r="Q35" s="46">
        <v>0</v>
      </c>
      <c r="R35" s="46">
        <v>0</v>
      </c>
      <c r="S35" s="74">
        <v>0</v>
      </c>
      <c r="W35">
        <v>158.47999999999999</v>
      </c>
      <c r="X35">
        <v>7.7</v>
      </c>
      <c r="Y35">
        <v>1.31</v>
      </c>
      <c r="Z35">
        <v>20</v>
      </c>
      <c r="AA35">
        <v>0</v>
      </c>
      <c r="AB35">
        <v>0</v>
      </c>
      <c r="AC35">
        <v>0.87</v>
      </c>
      <c r="AD35">
        <v>25</v>
      </c>
      <c r="AE35">
        <v>0</v>
      </c>
      <c r="AF35">
        <v>6.74</v>
      </c>
      <c r="AG35">
        <v>50</v>
      </c>
      <c r="AH35">
        <v>4.8099999999999996</v>
      </c>
      <c r="AI35">
        <v>136.69</v>
      </c>
      <c r="AJ35">
        <v>6.74</v>
      </c>
      <c r="AK35">
        <v>192.52</v>
      </c>
      <c r="AL35">
        <v>8.18</v>
      </c>
      <c r="AM35">
        <v>1.66</v>
      </c>
      <c r="AN35">
        <v>18.29</v>
      </c>
      <c r="AO35">
        <v>0</v>
      </c>
      <c r="AP35">
        <v>5.78</v>
      </c>
      <c r="AQ35">
        <v>11.55</v>
      </c>
      <c r="AR35">
        <v>0</v>
      </c>
      <c r="AS35">
        <v>53.59</v>
      </c>
      <c r="AT35">
        <v>100</v>
      </c>
      <c r="AU35">
        <v>0</v>
      </c>
      <c r="AV35">
        <v>0</v>
      </c>
      <c r="AW35">
        <v>0</v>
      </c>
    </row>
    <row r="36" spans="1:49">
      <c r="A36" t="s">
        <v>309</v>
      </c>
      <c r="G36" t="s">
        <v>78</v>
      </c>
      <c r="H36" s="73">
        <v>330.08000000000004</v>
      </c>
      <c r="I36" s="46">
        <v>0</v>
      </c>
      <c r="J36" s="46">
        <v>1.66</v>
      </c>
      <c r="K36" s="46">
        <v>62.09</v>
      </c>
      <c r="L36" s="46">
        <v>9.4499999999999993</v>
      </c>
      <c r="M36" s="74">
        <v>0</v>
      </c>
      <c r="N36" s="73">
        <v>237.07</v>
      </c>
      <c r="O36" s="46">
        <v>170</v>
      </c>
      <c r="P36" s="46">
        <v>0</v>
      </c>
      <c r="Q36" s="46">
        <v>0</v>
      </c>
      <c r="R36" s="46">
        <v>0</v>
      </c>
      <c r="S36" s="74">
        <v>0</v>
      </c>
      <c r="W36">
        <v>158.47999999999999</v>
      </c>
      <c r="X36">
        <v>7.7</v>
      </c>
      <c r="Y36">
        <v>1.75</v>
      </c>
      <c r="Z36">
        <v>20</v>
      </c>
      <c r="AA36">
        <v>0</v>
      </c>
      <c r="AB36">
        <v>0</v>
      </c>
      <c r="AC36">
        <v>0.87</v>
      </c>
      <c r="AD36">
        <v>25</v>
      </c>
      <c r="AE36">
        <v>0</v>
      </c>
      <c r="AF36">
        <v>6.74</v>
      </c>
      <c r="AG36">
        <v>50</v>
      </c>
      <c r="AH36">
        <v>4.8099999999999996</v>
      </c>
      <c r="AI36">
        <v>136.69</v>
      </c>
      <c r="AJ36">
        <v>6.74</v>
      </c>
      <c r="AK36">
        <v>192.52</v>
      </c>
      <c r="AL36">
        <v>8.18</v>
      </c>
      <c r="AM36">
        <v>1.66</v>
      </c>
      <c r="AN36">
        <v>18.29</v>
      </c>
      <c r="AO36">
        <v>0</v>
      </c>
      <c r="AP36">
        <v>5.78</v>
      </c>
      <c r="AQ36">
        <v>11.55</v>
      </c>
      <c r="AR36">
        <v>0</v>
      </c>
      <c r="AS36">
        <v>53.59</v>
      </c>
      <c r="AT36">
        <v>100</v>
      </c>
      <c r="AU36">
        <v>0</v>
      </c>
      <c r="AV36">
        <v>0</v>
      </c>
      <c r="AW36">
        <v>0</v>
      </c>
    </row>
    <row r="37" spans="1:49">
      <c r="A37" t="s">
        <v>310</v>
      </c>
      <c r="G37" t="s">
        <v>79</v>
      </c>
      <c r="H37" s="73">
        <v>330.08000000000004</v>
      </c>
      <c r="I37" s="46">
        <v>0</v>
      </c>
      <c r="J37" s="46">
        <v>1.66</v>
      </c>
      <c r="K37" s="46">
        <v>62.09</v>
      </c>
      <c r="L37" s="46">
        <v>9.9700000000000006</v>
      </c>
      <c r="M37" s="74">
        <v>0</v>
      </c>
      <c r="N37" s="73">
        <v>237.07</v>
      </c>
      <c r="O37" s="46">
        <v>170</v>
      </c>
      <c r="P37" s="46">
        <v>0</v>
      </c>
      <c r="Q37" s="46">
        <v>0</v>
      </c>
      <c r="R37" s="46">
        <v>0</v>
      </c>
      <c r="S37" s="74">
        <v>0</v>
      </c>
      <c r="W37">
        <v>158.47999999999999</v>
      </c>
      <c r="X37">
        <v>7.7</v>
      </c>
      <c r="Y37">
        <v>2.27</v>
      </c>
      <c r="Z37">
        <v>20</v>
      </c>
      <c r="AA37">
        <v>0</v>
      </c>
      <c r="AB37">
        <v>0</v>
      </c>
      <c r="AC37">
        <v>0.87</v>
      </c>
      <c r="AD37">
        <v>25</v>
      </c>
      <c r="AE37">
        <v>0</v>
      </c>
      <c r="AF37">
        <v>6.74</v>
      </c>
      <c r="AG37">
        <v>50</v>
      </c>
      <c r="AH37">
        <v>4.8099999999999996</v>
      </c>
      <c r="AI37">
        <v>136.69</v>
      </c>
      <c r="AJ37">
        <v>6.74</v>
      </c>
      <c r="AK37">
        <v>192.52</v>
      </c>
      <c r="AL37">
        <v>8.18</v>
      </c>
      <c r="AM37">
        <v>1.66</v>
      </c>
      <c r="AN37">
        <v>18.29</v>
      </c>
      <c r="AO37">
        <v>0</v>
      </c>
      <c r="AP37">
        <v>5.78</v>
      </c>
      <c r="AQ37">
        <v>11.55</v>
      </c>
      <c r="AR37">
        <v>0</v>
      </c>
      <c r="AS37">
        <v>53.59</v>
      </c>
      <c r="AT37">
        <v>100</v>
      </c>
      <c r="AU37">
        <v>0</v>
      </c>
      <c r="AV37">
        <v>0</v>
      </c>
      <c r="AW37">
        <v>0</v>
      </c>
    </row>
    <row r="38" spans="1:49">
      <c r="A38" t="s">
        <v>311</v>
      </c>
      <c r="G38" t="s">
        <v>80</v>
      </c>
      <c r="H38" s="73">
        <v>330.08000000000004</v>
      </c>
      <c r="I38" s="46">
        <v>0</v>
      </c>
      <c r="J38" s="46">
        <v>1.66</v>
      </c>
      <c r="K38" s="46">
        <v>62.09</v>
      </c>
      <c r="L38" s="46">
        <v>10.5</v>
      </c>
      <c r="M38" s="74">
        <v>0</v>
      </c>
      <c r="N38" s="73">
        <v>237.07</v>
      </c>
      <c r="O38" s="46">
        <v>170</v>
      </c>
      <c r="P38" s="46">
        <v>0</v>
      </c>
      <c r="Q38" s="46">
        <v>0</v>
      </c>
      <c r="R38" s="46">
        <v>0</v>
      </c>
      <c r="S38" s="74">
        <v>0</v>
      </c>
      <c r="W38">
        <v>158.47999999999999</v>
      </c>
      <c r="X38">
        <v>7.7</v>
      </c>
      <c r="Y38">
        <v>2.8</v>
      </c>
      <c r="Z38">
        <v>20</v>
      </c>
      <c r="AA38">
        <v>0</v>
      </c>
      <c r="AB38">
        <v>0</v>
      </c>
      <c r="AC38">
        <v>0.87</v>
      </c>
      <c r="AD38">
        <v>25</v>
      </c>
      <c r="AE38">
        <v>0</v>
      </c>
      <c r="AF38">
        <v>6.74</v>
      </c>
      <c r="AG38">
        <v>50</v>
      </c>
      <c r="AH38">
        <v>4.8099999999999996</v>
      </c>
      <c r="AI38">
        <v>136.69</v>
      </c>
      <c r="AJ38">
        <v>6.74</v>
      </c>
      <c r="AK38">
        <v>192.52</v>
      </c>
      <c r="AL38">
        <v>8.18</v>
      </c>
      <c r="AM38">
        <v>1.66</v>
      </c>
      <c r="AN38">
        <v>18.29</v>
      </c>
      <c r="AO38">
        <v>0</v>
      </c>
      <c r="AP38">
        <v>5.78</v>
      </c>
      <c r="AQ38">
        <v>11.55</v>
      </c>
      <c r="AR38">
        <v>0</v>
      </c>
      <c r="AS38">
        <v>53.59</v>
      </c>
      <c r="AT38">
        <v>100</v>
      </c>
      <c r="AU38">
        <v>0</v>
      </c>
      <c r="AV38">
        <v>0</v>
      </c>
      <c r="AW38">
        <v>0</v>
      </c>
    </row>
    <row r="39" spans="1:49">
      <c r="A39" t="s">
        <v>312</v>
      </c>
      <c r="G39" t="s">
        <v>81</v>
      </c>
      <c r="H39" s="73">
        <v>330.08000000000004</v>
      </c>
      <c r="I39" s="46">
        <v>0</v>
      </c>
      <c r="J39" s="46">
        <v>1.56</v>
      </c>
      <c r="K39" s="46">
        <v>62.09</v>
      </c>
      <c r="L39" s="46">
        <v>11.02</v>
      </c>
      <c r="M39" s="74">
        <v>0</v>
      </c>
      <c r="N39" s="73">
        <v>237.07</v>
      </c>
      <c r="O39" s="46">
        <v>170</v>
      </c>
      <c r="P39" s="46">
        <v>0</v>
      </c>
      <c r="Q39" s="46">
        <v>0</v>
      </c>
      <c r="R39" s="46">
        <v>0</v>
      </c>
      <c r="S39" s="74">
        <v>0</v>
      </c>
      <c r="W39">
        <v>158.47999999999999</v>
      </c>
      <c r="X39">
        <v>7.7</v>
      </c>
      <c r="Y39">
        <v>3.32</v>
      </c>
      <c r="Z39">
        <v>20</v>
      </c>
      <c r="AA39">
        <v>0</v>
      </c>
      <c r="AB39">
        <v>0</v>
      </c>
      <c r="AC39">
        <v>0.87</v>
      </c>
      <c r="AD39">
        <v>25</v>
      </c>
      <c r="AE39">
        <v>0</v>
      </c>
      <c r="AF39">
        <v>6.74</v>
      </c>
      <c r="AG39">
        <v>50</v>
      </c>
      <c r="AH39">
        <v>4.8099999999999996</v>
      </c>
      <c r="AI39">
        <v>136.69</v>
      </c>
      <c r="AJ39">
        <v>6.74</v>
      </c>
      <c r="AK39">
        <v>192.52</v>
      </c>
      <c r="AL39">
        <v>8.18</v>
      </c>
      <c r="AM39">
        <v>1.56</v>
      </c>
      <c r="AN39">
        <v>18.29</v>
      </c>
      <c r="AO39">
        <v>0</v>
      </c>
      <c r="AP39">
        <v>5.78</v>
      </c>
      <c r="AQ39">
        <v>11.55</v>
      </c>
      <c r="AR39">
        <v>0</v>
      </c>
      <c r="AS39">
        <v>53.59</v>
      </c>
      <c r="AT39">
        <v>100</v>
      </c>
      <c r="AU39">
        <v>0</v>
      </c>
      <c r="AV39">
        <v>0</v>
      </c>
      <c r="AW39">
        <v>0</v>
      </c>
    </row>
    <row r="40" spans="1:49">
      <c r="A40" t="s">
        <v>329</v>
      </c>
      <c r="G40" t="s">
        <v>82</v>
      </c>
      <c r="H40" s="73">
        <v>330.08000000000004</v>
      </c>
      <c r="I40" s="46">
        <v>0</v>
      </c>
      <c r="J40" s="46">
        <v>1.56</v>
      </c>
      <c r="K40" s="46">
        <v>62.09</v>
      </c>
      <c r="L40" s="46">
        <v>10.870000000000001</v>
      </c>
      <c r="M40" s="74">
        <v>0</v>
      </c>
      <c r="N40" s="73">
        <v>237.07</v>
      </c>
      <c r="O40" s="46">
        <v>170</v>
      </c>
      <c r="P40" s="46">
        <v>0</v>
      </c>
      <c r="Q40" s="46">
        <v>0</v>
      </c>
      <c r="R40" s="46">
        <v>0</v>
      </c>
      <c r="S40" s="74">
        <v>0</v>
      </c>
      <c r="W40">
        <v>158.47999999999999</v>
      </c>
      <c r="X40">
        <v>7.7</v>
      </c>
      <c r="Y40">
        <v>3.17</v>
      </c>
      <c r="Z40">
        <v>20</v>
      </c>
      <c r="AA40">
        <v>0</v>
      </c>
      <c r="AB40">
        <v>0</v>
      </c>
      <c r="AC40">
        <v>0.87</v>
      </c>
      <c r="AD40">
        <v>25</v>
      </c>
      <c r="AE40">
        <v>0</v>
      </c>
      <c r="AF40">
        <v>6.74</v>
      </c>
      <c r="AG40">
        <v>50</v>
      </c>
      <c r="AH40">
        <v>4.8099999999999996</v>
      </c>
      <c r="AI40">
        <v>136.69</v>
      </c>
      <c r="AJ40">
        <v>6.74</v>
      </c>
      <c r="AK40">
        <v>192.52</v>
      </c>
      <c r="AL40">
        <v>8.18</v>
      </c>
      <c r="AM40">
        <v>1.56</v>
      </c>
      <c r="AN40">
        <v>18.29</v>
      </c>
      <c r="AO40">
        <v>0</v>
      </c>
      <c r="AP40">
        <v>5.78</v>
      </c>
      <c r="AQ40">
        <v>11.55</v>
      </c>
      <c r="AR40">
        <v>0</v>
      </c>
      <c r="AS40">
        <v>53.59</v>
      </c>
      <c r="AT40">
        <v>100</v>
      </c>
      <c r="AU40">
        <v>0</v>
      </c>
      <c r="AV40">
        <v>0</v>
      </c>
      <c r="AW40">
        <v>0</v>
      </c>
    </row>
    <row r="41" spans="1:49">
      <c r="A41" t="s">
        <v>330</v>
      </c>
      <c r="G41" t="s">
        <v>83</v>
      </c>
      <c r="H41" s="73">
        <v>330.08000000000004</v>
      </c>
      <c r="I41" s="46">
        <v>0</v>
      </c>
      <c r="J41" s="46">
        <v>1.56</v>
      </c>
      <c r="K41" s="46">
        <v>62.09</v>
      </c>
      <c r="L41" s="46">
        <v>11.280000000000001</v>
      </c>
      <c r="M41" s="74">
        <v>0</v>
      </c>
      <c r="N41" s="73">
        <v>237.07</v>
      </c>
      <c r="O41" s="46">
        <v>170</v>
      </c>
      <c r="P41" s="46">
        <v>0</v>
      </c>
      <c r="Q41" s="46">
        <v>0</v>
      </c>
      <c r="R41" s="46">
        <v>0</v>
      </c>
      <c r="S41" s="74">
        <v>0</v>
      </c>
      <c r="W41">
        <v>158.47999999999999</v>
      </c>
      <c r="X41">
        <v>7.7</v>
      </c>
      <c r="Y41">
        <v>3.58</v>
      </c>
      <c r="Z41">
        <v>20</v>
      </c>
      <c r="AA41">
        <v>0</v>
      </c>
      <c r="AB41">
        <v>0</v>
      </c>
      <c r="AC41">
        <v>0.87</v>
      </c>
      <c r="AD41">
        <v>25</v>
      </c>
      <c r="AE41">
        <v>0</v>
      </c>
      <c r="AF41">
        <v>6.74</v>
      </c>
      <c r="AG41">
        <v>50</v>
      </c>
      <c r="AH41">
        <v>4.8099999999999996</v>
      </c>
      <c r="AI41">
        <v>136.69</v>
      </c>
      <c r="AJ41">
        <v>6.74</v>
      </c>
      <c r="AK41">
        <v>192.52</v>
      </c>
      <c r="AL41">
        <v>8.18</v>
      </c>
      <c r="AM41">
        <v>1.56</v>
      </c>
      <c r="AN41">
        <v>18.29</v>
      </c>
      <c r="AO41">
        <v>0</v>
      </c>
      <c r="AP41">
        <v>5.78</v>
      </c>
      <c r="AQ41">
        <v>11.55</v>
      </c>
      <c r="AR41">
        <v>0</v>
      </c>
      <c r="AS41">
        <v>53.59</v>
      </c>
      <c r="AT41">
        <v>100</v>
      </c>
      <c r="AU41">
        <v>0</v>
      </c>
      <c r="AV41">
        <v>0</v>
      </c>
      <c r="AW41">
        <v>0</v>
      </c>
    </row>
    <row r="42" spans="1:49">
      <c r="A42" t="s">
        <v>331</v>
      </c>
      <c r="G42" t="s">
        <v>84</v>
      </c>
      <c r="H42" s="73">
        <v>330.08000000000004</v>
      </c>
      <c r="I42" s="46">
        <v>0</v>
      </c>
      <c r="J42" s="46">
        <v>1.56</v>
      </c>
      <c r="K42" s="46">
        <v>62.09</v>
      </c>
      <c r="L42" s="46">
        <v>12.350000000000001</v>
      </c>
      <c r="M42" s="74">
        <v>0</v>
      </c>
      <c r="N42" s="73">
        <v>237.07</v>
      </c>
      <c r="O42" s="46">
        <v>170</v>
      </c>
      <c r="P42" s="46">
        <v>0</v>
      </c>
      <c r="Q42" s="46">
        <v>0</v>
      </c>
      <c r="R42" s="46">
        <v>0</v>
      </c>
      <c r="S42" s="74">
        <v>0</v>
      </c>
      <c r="W42">
        <v>158.47999999999999</v>
      </c>
      <c r="X42">
        <v>7.7</v>
      </c>
      <c r="Y42">
        <v>4.6500000000000004</v>
      </c>
      <c r="Z42">
        <v>20</v>
      </c>
      <c r="AA42">
        <v>0</v>
      </c>
      <c r="AB42">
        <v>0</v>
      </c>
      <c r="AC42">
        <v>0.87</v>
      </c>
      <c r="AD42">
        <v>25</v>
      </c>
      <c r="AE42">
        <v>0</v>
      </c>
      <c r="AF42">
        <v>6.74</v>
      </c>
      <c r="AG42">
        <v>50</v>
      </c>
      <c r="AH42">
        <v>4.8099999999999996</v>
      </c>
      <c r="AI42">
        <v>136.69</v>
      </c>
      <c r="AJ42">
        <v>6.74</v>
      </c>
      <c r="AK42">
        <v>192.52</v>
      </c>
      <c r="AL42">
        <v>8.18</v>
      </c>
      <c r="AM42">
        <v>1.56</v>
      </c>
      <c r="AN42">
        <v>18.29</v>
      </c>
      <c r="AO42">
        <v>0</v>
      </c>
      <c r="AP42">
        <v>5.78</v>
      </c>
      <c r="AQ42">
        <v>11.55</v>
      </c>
      <c r="AR42">
        <v>0</v>
      </c>
      <c r="AS42">
        <v>53.59</v>
      </c>
      <c r="AT42">
        <v>100</v>
      </c>
      <c r="AU42">
        <v>0</v>
      </c>
      <c r="AV42">
        <v>0</v>
      </c>
      <c r="AW42">
        <v>0</v>
      </c>
    </row>
    <row r="43" spans="1:49">
      <c r="A43" t="s">
        <v>337</v>
      </c>
      <c r="G43" t="s">
        <v>85</v>
      </c>
      <c r="H43" s="73">
        <v>137.56</v>
      </c>
      <c r="I43" s="46">
        <v>0</v>
      </c>
      <c r="J43" s="46">
        <v>1.56</v>
      </c>
      <c r="K43" s="46">
        <v>62.09</v>
      </c>
      <c r="L43" s="46">
        <v>12.719999999999999</v>
      </c>
      <c r="M43" s="74">
        <v>0</v>
      </c>
      <c r="N43" s="73">
        <v>237.07</v>
      </c>
      <c r="O43" s="46">
        <v>170</v>
      </c>
      <c r="P43" s="46">
        <v>0</v>
      </c>
      <c r="Q43" s="46">
        <v>0</v>
      </c>
      <c r="R43" s="46">
        <v>0</v>
      </c>
      <c r="S43" s="74">
        <v>0</v>
      </c>
      <c r="W43">
        <v>158.47999999999999</v>
      </c>
      <c r="X43">
        <v>7.7</v>
      </c>
      <c r="Y43">
        <v>5.0199999999999996</v>
      </c>
      <c r="Z43">
        <v>20</v>
      </c>
      <c r="AA43">
        <v>0</v>
      </c>
      <c r="AB43">
        <v>0</v>
      </c>
      <c r="AC43">
        <v>0.87</v>
      </c>
      <c r="AD43">
        <v>25</v>
      </c>
      <c r="AE43">
        <v>0</v>
      </c>
      <c r="AF43">
        <v>6.74</v>
      </c>
      <c r="AG43">
        <v>50</v>
      </c>
      <c r="AH43">
        <v>4.8099999999999996</v>
      </c>
      <c r="AI43">
        <v>136.69</v>
      </c>
      <c r="AJ43">
        <v>6.74</v>
      </c>
      <c r="AK43">
        <v>0</v>
      </c>
      <c r="AL43">
        <v>8.18</v>
      </c>
      <c r="AM43">
        <v>1.56</v>
      </c>
      <c r="AN43">
        <v>18.29</v>
      </c>
      <c r="AO43">
        <v>0</v>
      </c>
      <c r="AP43">
        <v>5.78</v>
      </c>
      <c r="AQ43">
        <v>11.55</v>
      </c>
      <c r="AR43">
        <v>0</v>
      </c>
      <c r="AS43">
        <v>53.59</v>
      </c>
      <c r="AT43">
        <v>100</v>
      </c>
      <c r="AU43">
        <v>0</v>
      </c>
      <c r="AV43">
        <v>0</v>
      </c>
      <c r="AW43">
        <v>0</v>
      </c>
    </row>
    <row r="44" spans="1:49">
      <c r="A44" t="s">
        <v>339</v>
      </c>
      <c r="G44" t="s">
        <v>86</v>
      </c>
      <c r="H44" s="73">
        <v>137.56</v>
      </c>
      <c r="I44" s="46">
        <v>0</v>
      </c>
      <c r="J44" s="46">
        <v>1.56</v>
      </c>
      <c r="K44" s="46">
        <v>62.09</v>
      </c>
      <c r="L44" s="46">
        <v>13.11</v>
      </c>
      <c r="M44" s="74">
        <v>0</v>
      </c>
      <c r="N44" s="73">
        <v>237.07</v>
      </c>
      <c r="O44" s="46">
        <v>170</v>
      </c>
      <c r="P44" s="46">
        <v>0</v>
      </c>
      <c r="Q44" s="46">
        <v>0</v>
      </c>
      <c r="R44" s="46">
        <v>0</v>
      </c>
      <c r="S44" s="74">
        <v>0</v>
      </c>
      <c r="W44">
        <v>158.47999999999999</v>
      </c>
      <c r="X44">
        <v>7.7</v>
      </c>
      <c r="Y44">
        <v>5.41</v>
      </c>
      <c r="Z44">
        <v>20</v>
      </c>
      <c r="AA44">
        <v>0</v>
      </c>
      <c r="AB44">
        <v>0</v>
      </c>
      <c r="AC44">
        <v>0.87</v>
      </c>
      <c r="AD44">
        <v>25</v>
      </c>
      <c r="AE44">
        <v>0</v>
      </c>
      <c r="AF44">
        <v>6.74</v>
      </c>
      <c r="AG44">
        <v>50</v>
      </c>
      <c r="AH44">
        <v>4.8099999999999996</v>
      </c>
      <c r="AI44">
        <v>136.69</v>
      </c>
      <c r="AJ44">
        <v>6.74</v>
      </c>
      <c r="AK44">
        <v>0</v>
      </c>
      <c r="AL44">
        <v>8.18</v>
      </c>
      <c r="AM44">
        <v>1.56</v>
      </c>
      <c r="AN44">
        <v>18.29</v>
      </c>
      <c r="AO44">
        <v>0</v>
      </c>
      <c r="AP44">
        <v>5.78</v>
      </c>
      <c r="AQ44">
        <v>11.55</v>
      </c>
      <c r="AR44">
        <v>0</v>
      </c>
      <c r="AS44">
        <v>53.59</v>
      </c>
      <c r="AT44">
        <v>100</v>
      </c>
      <c r="AU44">
        <v>0</v>
      </c>
      <c r="AV44">
        <v>0</v>
      </c>
      <c r="AW44">
        <v>0</v>
      </c>
    </row>
    <row r="45" spans="1:49">
      <c r="A45" t="s">
        <v>358</v>
      </c>
      <c r="G45" t="s">
        <v>87</v>
      </c>
      <c r="H45" s="73">
        <v>0.87</v>
      </c>
      <c r="I45" s="46">
        <v>0</v>
      </c>
      <c r="J45" s="46">
        <v>1.56</v>
      </c>
      <c r="K45" s="46">
        <v>99.64</v>
      </c>
      <c r="L45" s="46">
        <v>13.280000000000001</v>
      </c>
      <c r="M45" s="74">
        <v>0</v>
      </c>
      <c r="N45" s="73">
        <v>237.07</v>
      </c>
      <c r="O45" s="46">
        <v>170</v>
      </c>
      <c r="P45" s="46">
        <v>0</v>
      </c>
      <c r="Q45" s="46">
        <v>0</v>
      </c>
      <c r="R45" s="46">
        <v>0</v>
      </c>
      <c r="S45" s="74">
        <v>0</v>
      </c>
      <c r="W45">
        <v>158.47999999999999</v>
      </c>
      <c r="X45">
        <v>7.7</v>
      </c>
      <c r="Y45">
        <v>5.58</v>
      </c>
      <c r="Z45">
        <v>20</v>
      </c>
      <c r="AA45">
        <v>0</v>
      </c>
      <c r="AB45">
        <v>0</v>
      </c>
      <c r="AC45">
        <v>0.87</v>
      </c>
      <c r="AD45">
        <v>25</v>
      </c>
      <c r="AE45">
        <v>0</v>
      </c>
      <c r="AF45">
        <v>6.74</v>
      </c>
      <c r="AG45">
        <v>50</v>
      </c>
      <c r="AH45">
        <v>4.8099999999999996</v>
      </c>
      <c r="AI45">
        <v>0</v>
      </c>
      <c r="AJ45">
        <v>6.74</v>
      </c>
      <c r="AK45">
        <v>0</v>
      </c>
      <c r="AL45">
        <v>8.18</v>
      </c>
      <c r="AM45">
        <v>1.56</v>
      </c>
      <c r="AN45">
        <v>18.29</v>
      </c>
      <c r="AO45">
        <v>0</v>
      </c>
      <c r="AP45">
        <v>5.78</v>
      </c>
      <c r="AQ45">
        <v>11.55</v>
      </c>
      <c r="AR45">
        <v>0</v>
      </c>
      <c r="AS45">
        <v>53.59</v>
      </c>
      <c r="AT45">
        <v>100</v>
      </c>
      <c r="AU45">
        <v>0</v>
      </c>
      <c r="AV45">
        <v>24.07</v>
      </c>
      <c r="AW45">
        <v>13.48</v>
      </c>
    </row>
    <row r="46" spans="1:49">
      <c r="A46" t="s">
        <v>359</v>
      </c>
      <c r="G46" t="s">
        <v>88</v>
      </c>
      <c r="H46" s="73">
        <v>0.87</v>
      </c>
      <c r="I46" s="46">
        <v>0</v>
      </c>
      <c r="J46" s="46">
        <v>1.56</v>
      </c>
      <c r="K46" s="46">
        <v>99.64</v>
      </c>
      <c r="L46" s="46">
        <v>13.57</v>
      </c>
      <c r="M46" s="74">
        <v>0</v>
      </c>
      <c r="N46" s="73">
        <v>237.07</v>
      </c>
      <c r="O46" s="46">
        <v>170</v>
      </c>
      <c r="P46" s="46">
        <v>0</v>
      </c>
      <c r="Q46" s="46">
        <v>0</v>
      </c>
      <c r="R46" s="46">
        <v>0</v>
      </c>
      <c r="S46" s="74">
        <v>0</v>
      </c>
      <c r="W46">
        <v>158.47999999999999</v>
      </c>
      <c r="X46">
        <v>7.7</v>
      </c>
      <c r="Y46">
        <v>5.87</v>
      </c>
      <c r="Z46">
        <v>20</v>
      </c>
      <c r="AA46">
        <v>0</v>
      </c>
      <c r="AB46">
        <v>0</v>
      </c>
      <c r="AC46">
        <v>0.87</v>
      </c>
      <c r="AD46">
        <v>25</v>
      </c>
      <c r="AE46">
        <v>0</v>
      </c>
      <c r="AF46">
        <v>6.74</v>
      </c>
      <c r="AG46">
        <v>50</v>
      </c>
      <c r="AH46">
        <v>4.8099999999999996</v>
      </c>
      <c r="AI46">
        <v>0</v>
      </c>
      <c r="AJ46">
        <v>6.74</v>
      </c>
      <c r="AK46">
        <v>0</v>
      </c>
      <c r="AL46">
        <v>8.18</v>
      </c>
      <c r="AM46">
        <v>1.56</v>
      </c>
      <c r="AN46">
        <v>18.29</v>
      </c>
      <c r="AO46">
        <v>0</v>
      </c>
      <c r="AP46">
        <v>5.78</v>
      </c>
      <c r="AQ46">
        <v>11.55</v>
      </c>
      <c r="AR46">
        <v>0</v>
      </c>
      <c r="AS46">
        <v>53.59</v>
      </c>
      <c r="AT46">
        <v>100</v>
      </c>
      <c r="AU46">
        <v>0</v>
      </c>
      <c r="AV46">
        <v>24.07</v>
      </c>
      <c r="AW46">
        <v>13.48</v>
      </c>
    </row>
    <row r="47" spans="1:49">
      <c r="A47" t="s">
        <v>360</v>
      </c>
      <c r="G47" t="s">
        <v>89</v>
      </c>
      <c r="H47" s="73">
        <v>0.87</v>
      </c>
      <c r="I47" s="46">
        <v>0</v>
      </c>
      <c r="J47" s="46">
        <v>1.56</v>
      </c>
      <c r="K47" s="46">
        <v>99.64</v>
      </c>
      <c r="L47" s="46">
        <v>13.76</v>
      </c>
      <c r="M47" s="74">
        <v>0</v>
      </c>
      <c r="N47" s="73">
        <v>237.07</v>
      </c>
      <c r="O47" s="46">
        <v>220</v>
      </c>
      <c r="P47" s="46">
        <v>0</v>
      </c>
      <c r="Q47" s="46">
        <v>0</v>
      </c>
      <c r="R47" s="46">
        <v>0</v>
      </c>
      <c r="S47" s="74">
        <v>0</v>
      </c>
      <c r="W47">
        <v>158.47999999999999</v>
      </c>
      <c r="X47">
        <v>7.7</v>
      </c>
      <c r="Y47">
        <v>6.06</v>
      </c>
      <c r="Z47">
        <v>20</v>
      </c>
      <c r="AA47">
        <v>0</v>
      </c>
      <c r="AB47">
        <v>0</v>
      </c>
      <c r="AC47">
        <v>0.87</v>
      </c>
      <c r="AD47">
        <v>25</v>
      </c>
      <c r="AE47">
        <v>0</v>
      </c>
      <c r="AF47">
        <v>6.74</v>
      </c>
      <c r="AG47">
        <v>100</v>
      </c>
      <c r="AH47">
        <v>4.8099999999999996</v>
      </c>
      <c r="AI47">
        <v>0</v>
      </c>
      <c r="AJ47">
        <v>6.74</v>
      </c>
      <c r="AK47">
        <v>0</v>
      </c>
      <c r="AL47">
        <v>8.18</v>
      </c>
      <c r="AM47">
        <v>1.56</v>
      </c>
      <c r="AN47">
        <v>18.29</v>
      </c>
      <c r="AO47">
        <v>0</v>
      </c>
      <c r="AP47">
        <v>5.78</v>
      </c>
      <c r="AQ47">
        <v>11.55</v>
      </c>
      <c r="AR47">
        <v>0</v>
      </c>
      <c r="AS47">
        <v>53.59</v>
      </c>
      <c r="AT47">
        <v>100</v>
      </c>
      <c r="AU47">
        <v>0</v>
      </c>
      <c r="AV47">
        <v>24.07</v>
      </c>
      <c r="AW47">
        <v>13.48</v>
      </c>
    </row>
    <row r="48" spans="1:49">
      <c r="A48" t="s">
        <v>364</v>
      </c>
      <c r="G48" t="s">
        <v>90</v>
      </c>
      <c r="H48" s="73">
        <v>0.87</v>
      </c>
      <c r="I48" s="46">
        <v>0</v>
      </c>
      <c r="J48" s="46">
        <v>1.56</v>
      </c>
      <c r="K48" s="46">
        <v>99.64</v>
      </c>
      <c r="L48" s="46">
        <v>13.86</v>
      </c>
      <c r="M48" s="74">
        <v>0</v>
      </c>
      <c r="N48" s="73">
        <v>237.07</v>
      </c>
      <c r="O48" s="46">
        <v>220</v>
      </c>
      <c r="P48" s="46">
        <v>0</v>
      </c>
      <c r="Q48" s="46">
        <v>0</v>
      </c>
      <c r="R48" s="46">
        <v>0</v>
      </c>
      <c r="S48" s="74">
        <v>0</v>
      </c>
      <c r="W48">
        <v>158.47999999999999</v>
      </c>
      <c r="X48">
        <v>7.7</v>
      </c>
      <c r="Y48">
        <v>6.16</v>
      </c>
      <c r="Z48">
        <v>20</v>
      </c>
      <c r="AA48">
        <v>0</v>
      </c>
      <c r="AB48">
        <v>0</v>
      </c>
      <c r="AC48">
        <v>0.87</v>
      </c>
      <c r="AD48">
        <v>25</v>
      </c>
      <c r="AE48">
        <v>0</v>
      </c>
      <c r="AF48">
        <v>6.74</v>
      </c>
      <c r="AG48">
        <v>100</v>
      </c>
      <c r="AH48">
        <v>4.8099999999999996</v>
      </c>
      <c r="AI48">
        <v>0</v>
      </c>
      <c r="AJ48">
        <v>6.74</v>
      </c>
      <c r="AK48">
        <v>0</v>
      </c>
      <c r="AL48">
        <v>8.18</v>
      </c>
      <c r="AM48">
        <v>1.56</v>
      </c>
      <c r="AN48">
        <v>18.29</v>
      </c>
      <c r="AO48">
        <v>0</v>
      </c>
      <c r="AP48">
        <v>5.78</v>
      </c>
      <c r="AQ48">
        <v>11.55</v>
      </c>
      <c r="AR48">
        <v>0</v>
      </c>
      <c r="AS48">
        <v>53.59</v>
      </c>
      <c r="AT48">
        <v>100</v>
      </c>
      <c r="AU48">
        <v>0</v>
      </c>
      <c r="AV48">
        <v>24.07</v>
      </c>
      <c r="AW48">
        <v>13.48</v>
      </c>
    </row>
    <row r="49" spans="1:49">
      <c r="A49" t="s">
        <v>365</v>
      </c>
      <c r="G49" t="s">
        <v>91</v>
      </c>
      <c r="H49" s="73">
        <v>0.87</v>
      </c>
      <c r="I49" s="46">
        <v>0</v>
      </c>
      <c r="J49" s="46">
        <v>1.56</v>
      </c>
      <c r="K49" s="46">
        <v>99.64</v>
      </c>
      <c r="L49" s="46">
        <v>14.05</v>
      </c>
      <c r="M49" s="74">
        <v>0</v>
      </c>
      <c r="N49" s="73">
        <v>237.07</v>
      </c>
      <c r="O49" s="46">
        <v>220</v>
      </c>
      <c r="P49" s="46">
        <v>0</v>
      </c>
      <c r="Q49" s="46">
        <v>0</v>
      </c>
      <c r="R49" s="46">
        <v>0</v>
      </c>
      <c r="S49" s="74">
        <v>0</v>
      </c>
      <c r="W49">
        <v>158.47999999999999</v>
      </c>
      <c r="X49">
        <v>7.7</v>
      </c>
      <c r="Y49">
        <v>6.35</v>
      </c>
      <c r="Z49">
        <v>20</v>
      </c>
      <c r="AA49">
        <v>0</v>
      </c>
      <c r="AB49">
        <v>0</v>
      </c>
      <c r="AC49">
        <v>0.87</v>
      </c>
      <c r="AD49">
        <v>25</v>
      </c>
      <c r="AE49">
        <v>0</v>
      </c>
      <c r="AF49">
        <v>6.74</v>
      </c>
      <c r="AG49">
        <v>100</v>
      </c>
      <c r="AH49">
        <v>4.8099999999999996</v>
      </c>
      <c r="AI49">
        <v>0</v>
      </c>
      <c r="AJ49">
        <v>6.74</v>
      </c>
      <c r="AK49">
        <v>0</v>
      </c>
      <c r="AL49">
        <v>8.18</v>
      </c>
      <c r="AM49">
        <v>1.56</v>
      </c>
      <c r="AN49">
        <v>18.29</v>
      </c>
      <c r="AO49">
        <v>0</v>
      </c>
      <c r="AP49">
        <v>5.78</v>
      </c>
      <c r="AQ49">
        <v>11.55</v>
      </c>
      <c r="AR49">
        <v>0</v>
      </c>
      <c r="AS49">
        <v>53.59</v>
      </c>
      <c r="AT49">
        <v>100</v>
      </c>
      <c r="AU49">
        <v>0</v>
      </c>
      <c r="AV49">
        <v>24.07</v>
      </c>
      <c r="AW49">
        <v>13.48</v>
      </c>
    </row>
    <row r="50" spans="1:49">
      <c r="A50" t="s">
        <v>366</v>
      </c>
      <c r="G50" t="s">
        <v>92</v>
      </c>
      <c r="H50" s="73">
        <v>0.87</v>
      </c>
      <c r="I50" s="46">
        <v>0</v>
      </c>
      <c r="J50" s="46">
        <v>1.56</v>
      </c>
      <c r="K50" s="46">
        <v>99.64</v>
      </c>
      <c r="L50" s="46">
        <v>14.25</v>
      </c>
      <c r="M50" s="74">
        <v>0</v>
      </c>
      <c r="N50" s="73">
        <v>237.07</v>
      </c>
      <c r="O50" s="46">
        <v>220</v>
      </c>
      <c r="P50" s="46">
        <v>0</v>
      </c>
      <c r="Q50" s="46">
        <v>0</v>
      </c>
      <c r="R50" s="46">
        <v>0</v>
      </c>
      <c r="S50" s="74">
        <v>0</v>
      </c>
      <c r="W50">
        <v>158.47999999999999</v>
      </c>
      <c r="X50">
        <v>7.7</v>
      </c>
      <c r="Y50">
        <v>6.55</v>
      </c>
      <c r="Z50">
        <v>20</v>
      </c>
      <c r="AA50">
        <v>0</v>
      </c>
      <c r="AB50">
        <v>0</v>
      </c>
      <c r="AC50">
        <v>0.87</v>
      </c>
      <c r="AD50">
        <v>25</v>
      </c>
      <c r="AE50">
        <v>0</v>
      </c>
      <c r="AF50">
        <v>6.74</v>
      </c>
      <c r="AG50">
        <v>100</v>
      </c>
      <c r="AH50">
        <v>4.8099999999999996</v>
      </c>
      <c r="AI50">
        <v>0</v>
      </c>
      <c r="AJ50">
        <v>6.74</v>
      </c>
      <c r="AK50">
        <v>0</v>
      </c>
      <c r="AL50">
        <v>8.18</v>
      </c>
      <c r="AM50">
        <v>1.56</v>
      </c>
      <c r="AN50">
        <v>18.29</v>
      </c>
      <c r="AO50">
        <v>0</v>
      </c>
      <c r="AP50">
        <v>5.78</v>
      </c>
      <c r="AQ50">
        <v>11.55</v>
      </c>
      <c r="AR50">
        <v>0</v>
      </c>
      <c r="AS50">
        <v>53.59</v>
      </c>
      <c r="AT50">
        <v>100</v>
      </c>
      <c r="AU50">
        <v>0</v>
      </c>
      <c r="AV50">
        <v>24.07</v>
      </c>
      <c r="AW50">
        <v>13.48</v>
      </c>
    </row>
    <row r="51" spans="1:49">
      <c r="A51" t="s">
        <v>367</v>
      </c>
      <c r="G51" t="s">
        <v>93</v>
      </c>
      <c r="H51" s="73">
        <v>0.87</v>
      </c>
      <c r="I51" s="46">
        <v>0</v>
      </c>
      <c r="J51" s="46">
        <v>1.56</v>
      </c>
      <c r="K51" s="46">
        <v>99.64</v>
      </c>
      <c r="L51" s="46">
        <v>14.440000000000001</v>
      </c>
      <c r="M51" s="74">
        <v>0</v>
      </c>
      <c r="N51" s="73">
        <v>237.07</v>
      </c>
      <c r="O51" s="46">
        <v>220</v>
      </c>
      <c r="P51" s="46">
        <v>0</v>
      </c>
      <c r="Q51" s="46">
        <v>0</v>
      </c>
      <c r="R51" s="46">
        <v>0</v>
      </c>
      <c r="S51" s="74">
        <v>0</v>
      </c>
      <c r="W51">
        <v>158.47999999999999</v>
      </c>
      <c r="X51">
        <v>7.7</v>
      </c>
      <c r="Y51">
        <v>6.74</v>
      </c>
      <c r="Z51">
        <v>20</v>
      </c>
      <c r="AA51">
        <v>0</v>
      </c>
      <c r="AB51">
        <v>0</v>
      </c>
      <c r="AC51">
        <v>0.87</v>
      </c>
      <c r="AD51">
        <v>25</v>
      </c>
      <c r="AE51">
        <v>0</v>
      </c>
      <c r="AF51">
        <v>6.74</v>
      </c>
      <c r="AG51">
        <v>100</v>
      </c>
      <c r="AH51">
        <v>4.8099999999999996</v>
      </c>
      <c r="AI51">
        <v>0</v>
      </c>
      <c r="AJ51">
        <v>6.74</v>
      </c>
      <c r="AK51">
        <v>0</v>
      </c>
      <c r="AL51">
        <v>8.18</v>
      </c>
      <c r="AM51">
        <v>1.56</v>
      </c>
      <c r="AN51">
        <v>18.29</v>
      </c>
      <c r="AO51">
        <v>0</v>
      </c>
      <c r="AP51">
        <v>5.78</v>
      </c>
      <c r="AQ51">
        <v>11.55</v>
      </c>
      <c r="AR51">
        <v>0</v>
      </c>
      <c r="AS51">
        <v>53.59</v>
      </c>
      <c r="AT51">
        <v>100</v>
      </c>
      <c r="AU51">
        <v>0</v>
      </c>
      <c r="AV51">
        <v>24.07</v>
      </c>
      <c r="AW51">
        <v>13.48</v>
      </c>
    </row>
    <row r="52" spans="1:49">
      <c r="A52" t="s">
        <v>368</v>
      </c>
      <c r="G52" t="s">
        <v>94</v>
      </c>
      <c r="H52" s="73">
        <v>0.87</v>
      </c>
      <c r="I52" s="46">
        <v>0</v>
      </c>
      <c r="J52" s="46">
        <v>1.56</v>
      </c>
      <c r="K52" s="46">
        <v>99.64</v>
      </c>
      <c r="L52" s="46">
        <v>14.73</v>
      </c>
      <c r="M52" s="74">
        <v>0</v>
      </c>
      <c r="N52" s="73">
        <v>237.07</v>
      </c>
      <c r="O52" s="46">
        <v>220</v>
      </c>
      <c r="P52" s="46">
        <v>0</v>
      </c>
      <c r="Q52" s="46">
        <v>0</v>
      </c>
      <c r="R52" s="46">
        <v>0</v>
      </c>
      <c r="S52" s="74">
        <v>0</v>
      </c>
      <c r="W52">
        <v>158.47999999999999</v>
      </c>
      <c r="X52">
        <v>7.7</v>
      </c>
      <c r="Y52">
        <v>7.03</v>
      </c>
      <c r="Z52">
        <v>20</v>
      </c>
      <c r="AA52">
        <v>0</v>
      </c>
      <c r="AB52">
        <v>0</v>
      </c>
      <c r="AC52">
        <v>0.87</v>
      </c>
      <c r="AD52">
        <v>25</v>
      </c>
      <c r="AE52">
        <v>0</v>
      </c>
      <c r="AF52">
        <v>6.74</v>
      </c>
      <c r="AG52">
        <v>100</v>
      </c>
      <c r="AH52">
        <v>4.8099999999999996</v>
      </c>
      <c r="AI52">
        <v>0</v>
      </c>
      <c r="AJ52">
        <v>6.74</v>
      </c>
      <c r="AK52">
        <v>0</v>
      </c>
      <c r="AL52">
        <v>8.18</v>
      </c>
      <c r="AM52">
        <v>1.56</v>
      </c>
      <c r="AN52">
        <v>18.29</v>
      </c>
      <c r="AO52">
        <v>0</v>
      </c>
      <c r="AP52">
        <v>5.78</v>
      </c>
      <c r="AQ52">
        <v>11.55</v>
      </c>
      <c r="AR52">
        <v>0</v>
      </c>
      <c r="AS52">
        <v>53.59</v>
      </c>
      <c r="AT52">
        <v>100</v>
      </c>
      <c r="AU52">
        <v>0</v>
      </c>
      <c r="AV52">
        <v>24.07</v>
      </c>
      <c r="AW52">
        <v>13.48</v>
      </c>
    </row>
    <row r="53" spans="1:49">
      <c r="A53" t="s">
        <v>400</v>
      </c>
      <c r="G53" t="s">
        <v>95</v>
      </c>
      <c r="H53" s="73">
        <v>0.87</v>
      </c>
      <c r="I53" s="46">
        <v>0</v>
      </c>
      <c r="J53" s="46">
        <v>1.56</v>
      </c>
      <c r="K53" s="46">
        <v>99.64</v>
      </c>
      <c r="L53" s="46">
        <v>14.82</v>
      </c>
      <c r="M53" s="74">
        <v>0</v>
      </c>
      <c r="N53" s="73">
        <v>237.07</v>
      </c>
      <c r="O53" s="46">
        <v>220</v>
      </c>
      <c r="P53" s="46">
        <v>0</v>
      </c>
      <c r="Q53" s="46">
        <v>0</v>
      </c>
      <c r="R53" s="46">
        <v>0</v>
      </c>
      <c r="S53" s="74">
        <v>0</v>
      </c>
      <c r="W53">
        <v>158.47999999999999</v>
      </c>
      <c r="X53">
        <v>7.7</v>
      </c>
      <c r="Y53">
        <v>7.12</v>
      </c>
      <c r="Z53">
        <v>20</v>
      </c>
      <c r="AA53">
        <v>0</v>
      </c>
      <c r="AB53">
        <v>0</v>
      </c>
      <c r="AC53">
        <v>0.87</v>
      </c>
      <c r="AD53">
        <v>25</v>
      </c>
      <c r="AE53">
        <v>0</v>
      </c>
      <c r="AF53">
        <v>6.74</v>
      </c>
      <c r="AG53">
        <v>100</v>
      </c>
      <c r="AH53">
        <v>4.8099999999999996</v>
      </c>
      <c r="AI53">
        <v>0</v>
      </c>
      <c r="AJ53">
        <v>6.74</v>
      </c>
      <c r="AK53">
        <v>0</v>
      </c>
      <c r="AL53">
        <v>8.18</v>
      </c>
      <c r="AM53">
        <v>1.56</v>
      </c>
      <c r="AN53">
        <v>18.29</v>
      </c>
      <c r="AO53">
        <v>0</v>
      </c>
      <c r="AP53">
        <v>5.78</v>
      </c>
      <c r="AQ53">
        <v>11.55</v>
      </c>
      <c r="AR53">
        <v>0</v>
      </c>
      <c r="AS53">
        <v>53.59</v>
      </c>
      <c r="AT53">
        <v>100</v>
      </c>
      <c r="AU53">
        <v>0</v>
      </c>
      <c r="AV53">
        <v>24.07</v>
      </c>
      <c r="AW53">
        <v>13.48</v>
      </c>
    </row>
    <row r="54" spans="1:49">
      <c r="A54" t="s">
        <v>399</v>
      </c>
      <c r="G54" t="s">
        <v>96</v>
      </c>
      <c r="H54" s="73">
        <v>0.87</v>
      </c>
      <c r="I54" s="46">
        <v>0</v>
      </c>
      <c r="J54" s="46">
        <v>1.56</v>
      </c>
      <c r="K54" s="46">
        <v>99.64</v>
      </c>
      <c r="L54" s="46">
        <v>15.21</v>
      </c>
      <c r="M54" s="74">
        <v>0</v>
      </c>
      <c r="N54" s="73">
        <v>237.07</v>
      </c>
      <c r="O54" s="46">
        <v>220</v>
      </c>
      <c r="P54" s="46">
        <v>0</v>
      </c>
      <c r="Q54" s="46">
        <v>0</v>
      </c>
      <c r="R54" s="46">
        <v>0</v>
      </c>
      <c r="S54" s="74">
        <v>0</v>
      </c>
      <c r="W54">
        <v>158.47999999999999</v>
      </c>
      <c r="X54">
        <v>7.7</v>
      </c>
      <c r="Y54">
        <v>7.51</v>
      </c>
      <c r="Z54">
        <v>20</v>
      </c>
      <c r="AA54">
        <v>0</v>
      </c>
      <c r="AB54">
        <v>0</v>
      </c>
      <c r="AC54">
        <v>0.87</v>
      </c>
      <c r="AD54">
        <v>25</v>
      </c>
      <c r="AE54">
        <v>0</v>
      </c>
      <c r="AF54">
        <v>6.74</v>
      </c>
      <c r="AG54">
        <v>100</v>
      </c>
      <c r="AH54">
        <v>4.8099999999999996</v>
      </c>
      <c r="AI54">
        <v>0</v>
      </c>
      <c r="AJ54">
        <v>6.74</v>
      </c>
      <c r="AK54">
        <v>0</v>
      </c>
      <c r="AL54">
        <v>8.18</v>
      </c>
      <c r="AM54">
        <v>1.56</v>
      </c>
      <c r="AN54">
        <v>18.29</v>
      </c>
      <c r="AO54">
        <v>0</v>
      </c>
      <c r="AP54">
        <v>5.78</v>
      </c>
      <c r="AQ54">
        <v>11.55</v>
      </c>
      <c r="AR54">
        <v>0</v>
      </c>
      <c r="AS54">
        <v>53.59</v>
      </c>
      <c r="AT54">
        <v>100</v>
      </c>
      <c r="AU54">
        <v>0</v>
      </c>
      <c r="AV54">
        <v>24.07</v>
      </c>
      <c r="AW54">
        <v>13.48</v>
      </c>
    </row>
    <row r="55" spans="1:49">
      <c r="A55" t="s">
        <v>401</v>
      </c>
      <c r="G55" t="s">
        <v>97</v>
      </c>
      <c r="H55" s="73">
        <v>0.87</v>
      </c>
      <c r="I55" s="46">
        <v>0</v>
      </c>
      <c r="J55" s="46">
        <v>1.56</v>
      </c>
      <c r="K55" s="46">
        <v>99.64</v>
      </c>
      <c r="L55" s="46">
        <v>14.84</v>
      </c>
      <c r="M55" s="74">
        <v>0</v>
      </c>
      <c r="N55" s="73">
        <v>237.07</v>
      </c>
      <c r="O55" s="46">
        <v>220</v>
      </c>
      <c r="P55" s="46">
        <v>0</v>
      </c>
      <c r="Q55" s="46">
        <v>0</v>
      </c>
      <c r="R55" s="46">
        <v>0</v>
      </c>
      <c r="S55" s="74">
        <v>0</v>
      </c>
      <c r="W55">
        <v>158.47999999999999</v>
      </c>
      <c r="X55">
        <v>7.7</v>
      </c>
      <c r="Y55">
        <v>7.14</v>
      </c>
      <c r="Z55">
        <v>20</v>
      </c>
      <c r="AA55">
        <v>0</v>
      </c>
      <c r="AB55">
        <v>0</v>
      </c>
      <c r="AC55">
        <v>0.87</v>
      </c>
      <c r="AD55">
        <v>25</v>
      </c>
      <c r="AE55">
        <v>0</v>
      </c>
      <c r="AF55">
        <v>6.74</v>
      </c>
      <c r="AG55">
        <v>100</v>
      </c>
      <c r="AH55">
        <v>4.8099999999999996</v>
      </c>
      <c r="AI55">
        <v>0</v>
      </c>
      <c r="AJ55">
        <v>6.74</v>
      </c>
      <c r="AK55">
        <v>0</v>
      </c>
      <c r="AL55">
        <v>8.18</v>
      </c>
      <c r="AM55">
        <v>1.56</v>
      </c>
      <c r="AN55">
        <v>18.29</v>
      </c>
      <c r="AO55">
        <v>0</v>
      </c>
      <c r="AP55">
        <v>5.78</v>
      </c>
      <c r="AQ55">
        <v>11.55</v>
      </c>
      <c r="AR55">
        <v>0</v>
      </c>
      <c r="AS55">
        <v>53.59</v>
      </c>
      <c r="AT55">
        <v>100</v>
      </c>
      <c r="AU55">
        <v>0</v>
      </c>
      <c r="AV55">
        <v>24.07</v>
      </c>
      <c r="AW55">
        <v>13.48</v>
      </c>
    </row>
    <row r="56" spans="1:49">
      <c r="A56" t="s">
        <v>401</v>
      </c>
      <c r="G56" t="s">
        <v>98</v>
      </c>
      <c r="H56" s="73">
        <v>0.87</v>
      </c>
      <c r="I56" s="46">
        <v>0</v>
      </c>
      <c r="J56" s="46">
        <v>1.56</v>
      </c>
      <c r="K56" s="46">
        <v>99.64</v>
      </c>
      <c r="L56" s="46">
        <v>14.83</v>
      </c>
      <c r="M56" s="74">
        <v>0</v>
      </c>
      <c r="N56" s="73">
        <v>237.07</v>
      </c>
      <c r="O56" s="46">
        <v>220</v>
      </c>
      <c r="P56" s="46">
        <v>0</v>
      </c>
      <c r="Q56" s="46">
        <v>0</v>
      </c>
      <c r="R56" s="46">
        <v>0</v>
      </c>
      <c r="S56" s="74">
        <v>0</v>
      </c>
      <c r="W56">
        <v>158.47999999999999</v>
      </c>
      <c r="X56">
        <v>7.7</v>
      </c>
      <c r="Y56">
        <v>7.13</v>
      </c>
      <c r="Z56">
        <v>20</v>
      </c>
      <c r="AA56">
        <v>0</v>
      </c>
      <c r="AB56">
        <v>0</v>
      </c>
      <c r="AC56">
        <v>0.87</v>
      </c>
      <c r="AD56">
        <v>25</v>
      </c>
      <c r="AE56">
        <v>0</v>
      </c>
      <c r="AF56">
        <v>6.74</v>
      </c>
      <c r="AG56">
        <v>100</v>
      </c>
      <c r="AH56">
        <v>4.8099999999999996</v>
      </c>
      <c r="AI56">
        <v>0</v>
      </c>
      <c r="AJ56">
        <v>6.74</v>
      </c>
      <c r="AK56">
        <v>0</v>
      </c>
      <c r="AL56">
        <v>8.18</v>
      </c>
      <c r="AM56">
        <v>1.56</v>
      </c>
      <c r="AN56">
        <v>18.29</v>
      </c>
      <c r="AO56">
        <v>0</v>
      </c>
      <c r="AP56">
        <v>5.78</v>
      </c>
      <c r="AQ56">
        <v>11.55</v>
      </c>
      <c r="AR56">
        <v>0</v>
      </c>
      <c r="AS56">
        <v>53.59</v>
      </c>
      <c r="AT56">
        <v>100</v>
      </c>
      <c r="AU56">
        <v>0</v>
      </c>
      <c r="AV56">
        <v>24.07</v>
      </c>
      <c r="AW56">
        <v>13.48</v>
      </c>
    </row>
    <row r="57" spans="1:49">
      <c r="G57" t="s">
        <v>99</v>
      </c>
      <c r="H57" s="73">
        <v>0.87</v>
      </c>
      <c r="I57" s="46">
        <v>0</v>
      </c>
      <c r="J57" s="46">
        <v>1.56</v>
      </c>
      <c r="K57" s="46">
        <v>99.64</v>
      </c>
      <c r="L57" s="46">
        <v>14.58</v>
      </c>
      <c r="M57" s="74">
        <v>0</v>
      </c>
      <c r="N57" s="73">
        <v>237.07</v>
      </c>
      <c r="O57" s="46">
        <v>220</v>
      </c>
      <c r="P57" s="46">
        <v>0</v>
      </c>
      <c r="Q57" s="46">
        <v>0</v>
      </c>
      <c r="R57" s="46">
        <v>0</v>
      </c>
      <c r="S57" s="74">
        <v>0</v>
      </c>
      <c r="W57">
        <v>158.47999999999999</v>
      </c>
      <c r="X57">
        <v>7.7</v>
      </c>
      <c r="Y57">
        <v>6.88</v>
      </c>
      <c r="Z57">
        <v>20</v>
      </c>
      <c r="AA57">
        <v>0</v>
      </c>
      <c r="AB57">
        <v>0</v>
      </c>
      <c r="AC57">
        <v>0.87</v>
      </c>
      <c r="AD57">
        <v>25</v>
      </c>
      <c r="AE57">
        <v>0</v>
      </c>
      <c r="AF57">
        <v>6.74</v>
      </c>
      <c r="AG57">
        <v>100</v>
      </c>
      <c r="AH57">
        <v>4.8099999999999996</v>
      </c>
      <c r="AI57">
        <v>0</v>
      </c>
      <c r="AJ57">
        <v>6.74</v>
      </c>
      <c r="AK57">
        <v>0</v>
      </c>
      <c r="AL57">
        <v>8.18</v>
      </c>
      <c r="AM57">
        <v>1.56</v>
      </c>
      <c r="AN57">
        <v>18.29</v>
      </c>
      <c r="AO57">
        <v>0</v>
      </c>
      <c r="AP57">
        <v>5.78</v>
      </c>
      <c r="AQ57">
        <v>11.55</v>
      </c>
      <c r="AR57">
        <v>0</v>
      </c>
      <c r="AS57">
        <v>53.59</v>
      </c>
      <c r="AT57">
        <v>100</v>
      </c>
      <c r="AU57">
        <v>0</v>
      </c>
      <c r="AV57">
        <v>24.07</v>
      </c>
      <c r="AW57">
        <v>13.48</v>
      </c>
    </row>
    <row r="58" spans="1:49">
      <c r="G58" t="s">
        <v>100</v>
      </c>
      <c r="H58" s="73">
        <v>0.87</v>
      </c>
      <c r="I58" s="46">
        <v>0</v>
      </c>
      <c r="J58" s="46">
        <v>1.56</v>
      </c>
      <c r="K58" s="46">
        <v>99.64</v>
      </c>
      <c r="L58" s="46">
        <v>14.379999999999999</v>
      </c>
      <c r="M58" s="74">
        <v>0</v>
      </c>
      <c r="N58" s="73">
        <v>237.07</v>
      </c>
      <c r="O58" s="46">
        <v>220</v>
      </c>
      <c r="P58" s="46">
        <v>0</v>
      </c>
      <c r="Q58" s="46">
        <v>0</v>
      </c>
      <c r="R58" s="46">
        <v>0</v>
      </c>
      <c r="S58" s="74">
        <v>0</v>
      </c>
      <c r="W58">
        <v>158.47999999999999</v>
      </c>
      <c r="X58">
        <v>7.7</v>
      </c>
      <c r="Y58">
        <v>6.68</v>
      </c>
      <c r="Z58">
        <v>20</v>
      </c>
      <c r="AA58">
        <v>0</v>
      </c>
      <c r="AB58">
        <v>0</v>
      </c>
      <c r="AC58">
        <v>0.87</v>
      </c>
      <c r="AD58">
        <v>25</v>
      </c>
      <c r="AE58">
        <v>0</v>
      </c>
      <c r="AF58">
        <v>6.74</v>
      </c>
      <c r="AG58">
        <v>100</v>
      </c>
      <c r="AH58">
        <v>4.8099999999999996</v>
      </c>
      <c r="AI58">
        <v>0</v>
      </c>
      <c r="AJ58">
        <v>6.74</v>
      </c>
      <c r="AK58">
        <v>0</v>
      </c>
      <c r="AL58">
        <v>8.18</v>
      </c>
      <c r="AM58">
        <v>1.56</v>
      </c>
      <c r="AN58">
        <v>18.29</v>
      </c>
      <c r="AO58">
        <v>0</v>
      </c>
      <c r="AP58">
        <v>5.78</v>
      </c>
      <c r="AQ58">
        <v>11.55</v>
      </c>
      <c r="AR58">
        <v>0</v>
      </c>
      <c r="AS58">
        <v>53.59</v>
      </c>
      <c r="AT58">
        <v>100</v>
      </c>
      <c r="AU58">
        <v>0</v>
      </c>
      <c r="AV58">
        <v>24.07</v>
      </c>
      <c r="AW58">
        <v>13.48</v>
      </c>
    </row>
    <row r="59" spans="1:49">
      <c r="G59" t="s">
        <v>101</v>
      </c>
      <c r="H59" s="73">
        <v>0.87</v>
      </c>
      <c r="I59" s="46">
        <v>0</v>
      </c>
      <c r="J59" s="46">
        <v>1.56</v>
      </c>
      <c r="K59" s="46">
        <v>99.64</v>
      </c>
      <c r="L59" s="46">
        <v>14.2</v>
      </c>
      <c r="M59" s="74">
        <v>0</v>
      </c>
      <c r="N59" s="73">
        <v>237.07</v>
      </c>
      <c r="O59" s="46">
        <v>220</v>
      </c>
      <c r="P59" s="46">
        <v>0</v>
      </c>
      <c r="Q59" s="46">
        <v>0</v>
      </c>
      <c r="R59" s="46">
        <v>0</v>
      </c>
      <c r="S59" s="74">
        <v>0</v>
      </c>
      <c r="W59">
        <v>158.47999999999999</v>
      </c>
      <c r="X59">
        <v>7.7</v>
      </c>
      <c r="Y59">
        <v>6.5</v>
      </c>
      <c r="Z59">
        <v>20</v>
      </c>
      <c r="AA59">
        <v>0</v>
      </c>
      <c r="AB59">
        <v>0</v>
      </c>
      <c r="AC59">
        <v>0.87</v>
      </c>
      <c r="AD59">
        <v>25</v>
      </c>
      <c r="AE59">
        <v>0</v>
      </c>
      <c r="AF59">
        <v>6.74</v>
      </c>
      <c r="AG59">
        <v>100</v>
      </c>
      <c r="AH59">
        <v>4.8099999999999996</v>
      </c>
      <c r="AI59">
        <v>0</v>
      </c>
      <c r="AJ59">
        <v>6.74</v>
      </c>
      <c r="AK59">
        <v>0</v>
      </c>
      <c r="AL59">
        <v>8.18</v>
      </c>
      <c r="AM59">
        <v>1.56</v>
      </c>
      <c r="AN59">
        <v>18.29</v>
      </c>
      <c r="AO59">
        <v>0</v>
      </c>
      <c r="AP59">
        <v>5.78</v>
      </c>
      <c r="AQ59">
        <v>11.55</v>
      </c>
      <c r="AR59">
        <v>0</v>
      </c>
      <c r="AS59">
        <v>53.59</v>
      </c>
      <c r="AT59">
        <v>100</v>
      </c>
      <c r="AU59">
        <v>0</v>
      </c>
      <c r="AV59">
        <v>24.07</v>
      </c>
      <c r="AW59">
        <v>13.48</v>
      </c>
    </row>
    <row r="60" spans="1:49">
      <c r="G60" t="s">
        <v>102</v>
      </c>
      <c r="H60" s="73">
        <v>0.87</v>
      </c>
      <c r="I60" s="46">
        <v>0</v>
      </c>
      <c r="J60" s="46">
        <v>1.56</v>
      </c>
      <c r="K60" s="46">
        <v>99.64</v>
      </c>
      <c r="L60" s="46">
        <v>13.96</v>
      </c>
      <c r="M60" s="74">
        <v>0</v>
      </c>
      <c r="N60" s="73">
        <v>237.07</v>
      </c>
      <c r="O60" s="46">
        <v>220</v>
      </c>
      <c r="P60" s="46">
        <v>0</v>
      </c>
      <c r="Q60" s="46">
        <v>0</v>
      </c>
      <c r="R60" s="46">
        <v>0</v>
      </c>
      <c r="S60" s="74">
        <v>0</v>
      </c>
      <c r="W60">
        <v>158.47999999999999</v>
      </c>
      <c r="X60">
        <v>7.7</v>
      </c>
      <c r="Y60">
        <v>6.26</v>
      </c>
      <c r="Z60">
        <v>20</v>
      </c>
      <c r="AA60">
        <v>0</v>
      </c>
      <c r="AB60">
        <v>0</v>
      </c>
      <c r="AC60">
        <v>0.87</v>
      </c>
      <c r="AD60">
        <v>25</v>
      </c>
      <c r="AE60">
        <v>0</v>
      </c>
      <c r="AF60">
        <v>6.74</v>
      </c>
      <c r="AG60">
        <v>100</v>
      </c>
      <c r="AH60">
        <v>4.8099999999999996</v>
      </c>
      <c r="AI60">
        <v>0</v>
      </c>
      <c r="AJ60">
        <v>6.74</v>
      </c>
      <c r="AK60">
        <v>0</v>
      </c>
      <c r="AL60">
        <v>8.18</v>
      </c>
      <c r="AM60">
        <v>1.56</v>
      </c>
      <c r="AN60">
        <v>18.29</v>
      </c>
      <c r="AO60">
        <v>0</v>
      </c>
      <c r="AP60">
        <v>5.78</v>
      </c>
      <c r="AQ60">
        <v>11.55</v>
      </c>
      <c r="AR60">
        <v>0</v>
      </c>
      <c r="AS60">
        <v>53.59</v>
      </c>
      <c r="AT60">
        <v>100</v>
      </c>
      <c r="AU60">
        <v>0</v>
      </c>
      <c r="AV60">
        <v>24.07</v>
      </c>
      <c r="AW60">
        <v>13.48</v>
      </c>
    </row>
    <row r="61" spans="1:49">
      <c r="G61" t="s">
        <v>103</v>
      </c>
      <c r="H61" s="73">
        <v>0.87</v>
      </c>
      <c r="I61" s="46">
        <v>0</v>
      </c>
      <c r="J61" s="46">
        <v>1.56</v>
      </c>
      <c r="K61" s="46">
        <v>99.64</v>
      </c>
      <c r="L61" s="46">
        <v>13.67</v>
      </c>
      <c r="M61" s="74">
        <v>0</v>
      </c>
      <c r="N61" s="73">
        <v>237.07</v>
      </c>
      <c r="O61" s="46">
        <v>220</v>
      </c>
      <c r="P61" s="46">
        <v>0</v>
      </c>
      <c r="Q61" s="46">
        <v>0</v>
      </c>
      <c r="R61" s="46">
        <v>0</v>
      </c>
      <c r="S61" s="74">
        <v>0</v>
      </c>
      <c r="W61">
        <v>158.47999999999999</v>
      </c>
      <c r="X61">
        <v>7.7</v>
      </c>
      <c r="Y61">
        <v>5.97</v>
      </c>
      <c r="Z61">
        <v>20</v>
      </c>
      <c r="AA61">
        <v>0</v>
      </c>
      <c r="AB61">
        <v>0</v>
      </c>
      <c r="AC61">
        <v>0.87</v>
      </c>
      <c r="AD61">
        <v>25</v>
      </c>
      <c r="AE61">
        <v>0</v>
      </c>
      <c r="AF61">
        <v>6.74</v>
      </c>
      <c r="AG61">
        <v>100</v>
      </c>
      <c r="AH61">
        <v>4.8099999999999996</v>
      </c>
      <c r="AI61">
        <v>0</v>
      </c>
      <c r="AJ61">
        <v>6.74</v>
      </c>
      <c r="AK61">
        <v>0</v>
      </c>
      <c r="AL61">
        <v>8.18</v>
      </c>
      <c r="AM61">
        <v>1.56</v>
      </c>
      <c r="AN61">
        <v>18.29</v>
      </c>
      <c r="AO61">
        <v>0</v>
      </c>
      <c r="AP61">
        <v>5.78</v>
      </c>
      <c r="AQ61">
        <v>11.55</v>
      </c>
      <c r="AR61">
        <v>0</v>
      </c>
      <c r="AS61">
        <v>53.59</v>
      </c>
      <c r="AT61">
        <v>100</v>
      </c>
      <c r="AU61">
        <v>0</v>
      </c>
      <c r="AV61">
        <v>24.07</v>
      </c>
      <c r="AW61">
        <v>13.48</v>
      </c>
    </row>
    <row r="62" spans="1:49">
      <c r="G62" t="s">
        <v>104</v>
      </c>
      <c r="H62" s="73">
        <v>0.87</v>
      </c>
      <c r="I62" s="46">
        <v>0</v>
      </c>
      <c r="J62" s="46">
        <v>1.56</v>
      </c>
      <c r="K62" s="46">
        <v>99.64</v>
      </c>
      <c r="L62" s="46">
        <v>13.34</v>
      </c>
      <c r="M62" s="74">
        <v>0</v>
      </c>
      <c r="N62" s="73">
        <v>237.07</v>
      </c>
      <c r="O62" s="46">
        <v>220</v>
      </c>
      <c r="P62" s="46">
        <v>0</v>
      </c>
      <c r="Q62" s="46">
        <v>0</v>
      </c>
      <c r="R62" s="46">
        <v>0</v>
      </c>
      <c r="S62" s="74">
        <v>0</v>
      </c>
      <c r="W62">
        <v>158.47999999999999</v>
      </c>
      <c r="X62">
        <v>7.7</v>
      </c>
      <c r="Y62">
        <v>5.64</v>
      </c>
      <c r="Z62">
        <v>20</v>
      </c>
      <c r="AA62">
        <v>0</v>
      </c>
      <c r="AB62">
        <v>0</v>
      </c>
      <c r="AC62">
        <v>0.87</v>
      </c>
      <c r="AD62">
        <v>25</v>
      </c>
      <c r="AE62">
        <v>0</v>
      </c>
      <c r="AF62">
        <v>6.74</v>
      </c>
      <c r="AG62">
        <v>100</v>
      </c>
      <c r="AH62">
        <v>4.8099999999999996</v>
      </c>
      <c r="AI62">
        <v>0</v>
      </c>
      <c r="AJ62">
        <v>6.74</v>
      </c>
      <c r="AK62">
        <v>0</v>
      </c>
      <c r="AL62">
        <v>8.18</v>
      </c>
      <c r="AM62">
        <v>1.56</v>
      </c>
      <c r="AN62">
        <v>18.29</v>
      </c>
      <c r="AO62">
        <v>0</v>
      </c>
      <c r="AP62">
        <v>5.78</v>
      </c>
      <c r="AQ62">
        <v>11.55</v>
      </c>
      <c r="AR62">
        <v>0</v>
      </c>
      <c r="AS62">
        <v>53.59</v>
      </c>
      <c r="AT62">
        <v>100</v>
      </c>
      <c r="AU62">
        <v>0</v>
      </c>
      <c r="AV62">
        <v>24.07</v>
      </c>
      <c r="AW62">
        <v>13.48</v>
      </c>
    </row>
    <row r="63" spans="1:49">
      <c r="G63" t="s">
        <v>105</v>
      </c>
      <c r="H63" s="73">
        <v>0.67</v>
      </c>
      <c r="I63" s="46">
        <v>0</v>
      </c>
      <c r="J63" s="46">
        <v>1.56</v>
      </c>
      <c r="K63" s="46">
        <v>99.64</v>
      </c>
      <c r="L63" s="46">
        <v>13.190000000000001</v>
      </c>
      <c r="M63" s="74">
        <v>0</v>
      </c>
      <c r="N63" s="73">
        <v>237.07</v>
      </c>
      <c r="O63" s="46">
        <v>220</v>
      </c>
      <c r="P63" s="46">
        <v>0</v>
      </c>
      <c r="Q63" s="46">
        <v>0</v>
      </c>
      <c r="R63" s="46">
        <v>0</v>
      </c>
      <c r="S63" s="74">
        <v>0</v>
      </c>
      <c r="W63">
        <v>158.47999999999999</v>
      </c>
      <c r="X63">
        <v>7.7</v>
      </c>
      <c r="Y63">
        <v>5.49</v>
      </c>
      <c r="Z63">
        <v>20</v>
      </c>
      <c r="AA63">
        <v>0</v>
      </c>
      <c r="AB63">
        <v>0</v>
      </c>
      <c r="AC63">
        <v>0.67</v>
      </c>
      <c r="AD63">
        <v>25</v>
      </c>
      <c r="AE63">
        <v>0</v>
      </c>
      <c r="AF63">
        <v>6.74</v>
      </c>
      <c r="AG63">
        <v>100</v>
      </c>
      <c r="AH63">
        <v>4.8099999999999996</v>
      </c>
      <c r="AI63">
        <v>0</v>
      </c>
      <c r="AJ63">
        <v>6.74</v>
      </c>
      <c r="AK63">
        <v>0</v>
      </c>
      <c r="AL63">
        <v>8.18</v>
      </c>
      <c r="AM63">
        <v>1.56</v>
      </c>
      <c r="AN63">
        <v>18.29</v>
      </c>
      <c r="AO63">
        <v>0</v>
      </c>
      <c r="AP63">
        <v>5.78</v>
      </c>
      <c r="AQ63">
        <v>11.55</v>
      </c>
      <c r="AR63">
        <v>0</v>
      </c>
      <c r="AS63">
        <v>53.59</v>
      </c>
      <c r="AT63">
        <v>100</v>
      </c>
      <c r="AU63">
        <v>0</v>
      </c>
      <c r="AV63">
        <v>24.07</v>
      </c>
      <c r="AW63">
        <v>13.48</v>
      </c>
    </row>
    <row r="64" spans="1:49">
      <c r="G64" t="s">
        <v>106</v>
      </c>
      <c r="H64" s="73">
        <v>0.67</v>
      </c>
      <c r="I64" s="46">
        <v>0</v>
      </c>
      <c r="J64" s="46">
        <v>1.56</v>
      </c>
      <c r="K64" s="46">
        <v>99.64</v>
      </c>
      <c r="L64" s="46">
        <v>12.67</v>
      </c>
      <c r="M64" s="74">
        <v>0</v>
      </c>
      <c r="N64" s="73">
        <v>237.07</v>
      </c>
      <c r="O64" s="46">
        <v>220</v>
      </c>
      <c r="P64" s="46">
        <v>0</v>
      </c>
      <c r="Q64" s="46">
        <v>0</v>
      </c>
      <c r="R64" s="46">
        <v>0</v>
      </c>
      <c r="S64" s="74">
        <v>0</v>
      </c>
      <c r="W64">
        <v>158.47999999999999</v>
      </c>
      <c r="X64">
        <v>7.7</v>
      </c>
      <c r="Y64">
        <v>4.97</v>
      </c>
      <c r="Z64">
        <v>20</v>
      </c>
      <c r="AA64">
        <v>0</v>
      </c>
      <c r="AB64">
        <v>0</v>
      </c>
      <c r="AC64">
        <v>0.67</v>
      </c>
      <c r="AD64">
        <v>25</v>
      </c>
      <c r="AE64">
        <v>0</v>
      </c>
      <c r="AF64">
        <v>6.74</v>
      </c>
      <c r="AG64">
        <v>100</v>
      </c>
      <c r="AH64">
        <v>4.8099999999999996</v>
      </c>
      <c r="AI64">
        <v>0</v>
      </c>
      <c r="AJ64">
        <v>6.74</v>
      </c>
      <c r="AK64">
        <v>0</v>
      </c>
      <c r="AL64">
        <v>8.18</v>
      </c>
      <c r="AM64">
        <v>1.56</v>
      </c>
      <c r="AN64">
        <v>18.29</v>
      </c>
      <c r="AO64">
        <v>0</v>
      </c>
      <c r="AP64">
        <v>5.78</v>
      </c>
      <c r="AQ64">
        <v>11.55</v>
      </c>
      <c r="AR64">
        <v>0</v>
      </c>
      <c r="AS64">
        <v>53.59</v>
      </c>
      <c r="AT64">
        <v>100</v>
      </c>
      <c r="AU64">
        <v>0</v>
      </c>
      <c r="AV64">
        <v>24.07</v>
      </c>
      <c r="AW64">
        <v>13.48</v>
      </c>
    </row>
    <row r="65" spans="7:49">
      <c r="G65" t="s">
        <v>107</v>
      </c>
      <c r="H65" s="73">
        <v>0.67</v>
      </c>
      <c r="I65" s="46">
        <v>0</v>
      </c>
      <c r="J65" s="46">
        <v>1.56</v>
      </c>
      <c r="K65" s="46">
        <v>99.64</v>
      </c>
      <c r="L65" s="46">
        <v>11.969999999999999</v>
      </c>
      <c r="M65" s="74">
        <v>0</v>
      </c>
      <c r="N65" s="73">
        <v>237.07</v>
      </c>
      <c r="O65" s="46">
        <v>220</v>
      </c>
      <c r="P65" s="46">
        <v>0</v>
      </c>
      <c r="Q65" s="46">
        <v>0</v>
      </c>
      <c r="R65" s="46">
        <v>0</v>
      </c>
      <c r="S65" s="74">
        <v>0</v>
      </c>
      <c r="W65">
        <v>158.47999999999999</v>
      </c>
      <c r="X65">
        <v>7.7</v>
      </c>
      <c r="Y65">
        <v>4.2699999999999996</v>
      </c>
      <c r="Z65">
        <v>20</v>
      </c>
      <c r="AA65">
        <v>0</v>
      </c>
      <c r="AB65">
        <v>0</v>
      </c>
      <c r="AC65">
        <v>0.67</v>
      </c>
      <c r="AD65">
        <v>25</v>
      </c>
      <c r="AE65">
        <v>0</v>
      </c>
      <c r="AF65">
        <v>6.74</v>
      </c>
      <c r="AG65">
        <v>100</v>
      </c>
      <c r="AH65">
        <v>4.8099999999999996</v>
      </c>
      <c r="AI65">
        <v>0</v>
      </c>
      <c r="AJ65">
        <v>6.74</v>
      </c>
      <c r="AK65">
        <v>0</v>
      </c>
      <c r="AL65">
        <v>8.18</v>
      </c>
      <c r="AM65">
        <v>1.56</v>
      </c>
      <c r="AN65">
        <v>18.29</v>
      </c>
      <c r="AO65">
        <v>0</v>
      </c>
      <c r="AP65">
        <v>5.78</v>
      </c>
      <c r="AQ65">
        <v>11.55</v>
      </c>
      <c r="AR65">
        <v>0</v>
      </c>
      <c r="AS65">
        <v>53.59</v>
      </c>
      <c r="AT65">
        <v>100</v>
      </c>
      <c r="AU65">
        <v>0</v>
      </c>
      <c r="AV65">
        <v>24.07</v>
      </c>
      <c r="AW65">
        <v>13.48</v>
      </c>
    </row>
    <row r="66" spans="7:49">
      <c r="G66" t="s">
        <v>108</v>
      </c>
      <c r="H66" s="73">
        <v>0.67</v>
      </c>
      <c r="I66" s="46">
        <v>0</v>
      </c>
      <c r="J66" s="46">
        <v>1.56</v>
      </c>
      <c r="K66" s="46">
        <v>99.64</v>
      </c>
      <c r="L66" s="46">
        <v>11.66</v>
      </c>
      <c r="M66" s="74">
        <v>0</v>
      </c>
      <c r="N66" s="73">
        <v>237.07</v>
      </c>
      <c r="O66" s="46">
        <v>220</v>
      </c>
      <c r="P66" s="46">
        <v>0</v>
      </c>
      <c r="Q66" s="46">
        <v>0</v>
      </c>
      <c r="R66" s="46">
        <v>0</v>
      </c>
      <c r="S66" s="74">
        <v>0</v>
      </c>
      <c r="W66">
        <v>158.47999999999999</v>
      </c>
      <c r="X66">
        <v>7.7</v>
      </c>
      <c r="Y66">
        <v>3.96</v>
      </c>
      <c r="Z66">
        <v>20</v>
      </c>
      <c r="AA66">
        <v>0</v>
      </c>
      <c r="AB66">
        <v>0</v>
      </c>
      <c r="AC66">
        <v>0.67</v>
      </c>
      <c r="AD66">
        <v>25</v>
      </c>
      <c r="AE66">
        <v>0</v>
      </c>
      <c r="AF66">
        <v>6.74</v>
      </c>
      <c r="AG66">
        <v>100</v>
      </c>
      <c r="AH66">
        <v>4.8099999999999996</v>
      </c>
      <c r="AI66">
        <v>0</v>
      </c>
      <c r="AJ66">
        <v>6.74</v>
      </c>
      <c r="AK66">
        <v>0</v>
      </c>
      <c r="AL66">
        <v>8.18</v>
      </c>
      <c r="AM66">
        <v>1.56</v>
      </c>
      <c r="AN66">
        <v>18.29</v>
      </c>
      <c r="AO66">
        <v>0</v>
      </c>
      <c r="AP66">
        <v>5.78</v>
      </c>
      <c r="AQ66">
        <v>11.55</v>
      </c>
      <c r="AR66">
        <v>0</v>
      </c>
      <c r="AS66">
        <v>53.59</v>
      </c>
      <c r="AT66">
        <v>100</v>
      </c>
      <c r="AU66">
        <v>0</v>
      </c>
      <c r="AV66">
        <v>24.07</v>
      </c>
      <c r="AW66">
        <v>13.48</v>
      </c>
    </row>
    <row r="67" spans="7:49">
      <c r="G67" t="s">
        <v>109</v>
      </c>
      <c r="H67" s="73">
        <v>0.53</v>
      </c>
      <c r="I67" s="46">
        <v>0</v>
      </c>
      <c r="J67" s="46">
        <v>1.56</v>
      </c>
      <c r="K67" s="46">
        <v>99.64</v>
      </c>
      <c r="L67" s="46">
        <v>11.280000000000001</v>
      </c>
      <c r="M67" s="74">
        <v>0</v>
      </c>
      <c r="N67" s="73">
        <v>237.07</v>
      </c>
      <c r="O67" s="46">
        <v>220</v>
      </c>
      <c r="P67" s="46">
        <v>0</v>
      </c>
      <c r="Q67" s="46">
        <v>0</v>
      </c>
      <c r="R67" s="46">
        <v>0</v>
      </c>
      <c r="S67" s="74">
        <v>0</v>
      </c>
      <c r="W67">
        <v>158.47999999999999</v>
      </c>
      <c r="X67">
        <v>7.7</v>
      </c>
      <c r="Y67">
        <v>3.58</v>
      </c>
      <c r="Z67">
        <v>20</v>
      </c>
      <c r="AA67">
        <v>0</v>
      </c>
      <c r="AB67">
        <v>0</v>
      </c>
      <c r="AC67">
        <v>0.53</v>
      </c>
      <c r="AD67">
        <v>25</v>
      </c>
      <c r="AE67">
        <v>0</v>
      </c>
      <c r="AF67">
        <v>6.74</v>
      </c>
      <c r="AG67">
        <v>100</v>
      </c>
      <c r="AH67">
        <v>4.8099999999999996</v>
      </c>
      <c r="AI67">
        <v>0</v>
      </c>
      <c r="AJ67">
        <v>6.74</v>
      </c>
      <c r="AK67">
        <v>0</v>
      </c>
      <c r="AL67">
        <v>8.18</v>
      </c>
      <c r="AM67">
        <v>1.56</v>
      </c>
      <c r="AN67">
        <v>18.29</v>
      </c>
      <c r="AO67">
        <v>0</v>
      </c>
      <c r="AP67">
        <v>5.78</v>
      </c>
      <c r="AQ67">
        <v>11.55</v>
      </c>
      <c r="AR67">
        <v>0</v>
      </c>
      <c r="AS67">
        <v>53.59</v>
      </c>
      <c r="AT67">
        <v>100</v>
      </c>
      <c r="AU67">
        <v>0</v>
      </c>
      <c r="AV67">
        <v>24.07</v>
      </c>
      <c r="AW67">
        <v>13.48</v>
      </c>
    </row>
    <row r="68" spans="7:49">
      <c r="G68" t="s">
        <v>110</v>
      </c>
      <c r="H68" s="73">
        <v>0.53</v>
      </c>
      <c r="I68" s="46">
        <v>0</v>
      </c>
      <c r="J68" s="46">
        <v>1.56</v>
      </c>
      <c r="K68" s="46">
        <v>98.67</v>
      </c>
      <c r="L68" s="46">
        <v>10.5</v>
      </c>
      <c r="M68" s="74">
        <v>0</v>
      </c>
      <c r="N68" s="73">
        <v>237.07</v>
      </c>
      <c r="O68" s="46">
        <v>220</v>
      </c>
      <c r="P68" s="46">
        <v>0</v>
      </c>
      <c r="Q68" s="46">
        <v>0</v>
      </c>
      <c r="R68" s="46">
        <v>0</v>
      </c>
      <c r="S68" s="74">
        <v>0</v>
      </c>
      <c r="W68">
        <v>158.47999999999999</v>
      </c>
      <c r="X68">
        <v>7.7</v>
      </c>
      <c r="Y68">
        <v>2.8</v>
      </c>
      <c r="Z68">
        <v>20</v>
      </c>
      <c r="AA68">
        <v>0</v>
      </c>
      <c r="AB68">
        <v>0</v>
      </c>
      <c r="AC68">
        <v>0.53</v>
      </c>
      <c r="AD68">
        <v>25</v>
      </c>
      <c r="AE68">
        <v>0</v>
      </c>
      <c r="AF68">
        <v>6.74</v>
      </c>
      <c r="AG68">
        <v>100</v>
      </c>
      <c r="AH68">
        <v>4.8099999999999996</v>
      </c>
      <c r="AI68">
        <v>0</v>
      </c>
      <c r="AJ68">
        <v>6.74</v>
      </c>
      <c r="AK68">
        <v>0</v>
      </c>
      <c r="AL68">
        <v>8.18</v>
      </c>
      <c r="AM68">
        <v>1.56</v>
      </c>
      <c r="AN68">
        <v>18.29</v>
      </c>
      <c r="AO68">
        <v>0</v>
      </c>
      <c r="AP68">
        <v>5.78</v>
      </c>
      <c r="AQ68">
        <v>11.55</v>
      </c>
      <c r="AR68">
        <v>0</v>
      </c>
      <c r="AS68">
        <v>53.59</v>
      </c>
      <c r="AT68">
        <v>100</v>
      </c>
      <c r="AU68">
        <v>0</v>
      </c>
      <c r="AV68">
        <v>24.07</v>
      </c>
      <c r="AW68">
        <v>12.51</v>
      </c>
    </row>
    <row r="69" spans="7:49">
      <c r="G69" t="s">
        <v>111</v>
      </c>
      <c r="H69" s="73">
        <v>0.53</v>
      </c>
      <c r="I69" s="46">
        <v>0</v>
      </c>
      <c r="J69" s="46">
        <v>1.56</v>
      </c>
      <c r="K69" s="46">
        <v>97.71</v>
      </c>
      <c r="L69" s="46">
        <v>10.120000000000001</v>
      </c>
      <c r="M69" s="74">
        <v>0</v>
      </c>
      <c r="N69" s="73">
        <v>237.07</v>
      </c>
      <c r="O69" s="46">
        <v>220</v>
      </c>
      <c r="P69" s="46">
        <v>0</v>
      </c>
      <c r="Q69" s="46">
        <v>0</v>
      </c>
      <c r="R69" s="46">
        <v>0</v>
      </c>
      <c r="S69" s="74">
        <v>0</v>
      </c>
      <c r="W69">
        <v>158.47999999999999</v>
      </c>
      <c r="X69">
        <v>7.7</v>
      </c>
      <c r="Y69">
        <v>2.42</v>
      </c>
      <c r="Z69">
        <v>20</v>
      </c>
      <c r="AA69">
        <v>0</v>
      </c>
      <c r="AB69">
        <v>0</v>
      </c>
      <c r="AC69">
        <v>0.53</v>
      </c>
      <c r="AD69">
        <v>25</v>
      </c>
      <c r="AE69">
        <v>0</v>
      </c>
      <c r="AF69">
        <v>6.74</v>
      </c>
      <c r="AG69">
        <v>100</v>
      </c>
      <c r="AH69">
        <v>4.8099999999999996</v>
      </c>
      <c r="AI69">
        <v>0</v>
      </c>
      <c r="AJ69">
        <v>6.74</v>
      </c>
      <c r="AK69">
        <v>0</v>
      </c>
      <c r="AL69">
        <v>8.18</v>
      </c>
      <c r="AM69">
        <v>1.56</v>
      </c>
      <c r="AN69">
        <v>18.29</v>
      </c>
      <c r="AO69">
        <v>0</v>
      </c>
      <c r="AP69">
        <v>5.78</v>
      </c>
      <c r="AQ69">
        <v>11.55</v>
      </c>
      <c r="AR69">
        <v>0</v>
      </c>
      <c r="AS69">
        <v>53.59</v>
      </c>
      <c r="AT69">
        <v>100</v>
      </c>
      <c r="AU69">
        <v>0</v>
      </c>
      <c r="AV69">
        <v>24.07</v>
      </c>
      <c r="AW69">
        <v>11.55</v>
      </c>
    </row>
    <row r="70" spans="7:49">
      <c r="G70" t="s">
        <v>112</v>
      </c>
      <c r="H70" s="73">
        <v>0.53</v>
      </c>
      <c r="I70" s="46">
        <v>0</v>
      </c>
      <c r="J70" s="46">
        <v>1.56</v>
      </c>
      <c r="K70" s="46">
        <v>93.47999999999999</v>
      </c>
      <c r="L70" s="46">
        <v>9.57</v>
      </c>
      <c r="M70" s="74">
        <v>0</v>
      </c>
      <c r="N70" s="73">
        <v>237.07</v>
      </c>
      <c r="O70" s="46">
        <v>220</v>
      </c>
      <c r="P70" s="46">
        <v>0</v>
      </c>
      <c r="Q70" s="46">
        <v>0</v>
      </c>
      <c r="R70" s="46">
        <v>0</v>
      </c>
      <c r="S70" s="74">
        <v>0</v>
      </c>
      <c r="W70">
        <v>158.47999999999999</v>
      </c>
      <c r="X70">
        <v>7.7</v>
      </c>
      <c r="Y70">
        <v>1.87</v>
      </c>
      <c r="Z70">
        <v>20</v>
      </c>
      <c r="AA70">
        <v>0</v>
      </c>
      <c r="AB70">
        <v>0</v>
      </c>
      <c r="AC70">
        <v>0.53</v>
      </c>
      <c r="AD70">
        <v>25</v>
      </c>
      <c r="AE70">
        <v>0</v>
      </c>
      <c r="AF70">
        <v>6.74</v>
      </c>
      <c r="AG70">
        <v>100</v>
      </c>
      <c r="AH70">
        <v>4.8099999999999996</v>
      </c>
      <c r="AI70">
        <v>0</v>
      </c>
      <c r="AJ70">
        <v>6.74</v>
      </c>
      <c r="AK70">
        <v>0</v>
      </c>
      <c r="AL70">
        <v>8.18</v>
      </c>
      <c r="AM70">
        <v>1.56</v>
      </c>
      <c r="AN70">
        <v>18.29</v>
      </c>
      <c r="AO70">
        <v>0</v>
      </c>
      <c r="AP70">
        <v>5.78</v>
      </c>
      <c r="AQ70">
        <v>11.55</v>
      </c>
      <c r="AR70">
        <v>0</v>
      </c>
      <c r="AS70">
        <v>53.59</v>
      </c>
      <c r="AT70">
        <v>100</v>
      </c>
      <c r="AU70">
        <v>0</v>
      </c>
      <c r="AV70">
        <v>24.07</v>
      </c>
      <c r="AW70">
        <v>7.32</v>
      </c>
    </row>
    <row r="71" spans="7:49">
      <c r="G71" t="s">
        <v>113</v>
      </c>
      <c r="H71" s="73">
        <v>0.53</v>
      </c>
      <c r="I71" s="46">
        <v>0</v>
      </c>
      <c r="J71" s="46">
        <v>1.66</v>
      </c>
      <c r="K71" s="46">
        <v>62.09</v>
      </c>
      <c r="L71" s="46">
        <v>9.0500000000000007</v>
      </c>
      <c r="M71" s="74">
        <v>0</v>
      </c>
      <c r="N71" s="73">
        <v>237.07</v>
      </c>
      <c r="O71" s="46">
        <v>220</v>
      </c>
      <c r="P71" s="46">
        <v>0</v>
      </c>
      <c r="Q71" s="46">
        <v>0</v>
      </c>
      <c r="R71" s="46">
        <v>0</v>
      </c>
      <c r="S71" s="74">
        <v>0</v>
      </c>
      <c r="W71">
        <v>158.47999999999999</v>
      </c>
      <c r="X71">
        <v>7.7</v>
      </c>
      <c r="Y71">
        <v>1.35</v>
      </c>
      <c r="Z71">
        <v>20</v>
      </c>
      <c r="AA71">
        <v>0</v>
      </c>
      <c r="AB71">
        <v>0</v>
      </c>
      <c r="AC71">
        <v>0.53</v>
      </c>
      <c r="AD71">
        <v>25</v>
      </c>
      <c r="AE71">
        <v>0</v>
      </c>
      <c r="AF71">
        <v>6.74</v>
      </c>
      <c r="AG71">
        <v>100</v>
      </c>
      <c r="AH71">
        <v>4.8099999999999996</v>
      </c>
      <c r="AI71">
        <v>0</v>
      </c>
      <c r="AJ71">
        <v>6.74</v>
      </c>
      <c r="AK71">
        <v>0</v>
      </c>
      <c r="AL71">
        <v>8.18</v>
      </c>
      <c r="AM71">
        <v>1.66</v>
      </c>
      <c r="AN71">
        <v>18.29</v>
      </c>
      <c r="AO71">
        <v>0</v>
      </c>
      <c r="AP71">
        <v>5.78</v>
      </c>
      <c r="AQ71">
        <v>11.55</v>
      </c>
      <c r="AR71">
        <v>0</v>
      </c>
      <c r="AS71">
        <v>53.59</v>
      </c>
      <c r="AT71">
        <v>100</v>
      </c>
      <c r="AU71">
        <v>0</v>
      </c>
      <c r="AV71">
        <v>0</v>
      </c>
      <c r="AW71">
        <v>0</v>
      </c>
    </row>
    <row r="72" spans="7:49">
      <c r="G72" t="s">
        <v>114</v>
      </c>
      <c r="H72" s="73">
        <v>0.53</v>
      </c>
      <c r="I72" s="46">
        <v>0</v>
      </c>
      <c r="J72" s="46">
        <v>1.66</v>
      </c>
      <c r="K72" s="46">
        <v>62.09</v>
      </c>
      <c r="L72" s="46">
        <v>8.7100000000000009</v>
      </c>
      <c r="M72" s="74">
        <v>0</v>
      </c>
      <c r="N72" s="73">
        <v>237.07</v>
      </c>
      <c r="O72" s="46">
        <v>220</v>
      </c>
      <c r="P72" s="46">
        <v>0</v>
      </c>
      <c r="Q72" s="46">
        <v>0</v>
      </c>
      <c r="R72" s="46">
        <v>0</v>
      </c>
      <c r="S72" s="74">
        <v>0</v>
      </c>
      <c r="W72">
        <v>158.47999999999999</v>
      </c>
      <c r="X72">
        <v>7.7</v>
      </c>
      <c r="Y72">
        <v>1.01</v>
      </c>
      <c r="Z72">
        <v>20</v>
      </c>
      <c r="AA72">
        <v>0</v>
      </c>
      <c r="AB72">
        <v>0</v>
      </c>
      <c r="AC72">
        <v>0.53</v>
      </c>
      <c r="AD72">
        <v>25</v>
      </c>
      <c r="AE72">
        <v>0</v>
      </c>
      <c r="AF72">
        <v>6.74</v>
      </c>
      <c r="AG72">
        <v>100</v>
      </c>
      <c r="AH72">
        <v>4.8099999999999996</v>
      </c>
      <c r="AI72">
        <v>0</v>
      </c>
      <c r="AJ72">
        <v>6.74</v>
      </c>
      <c r="AK72">
        <v>0</v>
      </c>
      <c r="AL72">
        <v>8.18</v>
      </c>
      <c r="AM72">
        <v>1.66</v>
      </c>
      <c r="AN72">
        <v>18.29</v>
      </c>
      <c r="AO72">
        <v>0</v>
      </c>
      <c r="AP72">
        <v>5.78</v>
      </c>
      <c r="AQ72">
        <v>11.55</v>
      </c>
      <c r="AR72">
        <v>0</v>
      </c>
      <c r="AS72">
        <v>53.59</v>
      </c>
      <c r="AT72">
        <v>100</v>
      </c>
      <c r="AU72">
        <v>0</v>
      </c>
      <c r="AV72">
        <v>0</v>
      </c>
      <c r="AW72">
        <v>0</v>
      </c>
    </row>
    <row r="73" spans="7:49">
      <c r="G73" t="s">
        <v>115</v>
      </c>
      <c r="H73" s="73">
        <v>0.53</v>
      </c>
      <c r="I73" s="46">
        <v>0</v>
      </c>
      <c r="J73" s="46">
        <v>1.66</v>
      </c>
      <c r="K73" s="46">
        <v>62.09</v>
      </c>
      <c r="L73" s="46">
        <v>8.370000000000001</v>
      </c>
      <c r="M73" s="74">
        <v>0</v>
      </c>
      <c r="N73" s="73">
        <v>237.07</v>
      </c>
      <c r="O73" s="46">
        <v>220</v>
      </c>
      <c r="P73" s="46">
        <v>0</v>
      </c>
      <c r="Q73" s="46">
        <v>0</v>
      </c>
      <c r="R73" s="46">
        <v>0</v>
      </c>
      <c r="S73" s="74">
        <v>0</v>
      </c>
      <c r="W73">
        <v>158.47999999999999</v>
      </c>
      <c r="X73">
        <v>7.7</v>
      </c>
      <c r="Y73">
        <v>0.67</v>
      </c>
      <c r="Z73">
        <v>20</v>
      </c>
      <c r="AA73">
        <v>0</v>
      </c>
      <c r="AB73">
        <v>0</v>
      </c>
      <c r="AC73">
        <v>0.53</v>
      </c>
      <c r="AD73">
        <v>25</v>
      </c>
      <c r="AE73">
        <v>0</v>
      </c>
      <c r="AF73">
        <v>6.74</v>
      </c>
      <c r="AG73">
        <v>100</v>
      </c>
      <c r="AH73">
        <v>4.8099999999999996</v>
      </c>
      <c r="AI73">
        <v>0</v>
      </c>
      <c r="AJ73">
        <v>6.74</v>
      </c>
      <c r="AK73">
        <v>0</v>
      </c>
      <c r="AL73">
        <v>8.18</v>
      </c>
      <c r="AM73">
        <v>1.66</v>
      </c>
      <c r="AN73">
        <v>18.29</v>
      </c>
      <c r="AO73">
        <v>0</v>
      </c>
      <c r="AP73">
        <v>5.78</v>
      </c>
      <c r="AQ73">
        <v>11.55</v>
      </c>
      <c r="AR73">
        <v>0</v>
      </c>
      <c r="AS73">
        <v>53.59</v>
      </c>
      <c r="AT73">
        <v>100</v>
      </c>
      <c r="AU73">
        <v>0</v>
      </c>
      <c r="AV73">
        <v>0</v>
      </c>
      <c r="AW73">
        <v>0</v>
      </c>
    </row>
    <row r="74" spans="7:49">
      <c r="G74" t="s">
        <v>116</v>
      </c>
      <c r="H74" s="73">
        <v>0.53</v>
      </c>
      <c r="I74" s="46">
        <v>0</v>
      </c>
      <c r="J74" s="46">
        <v>1.66</v>
      </c>
      <c r="K74" s="46">
        <v>62.09</v>
      </c>
      <c r="L74" s="46">
        <v>8.0500000000000007</v>
      </c>
      <c r="M74" s="74">
        <v>0</v>
      </c>
      <c r="N74" s="73">
        <v>237.07</v>
      </c>
      <c r="O74" s="46">
        <v>220</v>
      </c>
      <c r="P74" s="46">
        <v>0</v>
      </c>
      <c r="Q74" s="46">
        <v>0</v>
      </c>
      <c r="R74" s="46">
        <v>0</v>
      </c>
      <c r="S74" s="74">
        <v>0</v>
      </c>
      <c r="W74">
        <v>158.47999999999999</v>
      </c>
      <c r="X74">
        <v>7.7</v>
      </c>
      <c r="Y74">
        <v>0.35</v>
      </c>
      <c r="Z74">
        <v>20</v>
      </c>
      <c r="AA74">
        <v>0</v>
      </c>
      <c r="AB74">
        <v>0</v>
      </c>
      <c r="AC74">
        <v>0.53</v>
      </c>
      <c r="AD74">
        <v>25</v>
      </c>
      <c r="AE74">
        <v>0</v>
      </c>
      <c r="AF74">
        <v>6.74</v>
      </c>
      <c r="AG74">
        <v>100</v>
      </c>
      <c r="AH74">
        <v>4.8099999999999996</v>
      </c>
      <c r="AI74">
        <v>0</v>
      </c>
      <c r="AJ74">
        <v>6.74</v>
      </c>
      <c r="AK74">
        <v>0</v>
      </c>
      <c r="AL74">
        <v>8.18</v>
      </c>
      <c r="AM74">
        <v>1.66</v>
      </c>
      <c r="AN74">
        <v>18.29</v>
      </c>
      <c r="AO74">
        <v>0</v>
      </c>
      <c r="AP74">
        <v>5.78</v>
      </c>
      <c r="AQ74">
        <v>11.55</v>
      </c>
      <c r="AR74">
        <v>0</v>
      </c>
      <c r="AS74">
        <v>53.59</v>
      </c>
      <c r="AT74">
        <v>100</v>
      </c>
      <c r="AU74">
        <v>0</v>
      </c>
      <c r="AV74">
        <v>0</v>
      </c>
      <c r="AW74">
        <v>0</v>
      </c>
    </row>
    <row r="75" spans="7:49">
      <c r="G75" t="s">
        <v>117</v>
      </c>
      <c r="H75" s="73">
        <v>193.05</v>
      </c>
      <c r="I75" s="46">
        <v>0</v>
      </c>
      <c r="J75" s="46">
        <v>1.56</v>
      </c>
      <c r="K75" s="46">
        <v>62.09</v>
      </c>
      <c r="L75" s="46">
        <v>7.86</v>
      </c>
      <c r="M75" s="74">
        <v>0</v>
      </c>
      <c r="N75" s="73">
        <v>263.48</v>
      </c>
      <c r="O75" s="46">
        <v>220</v>
      </c>
      <c r="P75" s="46">
        <v>0</v>
      </c>
      <c r="Q75" s="46">
        <v>0</v>
      </c>
      <c r="R75" s="46">
        <v>0</v>
      </c>
      <c r="S75" s="74">
        <v>0</v>
      </c>
      <c r="W75">
        <v>158.47999999999999</v>
      </c>
      <c r="X75">
        <v>7.7</v>
      </c>
      <c r="Y75">
        <v>0.16</v>
      </c>
      <c r="Z75">
        <v>20</v>
      </c>
      <c r="AA75">
        <v>55</v>
      </c>
      <c r="AB75">
        <v>25</v>
      </c>
      <c r="AC75">
        <v>0.53</v>
      </c>
      <c r="AD75">
        <v>25</v>
      </c>
      <c r="AE75">
        <v>0</v>
      </c>
      <c r="AF75">
        <v>6.74</v>
      </c>
      <c r="AG75">
        <v>100</v>
      </c>
      <c r="AH75">
        <v>4.8099999999999996</v>
      </c>
      <c r="AI75">
        <v>0</v>
      </c>
      <c r="AJ75">
        <v>6.74</v>
      </c>
      <c r="AK75">
        <v>192.52</v>
      </c>
      <c r="AL75">
        <v>8.18</v>
      </c>
      <c r="AM75">
        <v>1.56</v>
      </c>
      <c r="AN75">
        <v>18.29</v>
      </c>
      <c r="AO75">
        <v>0</v>
      </c>
      <c r="AP75">
        <v>5.78</v>
      </c>
      <c r="AQ75">
        <v>11.55</v>
      </c>
      <c r="AR75">
        <v>0</v>
      </c>
      <c r="AS75">
        <v>0</v>
      </c>
      <c r="AT75">
        <v>100</v>
      </c>
      <c r="AU75">
        <v>0</v>
      </c>
      <c r="AV75">
        <v>0</v>
      </c>
      <c r="AW75">
        <v>0</v>
      </c>
    </row>
    <row r="76" spans="7:49">
      <c r="G76" t="s">
        <v>118</v>
      </c>
      <c r="H76" s="73">
        <v>193.05</v>
      </c>
      <c r="I76" s="46">
        <v>0</v>
      </c>
      <c r="J76" s="46">
        <v>1.56</v>
      </c>
      <c r="K76" s="46">
        <v>62.09</v>
      </c>
      <c r="L76" s="46">
        <v>7.7</v>
      </c>
      <c r="M76" s="74">
        <v>0</v>
      </c>
      <c r="N76" s="73">
        <v>263.48</v>
      </c>
      <c r="O76" s="46">
        <v>220</v>
      </c>
      <c r="P76" s="46">
        <v>0</v>
      </c>
      <c r="Q76" s="46">
        <v>0</v>
      </c>
      <c r="R76" s="46">
        <v>0</v>
      </c>
      <c r="S76" s="74">
        <v>0</v>
      </c>
      <c r="W76">
        <v>158.47999999999999</v>
      </c>
      <c r="X76">
        <v>7.7</v>
      </c>
      <c r="Y76">
        <v>0</v>
      </c>
      <c r="Z76">
        <v>20</v>
      </c>
      <c r="AA76">
        <v>55</v>
      </c>
      <c r="AB76">
        <v>25</v>
      </c>
      <c r="AC76">
        <v>0.53</v>
      </c>
      <c r="AD76">
        <v>25</v>
      </c>
      <c r="AE76">
        <v>0</v>
      </c>
      <c r="AF76">
        <v>6.74</v>
      </c>
      <c r="AG76">
        <v>100</v>
      </c>
      <c r="AH76">
        <v>4.8099999999999996</v>
      </c>
      <c r="AI76">
        <v>0</v>
      </c>
      <c r="AJ76">
        <v>6.74</v>
      </c>
      <c r="AK76">
        <v>192.52</v>
      </c>
      <c r="AL76">
        <v>8.18</v>
      </c>
      <c r="AM76">
        <v>1.56</v>
      </c>
      <c r="AN76">
        <v>18.29</v>
      </c>
      <c r="AO76">
        <v>0</v>
      </c>
      <c r="AP76">
        <v>5.78</v>
      </c>
      <c r="AQ76">
        <v>11.55</v>
      </c>
      <c r="AR76">
        <v>0</v>
      </c>
      <c r="AS76">
        <v>0</v>
      </c>
      <c r="AT76">
        <v>100</v>
      </c>
      <c r="AU76">
        <v>0</v>
      </c>
      <c r="AV76">
        <v>0</v>
      </c>
      <c r="AW76">
        <v>0</v>
      </c>
    </row>
    <row r="77" spans="7:49">
      <c r="G77" t="s">
        <v>119</v>
      </c>
      <c r="H77" s="73">
        <v>193.05</v>
      </c>
      <c r="I77" s="46">
        <v>0</v>
      </c>
      <c r="J77" s="46">
        <v>1.56</v>
      </c>
      <c r="K77" s="46">
        <v>62.09</v>
      </c>
      <c r="L77" s="46">
        <v>7.7</v>
      </c>
      <c r="M77" s="74">
        <v>0</v>
      </c>
      <c r="N77" s="73">
        <v>263.48</v>
      </c>
      <c r="O77" s="46">
        <v>220</v>
      </c>
      <c r="P77" s="46">
        <v>0</v>
      </c>
      <c r="Q77" s="46">
        <v>0</v>
      </c>
      <c r="R77" s="46">
        <v>0</v>
      </c>
      <c r="S77" s="74">
        <v>0</v>
      </c>
      <c r="W77">
        <v>158.47999999999999</v>
      </c>
      <c r="X77">
        <v>7.7</v>
      </c>
      <c r="Y77">
        <v>0</v>
      </c>
      <c r="Z77">
        <v>20</v>
      </c>
      <c r="AA77">
        <v>55</v>
      </c>
      <c r="AB77">
        <v>25</v>
      </c>
      <c r="AC77">
        <v>0.53</v>
      </c>
      <c r="AD77">
        <v>25</v>
      </c>
      <c r="AE77">
        <v>0</v>
      </c>
      <c r="AF77">
        <v>6.74</v>
      </c>
      <c r="AG77">
        <v>100</v>
      </c>
      <c r="AH77">
        <v>4.8099999999999996</v>
      </c>
      <c r="AI77">
        <v>0</v>
      </c>
      <c r="AJ77">
        <v>6.74</v>
      </c>
      <c r="AK77">
        <v>192.52</v>
      </c>
      <c r="AL77">
        <v>8.18</v>
      </c>
      <c r="AM77">
        <v>1.56</v>
      </c>
      <c r="AN77">
        <v>18.29</v>
      </c>
      <c r="AO77">
        <v>0</v>
      </c>
      <c r="AP77">
        <v>5.78</v>
      </c>
      <c r="AQ77">
        <v>11.55</v>
      </c>
      <c r="AR77">
        <v>0</v>
      </c>
      <c r="AS77">
        <v>0</v>
      </c>
      <c r="AT77">
        <v>100</v>
      </c>
      <c r="AU77">
        <v>0</v>
      </c>
      <c r="AV77">
        <v>0</v>
      </c>
      <c r="AW77">
        <v>0</v>
      </c>
    </row>
    <row r="78" spans="7:49">
      <c r="G78" t="s">
        <v>120</v>
      </c>
      <c r="H78" s="73">
        <v>193.05</v>
      </c>
      <c r="I78" s="46">
        <v>0</v>
      </c>
      <c r="J78" s="46">
        <v>1.56</v>
      </c>
      <c r="K78" s="46">
        <v>62.09</v>
      </c>
      <c r="L78" s="46">
        <v>7.7</v>
      </c>
      <c r="M78" s="74">
        <v>0</v>
      </c>
      <c r="N78" s="73">
        <v>263.48</v>
      </c>
      <c r="O78" s="46">
        <v>220</v>
      </c>
      <c r="P78" s="46">
        <v>0</v>
      </c>
      <c r="Q78" s="46">
        <v>0</v>
      </c>
      <c r="R78" s="46">
        <v>0</v>
      </c>
      <c r="S78" s="74">
        <v>0</v>
      </c>
      <c r="W78">
        <v>158.47999999999999</v>
      </c>
      <c r="X78">
        <v>7.7</v>
      </c>
      <c r="Y78">
        <v>0</v>
      </c>
      <c r="Z78">
        <v>20</v>
      </c>
      <c r="AA78">
        <v>55</v>
      </c>
      <c r="AB78">
        <v>25</v>
      </c>
      <c r="AC78">
        <v>0.53</v>
      </c>
      <c r="AD78">
        <v>25</v>
      </c>
      <c r="AE78">
        <v>0</v>
      </c>
      <c r="AF78">
        <v>6.74</v>
      </c>
      <c r="AG78">
        <v>100</v>
      </c>
      <c r="AH78">
        <v>4.8099999999999996</v>
      </c>
      <c r="AI78">
        <v>0</v>
      </c>
      <c r="AJ78">
        <v>6.74</v>
      </c>
      <c r="AK78">
        <v>192.52</v>
      </c>
      <c r="AL78">
        <v>8.18</v>
      </c>
      <c r="AM78">
        <v>1.56</v>
      </c>
      <c r="AN78">
        <v>18.29</v>
      </c>
      <c r="AO78">
        <v>0</v>
      </c>
      <c r="AP78">
        <v>5.78</v>
      </c>
      <c r="AQ78">
        <v>11.55</v>
      </c>
      <c r="AR78">
        <v>0</v>
      </c>
      <c r="AS78">
        <v>0</v>
      </c>
      <c r="AT78">
        <v>100</v>
      </c>
      <c r="AU78">
        <v>0</v>
      </c>
      <c r="AV78">
        <v>0</v>
      </c>
      <c r="AW78">
        <v>0</v>
      </c>
    </row>
    <row r="79" spans="7:49">
      <c r="G79" t="s">
        <v>121</v>
      </c>
      <c r="H79" s="73">
        <v>193.15</v>
      </c>
      <c r="I79" s="46">
        <v>0</v>
      </c>
      <c r="J79" s="46">
        <v>1.56</v>
      </c>
      <c r="K79" s="46">
        <v>62.09</v>
      </c>
      <c r="L79" s="46">
        <v>7.7</v>
      </c>
      <c r="M79" s="74">
        <v>0</v>
      </c>
      <c r="N79" s="73">
        <v>263.48</v>
      </c>
      <c r="O79" s="46">
        <v>220</v>
      </c>
      <c r="P79" s="46">
        <v>0</v>
      </c>
      <c r="Q79" s="46">
        <v>0</v>
      </c>
      <c r="R79" s="46">
        <v>0</v>
      </c>
      <c r="S79" s="74">
        <v>0</v>
      </c>
      <c r="W79">
        <v>158.47999999999999</v>
      </c>
      <c r="X79">
        <v>7.7</v>
      </c>
      <c r="Y79">
        <v>0</v>
      </c>
      <c r="Z79">
        <v>20</v>
      </c>
      <c r="AA79">
        <v>55</v>
      </c>
      <c r="AB79">
        <v>25</v>
      </c>
      <c r="AC79">
        <v>0.63</v>
      </c>
      <c r="AD79">
        <v>25</v>
      </c>
      <c r="AE79">
        <v>0</v>
      </c>
      <c r="AF79">
        <v>6.74</v>
      </c>
      <c r="AG79">
        <v>100</v>
      </c>
      <c r="AH79">
        <v>4.8099999999999996</v>
      </c>
      <c r="AI79">
        <v>0</v>
      </c>
      <c r="AJ79">
        <v>6.74</v>
      </c>
      <c r="AK79">
        <v>192.52</v>
      </c>
      <c r="AL79">
        <v>8.18</v>
      </c>
      <c r="AM79">
        <v>1.56</v>
      </c>
      <c r="AN79">
        <v>18.29</v>
      </c>
      <c r="AO79">
        <v>0</v>
      </c>
      <c r="AP79">
        <v>5.78</v>
      </c>
      <c r="AQ79">
        <v>11.55</v>
      </c>
      <c r="AR79">
        <v>0</v>
      </c>
      <c r="AS79">
        <v>0</v>
      </c>
      <c r="AT79">
        <v>100</v>
      </c>
      <c r="AU79">
        <v>0</v>
      </c>
      <c r="AV79">
        <v>0</v>
      </c>
      <c r="AW79">
        <v>0</v>
      </c>
    </row>
    <row r="80" spans="7:49">
      <c r="G80" t="s">
        <v>122</v>
      </c>
      <c r="H80" s="73">
        <v>193.15</v>
      </c>
      <c r="I80" s="46">
        <v>0</v>
      </c>
      <c r="J80" s="46">
        <v>1.56</v>
      </c>
      <c r="K80" s="46">
        <v>62.09</v>
      </c>
      <c r="L80" s="46">
        <v>7.7</v>
      </c>
      <c r="M80" s="74">
        <v>0</v>
      </c>
      <c r="N80" s="73">
        <v>263.48</v>
      </c>
      <c r="O80" s="46">
        <v>220</v>
      </c>
      <c r="P80" s="46">
        <v>0</v>
      </c>
      <c r="Q80" s="46">
        <v>0</v>
      </c>
      <c r="R80" s="46">
        <v>0</v>
      </c>
      <c r="S80" s="74">
        <v>0</v>
      </c>
      <c r="W80">
        <v>158.47999999999999</v>
      </c>
      <c r="X80">
        <v>7.7</v>
      </c>
      <c r="Y80">
        <v>0</v>
      </c>
      <c r="Z80">
        <v>20</v>
      </c>
      <c r="AA80">
        <v>55</v>
      </c>
      <c r="AB80">
        <v>25</v>
      </c>
      <c r="AC80">
        <v>0.63</v>
      </c>
      <c r="AD80">
        <v>25</v>
      </c>
      <c r="AE80">
        <v>0</v>
      </c>
      <c r="AF80">
        <v>6.74</v>
      </c>
      <c r="AG80">
        <v>100</v>
      </c>
      <c r="AH80">
        <v>4.8099999999999996</v>
      </c>
      <c r="AI80">
        <v>0</v>
      </c>
      <c r="AJ80">
        <v>6.74</v>
      </c>
      <c r="AK80">
        <v>192.52</v>
      </c>
      <c r="AL80">
        <v>8.18</v>
      </c>
      <c r="AM80">
        <v>1.56</v>
      </c>
      <c r="AN80">
        <v>18.29</v>
      </c>
      <c r="AO80">
        <v>0</v>
      </c>
      <c r="AP80">
        <v>5.78</v>
      </c>
      <c r="AQ80">
        <v>11.55</v>
      </c>
      <c r="AR80">
        <v>0</v>
      </c>
      <c r="AS80">
        <v>0</v>
      </c>
      <c r="AT80">
        <v>100</v>
      </c>
      <c r="AU80">
        <v>0</v>
      </c>
      <c r="AV80">
        <v>0</v>
      </c>
      <c r="AW80">
        <v>0</v>
      </c>
    </row>
    <row r="81" spans="7:49">
      <c r="G81" t="s">
        <v>123</v>
      </c>
      <c r="H81" s="73">
        <v>193.15</v>
      </c>
      <c r="I81" s="46">
        <v>0</v>
      </c>
      <c r="J81" s="46">
        <v>1.56</v>
      </c>
      <c r="K81" s="46">
        <v>62.09</v>
      </c>
      <c r="L81" s="46">
        <v>7.7</v>
      </c>
      <c r="M81" s="74">
        <v>0</v>
      </c>
      <c r="N81" s="73">
        <v>263.48</v>
      </c>
      <c r="O81" s="46">
        <v>220</v>
      </c>
      <c r="P81" s="46">
        <v>0</v>
      </c>
      <c r="Q81" s="46">
        <v>0</v>
      </c>
      <c r="R81" s="46">
        <v>0</v>
      </c>
      <c r="S81" s="74">
        <v>0</v>
      </c>
      <c r="W81">
        <v>158.47999999999999</v>
      </c>
      <c r="X81">
        <v>7.7</v>
      </c>
      <c r="Y81">
        <v>0</v>
      </c>
      <c r="Z81">
        <v>20</v>
      </c>
      <c r="AA81">
        <v>55</v>
      </c>
      <c r="AB81">
        <v>25</v>
      </c>
      <c r="AC81">
        <v>0.63</v>
      </c>
      <c r="AD81">
        <v>25</v>
      </c>
      <c r="AE81">
        <v>0</v>
      </c>
      <c r="AF81">
        <v>6.74</v>
      </c>
      <c r="AG81">
        <v>100</v>
      </c>
      <c r="AH81">
        <v>4.8099999999999996</v>
      </c>
      <c r="AI81">
        <v>0</v>
      </c>
      <c r="AJ81">
        <v>6.74</v>
      </c>
      <c r="AK81">
        <v>192.52</v>
      </c>
      <c r="AL81">
        <v>8.18</v>
      </c>
      <c r="AM81">
        <v>1.56</v>
      </c>
      <c r="AN81">
        <v>18.29</v>
      </c>
      <c r="AO81">
        <v>0</v>
      </c>
      <c r="AP81">
        <v>5.78</v>
      </c>
      <c r="AQ81">
        <v>11.55</v>
      </c>
      <c r="AR81">
        <v>0</v>
      </c>
      <c r="AS81">
        <v>0</v>
      </c>
      <c r="AT81">
        <v>100</v>
      </c>
      <c r="AU81">
        <v>0</v>
      </c>
      <c r="AV81">
        <v>0</v>
      </c>
      <c r="AW81">
        <v>0</v>
      </c>
    </row>
    <row r="82" spans="7:49">
      <c r="G82" t="s">
        <v>124</v>
      </c>
      <c r="H82" s="73">
        <v>193.15</v>
      </c>
      <c r="I82" s="46">
        <v>0</v>
      </c>
      <c r="J82" s="46">
        <v>1.56</v>
      </c>
      <c r="K82" s="46">
        <v>62.09</v>
      </c>
      <c r="L82" s="46">
        <v>7.7</v>
      </c>
      <c r="M82" s="74">
        <v>0</v>
      </c>
      <c r="N82" s="73">
        <v>263.48</v>
      </c>
      <c r="O82" s="46">
        <v>220</v>
      </c>
      <c r="P82" s="46">
        <v>0</v>
      </c>
      <c r="Q82" s="46">
        <v>0</v>
      </c>
      <c r="R82" s="46">
        <v>0</v>
      </c>
      <c r="S82" s="74">
        <v>0</v>
      </c>
      <c r="W82">
        <v>158.47999999999999</v>
      </c>
      <c r="X82">
        <v>7.7</v>
      </c>
      <c r="Y82">
        <v>0</v>
      </c>
      <c r="Z82">
        <v>20</v>
      </c>
      <c r="AA82">
        <v>55</v>
      </c>
      <c r="AB82">
        <v>25</v>
      </c>
      <c r="AC82">
        <v>0.63</v>
      </c>
      <c r="AD82">
        <v>25</v>
      </c>
      <c r="AE82">
        <v>0</v>
      </c>
      <c r="AF82">
        <v>6.74</v>
      </c>
      <c r="AG82">
        <v>100</v>
      </c>
      <c r="AH82">
        <v>4.8099999999999996</v>
      </c>
      <c r="AI82">
        <v>0</v>
      </c>
      <c r="AJ82">
        <v>6.74</v>
      </c>
      <c r="AK82">
        <v>192.52</v>
      </c>
      <c r="AL82">
        <v>8.18</v>
      </c>
      <c r="AM82">
        <v>1.56</v>
      </c>
      <c r="AN82">
        <v>18.29</v>
      </c>
      <c r="AO82">
        <v>0</v>
      </c>
      <c r="AP82">
        <v>5.78</v>
      </c>
      <c r="AQ82">
        <v>11.55</v>
      </c>
      <c r="AR82">
        <v>0</v>
      </c>
      <c r="AS82">
        <v>0</v>
      </c>
      <c r="AT82">
        <v>100</v>
      </c>
      <c r="AU82">
        <v>0</v>
      </c>
      <c r="AV82">
        <v>0</v>
      </c>
      <c r="AW82">
        <v>0</v>
      </c>
    </row>
    <row r="83" spans="7:49">
      <c r="G83" t="s">
        <v>125</v>
      </c>
      <c r="H83" s="73">
        <v>0.63</v>
      </c>
      <c r="I83" s="46">
        <v>0</v>
      </c>
      <c r="J83" s="46">
        <v>1.66</v>
      </c>
      <c r="K83" s="46">
        <v>62.09</v>
      </c>
      <c r="L83" s="46">
        <v>7.7</v>
      </c>
      <c r="M83" s="74">
        <v>0</v>
      </c>
      <c r="N83" s="73">
        <v>263.48</v>
      </c>
      <c r="O83" s="46">
        <v>120</v>
      </c>
      <c r="P83" s="46">
        <v>0</v>
      </c>
      <c r="Q83" s="46">
        <v>0</v>
      </c>
      <c r="R83" s="46">
        <v>0</v>
      </c>
      <c r="S83" s="74">
        <v>0</v>
      </c>
      <c r="W83">
        <v>158.47999999999999</v>
      </c>
      <c r="X83">
        <v>7.7</v>
      </c>
      <c r="Y83">
        <v>0</v>
      </c>
      <c r="Z83">
        <v>20</v>
      </c>
      <c r="AA83">
        <v>55</v>
      </c>
      <c r="AB83">
        <v>25</v>
      </c>
      <c r="AC83">
        <v>0.63</v>
      </c>
      <c r="AD83">
        <v>25</v>
      </c>
      <c r="AE83">
        <v>0</v>
      </c>
      <c r="AF83">
        <v>6.74</v>
      </c>
      <c r="AG83">
        <v>0</v>
      </c>
      <c r="AH83">
        <v>4.8099999999999996</v>
      </c>
      <c r="AI83">
        <v>0</v>
      </c>
      <c r="AJ83">
        <v>6.74</v>
      </c>
      <c r="AK83">
        <v>0</v>
      </c>
      <c r="AL83">
        <v>8.18</v>
      </c>
      <c r="AM83">
        <v>1.66</v>
      </c>
      <c r="AN83">
        <v>18.29</v>
      </c>
      <c r="AO83">
        <v>0</v>
      </c>
      <c r="AP83">
        <v>5.78</v>
      </c>
      <c r="AQ83">
        <v>11.55</v>
      </c>
      <c r="AR83">
        <v>0</v>
      </c>
      <c r="AS83">
        <v>0</v>
      </c>
      <c r="AT83">
        <v>100</v>
      </c>
      <c r="AU83">
        <v>0</v>
      </c>
      <c r="AV83">
        <v>0</v>
      </c>
      <c r="AW83">
        <v>0</v>
      </c>
    </row>
    <row r="84" spans="7:49">
      <c r="G84" t="s">
        <v>126</v>
      </c>
      <c r="H84" s="73">
        <v>0.63</v>
      </c>
      <c r="I84" s="46">
        <v>0</v>
      </c>
      <c r="J84" s="46">
        <v>1.66</v>
      </c>
      <c r="K84" s="46">
        <v>62.09</v>
      </c>
      <c r="L84" s="46">
        <v>7.7</v>
      </c>
      <c r="M84" s="74">
        <v>0</v>
      </c>
      <c r="N84" s="73">
        <v>263.48</v>
      </c>
      <c r="O84" s="46">
        <v>120</v>
      </c>
      <c r="P84" s="46">
        <v>0</v>
      </c>
      <c r="Q84" s="46">
        <v>0</v>
      </c>
      <c r="R84" s="46">
        <v>0</v>
      </c>
      <c r="S84" s="74">
        <v>0</v>
      </c>
      <c r="W84">
        <v>158.47999999999999</v>
      </c>
      <c r="X84">
        <v>7.7</v>
      </c>
      <c r="Y84">
        <v>0</v>
      </c>
      <c r="Z84">
        <v>20</v>
      </c>
      <c r="AA84">
        <v>55</v>
      </c>
      <c r="AB84">
        <v>25</v>
      </c>
      <c r="AC84">
        <v>0.63</v>
      </c>
      <c r="AD84">
        <v>25</v>
      </c>
      <c r="AE84">
        <v>0</v>
      </c>
      <c r="AF84">
        <v>6.74</v>
      </c>
      <c r="AG84">
        <v>0</v>
      </c>
      <c r="AH84">
        <v>4.8099999999999996</v>
      </c>
      <c r="AI84">
        <v>0</v>
      </c>
      <c r="AJ84">
        <v>6.74</v>
      </c>
      <c r="AK84">
        <v>0</v>
      </c>
      <c r="AL84">
        <v>8.18</v>
      </c>
      <c r="AM84">
        <v>1.66</v>
      </c>
      <c r="AN84">
        <v>18.29</v>
      </c>
      <c r="AO84">
        <v>0</v>
      </c>
      <c r="AP84">
        <v>5.78</v>
      </c>
      <c r="AQ84">
        <v>11.55</v>
      </c>
      <c r="AR84">
        <v>0</v>
      </c>
      <c r="AS84">
        <v>0</v>
      </c>
      <c r="AT84">
        <v>100</v>
      </c>
      <c r="AU84">
        <v>0</v>
      </c>
      <c r="AV84">
        <v>0</v>
      </c>
      <c r="AW84">
        <v>0</v>
      </c>
    </row>
    <row r="85" spans="7:49">
      <c r="G85" t="s">
        <v>127</v>
      </c>
      <c r="H85" s="73">
        <v>0.63</v>
      </c>
      <c r="I85" s="46">
        <v>0</v>
      </c>
      <c r="J85" s="46">
        <v>1.66</v>
      </c>
      <c r="K85" s="46">
        <v>62.09</v>
      </c>
      <c r="L85" s="46">
        <v>7.7</v>
      </c>
      <c r="M85" s="74">
        <v>0</v>
      </c>
      <c r="N85" s="73">
        <v>263.48</v>
      </c>
      <c r="O85" s="46">
        <v>120</v>
      </c>
      <c r="P85" s="46">
        <v>0</v>
      </c>
      <c r="Q85" s="46">
        <v>0</v>
      </c>
      <c r="R85" s="46">
        <v>0</v>
      </c>
      <c r="S85" s="74">
        <v>0</v>
      </c>
      <c r="W85">
        <v>158.47999999999999</v>
      </c>
      <c r="X85">
        <v>7.7</v>
      </c>
      <c r="Y85">
        <v>0</v>
      </c>
      <c r="Z85">
        <v>20</v>
      </c>
      <c r="AA85">
        <v>55</v>
      </c>
      <c r="AB85">
        <v>25</v>
      </c>
      <c r="AC85">
        <v>0.63</v>
      </c>
      <c r="AD85">
        <v>25</v>
      </c>
      <c r="AE85">
        <v>0</v>
      </c>
      <c r="AF85">
        <v>6.74</v>
      </c>
      <c r="AG85">
        <v>0</v>
      </c>
      <c r="AH85">
        <v>4.8099999999999996</v>
      </c>
      <c r="AI85">
        <v>0</v>
      </c>
      <c r="AJ85">
        <v>6.74</v>
      </c>
      <c r="AK85">
        <v>0</v>
      </c>
      <c r="AL85">
        <v>8.18</v>
      </c>
      <c r="AM85">
        <v>1.66</v>
      </c>
      <c r="AN85">
        <v>18.29</v>
      </c>
      <c r="AO85">
        <v>0</v>
      </c>
      <c r="AP85">
        <v>5.78</v>
      </c>
      <c r="AQ85">
        <v>11.55</v>
      </c>
      <c r="AR85">
        <v>0</v>
      </c>
      <c r="AS85">
        <v>0</v>
      </c>
      <c r="AT85">
        <v>100</v>
      </c>
      <c r="AU85">
        <v>0</v>
      </c>
      <c r="AV85">
        <v>0</v>
      </c>
      <c r="AW85">
        <v>0</v>
      </c>
    </row>
    <row r="86" spans="7:49">
      <c r="G86" t="s">
        <v>128</v>
      </c>
      <c r="H86" s="73">
        <v>0.63</v>
      </c>
      <c r="I86" s="46">
        <v>0</v>
      </c>
      <c r="J86" s="46">
        <v>1.66</v>
      </c>
      <c r="K86" s="46">
        <v>62.09</v>
      </c>
      <c r="L86" s="46">
        <v>7.7</v>
      </c>
      <c r="M86" s="74">
        <v>0</v>
      </c>
      <c r="N86" s="73">
        <v>263.48</v>
      </c>
      <c r="O86" s="46">
        <v>120</v>
      </c>
      <c r="P86" s="46">
        <v>0</v>
      </c>
      <c r="Q86" s="46">
        <v>0</v>
      </c>
      <c r="R86" s="46">
        <v>0</v>
      </c>
      <c r="S86" s="74">
        <v>0</v>
      </c>
      <c r="W86">
        <v>158.47999999999999</v>
      </c>
      <c r="X86">
        <v>7.7</v>
      </c>
      <c r="Y86">
        <v>0</v>
      </c>
      <c r="Z86">
        <v>20</v>
      </c>
      <c r="AA86">
        <v>55</v>
      </c>
      <c r="AB86">
        <v>25</v>
      </c>
      <c r="AC86">
        <v>0.63</v>
      </c>
      <c r="AD86">
        <v>25</v>
      </c>
      <c r="AE86">
        <v>0</v>
      </c>
      <c r="AF86">
        <v>6.74</v>
      </c>
      <c r="AG86">
        <v>0</v>
      </c>
      <c r="AH86">
        <v>4.8099999999999996</v>
      </c>
      <c r="AI86">
        <v>0</v>
      </c>
      <c r="AJ86">
        <v>6.74</v>
      </c>
      <c r="AK86">
        <v>0</v>
      </c>
      <c r="AL86">
        <v>8.18</v>
      </c>
      <c r="AM86">
        <v>1.66</v>
      </c>
      <c r="AN86">
        <v>18.29</v>
      </c>
      <c r="AO86">
        <v>0</v>
      </c>
      <c r="AP86">
        <v>5.78</v>
      </c>
      <c r="AQ86">
        <v>11.55</v>
      </c>
      <c r="AR86">
        <v>0</v>
      </c>
      <c r="AS86">
        <v>0</v>
      </c>
      <c r="AT86">
        <v>100</v>
      </c>
      <c r="AU86">
        <v>0</v>
      </c>
      <c r="AV86">
        <v>0</v>
      </c>
      <c r="AW86">
        <v>0</v>
      </c>
    </row>
    <row r="87" spans="7:49">
      <c r="G87" t="s">
        <v>129</v>
      </c>
      <c r="H87" s="73">
        <v>0.57999999999999996</v>
      </c>
      <c r="I87" s="46">
        <v>0</v>
      </c>
      <c r="J87" s="46">
        <v>1.66</v>
      </c>
      <c r="K87" s="46">
        <v>62.09</v>
      </c>
      <c r="L87" s="46">
        <v>7.7</v>
      </c>
      <c r="M87" s="74">
        <v>0</v>
      </c>
      <c r="N87" s="73">
        <v>263.48</v>
      </c>
      <c r="O87" s="46">
        <v>120</v>
      </c>
      <c r="P87" s="46">
        <v>0</v>
      </c>
      <c r="Q87" s="46">
        <v>0</v>
      </c>
      <c r="R87" s="46">
        <v>0</v>
      </c>
      <c r="S87" s="74">
        <v>0</v>
      </c>
      <c r="W87">
        <v>158.47999999999999</v>
      </c>
      <c r="X87">
        <v>7.7</v>
      </c>
      <c r="Y87">
        <v>0</v>
      </c>
      <c r="Z87">
        <v>20</v>
      </c>
      <c r="AA87">
        <v>55</v>
      </c>
      <c r="AB87">
        <v>25</v>
      </c>
      <c r="AC87">
        <v>0.57999999999999996</v>
      </c>
      <c r="AD87">
        <v>25</v>
      </c>
      <c r="AE87">
        <v>0</v>
      </c>
      <c r="AF87">
        <v>6.74</v>
      </c>
      <c r="AG87">
        <v>0</v>
      </c>
      <c r="AH87">
        <v>4.8099999999999996</v>
      </c>
      <c r="AI87">
        <v>0</v>
      </c>
      <c r="AJ87">
        <v>6.74</v>
      </c>
      <c r="AK87">
        <v>0</v>
      </c>
      <c r="AL87">
        <v>8.18</v>
      </c>
      <c r="AM87">
        <v>1.66</v>
      </c>
      <c r="AN87">
        <v>18.29</v>
      </c>
      <c r="AO87">
        <v>0</v>
      </c>
      <c r="AP87">
        <v>5.78</v>
      </c>
      <c r="AQ87">
        <v>11.55</v>
      </c>
      <c r="AR87">
        <v>0</v>
      </c>
      <c r="AS87">
        <v>0</v>
      </c>
      <c r="AT87">
        <v>100</v>
      </c>
      <c r="AU87">
        <v>0</v>
      </c>
      <c r="AV87">
        <v>0</v>
      </c>
      <c r="AW87">
        <v>0</v>
      </c>
    </row>
    <row r="88" spans="7:49">
      <c r="G88" t="s">
        <v>130</v>
      </c>
      <c r="H88" s="73">
        <v>0.57999999999999996</v>
      </c>
      <c r="I88" s="46">
        <v>0</v>
      </c>
      <c r="J88" s="46">
        <v>1.66</v>
      </c>
      <c r="K88" s="46">
        <v>62.09</v>
      </c>
      <c r="L88" s="46">
        <v>7.7</v>
      </c>
      <c r="M88" s="74">
        <v>0</v>
      </c>
      <c r="N88" s="73">
        <v>263.48</v>
      </c>
      <c r="O88" s="46">
        <v>120</v>
      </c>
      <c r="P88" s="46">
        <v>0</v>
      </c>
      <c r="Q88" s="46">
        <v>0</v>
      </c>
      <c r="R88" s="46">
        <v>0</v>
      </c>
      <c r="S88" s="74">
        <v>0</v>
      </c>
      <c r="W88">
        <v>158.47999999999999</v>
      </c>
      <c r="X88">
        <v>7.7</v>
      </c>
      <c r="Y88">
        <v>0</v>
      </c>
      <c r="Z88">
        <v>20</v>
      </c>
      <c r="AA88">
        <v>55</v>
      </c>
      <c r="AB88">
        <v>25</v>
      </c>
      <c r="AC88">
        <v>0.57999999999999996</v>
      </c>
      <c r="AD88">
        <v>25</v>
      </c>
      <c r="AE88">
        <v>0</v>
      </c>
      <c r="AF88">
        <v>6.74</v>
      </c>
      <c r="AG88">
        <v>0</v>
      </c>
      <c r="AH88">
        <v>4.8099999999999996</v>
      </c>
      <c r="AI88">
        <v>0</v>
      </c>
      <c r="AJ88">
        <v>6.74</v>
      </c>
      <c r="AK88">
        <v>0</v>
      </c>
      <c r="AL88">
        <v>8.18</v>
      </c>
      <c r="AM88">
        <v>1.66</v>
      </c>
      <c r="AN88">
        <v>18.29</v>
      </c>
      <c r="AO88">
        <v>0</v>
      </c>
      <c r="AP88">
        <v>5.78</v>
      </c>
      <c r="AQ88">
        <v>11.55</v>
      </c>
      <c r="AR88">
        <v>0</v>
      </c>
      <c r="AS88">
        <v>0</v>
      </c>
      <c r="AT88">
        <v>100</v>
      </c>
      <c r="AU88">
        <v>0</v>
      </c>
      <c r="AV88">
        <v>0</v>
      </c>
      <c r="AW88">
        <v>0</v>
      </c>
    </row>
    <row r="89" spans="7:49">
      <c r="G89" t="s">
        <v>131</v>
      </c>
      <c r="H89" s="73">
        <v>0.57999999999999996</v>
      </c>
      <c r="I89" s="46">
        <v>0</v>
      </c>
      <c r="J89" s="46">
        <v>1.66</v>
      </c>
      <c r="K89" s="46">
        <v>62.09</v>
      </c>
      <c r="L89" s="46">
        <v>7.7</v>
      </c>
      <c r="M89" s="74">
        <v>0</v>
      </c>
      <c r="N89" s="73">
        <v>263.48</v>
      </c>
      <c r="O89" s="46">
        <v>120</v>
      </c>
      <c r="P89" s="46">
        <v>0</v>
      </c>
      <c r="Q89" s="46">
        <v>0</v>
      </c>
      <c r="R89" s="46">
        <v>0</v>
      </c>
      <c r="S89" s="74">
        <v>0</v>
      </c>
      <c r="W89">
        <v>158.47999999999999</v>
      </c>
      <c r="X89">
        <v>7.7</v>
      </c>
      <c r="Y89">
        <v>0</v>
      </c>
      <c r="Z89">
        <v>20</v>
      </c>
      <c r="AA89">
        <v>55</v>
      </c>
      <c r="AB89">
        <v>25</v>
      </c>
      <c r="AC89">
        <v>0.57999999999999996</v>
      </c>
      <c r="AD89">
        <v>25</v>
      </c>
      <c r="AE89">
        <v>0</v>
      </c>
      <c r="AF89">
        <v>6.74</v>
      </c>
      <c r="AG89">
        <v>0</v>
      </c>
      <c r="AH89">
        <v>4.8099999999999996</v>
      </c>
      <c r="AI89">
        <v>0</v>
      </c>
      <c r="AJ89">
        <v>6.74</v>
      </c>
      <c r="AK89">
        <v>0</v>
      </c>
      <c r="AL89">
        <v>8.18</v>
      </c>
      <c r="AM89">
        <v>1.66</v>
      </c>
      <c r="AN89">
        <v>18.29</v>
      </c>
      <c r="AO89">
        <v>0</v>
      </c>
      <c r="AP89">
        <v>5.78</v>
      </c>
      <c r="AQ89">
        <v>11.55</v>
      </c>
      <c r="AR89">
        <v>0</v>
      </c>
      <c r="AS89">
        <v>0</v>
      </c>
      <c r="AT89">
        <v>100</v>
      </c>
      <c r="AU89">
        <v>0</v>
      </c>
      <c r="AV89">
        <v>0</v>
      </c>
      <c r="AW89">
        <v>0</v>
      </c>
    </row>
    <row r="90" spans="7:49">
      <c r="G90" t="s">
        <v>132</v>
      </c>
      <c r="H90" s="73">
        <v>0.57999999999999996</v>
      </c>
      <c r="I90" s="46">
        <v>0</v>
      </c>
      <c r="J90" s="46">
        <v>1.66</v>
      </c>
      <c r="K90" s="46">
        <v>62.09</v>
      </c>
      <c r="L90" s="46">
        <v>7.7</v>
      </c>
      <c r="M90" s="74">
        <v>0</v>
      </c>
      <c r="N90" s="73">
        <v>263.48</v>
      </c>
      <c r="O90" s="46">
        <v>120</v>
      </c>
      <c r="P90" s="46">
        <v>0</v>
      </c>
      <c r="Q90" s="46">
        <v>0</v>
      </c>
      <c r="R90" s="46">
        <v>0</v>
      </c>
      <c r="S90" s="74">
        <v>0</v>
      </c>
      <c r="W90">
        <v>158.47999999999999</v>
      </c>
      <c r="X90">
        <v>7.7</v>
      </c>
      <c r="Y90">
        <v>0</v>
      </c>
      <c r="Z90">
        <v>20</v>
      </c>
      <c r="AA90">
        <v>55</v>
      </c>
      <c r="AB90">
        <v>25</v>
      </c>
      <c r="AC90">
        <v>0.57999999999999996</v>
      </c>
      <c r="AD90">
        <v>25</v>
      </c>
      <c r="AE90">
        <v>0</v>
      </c>
      <c r="AF90">
        <v>6.74</v>
      </c>
      <c r="AG90">
        <v>0</v>
      </c>
      <c r="AH90">
        <v>4.8099999999999996</v>
      </c>
      <c r="AI90">
        <v>0</v>
      </c>
      <c r="AJ90">
        <v>6.74</v>
      </c>
      <c r="AK90">
        <v>0</v>
      </c>
      <c r="AL90">
        <v>8.18</v>
      </c>
      <c r="AM90">
        <v>1.66</v>
      </c>
      <c r="AN90">
        <v>18.29</v>
      </c>
      <c r="AO90">
        <v>0</v>
      </c>
      <c r="AP90">
        <v>5.78</v>
      </c>
      <c r="AQ90">
        <v>11.55</v>
      </c>
      <c r="AR90">
        <v>0</v>
      </c>
      <c r="AS90">
        <v>0</v>
      </c>
      <c r="AT90">
        <v>100</v>
      </c>
      <c r="AU90">
        <v>0</v>
      </c>
      <c r="AV90">
        <v>0</v>
      </c>
      <c r="AW90">
        <v>0</v>
      </c>
    </row>
    <row r="91" spans="7:49">
      <c r="G91" t="s">
        <v>133</v>
      </c>
      <c r="H91" s="73">
        <v>0.53</v>
      </c>
      <c r="I91" s="46">
        <v>0</v>
      </c>
      <c r="J91" s="46">
        <v>1.66</v>
      </c>
      <c r="K91" s="46">
        <v>62.09</v>
      </c>
      <c r="L91" s="46">
        <v>7.7</v>
      </c>
      <c r="M91" s="74">
        <v>0</v>
      </c>
      <c r="N91" s="73">
        <v>258.17</v>
      </c>
      <c r="O91" s="46">
        <v>128.4</v>
      </c>
      <c r="P91" s="46">
        <v>0</v>
      </c>
      <c r="Q91" s="46">
        <v>0</v>
      </c>
      <c r="R91" s="46">
        <v>0</v>
      </c>
      <c r="S91" s="74">
        <v>0</v>
      </c>
      <c r="W91">
        <v>0</v>
      </c>
      <c r="X91">
        <v>7.7</v>
      </c>
      <c r="Y91">
        <v>0</v>
      </c>
      <c r="Z91">
        <v>20</v>
      </c>
      <c r="AA91">
        <v>55</v>
      </c>
      <c r="AB91">
        <v>0</v>
      </c>
      <c r="AC91">
        <v>0.53</v>
      </c>
      <c r="AD91">
        <v>25</v>
      </c>
      <c r="AE91">
        <v>158.47999999999999</v>
      </c>
      <c r="AF91">
        <v>6.74</v>
      </c>
      <c r="AG91">
        <v>0</v>
      </c>
      <c r="AH91">
        <v>4.8099999999999996</v>
      </c>
      <c r="AI91">
        <v>0</v>
      </c>
      <c r="AJ91">
        <v>6.74</v>
      </c>
      <c r="AK91">
        <v>0</v>
      </c>
      <c r="AL91">
        <v>8.18</v>
      </c>
      <c r="AM91">
        <v>1.66</v>
      </c>
      <c r="AN91">
        <v>18.29</v>
      </c>
      <c r="AO91">
        <v>19.690000000000001</v>
      </c>
      <c r="AP91">
        <v>5.78</v>
      </c>
      <c r="AQ91">
        <v>11.55</v>
      </c>
      <c r="AR91">
        <v>8.4</v>
      </c>
      <c r="AS91">
        <v>0</v>
      </c>
      <c r="AT91">
        <v>100</v>
      </c>
      <c r="AU91">
        <v>0</v>
      </c>
      <c r="AV91">
        <v>0</v>
      </c>
      <c r="AW91">
        <v>0</v>
      </c>
    </row>
    <row r="92" spans="7:49">
      <c r="G92" t="s">
        <v>134</v>
      </c>
      <c r="H92" s="73">
        <v>0.53</v>
      </c>
      <c r="I92" s="46">
        <v>0</v>
      </c>
      <c r="J92" s="46">
        <v>1.66</v>
      </c>
      <c r="K92" s="46">
        <v>62.09</v>
      </c>
      <c r="L92" s="46">
        <v>7.7</v>
      </c>
      <c r="M92" s="74">
        <v>0</v>
      </c>
      <c r="N92" s="73">
        <v>258.17</v>
      </c>
      <c r="O92" s="46">
        <v>128.4</v>
      </c>
      <c r="P92" s="46">
        <v>0</v>
      </c>
      <c r="Q92" s="46">
        <v>0</v>
      </c>
      <c r="R92" s="46">
        <v>0</v>
      </c>
      <c r="S92" s="74">
        <v>0</v>
      </c>
      <c r="W92">
        <v>0</v>
      </c>
      <c r="X92">
        <v>7.7</v>
      </c>
      <c r="Y92">
        <v>0</v>
      </c>
      <c r="Z92">
        <v>20</v>
      </c>
      <c r="AA92">
        <v>55</v>
      </c>
      <c r="AB92">
        <v>0</v>
      </c>
      <c r="AC92">
        <v>0.53</v>
      </c>
      <c r="AD92">
        <v>25</v>
      </c>
      <c r="AE92">
        <v>158.47999999999999</v>
      </c>
      <c r="AF92">
        <v>6.74</v>
      </c>
      <c r="AG92">
        <v>0</v>
      </c>
      <c r="AH92">
        <v>4.8099999999999996</v>
      </c>
      <c r="AI92">
        <v>0</v>
      </c>
      <c r="AJ92">
        <v>6.74</v>
      </c>
      <c r="AK92">
        <v>0</v>
      </c>
      <c r="AL92">
        <v>8.18</v>
      </c>
      <c r="AM92">
        <v>1.66</v>
      </c>
      <c r="AN92">
        <v>18.29</v>
      </c>
      <c r="AO92">
        <v>19.690000000000001</v>
      </c>
      <c r="AP92">
        <v>5.78</v>
      </c>
      <c r="AQ92">
        <v>11.55</v>
      </c>
      <c r="AR92">
        <v>8.4</v>
      </c>
      <c r="AS92">
        <v>0</v>
      </c>
      <c r="AT92">
        <v>100</v>
      </c>
      <c r="AU92">
        <v>0</v>
      </c>
      <c r="AV92">
        <v>0</v>
      </c>
      <c r="AW92">
        <v>0</v>
      </c>
    </row>
    <row r="93" spans="7:49">
      <c r="G93" t="s">
        <v>135</v>
      </c>
      <c r="H93" s="73">
        <v>0.53</v>
      </c>
      <c r="I93" s="46">
        <v>0</v>
      </c>
      <c r="J93" s="46">
        <v>1.66</v>
      </c>
      <c r="K93" s="46">
        <v>62.09</v>
      </c>
      <c r="L93" s="46">
        <v>7.7</v>
      </c>
      <c r="M93" s="74">
        <v>0</v>
      </c>
      <c r="N93" s="73">
        <v>258.17</v>
      </c>
      <c r="O93" s="46">
        <v>128.4</v>
      </c>
      <c r="P93" s="46">
        <v>0</v>
      </c>
      <c r="Q93" s="46">
        <v>0</v>
      </c>
      <c r="R93" s="46">
        <v>0</v>
      </c>
      <c r="S93" s="74">
        <v>0</v>
      </c>
      <c r="W93">
        <v>0</v>
      </c>
      <c r="X93">
        <v>7.7</v>
      </c>
      <c r="Y93">
        <v>0</v>
      </c>
      <c r="Z93">
        <v>20</v>
      </c>
      <c r="AA93">
        <v>55</v>
      </c>
      <c r="AB93">
        <v>0</v>
      </c>
      <c r="AC93">
        <v>0.53</v>
      </c>
      <c r="AD93">
        <v>25</v>
      </c>
      <c r="AE93">
        <v>158.47999999999999</v>
      </c>
      <c r="AF93">
        <v>6.74</v>
      </c>
      <c r="AG93">
        <v>0</v>
      </c>
      <c r="AH93">
        <v>4.8099999999999996</v>
      </c>
      <c r="AI93">
        <v>0</v>
      </c>
      <c r="AJ93">
        <v>6.74</v>
      </c>
      <c r="AK93">
        <v>0</v>
      </c>
      <c r="AL93">
        <v>8.18</v>
      </c>
      <c r="AM93">
        <v>1.66</v>
      </c>
      <c r="AN93">
        <v>18.29</v>
      </c>
      <c r="AO93">
        <v>19.690000000000001</v>
      </c>
      <c r="AP93">
        <v>5.78</v>
      </c>
      <c r="AQ93">
        <v>11.55</v>
      </c>
      <c r="AR93">
        <v>8.4</v>
      </c>
      <c r="AS93">
        <v>0</v>
      </c>
      <c r="AT93">
        <v>100</v>
      </c>
      <c r="AU93">
        <v>0</v>
      </c>
      <c r="AV93">
        <v>0</v>
      </c>
      <c r="AW93">
        <v>0</v>
      </c>
    </row>
    <row r="94" spans="7:49">
      <c r="G94" t="s">
        <v>136</v>
      </c>
      <c r="H94" s="73">
        <v>0.53</v>
      </c>
      <c r="I94" s="46">
        <v>0</v>
      </c>
      <c r="J94" s="46">
        <v>1.66</v>
      </c>
      <c r="K94" s="46">
        <v>62.09</v>
      </c>
      <c r="L94" s="46">
        <v>7.7</v>
      </c>
      <c r="M94" s="74">
        <v>0</v>
      </c>
      <c r="N94" s="73">
        <v>258.17</v>
      </c>
      <c r="O94" s="46">
        <v>128.4</v>
      </c>
      <c r="P94" s="46">
        <v>0</v>
      </c>
      <c r="Q94" s="46">
        <v>0</v>
      </c>
      <c r="R94" s="46">
        <v>0</v>
      </c>
      <c r="S94" s="74">
        <v>0</v>
      </c>
      <c r="W94">
        <v>0</v>
      </c>
      <c r="X94">
        <v>7.7</v>
      </c>
      <c r="Y94">
        <v>0</v>
      </c>
      <c r="Z94">
        <v>20</v>
      </c>
      <c r="AA94">
        <v>55</v>
      </c>
      <c r="AB94">
        <v>0</v>
      </c>
      <c r="AC94">
        <v>0.53</v>
      </c>
      <c r="AD94">
        <v>25</v>
      </c>
      <c r="AE94">
        <v>158.47999999999999</v>
      </c>
      <c r="AF94">
        <v>6.74</v>
      </c>
      <c r="AG94">
        <v>0</v>
      </c>
      <c r="AH94">
        <v>4.8099999999999996</v>
      </c>
      <c r="AI94">
        <v>0</v>
      </c>
      <c r="AJ94">
        <v>6.74</v>
      </c>
      <c r="AK94">
        <v>0</v>
      </c>
      <c r="AL94">
        <v>8.18</v>
      </c>
      <c r="AM94">
        <v>1.66</v>
      </c>
      <c r="AN94">
        <v>18.29</v>
      </c>
      <c r="AO94">
        <v>19.690000000000001</v>
      </c>
      <c r="AP94">
        <v>5.78</v>
      </c>
      <c r="AQ94">
        <v>11.55</v>
      </c>
      <c r="AR94">
        <v>8.4</v>
      </c>
      <c r="AS94">
        <v>0</v>
      </c>
      <c r="AT94">
        <v>100</v>
      </c>
      <c r="AU94">
        <v>0</v>
      </c>
      <c r="AV94">
        <v>0</v>
      </c>
      <c r="AW94">
        <v>0</v>
      </c>
    </row>
    <row r="95" spans="7:49">
      <c r="G95" t="s">
        <v>137</v>
      </c>
      <c r="H95" s="73">
        <v>0.48</v>
      </c>
      <c r="I95" s="46">
        <v>0</v>
      </c>
      <c r="J95" s="46">
        <v>1.66</v>
      </c>
      <c r="K95" s="46">
        <v>62.09</v>
      </c>
      <c r="L95" s="46">
        <v>7.7</v>
      </c>
      <c r="M95" s="74">
        <v>0</v>
      </c>
      <c r="N95" s="73">
        <v>203.17</v>
      </c>
      <c r="O95" s="46">
        <v>128.4</v>
      </c>
      <c r="P95" s="46">
        <v>0</v>
      </c>
      <c r="Q95" s="46">
        <v>0</v>
      </c>
      <c r="R95" s="46">
        <v>0</v>
      </c>
      <c r="S95" s="74">
        <v>0</v>
      </c>
      <c r="W95">
        <v>0</v>
      </c>
      <c r="X95">
        <v>7.7</v>
      </c>
      <c r="Y95">
        <v>0</v>
      </c>
      <c r="Z95">
        <v>20</v>
      </c>
      <c r="AA95">
        <v>0</v>
      </c>
      <c r="AB95">
        <v>0</v>
      </c>
      <c r="AC95">
        <v>0.48</v>
      </c>
      <c r="AD95">
        <v>25</v>
      </c>
      <c r="AE95">
        <v>158.47999999999999</v>
      </c>
      <c r="AF95">
        <v>6.74</v>
      </c>
      <c r="AG95">
        <v>0</v>
      </c>
      <c r="AH95">
        <v>4.8099999999999996</v>
      </c>
      <c r="AI95">
        <v>0</v>
      </c>
      <c r="AJ95">
        <v>6.74</v>
      </c>
      <c r="AK95">
        <v>0</v>
      </c>
      <c r="AL95">
        <v>8.18</v>
      </c>
      <c r="AM95">
        <v>1.66</v>
      </c>
      <c r="AN95">
        <v>18.29</v>
      </c>
      <c r="AO95">
        <v>19.690000000000001</v>
      </c>
      <c r="AP95">
        <v>5.78</v>
      </c>
      <c r="AQ95">
        <v>11.55</v>
      </c>
      <c r="AR95">
        <v>8.4</v>
      </c>
      <c r="AS95">
        <v>0</v>
      </c>
      <c r="AT95">
        <v>100</v>
      </c>
      <c r="AU95">
        <v>0</v>
      </c>
      <c r="AV95">
        <v>0</v>
      </c>
      <c r="AW95">
        <v>0</v>
      </c>
    </row>
    <row r="96" spans="7:49">
      <c r="G96" t="s">
        <v>138</v>
      </c>
      <c r="H96" s="73">
        <v>0.48</v>
      </c>
      <c r="I96" s="46">
        <v>0</v>
      </c>
      <c r="J96" s="46">
        <v>1.66</v>
      </c>
      <c r="K96" s="46">
        <v>62.09</v>
      </c>
      <c r="L96" s="46">
        <v>7.7</v>
      </c>
      <c r="M96" s="74">
        <v>0</v>
      </c>
      <c r="N96" s="73">
        <v>203.17</v>
      </c>
      <c r="O96" s="46">
        <v>128.4</v>
      </c>
      <c r="P96" s="46">
        <v>0</v>
      </c>
      <c r="Q96" s="46">
        <v>0</v>
      </c>
      <c r="R96" s="46">
        <v>0</v>
      </c>
      <c r="S96" s="74">
        <v>0</v>
      </c>
      <c r="W96">
        <v>0</v>
      </c>
      <c r="X96">
        <v>7.7</v>
      </c>
      <c r="Y96">
        <v>0</v>
      </c>
      <c r="Z96">
        <v>20</v>
      </c>
      <c r="AA96">
        <v>0</v>
      </c>
      <c r="AB96">
        <v>0</v>
      </c>
      <c r="AC96">
        <v>0.48</v>
      </c>
      <c r="AD96">
        <v>25</v>
      </c>
      <c r="AE96">
        <v>158.47999999999999</v>
      </c>
      <c r="AF96">
        <v>6.74</v>
      </c>
      <c r="AG96">
        <v>0</v>
      </c>
      <c r="AH96">
        <v>4.8099999999999996</v>
      </c>
      <c r="AI96">
        <v>0</v>
      </c>
      <c r="AJ96">
        <v>6.74</v>
      </c>
      <c r="AK96">
        <v>0</v>
      </c>
      <c r="AL96">
        <v>8.18</v>
      </c>
      <c r="AM96">
        <v>1.66</v>
      </c>
      <c r="AN96">
        <v>18.29</v>
      </c>
      <c r="AO96">
        <v>19.690000000000001</v>
      </c>
      <c r="AP96">
        <v>5.78</v>
      </c>
      <c r="AQ96">
        <v>11.55</v>
      </c>
      <c r="AR96">
        <v>8.4</v>
      </c>
      <c r="AS96">
        <v>0</v>
      </c>
      <c r="AT96">
        <v>100</v>
      </c>
      <c r="AU96">
        <v>0</v>
      </c>
      <c r="AV96">
        <v>0</v>
      </c>
      <c r="AW96">
        <v>0</v>
      </c>
    </row>
    <row r="97" spans="1:133">
      <c r="G97" t="s">
        <v>139</v>
      </c>
      <c r="H97" s="73">
        <v>0.48</v>
      </c>
      <c r="I97" s="46">
        <v>0</v>
      </c>
      <c r="J97" s="46">
        <v>1.66</v>
      </c>
      <c r="K97" s="46">
        <v>62.09</v>
      </c>
      <c r="L97" s="46">
        <v>7.7</v>
      </c>
      <c r="M97" s="74">
        <v>0</v>
      </c>
      <c r="N97" s="73">
        <v>203.17</v>
      </c>
      <c r="O97" s="46">
        <v>128.4</v>
      </c>
      <c r="P97" s="46">
        <v>0</v>
      </c>
      <c r="Q97" s="46">
        <v>0</v>
      </c>
      <c r="R97" s="46">
        <v>0</v>
      </c>
      <c r="S97" s="74">
        <v>0</v>
      </c>
      <c r="W97">
        <v>0</v>
      </c>
      <c r="X97">
        <v>7.7</v>
      </c>
      <c r="Y97">
        <v>0</v>
      </c>
      <c r="Z97">
        <v>20</v>
      </c>
      <c r="AA97">
        <v>0</v>
      </c>
      <c r="AB97">
        <v>0</v>
      </c>
      <c r="AC97">
        <v>0.48</v>
      </c>
      <c r="AD97">
        <v>25</v>
      </c>
      <c r="AE97">
        <v>158.47999999999999</v>
      </c>
      <c r="AF97">
        <v>6.74</v>
      </c>
      <c r="AG97">
        <v>0</v>
      </c>
      <c r="AH97">
        <v>4.8099999999999996</v>
      </c>
      <c r="AI97">
        <v>0</v>
      </c>
      <c r="AJ97">
        <v>6.74</v>
      </c>
      <c r="AK97">
        <v>0</v>
      </c>
      <c r="AL97">
        <v>8.18</v>
      </c>
      <c r="AM97">
        <v>1.66</v>
      </c>
      <c r="AN97">
        <v>18.29</v>
      </c>
      <c r="AO97">
        <v>19.690000000000001</v>
      </c>
      <c r="AP97">
        <v>5.78</v>
      </c>
      <c r="AQ97">
        <v>11.55</v>
      </c>
      <c r="AR97">
        <v>8.4</v>
      </c>
      <c r="AS97">
        <v>0</v>
      </c>
      <c r="AT97">
        <v>100</v>
      </c>
      <c r="AU97">
        <v>0</v>
      </c>
      <c r="AV97">
        <v>0</v>
      </c>
      <c r="AW97">
        <v>0</v>
      </c>
    </row>
    <row r="98" spans="1:133">
      <c r="G98" t="s">
        <v>140</v>
      </c>
      <c r="H98" s="73">
        <v>0.48</v>
      </c>
      <c r="I98" s="46">
        <v>0</v>
      </c>
      <c r="J98" s="46">
        <v>1.66</v>
      </c>
      <c r="K98" s="46">
        <v>62.09</v>
      </c>
      <c r="L98" s="46">
        <v>7.7</v>
      </c>
      <c r="M98" s="74">
        <v>0</v>
      </c>
      <c r="N98" s="73">
        <v>203.17</v>
      </c>
      <c r="O98" s="46">
        <v>128.4</v>
      </c>
      <c r="P98" s="46">
        <v>0</v>
      </c>
      <c r="Q98" s="46">
        <v>0</v>
      </c>
      <c r="R98" s="46">
        <v>0</v>
      </c>
      <c r="S98" s="74">
        <v>0</v>
      </c>
      <c r="W98">
        <v>0</v>
      </c>
      <c r="X98">
        <v>7.7</v>
      </c>
      <c r="Y98">
        <v>0</v>
      </c>
      <c r="Z98">
        <v>20</v>
      </c>
      <c r="AA98">
        <v>0</v>
      </c>
      <c r="AB98">
        <v>0</v>
      </c>
      <c r="AC98">
        <v>0.48</v>
      </c>
      <c r="AD98">
        <v>25</v>
      </c>
      <c r="AE98">
        <v>158.47999999999999</v>
      </c>
      <c r="AF98">
        <v>6.74</v>
      </c>
      <c r="AG98">
        <v>0</v>
      </c>
      <c r="AH98">
        <v>4.8099999999999996</v>
      </c>
      <c r="AI98">
        <v>0</v>
      </c>
      <c r="AJ98">
        <v>6.74</v>
      </c>
      <c r="AK98">
        <v>0</v>
      </c>
      <c r="AL98">
        <v>8.18</v>
      </c>
      <c r="AM98">
        <v>1.66</v>
      </c>
      <c r="AN98">
        <v>18.29</v>
      </c>
      <c r="AO98">
        <v>19.690000000000001</v>
      </c>
      <c r="AP98">
        <v>5.78</v>
      </c>
      <c r="AQ98">
        <v>11.55</v>
      </c>
      <c r="AR98">
        <v>8.4</v>
      </c>
      <c r="AS98">
        <v>0</v>
      </c>
      <c r="AT98">
        <v>100</v>
      </c>
      <c r="AU98">
        <v>0</v>
      </c>
      <c r="AV98">
        <v>0</v>
      </c>
      <c r="AW98">
        <v>0</v>
      </c>
    </row>
    <row r="99" spans="1:13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1.3187749999999989</v>
      </c>
      <c r="I99" s="69">
        <f t="shared" ref="I99:BU99" si="1">SUM(I3:I98)/4000</f>
        <v>0</v>
      </c>
      <c r="J99" s="69">
        <f t="shared" si="1"/>
        <v>3.8919999999999989E-2</v>
      </c>
      <c r="K99" s="69">
        <f t="shared" si="1"/>
        <v>1.7319700000000013</v>
      </c>
      <c r="L99" s="69">
        <f t="shared" si="1"/>
        <v>0.23104750000000027</v>
      </c>
      <c r="M99" s="69">
        <f t="shared" si="1"/>
        <v>0</v>
      </c>
      <c r="N99" s="68">
        <f t="shared" si="1"/>
        <v>5.5791199999999916</v>
      </c>
      <c r="O99" s="69">
        <f t="shared" si="1"/>
        <v>4.1972000000000014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W99">
        <f t="shared" si="1"/>
        <v>2.5356799999999957</v>
      </c>
      <c r="X99">
        <f t="shared" si="1"/>
        <v>0.18480000000000021</v>
      </c>
      <c r="Y99">
        <f t="shared" si="1"/>
        <v>4.624749999999999E-2</v>
      </c>
      <c r="Z99">
        <f t="shared" si="1"/>
        <v>0.48</v>
      </c>
      <c r="AA99">
        <f t="shared" si="1"/>
        <v>0.27500000000000002</v>
      </c>
      <c r="AB99">
        <f t="shared" si="1"/>
        <v>0.1</v>
      </c>
      <c r="AC99">
        <f t="shared" si="1"/>
        <v>1.4450000000000006E-2</v>
      </c>
      <c r="AD99">
        <f t="shared" si="1"/>
        <v>0.6</v>
      </c>
      <c r="AE99">
        <f t="shared" si="1"/>
        <v>1.2678399999999992</v>
      </c>
      <c r="AF99">
        <f t="shared" si="1"/>
        <v>0.16176000000000015</v>
      </c>
      <c r="AG99">
        <f t="shared" si="1"/>
        <v>1.25</v>
      </c>
      <c r="AH99">
        <f t="shared" si="1"/>
        <v>0.11544000000000004</v>
      </c>
      <c r="AI99">
        <f t="shared" si="1"/>
        <v>0.34172500000000006</v>
      </c>
      <c r="AJ99">
        <f t="shared" si="1"/>
        <v>0.16176000000000015</v>
      </c>
      <c r="AK99">
        <f t="shared" si="1"/>
        <v>0.96260000000000001</v>
      </c>
      <c r="AL99">
        <f t="shared" si="1"/>
        <v>0.19631999999999969</v>
      </c>
      <c r="AM99">
        <f t="shared" si="1"/>
        <v>3.8919999999999989E-2</v>
      </c>
      <c r="AN99">
        <f t="shared" si="1"/>
        <v>0.43895999999999946</v>
      </c>
      <c r="AO99">
        <f t="shared" si="1"/>
        <v>0.15752000000000008</v>
      </c>
      <c r="AP99">
        <f t="shared" si="1"/>
        <v>0.13871999999999965</v>
      </c>
      <c r="AQ99">
        <f t="shared" si="1"/>
        <v>0.27719999999999956</v>
      </c>
      <c r="AR99">
        <f t="shared" si="1"/>
        <v>6.7200000000000024E-2</v>
      </c>
      <c r="AS99">
        <f t="shared" si="1"/>
        <v>0.6430800000000001</v>
      </c>
      <c r="AT99">
        <f t="shared" si="1"/>
        <v>2.4</v>
      </c>
      <c r="AU99">
        <f t="shared" si="1"/>
        <v>0</v>
      </c>
      <c r="AV99">
        <f t="shared" si="1"/>
        <v>0.15645500000000004</v>
      </c>
      <c r="AW99">
        <f t="shared" si="1"/>
        <v>8.5355E-2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ref="BV99:EC99" si="2">SUM(BV3:BV98)/4000</f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  <c r="CS99">
        <f t="shared" si="2"/>
        <v>0</v>
      </c>
      <c r="CT99">
        <f t="shared" si="2"/>
        <v>0</v>
      </c>
      <c r="CU99">
        <f t="shared" si="2"/>
        <v>0</v>
      </c>
      <c r="CV99">
        <f t="shared" si="2"/>
        <v>0</v>
      </c>
      <c r="CW99">
        <f t="shared" si="2"/>
        <v>0</v>
      </c>
      <c r="CX99">
        <f t="shared" si="2"/>
        <v>0</v>
      </c>
      <c r="CY99">
        <f t="shared" si="2"/>
        <v>0</v>
      </c>
      <c r="CZ99">
        <f t="shared" si="2"/>
        <v>0</v>
      </c>
      <c r="DA99">
        <f t="shared" si="2"/>
        <v>0</v>
      </c>
      <c r="DB99">
        <f t="shared" si="2"/>
        <v>0</v>
      </c>
      <c r="DC99">
        <f t="shared" si="2"/>
        <v>0</v>
      </c>
      <c r="DD99">
        <f t="shared" si="2"/>
        <v>0</v>
      </c>
      <c r="DE99">
        <f t="shared" si="2"/>
        <v>0</v>
      </c>
      <c r="DF99">
        <f t="shared" si="2"/>
        <v>0</v>
      </c>
      <c r="DG99">
        <f t="shared" si="2"/>
        <v>0</v>
      </c>
      <c r="DH99">
        <f t="shared" si="2"/>
        <v>0</v>
      </c>
      <c r="DI99">
        <f t="shared" si="2"/>
        <v>0</v>
      </c>
      <c r="DJ99">
        <f t="shared" si="2"/>
        <v>0</v>
      </c>
      <c r="DK99">
        <f t="shared" si="2"/>
        <v>0</v>
      </c>
      <c r="DL99">
        <f t="shared" si="2"/>
        <v>0</v>
      </c>
      <c r="DM99">
        <f t="shared" si="2"/>
        <v>0</v>
      </c>
      <c r="DN99">
        <f t="shared" si="2"/>
        <v>0</v>
      </c>
      <c r="DO99">
        <f t="shared" si="2"/>
        <v>0</v>
      </c>
      <c r="DP99">
        <f t="shared" si="2"/>
        <v>0</v>
      </c>
      <c r="DQ99">
        <f t="shared" si="2"/>
        <v>0</v>
      </c>
      <c r="DR99">
        <f t="shared" si="2"/>
        <v>0</v>
      </c>
      <c r="DS99">
        <f t="shared" si="2"/>
        <v>0</v>
      </c>
      <c r="DT99">
        <f t="shared" si="2"/>
        <v>0</v>
      </c>
      <c r="DU99">
        <f t="shared" si="2"/>
        <v>0</v>
      </c>
      <c r="DV99">
        <f t="shared" si="2"/>
        <v>0</v>
      </c>
      <c r="DW99">
        <f t="shared" si="2"/>
        <v>0</v>
      </c>
      <c r="DX99">
        <f t="shared" si="2"/>
        <v>0</v>
      </c>
      <c r="DY99">
        <f t="shared" si="2"/>
        <v>0</v>
      </c>
      <c r="DZ99">
        <f t="shared" si="2"/>
        <v>0</v>
      </c>
      <c r="EA99">
        <f t="shared" si="2"/>
        <v>0</v>
      </c>
      <c r="EB99">
        <f t="shared" si="2"/>
        <v>0</v>
      </c>
      <c r="EC99">
        <f t="shared" si="2"/>
        <v>0</v>
      </c>
    </row>
    <row r="100" spans="1:133">
      <c r="W100" t="s">
        <v>534</v>
      </c>
      <c r="X100" t="s">
        <v>536</v>
      </c>
      <c r="Y100" t="s">
        <v>538</v>
      </c>
      <c r="Z100" t="s">
        <v>540</v>
      </c>
      <c r="AA100" t="s">
        <v>542</v>
      </c>
      <c r="AB100" t="s">
        <v>543</v>
      </c>
      <c r="AC100" t="s">
        <v>545</v>
      </c>
      <c r="AD100" t="s">
        <v>547</v>
      </c>
      <c r="AE100" t="s">
        <v>548</v>
      </c>
      <c r="AF100" t="s">
        <v>550</v>
      </c>
      <c r="AG100" t="s">
        <v>552</v>
      </c>
      <c r="AH100" t="s">
        <v>554</v>
      </c>
      <c r="AI100" t="s">
        <v>556</v>
      </c>
      <c r="AJ100" t="s">
        <v>558</v>
      </c>
      <c r="AK100" t="s">
        <v>560</v>
      </c>
      <c r="AL100" t="s">
        <v>562</v>
      </c>
      <c r="AM100" t="s">
        <v>564</v>
      </c>
      <c r="AN100" t="s">
        <v>566</v>
      </c>
      <c r="AO100" t="s">
        <v>567</v>
      </c>
      <c r="AP100" t="s">
        <v>569</v>
      </c>
      <c r="AQ100" t="s">
        <v>571</v>
      </c>
      <c r="AR100" t="s">
        <v>572</v>
      </c>
      <c r="AS100" t="s">
        <v>573</v>
      </c>
      <c r="AT100" t="s">
        <v>575</v>
      </c>
      <c r="AU100" t="s">
        <v>577</v>
      </c>
      <c r="AV100" t="s">
        <v>579</v>
      </c>
      <c r="AW100" t="s">
        <v>580</v>
      </c>
    </row>
    <row r="101" spans="1:13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22</v>
      </c>
      <c r="Z101">
        <v>23</v>
      </c>
      <c r="AA101">
        <v>24</v>
      </c>
      <c r="AB101">
        <v>25</v>
      </c>
      <c r="AC101">
        <v>26</v>
      </c>
      <c r="AD101">
        <v>27</v>
      </c>
      <c r="AE101">
        <v>28</v>
      </c>
      <c r="AF101">
        <v>29</v>
      </c>
      <c r="AG101">
        <v>30</v>
      </c>
      <c r="AH101">
        <v>31</v>
      </c>
      <c r="AI101">
        <v>32</v>
      </c>
      <c r="AJ101">
        <v>33</v>
      </c>
      <c r="AK101">
        <v>34</v>
      </c>
      <c r="AL101">
        <v>35</v>
      </c>
      <c r="AM101">
        <v>36</v>
      </c>
      <c r="AN101">
        <v>37</v>
      </c>
      <c r="AO101">
        <v>38</v>
      </c>
      <c r="AP101">
        <v>39</v>
      </c>
      <c r="AQ101">
        <v>40</v>
      </c>
      <c r="AR101">
        <v>41</v>
      </c>
      <c r="AS101">
        <v>42</v>
      </c>
      <c r="AT101">
        <v>43</v>
      </c>
      <c r="AU101">
        <v>44</v>
      </c>
      <c r="AV101">
        <v>45</v>
      </c>
      <c r="AW101">
        <v>46</v>
      </c>
      <c r="AX101">
        <v>47</v>
      </c>
      <c r="AY101">
        <v>48</v>
      </c>
      <c r="AZ101">
        <v>49</v>
      </c>
      <c r="BA101">
        <v>50</v>
      </c>
    </row>
    <row r="103" spans="1:133">
      <c r="H103">
        <v>15</v>
      </c>
      <c r="I103">
        <v>14</v>
      </c>
      <c r="J103">
        <v>13</v>
      </c>
      <c r="K103">
        <v>12</v>
      </c>
      <c r="L103">
        <v>11</v>
      </c>
      <c r="M103">
        <v>10</v>
      </c>
      <c r="N103">
        <v>9</v>
      </c>
      <c r="O103">
        <v>8</v>
      </c>
      <c r="P103">
        <v>7</v>
      </c>
      <c r="Q103">
        <v>6</v>
      </c>
      <c r="R103">
        <v>5</v>
      </c>
      <c r="S103">
        <v>4</v>
      </c>
      <c r="T103">
        <v>3</v>
      </c>
      <c r="U103">
        <v>2</v>
      </c>
      <c r="V103">
        <v>1</v>
      </c>
    </row>
    <row r="105" spans="1:133">
      <c r="M105">
        <f>23-15+0</f>
        <v>8</v>
      </c>
      <c r="N105">
        <f>23-9</f>
        <v>14</v>
      </c>
      <c r="R105">
        <f>23-8</f>
        <v>15</v>
      </c>
    </row>
    <row r="106" spans="1:133">
      <c r="M106">
        <f>20-15+0</f>
        <v>5</v>
      </c>
      <c r="N106">
        <f>20-9</f>
        <v>11</v>
      </c>
    </row>
  </sheetData>
  <mergeCells count="4">
    <mergeCell ref="A1:D1"/>
    <mergeCell ref="G1:G2"/>
    <mergeCell ref="H1:M1"/>
    <mergeCell ref="N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sqref="A1:D1"/>
    </sheetView>
  </sheetViews>
  <sheetFormatPr defaultRowHeight="15"/>
  <cols>
    <col min="1" max="1" width="26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19" t="s">
        <v>223</v>
      </c>
      <c r="B1" s="219"/>
      <c r="C1" s="219"/>
      <c r="D1" s="219"/>
      <c r="E1" s="140"/>
      <c r="F1" s="140"/>
      <c r="G1" s="219" t="s">
        <v>44</v>
      </c>
      <c r="H1" s="220" t="s">
        <v>224</v>
      </c>
      <c r="I1" s="221"/>
      <c r="J1" s="221"/>
      <c r="K1" s="221"/>
      <c r="L1" s="221"/>
      <c r="M1" s="222"/>
      <c r="N1" s="220" t="s">
        <v>225</v>
      </c>
      <c r="O1" s="221"/>
      <c r="P1" s="221"/>
      <c r="Q1" s="221"/>
      <c r="R1" s="221"/>
      <c r="S1" s="222"/>
      <c r="T1">
        <v>3</v>
      </c>
      <c r="U1" s="223" t="s">
        <v>317</v>
      </c>
      <c r="V1" s="224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19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45335</v>
      </c>
      <c r="U2" s="73" t="s">
        <v>225</v>
      </c>
      <c r="V2" s="74" t="s">
        <v>224</v>
      </c>
      <c r="W2" s="28" t="s">
        <v>273</v>
      </c>
    </row>
    <row r="3" spans="1:23">
      <c r="A3" t="s">
        <v>398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T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1.140625" customWidth="1"/>
    <col min="7" max="7" width="11.85546875" customWidth="1"/>
    <col min="20" max="20" width="10.42578125" bestFit="1" customWidth="1"/>
  </cols>
  <sheetData>
    <row r="1" spans="1:29">
      <c r="A1" s="219" t="s">
        <v>223</v>
      </c>
      <c r="B1" s="219"/>
      <c r="C1" s="219"/>
      <c r="D1" s="219"/>
      <c r="E1" s="140"/>
      <c r="F1" s="140"/>
      <c r="G1" s="219" t="s">
        <v>44</v>
      </c>
      <c r="H1" s="220" t="s">
        <v>224</v>
      </c>
      <c r="I1" s="221"/>
      <c r="J1" s="221"/>
      <c r="K1" s="221"/>
      <c r="L1" s="221"/>
      <c r="M1" s="222"/>
      <c r="N1" s="220" t="s">
        <v>225</v>
      </c>
      <c r="O1" s="221"/>
      <c r="P1" s="221"/>
      <c r="Q1" s="221"/>
      <c r="R1" s="221"/>
      <c r="S1" s="222"/>
      <c r="T1">
        <v>4</v>
      </c>
      <c r="U1" s="223" t="s">
        <v>317</v>
      </c>
      <c r="V1" s="224"/>
    </row>
    <row r="2" spans="1:29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19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45335</v>
      </c>
      <c r="U2" s="73" t="s">
        <v>225</v>
      </c>
      <c r="V2" s="74" t="s">
        <v>224</v>
      </c>
      <c r="W2" s="28" t="s">
        <v>256</v>
      </c>
      <c r="X2" t="s">
        <v>257</v>
      </c>
      <c r="Y2" t="s">
        <v>532</v>
      </c>
      <c r="Z2" t="s">
        <v>333</v>
      </c>
      <c r="AA2" t="s">
        <v>439</v>
      </c>
      <c r="AB2" t="s">
        <v>334</v>
      </c>
      <c r="AC2" t="s">
        <v>265</v>
      </c>
    </row>
    <row r="3" spans="1:29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0</v>
      </c>
      <c r="J3" s="53">
        <v>0</v>
      </c>
      <c r="K3" s="53">
        <v>0</v>
      </c>
      <c r="L3" s="53">
        <v>1.44</v>
      </c>
      <c r="M3" s="72">
        <v>0</v>
      </c>
      <c r="N3" s="71">
        <v>-72</v>
      </c>
      <c r="O3" s="53">
        <v>-116</v>
      </c>
      <c r="P3" s="53">
        <v>-132</v>
      </c>
      <c r="Q3" s="53">
        <v>0</v>
      </c>
      <c r="R3" s="53">
        <v>0</v>
      </c>
      <c r="S3" s="72">
        <v>0</v>
      </c>
      <c r="T3" t="s">
        <v>532</v>
      </c>
      <c r="U3" s="73">
        <v>-320.5</v>
      </c>
      <c r="V3" s="74">
        <v>1.44</v>
      </c>
      <c r="W3">
        <v>-72</v>
      </c>
      <c r="X3">
        <v>-116</v>
      </c>
      <c r="Y3">
        <v>-0.5</v>
      </c>
      <c r="Z3">
        <v>1.44</v>
      </c>
      <c r="AA3">
        <v>0</v>
      </c>
      <c r="AB3">
        <v>0</v>
      </c>
      <c r="AC3">
        <v>-132</v>
      </c>
    </row>
    <row r="4" spans="1:29">
      <c r="B4" t="s">
        <v>257</v>
      </c>
      <c r="D4" t="s">
        <v>439</v>
      </c>
      <c r="F4" t="s">
        <v>438</v>
      </c>
      <c r="G4" t="s">
        <v>46</v>
      </c>
      <c r="H4" s="73">
        <v>0</v>
      </c>
      <c r="I4" s="46">
        <v>0</v>
      </c>
      <c r="J4" s="46">
        <v>0</v>
      </c>
      <c r="K4" s="46">
        <v>0</v>
      </c>
      <c r="L4" s="46">
        <v>0.96</v>
      </c>
      <c r="M4" s="74">
        <v>0</v>
      </c>
      <c r="N4" s="73">
        <v>-122</v>
      </c>
      <c r="O4" s="46">
        <v>-113</v>
      </c>
      <c r="P4" s="46">
        <v>-118</v>
      </c>
      <c r="Q4" s="46">
        <v>0</v>
      </c>
      <c r="R4" s="46">
        <v>0</v>
      </c>
      <c r="S4" s="74">
        <v>0</v>
      </c>
      <c r="U4" s="73">
        <v>-353.5</v>
      </c>
      <c r="V4" s="74">
        <v>0.96</v>
      </c>
      <c r="W4">
        <v>-122</v>
      </c>
      <c r="X4">
        <v>-113</v>
      </c>
      <c r="Y4">
        <v>-0.5</v>
      </c>
      <c r="Z4">
        <v>0.96</v>
      </c>
      <c r="AA4">
        <v>0</v>
      </c>
      <c r="AB4">
        <v>0</v>
      </c>
      <c r="AC4">
        <v>-118</v>
      </c>
    </row>
    <row r="5" spans="1:29">
      <c r="G5" t="s">
        <v>47</v>
      </c>
      <c r="H5" s="73">
        <v>0</v>
      </c>
      <c r="I5" s="46">
        <v>0</v>
      </c>
      <c r="J5" s="46">
        <v>0</v>
      </c>
      <c r="K5" s="46">
        <v>0</v>
      </c>
      <c r="L5" s="46">
        <v>0.57999999999999996</v>
      </c>
      <c r="M5" s="74">
        <v>0</v>
      </c>
      <c r="N5" s="73">
        <v>-143</v>
      </c>
      <c r="O5" s="46">
        <v>-112</v>
      </c>
      <c r="P5" s="46">
        <v>-70</v>
      </c>
      <c r="Q5" s="46">
        <v>0</v>
      </c>
      <c r="R5" s="46">
        <v>0</v>
      </c>
      <c r="S5" s="74">
        <v>0</v>
      </c>
      <c r="U5" s="73">
        <v>-325.5</v>
      </c>
      <c r="V5" s="74">
        <v>0.57999999999999996</v>
      </c>
      <c r="W5">
        <v>-143</v>
      </c>
      <c r="X5">
        <v>-112</v>
      </c>
      <c r="Y5">
        <v>-0.5</v>
      </c>
      <c r="Z5">
        <v>0.57999999999999996</v>
      </c>
      <c r="AA5">
        <v>0</v>
      </c>
      <c r="AB5">
        <v>0</v>
      </c>
      <c r="AC5">
        <v>-70</v>
      </c>
    </row>
    <row r="6" spans="1:29">
      <c r="G6" t="s">
        <v>48</v>
      </c>
      <c r="H6" s="73">
        <v>0</v>
      </c>
      <c r="I6" s="46">
        <v>0</v>
      </c>
      <c r="J6" s="46">
        <v>0</v>
      </c>
      <c r="K6" s="46">
        <v>0</v>
      </c>
      <c r="L6" s="46">
        <v>0</v>
      </c>
      <c r="M6" s="74">
        <v>0</v>
      </c>
      <c r="N6" s="73">
        <v>-156</v>
      </c>
      <c r="O6" s="46">
        <v>-114</v>
      </c>
      <c r="P6" s="46">
        <v>-72</v>
      </c>
      <c r="Q6" s="46">
        <v>0</v>
      </c>
      <c r="R6" s="46">
        <v>0</v>
      </c>
      <c r="S6" s="74">
        <v>0</v>
      </c>
      <c r="U6" s="73">
        <v>-342.5</v>
      </c>
      <c r="V6" s="74">
        <v>0</v>
      </c>
      <c r="W6">
        <v>-156</v>
      </c>
      <c r="X6">
        <v>-114</v>
      </c>
      <c r="Y6">
        <v>-0.5</v>
      </c>
      <c r="Z6">
        <v>0</v>
      </c>
      <c r="AA6">
        <v>0</v>
      </c>
      <c r="AB6">
        <v>0</v>
      </c>
      <c r="AC6">
        <v>-72</v>
      </c>
    </row>
    <row r="7" spans="1:29">
      <c r="G7" t="s">
        <v>49</v>
      </c>
      <c r="H7" s="73">
        <v>0</v>
      </c>
      <c r="I7" s="46">
        <v>0</v>
      </c>
      <c r="J7" s="46">
        <v>0</v>
      </c>
      <c r="K7" s="46">
        <v>0</v>
      </c>
      <c r="L7" s="46">
        <v>0</v>
      </c>
      <c r="M7" s="74">
        <v>0</v>
      </c>
      <c r="N7" s="73">
        <v>-97</v>
      </c>
      <c r="O7" s="46">
        <v>-87</v>
      </c>
      <c r="P7" s="46">
        <v>-55</v>
      </c>
      <c r="Q7" s="46">
        <v>0</v>
      </c>
      <c r="R7" s="46">
        <v>-1</v>
      </c>
      <c r="S7" s="74">
        <v>0</v>
      </c>
      <c r="U7" s="73">
        <v>-240.5</v>
      </c>
      <c r="V7" s="74">
        <v>0</v>
      </c>
      <c r="W7">
        <v>-97</v>
      </c>
      <c r="X7">
        <v>-87</v>
      </c>
      <c r="Y7">
        <v>-0.5</v>
      </c>
      <c r="Z7">
        <v>-1</v>
      </c>
      <c r="AA7">
        <v>0</v>
      </c>
      <c r="AB7">
        <v>0</v>
      </c>
      <c r="AC7">
        <v>-55</v>
      </c>
    </row>
    <row r="8" spans="1:29">
      <c r="G8" t="s">
        <v>50</v>
      </c>
      <c r="H8" s="73">
        <v>0</v>
      </c>
      <c r="I8" s="46">
        <v>0</v>
      </c>
      <c r="J8" s="46">
        <v>0</v>
      </c>
      <c r="K8" s="46">
        <v>0</v>
      </c>
      <c r="L8" s="46">
        <v>0</v>
      </c>
      <c r="M8" s="74">
        <v>0</v>
      </c>
      <c r="N8" s="73">
        <v>-102</v>
      </c>
      <c r="O8" s="46">
        <v>-79</v>
      </c>
      <c r="P8" s="46">
        <v>-55</v>
      </c>
      <c r="Q8" s="46">
        <v>0</v>
      </c>
      <c r="R8" s="46">
        <v>-1</v>
      </c>
      <c r="S8" s="74">
        <v>0</v>
      </c>
      <c r="U8" s="73">
        <v>-237.5</v>
      </c>
      <c r="V8" s="74">
        <v>0</v>
      </c>
      <c r="W8">
        <v>-102</v>
      </c>
      <c r="X8">
        <v>-79</v>
      </c>
      <c r="Y8">
        <v>-0.5</v>
      </c>
      <c r="Z8">
        <v>-1</v>
      </c>
      <c r="AA8">
        <v>0</v>
      </c>
      <c r="AB8">
        <v>0</v>
      </c>
      <c r="AC8">
        <v>-55</v>
      </c>
    </row>
    <row r="9" spans="1:29">
      <c r="G9" t="s">
        <v>51</v>
      </c>
      <c r="H9" s="73">
        <v>0</v>
      </c>
      <c r="I9" s="46">
        <v>0</v>
      </c>
      <c r="J9" s="46">
        <v>0</v>
      </c>
      <c r="K9" s="46">
        <v>0</v>
      </c>
      <c r="L9" s="46">
        <v>0</v>
      </c>
      <c r="M9" s="74">
        <v>0</v>
      </c>
      <c r="N9" s="73">
        <v>-104</v>
      </c>
      <c r="O9" s="46">
        <v>-65</v>
      </c>
      <c r="P9" s="46">
        <v>-54</v>
      </c>
      <c r="Q9" s="46">
        <v>0</v>
      </c>
      <c r="R9" s="46">
        <v>-1.2</v>
      </c>
      <c r="S9" s="74">
        <v>0</v>
      </c>
      <c r="U9" s="73">
        <v>-224.7</v>
      </c>
      <c r="V9" s="74">
        <v>0</v>
      </c>
      <c r="W9">
        <v>-104</v>
      </c>
      <c r="X9">
        <v>-65</v>
      </c>
      <c r="Y9">
        <v>-0.5</v>
      </c>
      <c r="Z9">
        <v>-1.2</v>
      </c>
      <c r="AA9">
        <v>0</v>
      </c>
      <c r="AB9">
        <v>0</v>
      </c>
      <c r="AC9">
        <v>-54</v>
      </c>
    </row>
    <row r="10" spans="1:29">
      <c r="G10" t="s">
        <v>52</v>
      </c>
      <c r="H10" s="73">
        <v>0</v>
      </c>
      <c r="I10" s="46">
        <v>0</v>
      </c>
      <c r="J10" s="46">
        <v>0</v>
      </c>
      <c r="K10" s="46">
        <v>0</v>
      </c>
      <c r="L10" s="46">
        <v>0</v>
      </c>
      <c r="M10" s="74">
        <v>0</v>
      </c>
      <c r="N10" s="73">
        <v>-101</v>
      </c>
      <c r="O10" s="46">
        <v>-68</v>
      </c>
      <c r="P10" s="46">
        <v>-55</v>
      </c>
      <c r="Q10" s="46">
        <v>0</v>
      </c>
      <c r="R10" s="46">
        <v>-1.2</v>
      </c>
      <c r="S10" s="74">
        <v>0</v>
      </c>
      <c r="U10" s="73">
        <v>-225.7</v>
      </c>
      <c r="V10" s="74">
        <v>0</v>
      </c>
      <c r="W10">
        <v>-101</v>
      </c>
      <c r="X10">
        <v>-68</v>
      </c>
      <c r="Y10">
        <v>-0.5</v>
      </c>
      <c r="Z10">
        <v>-1.2</v>
      </c>
      <c r="AA10">
        <v>0</v>
      </c>
      <c r="AB10">
        <v>0</v>
      </c>
      <c r="AC10">
        <v>-55</v>
      </c>
    </row>
    <row r="11" spans="1:29">
      <c r="G11" t="s">
        <v>53</v>
      </c>
      <c r="H11" s="73">
        <v>0</v>
      </c>
      <c r="I11" s="46">
        <v>0</v>
      </c>
      <c r="J11" s="46">
        <v>0</v>
      </c>
      <c r="K11" s="46">
        <v>0</v>
      </c>
      <c r="L11" s="46">
        <v>0</v>
      </c>
      <c r="M11" s="74">
        <v>0</v>
      </c>
      <c r="N11" s="73">
        <v>-94</v>
      </c>
      <c r="O11" s="46">
        <v>-69</v>
      </c>
      <c r="P11" s="46">
        <v>-52</v>
      </c>
      <c r="Q11" s="46">
        <v>0</v>
      </c>
      <c r="R11" s="46">
        <v>-1.3</v>
      </c>
      <c r="S11" s="74">
        <v>0</v>
      </c>
      <c r="U11" s="73">
        <v>-216.8</v>
      </c>
      <c r="V11" s="74">
        <v>0</v>
      </c>
      <c r="W11">
        <v>-94</v>
      </c>
      <c r="X11">
        <v>-69</v>
      </c>
      <c r="Y11">
        <v>-0.5</v>
      </c>
      <c r="Z11">
        <v>-1.3</v>
      </c>
      <c r="AA11">
        <v>0</v>
      </c>
      <c r="AB11">
        <v>0</v>
      </c>
      <c r="AC11">
        <v>-52</v>
      </c>
    </row>
    <row r="12" spans="1:29">
      <c r="G12" t="s">
        <v>54</v>
      </c>
      <c r="H12" s="73">
        <v>0</v>
      </c>
      <c r="I12" s="46">
        <v>0</v>
      </c>
      <c r="J12" s="46">
        <v>0</v>
      </c>
      <c r="K12" s="46">
        <v>0</v>
      </c>
      <c r="L12" s="46">
        <v>0</v>
      </c>
      <c r="M12" s="74">
        <v>0</v>
      </c>
      <c r="N12" s="73">
        <v>-88</v>
      </c>
      <c r="O12" s="46">
        <v>-68</v>
      </c>
      <c r="P12" s="46">
        <v>-51</v>
      </c>
      <c r="Q12" s="46">
        <v>0</v>
      </c>
      <c r="R12" s="46">
        <v>-1.4</v>
      </c>
      <c r="S12" s="74">
        <v>0</v>
      </c>
      <c r="U12" s="73">
        <v>-208.9</v>
      </c>
      <c r="V12" s="74">
        <v>0</v>
      </c>
      <c r="W12">
        <v>-88</v>
      </c>
      <c r="X12">
        <v>-68</v>
      </c>
      <c r="Y12">
        <v>-0.5</v>
      </c>
      <c r="Z12">
        <v>-1.4</v>
      </c>
      <c r="AA12">
        <v>0</v>
      </c>
      <c r="AB12">
        <v>0</v>
      </c>
      <c r="AC12">
        <v>-51</v>
      </c>
    </row>
    <row r="13" spans="1:29">
      <c r="G13" t="s">
        <v>55</v>
      </c>
      <c r="H13" s="73">
        <v>0</v>
      </c>
      <c r="I13" s="46">
        <v>0</v>
      </c>
      <c r="J13" s="46">
        <v>0</v>
      </c>
      <c r="K13" s="46">
        <v>0</v>
      </c>
      <c r="L13" s="46">
        <v>0</v>
      </c>
      <c r="M13" s="74">
        <v>0</v>
      </c>
      <c r="N13" s="73">
        <v>-76</v>
      </c>
      <c r="O13" s="46">
        <v>-96</v>
      </c>
      <c r="P13" s="46">
        <v>-45</v>
      </c>
      <c r="Q13" s="46">
        <v>0</v>
      </c>
      <c r="R13" s="46">
        <v>-1.4</v>
      </c>
      <c r="S13" s="74">
        <v>0</v>
      </c>
      <c r="U13" s="73">
        <v>-218.9</v>
      </c>
      <c r="V13" s="74">
        <v>0</v>
      </c>
      <c r="W13">
        <v>-76</v>
      </c>
      <c r="X13">
        <v>-96</v>
      </c>
      <c r="Y13">
        <v>-0.5</v>
      </c>
      <c r="Z13">
        <v>-1.4</v>
      </c>
      <c r="AA13">
        <v>0</v>
      </c>
      <c r="AB13">
        <v>0</v>
      </c>
      <c r="AC13">
        <v>-45</v>
      </c>
    </row>
    <row r="14" spans="1:29">
      <c r="G14" t="s">
        <v>56</v>
      </c>
      <c r="H14" s="73">
        <v>0</v>
      </c>
      <c r="I14" s="46">
        <v>0</v>
      </c>
      <c r="J14" s="46">
        <v>0</v>
      </c>
      <c r="K14" s="46">
        <v>0</v>
      </c>
      <c r="L14" s="46">
        <v>0</v>
      </c>
      <c r="M14" s="74">
        <v>0</v>
      </c>
      <c r="N14" s="73">
        <v>-72</v>
      </c>
      <c r="O14" s="46">
        <v>-95</v>
      </c>
      <c r="P14" s="46">
        <v>-45</v>
      </c>
      <c r="Q14" s="46">
        <v>0</v>
      </c>
      <c r="R14" s="46">
        <v>-1.4</v>
      </c>
      <c r="S14" s="74">
        <v>0</v>
      </c>
      <c r="U14" s="73">
        <v>-213.9</v>
      </c>
      <c r="V14" s="74">
        <v>0</v>
      </c>
      <c r="W14">
        <v>-72</v>
      </c>
      <c r="X14">
        <v>-95</v>
      </c>
      <c r="Y14">
        <v>-0.5</v>
      </c>
      <c r="Z14">
        <v>-1.4</v>
      </c>
      <c r="AA14">
        <v>0</v>
      </c>
      <c r="AB14">
        <v>0</v>
      </c>
      <c r="AC14">
        <v>-45</v>
      </c>
    </row>
    <row r="15" spans="1:29">
      <c r="G15" t="s">
        <v>57</v>
      </c>
      <c r="H15" s="73">
        <v>0</v>
      </c>
      <c r="I15" s="46">
        <v>0</v>
      </c>
      <c r="J15" s="46">
        <v>0</v>
      </c>
      <c r="K15" s="46">
        <v>0</v>
      </c>
      <c r="L15" s="46">
        <v>0</v>
      </c>
      <c r="M15" s="74">
        <v>0</v>
      </c>
      <c r="N15" s="73">
        <v>-72</v>
      </c>
      <c r="O15" s="46">
        <v>-113</v>
      </c>
      <c r="P15" s="46">
        <v>-48</v>
      </c>
      <c r="Q15" s="46">
        <v>0</v>
      </c>
      <c r="R15" s="46">
        <v>-1.4</v>
      </c>
      <c r="S15" s="74">
        <v>0</v>
      </c>
      <c r="U15" s="73">
        <v>-234.9</v>
      </c>
      <c r="V15" s="74">
        <v>0</v>
      </c>
      <c r="W15">
        <v>-72</v>
      </c>
      <c r="X15">
        <v>-113</v>
      </c>
      <c r="Y15">
        <v>-0.5</v>
      </c>
      <c r="Z15">
        <v>-1.4</v>
      </c>
      <c r="AA15">
        <v>0</v>
      </c>
      <c r="AB15">
        <v>0</v>
      </c>
      <c r="AC15">
        <v>-48</v>
      </c>
    </row>
    <row r="16" spans="1:29">
      <c r="G16" t="s">
        <v>58</v>
      </c>
      <c r="H16" s="73">
        <v>0</v>
      </c>
      <c r="I16" s="46">
        <v>0</v>
      </c>
      <c r="J16" s="46">
        <v>0</v>
      </c>
      <c r="K16" s="46">
        <v>0</v>
      </c>
      <c r="L16" s="46">
        <v>0</v>
      </c>
      <c r="M16" s="74">
        <v>0</v>
      </c>
      <c r="N16" s="73">
        <v>-73</v>
      </c>
      <c r="O16" s="46">
        <v>-105</v>
      </c>
      <c r="P16" s="46">
        <v>-48</v>
      </c>
      <c r="Q16" s="46">
        <v>0</v>
      </c>
      <c r="R16" s="46">
        <v>-1.3</v>
      </c>
      <c r="S16" s="74">
        <v>0</v>
      </c>
      <c r="U16" s="73">
        <v>-227.8</v>
      </c>
      <c r="V16" s="74">
        <v>0</v>
      </c>
      <c r="W16">
        <v>-73</v>
      </c>
      <c r="X16">
        <v>-105</v>
      </c>
      <c r="Y16">
        <v>-0.5</v>
      </c>
      <c r="Z16">
        <v>-1.3</v>
      </c>
      <c r="AA16">
        <v>0</v>
      </c>
      <c r="AB16">
        <v>0</v>
      </c>
      <c r="AC16">
        <v>-48</v>
      </c>
    </row>
    <row r="17" spans="7:29">
      <c r="G17" t="s">
        <v>59</v>
      </c>
      <c r="H17" s="73">
        <v>0</v>
      </c>
      <c r="I17" s="46">
        <v>0</v>
      </c>
      <c r="J17" s="46">
        <v>0</v>
      </c>
      <c r="K17" s="46">
        <v>0</v>
      </c>
      <c r="L17" s="46">
        <v>0</v>
      </c>
      <c r="M17" s="74">
        <v>0</v>
      </c>
      <c r="N17" s="73">
        <v>-64</v>
      </c>
      <c r="O17" s="46">
        <v>-79</v>
      </c>
      <c r="P17" s="46">
        <v>-46</v>
      </c>
      <c r="Q17" s="46">
        <v>0</v>
      </c>
      <c r="R17" s="46">
        <v>-1.2</v>
      </c>
      <c r="S17" s="74">
        <v>0</v>
      </c>
      <c r="U17" s="73">
        <v>-190.7</v>
      </c>
      <c r="V17" s="74">
        <v>0</v>
      </c>
      <c r="W17">
        <v>-64</v>
      </c>
      <c r="X17">
        <v>-79</v>
      </c>
      <c r="Y17">
        <v>-0.5</v>
      </c>
      <c r="Z17">
        <v>-1.2</v>
      </c>
      <c r="AA17">
        <v>0</v>
      </c>
      <c r="AB17">
        <v>0</v>
      </c>
      <c r="AC17">
        <v>-46</v>
      </c>
    </row>
    <row r="18" spans="7:29">
      <c r="G18" t="s">
        <v>60</v>
      </c>
      <c r="H18" s="73">
        <v>0</v>
      </c>
      <c r="I18" s="46">
        <v>0</v>
      </c>
      <c r="J18" s="46">
        <v>0</v>
      </c>
      <c r="K18" s="46">
        <v>0</v>
      </c>
      <c r="L18" s="46">
        <v>0</v>
      </c>
      <c r="M18" s="74">
        <v>0</v>
      </c>
      <c r="N18" s="73">
        <v>-62</v>
      </c>
      <c r="O18" s="46">
        <v>-80</v>
      </c>
      <c r="P18" s="46">
        <v>-46</v>
      </c>
      <c r="Q18" s="46">
        <v>0</v>
      </c>
      <c r="R18" s="46">
        <v>-1</v>
      </c>
      <c r="S18" s="74">
        <v>0</v>
      </c>
      <c r="U18" s="73">
        <v>-189.5</v>
      </c>
      <c r="V18" s="74">
        <v>0</v>
      </c>
      <c r="W18">
        <v>-62</v>
      </c>
      <c r="X18">
        <v>-80</v>
      </c>
      <c r="Y18">
        <v>-0.5</v>
      </c>
      <c r="Z18">
        <v>-1</v>
      </c>
      <c r="AA18">
        <v>0</v>
      </c>
      <c r="AB18">
        <v>0</v>
      </c>
      <c r="AC18">
        <v>-46</v>
      </c>
    </row>
    <row r="19" spans="7:29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0</v>
      </c>
      <c r="M19" s="74">
        <v>0.1</v>
      </c>
      <c r="N19" s="73">
        <v>-59</v>
      </c>
      <c r="O19" s="46">
        <v>-92</v>
      </c>
      <c r="P19" s="46">
        <v>-45</v>
      </c>
      <c r="Q19" s="46">
        <v>0</v>
      </c>
      <c r="R19" s="46">
        <v>0</v>
      </c>
      <c r="S19" s="74">
        <v>0</v>
      </c>
      <c r="U19" s="73">
        <v>-196.5</v>
      </c>
      <c r="V19" s="74">
        <v>0.1</v>
      </c>
      <c r="W19">
        <v>-59</v>
      </c>
      <c r="X19">
        <v>-92</v>
      </c>
      <c r="Y19">
        <v>-0.5</v>
      </c>
      <c r="Z19">
        <v>0</v>
      </c>
      <c r="AA19">
        <v>0</v>
      </c>
      <c r="AB19">
        <v>0.1</v>
      </c>
      <c r="AC19">
        <v>-45</v>
      </c>
    </row>
    <row r="20" spans="7:29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0.48</v>
      </c>
      <c r="M20" s="74">
        <v>0</v>
      </c>
      <c r="N20" s="73">
        <v>-56</v>
      </c>
      <c r="O20" s="46">
        <v>-84</v>
      </c>
      <c r="P20" s="46">
        <v>-46</v>
      </c>
      <c r="Q20" s="46">
        <v>0</v>
      </c>
      <c r="R20" s="46">
        <v>0</v>
      </c>
      <c r="S20" s="74">
        <v>0</v>
      </c>
      <c r="U20" s="73">
        <v>-186.5</v>
      </c>
      <c r="V20" s="74">
        <v>0.48</v>
      </c>
      <c r="W20">
        <v>-56</v>
      </c>
      <c r="X20">
        <v>-84</v>
      </c>
      <c r="Y20">
        <v>-0.5</v>
      </c>
      <c r="Z20">
        <v>0.48</v>
      </c>
      <c r="AA20">
        <v>0</v>
      </c>
      <c r="AB20">
        <v>0</v>
      </c>
      <c r="AC20">
        <v>-46</v>
      </c>
    </row>
    <row r="21" spans="7:29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1.44</v>
      </c>
      <c r="M21" s="74">
        <v>0</v>
      </c>
      <c r="N21" s="73">
        <v>-52</v>
      </c>
      <c r="O21" s="46">
        <v>-83</v>
      </c>
      <c r="P21" s="46">
        <v>-45</v>
      </c>
      <c r="Q21" s="46">
        <v>0</v>
      </c>
      <c r="R21" s="46">
        <v>0</v>
      </c>
      <c r="S21" s="74">
        <v>0</v>
      </c>
      <c r="U21" s="73">
        <v>-180.5</v>
      </c>
      <c r="V21" s="74">
        <v>1.44</v>
      </c>
      <c r="W21">
        <v>-52</v>
      </c>
      <c r="X21">
        <v>-83</v>
      </c>
      <c r="Y21">
        <v>-0.5</v>
      </c>
      <c r="Z21">
        <v>1.44</v>
      </c>
      <c r="AA21">
        <v>0</v>
      </c>
      <c r="AB21">
        <v>0</v>
      </c>
      <c r="AC21">
        <v>-45</v>
      </c>
    </row>
    <row r="22" spans="7:29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2.98</v>
      </c>
      <c r="M22" s="74">
        <v>0</v>
      </c>
      <c r="N22" s="73">
        <v>-39</v>
      </c>
      <c r="O22" s="46">
        <v>-80</v>
      </c>
      <c r="P22" s="46">
        <v>-90</v>
      </c>
      <c r="Q22" s="46">
        <v>0</v>
      </c>
      <c r="R22" s="46">
        <v>0</v>
      </c>
      <c r="S22" s="74">
        <v>0</v>
      </c>
      <c r="U22" s="73">
        <v>-209.5</v>
      </c>
      <c r="V22" s="74">
        <v>2.98</v>
      </c>
      <c r="W22">
        <v>-39</v>
      </c>
      <c r="X22">
        <v>-80</v>
      </c>
      <c r="Y22">
        <v>-0.5</v>
      </c>
      <c r="Z22">
        <v>2.98</v>
      </c>
      <c r="AA22">
        <v>0</v>
      </c>
      <c r="AB22">
        <v>0</v>
      </c>
      <c r="AC22">
        <v>-90</v>
      </c>
    </row>
    <row r="23" spans="7:29">
      <c r="G23" t="s">
        <v>65</v>
      </c>
      <c r="H23" s="73">
        <v>27.91</v>
      </c>
      <c r="I23" s="46">
        <v>0</v>
      </c>
      <c r="J23" s="46">
        <v>0</v>
      </c>
      <c r="K23" s="46">
        <v>0</v>
      </c>
      <c r="L23" s="46">
        <v>5.78</v>
      </c>
      <c r="M23" s="74">
        <v>0</v>
      </c>
      <c r="N23" s="73">
        <v>0</v>
      </c>
      <c r="O23" s="46">
        <v>-58</v>
      </c>
      <c r="P23" s="46">
        <v>-128</v>
      </c>
      <c r="Q23" s="46">
        <v>0</v>
      </c>
      <c r="R23" s="46">
        <v>0</v>
      </c>
      <c r="S23" s="74">
        <v>0</v>
      </c>
      <c r="U23" s="73">
        <v>-186.5</v>
      </c>
      <c r="V23" s="74">
        <v>33.69</v>
      </c>
      <c r="W23">
        <v>27.91</v>
      </c>
      <c r="X23">
        <v>-58</v>
      </c>
      <c r="Y23">
        <v>-0.5</v>
      </c>
      <c r="Z23">
        <v>5.78</v>
      </c>
      <c r="AA23">
        <v>0</v>
      </c>
      <c r="AB23">
        <v>0</v>
      </c>
      <c r="AC23">
        <v>-128</v>
      </c>
    </row>
    <row r="24" spans="7:29">
      <c r="G24" t="s">
        <v>66</v>
      </c>
      <c r="H24" s="73">
        <v>0</v>
      </c>
      <c r="I24" s="46">
        <v>0</v>
      </c>
      <c r="J24" s="46">
        <v>27.92</v>
      </c>
      <c r="K24" s="46">
        <v>0</v>
      </c>
      <c r="L24" s="46">
        <v>8.18</v>
      </c>
      <c r="M24" s="74">
        <v>0</v>
      </c>
      <c r="N24" s="73">
        <v>-85</v>
      </c>
      <c r="O24" s="46">
        <v>-67</v>
      </c>
      <c r="P24" s="46">
        <v>0</v>
      </c>
      <c r="Q24" s="46">
        <v>0</v>
      </c>
      <c r="R24" s="46">
        <v>0</v>
      </c>
      <c r="S24" s="74">
        <v>0</v>
      </c>
      <c r="U24" s="73">
        <v>-152.5</v>
      </c>
      <c r="V24" s="74">
        <v>36.1</v>
      </c>
      <c r="W24">
        <v>-85</v>
      </c>
      <c r="X24">
        <v>-67</v>
      </c>
      <c r="Y24">
        <v>-0.5</v>
      </c>
      <c r="Z24">
        <v>8.18</v>
      </c>
      <c r="AA24">
        <v>0</v>
      </c>
      <c r="AB24">
        <v>0</v>
      </c>
      <c r="AC24">
        <v>27.92</v>
      </c>
    </row>
    <row r="25" spans="7:29">
      <c r="G25" t="s">
        <v>67</v>
      </c>
      <c r="H25" s="73">
        <v>0</v>
      </c>
      <c r="I25" s="46">
        <v>0</v>
      </c>
      <c r="J25" s="46">
        <v>11.55</v>
      </c>
      <c r="K25" s="46">
        <v>0</v>
      </c>
      <c r="L25" s="46">
        <v>11.74</v>
      </c>
      <c r="M25" s="74">
        <v>0</v>
      </c>
      <c r="N25" s="73">
        <v>-45</v>
      </c>
      <c r="O25" s="46">
        <v>-68</v>
      </c>
      <c r="P25" s="46">
        <v>0</v>
      </c>
      <c r="Q25" s="46">
        <v>0</v>
      </c>
      <c r="R25" s="46">
        <v>0</v>
      </c>
      <c r="S25" s="74">
        <v>0</v>
      </c>
      <c r="U25" s="73">
        <v>-113.5</v>
      </c>
      <c r="V25" s="74">
        <v>23.29</v>
      </c>
      <c r="W25">
        <v>-45</v>
      </c>
      <c r="X25">
        <v>-68</v>
      </c>
      <c r="Y25">
        <v>-0.5</v>
      </c>
      <c r="Z25">
        <v>11.74</v>
      </c>
      <c r="AA25">
        <v>0</v>
      </c>
      <c r="AB25">
        <v>0</v>
      </c>
      <c r="AC25">
        <v>11.55</v>
      </c>
    </row>
    <row r="26" spans="7:29">
      <c r="G26" t="s">
        <v>68</v>
      </c>
      <c r="H26" s="73">
        <v>13.48</v>
      </c>
      <c r="I26" s="46">
        <v>0</v>
      </c>
      <c r="J26" s="46">
        <v>0</v>
      </c>
      <c r="K26" s="46">
        <v>0</v>
      </c>
      <c r="L26" s="46">
        <v>15.21</v>
      </c>
      <c r="M26" s="74">
        <v>0</v>
      </c>
      <c r="N26" s="73">
        <v>0</v>
      </c>
      <c r="O26" s="46">
        <v>-58</v>
      </c>
      <c r="P26" s="46">
        <v>-62</v>
      </c>
      <c r="Q26" s="46">
        <v>0</v>
      </c>
      <c r="R26" s="46">
        <v>0</v>
      </c>
      <c r="S26" s="74">
        <v>0</v>
      </c>
      <c r="U26" s="73">
        <v>-120.5</v>
      </c>
      <c r="V26" s="74">
        <v>28.69</v>
      </c>
      <c r="W26">
        <v>13.48</v>
      </c>
      <c r="X26">
        <v>-58</v>
      </c>
      <c r="Y26">
        <v>-0.5</v>
      </c>
      <c r="Z26">
        <v>15.21</v>
      </c>
      <c r="AA26">
        <v>0</v>
      </c>
      <c r="AB26">
        <v>0</v>
      </c>
      <c r="AC26">
        <v>-62</v>
      </c>
    </row>
    <row r="27" spans="7:29">
      <c r="G27" t="s">
        <v>69</v>
      </c>
      <c r="H27" s="73">
        <v>23.11</v>
      </c>
      <c r="I27" s="46">
        <v>0</v>
      </c>
      <c r="J27" s="46">
        <v>19.25</v>
      </c>
      <c r="K27" s="46">
        <v>0</v>
      </c>
      <c r="L27" s="46">
        <v>18.670000000000002</v>
      </c>
      <c r="M27" s="74">
        <v>0</v>
      </c>
      <c r="N27" s="73">
        <v>0</v>
      </c>
      <c r="O27" s="46">
        <v>-55</v>
      </c>
      <c r="P27" s="46">
        <v>0</v>
      </c>
      <c r="Q27" s="46">
        <v>0</v>
      </c>
      <c r="R27" s="46">
        <v>0</v>
      </c>
      <c r="S27" s="74">
        <v>0</v>
      </c>
      <c r="U27" s="73">
        <v>-55.5</v>
      </c>
      <c r="V27" s="74">
        <v>61.03</v>
      </c>
      <c r="W27">
        <v>23.11</v>
      </c>
      <c r="X27">
        <v>-55</v>
      </c>
      <c r="Y27">
        <v>-0.5</v>
      </c>
      <c r="Z27">
        <v>18.670000000000002</v>
      </c>
      <c r="AA27">
        <v>0</v>
      </c>
      <c r="AB27">
        <v>0</v>
      </c>
      <c r="AC27">
        <v>19.25</v>
      </c>
    </row>
    <row r="28" spans="7:29">
      <c r="G28" t="s">
        <v>70</v>
      </c>
      <c r="H28" s="73">
        <v>0</v>
      </c>
      <c r="I28" s="46">
        <v>0</v>
      </c>
      <c r="J28" s="46">
        <v>19.25</v>
      </c>
      <c r="K28" s="46">
        <v>0</v>
      </c>
      <c r="L28" s="46">
        <v>21.95</v>
      </c>
      <c r="M28" s="74">
        <v>0</v>
      </c>
      <c r="N28" s="73">
        <v>-39</v>
      </c>
      <c r="O28" s="46">
        <v>-70</v>
      </c>
      <c r="P28" s="46">
        <v>0</v>
      </c>
      <c r="Q28" s="46">
        <v>0</v>
      </c>
      <c r="R28" s="46">
        <v>0</v>
      </c>
      <c r="S28" s="74">
        <v>0</v>
      </c>
      <c r="U28" s="73">
        <v>-109.5</v>
      </c>
      <c r="V28" s="74">
        <v>41.2</v>
      </c>
      <c r="W28">
        <v>-39</v>
      </c>
      <c r="X28">
        <v>-70</v>
      </c>
      <c r="Y28">
        <v>-0.5</v>
      </c>
      <c r="Z28">
        <v>21.95</v>
      </c>
      <c r="AA28">
        <v>0</v>
      </c>
      <c r="AB28">
        <v>0</v>
      </c>
      <c r="AC28">
        <v>19.25</v>
      </c>
    </row>
    <row r="29" spans="7:29">
      <c r="G29" t="s">
        <v>71</v>
      </c>
      <c r="H29" s="73">
        <v>0</v>
      </c>
      <c r="I29" s="46">
        <v>0</v>
      </c>
      <c r="J29" s="46">
        <v>19.25</v>
      </c>
      <c r="K29" s="46">
        <v>0</v>
      </c>
      <c r="L29" s="46">
        <v>6.74</v>
      </c>
      <c r="M29" s="74">
        <v>1.93</v>
      </c>
      <c r="N29" s="73">
        <v>-14</v>
      </c>
      <c r="O29" s="46">
        <v>-95</v>
      </c>
      <c r="P29" s="46">
        <v>0</v>
      </c>
      <c r="Q29" s="46">
        <v>0</v>
      </c>
      <c r="R29" s="46">
        <v>0</v>
      </c>
      <c r="S29" s="74">
        <v>0</v>
      </c>
      <c r="U29" s="73">
        <v>-109.5</v>
      </c>
      <c r="V29" s="74">
        <v>27.92</v>
      </c>
      <c r="W29">
        <v>-14</v>
      </c>
      <c r="X29">
        <v>-95</v>
      </c>
      <c r="Y29">
        <v>-0.5</v>
      </c>
      <c r="Z29">
        <v>6.74</v>
      </c>
      <c r="AA29">
        <v>0</v>
      </c>
      <c r="AB29">
        <v>1.93</v>
      </c>
      <c r="AC29">
        <v>19.25</v>
      </c>
    </row>
    <row r="30" spans="7:29">
      <c r="G30" t="s">
        <v>72</v>
      </c>
      <c r="H30" s="73">
        <v>0</v>
      </c>
      <c r="I30" s="46">
        <v>0</v>
      </c>
      <c r="J30" s="46">
        <v>20.78</v>
      </c>
      <c r="K30" s="46">
        <v>0</v>
      </c>
      <c r="L30" s="46">
        <v>7.13</v>
      </c>
      <c r="M30" s="74">
        <v>1.45</v>
      </c>
      <c r="N30" s="73">
        <v>-15</v>
      </c>
      <c r="O30" s="46">
        <v>-98</v>
      </c>
      <c r="P30" s="46">
        <v>0</v>
      </c>
      <c r="Q30" s="46">
        <v>0</v>
      </c>
      <c r="R30" s="46">
        <v>0</v>
      </c>
      <c r="S30" s="74">
        <v>0</v>
      </c>
      <c r="U30" s="73">
        <v>-113.5</v>
      </c>
      <c r="V30" s="74">
        <v>29.36</v>
      </c>
      <c r="W30">
        <v>-15</v>
      </c>
      <c r="X30">
        <v>-98</v>
      </c>
      <c r="Y30">
        <v>-0.5</v>
      </c>
      <c r="Z30">
        <v>7.13</v>
      </c>
      <c r="AA30">
        <v>0</v>
      </c>
      <c r="AB30">
        <v>1.45</v>
      </c>
      <c r="AC30">
        <v>20.78</v>
      </c>
    </row>
    <row r="31" spans="7:29">
      <c r="G31" t="s">
        <v>73</v>
      </c>
      <c r="H31" s="73">
        <v>0</v>
      </c>
      <c r="I31" s="46">
        <v>0</v>
      </c>
      <c r="J31" s="46">
        <v>2.86</v>
      </c>
      <c r="K31" s="46">
        <v>5.0999999999999996</v>
      </c>
      <c r="L31" s="46">
        <v>3.37</v>
      </c>
      <c r="M31" s="74">
        <v>0.55000000000000004</v>
      </c>
      <c r="N31" s="73">
        <v>-51</v>
      </c>
      <c r="O31" s="46">
        <v>-70</v>
      </c>
      <c r="P31" s="46">
        <v>0</v>
      </c>
      <c r="Q31" s="46">
        <v>0</v>
      </c>
      <c r="R31" s="46">
        <v>0</v>
      </c>
      <c r="S31" s="74">
        <v>0</v>
      </c>
      <c r="U31" s="73">
        <v>-121.5</v>
      </c>
      <c r="V31" s="74">
        <v>11.88</v>
      </c>
      <c r="W31">
        <v>-51</v>
      </c>
      <c r="X31">
        <v>-70</v>
      </c>
      <c r="Y31">
        <v>-0.5</v>
      </c>
      <c r="Z31">
        <v>3.37</v>
      </c>
      <c r="AA31">
        <v>5.0999999999999996</v>
      </c>
      <c r="AB31">
        <v>0.55000000000000004</v>
      </c>
      <c r="AC31">
        <v>2.86</v>
      </c>
    </row>
    <row r="32" spans="7:29">
      <c r="G32" t="s">
        <v>74</v>
      </c>
      <c r="H32" s="73">
        <v>0</v>
      </c>
      <c r="I32" s="46">
        <v>0</v>
      </c>
      <c r="J32" s="46">
        <v>4.07</v>
      </c>
      <c r="K32" s="46">
        <v>4.07</v>
      </c>
      <c r="L32" s="46">
        <v>2.27</v>
      </c>
      <c r="M32" s="74">
        <v>0.3</v>
      </c>
      <c r="N32" s="73">
        <v>-123</v>
      </c>
      <c r="O32" s="46">
        <v>-34</v>
      </c>
      <c r="P32" s="46">
        <v>0</v>
      </c>
      <c r="Q32" s="46">
        <v>0</v>
      </c>
      <c r="R32" s="46">
        <v>0</v>
      </c>
      <c r="S32" s="74">
        <v>0</v>
      </c>
      <c r="U32" s="73">
        <v>-157.5</v>
      </c>
      <c r="V32" s="74">
        <v>10.71</v>
      </c>
      <c r="W32">
        <v>-123</v>
      </c>
      <c r="X32">
        <v>-34</v>
      </c>
      <c r="Y32">
        <v>-0.5</v>
      </c>
      <c r="Z32">
        <v>2.27</v>
      </c>
      <c r="AA32">
        <v>4.07</v>
      </c>
      <c r="AB32">
        <v>0.3</v>
      </c>
      <c r="AC32">
        <v>4.07</v>
      </c>
    </row>
    <row r="33" spans="7:29">
      <c r="G33" t="s">
        <v>75</v>
      </c>
      <c r="H33" s="73">
        <v>0</v>
      </c>
      <c r="I33" s="46">
        <v>0</v>
      </c>
      <c r="J33" s="46">
        <v>21.39</v>
      </c>
      <c r="K33" s="46">
        <v>3.85</v>
      </c>
      <c r="L33" s="46">
        <v>1.95</v>
      </c>
      <c r="M33" s="74">
        <v>0.16</v>
      </c>
      <c r="N33" s="73">
        <v>-158</v>
      </c>
      <c r="O33" s="46">
        <v>-28</v>
      </c>
      <c r="P33" s="46">
        <v>0</v>
      </c>
      <c r="Q33" s="46">
        <v>0</v>
      </c>
      <c r="R33" s="46">
        <v>0</v>
      </c>
      <c r="S33" s="74">
        <v>0</v>
      </c>
      <c r="U33" s="73">
        <v>-186.5</v>
      </c>
      <c r="V33" s="74">
        <v>27.35</v>
      </c>
      <c r="W33">
        <v>-158</v>
      </c>
      <c r="X33">
        <v>-28</v>
      </c>
      <c r="Y33">
        <v>-0.5</v>
      </c>
      <c r="Z33">
        <v>1.95</v>
      </c>
      <c r="AA33">
        <v>3.85</v>
      </c>
      <c r="AB33">
        <v>0.16</v>
      </c>
      <c r="AC33">
        <v>21.39</v>
      </c>
    </row>
    <row r="34" spans="7:29">
      <c r="G34" t="s">
        <v>76</v>
      </c>
      <c r="H34" s="73">
        <v>0</v>
      </c>
      <c r="I34" s="46">
        <v>0</v>
      </c>
      <c r="J34" s="46">
        <v>20.65</v>
      </c>
      <c r="K34" s="46">
        <v>5.68</v>
      </c>
      <c r="L34" s="46">
        <v>2.38</v>
      </c>
      <c r="M34" s="74">
        <v>0.11</v>
      </c>
      <c r="N34" s="73">
        <v>-174</v>
      </c>
      <c r="O34" s="46">
        <v>-35</v>
      </c>
      <c r="P34" s="46">
        <v>0</v>
      </c>
      <c r="Q34" s="46">
        <v>0</v>
      </c>
      <c r="R34" s="46">
        <v>0</v>
      </c>
      <c r="S34" s="74">
        <v>0</v>
      </c>
      <c r="U34" s="73">
        <v>-209.5</v>
      </c>
      <c r="V34" s="74">
        <v>28.82</v>
      </c>
      <c r="W34">
        <v>-174</v>
      </c>
      <c r="X34">
        <v>-35</v>
      </c>
      <c r="Y34">
        <v>-0.5</v>
      </c>
      <c r="Z34">
        <v>2.38</v>
      </c>
      <c r="AA34">
        <v>5.68</v>
      </c>
      <c r="AB34">
        <v>0.11</v>
      </c>
      <c r="AC34">
        <v>20.65</v>
      </c>
    </row>
    <row r="35" spans="7:29">
      <c r="G35" t="s">
        <v>77</v>
      </c>
      <c r="H35" s="73">
        <v>0</v>
      </c>
      <c r="I35" s="46">
        <v>0</v>
      </c>
      <c r="J35" s="46">
        <v>27.54</v>
      </c>
      <c r="K35" s="46">
        <v>5.51</v>
      </c>
      <c r="L35" s="46">
        <v>1.93</v>
      </c>
      <c r="M35" s="74">
        <v>0</v>
      </c>
      <c r="N35" s="73">
        <v>-118</v>
      </c>
      <c r="O35" s="46">
        <v>-93</v>
      </c>
      <c r="P35" s="46">
        <v>0</v>
      </c>
      <c r="Q35" s="46">
        <v>0</v>
      </c>
      <c r="R35" s="46">
        <v>0</v>
      </c>
      <c r="S35" s="74">
        <v>0</v>
      </c>
      <c r="U35" s="73">
        <v>-211.2</v>
      </c>
      <c r="V35" s="74">
        <v>34.979999999999997</v>
      </c>
      <c r="W35">
        <v>-118</v>
      </c>
      <c r="X35">
        <v>-93</v>
      </c>
      <c r="Y35">
        <v>-0.2</v>
      </c>
      <c r="Z35">
        <v>1.93</v>
      </c>
      <c r="AA35">
        <v>5.51</v>
      </c>
      <c r="AB35">
        <v>0</v>
      </c>
      <c r="AC35">
        <v>27.54</v>
      </c>
    </row>
    <row r="36" spans="7:29">
      <c r="G36" t="s">
        <v>78</v>
      </c>
      <c r="H36" s="73">
        <v>0</v>
      </c>
      <c r="I36" s="46">
        <v>0</v>
      </c>
      <c r="J36" s="46">
        <v>54.9</v>
      </c>
      <c r="K36" s="46">
        <v>6.58</v>
      </c>
      <c r="L36" s="46">
        <v>2.31</v>
      </c>
      <c r="M36" s="74">
        <v>0.26</v>
      </c>
      <c r="N36" s="73">
        <v>-52</v>
      </c>
      <c r="O36" s="46">
        <v>-72</v>
      </c>
      <c r="P36" s="46">
        <v>0</v>
      </c>
      <c r="Q36" s="46">
        <v>0</v>
      </c>
      <c r="R36" s="46">
        <v>0</v>
      </c>
      <c r="S36" s="74">
        <v>0</v>
      </c>
      <c r="U36" s="73">
        <v>-124.2</v>
      </c>
      <c r="V36" s="74">
        <v>64.05</v>
      </c>
      <c r="W36">
        <v>-52</v>
      </c>
      <c r="X36">
        <v>-72</v>
      </c>
      <c r="Y36">
        <v>-0.2</v>
      </c>
      <c r="Z36">
        <v>2.31</v>
      </c>
      <c r="AA36">
        <v>6.58</v>
      </c>
      <c r="AB36">
        <v>0.26</v>
      </c>
      <c r="AC36">
        <v>54.9</v>
      </c>
    </row>
    <row r="37" spans="7:29">
      <c r="G37" t="s">
        <v>79</v>
      </c>
      <c r="H37" s="73">
        <v>0</v>
      </c>
      <c r="I37" s="46">
        <v>0</v>
      </c>
      <c r="J37" s="46">
        <v>55.29</v>
      </c>
      <c r="K37" s="46">
        <v>8.3000000000000007</v>
      </c>
      <c r="L37" s="46">
        <v>1.66</v>
      </c>
      <c r="M37" s="74">
        <v>0.22</v>
      </c>
      <c r="N37" s="73">
        <v>-72</v>
      </c>
      <c r="O37" s="46">
        <v>-90</v>
      </c>
      <c r="P37" s="46">
        <v>0</v>
      </c>
      <c r="Q37" s="46">
        <v>0</v>
      </c>
      <c r="R37" s="46">
        <v>0</v>
      </c>
      <c r="S37" s="74">
        <v>0</v>
      </c>
      <c r="U37" s="73">
        <v>-162.19999999999999</v>
      </c>
      <c r="V37" s="74">
        <v>65.47</v>
      </c>
      <c r="W37">
        <v>-72</v>
      </c>
      <c r="X37">
        <v>-90</v>
      </c>
      <c r="Y37">
        <v>-0.2</v>
      </c>
      <c r="Z37">
        <v>1.66</v>
      </c>
      <c r="AA37">
        <v>8.3000000000000007</v>
      </c>
      <c r="AB37">
        <v>0.22</v>
      </c>
      <c r="AC37">
        <v>55.29</v>
      </c>
    </row>
    <row r="38" spans="7:29">
      <c r="G38" t="s">
        <v>80</v>
      </c>
      <c r="H38" s="73">
        <v>0</v>
      </c>
      <c r="I38" s="46">
        <v>0</v>
      </c>
      <c r="J38" s="46">
        <v>50.46</v>
      </c>
      <c r="K38" s="46">
        <v>7.58</v>
      </c>
      <c r="L38" s="46">
        <v>1.51</v>
      </c>
      <c r="M38" s="74">
        <v>0.32</v>
      </c>
      <c r="N38" s="73">
        <v>-49</v>
      </c>
      <c r="O38" s="46">
        <v>-83</v>
      </c>
      <c r="P38" s="46">
        <v>0</v>
      </c>
      <c r="Q38" s="46">
        <v>0</v>
      </c>
      <c r="R38" s="46">
        <v>0</v>
      </c>
      <c r="S38" s="74">
        <v>0</v>
      </c>
      <c r="U38" s="73">
        <v>-132.19999999999999</v>
      </c>
      <c r="V38" s="74">
        <v>59.87</v>
      </c>
      <c r="W38">
        <v>-49</v>
      </c>
      <c r="X38">
        <v>-83</v>
      </c>
      <c r="Y38">
        <v>-0.2</v>
      </c>
      <c r="Z38">
        <v>1.51</v>
      </c>
      <c r="AA38">
        <v>7.58</v>
      </c>
      <c r="AB38">
        <v>0.32</v>
      </c>
      <c r="AC38">
        <v>50.46</v>
      </c>
    </row>
    <row r="39" spans="7:29">
      <c r="G39" t="s">
        <v>81</v>
      </c>
      <c r="H39" s="73">
        <v>0</v>
      </c>
      <c r="I39" s="46">
        <v>0</v>
      </c>
      <c r="J39" s="46">
        <v>61.46</v>
      </c>
      <c r="K39" s="46">
        <v>6.14</v>
      </c>
      <c r="L39" s="46">
        <v>2.15</v>
      </c>
      <c r="M39" s="74">
        <v>0.39</v>
      </c>
      <c r="N39" s="73">
        <v>-99</v>
      </c>
      <c r="O39" s="46">
        <v>-110</v>
      </c>
      <c r="P39" s="46">
        <v>0</v>
      </c>
      <c r="Q39" s="46">
        <v>0</v>
      </c>
      <c r="R39" s="46">
        <v>0</v>
      </c>
      <c r="S39" s="74">
        <v>0</v>
      </c>
      <c r="U39" s="73">
        <v>-209.7</v>
      </c>
      <c r="V39" s="74">
        <v>70.14</v>
      </c>
      <c r="W39">
        <v>-99</v>
      </c>
      <c r="X39">
        <v>-110</v>
      </c>
      <c r="Y39">
        <v>-0.7</v>
      </c>
      <c r="Z39">
        <v>2.15</v>
      </c>
      <c r="AA39">
        <v>6.14</v>
      </c>
      <c r="AB39">
        <v>0.39</v>
      </c>
      <c r="AC39">
        <v>61.46</v>
      </c>
    </row>
    <row r="40" spans="7:29">
      <c r="G40" t="s">
        <v>82</v>
      </c>
      <c r="H40" s="73">
        <v>0</v>
      </c>
      <c r="I40" s="46">
        <v>0</v>
      </c>
      <c r="J40" s="46">
        <v>86.96</v>
      </c>
      <c r="K40" s="46">
        <v>8.69</v>
      </c>
      <c r="L40" s="46">
        <v>2.61</v>
      </c>
      <c r="M40" s="74">
        <v>0.39</v>
      </c>
      <c r="N40" s="73">
        <v>-92</v>
      </c>
      <c r="O40" s="46">
        <v>-105</v>
      </c>
      <c r="P40" s="46">
        <v>0</v>
      </c>
      <c r="Q40" s="46">
        <v>0</v>
      </c>
      <c r="R40" s="46">
        <v>0</v>
      </c>
      <c r="S40" s="74">
        <v>0</v>
      </c>
      <c r="U40" s="73">
        <v>-197.7</v>
      </c>
      <c r="V40" s="74">
        <v>98.65</v>
      </c>
      <c r="W40">
        <v>-92</v>
      </c>
      <c r="X40">
        <v>-105</v>
      </c>
      <c r="Y40">
        <v>-0.7</v>
      </c>
      <c r="Z40">
        <v>2.61</v>
      </c>
      <c r="AA40">
        <v>8.69</v>
      </c>
      <c r="AB40">
        <v>0.39</v>
      </c>
      <c r="AC40">
        <v>86.96</v>
      </c>
    </row>
    <row r="41" spans="7:29">
      <c r="G41" t="s">
        <v>83</v>
      </c>
      <c r="H41" s="73">
        <v>0</v>
      </c>
      <c r="I41" s="46">
        <v>0</v>
      </c>
      <c r="J41" s="46">
        <v>27.91</v>
      </c>
      <c r="K41" s="46">
        <v>9.6300000000000008</v>
      </c>
      <c r="L41" s="46">
        <v>4.8099999999999996</v>
      </c>
      <c r="M41" s="74">
        <v>1.54</v>
      </c>
      <c r="N41" s="73">
        <v>-47</v>
      </c>
      <c r="O41" s="46">
        <v>-112</v>
      </c>
      <c r="P41" s="46">
        <v>0</v>
      </c>
      <c r="Q41" s="46">
        <v>0</v>
      </c>
      <c r="R41" s="46">
        <v>0</v>
      </c>
      <c r="S41" s="74">
        <v>0</v>
      </c>
      <c r="U41" s="73">
        <v>-159.69999999999999</v>
      </c>
      <c r="V41" s="74">
        <v>43.89</v>
      </c>
      <c r="W41">
        <v>-47</v>
      </c>
      <c r="X41">
        <v>-112</v>
      </c>
      <c r="Y41">
        <v>-0.7</v>
      </c>
      <c r="Z41">
        <v>4.8099999999999996</v>
      </c>
      <c r="AA41">
        <v>9.6300000000000008</v>
      </c>
      <c r="AB41">
        <v>1.54</v>
      </c>
      <c r="AC41">
        <v>27.91</v>
      </c>
    </row>
    <row r="42" spans="7:29">
      <c r="G42" t="s">
        <v>84</v>
      </c>
      <c r="H42" s="73">
        <v>0</v>
      </c>
      <c r="I42" s="46">
        <v>0</v>
      </c>
      <c r="J42" s="46">
        <v>19.25</v>
      </c>
      <c r="K42" s="46">
        <v>9.6300000000000008</v>
      </c>
      <c r="L42" s="46">
        <v>3.85</v>
      </c>
      <c r="M42" s="74">
        <v>0.48</v>
      </c>
      <c r="N42" s="73">
        <v>-70</v>
      </c>
      <c r="O42" s="46">
        <v>-109</v>
      </c>
      <c r="P42" s="46">
        <v>0</v>
      </c>
      <c r="Q42" s="46">
        <v>0</v>
      </c>
      <c r="R42" s="46">
        <v>0</v>
      </c>
      <c r="S42" s="74">
        <v>0</v>
      </c>
      <c r="U42" s="73">
        <v>-179.7</v>
      </c>
      <c r="V42" s="74">
        <v>33.21</v>
      </c>
      <c r="W42">
        <v>-70</v>
      </c>
      <c r="X42">
        <v>-109</v>
      </c>
      <c r="Y42">
        <v>-0.7</v>
      </c>
      <c r="Z42">
        <v>3.85</v>
      </c>
      <c r="AA42">
        <v>9.6300000000000008</v>
      </c>
      <c r="AB42">
        <v>0.48</v>
      </c>
      <c r="AC42">
        <v>19.25</v>
      </c>
    </row>
    <row r="43" spans="7:29">
      <c r="G43" t="s">
        <v>85</v>
      </c>
      <c r="H43" s="73">
        <v>36.58</v>
      </c>
      <c r="I43" s="46">
        <v>0</v>
      </c>
      <c r="J43" s="46">
        <v>26.95</v>
      </c>
      <c r="K43" s="46">
        <v>9.6300000000000008</v>
      </c>
      <c r="L43" s="46">
        <v>2.6</v>
      </c>
      <c r="M43" s="74">
        <v>0.19</v>
      </c>
      <c r="N43" s="73">
        <v>0</v>
      </c>
      <c r="O43" s="46">
        <v>-95</v>
      </c>
      <c r="P43" s="46">
        <v>0</v>
      </c>
      <c r="Q43" s="46">
        <v>0</v>
      </c>
      <c r="R43" s="46">
        <v>0</v>
      </c>
      <c r="S43" s="74">
        <v>0</v>
      </c>
      <c r="U43" s="73">
        <v>-95.7</v>
      </c>
      <c r="V43" s="74">
        <v>75.95</v>
      </c>
      <c r="W43">
        <v>36.58</v>
      </c>
      <c r="X43">
        <v>-95</v>
      </c>
      <c r="Y43">
        <v>-0.7</v>
      </c>
      <c r="Z43">
        <v>2.6</v>
      </c>
      <c r="AA43">
        <v>9.6300000000000008</v>
      </c>
      <c r="AB43">
        <v>0.19</v>
      </c>
      <c r="AC43">
        <v>26.95</v>
      </c>
    </row>
    <row r="44" spans="7:29">
      <c r="G44" t="s">
        <v>86</v>
      </c>
      <c r="H44" s="73">
        <v>42.35</v>
      </c>
      <c r="I44" s="46">
        <v>0</v>
      </c>
      <c r="J44" s="46">
        <v>11.55</v>
      </c>
      <c r="K44" s="46">
        <v>9.6300000000000008</v>
      </c>
      <c r="L44" s="46">
        <v>1.73</v>
      </c>
      <c r="M44" s="74">
        <v>0</v>
      </c>
      <c r="N44" s="73">
        <v>0</v>
      </c>
      <c r="O44" s="46">
        <v>-91</v>
      </c>
      <c r="P44" s="46">
        <v>0</v>
      </c>
      <c r="Q44" s="46">
        <v>0</v>
      </c>
      <c r="R44" s="46">
        <v>0</v>
      </c>
      <c r="S44" s="74">
        <v>0</v>
      </c>
      <c r="U44" s="73">
        <v>-91.7</v>
      </c>
      <c r="V44" s="74">
        <v>65.260000000000005</v>
      </c>
      <c r="W44">
        <v>42.35</v>
      </c>
      <c r="X44">
        <v>-91</v>
      </c>
      <c r="Y44">
        <v>-0.7</v>
      </c>
      <c r="Z44">
        <v>1.73</v>
      </c>
      <c r="AA44">
        <v>9.6300000000000008</v>
      </c>
      <c r="AB44">
        <v>0</v>
      </c>
      <c r="AC44">
        <v>11.55</v>
      </c>
    </row>
    <row r="45" spans="7:29">
      <c r="G45" t="s">
        <v>87</v>
      </c>
      <c r="H45" s="73">
        <v>26.95</v>
      </c>
      <c r="I45" s="46">
        <v>0</v>
      </c>
      <c r="J45" s="46">
        <v>0</v>
      </c>
      <c r="K45" s="46">
        <v>9.6300000000000008</v>
      </c>
      <c r="L45" s="46">
        <v>10.97</v>
      </c>
      <c r="M45" s="74">
        <v>0</v>
      </c>
      <c r="N45" s="73">
        <v>0</v>
      </c>
      <c r="O45" s="46">
        <v>-110</v>
      </c>
      <c r="P45" s="46">
        <v>0</v>
      </c>
      <c r="Q45" s="46">
        <v>0</v>
      </c>
      <c r="R45" s="46">
        <v>0</v>
      </c>
      <c r="S45" s="74">
        <v>0</v>
      </c>
      <c r="U45" s="73">
        <v>-110.7</v>
      </c>
      <c r="V45" s="74">
        <v>47.55</v>
      </c>
      <c r="W45">
        <v>26.95</v>
      </c>
      <c r="X45">
        <v>-110</v>
      </c>
      <c r="Y45">
        <v>-0.7</v>
      </c>
      <c r="Z45">
        <v>10.97</v>
      </c>
      <c r="AA45">
        <v>9.6300000000000008</v>
      </c>
      <c r="AB45">
        <v>0</v>
      </c>
      <c r="AC45">
        <v>0</v>
      </c>
    </row>
    <row r="46" spans="7:29">
      <c r="G46" t="s">
        <v>88</v>
      </c>
      <c r="H46" s="73">
        <v>14.44</v>
      </c>
      <c r="I46" s="46">
        <v>0</v>
      </c>
      <c r="J46" s="46">
        <v>0</v>
      </c>
      <c r="K46" s="46">
        <v>9.6300000000000008</v>
      </c>
      <c r="L46" s="46">
        <v>10.199999999999999</v>
      </c>
      <c r="M46" s="74">
        <v>0</v>
      </c>
      <c r="N46" s="73">
        <v>0</v>
      </c>
      <c r="O46" s="46">
        <v>-109</v>
      </c>
      <c r="P46" s="46">
        <v>0</v>
      </c>
      <c r="Q46" s="46">
        <v>0</v>
      </c>
      <c r="R46" s="46">
        <v>0</v>
      </c>
      <c r="S46" s="74">
        <v>0</v>
      </c>
      <c r="U46" s="73">
        <v>-109.7</v>
      </c>
      <c r="V46" s="74">
        <v>34.270000000000003</v>
      </c>
      <c r="W46">
        <v>14.44</v>
      </c>
      <c r="X46">
        <v>-109</v>
      </c>
      <c r="Y46">
        <v>-0.7</v>
      </c>
      <c r="Z46">
        <v>10.199999999999999</v>
      </c>
      <c r="AA46">
        <v>9.6300000000000008</v>
      </c>
      <c r="AB46">
        <v>0</v>
      </c>
      <c r="AC46">
        <v>0</v>
      </c>
    </row>
    <row r="47" spans="7:29">
      <c r="G47" t="s">
        <v>89</v>
      </c>
      <c r="H47" s="73">
        <v>0</v>
      </c>
      <c r="I47" s="46">
        <v>0</v>
      </c>
      <c r="J47" s="46">
        <v>9.6300000000000008</v>
      </c>
      <c r="K47" s="46">
        <v>9.6300000000000008</v>
      </c>
      <c r="L47" s="46">
        <v>8.66</v>
      </c>
      <c r="M47" s="74">
        <v>0</v>
      </c>
      <c r="N47" s="73">
        <v>-36</v>
      </c>
      <c r="O47" s="46">
        <v>-86</v>
      </c>
      <c r="P47" s="46">
        <v>0</v>
      </c>
      <c r="Q47" s="46">
        <v>0</v>
      </c>
      <c r="R47" s="46">
        <v>0</v>
      </c>
      <c r="S47" s="74">
        <v>0</v>
      </c>
      <c r="U47" s="73">
        <v>-122.7</v>
      </c>
      <c r="V47" s="74">
        <v>27.92</v>
      </c>
      <c r="W47">
        <v>-36</v>
      </c>
      <c r="X47">
        <v>-86</v>
      </c>
      <c r="Y47">
        <v>-0.7</v>
      </c>
      <c r="Z47">
        <v>8.66</v>
      </c>
      <c r="AA47">
        <v>9.6300000000000008</v>
      </c>
      <c r="AB47">
        <v>0</v>
      </c>
      <c r="AC47">
        <v>9.6300000000000008</v>
      </c>
    </row>
    <row r="48" spans="7:29">
      <c r="G48" t="s">
        <v>90</v>
      </c>
      <c r="H48" s="73">
        <v>0</v>
      </c>
      <c r="I48" s="46">
        <v>0</v>
      </c>
      <c r="J48" s="46">
        <v>9.6300000000000008</v>
      </c>
      <c r="K48" s="46">
        <v>9.6199999999999992</v>
      </c>
      <c r="L48" s="46">
        <v>8.66</v>
      </c>
      <c r="M48" s="74">
        <v>0.1</v>
      </c>
      <c r="N48" s="73">
        <v>-47</v>
      </c>
      <c r="O48" s="46">
        <v>-62</v>
      </c>
      <c r="P48" s="46">
        <v>0</v>
      </c>
      <c r="Q48" s="46">
        <v>0</v>
      </c>
      <c r="R48" s="46">
        <v>0</v>
      </c>
      <c r="S48" s="74">
        <v>0</v>
      </c>
      <c r="U48" s="73">
        <v>-109.7</v>
      </c>
      <c r="V48" s="74">
        <v>28.01</v>
      </c>
      <c r="W48">
        <v>-47</v>
      </c>
      <c r="X48">
        <v>-62</v>
      </c>
      <c r="Y48">
        <v>-0.7</v>
      </c>
      <c r="Z48">
        <v>8.66</v>
      </c>
      <c r="AA48">
        <v>9.6199999999999992</v>
      </c>
      <c r="AB48">
        <v>0.1</v>
      </c>
      <c r="AC48">
        <v>9.6300000000000008</v>
      </c>
    </row>
    <row r="49" spans="7:29">
      <c r="G49" t="s">
        <v>91</v>
      </c>
      <c r="H49" s="73">
        <v>0</v>
      </c>
      <c r="I49" s="46">
        <v>0</v>
      </c>
      <c r="J49" s="46">
        <v>14.44</v>
      </c>
      <c r="K49" s="46">
        <v>9.6300000000000008</v>
      </c>
      <c r="L49" s="46">
        <v>7.7</v>
      </c>
      <c r="M49" s="74">
        <v>0</v>
      </c>
      <c r="N49" s="73">
        <v>-18</v>
      </c>
      <c r="O49" s="46">
        <v>-79</v>
      </c>
      <c r="P49" s="46">
        <v>0</v>
      </c>
      <c r="Q49" s="46">
        <v>0</v>
      </c>
      <c r="R49" s="46">
        <v>0</v>
      </c>
      <c r="S49" s="74">
        <v>0</v>
      </c>
      <c r="U49" s="73">
        <v>-97.2</v>
      </c>
      <c r="V49" s="74">
        <v>31.77</v>
      </c>
      <c r="W49">
        <v>-18</v>
      </c>
      <c r="X49">
        <v>-79</v>
      </c>
      <c r="Y49">
        <v>-0.2</v>
      </c>
      <c r="Z49">
        <v>7.7</v>
      </c>
      <c r="AA49">
        <v>9.6300000000000008</v>
      </c>
      <c r="AB49">
        <v>0</v>
      </c>
      <c r="AC49">
        <v>14.44</v>
      </c>
    </row>
    <row r="50" spans="7:29">
      <c r="G50" t="s">
        <v>92</v>
      </c>
      <c r="H50" s="73">
        <v>0</v>
      </c>
      <c r="I50" s="46">
        <v>0</v>
      </c>
      <c r="J50" s="46">
        <v>19.25</v>
      </c>
      <c r="K50" s="46">
        <v>9.6300000000000008</v>
      </c>
      <c r="L50" s="46">
        <v>6.74</v>
      </c>
      <c r="M50" s="74">
        <v>0</v>
      </c>
      <c r="N50" s="73">
        <v>-17</v>
      </c>
      <c r="O50" s="46">
        <v>-57</v>
      </c>
      <c r="P50" s="46">
        <v>0</v>
      </c>
      <c r="Q50" s="46">
        <v>0</v>
      </c>
      <c r="R50" s="46">
        <v>0</v>
      </c>
      <c r="S50" s="74">
        <v>0</v>
      </c>
      <c r="U50" s="73">
        <v>-74.2</v>
      </c>
      <c r="V50" s="74">
        <v>35.619999999999997</v>
      </c>
      <c r="W50">
        <v>-17</v>
      </c>
      <c r="X50">
        <v>-57</v>
      </c>
      <c r="Y50">
        <v>-0.2</v>
      </c>
      <c r="Z50">
        <v>6.74</v>
      </c>
      <c r="AA50">
        <v>9.6300000000000008</v>
      </c>
      <c r="AB50">
        <v>0</v>
      </c>
      <c r="AC50">
        <v>19.25</v>
      </c>
    </row>
    <row r="51" spans="7:29">
      <c r="G51" t="s">
        <v>93</v>
      </c>
      <c r="H51" s="73">
        <v>0</v>
      </c>
      <c r="I51" s="46">
        <v>0</v>
      </c>
      <c r="J51" s="46">
        <v>28.87</v>
      </c>
      <c r="K51" s="46">
        <v>0</v>
      </c>
      <c r="L51" s="46">
        <v>5.78</v>
      </c>
      <c r="M51" s="74">
        <v>0</v>
      </c>
      <c r="N51" s="73">
        <v>0</v>
      </c>
      <c r="O51" s="46">
        <v>-64</v>
      </c>
      <c r="P51" s="46">
        <v>0</v>
      </c>
      <c r="Q51" s="46">
        <v>0</v>
      </c>
      <c r="R51" s="46">
        <v>0</v>
      </c>
      <c r="S51" s="74">
        <v>0</v>
      </c>
      <c r="U51" s="73">
        <v>-64.2</v>
      </c>
      <c r="V51" s="74">
        <v>34.65</v>
      </c>
      <c r="W51">
        <v>0</v>
      </c>
      <c r="X51">
        <v>-64</v>
      </c>
      <c r="Y51">
        <v>-0.2</v>
      </c>
      <c r="Z51">
        <v>5.78</v>
      </c>
      <c r="AA51">
        <v>0</v>
      </c>
      <c r="AB51">
        <v>0</v>
      </c>
      <c r="AC51">
        <v>28.87</v>
      </c>
    </row>
    <row r="52" spans="7:29">
      <c r="G52" t="s">
        <v>94</v>
      </c>
      <c r="H52" s="73">
        <v>0</v>
      </c>
      <c r="I52" s="46">
        <v>0</v>
      </c>
      <c r="J52" s="46">
        <v>28.87</v>
      </c>
      <c r="K52" s="46">
        <v>0</v>
      </c>
      <c r="L52" s="46">
        <v>6.26</v>
      </c>
      <c r="M52" s="74">
        <v>0</v>
      </c>
      <c r="N52" s="73">
        <v>0</v>
      </c>
      <c r="O52" s="46">
        <v>-64</v>
      </c>
      <c r="P52" s="46">
        <v>0</v>
      </c>
      <c r="Q52" s="46">
        <v>0</v>
      </c>
      <c r="R52" s="46">
        <v>0</v>
      </c>
      <c r="S52" s="74">
        <v>0</v>
      </c>
      <c r="U52" s="73">
        <v>-64.2</v>
      </c>
      <c r="V52" s="74">
        <v>35.130000000000003</v>
      </c>
      <c r="W52">
        <v>0</v>
      </c>
      <c r="X52">
        <v>-64</v>
      </c>
      <c r="Y52">
        <v>-0.2</v>
      </c>
      <c r="Z52">
        <v>6.26</v>
      </c>
      <c r="AA52">
        <v>0</v>
      </c>
      <c r="AB52">
        <v>0</v>
      </c>
      <c r="AC52">
        <v>28.87</v>
      </c>
    </row>
    <row r="53" spans="7:29">
      <c r="G53" t="s">
        <v>95</v>
      </c>
      <c r="H53" s="73">
        <v>0</v>
      </c>
      <c r="I53" s="46">
        <v>0</v>
      </c>
      <c r="J53" s="46">
        <v>33.69</v>
      </c>
      <c r="K53" s="46">
        <v>0</v>
      </c>
      <c r="L53" s="46">
        <v>4.33</v>
      </c>
      <c r="M53" s="74">
        <v>0</v>
      </c>
      <c r="N53" s="73">
        <v>0</v>
      </c>
      <c r="O53" s="46">
        <v>-71</v>
      </c>
      <c r="P53" s="46">
        <v>0</v>
      </c>
      <c r="Q53" s="46">
        <v>0</v>
      </c>
      <c r="R53" s="46">
        <v>0</v>
      </c>
      <c r="S53" s="74">
        <v>0</v>
      </c>
      <c r="U53" s="73">
        <v>-71.2</v>
      </c>
      <c r="V53" s="74">
        <v>38.020000000000003</v>
      </c>
      <c r="W53">
        <v>0</v>
      </c>
      <c r="X53">
        <v>-71</v>
      </c>
      <c r="Y53">
        <v>-0.2</v>
      </c>
      <c r="Z53">
        <v>4.33</v>
      </c>
      <c r="AA53">
        <v>0</v>
      </c>
      <c r="AB53">
        <v>0</v>
      </c>
      <c r="AC53">
        <v>33.69</v>
      </c>
    </row>
    <row r="54" spans="7:29">
      <c r="G54" t="s">
        <v>96</v>
      </c>
      <c r="H54" s="73">
        <v>0</v>
      </c>
      <c r="I54" s="46">
        <v>0</v>
      </c>
      <c r="J54" s="46">
        <v>48.13</v>
      </c>
      <c r="K54" s="46">
        <v>0</v>
      </c>
      <c r="L54" s="46">
        <v>4.33</v>
      </c>
      <c r="M54" s="74">
        <v>0</v>
      </c>
      <c r="N54" s="73">
        <v>0</v>
      </c>
      <c r="O54" s="46">
        <v>-65</v>
      </c>
      <c r="P54" s="46">
        <v>0</v>
      </c>
      <c r="Q54" s="46">
        <v>0</v>
      </c>
      <c r="R54" s="46">
        <v>0</v>
      </c>
      <c r="S54" s="74">
        <v>0</v>
      </c>
      <c r="U54" s="73">
        <v>-65.2</v>
      </c>
      <c r="V54" s="74">
        <v>52.46</v>
      </c>
      <c r="W54">
        <v>0</v>
      </c>
      <c r="X54">
        <v>-65</v>
      </c>
      <c r="Y54">
        <v>-0.2</v>
      </c>
      <c r="Z54">
        <v>4.33</v>
      </c>
      <c r="AA54">
        <v>0</v>
      </c>
      <c r="AB54">
        <v>0</v>
      </c>
      <c r="AC54">
        <v>48.13</v>
      </c>
    </row>
    <row r="55" spans="7:29">
      <c r="G55" t="s">
        <v>97</v>
      </c>
      <c r="H55" s="73">
        <v>57.75</v>
      </c>
      <c r="I55" s="46">
        <v>0</v>
      </c>
      <c r="J55" s="46">
        <v>0</v>
      </c>
      <c r="K55" s="46">
        <v>0</v>
      </c>
      <c r="L55" s="46">
        <v>5.01</v>
      </c>
      <c r="M55" s="74">
        <v>0</v>
      </c>
      <c r="N55" s="73">
        <v>0</v>
      </c>
      <c r="O55" s="46">
        <v>-88</v>
      </c>
      <c r="P55" s="46">
        <v>-30</v>
      </c>
      <c r="Q55" s="46">
        <v>0</v>
      </c>
      <c r="R55" s="46">
        <v>0</v>
      </c>
      <c r="S55" s="74">
        <v>0</v>
      </c>
      <c r="U55" s="73">
        <v>-118.2</v>
      </c>
      <c r="V55" s="74">
        <v>62.76</v>
      </c>
      <c r="W55">
        <v>57.75</v>
      </c>
      <c r="X55">
        <v>-88</v>
      </c>
      <c r="Y55">
        <v>-0.2</v>
      </c>
      <c r="Z55">
        <v>5.01</v>
      </c>
      <c r="AA55">
        <v>0</v>
      </c>
      <c r="AB55">
        <v>0</v>
      </c>
      <c r="AC55">
        <v>-30</v>
      </c>
    </row>
    <row r="56" spans="7:29">
      <c r="G56" t="s">
        <v>98</v>
      </c>
      <c r="H56" s="73">
        <v>60.64</v>
      </c>
      <c r="I56" s="46">
        <v>0</v>
      </c>
      <c r="J56" s="46">
        <v>0</v>
      </c>
      <c r="K56" s="46">
        <v>0</v>
      </c>
      <c r="L56" s="46">
        <v>4.91</v>
      </c>
      <c r="M56" s="74">
        <v>0</v>
      </c>
      <c r="N56" s="73">
        <v>0</v>
      </c>
      <c r="O56" s="46">
        <v>-98</v>
      </c>
      <c r="P56" s="46">
        <v>-30</v>
      </c>
      <c r="Q56" s="46">
        <v>0</v>
      </c>
      <c r="R56" s="46">
        <v>0</v>
      </c>
      <c r="S56" s="74">
        <v>0</v>
      </c>
      <c r="U56" s="73">
        <v>-128.19999999999999</v>
      </c>
      <c r="V56" s="74">
        <v>65.55</v>
      </c>
      <c r="W56">
        <v>60.64</v>
      </c>
      <c r="X56">
        <v>-98</v>
      </c>
      <c r="Y56">
        <v>-0.2</v>
      </c>
      <c r="Z56">
        <v>4.91</v>
      </c>
      <c r="AA56">
        <v>0</v>
      </c>
      <c r="AB56">
        <v>0</v>
      </c>
      <c r="AC56">
        <v>-30</v>
      </c>
    </row>
    <row r="57" spans="7:29">
      <c r="G57" t="s">
        <v>99</v>
      </c>
      <c r="H57" s="73">
        <v>30.81</v>
      </c>
      <c r="I57" s="46">
        <v>0</v>
      </c>
      <c r="J57" s="46">
        <v>0</v>
      </c>
      <c r="K57" s="46">
        <v>0</v>
      </c>
      <c r="L57" s="46">
        <v>4.8099999999999996</v>
      </c>
      <c r="M57" s="74">
        <v>0</v>
      </c>
      <c r="N57" s="73">
        <v>0</v>
      </c>
      <c r="O57" s="46">
        <v>-47</v>
      </c>
      <c r="P57" s="46">
        <v>0</v>
      </c>
      <c r="Q57" s="46">
        <v>0</v>
      </c>
      <c r="R57" s="46">
        <v>0</v>
      </c>
      <c r="S57" s="74">
        <v>0</v>
      </c>
      <c r="U57" s="73">
        <v>-47.2</v>
      </c>
      <c r="V57" s="74">
        <v>35.619999999999997</v>
      </c>
      <c r="W57">
        <v>30.81</v>
      </c>
      <c r="X57">
        <v>-47</v>
      </c>
      <c r="Y57">
        <v>-0.2</v>
      </c>
      <c r="Z57">
        <v>4.8099999999999996</v>
      </c>
      <c r="AA57">
        <v>0</v>
      </c>
      <c r="AB57">
        <v>0</v>
      </c>
      <c r="AC57">
        <v>0</v>
      </c>
    </row>
    <row r="58" spans="7:29">
      <c r="G58" t="s">
        <v>100</v>
      </c>
      <c r="H58" s="73">
        <v>14.44</v>
      </c>
      <c r="I58" s="46">
        <v>0</v>
      </c>
      <c r="J58" s="46">
        <v>21.18</v>
      </c>
      <c r="K58" s="46">
        <v>0</v>
      </c>
      <c r="L58" s="46">
        <v>4.8099999999999996</v>
      </c>
      <c r="M58" s="74">
        <v>0</v>
      </c>
      <c r="N58" s="73">
        <v>0</v>
      </c>
      <c r="O58" s="46">
        <v>-45</v>
      </c>
      <c r="P58" s="46">
        <v>0</v>
      </c>
      <c r="Q58" s="46">
        <v>0</v>
      </c>
      <c r="R58" s="46">
        <v>0</v>
      </c>
      <c r="S58" s="74">
        <v>0</v>
      </c>
      <c r="U58" s="73">
        <v>-45.2</v>
      </c>
      <c r="V58" s="74">
        <v>40.43</v>
      </c>
      <c r="W58">
        <v>14.44</v>
      </c>
      <c r="X58">
        <v>-45</v>
      </c>
      <c r="Y58">
        <v>-0.2</v>
      </c>
      <c r="Z58">
        <v>4.8099999999999996</v>
      </c>
      <c r="AA58">
        <v>0</v>
      </c>
      <c r="AB58">
        <v>0</v>
      </c>
      <c r="AC58">
        <v>21.18</v>
      </c>
    </row>
    <row r="59" spans="7:29">
      <c r="G59" t="s">
        <v>101</v>
      </c>
      <c r="H59" s="73">
        <v>39.47</v>
      </c>
      <c r="I59" s="46">
        <v>0</v>
      </c>
      <c r="J59" s="46">
        <v>19.25</v>
      </c>
      <c r="K59" s="46">
        <v>0</v>
      </c>
      <c r="L59" s="46">
        <v>4.33</v>
      </c>
      <c r="M59" s="74">
        <v>0</v>
      </c>
      <c r="N59" s="73">
        <v>0</v>
      </c>
      <c r="O59" s="46">
        <v>-20</v>
      </c>
      <c r="P59" s="46">
        <v>0</v>
      </c>
      <c r="Q59" s="46">
        <v>0</v>
      </c>
      <c r="R59" s="46">
        <v>0</v>
      </c>
      <c r="S59" s="74">
        <v>0</v>
      </c>
      <c r="U59" s="73">
        <v>-20.2</v>
      </c>
      <c r="V59" s="74">
        <v>63.05</v>
      </c>
      <c r="W59">
        <v>39.47</v>
      </c>
      <c r="X59">
        <v>-20</v>
      </c>
      <c r="Y59">
        <v>-0.2</v>
      </c>
      <c r="Z59">
        <v>4.33</v>
      </c>
      <c r="AA59">
        <v>0</v>
      </c>
      <c r="AB59">
        <v>0</v>
      </c>
      <c r="AC59">
        <v>19.25</v>
      </c>
    </row>
    <row r="60" spans="7:29">
      <c r="G60" t="s">
        <v>102</v>
      </c>
      <c r="H60" s="73">
        <v>28.88</v>
      </c>
      <c r="I60" s="46">
        <v>0</v>
      </c>
      <c r="J60" s="46">
        <v>28.88</v>
      </c>
      <c r="K60" s="46">
        <v>0</v>
      </c>
      <c r="L60" s="46">
        <v>4.8099999999999996</v>
      </c>
      <c r="M60" s="74">
        <v>0</v>
      </c>
      <c r="N60" s="73">
        <v>0</v>
      </c>
      <c r="O60" s="46">
        <v>-20</v>
      </c>
      <c r="P60" s="46">
        <v>0</v>
      </c>
      <c r="Q60" s="46">
        <v>0</v>
      </c>
      <c r="R60" s="46">
        <v>0</v>
      </c>
      <c r="S60" s="74">
        <v>0</v>
      </c>
      <c r="U60" s="73">
        <v>-20.2</v>
      </c>
      <c r="V60" s="74">
        <v>62.57</v>
      </c>
      <c r="W60">
        <v>28.88</v>
      </c>
      <c r="X60">
        <v>-20</v>
      </c>
      <c r="Y60">
        <v>-0.2</v>
      </c>
      <c r="Z60">
        <v>4.8099999999999996</v>
      </c>
      <c r="AA60">
        <v>0</v>
      </c>
      <c r="AB60">
        <v>0</v>
      </c>
      <c r="AC60">
        <v>28.88</v>
      </c>
    </row>
    <row r="61" spans="7:29">
      <c r="G61" t="s">
        <v>103</v>
      </c>
      <c r="H61" s="73">
        <v>0</v>
      </c>
      <c r="I61" s="46">
        <v>0</v>
      </c>
      <c r="J61" s="46">
        <v>0</v>
      </c>
      <c r="K61" s="46">
        <v>0</v>
      </c>
      <c r="L61" s="46">
        <v>4.8099999999999996</v>
      </c>
      <c r="M61" s="74">
        <v>0</v>
      </c>
      <c r="N61" s="73">
        <v>-89</v>
      </c>
      <c r="O61" s="46">
        <v>-17</v>
      </c>
      <c r="P61" s="46">
        <v>-25</v>
      </c>
      <c r="Q61" s="46">
        <v>0</v>
      </c>
      <c r="R61" s="46">
        <v>0</v>
      </c>
      <c r="S61" s="74">
        <v>0</v>
      </c>
      <c r="U61" s="73">
        <v>-131.19999999999999</v>
      </c>
      <c r="V61" s="74">
        <v>4.8099999999999996</v>
      </c>
      <c r="W61">
        <v>-89</v>
      </c>
      <c r="X61">
        <v>-17</v>
      </c>
      <c r="Y61">
        <v>-0.2</v>
      </c>
      <c r="Z61">
        <v>4.8099999999999996</v>
      </c>
      <c r="AA61">
        <v>0</v>
      </c>
      <c r="AB61">
        <v>0</v>
      </c>
      <c r="AC61">
        <v>-25</v>
      </c>
    </row>
    <row r="62" spans="7:29">
      <c r="G62" t="s">
        <v>104</v>
      </c>
      <c r="H62" s="73">
        <v>0</v>
      </c>
      <c r="I62" s="46">
        <v>0</v>
      </c>
      <c r="J62" s="46">
        <v>0</v>
      </c>
      <c r="K62" s="46">
        <v>0</v>
      </c>
      <c r="L62" s="46">
        <v>4.8099999999999996</v>
      </c>
      <c r="M62" s="74">
        <v>0</v>
      </c>
      <c r="N62" s="73">
        <v>-77</v>
      </c>
      <c r="O62" s="46">
        <v>-15</v>
      </c>
      <c r="P62" s="46">
        <v>-10</v>
      </c>
      <c r="Q62" s="46">
        <v>0</v>
      </c>
      <c r="R62" s="46">
        <v>0</v>
      </c>
      <c r="S62" s="74">
        <v>0</v>
      </c>
      <c r="U62" s="73">
        <v>-102.2</v>
      </c>
      <c r="V62" s="74">
        <v>4.8099999999999996</v>
      </c>
      <c r="W62">
        <v>-77</v>
      </c>
      <c r="X62">
        <v>-15</v>
      </c>
      <c r="Y62">
        <v>-0.2</v>
      </c>
      <c r="Z62">
        <v>4.8099999999999996</v>
      </c>
      <c r="AA62">
        <v>0</v>
      </c>
      <c r="AB62">
        <v>0</v>
      </c>
      <c r="AC62">
        <v>-10</v>
      </c>
    </row>
    <row r="63" spans="7:29">
      <c r="G63" t="s">
        <v>105</v>
      </c>
      <c r="H63" s="73">
        <v>0</v>
      </c>
      <c r="I63" s="46">
        <v>0</v>
      </c>
      <c r="J63" s="46">
        <v>14.44</v>
      </c>
      <c r="K63" s="46">
        <v>0</v>
      </c>
      <c r="L63" s="46">
        <v>4.8099999999999996</v>
      </c>
      <c r="M63" s="74">
        <v>0</v>
      </c>
      <c r="N63" s="73">
        <v>-101</v>
      </c>
      <c r="O63" s="46">
        <v>-14</v>
      </c>
      <c r="P63" s="46">
        <v>0</v>
      </c>
      <c r="Q63" s="46">
        <v>0</v>
      </c>
      <c r="R63" s="46">
        <v>0</v>
      </c>
      <c r="S63" s="74">
        <v>0</v>
      </c>
      <c r="U63" s="73">
        <v>-115.2</v>
      </c>
      <c r="V63" s="74">
        <v>19.25</v>
      </c>
      <c r="W63">
        <v>-101</v>
      </c>
      <c r="X63">
        <v>-14</v>
      </c>
      <c r="Y63">
        <v>-0.2</v>
      </c>
      <c r="Z63">
        <v>4.8099999999999996</v>
      </c>
      <c r="AA63">
        <v>0</v>
      </c>
      <c r="AB63">
        <v>0</v>
      </c>
      <c r="AC63">
        <v>14.44</v>
      </c>
    </row>
    <row r="64" spans="7:29">
      <c r="G64" t="s">
        <v>106</v>
      </c>
      <c r="H64" s="73">
        <v>0</v>
      </c>
      <c r="I64" s="46">
        <v>0</v>
      </c>
      <c r="J64" s="46">
        <v>14.44</v>
      </c>
      <c r="K64" s="46">
        <v>0</v>
      </c>
      <c r="L64" s="46">
        <v>4.8099999999999996</v>
      </c>
      <c r="M64" s="74">
        <v>0</v>
      </c>
      <c r="N64" s="73">
        <v>-98</v>
      </c>
      <c r="O64" s="46">
        <v>-10</v>
      </c>
      <c r="P64" s="46">
        <v>0</v>
      </c>
      <c r="Q64" s="46">
        <v>0</v>
      </c>
      <c r="R64" s="46">
        <v>0</v>
      </c>
      <c r="S64" s="74">
        <v>0</v>
      </c>
      <c r="U64" s="73">
        <v>-108.2</v>
      </c>
      <c r="V64" s="74">
        <v>19.25</v>
      </c>
      <c r="W64">
        <v>-98</v>
      </c>
      <c r="X64">
        <v>-10</v>
      </c>
      <c r="Y64">
        <v>-0.2</v>
      </c>
      <c r="Z64">
        <v>4.8099999999999996</v>
      </c>
      <c r="AA64">
        <v>0</v>
      </c>
      <c r="AB64">
        <v>0</v>
      </c>
      <c r="AC64">
        <v>14.44</v>
      </c>
    </row>
    <row r="65" spans="7:29">
      <c r="G65" t="s">
        <v>107</v>
      </c>
      <c r="H65" s="73">
        <v>0</v>
      </c>
      <c r="I65" s="46">
        <v>0</v>
      </c>
      <c r="J65" s="46">
        <v>14.44</v>
      </c>
      <c r="K65" s="46">
        <v>0</v>
      </c>
      <c r="L65" s="46">
        <v>2.89</v>
      </c>
      <c r="M65" s="74">
        <v>0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U65" s="73">
        <v>-0.2</v>
      </c>
      <c r="V65" s="74">
        <v>17.329999999999998</v>
      </c>
      <c r="W65">
        <v>0</v>
      </c>
      <c r="X65">
        <v>0</v>
      </c>
      <c r="Y65">
        <v>-0.2</v>
      </c>
      <c r="Z65">
        <v>2.89</v>
      </c>
      <c r="AA65">
        <v>0</v>
      </c>
      <c r="AB65">
        <v>0</v>
      </c>
      <c r="AC65">
        <v>14.44</v>
      </c>
    </row>
    <row r="66" spans="7:29">
      <c r="G66" t="s">
        <v>108</v>
      </c>
      <c r="H66" s="73">
        <v>0</v>
      </c>
      <c r="I66" s="46">
        <v>19.25</v>
      </c>
      <c r="J66" s="46">
        <v>19.25</v>
      </c>
      <c r="K66" s="46">
        <v>0</v>
      </c>
      <c r="L66" s="46">
        <v>2.89</v>
      </c>
      <c r="M66" s="74">
        <v>0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U66" s="73">
        <v>-0.2</v>
      </c>
      <c r="V66" s="74">
        <v>41.39</v>
      </c>
      <c r="W66">
        <v>0</v>
      </c>
      <c r="X66">
        <v>19.25</v>
      </c>
      <c r="Y66">
        <v>-0.2</v>
      </c>
      <c r="Z66">
        <v>2.89</v>
      </c>
      <c r="AA66">
        <v>0</v>
      </c>
      <c r="AB66">
        <v>0</v>
      </c>
      <c r="AC66">
        <v>19.25</v>
      </c>
    </row>
    <row r="67" spans="7:29">
      <c r="G67" t="s">
        <v>109</v>
      </c>
      <c r="H67" s="73">
        <v>0</v>
      </c>
      <c r="I67" s="46">
        <v>17.329999999999998</v>
      </c>
      <c r="J67" s="46">
        <v>4.8099999999999996</v>
      </c>
      <c r="K67" s="46">
        <v>0</v>
      </c>
      <c r="L67" s="46">
        <v>3.85</v>
      </c>
      <c r="M67" s="74">
        <v>0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U67" s="73">
        <v>-0.7</v>
      </c>
      <c r="V67" s="74">
        <v>25.99</v>
      </c>
      <c r="W67">
        <v>0</v>
      </c>
      <c r="X67">
        <v>17.329999999999998</v>
      </c>
      <c r="Y67">
        <v>-0.7</v>
      </c>
      <c r="Z67">
        <v>3.85</v>
      </c>
      <c r="AA67">
        <v>0</v>
      </c>
      <c r="AB67">
        <v>0</v>
      </c>
      <c r="AC67">
        <v>4.8099999999999996</v>
      </c>
    </row>
    <row r="68" spans="7:29">
      <c r="G68" t="s">
        <v>110</v>
      </c>
      <c r="H68" s="73">
        <v>0</v>
      </c>
      <c r="I68" s="46">
        <v>10.59</v>
      </c>
      <c r="J68" s="46">
        <v>0</v>
      </c>
      <c r="K68" s="46">
        <v>0</v>
      </c>
      <c r="L68" s="46">
        <v>4.8099999999999996</v>
      </c>
      <c r="M68" s="74">
        <v>0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U68" s="73">
        <v>-0.7</v>
      </c>
      <c r="V68" s="74">
        <v>15.4</v>
      </c>
      <c r="W68">
        <v>0</v>
      </c>
      <c r="X68">
        <v>10.59</v>
      </c>
      <c r="Y68">
        <v>-0.7</v>
      </c>
      <c r="Z68">
        <v>4.8099999999999996</v>
      </c>
      <c r="AA68">
        <v>0</v>
      </c>
      <c r="AB68">
        <v>0</v>
      </c>
      <c r="AC68">
        <v>0</v>
      </c>
    </row>
    <row r="69" spans="7:29">
      <c r="G69" t="s">
        <v>111</v>
      </c>
      <c r="H69" s="73">
        <v>0</v>
      </c>
      <c r="I69" s="46">
        <v>19.25</v>
      </c>
      <c r="J69" s="46">
        <v>14.44</v>
      </c>
      <c r="K69" s="46">
        <v>0</v>
      </c>
      <c r="L69" s="46">
        <v>5.78</v>
      </c>
      <c r="M69" s="74">
        <v>0</v>
      </c>
      <c r="N69" s="73">
        <v>-66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U69" s="73">
        <v>-66.7</v>
      </c>
      <c r="V69" s="74">
        <v>39.47</v>
      </c>
      <c r="W69">
        <v>-66</v>
      </c>
      <c r="X69">
        <v>19.25</v>
      </c>
      <c r="Y69">
        <v>-0.7</v>
      </c>
      <c r="Z69">
        <v>5.78</v>
      </c>
      <c r="AA69">
        <v>0</v>
      </c>
      <c r="AB69">
        <v>0</v>
      </c>
      <c r="AC69">
        <v>14.44</v>
      </c>
    </row>
    <row r="70" spans="7:29">
      <c r="G70" t="s">
        <v>112</v>
      </c>
      <c r="H70" s="73">
        <v>0</v>
      </c>
      <c r="I70" s="46">
        <v>28.87</v>
      </c>
      <c r="J70" s="46">
        <v>28.88</v>
      </c>
      <c r="K70" s="46">
        <v>0</v>
      </c>
      <c r="L70" s="46">
        <v>6.74</v>
      </c>
      <c r="M70" s="74">
        <v>0</v>
      </c>
      <c r="N70" s="73">
        <v>-65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U70" s="73">
        <v>-65.7</v>
      </c>
      <c r="V70" s="74">
        <v>64.489999999999995</v>
      </c>
      <c r="W70">
        <v>-65</v>
      </c>
      <c r="X70">
        <v>28.87</v>
      </c>
      <c r="Y70">
        <v>-0.7</v>
      </c>
      <c r="Z70">
        <v>6.74</v>
      </c>
      <c r="AA70">
        <v>0</v>
      </c>
      <c r="AB70">
        <v>0</v>
      </c>
      <c r="AC70">
        <v>28.88</v>
      </c>
    </row>
    <row r="71" spans="7:29">
      <c r="G71" t="s">
        <v>113</v>
      </c>
      <c r="H71" s="73">
        <v>0</v>
      </c>
      <c r="I71" s="46">
        <v>0</v>
      </c>
      <c r="J71" s="46">
        <v>30.8</v>
      </c>
      <c r="K71" s="46">
        <v>0</v>
      </c>
      <c r="L71" s="46">
        <v>7.7</v>
      </c>
      <c r="M71" s="74">
        <v>0.1</v>
      </c>
      <c r="N71" s="73">
        <v>-43</v>
      </c>
      <c r="O71" s="46">
        <v>-21</v>
      </c>
      <c r="P71" s="46">
        <v>0</v>
      </c>
      <c r="Q71" s="46">
        <v>0</v>
      </c>
      <c r="R71" s="46">
        <v>0</v>
      </c>
      <c r="S71" s="74">
        <v>0</v>
      </c>
      <c r="U71" s="73">
        <v>-64.7</v>
      </c>
      <c r="V71" s="74">
        <v>38.6</v>
      </c>
      <c r="W71">
        <v>-43</v>
      </c>
      <c r="X71">
        <v>-21</v>
      </c>
      <c r="Y71">
        <v>-0.7</v>
      </c>
      <c r="Z71">
        <v>7.7</v>
      </c>
      <c r="AA71">
        <v>0</v>
      </c>
      <c r="AB71">
        <v>0.1</v>
      </c>
      <c r="AC71">
        <v>30.8</v>
      </c>
    </row>
    <row r="72" spans="7:29">
      <c r="G72" t="s">
        <v>114</v>
      </c>
      <c r="H72" s="73">
        <v>0</v>
      </c>
      <c r="I72" s="46">
        <v>0</v>
      </c>
      <c r="J72" s="46">
        <v>41.4</v>
      </c>
      <c r="K72" s="46">
        <v>0</v>
      </c>
      <c r="L72" s="46">
        <v>8.66</v>
      </c>
      <c r="M72" s="74">
        <v>0</v>
      </c>
      <c r="N72" s="73">
        <v>-112</v>
      </c>
      <c r="O72" s="46">
        <v>-61</v>
      </c>
      <c r="P72" s="46">
        <v>0</v>
      </c>
      <c r="Q72" s="46">
        <v>0</v>
      </c>
      <c r="R72" s="46">
        <v>0</v>
      </c>
      <c r="S72" s="74">
        <v>0</v>
      </c>
      <c r="U72" s="73">
        <v>-173.7</v>
      </c>
      <c r="V72" s="74">
        <v>50.06</v>
      </c>
      <c r="W72">
        <v>-112</v>
      </c>
      <c r="X72">
        <v>-61</v>
      </c>
      <c r="Y72">
        <v>-0.7</v>
      </c>
      <c r="Z72">
        <v>8.66</v>
      </c>
      <c r="AA72">
        <v>0</v>
      </c>
      <c r="AB72">
        <v>0</v>
      </c>
      <c r="AC72">
        <v>41.4</v>
      </c>
    </row>
    <row r="73" spans="7:29">
      <c r="G73" t="s">
        <v>115</v>
      </c>
      <c r="H73" s="73">
        <v>0</v>
      </c>
      <c r="I73" s="46">
        <v>0</v>
      </c>
      <c r="J73" s="46">
        <v>43.31</v>
      </c>
      <c r="K73" s="46">
        <v>0</v>
      </c>
      <c r="L73" s="46">
        <v>3.85</v>
      </c>
      <c r="M73" s="74">
        <v>0.87</v>
      </c>
      <c r="N73" s="73">
        <v>-131</v>
      </c>
      <c r="O73" s="46">
        <v>-66</v>
      </c>
      <c r="P73" s="46">
        <v>0</v>
      </c>
      <c r="Q73" s="46">
        <v>0</v>
      </c>
      <c r="R73" s="46">
        <v>0</v>
      </c>
      <c r="S73" s="74">
        <v>0</v>
      </c>
      <c r="U73" s="73">
        <v>-197.7</v>
      </c>
      <c r="V73" s="74">
        <v>48.03</v>
      </c>
      <c r="W73">
        <v>-131</v>
      </c>
      <c r="X73">
        <v>-66</v>
      </c>
      <c r="Y73">
        <v>-0.7</v>
      </c>
      <c r="Z73">
        <v>3.85</v>
      </c>
      <c r="AA73">
        <v>0</v>
      </c>
      <c r="AB73">
        <v>0.87</v>
      </c>
      <c r="AC73">
        <v>43.31</v>
      </c>
    </row>
    <row r="74" spans="7:29">
      <c r="G74" t="s">
        <v>116</v>
      </c>
      <c r="H74" s="73">
        <v>0</v>
      </c>
      <c r="I74" s="46">
        <v>0</v>
      </c>
      <c r="J74" s="46">
        <v>34.369999999999997</v>
      </c>
      <c r="K74" s="46">
        <v>0</v>
      </c>
      <c r="L74" s="46">
        <v>6.17</v>
      </c>
      <c r="M74" s="74">
        <v>4.05</v>
      </c>
      <c r="N74" s="73">
        <v>-144</v>
      </c>
      <c r="O74" s="46">
        <v>-77</v>
      </c>
      <c r="P74" s="46">
        <v>0</v>
      </c>
      <c r="Q74" s="46">
        <v>0</v>
      </c>
      <c r="R74" s="46">
        <v>0</v>
      </c>
      <c r="S74" s="74">
        <v>0</v>
      </c>
      <c r="U74" s="73">
        <v>-221.7</v>
      </c>
      <c r="V74" s="74">
        <v>44.59</v>
      </c>
      <c r="W74">
        <v>-144</v>
      </c>
      <c r="X74">
        <v>-77</v>
      </c>
      <c r="Y74">
        <v>-0.7</v>
      </c>
      <c r="Z74">
        <v>6.17</v>
      </c>
      <c r="AA74">
        <v>0</v>
      </c>
      <c r="AB74">
        <v>4.05</v>
      </c>
      <c r="AC74">
        <v>34.369999999999997</v>
      </c>
    </row>
    <row r="75" spans="7:29">
      <c r="G75" t="s">
        <v>117</v>
      </c>
      <c r="H75" s="73">
        <v>0</v>
      </c>
      <c r="I75" s="46">
        <v>0</v>
      </c>
      <c r="J75" s="46">
        <v>48.13</v>
      </c>
      <c r="K75" s="46">
        <v>19.25</v>
      </c>
      <c r="L75" s="46">
        <v>8.66</v>
      </c>
      <c r="M75" s="74">
        <v>5.78</v>
      </c>
      <c r="N75" s="73">
        <v>-180</v>
      </c>
      <c r="O75" s="46">
        <v>-80</v>
      </c>
      <c r="P75" s="46">
        <v>0</v>
      </c>
      <c r="Q75" s="46">
        <v>0</v>
      </c>
      <c r="R75" s="46">
        <v>0</v>
      </c>
      <c r="S75" s="74">
        <v>0</v>
      </c>
      <c r="U75" s="73">
        <v>-260.7</v>
      </c>
      <c r="V75" s="74">
        <v>81.819999999999993</v>
      </c>
      <c r="W75">
        <v>-180</v>
      </c>
      <c r="X75">
        <v>-80</v>
      </c>
      <c r="Y75">
        <v>-0.7</v>
      </c>
      <c r="Z75">
        <v>8.66</v>
      </c>
      <c r="AA75">
        <v>19.25</v>
      </c>
      <c r="AB75">
        <v>5.78</v>
      </c>
      <c r="AC75">
        <v>48.13</v>
      </c>
    </row>
    <row r="76" spans="7:29">
      <c r="G76" t="s">
        <v>118</v>
      </c>
      <c r="H76" s="73">
        <v>0</v>
      </c>
      <c r="I76" s="46">
        <v>0</v>
      </c>
      <c r="J76" s="46">
        <v>24.61</v>
      </c>
      <c r="K76" s="46">
        <v>16.399999999999999</v>
      </c>
      <c r="L76" s="46">
        <v>8.1999999999999993</v>
      </c>
      <c r="M76" s="74">
        <v>2.87</v>
      </c>
      <c r="N76" s="73">
        <v>-135</v>
      </c>
      <c r="O76" s="46">
        <v>-77</v>
      </c>
      <c r="P76" s="46">
        <v>0</v>
      </c>
      <c r="Q76" s="46">
        <v>0</v>
      </c>
      <c r="R76" s="46">
        <v>0</v>
      </c>
      <c r="S76" s="74">
        <v>0</v>
      </c>
      <c r="U76" s="73">
        <v>-212.7</v>
      </c>
      <c r="V76" s="74">
        <v>52.08</v>
      </c>
      <c r="W76">
        <v>-135</v>
      </c>
      <c r="X76">
        <v>-77</v>
      </c>
      <c r="Y76">
        <v>-0.7</v>
      </c>
      <c r="Z76">
        <v>8.1999999999999993</v>
      </c>
      <c r="AA76">
        <v>16.399999999999999</v>
      </c>
      <c r="AB76">
        <v>2.87</v>
      </c>
      <c r="AC76">
        <v>24.61</v>
      </c>
    </row>
    <row r="77" spans="7:29">
      <c r="G77" t="s">
        <v>119</v>
      </c>
      <c r="H77" s="73">
        <v>0</v>
      </c>
      <c r="I77" s="46">
        <v>0</v>
      </c>
      <c r="J77" s="46">
        <v>11.67</v>
      </c>
      <c r="K77" s="46">
        <v>15.55</v>
      </c>
      <c r="L77" s="46">
        <v>9.33</v>
      </c>
      <c r="M77" s="74">
        <v>3.89</v>
      </c>
      <c r="N77" s="73">
        <v>-119</v>
      </c>
      <c r="O77" s="46">
        <v>-72</v>
      </c>
      <c r="P77" s="46">
        <v>0</v>
      </c>
      <c r="Q77" s="46">
        <v>0</v>
      </c>
      <c r="R77" s="46">
        <v>0</v>
      </c>
      <c r="S77" s="74">
        <v>0</v>
      </c>
      <c r="U77" s="73">
        <v>-191.2</v>
      </c>
      <c r="V77" s="74">
        <v>40.44</v>
      </c>
      <c r="W77">
        <v>-119</v>
      </c>
      <c r="X77">
        <v>-72</v>
      </c>
      <c r="Y77">
        <v>-0.2</v>
      </c>
      <c r="Z77">
        <v>9.33</v>
      </c>
      <c r="AA77">
        <v>15.55</v>
      </c>
      <c r="AB77">
        <v>3.89</v>
      </c>
      <c r="AC77">
        <v>11.67</v>
      </c>
    </row>
    <row r="78" spans="7:29">
      <c r="G78" t="s">
        <v>120</v>
      </c>
      <c r="H78" s="73">
        <v>0</v>
      </c>
      <c r="I78" s="46">
        <v>0</v>
      </c>
      <c r="J78" s="46">
        <v>0</v>
      </c>
      <c r="K78" s="46">
        <v>11.97</v>
      </c>
      <c r="L78" s="46">
        <v>7.18</v>
      </c>
      <c r="M78" s="74">
        <v>1.56</v>
      </c>
      <c r="N78" s="73">
        <v>-114</v>
      </c>
      <c r="O78" s="46">
        <v>-81</v>
      </c>
      <c r="P78" s="46">
        <v>0</v>
      </c>
      <c r="Q78" s="46">
        <v>0</v>
      </c>
      <c r="R78" s="46">
        <v>0</v>
      </c>
      <c r="S78" s="74">
        <v>0</v>
      </c>
      <c r="U78" s="73">
        <v>-195.2</v>
      </c>
      <c r="V78" s="74">
        <v>20.71</v>
      </c>
      <c r="W78">
        <v>-114</v>
      </c>
      <c r="X78">
        <v>-81</v>
      </c>
      <c r="Y78">
        <v>-0.2</v>
      </c>
      <c r="Z78">
        <v>7.18</v>
      </c>
      <c r="AA78">
        <v>11.97</v>
      </c>
      <c r="AB78">
        <v>1.56</v>
      </c>
      <c r="AC78">
        <v>0</v>
      </c>
    </row>
    <row r="79" spans="7:29">
      <c r="G79" t="s">
        <v>121</v>
      </c>
      <c r="H79" s="73">
        <v>0</v>
      </c>
      <c r="I79" s="46">
        <v>0</v>
      </c>
      <c r="J79" s="46">
        <v>0</v>
      </c>
      <c r="K79" s="46">
        <v>8.9499999999999993</v>
      </c>
      <c r="L79" s="46">
        <v>5.37</v>
      </c>
      <c r="M79" s="74">
        <v>1.88</v>
      </c>
      <c r="N79" s="73">
        <v>-25</v>
      </c>
      <c r="O79" s="46">
        <v>-66</v>
      </c>
      <c r="P79" s="46">
        <v>-9</v>
      </c>
      <c r="Q79" s="46">
        <v>0</v>
      </c>
      <c r="R79" s="46">
        <v>0</v>
      </c>
      <c r="S79" s="74">
        <v>0</v>
      </c>
      <c r="U79" s="73">
        <v>-100.2</v>
      </c>
      <c r="V79" s="74">
        <v>16.2</v>
      </c>
      <c r="W79">
        <v>-25</v>
      </c>
      <c r="X79">
        <v>-66</v>
      </c>
      <c r="Y79">
        <v>-0.2</v>
      </c>
      <c r="Z79">
        <v>5.37</v>
      </c>
      <c r="AA79">
        <v>8.9499999999999993</v>
      </c>
      <c r="AB79">
        <v>1.88</v>
      </c>
      <c r="AC79">
        <v>-9</v>
      </c>
    </row>
    <row r="80" spans="7:29">
      <c r="G80" t="s">
        <v>122</v>
      </c>
      <c r="H80" s="73">
        <v>0</v>
      </c>
      <c r="I80" s="46">
        <v>0</v>
      </c>
      <c r="J80" s="46">
        <v>0</v>
      </c>
      <c r="K80" s="46">
        <v>10.36</v>
      </c>
      <c r="L80" s="46">
        <v>5.7</v>
      </c>
      <c r="M80" s="74">
        <v>1.55</v>
      </c>
      <c r="N80" s="73">
        <v>-15</v>
      </c>
      <c r="O80" s="46">
        <v>-59</v>
      </c>
      <c r="P80" s="46">
        <v>-22</v>
      </c>
      <c r="Q80" s="46">
        <v>0</v>
      </c>
      <c r="R80" s="46">
        <v>0</v>
      </c>
      <c r="S80" s="74">
        <v>0</v>
      </c>
      <c r="U80" s="73">
        <v>-96.2</v>
      </c>
      <c r="V80" s="74">
        <v>17.61</v>
      </c>
      <c r="W80">
        <v>-15</v>
      </c>
      <c r="X80">
        <v>-59</v>
      </c>
      <c r="Y80">
        <v>-0.2</v>
      </c>
      <c r="Z80">
        <v>5.7</v>
      </c>
      <c r="AA80">
        <v>10.36</v>
      </c>
      <c r="AB80">
        <v>1.55</v>
      </c>
      <c r="AC80">
        <v>-22</v>
      </c>
    </row>
    <row r="81" spans="7:29">
      <c r="G81" t="s">
        <v>123</v>
      </c>
      <c r="H81" s="73">
        <v>0</v>
      </c>
      <c r="I81" s="46">
        <v>0</v>
      </c>
      <c r="J81" s="46">
        <v>0</v>
      </c>
      <c r="K81" s="46">
        <v>13.19</v>
      </c>
      <c r="L81" s="46">
        <v>6.51</v>
      </c>
      <c r="M81" s="74">
        <v>3.44</v>
      </c>
      <c r="N81" s="73">
        <v>-22</v>
      </c>
      <c r="O81" s="46">
        <v>-70</v>
      </c>
      <c r="P81" s="46">
        <v>-14</v>
      </c>
      <c r="Q81" s="46">
        <v>0</v>
      </c>
      <c r="R81" s="46">
        <v>0</v>
      </c>
      <c r="S81" s="74">
        <v>0</v>
      </c>
      <c r="U81" s="73">
        <v>-106.2</v>
      </c>
      <c r="V81" s="74">
        <v>23.14</v>
      </c>
      <c r="W81">
        <v>-22</v>
      </c>
      <c r="X81">
        <v>-70</v>
      </c>
      <c r="Y81">
        <v>-0.2</v>
      </c>
      <c r="Z81">
        <v>6.51</v>
      </c>
      <c r="AA81">
        <v>13.19</v>
      </c>
      <c r="AB81">
        <v>3.44</v>
      </c>
      <c r="AC81">
        <v>-14</v>
      </c>
    </row>
    <row r="82" spans="7:29">
      <c r="G82" t="s">
        <v>124</v>
      </c>
      <c r="H82" s="73">
        <v>0</v>
      </c>
      <c r="I82" s="46">
        <v>0</v>
      </c>
      <c r="J82" s="46">
        <v>0</v>
      </c>
      <c r="K82" s="46">
        <v>9.6300000000000008</v>
      </c>
      <c r="L82" s="46">
        <v>6.06</v>
      </c>
      <c r="M82" s="74">
        <v>4.04</v>
      </c>
      <c r="N82" s="73">
        <v>-35</v>
      </c>
      <c r="O82" s="46">
        <v>-84</v>
      </c>
      <c r="P82" s="46">
        <v>-34</v>
      </c>
      <c r="Q82" s="46">
        <v>0</v>
      </c>
      <c r="R82" s="46">
        <v>0</v>
      </c>
      <c r="S82" s="74">
        <v>0</v>
      </c>
      <c r="U82" s="73">
        <v>-153.19999999999999</v>
      </c>
      <c r="V82" s="74">
        <v>19.73</v>
      </c>
      <c r="W82">
        <v>-35</v>
      </c>
      <c r="X82">
        <v>-84</v>
      </c>
      <c r="Y82">
        <v>-0.2</v>
      </c>
      <c r="Z82">
        <v>6.06</v>
      </c>
      <c r="AA82">
        <v>9.6300000000000008</v>
      </c>
      <c r="AB82">
        <v>4.04</v>
      </c>
      <c r="AC82">
        <v>-34</v>
      </c>
    </row>
    <row r="83" spans="7:29">
      <c r="G83" t="s">
        <v>125</v>
      </c>
      <c r="H83" s="73">
        <v>20.22</v>
      </c>
      <c r="I83" s="46">
        <v>0</v>
      </c>
      <c r="J83" s="46">
        <v>0</v>
      </c>
      <c r="K83" s="46">
        <v>9.6300000000000008</v>
      </c>
      <c r="L83" s="46">
        <v>0.96</v>
      </c>
      <c r="M83" s="74">
        <v>1.44</v>
      </c>
      <c r="N83" s="73">
        <v>0</v>
      </c>
      <c r="O83" s="46">
        <v>-114</v>
      </c>
      <c r="P83" s="46">
        <v>-46</v>
      </c>
      <c r="Q83" s="46">
        <v>0</v>
      </c>
      <c r="R83" s="46">
        <v>0</v>
      </c>
      <c r="S83" s="74">
        <v>0</v>
      </c>
      <c r="U83" s="73">
        <v>-160.19999999999999</v>
      </c>
      <c r="V83" s="74">
        <v>32.25</v>
      </c>
      <c r="W83">
        <v>20.22</v>
      </c>
      <c r="X83">
        <v>-114</v>
      </c>
      <c r="Y83">
        <v>-0.2</v>
      </c>
      <c r="Z83">
        <v>0.96</v>
      </c>
      <c r="AA83">
        <v>9.6300000000000008</v>
      </c>
      <c r="AB83">
        <v>1.44</v>
      </c>
      <c r="AC83">
        <v>-46</v>
      </c>
    </row>
    <row r="84" spans="7:29">
      <c r="G84" t="s">
        <v>126</v>
      </c>
      <c r="H84" s="73">
        <v>0</v>
      </c>
      <c r="I84" s="46">
        <v>0</v>
      </c>
      <c r="J84" s="46">
        <v>0</v>
      </c>
      <c r="K84" s="46">
        <v>0</v>
      </c>
      <c r="L84" s="46">
        <v>0</v>
      </c>
      <c r="M84" s="74">
        <v>0.77</v>
      </c>
      <c r="N84" s="73">
        <v>0</v>
      </c>
      <c r="O84" s="46">
        <v>-110</v>
      </c>
      <c r="P84" s="46">
        <v>-53</v>
      </c>
      <c r="Q84" s="46">
        <v>0</v>
      </c>
      <c r="R84" s="46">
        <v>0</v>
      </c>
      <c r="S84" s="74">
        <v>0</v>
      </c>
      <c r="U84" s="73">
        <v>-163.19999999999999</v>
      </c>
      <c r="V84" s="74">
        <v>0.77</v>
      </c>
      <c r="W84">
        <v>0</v>
      </c>
      <c r="X84">
        <v>-110</v>
      </c>
      <c r="Y84">
        <v>-0.2</v>
      </c>
      <c r="Z84">
        <v>0</v>
      </c>
      <c r="AA84">
        <v>0</v>
      </c>
      <c r="AB84">
        <v>0.77</v>
      </c>
      <c r="AC84">
        <v>-53</v>
      </c>
    </row>
    <row r="85" spans="7:29">
      <c r="G85" t="s">
        <v>127</v>
      </c>
      <c r="H85" s="73">
        <v>0</v>
      </c>
      <c r="I85" s="46">
        <v>0</v>
      </c>
      <c r="J85" s="46">
        <v>0</v>
      </c>
      <c r="K85" s="46">
        <v>0</v>
      </c>
      <c r="L85" s="46">
        <v>13.09</v>
      </c>
      <c r="M85" s="74">
        <v>0.87</v>
      </c>
      <c r="N85" s="73">
        <v>-28</v>
      </c>
      <c r="O85" s="46">
        <v>-118</v>
      </c>
      <c r="P85" s="46">
        <v>-12</v>
      </c>
      <c r="Q85" s="46">
        <v>0</v>
      </c>
      <c r="R85" s="46">
        <v>0</v>
      </c>
      <c r="S85" s="74">
        <v>0</v>
      </c>
      <c r="U85" s="73">
        <v>-158.19999999999999</v>
      </c>
      <c r="V85" s="74">
        <v>13.96</v>
      </c>
      <c r="W85">
        <v>-28</v>
      </c>
      <c r="X85">
        <v>-118</v>
      </c>
      <c r="Y85">
        <v>-0.2</v>
      </c>
      <c r="Z85">
        <v>13.09</v>
      </c>
      <c r="AA85">
        <v>0</v>
      </c>
      <c r="AB85">
        <v>0.87</v>
      </c>
      <c r="AC85">
        <v>-12</v>
      </c>
    </row>
    <row r="86" spans="7:29">
      <c r="G86" t="s">
        <v>128</v>
      </c>
      <c r="H86" s="73">
        <v>0</v>
      </c>
      <c r="I86" s="46">
        <v>0</v>
      </c>
      <c r="J86" s="46">
        <v>0</v>
      </c>
      <c r="K86" s="46">
        <v>0</v>
      </c>
      <c r="L86" s="46">
        <v>12.81</v>
      </c>
      <c r="M86" s="74">
        <v>0.19</v>
      </c>
      <c r="N86" s="73">
        <v>-41</v>
      </c>
      <c r="O86" s="46">
        <v>-122</v>
      </c>
      <c r="P86" s="46">
        <v>-29</v>
      </c>
      <c r="Q86" s="46">
        <v>0</v>
      </c>
      <c r="R86" s="46">
        <v>0</v>
      </c>
      <c r="S86" s="74">
        <v>0</v>
      </c>
      <c r="U86" s="73">
        <v>-192.2</v>
      </c>
      <c r="V86" s="74">
        <v>13</v>
      </c>
      <c r="W86">
        <v>-41</v>
      </c>
      <c r="X86">
        <v>-122</v>
      </c>
      <c r="Y86">
        <v>-0.2</v>
      </c>
      <c r="Z86">
        <v>12.81</v>
      </c>
      <c r="AA86">
        <v>0</v>
      </c>
      <c r="AB86">
        <v>0.19</v>
      </c>
      <c r="AC86">
        <v>-29</v>
      </c>
    </row>
    <row r="87" spans="7:29">
      <c r="G87" t="s">
        <v>129</v>
      </c>
      <c r="H87" s="73">
        <v>0</v>
      </c>
      <c r="I87" s="46">
        <v>0</v>
      </c>
      <c r="J87" s="46">
        <v>0</v>
      </c>
      <c r="K87" s="46">
        <v>0</v>
      </c>
      <c r="L87" s="46">
        <v>13.96</v>
      </c>
      <c r="M87" s="74">
        <v>0</v>
      </c>
      <c r="N87" s="73">
        <v>-58</v>
      </c>
      <c r="O87" s="46">
        <v>-101</v>
      </c>
      <c r="P87" s="46">
        <v>-23</v>
      </c>
      <c r="Q87" s="46">
        <v>0</v>
      </c>
      <c r="R87" s="46">
        <v>0</v>
      </c>
      <c r="S87" s="74">
        <v>0</v>
      </c>
      <c r="U87" s="73">
        <v>-182.2</v>
      </c>
      <c r="V87" s="74">
        <v>13.96</v>
      </c>
      <c r="W87">
        <v>-58</v>
      </c>
      <c r="X87">
        <v>-101</v>
      </c>
      <c r="Y87">
        <v>-0.2</v>
      </c>
      <c r="Z87">
        <v>13.96</v>
      </c>
      <c r="AA87">
        <v>0</v>
      </c>
      <c r="AB87">
        <v>0</v>
      </c>
      <c r="AC87">
        <v>-23</v>
      </c>
    </row>
    <row r="88" spans="7:29">
      <c r="G88" t="s">
        <v>130</v>
      </c>
      <c r="H88" s="73">
        <v>0</v>
      </c>
      <c r="I88" s="46">
        <v>0</v>
      </c>
      <c r="J88" s="46">
        <v>0</v>
      </c>
      <c r="K88" s="46">
        <v>0</v>
      </c>
      <c r="L88" s="46">
        <v>13.57</v>
      </c>
      <c r="M88" s="74">
        <v>0</v>
      </c>
      <c r="N88" s="73">
        <v>-51</v>
      </c>
      <c r="O88" s="46">
        <v>-44</v>
      </c>
      <c r="P88" s="46">
        <v>-14</v>
      </c>
      <c r="Q88" s="46">
        <v>0</v>
      </c>
      <c r="R88" s="46">
        <v>0</v>
      </c>
      <c r="S88" s="74">
        <v>0</v>
      </c>
      <c r="U88" s="73">
        <v>-109.2</v>
      </c>
      <c r="V88" s="74">
        <v>13.57</v>
      </c>
      <c r="W88">
        <v>-51</v>
      </c>
      <c r="X88">
        <v>-44</v>
      </c>
      <c r="Y88">
        <v>-0.2</v>
      </c>
      <c r="Z88">
        <v>13.57</v>
      </c>
      <c r="AA88">
        <v>0</v>
      </c>
      <c r="AB88">
        <v>0</v>
      </c>
      <c r="AC88">
        <v>-14</v>
      </c>
    </row>
    <row r="89" spans="7:29">
      <c r="G89" t="s">
        <v>131</v>
      </c>
      <c r="H89" s="73">
        <v>0</v>
      </c>
      <c r="I89" s="46">
        <v>0</v>
      </c>
      <c r="J89" s="46">
        <v>0</v>
      </c>
      <c r="K89" s="46">
        <v>0</v>
      </c>
      <c r="L89" s="46">
        <v>12.51</v>
      </c>
      <c r="M89" s="74">
        <v>0</v>
      </c>
      <c r="N89" s="73">
        <v>-68</v>
      </c>
      <c r="O89" s="46">
        <v>-14</v>
      </c>
      <c r="P89" s="46">
        <v>0</v>
      </c>
      <c r="Q89" s="46">
        <v>0</v>
      </c>
      <c r="R89" s="46">
        <v>0</v>
      </c>
      <c r="S89" s="74">
        <v>0</v>
      </c>
      <c r="U89" s="73">
        <v>-82.2</v>
      </c>
      <c r="V89" s="74">
        <v>12.51</v>
      </c>
      <c r="W89">
        <v>-68</v>
      </c>
      <c r="X89">
        <v>-14</v>
      </c>
      <c r="Y89">
        <v>-0.2</v>
      </c>
      <c r="Z89">
        <v>12.51</v>
      </c>
      <c r="AA89">
        <v>0</v>
      </c>
      <c r="AB89">
        <v>0</v>
      </c>
      <c r="AC89">
        <v>0</v>
      </c>
    </row>
    <row r="90" spans="7:29">
      <c r="G90" t="s">
        <v>132</v>
      </c>
      <c r="H90" s="73">
        <v>0</v>
      </c>
      <c r="I90" s="46">
        <v>0</v>
      </c>
      <c r="J90" s="46">
        <v>0</v>
      </c>
      <c r="K90" s="46">
        <v>0</v>
      </c>
      <c r="L90" s="46">
        <v>11.55</v>
      </c>
      <c r="M90" s="74">
        <v>0</v>
      </c>
      <c r="N90" s="73">
        <v>-64</v>
      </c>
      <c r="O90" s="46">
        <v>-99</v>
      </c>
      <c r="P90" s="46">
        <v>-36</v>
      </c>
      <c r="Q90" s="46">
        <v>0</v>
      </c>
      <c r="R90" s="46">
        <v>0</v>
      </c>
      <c r="S90" s="74">
        <v>0</v>
      </c>
      <c r="U90" s="73">
        <v>-199.2</v>
      </c>
      <c r="V90" s="74">
        <v>11.55</v>
      </c>
      <c r="W90">
        <v>-64</v>
      </c>
      <c r="X90">
        <v>-99</v>
      </c>
      <c r="Y90">
        <v>-0.2</v>
      </c>
      <c r="Z90">
        <v>11.55</v>
      </c>
      <c r="AA90">
        <v>0</v>
      </c>
      <c r="AB90">
        <v>0</v>
      </c>
      <c r="AC90">
        <v>-36</v>
      </c>
    </row>
    <row r="91" spans="7:29">
      <c r="G91" t="s">
        <v>133</v>
      </c>
      <c r="H91" s="73">
        <v>20.21</v>
      </c>
      <c r="I91" s="46">
        <v>0</v>
      </c>
      <c r="J91" s="46">
        <v>0</v>
      </c>
      <c r="K91" s="46">
        <v>0</v>
      </c>
      <c r="L91" s="46">
        <v>10.11</v>
      </c>
      <c r="M91" s="74">
        <v>0.1</v>
      </c>
      <c r="N91" s="73">
        <v>0</v>
      </c>
      <c r="O91" s="46">
        <v>-67</v>
      </c>
      <c r="P91" s="46">
        <v>-41</v>
      </c>
      <c r="Q91" s="46">
        <v>0</v>
      </c>
      <c r="R91" s="46">
        <v>0</v>
      </c>
      <c r="S91" s="74">
        <v>0</v>
      </c>
      <c r="U91" s="73">
        <v>-108.2</v>
      </c>
      <c r="V91" s="74">
        <v>30.42</v>
      </c>
      <c r="W91">
        <v>20.21</v>
      </c>
      <c r="X91">
        <v>-67</v>
      </c>
      <c r="Y91">
        <v>-0.2</v>
      </c>
      <c r="Z91">
        <v>10.11</v>
      </c>
      <c r="AA91">
        <v>0</v>
      </c>
      <c r="AB91">
        <v>0.1</v>
      </c>
      <c r="AC91">
        <v>-41</v>
      </c>
    </row>
    <row r="92" spans="7:29">
      <c r="G92" t="s">
        <v>134</v>
      </c>
      <c r="H92" s="73">
        <v>101.07</v>
      </c>
      <c r="I92" s="46">
        <v>0</v>
      </c>
      <c r="J92" s="46">
        <v>0</v>
      </c>
      <c r="K92" s="46">
        <v>0</v>
      </c>
      <c r="L92" s="46">
        <v>8.86</v>
      </c>
      <c r="M92" s="74">
        <v>0</v>
      </c>
      <c r="N92" s="73">
        <v>0</v>
      </c>
      <c r="O92" s="46">
        <v>-86</v>
      </c>
      <c r="P92" s="46">
        <v>-46</v>
      </c>
      <c r="Q92" s="46">
        <v>0</v>
      </c>
      <c r="R92" s="46">
        <v>0</v>
      </c>
      <c r="S92" s="74">
        <v>0</v>
      </c>
      <c r="U92" s="73">
        <v>-132.19999999999999</v>
      </c>
      <c r="V92" s="74">
        <v>109.93</v>
      </c>
      <c r="W92">
        <v>101.07</v>
      </c>
      <c r="X92">
        <v>-86</v>
      </c>
      <c r="Y92">
        <v>-0.2</v>
      </c>
      <c r="Z92">
        <v>8.86</v>
      </c>
      <c r="AA92">
        <v>0</v>
      </c>
      <c r="AB92">
        <v>0</v>
      </c>
      <c r="AC92">
        <v>-46</v>
      </c>
    </row>
    <row r="93" spans="7:29">
      <c r="G93" t="s">
        <v>135</v>
      </c>
      <c r="H93" s="73">
        <v>51.02</v>
      </c>
      <c r="I93" s="46">
        <v>0</v>
      </c>
      <c r="J93" s="46">
        <v>0</v>
      </c>
      <c r="K93" s="46">
        <v>0</v>
      </c>
      <c r="L93" s="46">
        <v>7.6</v>
      </c>
      <c r="M93" s="74">
        <v>0</v>
      </c>
      <c r="N93" s="73">
        <v>0</v>
      </c>
      <c r="O93" s="46">
        <v>-101</v>
      </c>
      <c r="P93" s="46">
        <v>-58</v>
      </c>
      <c r="Q93" s="46">
        <v>0</v>
      </c>
      <c r="R93" s="46">
        <v>0</v>
      </c>
      <c r="S93" s="74">
        <v>0</v>
      </c>
      <c r="U93" s="73">
        <v>-159.19999999999999</v>
      </c>
      <c r="V93" s="74">
        <v>58.62</v>
      </c>
      <c r="W93">
        <v>51.02</v>
      </c>
      <c r="X93">
        <v>-101</v>
      </c>
      <c r="Y93">
        <v>-0.2</v>
      </c>
      <c r="Z93">
        <v>7.6</v>
      </c>
      <c r="AA93">
        <v>0</v>
      </c>
      <c r="AB93">
        <v>0</v>
      </c>
      <c r="AC93">
        <v>-58</v>
      </c>
    </row>
    <row r="94" spans="7:29">
      <c r="G94" t="s">
        <v>136</v>
      </c>
      <c r="H94" s="73">
        <v>14.44</v>
      </c>
      <c r="I94" s="46">
        <v>0</v>
      </c>
      <c r="J94" s="46">
        <v>0</v>
      </c>
      <c r="K94" s="46">
        <v>0</v>
      </c>
      <c r="L94" s="46">
        <v>6.45</v>
      </c>
      <c r="M94" s="74">
        <v>0</v>
      </c>
      <c r="N94" s="73">
        <v>0</v>
      </c>
      <c r="O94" s="46">
        <v>-138</v>
      </c>
      <c r="P94" s="46">
        <v>-72</v>
      </c>
      <c r="Q94" s="46">
        <v>0</v>
      </c>
      <c r="R94" s="46">
        <v>0</v>
      </c>
      <c r="S94" s="74">
        <v>0</v>
      </c>
      <c r="U94" s="73">
        <v>-210.2</v>
      </c>
      <c r="V94" s="74">
        <v>20.89</v>
      </c>
      <c r="W94">
        <v>14.44</v>
      </c>
      <c r="X94">
        <v>-138</v>
      </c>
      <c r="Y94">
        <v>-0.2</v>
      </c>
      <c r="Z94">
        <v>6.45</v>
      </c>
      <c r="AA94">
        <v>0</v>
      </c>
      <c r="AB94">
        <v>0</v>
      </c>
      <c r="AC94">
        <v>-72</v>
      </c>
    </row>
    <row r="95" spans="7:29">
      <c r="G95" t="s">
        <v>137</v>
      </c>
      <c r="H95" s="73">
        <v>54.87</v>
      </c>
      <c r="I95" s="46">
        <v>0</v>
      </c>
      <c r="J95" s="46">
        <v>0</v>
      </c>
      <c r="K95" s="46">
        <v>0</v>
      </c>
      <c r="L95" s="46">
        <v>5.29</v>
      </c>
      <c r="M95" s="74">
        <v>0</v>
      </c>
      <c r="N95" s="73">
        <v>0</v>
      </c>
      <c r="O95" s="46">
        <v>-129</v>
      </c>
      <c r="P95" s="46">
        <v>-79</v>
      </c>
      <c r="Q95" s="46">
        <v>0</v>
      </c>
      <c r="R95" s="46">
        <v>0</v>
      </c>
      <c r="S95" s="74">
        <v>0</v>
      </c>
      <c r="U95" s="73">
        <v>-208.2</v>
      </c>
      <c r="V95" s="74">
        <v>60.16</v>
      </c>
      <c r="W95">
        <v>54.87</v>
      </c>
      <c r="X95">
        <v>-129</v>
      </c>
      <c r="Y95">
        <v>-0.2</v>
      </c>
      <c r="Z95">
        <v>5.29</v>
      </c>
      <c r="AA95">
        <v>0</v>
      </c>
      <c r="AB95">
        <v>0</v>
      </c>
      <c r="AC95">
        <v>-79</v>
      </c>
    </row>
    <row r="96" spans="7:29">
      <c r="G96" t="s">
        <v>138</v>
      </c>
      <c r="H96" s="73">
        <v>0</v>
      </c>
      <c r="I96" s="46">
        <v>0</v>
      </c>
      <c r="J96" s="46">
        <v>0</v>
      </c>
      <c r="K96" s="46">
        <v>0</v>
      </c>
      <c r="L96" s="46">
        <v>4.33</v>
      </c>
      <c r="M96" s="74">
        <v>0</v>
      </c>
      <c r="N96" s="73">
        <v>-6</v>
      </c>
      <c r="O96" s="46">
        <v>-131</v>
      </c>
      <c r="P96" s="46">
        <v>-80</v>
      </c>
      <c r="Q96" s="46">
        <v>0</v>
      </c>
      <c r="R96" s="46">
        <v>0</v>
      </c>
      <c r="S96" s="74">
        <v>0</v>
      </c>
      <c r="U96" s="73">
        <v>-217.2</v>
      </c>
      <c r="V96" s="74">
        <v>4.33</v>
      </c>
      <c r="W96">
        <v>-6</v>
      </c>
      <c r="X96">
        <v>-131</v>
      </c>
      <c r="Y96">
        <v>-0.2</v>
      </c>
      <c r="Z96">
        <v>4.33</v>
      </c>
      <c r="AA96">
        <v>0</v>
      </c>
      <c r="AB96">
        <v>0</v>
      </c>
      <c r="AC96">
        <v>-80</v>
      </c>
    </row>
    <row r="97" spans="1:83">
      <c r="G97" t="s">
        <v>139</v>
      </c>
      <c r="H97" s="73">
        <v>0</v>
      </c>
      <c r="I97" s="46">
        <v>0</v>
      </c>
      <c r="J97" s="46">
        <v>0</v>
      </c>
      <c r="K97" s="46">
        <v>0</v>
      </c>
      <c r="L97" s="46">
        <v>3.27</v>
      </c>
      <c r="M97" s="74">
        <v>0.1</v>
      </c>
      <c r="N97" s="73">
        <v>-69</v>
      </c>
      <c r="O97" s="46">
        <v>-127</v>
      </c>
      <c r="P97" s="46">
        <v>-85</v>
      </c>
      <c r="Q97" s="46">
        <v>0</v>
      </c>
      <c r="R97" s="46">
        <v>0</v>
      </c>
      <c r="S97" s="74">
        <v>0</v>
      </c>
      <c r="U97" s="73">
        <v>-281.2</v>
      </c>
      <c r="V97" s="74">
        <v>3.37</v>
      </c>
      <c r="W97">
        <v>-69</v>
      </c>
      <c r="X97">
        <v>-127</v>
      </c>
      <c r="Y97">
        <v>-0.2</v>
      </c>
      <c r="Z97">
        <v>3.27</v>
      </c>
      <c r="AA97">
        <v>0</v>
      </c>
      <c r="AB97">
        <v>0.1</v>
      </c>
      <c r="AC97">
        <v>-85</v>
      </c>
    </row>
    <row r="98" spans="1:83">
      <c r="G98" t="s">
        <v>140</v>
      </c>
      <c r="H98" s="73">
        <v>0</v>
      </c>
      <c r="I98" s="46">
        <v>0</v>
      </c>
      <c r="J98" s="46">
        <v>0</v>
      </c>
      <c r="K98" s="46">
        <v>0</v>
      </c>
      <c r="L98" s="46">
        <v>2.6</v>
      </c>
      <c r="M98" s="74">
        <v>0</v>
      </c>
      <c r="N98" s="73">
        <v>-122</v>
      </c>
      <c r="O98" s="46">
        <v>-122</v>
      </c>
      <c r="P98" s="46">
        <v>-35</v>
      </c>
      <c r="Q98" s="46">
        <v>0</v>
      </c>
      <c r="R98" s="46">
        <v>0</v>
      </c>
      <c r="S98" s="74">
        <v>0</v>
      </c>
      <c r="U98" s="73">
        <v>-279.2</v>
      </c>
      <c r="V98" s="74">
        <v>2.6</v>
      </c>
      <c r="W98">
        <v>-122</v>
      </c>
      <c r="X98">
        <v>-122</v>
      </c>
      <c r="Y98">
        <v>-0.2</v>
      </c>
      <c r="Z98">
        <v>2.6</v>
      </c>
      <c r="AA98">
        <v>0</v>
      </c>
      <c r="AB98">
        <v>0</v>
      </c>
      <c r="AC98">
        <v>-35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0.16966000000000001</v>
      </c>
      <c r="I99" s="69">
        <f t="shared" ref="I99:BQ99" si="1">SUM(I3:I98)/4000</f>
        <v>2.38225E-2</v>
      </c>
      <c r="J99" s="69">
        <f t="shared" si="1"/>
        <v>0.29901250000000001</v>
      </c>
      <c r="K99" s="69">
        <f t="shared" si="1"/>
        <v>6.8179999999999991E-2</v>
      </c>
      <c r="L99" s="69">
        <f t="shared" si="1"/>
        <v>0.1243175</v>
      </c>
      <c r="M99" s="69">
        <f t="shared" si="1"/>
        <v>1.0497499999999998E-2</v>
      </c>
      <c r="N99" s="68">
        <f t="shared" si="1"/>
        <v>-1.3007500000000001</v>
      </c>
      <c r="O99" s="69">
        <f t="shared" si="1"/>
        <v>-1.768</v>
      </c>
      <c r="P99" s="69">
        <f t="shared" si="1"/>
        <v>-0.57274999999999998</v>
      </c>
      <c r="Q99" s="69">
        <f t="shared" si="1"/>
        <v>0</v>
      </c>
      <c r="R99" s="69">
        <f t="shared" si="1"/>
        <v>-3.7000000000000002E-3</v>
      </c>
      <c r="S99" s="70">
        <f t="shared" si="1"/>
        <v>0</v>
      </c>
      <c r="U99" s="68">
        <f t="shared" si="1"/>
        <v>-3.6549000000000094</v>
      </c>
      <c r="V99" s="70">
        <f t="shared" si="1"/>
        <v>0.69549000000000005</v>
      </c>
      <c r="W99">
        <f t="shared" si="1"/>
        <v>-1.1310900000000002</v>
      </c>
      <c r="X99">
        <f t="shared" si="1"/>
        <v>-1.7441774999999999</v>
      </c>
      <c r="Y99">
        <f t="shared" si="1"/>
        <v>-9.7000000000000124E-3</v>
      </c>
      <c r="Z99">
        <f t="shared" si="1"/>
        <v>0.12061749999999999</v>
      </c>
      <c r="AA99">
        <f t="shared" si="1"/>
        <v>6.8179999999999991E-2</v>
      </c>
      <c r="AB99">
        <f t="shared" si="1"/>
        <v>1.0497499999999998E-2</v>
      </c>
      <c r="AC99">
        <f t="shared" si="1"/>
        <v>-0.27373749999999997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4" sqref="A4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19" t="s">
        <v>223</v>
      </c>
      <c r="B1" s="219"/>
      <c r="C1" s="219"/>
      <c r="D1" s="219"/>
      <c r="E1" s="140"/>
      <c r="F1" s="140"/>
      <c r="G1" s="219" t="s">
        <v>44</v>
      </c>
      <c r="H1" s="220" t="s">
        <v>224</v>
      </c>
      <c r="I1" s="221"/>
      <c r="J1" s="221"/>
      <c r="K1" s="221"/>
      <c r="L1" s="221"/>
      <c r="M1" s="222"/>
      <c r="N1" s="220" t="s">
        <v>225</v>
      </c>
      <c r="O1" s="221"/>
      <c r="P1" s="221"/>
      <c r="Q1" s="221"/>
      <c r="R1" s="221"/>
      <c r="S1" s="222"/>
      <c r="T1">
        <v>3</v>
      </c>
      <c r="U1" s="223" t="s">
        <v>317</v>
      </c>
      <c r="V1" s="224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19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45335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398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V3" activePane="bottomRight" state="frozen"/>
      <selection sqref="A1:D35"/>
      <selection pane="topRight" sqref="A1:D35"/>
      <selection pane="bottomLeft" sqref="A1:D35"/>
      <selection pane="bottomRight" activeCell="V3" sqref="V3:V98"/>
    </sheetView>
  </sheetViews>
  <sheetFormatPr defaultRowHeight="15"/>
  <cols>
    <col min="1" max="1" width="15.140625" customWidth="1"/>
    <col min="2" max="2" width="34.85546875" customWidth="1"/>
    <col min="3" max="3" width="15" customWidth="1"/>
    <col min="4" max="4" width="28" customWidth="1"/>
    <col min="7" max="7" width="11.85546875" customWidth="1"/>
    <col min="20" max="20" width="10.42578125" bestFit="1" customWidth="1"/>
  </cols>
  <sheetData>
    <row r="1" spans="1:26">
      <c r="A1" s="219" t="s">
        <v>223</v>
      </c>
      <c r="B1" s="219"/>
      <c r="C1" s="219"/>
      <c r="D1" s="219"/>
      <c r="E1" s="147"/>
      <c r="F1" s="147"/>
      <c r="G1" s="219" t="s">
        <v>44</v>
      </c>
      <c r="H1" s="220" t="s">
        <v>224</v>
      </c>
      <c r="I1" s="221"/>
      <c r="J1" s="221"/>
      <c r="K1" s="221"/>
      <c r="L1" s="221"/>
      <c r="M1" s="222"/>
      <c r="N1" s="220" t="s">
        <v>225</v>
      </c>
      <c r="O1" s="221"/>
      <c r="P1" s="221"/>
      <c r="Q1" s="221"/>
      <c r="R1" s="221"/>
      <c r="S1" s="222"/>
      <c r="T1">
        <v>3</v>
      </c>
      <c r="U1" s="223" t="s">
        <v>317</v>
      </c>
      <c r="V1" s="224"/>
    </row>
    <row r="2" spans="1:26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19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45335</v>
      </c>
      <c r="U2" s="73" t="s">
        <v>225</v>
      </c>
      <c r="V2" s="74" t="s">
        <v>224</v>
      </c>
      <c r="W2" s="28" t="s">
        <v>256</v>
      </c>
      <c r="X2" t="s">
        <v>333</v>
      </c>
      <c r="Y2" t="s">
        <v>439</v>
      </c>
      <c r="Z2" t="s">
        <v>438</v>
      </c>
    </row>
    <row r="3" spans="1:26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0</v>
      </c>
      <c r="J3" s="53">
        <v>0</v>
      </c>
      <c r="K3" s="53">
        <v>0</v>
      </c>
      <c r="L3" s="53">
        <v>0</v>
      </c>
      <c r="M3" s="72">
        <v>0</v>
      </c>
      <c r="N3" s="71">
        <v>0</v>
      </c>
      <c r="O3" s="53">
        <v>0</v>
      </c>
      <c r="P3" s="53">
        <v>0</v>
      </c>
      <c r="Q3" s="53">
        <v>0</v>
      </c>
      <c r="R3" s="53">
        <v>0</v>
      </c>
      <c r="S3" s="72">
        <v>0</v>
      </c>
      <c r="U3" s="73"/>
      <c r="V3" s="74">
        <v>0</v>
      </c>
      <c r="W3">
        <v>0</v>
      </c>
      <c r="X3">
        <v>0</v>
      </c>
      <c r="Y3">
        <v>0</v>
      </c>
      <c r="Z3">
        <v>0</v>
      </c>
    </row>
    <row r="4" spans="1:26">
      <c r="A4" t="s">
        <v>377</v>
      </c>
      <c r="B4" t="s">
        <v>257</v>
      </c>
      <c r="D4" t="s">
        <v>397</v>
      </c>
      <c r="F4" t="s">
        <v>438</v>
      </c>
      <c r="G4" t="s">
        <v>46</v>
      </c>
      <c r="H4" s="73">
        <v>0</v>
      </c>
      <c r="I4" s="46">
        <v>0</v>
      </c>
      <c r="J4" s="46">
        <v>0</v>
      </c>
      <c r="K4" s="46">
        <v>0</v>
      </c>
      <c r="L4" s="46">
        <v>0</v>
      </c>
      <c r="M4" s="74">
        <v>0</v>
      </c>
      <c r="N4" s="73">
        <v>0</v>
      </c>
      <c r="O4" s="46">
        <v>0</v>
      </c>
      <c r="P4" s="46">
        <v>0</v>
      </c>
      <c r="Q4" s="46">
        <v>0</v>
      </c>
      <c r="R4" s="46">
        <v>0</v>
      </c>
      <c r="S4" s="74">
        <v>0</v>
      </c>
      <c r="U4" s="73"/>
      <c r="V4" s="74">
        <v>0</v>
      </c>
      <c r="W4">
        <v>0</v>
      </c>
      <c r="X4">
        <v>0</v>
      </c>
      <c r="Y4">
        <v>0</v>
      </c>
      <c r="Z4">
        <v>0</v>
      </c>
    </row>
    <row r="5" spans="1:26">
      <c r="B5" t="s">
        <v>379</v>
      </c>
      <c r="D5" t="s">
        <v>439</v>
      </c>
      <c r="G5" t="s">
        <v>47</v>
      </c>
      <c r="H5" s="73">
        <v>0</v>
      </c>
      <c r="I5" s="46">
        <v>0</v>
      </c>
      <c r="J5" s="46">
        <v>0</v>
      </c>
      <c r="K5" s="46">
        <v>0</v>
      </c>
      <c r="L5" s="46">
        <v>0</v>
      </c>
      <c r="M5" s="74">
        <v>0</v>
      </c>
      <c r="N5" s="73">
        <v>0</v>
      </c>
      <c r="O5" s="46">
        <v>0</v>
      </c>
      <c r="P5" s="46">
        <v>0</v>
      </c>
      <c r="Q5" s="46">
        <v>0</v>
      </c>
      <c r="R5" s="46">
        <v>0</v>
      </c>
      <c r="S5" s="74">
        <v>0</v>
      </c>
      <c r="U5" s="73"/>
      <c r="V5" s="74">
        <v>0</v>
      </c>
      <c r="W5">
        <v>0</v>
      </c>
      <c r="X5">
        <v>0</v>
      </c>
      <c r="Y5">
        <v>0</v>
      </c>
      <c r="Z5">
        <v>0</v>
      </c>
    </row>
    <row r="6" spans="1:26">
      <c r="B6" t="s">
        <v>379</v>
      </c>
      <c r="G6" t="s">
        <v>48</v>
      </c>
      <c r="H6" s="73">
        <v>0</v>
      </c>
      <c r="I6" s="46">
        <v>0</v>
      </c>
      <c r="J6" s="46">
        <v>0</v>
      </c>
      <c r="K6" s="46">
        <v>0</v>
      </c>
      <c r="L6" s="46">
        <v>0</v>
      </c>
      <c r="M6" s="74">
        <v>0</v>
      </c>
      <c r="N6" s="73">
        <v>0</v>
      </c>
      <c r="O6" s="46">
        <v>0</v>
      </c>
      <c r="P6" s="46">
        <v>0</v>
      </c>
      <c r="Q6" s="46">
        <v>0</v>
      </c>
      <c r="R6" s="46">
        <v>0</v>
      </c>
      <c r="S6" s="74">
        <v>0</v>
      </c>
      <c r="U6" s="73"/>
      <c r="V6" s="74">
        <v>0</v>
      </c>
      <c r="W6">
        <v>0</v>
      </c>
      <c r="X6">
        <v>0</v>
      </c>
      <c r="Y6">
        <v>0</v>
      </c>
      <c r="Z6">
        <v>0</v>
      </c>
    </row>
    <row r="7" spans="1:26">
      <c r="G7" t="s">
        <v>49</v>
      </c>
      <c r="H7" s="73">
        <v>0</v>
      </c>
      <c r="I7" s="46">
        <v>0</v>
      </c>
      <c r="J7" s="46">
        <v>0</v>
      </c>
      <c r="K7" s="46">
        <v>0</v>
      </c>
      <c r="L7" s="46">
        <v>0</v>
      </c>
      <c r="M7" s="74">
        <v>0</v>
      </c>
      <c r="N7" s="73">
        <v>0</v>
      </c>
      <c r="O7" s="46">
        <v>0</v>
      </c>
      <c r="P7" s="46">
        <v>0</v>
      </c>
      <c r="Q7" s="46">
        <v>0</v>
      </c>
      <c r="R7" s="46">
        <v>0</v>
      </c>
      <c r="S7" s="74">
        <v>0</v>
      </c>
      <c r="U7" s="73"/>
      <c r="V7" s="74">
        <v>0</v>
      </c>
      <c r="W7">
        <v>0</v>
      </c>
      <c r="X7">
        <v>0</v>
      </c>
      <c r="Y7">
        <v>0</v>
      </c>
      <c r="Z7">
        <v>0</v>
      </c>
    </row>
    <row r="8" spans="1:26">
      <c r="G8" t="s">
        <v>50</v>
      </c>
      <c r="H8" s="73">
        <v>0</v>
      </c>
      <c r="I8" s="46">
        <v>0</v>
      </c>
      <c r="J8" s="46">
        <v>0</v>
      </c>
      <c r="K8" s="46">
        <v>0</v>
      </c>
      <c r="L8" s="46">
        <v>0</v>
      </c>
      <c r="M8" s="74">
        <v>0</v>
      </c>
      <c r="N8" s="73">
        <v>0</v>
      </c>
      <c r="O8" s="46">
        <v>0</v>
      </c>
      <c r="P8" s="46">
        <v>0</v>
      </c>
      <c r="Q8" s="46">
        <v>0</v>
      </c>
      <c r="R8" s="46">
        <v>0</v>
      </c>
      <c r="S8" s="74">
        <v>0</v>
      </c>
      <c r="U8" s="73"/>
      <c r="V8" s="74">
        <v>0</v>
      </c>
      <c r="W8">
        <v>0</v>
      </c>
      <c r="X8">
        <v>0</v>
      </c>
      <c r="Y8">
        <v>0</v>
      </c>
      <c r="Z8">
        <v>0</v>
      </c>
    </row>
    <row r="9" spans="1:26">
      <c r="G9" t="s">
        <v>51</v>
      </c>
      <c r="H9" s="73">
        <v>0</v>
      </c>
      <c r="I9" s="46">
        <v>0</v>
      </c>
      <c r="J9" s="46">
        <v>0</v>
      </c>
      <c r="K9" s="46">
        <v>0</v>
      </c>
      <c r="L9" s="46">
        <v>0</v>
      </c>
      <c r="M9" s="74">
        <v>0</v>
      </c>
      <c r="N9" s="73">
        <v>0</v>
      </c>
      <c r="O9" s="46">
        <v>0</v>
      </c>
      <c r="P9" s="46">
        <v>0</v>
      </c>
      <c r="Q9" s="46">
        <v>0</v>
      </c>
      <c r="R9" s="46">
        <v>0</v>
      </c>
      <c r="S9" s="74">
        <v>0</v>
      </c>
      <c r="U9" s="73"/>
      <c r="V9" s="74">
        <v>0</v>
      </c>
      <c r="W9">
        <v>0</v>
      </c>
      <c r="X9">
        <v>0</v>
      </c>
      <c r="Y9">
        <v>0</v>
      </c>
      <c r="Z9">
        <v>0</v>
      </c>
    </row>
    <row r="10" spans="1:26">
      <c r="G10" t="s">
        <v>52</v>
      </c>
      <c r="H10" s="73">
        <v>0</v>
      </c>
      <c r="I10" s="46">
        <v>0</v>
      </c>
      <c r="J10" s="46">
        <v>0</v>
      </c>
      <c r="K10" s="46">
        <v>0</v>
      </c>
      <c r="L10" s="46">
        <v>0</v>
      </c>
      <c r="M10" s="74">
        <v>0</v>
      </c>
      <c r="N10" s="73">
        <v>0</v>
      </c>
      <c r="O10" s="46">
        <v>0</v>
      </c>
      <c r="P10" s="46">
        <v>0</v>
      </c>
      <c r="Q10" s="46">
        <v>0</v>
      </c>
      <c r="R10" s="46">
        <v>0</v>
      </c>
      <c r="S10" s="74">
        <v>0</v>
      </c>
      <c r="U10" s="73"/>
      <c r="V10" s="74">
        <v>0</v>
      </c>
      <c r="W10">
        <v>0</v>
      </c>
      <c r="X10">
        <v>0</v>
      </c>
      <c r="Y10">
        <v>0</v>
      </c>
      <c r="Z10">
        <v>0</v>
      </c>
    </row>
    <row r="11" spans="1:26">
      <c r="G11" t="s">
        <v>53</v>
      </c>
      <c r="H11" s="73">
        <v>0</v>
      </c>
      <c r="I11" s="46">
        <v>0</v>
      </c>
      <c r="J11" s="46">
        <v>0</v>
      </c>
      <c r="K11" s="46">
        <v>0</v>
      </c>
      <c r="L11" s="46">
        <v>0</v>
      </c>
      <c r="M11" s="74">
        <v>0</v>
      </c>
      <c r="N11" s="73">
        <v>0</v>
      </c>
      <c r="O11" s="46">
        <v>0</v>
      </c>
      <c r="P11" s="46">
        <v>0</v>
      </c>
      <c r="Q11" s="46">
        <v>0</v>
      </c>
      <c r="R11" s="46">
        <v>0</v>
      </c>
      <c r="S11" s="74">
        <v>0</v>
      </c>
      <c r="U11" s="73"/>
      <c r="V11" s="74">
        <v>0</v>
      </c>
      <c r="W11">
        <v>0</v>
      </c>
      <c r="X11">
        <v>0</v>
      </c>
      <c r="Y11">
        <v>0</v>
      </c>
      <c r="Z11">
        <v>0</v>
      </c>
    </row>
    <row r="12" spans="1:26">
      <c r="G12" t="s">
        <v>54</v>
      </c>
      <c r="H12" s="73">
        <v>0</v>
      </c>
      <c r="I12" s="46">
        <v>0</v>
      </c>
      <c r="J12" s="46">
        <v>0</v>
      </c>
      <c r="K12" s="46">
        <v>0</v>
      </c>
      <c r="L12" s="46">
        <v>0</v>
      </c>
      <c r="M12" s="74">
        <v>0</v>
      </c>
      <c r="N12" s="73">
        <v>0</v>
      </c>
      <c r="O12" s="46">
        <v>0</v>
      </c>
      <c r="P12" s="46">
        <v>0</v>
      </c>
      <c r="Q12" s="46">
        <v>0</v>
      </c>
      <c r="R12" s="46">
        <v>0</v>
      </c>
      <c r="S12" s="74">
        <v>0</v>
      </c>
      <c r="U12" s="73"/>
      <c r="V12" s="74">
        <v>0</v>
      </c>
      <c r="W12">
        <v>0</v>
      </c>
      <c r="X12">
        <v>0</v>
      </c>
      <c r="Y12">
        <v>0</v>
      </c>
      <c r="Z12">
        <v>0</v>
      </c>
    </row>
    <row r="13" spans="1:26">
      <c r="G13" t="s">
        <v>55</v>
      </c>
      <c r="H13" s="73">
        <v>0</v>
      </c>
      <c r="I13" s="46">
        <v>0</v>
      </c>
      <c r="J13" s="46">
        <v>0</v>
      </c>
      <c r="K13" s="46">
        <v>0</v>
      </c>
      <c r="L13" s="46">
        <v>0</v>
      </c>
      <c r="M13" s="74">
        <v>0</v>
      </c>
      <c r="N13" s="73">
        <v>0</v>
      </c>
      <c r="O13" s="46">
        <v>0</v>
      </c>
      <c r="P13" s="46">
        <v>0</v>
      </c>
      <c r="Q13" s="46">
        <v>0</v>
      </c>
      <c r="R13" s="46">
        <v>0</v>
      </c>
      <c r="S13" s="74">
        <v>0</v>
      </c>
      <c r="U13" s="73"/>
      <c r="V13" s="74">
        <v>0</v>
      </c>
      <c r="W13">
        <v>0</v>
      </c>
      <c r="X13">
        <v>0</v>
      </c>
      <c r="Y13">
        <v>0</v>
      </c>
      <c r="Z13">
        <v>0</v>
      </c>
    </row>
    <row r="14" spans="1:26">
      <c r="G14" t="s">
        <v>56</v>
      </c>
      <c r="H14" s="73">
        <v>0</v>
      </c>
      <c r="I14" s="46">
        <v>0</v>
      </c>
      <c r="J14" s="46">
        <v>0</v>
      </c>
      <c r="K14" s="46">
        <v>0</v>
      </c>
      <c r="L14" s="46">
        <v>0</v>
      </c>
      <c r="M14" s="74">
        <v>0</v>
      </c>
      <c r="N14" s="73">
        <v>0</v>
      </c>
      <c r="O14" s="46">
        <v>0</v>
      </c>
      <c r="P14" s="46">
        <v>0</v>
      </c>
      <c r="Q14" s="46">
        <v>0</v>
      </c>
      <c r="R14" s="46">
        <v>0</v>
      </c>
      <c r="S14" s="74">
        <v>0</v>
      </c>
      <c r="U14" s="73"/>
      <c r="V14" s="74">
        <v>0</v>
      </c>
      <c r="W14">
        <v>0</v>
      </c>
      <c r="X14">
        <v>0</v>
      </c>
      <c r="Y14">
        <v>0</v>
      </c>
      <c r="Z14">
        <v>0</v>
      </c>
    </row>
    <row r="15" spans="1:26">
      <c r="G15" t="s">
        <v>57</v>
      </c>
      <c r="H15" s="73">
        <v>0</v>
      </c>
      <c r="I15" s="46">
        <v>0</v>
      </c>
      <c r="J15" s="46">
        <v>0</v>
      </c>
      <c r="K15" s="46">
        <v>0</v>
      </c>
      <c r="L15" s="46">
        <v>0</v>
      </c>
      <c r="M15" s="74">
        <v>0</v>
      </c>
      <c r="N15" s="73">
        <v>0</v>
      </c>
      <c r="O15" s="46">
        <v>0</v>
      </c>
      <c r="P15" s="46">
        <v>0</v>
      </c>
      <c r="Q15" s="46">
        <v>0</v>
      </c>
      <c r="R15" s="46">
        <v>0</v>
      </c>
      <c r="S15" s="74">
        <v>0</v>
      </c>
      <c r="U15" s="73"/>
      <c r="V15" s="74">
        <v>0</v>
      </c>
      <c r="W15">
        <v>0</v>
      </c>
      <c r="X15">
        <v>0</v>
      </c>
      <c r="Y15">
        <v>0</v>
      </c>
      <c r="Z15">
        <v>0</v>
      </c>
    </row>
    <row r="16" spans="1:26">
      <c r="G16" t="s">
        <v>58</v>
      </c>
      <c r="H16" s="73">
        <v>0</v>
      </c>
      <c r="I16" s="46">
        <v>0</v>
      </c>
      <c r="J16" s="46">
        <v>0</v>
      </c>
      <c r="K16" s="46">
        <v>0</v>
      </c>
      <c r="L16" s="46">
        <v>0</v>
      </c>
      <c r="M16" s="74">
        <v>0</v>
      </c>
      <c r="N16" s="73">
        <v>0</v>
      </c>
      <c r="O16" s="46">
        <v>0</v>
      </c>
      <c r="P16" s="46">
        <v>0</v>
      </c>
      <c r="Q16" s="46">
        <v>0</v>
      </c>
      <c r="R16" s="46">
        <v>0</v>
      </c>
      <c r="S16" s="74">
        <v>0</v>
      </c>
      <c r="U16" s="73"/>
      <c r="V16" s="74">
        <v>0</v>
      </c>
      <c r="W16">
        <v>0</v>
      </c>
      <c r="X16">
        <v>0</v>
      </c>
      <c r="Y16">
        <v>0</v>
      </c>
      <c r="Z16">
        <v>0</v>
      </c>
    </row>
    <row r="17" spans="7:26">
      <c r="G17" t="s">
        <v>59</v>
      </c>
      <c r="H17" s="73">
        <v>0</v>
      </c>
      <c r="I17" s="46">
        <v>0</v>
      </c>
      <c r="J17" s="46">
        <v>0</v>
      </c>
      <c r="K17" s="46">
        <v>0</v>
      </c>
      <c r="L17" s="46">
        <v>0</v>
      </c>
      <c r="M17" s="74">
        <v>0</v>
      </c>
      <c r="N17" s="73">
        <v>0</v>
      </c>
      <c r="O17" s="46">
        <v>0</v>
      </c>
      <c r="P17" s="46">
        <v>0</v>
      </c>
      <c r="Q17" s="46">
        <v>0</v>
      </c>
      <c r="R17" s="46">
        <v>0</v>
      </c>
      <c r="S17" s="74">
        <v>0</v>
      </c>
      <c r="U17" s="73"/>
      <c r="V17" s="74">
        <v>0</v>
      </c>
      <c r="W17">
        <v>0</v>
      </c>
      <c r="X17">
        <v>0</v>
      </c>
      <c r="Y17">
        <v>0</v>
      </c>
      <c r="Z17">
        <v>0</v>
      </c>
    </row>
    <row r="18" spans="7:26">
      <c r="G18" t="s">
        <v>60</v>
      </c>
      <c r="H18" s="73">
        <v>0</v>
      </c>
      <c r="I18" s="46">
        <v>0</v>
      </c>
      <c r="J18" s="46">
        <v>0</v>
      </c>
      <c r="K18" s="46">
        <v>0</v>
      </c>
      <c r="L18" s="46">
        <v>0</v>
      </c>
      <c r="M18" s="74">
        <v>0</v>
      </c>
      <c r="N18" s="73">
        <v>0</v>
      </c>
      <c r="O18" s="46">
        <v>0</v>
      </c>
      <c r="P18" s="46">
        <v>0</v>
      </c>
      <c r="Q18" s="46">
        <v>0</v>
      </c>
      <c r="R18" s="46">
        <v>0</v>
      </c>
      <c r="S18" s="74">
        <v>0</v>
      </c>
      <c r="U18" s="73"/>
      <c r="V18" s="74">
        <v>0</v>
      </c>
      <c r="W18">
        <v>0</v>
      </c>
      <c r="X18">
        <v>0</v>
      </c>
      <c r="Y18">
        <v>0</v>
      </c>
      <c r="Z18">
        <v>0</v>
      </c>
    </row>
    <row r="19" spans="7:26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0</v>
      </c>
      <c r="M19" s="74">
        <v>1.29</v>
      </c>
      <c r="N19" s="73">
        <v>0</v>
      </c>
      <c r="O19" s="46">
        <v>0</v>
      </c>
      <c r="P19" s="46">
        <v>0</v>
      </c>
      <c r="Q19" s="46">
        <v>0</v>
      </c>
      <c r="R19" s="46">
        <v>0</v>
      </c>
      <c r="S19" s="74">
        <v>0</v>
      </c>
      <c r="U19" s="73"/>
      <c r="V19" s="74">
        <v>1.29</v>
      </c>
      <c r="W19">
        <v>0</v>
      </c>
      <c r="X19">
        <v>0</v>
      </c>
      <c r="Y19">
        <v>0</v>
      </c>
      <c r="Z19">
        <v>1.29</v>
      </c>
    </row>
    <row r="20" spans="7:26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0</v>
      </c>
      <c r="M20" s="74">
        <v>1.31</v>
      </c>
      <c r="N20" s="73">
        <v>0</v>
      </c>
      <c r="O20" s="46">
        <v>0</v>
      </c>
      <c r="P20" s="46">
        <v>0</v>
      </c>
      <c r="Q20" s="46">
        <v>0</v>
      </c>
      <c r="R20" s="46">
        <v>0</v>
      </c>
      <c r="S20" s="74">
        <v>0</v>
      </c>
      <c r="U20" s="73"/>
      <c r="V20" s="74">
        <v>1.31</v>
      </c>
      <c r="W20">
        <v>0</v>
      </c>
      <c r="X20">
        <v>0</v>
      </c>
      <c r="Y20">
        <v>0</v>
      </c>
      <c r="Z20">
        <v>1.31</v>
      </c>
    </row>
    <row r="21" spans="7:26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0</v>
      </c>
      <c r="M21" s="74">
        <v>1.67</v>
      </c>
      <c r="N21" s="73">
        <v>0</v>
      </c>
      <c r="O21" s="46">
        <v>0</v>
      </c>
      <c r="P21" s="46">
        <v>0</v>
      </c>
      <c r="Q21" s="46">
        <v>0</v>
      </c>
      <c r="R21" s="46">
        <v>0</v>
      </c>
      <c r="S21" s="74">
        <v>0</v>
      </c>
      <c r="U21" s="73"/>
      <c r="V21" s="74">
        <v>1.67</v>
      </c>
      <c r="W21">
        <v>0</v>
      </c>
      <c r="X21">
        <v>0</v>
      </c>
      <c r="Y21">
        <v>0</v>
      </c>
      <c r="Z21">
        <v>1.67</v>
      </c>
    </row>
    <row r="22" spans="7:26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0</v>
      </c>
      <c r="M22" s="74">
        <v>1.98</v>
      </c>
      <c r="N22" s="73">
        <v>0</v>
      </c>
      <c r="O22" s="46">
        <v>0</v>
      </c>
      <c r="P22" s="46">
        <v>0</v>
      </c>
      <c r="Q22" s="46">
        <v>0</v>
      </c>
      <c r="R22" s="46">
        <v>0</v>
      </c>
      <c r="S22" s="74">
        <v>0</v>
      </c>
      <c r="U22" s="73"/>
      <c r="V22" s="74">
        <v>1.98</v>
      </c>
      <c r="W22">
        <v>0</v>
      </c>
      <c r="X22">
        <v>0</v>
      </c>
      <c r="Y22">
        <v>0</v>
      </c>
      <c r="Z22">
        <v>1.98</v>
      </c>
    </row>
    <row r="23" spans="7:26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0</v>
      </c>
      <c r="M23" s="74">
        <v>0</v>
      </c>
      <c r="N23" s="73">
        <v>0</v>
      </c>
      <c r="O23" s="46">
        <v>0</v>
      </c>
      <c r="P23" s="46">
        <v>0</v>
      </c>
      <c r="Q23" s="46">
        <v>0</v>
      </c>
      <c r="R23" s="46">
        <v>0</v>
      </c>
      <c r="S23" s="74">
        <v>0</v>
      </c>
      <c r="U23" s="73"/>
      <c r="V23" s="74">
        <v>0</v>
      </c>
      <c r="W23">
        <v>0</v>
      </c>
      <c r="X23">
        <v>0</v>
      </c>
      <c r="Y23">
        <v>0</v>
      </c>
      <c r="Z23">
        <v>0</v>
      </c>
    </row>
    <row r="24" spans="7:26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0</v>
      </c>
      <c r="M24" s="74">
        <v>0</v>
      </c>
      <c r="N24" s="73">
        <v>0</v>
      </c>
      <c r="O24" s="46">
        <v>0</v>
      </c>
      <c r="P24" s="46">
        <v>0</v>
      </c>
      <c r="Q24" s="46">
        <v>0</v>
      </c>
      <c r="R24" s="46">
        <v>0</v>
      </c>
      <c r="S24" s="74">
        <v>0</v>
      </c>
      <c r="U24" s="73"/>
      <c r="V24" s="74">
        <v>0</v>
      </c>
      <c r="W24">
        <v>0</v>
      </c>
      <c r="X24">
        <v>0</v>
      </c>
      <c r="Y24">
        <v>0</v>
      </c>
      <c r="Z24">
        <v>0</v>
      </c>
    </row>
    <row r="25" spans="7:26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0</v>
      </c>
      <c r="M25" s="74">
        <v>0</v>
      </c>
      <c r="N25" s="73">
        <v>0</v>
      </c>
      <c r="O25" s="46">
        <v>0</v>
      </c>
      <c r="P25" s="46">
        <v>0</v>
      </c>
      <c r="Q25" s="46">
        <v>0</v>
      </c>
      <c r="R25" s="46">
        <v>0</v>
      </c>
      <c r="S25" s="74">
        <v>0</v>
      </c>
      <c r="U25" s="73"/>
      <c r="V25" s="74">
        <v>0</v>
      </c>
      <c r="W25">
        <v>0</v>
      </c>
      <c r="X25">
        <v>0</v>
      </c>
      <c r="Y25">
        <v>0</v>
      </c>
      <c r="Z25">
        <v>0</v>
      </c>
    </row>
    <row r="26" spans="7:26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0</v>
      </c>
      <c r="M26" s="74">
        <v>0.06</v>
      </c>
      <c r="N26" s="73">
        <v>0</v>
      </c>
      <c r="O26" s="46">
        <v>0</v>
      </c>
      <c r="P26" s="46">
        <v>0</v>
      </c>
      <c r="Q26" s="46">
        <v>0</v>
      </c>
      <c r="R26" s="46">
        <v>0</v>
      </c>
      <c r="S26" s="74">
        <v>0</v>
      </c>
      <c r="U26" s="73"/>
      <c r="V26" s="74">
        <v>0.06</v>
      </c>
      <c r="W26">
        <v>0</v>
      </c>
      <c r="X26">
        <v>0</v>
      </c>
      <c r="Y26">
        <v>0</v>
      </c>
      <c r="Z26">
        <v>0.06</v>
      </c>
    </row>
    <row r="27" spans="7:26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0</v>
      </c>
      <c r="M27" s="74">
        <v>0</v>
      </c>
      <c r="N27" s="73">
        <v>0</v>
      </c>
      <c r="O27" s="46">
        <v>0</v>
      </c>
      <c r="P27" s="46">
        <v>0</v>
      </c>
      <c r="Q27" s="46">
        <v>0</v>
      </c>
      <c r="R27" s="46">
        <v>0</v>
      </c>
      <c r="S27" s="74">
        <v>0</v>
      </c>
      <c r="U27" s="73"/>
      <c r="V27" s="74">
        <v>0</v>
      </c>
      <c r="W27">
        <v>0</v>
      </c>
      <c r="X27">
        <v>0</v>
      </c>
      <c r="Y27">
        <v>0</v>
      </c>
      <c r="Z27">
        <v>0</v>
      </c>
    </row>
    <row r="28" spans="7:26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0</v>
      </c>
      <c r="M28" s="74">
        <v>0</v>
      </c>
      <c r="N28" s="73">
        <v>0</v>
      </c>
      <c r="O28" s="46">
        <v>0</v>
      </c>
      <c r="P28" s="46">
        <v>0</v>
      </c>
      <c r="Q28" s="46">
        <v>0</v>
      </c>
      <c r="R28" s="46">
        <v>0</v>
      </c>
      <c r="S28" s="74">
        <v>0</v>
      </c>
      <c r="U28" s="73"/>
      <c r="V28" s="74">
        <v>0</v>
      </c>
      <c r="W28">
        <v>0</v>
      </c>
      <c r="X28">
        <v>0</v>
      </c>
      <c r="Y28">
        <v>0</v>
      </c>
      <c r="Z28">
        <v>0</v>
      </c>
    </row>
    <row r="29" spans="7:26">
      <c r="G29" t="s">
        <v>71</v>
      </c>
      <c r="H29" s="73">
        <v>0</v>
      </c>
      <c r="I29" s="46">
        <v>0</v>
      </c>
      <c r="J29" s="46">
        <v>0</v>
      </c>
      <c r="K29" s="46">
        <v>8.23</v>
      </c>
      <c r="L29" s="46">
        <v>8.61</v>
      </c>
      <c r="M29" s="74">
        <v>0</v>
      </c>
      <c r="N29" s="73">
        <v>0</v>
      </c>
      <c r="O29" s="46">
        <v>0</v>
      </c>
      <c r="P29" s="46">
        <v>0</v>
      </c>
      <c r="Q29" s="46">
        <v>0</v>
      </c>
      <c r="R29" s="46">
        <v>0</v>
      </c>
      <c r="S29" s="74">
        <v>0</v>
      </c>
      <c r="U29" s="73"/>
      <c r="V29" s="74">
        <v>16.84</v>
      </c>
      <c r="W29">
        <v>0</v>
      </c>
      <c r="X29">
        <v>8.61</v>
      </c>
      <c r="Y29">
        <v>8.23</v>
      </c>
      <c r="Z29">
        <v>0</v>
      </c>
    </row>
    <row r="30" spans="7:26">
      <c r="G30" t="s">
        <v>72</v>
      </c>
      <c r="H30" s="73">
        <v>0</v>
      </c>
      <c r="I30" s="46">
        <v>0</v>
      </c>
      <c r="J30" s="46">
        <v>0</v>
      </c>
      <c r="K30" s="46">
        <v>6.57</v>
      </c>
      <c r="L30" s="46">
        <v>5.66</v>
      </c>
      <c r="M30" s="74">
        <v>0</v>
      </c>
      <c r="N30" s="73">
        <v>0</v>
      </c>
      <c r="O30" s="46">
        <v>0</v>
      </c>
      <c r="P30" s="46">
        <v>0</v>
      </c>
      <c r="Q30" s="46">
        <v>0</v>
      </c>
      <c r="R30" s="46">
        <v>0</v>
      </c>
      <c r="S30" s="74">
        <v>0</v>
      </c>
      <c r="U30" s="73"/>
      <c r="V30" s="74">
        <v>12.23</v>
      </c>
      <c r="W30">
        <v>0</v>
      </c>
      <c r="X30">
        <v>5.66</v>
      </c>
      <c r="Y30">
        <v>6.57</v>
      </c>
      <c r="Z30">
        <v>0</v>
      </c>
    </row>
    <row r="31" spans="7:26">
      <c r="G31" t="s">
        <v>73</v>
      </c>
      <c r="H31" s="73">
        <v>5.15</v>
      </c>
      <c r="I31" s="46">
        <v>0</v>
      </c>
      <c r="J31" s="46">
        <v>0</v>
      </c>
      <c r="K31" s="46">
        <v>3.86</v>
      </c>
      <c r="L31" s="46">
        <v>2.79</v>
      </c>
      <c r="M31" s="74">
        <v>0.5</v>
      </c>
      <c r="N31" s="73">
        <v>0</v>
      </c>
      <c r="O31" s="46">
        <v>0</v>
      </c>
      <c r="P31" s="46">
        <v>0</v>
      </c>
      <c r="Q31" s="46">
        <v>0</v>
      </c>
      <c r="R31" s="46">
        <v>0</v>
      </c>
      <c r="S31" s="74">
        <v>0</v>
      </c>
      <c r="U31" s="73"/>
      <c r="V31" s="74">
        <v>12.3</v>
      </c>
      <c r="W31">
        <v>5.15</v>
      </c>
      <c r="X31">
        <v>2.79</v>
      </c>
      <c r="Y31">
        <v>3.86</v>
      </c>
      <c r="Z31">
        <v>0.5</v>
      </c>
    </row>
    <row r="32" spans="7:26">
      <c r="G32" t="s">
        <v>74</v>
      </c>
      <c r="H32" s="73">
        <v>41.32</v>
      </c>
      <c r="I32" s="46">
        <v>0</v>
      </c>
      <c r="J32" s="46">
        <v>0</v>
      </c>
      <c r="K32" s="46">
        <v>2.91</v>
      </c>
      <c r="L32" s="46">
        <v>1.92</v>
      </c>
      <c r="M32" s="74">
        <v>0.27</v>
      </c>
      <c r="N32" s="73">
        <v>0</v>
      </c>
      <c r="O32" s="46">
        <v>0</v>
      </c>
      <c r="P32" s="46">
        <v>0</v>
      </c>
      <c r="Q32" s="46">
        <v>0</v>
      </c>
      <c r="R32" s="46">
        <v>0</v>
      </c>
      <c r="S32" s="74">
        <v>0</v>
      </c>
      <c r="U32" s="73"/>
      <c r="V32" s="74">
        <v>46.42</v>
      </c>
      <c r="W32">
        <v>41.32</v>
      </c>
      <c r="X32">
        <v>1.92</v>
      </c>
      <c r="Y32">
        <v>2.91</v>
      </c>
      <c r="Z32">
        <v>0.27</v>
      </c>
    </row>
    <row r="33" spans="7:26">
      <c r="G33" t="s">
        <v>75</v>
      </c>
      <c r="H33" s="73">
        <v>62.9</v>
      </c>
      <c r="I33" s="46">
        <v>0</v>
      </c>
      <c r="J33" s="46">
        <v>0</v>
      </c>
      <c r="K33" s="46">
        <v>2.2400000000000002</v>
      </c>
      <c r="L33" s="46">
        <v>1.29</v>
      </c>
      <c r="M33" s="74">
        <v>0.12</v>
      </c>
      <c r="N33" s="73">
        <v>0</v>
      </c>
      <c r="O33" s="46">
        <v>0</v>
      </c>
      <c r="P33" s="46">
        <v>0</v>
      </c>
      <c r="Q33" s="46">
        <v>0</v>
      </c>
      <c r="R33" s="46">
        <v>0</v>
      </c>
      <c r="S33" s="74">
        <v>0</v>
      </c>
      <c r="U33" s="73"/>
      <c r="V33" s="74">
        <v>66.55</v>
      </c>
      <c r="W33">
        <v>62.9</v>
      </c>
      <c r="X33">
        <v>1.29</v>
      </c>
      <c r="Y33">
        <v>2.2400000000000002</v>
      </c>
      <c r="Z33">
        <v>0.12</v>
      </c>
    </row>
    <row r="34" spans="7:26">
      <c r="G34" t="s">
        <v>76</v>
      </c>
      <c r="H34" s="73">
        <v>72.709999999999994</v>
      </c>
      <c r="I34" s="46">
        <v>0</v>
      </c>
      <c r="J34" s="46">
        <v>0</v>
      </c>
      <c r="K34" s="46">
        <v>2.66</v>
      </c>
      <c r="L34" s="46">
        <v>1.3</v>
      </c>
      <c r="M34" s="74">
        <v>7.0000000000000007E-2</v>
      </c>
      <c r="N34" s="73">
        <v>0</v>
      </c>
      <c r="O34" s="46">
        <v>0</v>
      </c>
      <c r="P34" s="46">
        <v>0</v>
      </c>
      <c r="Q34" s="46">
        <v>0</v>
      </c>
      <c r="R34" s="46">
        <v>0</v>
      </c>
      <c r="S34" s="74">
        <v>0</v>
      </c>
      <c r="U34" s="73"/>
      <c r="V34" s="74">
        <v>76.739999999999995</v>
      </c>
      <c r="W34">
        <v>72.709999999999994</v>
      </c>
      <c r="X34">
        <v>1.3</v>
      </c>
      <c r="Y34">
        <v>2.66</v>
      </c>
      <c r="Z34">
        <v>7.0000000000000007E-2</v>
      </c>
    </row>
    <row r="35" spans="7:26">
      <c r="G35" t="s">
        <v>77</v>
      </c>
      <c r="H35" s="73">
        <v>40.75</v>
      </c>
      <c r="I35" s="46">
        <v>0</v>
      </c>
      <c r="J35" s="46">
        <v>0</v>
      </c>
      <c r="K35" s="46">
        <v>6.82</v>
      </c>
      <c r="L35" s="46">
        <v>2.75</v>
      </c>
      <c r="M35" s="74">
        <v>0</v>
      </c>
      <c r="N35" s="73">
        <v>0</v>
      </c>
      <c r="O35" s="46">
        <v>0</v>
      </c>
      <c r="P35" s="46">
        <v>0</v>
      </c>
      <c r="Q35" s="46">
        <v>0</v>
      </c>
      <c r="R35" s="46">
        <v>0</v>
      </c>
      <c r="S35" s="74">
        <v>0</v>
      </c>
      <c r="U35" s="73"/>
      <c r="V35" s="74">
        <v>50.32</v>
      </c>
      <c r="W35">
        <v>40.75</v>
      </c>
      <c r="X35">
        <v>2.75</v>
      </c>
      <c r="Y35">
        <v>6.82</v>
      </c>
      <c r="Z35">
        <v>0</v>
      </c>
    </row>
    <row r="36" spans="7:26">
      <c r="G36" t="s">
        <v>78</v>
      </c>
      <c r="H36" s="73">
        <v>67.09</v>
      </c>
      <c r="I36" s="46">
        <v>0</v>
      </c>
      <c r="J36" s="46">
        <v>0</v>
      </c>
      <c r="K36" s="46">
        <v>8.16</v>
      </c>
      <c r="L36" s="46">
        <v>2.69</v>
      </c>
      <c r="M36" s="74">
        <v>0.37</v>
      </c>
      <c r="N36" s="73">
        <v>0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U36" s="73"/>
      <c r="V36" s="74">
        <v>78.31</v>
      </c>
      <c r="W36">
        <v>67.09</v>
      </c>
      <c r="X36">
        <v>2.69</v>
      </c>
      <c r="Y36">
        <v>8.16</v>
      </c>
      <c r="Z36">
        <v>0.37</v>
      </c>
    </row>
    <row r="37" spans="7:26">
      <c r="G37" t="s">
        <v>79</v>
      </c>
      <c r="H37" s="73">
        <v>52.78</v>
      </c>
      <c r="I37" s="46">
        <v>0</v>
      </c>
      <c r="J37" s="46">
        <v>0</v>
      </c>
      <c r="K37" s="46">
        <v>12.25</v>
      </c>
      <c r="L37" s="46">
        <v>3.59</v>
      </c>
      <c r="M37" s="74">
        <v>0.42</v>
      </c>
      <c r="N37" s="73">
        <v>0</v>
      </c>
      <c r="O37" s="46">
        <v>0</v>
      </c>
      <c r="P37" s="46">
        <v>0</v>
      </c>
      <c r="Q37" s="46">
        <v>0</v>
      </c>
      <c r="R37" s="46">
        <v>0</v>
      </c>
      <c r="S37" s="74">
        <v>0</v>
      </c>
      <c r="U37" s="73"/>
      <c r="V37" s="74">
        <v>69.040000000000006</v>
      </c>
      <c r="W37">
        <v>52.78</v>
      </c>
      <c r="X37">
        <v>3.59</v>
      </c>
      <c r="Y37">
        <v>12.25</v>
      </c>
      <c r="Z37">
        <v>0.42</v>
      </c>
    </row>
    <row r="38" spans="7:26">
      <c r="G38" t="s">
        <v>80</v>
      </c>
      <c r="H38" s="73">
        <v>17.98</v>
      </c>
      <c r="I38" s="46">
        <v>0</v>
      </c>
      <c r="J38" s="46">
        <v>0</v>
      </c>
      <c r="K38" s="46">
        <v>19.43</v>
      </c>
      <c r="L38" s="46">
        <v>4.79</v>
      </c>
      <c r="M38" s="74">
        <v>0.96</v>
      </c>
      <c r="N38" s="73">
        <v>0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U38" s="73"/>
      <c r="V38" s="74">
        <v>43.16</v>
      </c>
      <c r="W38">
        <v>17.98</v>
      </c>
      <c r="X38">
        <v>4.79</v>
      </c>
      <c r="Y38">
        <v>19.43</v>
      </c>
      <c r="Z38">
        <v>0.96</v>
      </c>
    </row>
    <row r="39" spans="7:26">
      <c r="G39" t="s">
        <v>81</v>
      </c>
      <c r="H39" s="73">
        <v>20.46</v>
      </c>
      <c r="I39" s="46">
        <v>0</v>
      </c>
      <c r="J39" s="46">
        <v>0</v>
      </c>
      <c r="K39" s="46">
        <v>26.27</v>
      </c>
      <c r="L39" s="46">
        <v>5.5</v>
      </c>
      <c r="M39" s="74">
        <v>1.1000000000000001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U39" s="73"/>
      <c r="V39" s="74">
        <v>53.33</v>
      </c>
      <c r="W39">
        <v>20.46</v>
      </c>
      <c r="X39">
        <v>5.5</v>
      </c>
      <c r="Y39">
        <v>26.27</v>
      </c>
      <c r="Z39">
        <v>1.1000000000000001</v>
      </c>
    </row>
    <row r="40" spans="7:26">
      <c r="G40" t="s">
        <v>82</v>
      </c>
      <c r="H40" s="73">
        <v>14.73</v>
      </c>
      <c r="I40" s="46">
        <v>0</v>
      </c>
      <c r="J40" s="46">
        <v>0</v>
      </c>
      <c r="K40" s="46">
        <v>32.770000000000003</v>
      </c>
      <c r="L40" s="46">
        <v>6.63</v>
      </c>
      <c r="M40" s="74">
        <v>1.1100000000000001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U40" s="73"/>
      <c r="V40" s="74">
        <v>55.24</v>
      </c>
      <c r="W40">
        <v>14.73</v>
      </c>
      <c r="X40">
        <v>6.63</v>
      </c>
      <c r="Y40">
        <v>32.770000000000003</v>
      </c>
      <c r="Z40">
        <v>1.1100000000000001</v>
      </c>
    </row>
    <row r="41" spans="7:26">
      <c r="G41" t="s">
        <v>83</v>
      </c>
      <c r="H41" s="73">
        <v>0</v>
      </c>
      <c r="I41" s="46">
        <v>0</v>
      </c>
      <c r="J41" s="46">
        <v>0</v>
      </c>
      <c r="K41" s="46">
        <v>34.46</v>
      </c>
      <c r="L41" s="46">
        <v>6.44</v>
      </c>
      <c r="M41" s="74">
        <v>2.23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U41" s="73"/>
      <c r="V41" s="74">
        <v>43.13</v>
      </c>
      <c r="W41">
        <v>0</v>
      </c>
      <c r="X41">
        <v>6.44</v>
      </c>
      <c r="Y41">
        <v>34.46</v>
      </c>
      <c r="Z41">
        <v>2.23</v>
      </c>
    </row>
    <row r="42" spans="7:26">
      <c r="G42" t="s">
        <v>84</v>
      </c>
      <c r="H42" s="73">
        <v>0</v>
      </c>
      <c r="I42" s="46">
        <v>0</v>
      </c>
      <c r="J42" s="46">
        <v>0</v>
      </c>
      <c r="K42" s="46">
        <v>38.42</v>
      </c>
      <c r="L42" s="46">
        <v>6.27</v>
      </c>
      <c r="M42" s="74">
        <v>1.04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U42" s="73"/>
      <c r="V42" s="74">
        <v>45.73</v>
      </c>
      <c r="W42">
        <v>0</v>
      </c>
      <c r="X42">
        <v>6.27</v>
      </c>
      <c r="Y42">
        <v>38.42</v>
      </c>
      <c r="Z42">
        <v>1.04</v>
      </c>
    </row>
    <row r="43" spans="7:26">
      <c r="G43" t="s">
        <v>85</v>
      </c>
      <c r="H43" s="73">
        <v>0</v>
      </c>
      <c r="I43" s="46">
        <v>0</v>
      </c>
      <c r="J43" s="46">
        <v>0</v>
      </c>
      <c r="K43" s="46">
        <v>36.409999999999997</v>
      </c>
      <c r="L43" s="46">
        <v>5.92</v>
      </c>
      <c r="M43" s="74">
        <v>0.91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U43" s="73"/>
      <c r="V43" s="74">
        <v>43.24</v>
      </c>
      <c r="W43">
        <v>0</v>
      </c>
      <c r="X43">
        <v>5.92</v>
      </c>
      <c r="Y43">
        <v>36.409999999999997</v>
      </c>
      <c r="Z43">
        <v>0.91</v>
      </c>
    </row>
    <row r="44" spans="7:26">
      <c r="G44" t="s">
        <v>86</v>
      </c>
      <c r="H44" s="73">
        <v>0</v>
      </c>
      <c r="I44" s="46">
        <v>0</v>
      </c>
      <c r="J44" s="46">
        <v>0</v>
      </c>
      <c r="K44" s="46">
        <v>42.5</v>
      </c>
      <c r="L44" s="46">
        <v>6.37</v>
      </c>
      <c r="M44" s="74">
        <v>0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U44" s="73"/>
      <c r="V44" s="74">
        <v>48.87</v>
      </c>
      <c r="W44">
        <v>0</v>
      </c>
      <c r="X44">
        <v>6.37</v>
      </c>
      <c r="Y44">
        <v>42.5</v>
      </c>
      <c r="Z44">
        <v>0</v>
      </c>
    </row>
    <row r="45" spans="7:26">
      <c r="G45" t="s">
        <v>87</v>
      </c>
      <c r="H45" s="73">
        <v>34.39</v>
      </c>
      <c r="I45" s="46">
        <v>0</v>
      </c>
      <c r="J45" s="46">
        <v>0</v>
      </c>
      <c r="K45" s="46">
        <v>0</v>
      </c>
      <c r="L45" s="46">
        <v>0</v>
      </c>
      <c r="M45" s="74">
        <v>0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U45" s="73"/>
      <c r="V45" s="74">
        <v>34.39</v>
      </c>
      <c r="W45">
        <v>34.39</v>
      </c>
      <c r="X45">
        <v>0</v>
      </c>
      <c r="Y45">
        <v>0</v>
      </c>
      <c r="Z45">
        <v>0</v>
      </c>
    </row>
    <row r="46" spans="7:26">
      <c r="G46" t="s">
        <v>88</v>
      </c>
      <c r="H46" s="73">
        <v>41.64</v>
      </c>
      <c r="I46" s="46">
        <v>0</v>
      </c>
      <c r="J46" s="46">
        <v>0</v>
      </c>
      <c r="K46" s="46">
        <v>0</v>
      </c>
      <c r="L46" s="46">
        <v>0</v>
      </c>
      <c r="M46" s="74">
        <v>0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U46" s="73"/>
      <c r="V46" s="74">
        <v>41.64</v>
      </c>
      <c r="W46">
        <v>41.64</v>
      </c>
      <c r="X46">
        <v>0</v>
      </c>
      <c r="Y46">
        <v>0</v>
      </c>
      <c r="Z46">
        <v>0</v>
      </c>
    </row>
    <row r="47" spans="7:26">
      <c r="G47" t="s">
        <v>89</v>
      </c>
      <c r="H47" s="73">
        <v>35.619999999999997</v>
      </c>
      <c r="I47" s="46">
        <v>0</v>
      </c>
      <c r="J47" s="46">
        <v>0</v>
      </c>
      <c r="K47" s="46">
        <v>0</v>
      </c>
      <c r="L47" s="46">
        <v>0</v>
      </c>
      <c r="M47" s="74">
        <v>0</v>
      </c>
      <c r="N47" s="73">
        <v>0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U47" s="73"/>
      <c r="V47" s="74">
        <v>35.619999999999997</v>
      </c>
      <c r="W47">
        <v>35.619999999999997</v>
      </c>
      <c r="X47">
        <v>0</v>
      </c>
      <c r="Y47">
        <v>0</v>
      </c>
      <c r="Z47">
        <v>0</v>
      </c>
    </row>
    <row r="48" spans="7:26">
      <c r="G48" t="s">
        <v>90</v>
      </c>
      <c r="H48" s="73">
        <v>89.52</v>
      </c>
      <c r="I48" s="46">
        <v>0</v>
      </c>
      <c r="J48" s="46">
        <v>0</v>
      </c>
      <c r="K48" s="46">
        <v>0</v>
      </c>
      <c r="L48" s="46">
        <v>0</v>
      </c>
      <c r="M48" s="74">
        <v>0.05</v>
      </c>
      <c r="N48" s="73">
        <v>0</v>
      </c>
      <c r="O48" s="46">
        <v>0</v>
      </c>
      <c r="P48" s="46">
        <v>0</v>
      </c>
      <c r="Q48" s="46">
        <v>0</v>
      </c>
      <c r="R48" s="46">
        <v>0</v>
      </c>
      <c r="S48" s="74">
        <v>0</v>
      </c>
      <c r="U48" s="73"/>
      <c r="V48" s="74">
        <v>89.57</v>
      </c>
      <c r="W48">
        <v>89.52</v>
      </c>
      <c r="X48">
        <v>0</v>
      </c>
      <c r="Y48">
        <v>0</v>
      </c>
      <c r="Z48">
        <v>0.05</v>
      </c>
    </row>
    <row r="49" spans="7:26">
      <c r="G49" t="s">
        <v>91</v>
      </c>
      <c r="H49" s="73">
        <v>54.87</v>
      </c>
      <c r="I49" s="46">
        <v>0</v>
      </c>
      <c r="J49" s="46">
        <v>0</v>
      </c>
      <c r="K49" s="46">
        <v>0</v>
      </c>
      <c r="L49" s="46">
        <v>0</v>
      </c>
      <c r="M49" s="74">
        <v>0</v>
      </c>
      <c r="N49" s="73">
        <v>0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U49" s="73"/>
      <c r="V49" s="74">
        <v>54.87</v>
      </c>
      <c r="W49">
        <v>54.87</v>
      </c>
      <c r="X49">
        <v>0</v>
      </c>
      <c r="Y49">
        <v>0</v>
      </c>
      <c r="Z49">
        <v>0</v>
      </c>
    </row>
    <row r="50" spans="7:26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0</v>
      </c>
      <c r="M50" s="74">
        <v>0</v>
      </c>
      <c r="N50" s="73">
        <v>0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U50" s="73"/>
      <c r="V50" s="74">
        <v>0</v>
      </c>
      <c r="W50">
        <v>0</v>
      </c>
      <c r="X50">
        <v>0</v>
      </c>
      <c r="Y50">
        <v>0</v>
      </c>
      <c r="Z50">
        <v>0</v>
      </c>
    </row>
    <row r="51" spans="7:26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0</v>
      </c>
      <c r="M51" s="74">
        <v>1.1599999999999999</v>
      </c>
      <c r="N51" s="73">
        <v>0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U51" s="73"/>
      <c r="V51" s="74">
        <v>1.1599999999999999</v>
      </c>
      <c r="W51">
        <v>0</v>
      </c>
      <c r="X51">
        <v>0</v>
      </c>
      <c r="Y51">
        <v>0</v>
      </c>
      <c r="Z51">
        <v>1.1599999999999999</v>
      </c>
    </row>
    <row r="52" spans="7:26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0</v>
      </c>
      <c r="M52" s="74">
        <v>0.57999999999999996</v>
      </c>
      <c r="N52" s="73">
        <v>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U52" s="73"/>
      <c r="V52" s="74">
        <v>0.57999999999999996</v>
      </c>
      <c r="W52">
        <v>0</v>
      </c>
      <c r="X52">
        <v>0</v>
      </c>
      <c r="Y52">
        <v>0</v>
      </c>
      <c r="Z52">
        <v>0.57999999999999996</v>
      </c>
    </row>
    <row r="53" spans="7:26">
      <c r="G53" t="s">
        <v>95</v>
      </c>
      <c r="H53" s="73">
        <v>0</v>
      </c>
      <c r="I53" s="46">
        <v>0</v>
      </c>
      <c r="J53" s="46">
        <v>0</v>
      </c>
      <c r="K53" s="46">
        <v>0</v>
      </c>
      <c r="L53" s="46">
        <v>0</v>
      </c>
      <c r="M53" s="74">
        <v>2.98</v>
      </c>
      <c r="N53" s="73">
        <v>0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U53" s="73"/>
      <c r="V53" s="74">
        <v>2.98</v>
      </c>
      <c r="W53">
        <v>0</v>
      </c>
      <c r="X53">
        <v>0</v>
      </c>
      <c r="Y53">
        <v>0</v>
      </c>
      <c r="Z53">
        <v>2.98</v>
      </c>
    </row>
    <row r="54" spans="7:26">
      <c r="G54" t="s">
        <v>96</v>
      </c>
      <c r="H54" s="73">
        <v>0</v>
      </c>
      <c r="I54" s="46">
        <v>0</v>
      </c>
      <c r="J54" s="46">
        <v>0</v>
      </c>
      <c r="K54" s="46">
        <v>0</v>
      </c>
      <c r="L54" s="46">
        <v>0</v>
      </c>
      <c r="M54" s="74">
        <v>3.08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U54" s="73"/>
      <c r="V54" s="74">
        <v>3.08</v>
      </c>
      <c r="W54">
        <v>0</v>
      </c>
      <c r="X54">
        <v>0</v>
      </c>
      <c r="Y54">
        <v>0</v>
      </c>
      <c r="Z54">
        <v>3.08</v>
      </c>
    </row>
    <row r="55" spans="7:26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0</v>
      </c>
      <c r="M55" s="74">
        <v>5.01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U55" s="73"/>
      <c r="V55" s="74">
        <v>5.01</v>
      </c>
      <c r="W55">
        <v>0</v>
      </c>
      <c r="X55">
        <v>0</v>
      </c>
      <c r="Y55">
        <v>0</v>
      </c>
      <c r="Z55">
        <v>5.01</v>
      </c>
    </row>
    <row r="56" spans="7:26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0</v>
      </c>
      <c r="M56" s="74">
        <v>3.27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U56" s="73"/>
      <c r="V56" s="74">
        <v>3.27</v>
      </c>
      <c r="W56">
        <v>0</v>
      </c>
      <c r="X56">
        <v>0</v>
      </c>
      <c r="Y56">
        <v>0</v>
      </c>
      <c r="Z56">
        <v>3.27</v>
      </c>
    </row>
    <row r="57" spans="7:26">
      <c r="G57" t="s">
        <v>99</v>
      </c>
      <c r="H57" s="73">
        <v>0</v>
      </c>
      <c r="I57" s="46">
        <v>0</v>
      </c>
      <c r="J57" s="46">
        <v>0</v>
      </c>
      <c r="K57" s="46">
        <v>0</v>
      </c>
      <c r="L57" s="46">
        <v>0</v>
      </c>
      <c r="M57" s="74">
        <v>6.35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U57" s="73"/>
      <c r="V57" s="74">
        <v>6.35</v>
      </c>
      <c r="W57">
        <v>0</v>
      </c>
      <c r="X57">
        <v>0</v>
      </c>
      <c r="Y57">
        <v>0</v>
      </c>
      <c r="Z57">
        <v>6.35</v>
      </c>
    </row>
    <row r="58" spans="7:26">
      <c r="G58" t="s">
        <v>100</v>
      </c>
      <c r="H58" s="73">
        <v>0</v>
      </c>
      <c r="I58" s="46">
        <v>0</v>
      </c>
      <c r="J58" s="46">
        <v>0</v>
      </c>
      <c r="K58" s="46">
        <v>0</v>
      </c>
      <c r="L58" s="46">
        <v>0</v>
      </c>
      <c r="M58" s="74">
        <v>3.56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U58" s="73"/>
      <c r="V58" s="74">
        <v>3.56</v>
      </c>
      <c r="W58">
        <v>0</v>
      </c>
      <c r="X58">
        <v>0</v>
      </c>
      <c r="Y58">
        <v>0</v>
      </c>
      <c r="Z58">
        <v>3.56</v>
      </c>
    </row>
    <row r="59" spans="7:26">
      <c r="G59" t="s">
        <v>101</v>
      </c>
      <c r="H59" s="73">
        <v>0</v>
      </c>
      <c r="I59" s="46">
        <v>0</v>
      </c>
      <c r="J59" s="46">
        <v>0</v>
      </c>
      <c r="K59" s="46">
        <v>0</v>
      </c>
      <c r="L59" s="46">
        <v>0</v>
      </c>
      <c r="M59" s="74">
        <v>5.58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U59" s="73"/>
      <c r="V59" s="74">
        <v>5.58</v>
      </c>
      <c r="W59">
        <v>0</v>
      </c>
      <c r="X59">
        <v>0</v>
      </c>
      <c r="Y59">
        <v>0</v>
      </c>
      <c r="Z59">
        <v>5.58</v>
      </c>
    </row>
    <row r="60" spans="7:26">
      <c r="G60" t="s">
        <v>102</v>
      </c>
      <c r="H60" s="73">
        <v>0</v>
      </c>
      <c r="I60" s="46">
        <v>0</v>
      </c>
      <c r="J60" s="46">
        <v>0</v>
      </c>
      <c r="K60" s="46">
        <v>0</v>
      </c>
      <c r="L60" s="46">
        <v>0</v>
      </c>
      <c r="M60" s="74">
        <v>5.68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U60" s="73"/>
      <c r="V60" s="74">
        <v>5.68</v>
      </c>
      <c r="W60">
        <v>0</v>
      </c>
      <c r="X60">
        <v>0</v>
      </c>
      <c r="Y60">
        <v>0</v>
      </c>
      <c r="Z60">
        <v>5.68</v>
      </c>
    </row>
    <row r="61" spans="7:26">
      <c r="G61" t="s">
        <v>103</v>
      </c>
      <c r="H61" s="73">
        <v>0</v>
      </c>
      <c r="I61" s="46">
        <v>0</v>
      </c>
      <c r="J61" s="46">
        <v>0</v>
      </c>
      <c r="K61" s="46">
        <v>0</v>
      </c>
      <c r="L61" s="46">
        <v>0</v>
      </c>
      <c r="M61" s="74">
        <v>5.29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U61" s="73"/>
      <c r="V61" s="74">
        <v>5.29</v>
      </c>
      <c r="W61">
        <v>0</v>
      </c>
      <c r="X61">
        <v>0</v>
      </c>
      <c r="Y61">
        <v>0</v>
      </c>
      <c r="Z61">
        <v>5.29</v>
      </c>
    </row>
    <row r="62" spans="7:26">
      <c r="G62" t="s">
        <v>104</v>
      </c>
      <c r="H62" s="73">
        <v>0</v>
      </c>
      <c r="I62" s="46">
        <v>0</v>
      </c>
      <c r="J62" s="46">
        <v>0</v>
      </c>
      <c r="K62" s="46">
        <v>0</v>
      </c>
      <c r="L62" s="46">
        <v>0</v>
      </c>
      <c r="M62" s="74">
        <v>10.11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U62" s="73"/>
      <c r="V62" s="74">
        <v>10.11</v>
      </c>
      <c r="W62">
        <v>0</v>
      </c>
      <c r="X62">
        <v>0</v>
      </c>
      <c r="Y62">
        <v>0</v>
      </c>
      <c r="Z62">
        <v>10.11</v>
      </c>
    </row>
    <row r="63" spans="7:26">
      <c r="G63" t="s">
        <v>105</v>
      </c>
      <c r="H63" s="73">
        <v>0</v>
      </c>
      <c r="I63" s="46">
        <v>0</v>
      </c>
      <c r="J63" s="46">
        <v>0</v>
      </c>
      <c r="K63" s="46">
        <v>0</v>
      </c>
      <c r="L63" s="46">
        <v>0</v>
      </c>
      <c r="M63" s="74">
        <v>4.24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U63" s="73"/>
      <c r="V63" s="74">
        <v>4.24</v>
      </c>
      <c r="W63">
        <v>0</v>
      </c>
      <c r="X63">
        <v>0</v>
      </c>
      <c r="Y63">
        <v>0</v>
      </c>
      <c r="Z63">
        <v>4.24</v>
      </c>
    </row>
    <row r="64" spans="7:26">
      <c r="G64" t="s">
        <v>106</v>
      </c>
      <c r="H64" s="73">
        <v>0</v>
      </c>
      <c r="I64" s="46">
        <v>0</v>
      </c>
      <c r="J64" s="46">
        <v>0</v>
      </c>
      <c r="K64" s="46">
        <v>0</v>
      </c>
      <c r="L64" s="46">
        <v>0</v>
      </c>
      <c r="M64" s="74">
        <v>5.49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U64" s="73"/>
      <c r="V64" s="74">
        <v>5.49</v>
      </c>
      <c r="W64">
        <v>0</v>
      </c>
      <c r="X64">
        <v>0</v>
      </c>
      <c r="Y64">
        <v>0</v>
      </c>
      <c r="Z64">
        <v>5.49</v>
      </c>
    </row>
    <row r="65" spans="7:26">
      <c r="G65" t="s">
        <v>107</v>
      </c>
      <c r="H65" s="73">
        <v>0</v>
      </c>
      <c r="I65" s="46">
        <v>0</v>
      </c>
      <c r="J65" s="46">
        <v>0</v>
      </c>
      <c r="K65" s="46">
        <v>0</v>
      </c>
      <c r="L65" s="46">
        <v>0</v>
      </c>
      <c r="M65" s="74">
        <v>8.3699999999999992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U65" s="73"/>
      <c r="V65" s="74">
        <v>8.3699999999999992</v>
      </c>
      <c r="W65">
        <v>0</v>
      </c>
      <c r="X65">
        <v>0</v>
      </c>
      <c r="Y65">
        <v>0</v>
      </c>
      <c r="Z65">
        <v>8.3699999999999992</v>
      </c>
    </row>
    <row r="66" spans="7:26">
      <c r="G66" t="s">
        <v>108</v>
      </c>
      <c r="H66" s="73">
        <v>0</v>
      </c>
      <c r="I66" s="46">
        <v>0</v>
      </c>
      <c r="J66" s="46">
        <v>0</v>
      </c>
      <c r="K66" s="46">
        <v>0</v>
      </c>
      <c r="L66" s="46">
        <v>0</v>
      </c>
      <c r="M66" s="74">
        <v>8.76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U66" s="73"/>
      <c r="V66" s="74">
        <v>8.76</v>
      </c>
      <c r="W66">
        <v>0</v>
      </c>
      <c r="X66">
        <v>0</v>
      </c>
      <c r="Y66">
        <v>0</v>
      </c>
      <c r="Z66">
        <v>8.76</v>
      </c>
    </row>
    <row r="67" spans="7:26">
      <c r="G67" t="s">
        <v>109</v>
      </c>
      <c r="H67" s="73">
        <v>0</v>
      </c>
      <c r="I67" s="46">
        <v>0</v>
      </c>
      <c r="J67" s="46">
        <v>0</v>
      </c>
      <c r="K67" s="46">
        <v>0</v>
      </c>
      <c r="L67" s="46">
        <v>0</v>
      </c>
      <c r="M67" s="74">
        <v>7.8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U67" s="73"/>
      <c r="V67" s="74">
        <v>7.8</v>
      </c>
      <c r="W67">
        <v>0</v>
      </c>
      <c r="X67">
        <v>0</v>
      </c>
      <c r="Y67">
        <v>0</v>
      </c>
      <c r="Z67">
        <v>7.8</v>
      </c>
    </row>
    <row r="68" spans="7:26">
      <c r="G68" t="s">
        <v>110</v>
      </c>
      <c r="H68" s="73">
        <v>0</v>
      </c>
      <c r="I68" s="46">
        <v>0</v>
      </c>
      <c r="J68" s="46">
        <v>0</v>
      </c>
      <c r="K68" s="46">
        <v>0</v>
      </c>
      <c r="L68" s="46">
        <v>0</v>
      </c>
      <c r="M68" s="74">
        <v>1.52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U68" s="73"/>
      <c r="V68" s="74">
        <v>1.52</v>
      </c>
      <c r="W68">
        <v>0</v>
      </c>
      <c r="X68">
        <v>0</v>
      </c>
      <c r="Y68">
        <v>0</v>
      </c>
      <c r="Z68">
        <v>1.52</v>
      </c>
    </row>
    <row r="69" spans="7:26">
      <c r="G69" t="s">
        <v>111</v>
      </c>
      <c r="H69" s="73">
        <v>0</v>
      </c>
      <c r="I69" s="46">
        <v>0</v>
      </c>
      <c r="J69" s="46">
        <v>0</v>
      </c>
      <c r="K69" s="46">
        <v>0</v>
      </c>
      <c r="L69" s="46">
        <v>0</v>
      </c>
      <c r="M69" s="74">
        <v>2.98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U69" s="73"/>
      <c r="V69" s="74">
        <v>2.98</v>
      </c>
      <c r="W69">
        <v>0</v>
      </c>
      <c r="X69">
        <v>0</v>
      </c>
      <c r="Y69">
        <v>0</v>
      </c>
      <c r="Z69">
        <v>2.98</v>
      </c>
    </row>
    <row r="70" spans="7:26">
      <c r="G70" t="s">
        <v>112</v>
      </c>
      <c r="H70" s="73">
        <v>0</v>
      </c>
      <c r="I70" s="46">
        <v>0</v>
      </c>
      <c r="J70" s="46">
        <v>0</v>
      </c>
      <c r="K70" s="46">
        <v>0</v>
      </c>
      <c r="L70" s="46">
        <v>0</v>
      </c>
      <c r="M70" s="74">
        <v>5.2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U70" s="73"/>
      <c r="V70" s="74">
        <v>5.2</v>
      </c>
      <c r="W70">
        <v>0</v>
      </c>
      <c r="X70">
        <v>0</v>
      </c>
      <c r="Y70">
        <v>0</v>
      </c>
      <c r="Z70">
        <v>5.2</v>
      </c>
    </row>
    <row r="71" spans="7:26">
      <c r="G71" t="s">
        <v>113</v>
      </c>
      <c r="H71" s="73">
        <v>0</v>
      </c>
      <c r="I71" s="46">
        <v>0</v>
      </c>
      <c r="J71" s="46">
        <v>0</v>
      </c>
      <c r="K71" s="46">
        <v>20.56</v>
      </c>
      <c r="L71" s="46">
        <v>0</v>
      </c>
      <c r="M71" s="74">
        <v>3.21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U71" s="73"/>
      <c r="V71" s="74">
        <v>23.77</v>
      </c>
      <c r="W71">
        <v>0</v>
      </c>
      <c r="X71">
        <v>0</v>
      </c>
      <c r="Y71">
        <v>20.56</v>
      </c>
      <c r="Z71">
        <v>3.21</v>
      </c>
    </row>
    <row r="72" spans="7:26">
      <c r="G72" t="s">
        <v>114</v>
      </c>
      <c r="H72" s="73">
        <v>0</v>
      </c>
      <c r="I72" s="46">
        <v>0</v>
      </c>
      <c r="J72" s="46">
        <v>0</v>
      </c>
      <c r="K72" s="46">
        <v>8.17</v>
      </c>
      <c r="L72" s="46">
        <v>0</v>
      </c>
      <c r="M72" s="74">
        <v>1.34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U72" s="73"/>
      <c r="V72" s="74">
        <v>9.51</v>
      </c>
      <c r="W72">
        <v>0</v>
      </c>
      <c r="X72">
        <v>0</v>
      </c>
      <c r="Y72">
        <v>8.17</v>
      </c>
      <c r="Z72">
        <v>1.34</v>
      </c>
    </row>
    <row r="73" spans="7:26">
      <c r="G73" t="s">
        <v>115</v>
      </c>
      <c r="H73" s="73">
        <v>0</v>
      </c>
      <c r="I73" s="46">
        <v>0</v>
      </c>
      <c r="J73" s="46">
        <v>0</v>
      </c>
      <c r="K73" s="46">
        <v>4.43</v>
      </c>
      <c r="L73" s="46">
        <v>0.6</v>
      </c>
      <c r="M73" s="74">
        <v>0.71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U73" s="73"/>
      <c r="V73" s="74">
        <v>5.74</v>
      </c>
      <c r="W73">
        <v>0</v>
      </c>
      <c r="X73">
        <v>0.6</v>
      </c>
      <c r="Y73">
        <v>4.43</v>
      </c>
      <c r="Z73">
        <v>0.71</v>
      </c>
    </row>
    <row r="74" spans="7:26">
      <c r="G74" t="s">
        <v>116</v>
      </c>
      <c r="H74" s="73">
        <v>0</v>
      </c>
      <c r="I74" s="46">
        <v>0</v>
      </c>
      <c r="J74" s="46">
        <v>0</v>
      </c>
      <c r="K74" s="46">
        <v>3.14</v>
      </c>
      <c r="L74" s="46">
        <v>0.46</v>
      </c>
      <c r="M74" s="74">
        <v>0.55000000000000004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U74" s="73"/>
      <c r="V74" s="74">
        <v>4.1500000000000004</v>
      </c>
      <c r="W74">
        <v>0</v>
      </c>
      <c r="X74">
        <v>0.46</v>
      </c>
      <c r="Y74">
        <v>3.14</v>
      </c>
      <c r="Z74">
        <v>0.55000000000000004</v>
      </c>
    </row>
    <row r="75" spans="7:26">
      <c r="G75" t="s">
        <v>117</v>
      </c>
      <c r="H75" s="73">
        <v>0</v>
      </c>
      <c r="I75" s="46">
        <v>0</v>
      </c>
      <c r="J75" s="46">
        <v>0</v>
      </c>
      <c r="K75" s="46">
        <v>2.02</v>
      </c>
      <c r="L75" s="46">
        <v>0.37</v>
      </c>
      <c r="M75" s="74">
        <v>0.36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U75" s="73"/>
      <c r="V75" s="74">
        <v>2.75</v>
      </c>
      <c r="W75">
        <v>0</v>
      </c>
      <c r="X75">
        <v>0.37</v>
      </c>
      <c r="Y75">
        <v>2.02</v>
      </c>
      <c r="Z75">
        <v>0.36</v>
      </c>
    </row>
    <row r="76" spans="7:26">
      <c r="G76" t="s">
        <v>118</v>
      </c>
      <c r="H76" s="73">
        <v>0</v>
      </c>
      <c r="I76" s="46">
        <v>0</v>
      </c>
      <c r="J76" s="46">
        <v>0</v>
      </c>
      <c r="K76" s="46">
        <v>1.77</v>
      </c>
      <c r="L76" s="46">
        <v>0.38</v>
      </c>
      <c r="M76" s="74">
        <v>0.16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U76" s="73"/>
      <c r="V76" s="74">
        <v>2.31</v>
      </c>
      <c r="W76">
        <v>0</v>
      </c>
      <c r="X76">
        <v>0.38</v>
      </c>
      <c r="Y76">
        <v>1.77</v>
      </c>
      <c r="Z76">
        <v>0.16</v>
      </c>
    </row>
    <row r="77" spans="7:26">
      <c r="G77" t="s">
        <v>119</v>
      </c>
      <c r="H77" s="73">
        <v>0</v>
      </c>
      <c r="I77" s="46">
        <v>0</v>
      </c>
      <c r="J77" s="46">
        <v>0</v>
      </c>
      <c r="K77" s="46">
        <v>1.76</v>
      </c>
      <c r="L77" s="46">
        <v>0.41</v>
      </c>
      <c r="M77" s="74">
        <v>0.18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U77" s="73"/>
      <c r="V77" s="74">
        <v>2.35</v>
      </c>
      <c r="W77">
        <v>0</v>
      </c>
      <c r="X77">
        <v>0.41</v>
      </c>
      <c r="Y77">
        <v>1.76</v>
      </c>
      <c r="Z77">
        <v>0.18</v>
      </c>
    </row>
    <row r="78" spans="7:26">
      <c r="G78" t="s">
        <v>120</v>
      </c>
      <c r="H78" s="73">
        <v>1.05</v>
      </c>
      <c r="I78" s="46">
        <v>0</v>
      </c>
      <c r="J78" s="46">
        <v>0</v>
      </c>
      <c r="K78" s="46">
        <v>1.74</v>
      </c>
      <c r="L78" s="46">
        <v>0.43</v>
      </c>
      <c r="M78" s="74">
        <v>0.1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U78" s="73"/>
      <c r="V78" s="74">
        <v>3.32</v>
      </c>
      <c r="W78">
        <v>1.05</v>
      </c>
      <c r="X78">
        <v>0.43</v>
      </c>
      <c r="Y78">
        <v>1.74</v>
      </c>
      <c r="Z78">
        <v>0.1</v>
      </c>
    </row>
    <row r="79" spans="7:26">
      <c r="G79" t="s">
        <v>121</v>
      </c>
      <c r="H79" s="73">
        <v>7.45</v>
      </c>
      <c r="I79" s="46">
        <v>0</v>
      </c>
      <c r="J79" s="46">
        <v>0</v>
      </c>
      <c r="K79" s="46">
        <v>1.51</v>
      </c>
      <c r="L79" s="46">
        <v>0.39</v>
      </c>
      <c r="M79" s="74">
        <v>0.14000000000000001</v>
      </c>
      <c r="N79" s="73">
        <v>0</v>
      </c>
      <c r="O79" s="46">
        <v>0</v>
      </c>
      <c r="P79" s="46">
        <v>0</v>
      </c>
      <c r="Q79" s="46">
        <v>0</v>
      </c>
      <c r="R79" s="46">
        <v>0</v>
      </c>
      <c r="S79" s="74">
        <v>0</v>
      </c>
      <c r="U79" s="73"/>
      <c r="V79" s="74">
        <v>9.49</v>
      </c>
      <c r="W79">
        <v>7.45</v>
      </c>
      <c r="X79">
        <v>0.39</v>
      </c>
      <c r="Y79">
        <v>1.51</v>
      </c>
      <c r="Z79">
        <v>0.14000000000000001</v>
      </c>
    </row>
    <row r="80" spans="7:26">
      <c r="G80" t="s">
        <v>122</v>
      </c>
      <c r="H80" s="73">
        <v>8.98</v>
      </c>
      <c r="I80" s="46">
        <v>0</v>
      </c>
      <c r="J80" s="46">
        <v>0</v>
      </c>
      <c r="K80" s="46">
        <v>1.64</v>
      </c>
      <c r="L80" s="46">
        <v>0.43</v>
      </c>
      <c r="M80" s="74">
        <v>0.12</v>
      </c>
      <c r="N80" s="73">
        <v>0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U80" s="73"/>
      <c r="V80" s="74">
        <v>11.17</v>
      </c>
      <c r="W80">
        <v>8.98</v>
      </c>
      <c r="X80">
        <v>0.43</v>
      </c>
      <c r="Y80">
        <v>1.64</v>
      </c>
      <c r="Z80">
        <v>0.12</v>
      </c>
    </row>
    <row r="81" spans="7:26">
      <c r="G81" t="s">
        <v>123</v>
      </c>
      <c r="H81" s="73">
        <v>7.29</v>
      </c>
      <c r="I81" s="46">
        <v>0</v>
      </c>
      <c r="J81" s="46">
        <v>0</v>
      </c>
      <c r="K81" s="46">
        <v>2.23</v>
      </c>
      <c r="L81" s="46">
        <v>0.64</v>
      </c>
      <c r="M81" s="74">
        <v>0.27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U81" s="73"/>
      <c r="V81" s="74">
        <v>10.43</v>
      </c>
      <c r="W81">
        <v>7.29</v>
      </c>
      <c r="X81">
        <v>0.64</v>
      </c>
      <c r="Y81">
        <v>2.23</v>
      </c>
      <c r="Z81">
        <v>0.27</v>
      </c>
    </row>
    <row r="82" spans="7:26">
      <c r="G82" t="s">
        <v>124</v>
      </c>
      <c r="H82" s="73">
        <v>8.0399999999999991</v>
      </c>
      <c r="I82" s="46">
        <v>0</v>
      </c>
      <c r="J82" s="46">
        <v>0</v>
      </c>
      <c r="K82" s="46">
        <v>2.42</v>
      </c>
      <c r="L82" s="46">
        <v>0.71</v>
      </c>
      <c r="M82" s="74">
        <v>0.39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U82" s="73"/>
      <c r="V82" s="74">
        <v>11.56</v>
      </c>
      <c r="W82">
        <v>8.0399999999999991</v>
      </c>
      <c r="X82">
        <v>0.71</v>
      </c>
      <c r="Y82">
        <v>2.42</v>
      </c>
      <c r="Z82">
        <v>0.39</v>
      </c>
    </row>
    <row r="83" spans="7:26">
      <c r="G83" t="s">
        <v>125</v>
      </c>
      <c r="H83" s="73">
        <v>0</v>
      </c>
      <c r="I83" s="46">
        <v>0</v>
      </c>
      <c r="J83" s="46">
        <v>0</v>
      </c>
      <c r="K83" s="46">
        <v>3.84</v>
      </c>
      <c r="L83" s="46">
        <v>1.18</v>
      </c>
      <c r="M83" s="74">
        <v>0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U83" s="73"/>
      <c r="V83" s="74">
        <v>5.0199999999999996</v>
      </c>
      <c r="W83">
        <v>0</v>
      </c>
      <c r="X83">
        <v>1.18</v>
      </c>
      <c r="Y83">
        <v>3.84</v>
      </c>
      <c r="Z83">
        <v>0</v>
      </c>
    </row>
    <row r="84" spans="7:26">
      <c r="G84" t="s">
        <v>126</v>
      </c>
      <c r="H84" s="73">
        <v>0</v>
      </c>
      <c r="I84" s="46">
        <v>0</v>
      </c>
      <c r="J84" s="46">
        <v>0</v>
      </c>
      <c r="K84" s="46">
        <v>4.33</v>
      </c>
      <c r="L84" s="46">
        <v>1.44</v>
      </c>
      <c r="M84" s="74">
        <v>0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U84" s="73"/>
      <c r="V84" s="74">
        <v>5.77</v>
      </c>
      <c r="W84">
        <v>0</v>
      </c>
      <c r="X84">
        <v>1.44</v>
      </c>
      <c r="Y84">
        <v>4.33</v>
      </c>
      <c r="Z84">
        <v>0</v>
      </c>
    </row>
    <row r="85" spans="7:26">
      <c r="G85" t="s">
        <v>127</v>
      </c>
      <c r="H85" s="73">
        <v>0</v>
      </c>
      <c r="I85" s="46">
        <v>0</v>
      </c>
      <c r="J85" s="46">
        <v>0</v>
      </c>
      <c r="K85" s="46">
        <v>12.02</v>
      </c>
      <c r="L85" s="46">
        <v>0</v>
      </c>
      <c r="M85" s="74">
        <v>0</v>
      </c>
      <c r="N85" s="73">
        <v>0</v>
      </c>
      <c r="O85" s="46">
        <v>0</v>
      </c>
      <c r="P85" s="46">
        <v>0</v>
      </c>
      <c r="Q85" s="46">
        <v>0</v>
      </c>
      <c r="R85" s="46">
        <v>0</v>
      </c>
      <c r="S85" s="74">
        <v>0</v>
      </c>
      <c r="U85" s="73"/>
      <c r="V85" s="74">
        <v>12.02</v>
      </c>
      <c r="W85">
        <v>0</v>
      </c>
      <c r="X85">
        <v>0</v>
      </c>
      <c r="Y85">
        <v>12.02</v>
      </c>
      <c r="Z85">
        <v>0</v>
      </c>
    </row>
    <row r="86" spans="7:26">
      <c r="G86" t="s">
        <v>128</v>
      </c>
      <c r="H86" s="73">
        <v>0</v>
      </c>
      <c r="I86" s="46">
        <v>0</v>
      </c>
      <c r="J86" s="46">
        <v>0</v>
      </c>
      <c r="K86" s="46">
        <v>12.31</v>
      </c>
      <c r="L86" s="46">
        <v>0</v>
      </c>
      <c r="M86" s="74">
        <v>0</v>
      </c>
      <c r="N86" s="73">
        <v>0</v>
      </c>
      <c r="O86" s="46">
        <v>0</v>
      </c>
      <c r="P86" s="46">
        <v>0</v>
      </c>
      <c r="Q86" s="46">
        <v>0</v>
      </c>
      <c r="R86" s="46">
        <v>0</v>
      </c>
      <c r="S86" s="74">
        <v>0</v>
      </c>
      <c r="U86" s="73"/>
      <c r="V86" s="74">
        <v>12.31</v>
      </c>
      <c r="W86">
        <v>0</v>
      </c>
      <c r="X86">
        <v>0</v>
      </c>
      <c r="Y86">
        <v>12.31</v>
      </c>
      <c r="Z86">
        <v>0</v>
      </c>
    </row>
    <row r="87" spans="7:26">
      <c r="G87" t="s">
        <v>129</v>
      </c>
      <c r="H87" s="73">
        <v>0</v>
      </c>
      <c r="I87" s="46">
        <v>0</v>
      </c>
      <c r="J87" s="46">
        <v>0</v>
      </c>
      <c r="K87" s="46">
        <v>19.04</v>
      </c>
      <c r="L87" s="46">
        <v>0</v>
      </c>
      <c r="M87" s="74">
        <v>0</v>
      </c>
      <c r="N87" s="73">
        <v>0</v>
      </c>
      <c r="O87" s="46">
        <v>0</v>
      </c>
      <c r="P87" s="46">
        <v>0</v>
      </c>
      <c r="Q87" s="46">
        <v>0</v>
      </c>
      <c r="R87" s="46">
        <v>0</v>
      </c>
      <c r="S87" s="74">
        <v>0</v>
      </c>
      <c r="U87" s="73"/>
      <c r="V87" s="74">
        <v>19.04</v>
      </c>
      <c r="W87">
        <v>0</v>
      </c>
      <c r="X87">
        <v>0</v>
      </c>
      <c r="Y87">
        <v>19.04</v>
      </c>
      <c r="Z87">
        <v>0</v>
      </c>
    </row>
    <row r="88" spans="7:26">
      <c r="G88" t="s">
        <v>130</v>
      </c>
      <c r="H88" s="73">
        <v>0</v>
      </c>
      <c r="I88" s="46">
        <v>0</v>
      </c>
      <c r="J88" s="46">
        <v>0</v>
      </c>
      <c r="K88" s="46">
        <v>18.84</v>
      </c>
      <c r="L88" s="46">
        <v>0</v>
      </c>
      <c r="M88" s="74">
        <v>0</v>
      </c>
      <c r="N88" s="73">
        <v>0</v>
      </c>
      <c r="O88" s="46">
        <v>0</v>
      </c>
      <c r="P88" s="46">
        <v>0</v>
      </c>
      <c r="Q88" s="46">
        <v>0</v>
      </c>
      <c r="R88" s="46">
        <v>0</v>
      </c>
      <c r="S88" s="74">
        <v>0</v>
      </c>
      <c r="U88" s="73"/>
      <c r="V88" s="74">
        <v>18.84</v>
      </c>
      <c r="W88">
        <v>0</v>
      </c>
      <c r="X88">
        <v>0</v>
      </c>
      <c r="Y88">
        <v>18.84</v>
      </c>
      <c r="Z88">
        <v>0</v>
      </c>
    </row>
    <row r="89" spans="7:26">
      <c r="G89" t="s">
        <v>131</v>
      </c>
      <c r="H89" s="73">
        <v>0</v>
      </c>
      <c r="I89" s="46">
        <v>0</v>
      </c>
      <c r="J89" s="46">
        <v>0</v>
      </c>
      <c r="K89" s="46">
        <v>19.05</v>
      </c>
      <c r="L89" s="46">
        <v>0</v>
      </c>
      <c r="M89" s="74">
        <v>0</v>
      </c>
      <c r="N89" s="73">
        <v>0</v>
      </c>
      <c r="O89" s="46">
        <v>0</v>
      </c>
      <c r="P89" s="46">
        <v>0</v>
      </c>
      <c r="Q89" s="46">
        <v>0</v>
      </c>
      <c r="R89" s="46">
        <v>0</v>
      </c>
      <c r="S89" s="74">
        <v>0</v>
      </c>
      <c r="U89" s="73"/>
      <c r="V89" s="74">
        <v>19.05</v>
      </c>
      <c r="W89">
        <v>0</v>
      </c>
      <c r="X89">
        <v>0</v>
      </c>
      <c r="Y89">
        <v>19.05</v>
      </c>
      <c r="Z89">
        <v>0</v>
      </c>
    </row>
    <row r="90" spans="7:26">
      <c r="G90" t="s">
        <v>132</v>
      </c>
      <c r="H90" s="73">
        <v>0</v>
      </c>
      <c r="I90" s="46">
        <v>0</v>
      </c>
      <c r="J90" s="46">
        <v>0</v>
      </c>
      <c r="K90" s="46">
        <v>23.81</v>
      </c>
      <c r="L90" s="46">
        <v>0</v>
      </c>
      <c r="M90" s="74">
        <v>0</v>
      </c>
      <c r="N90" s="73">
        <v>0</v>
      </c>
      <c r="O90" s="46">
        <v>0</v>
      </c>
      <c r="P90" s="46">
        <v>0</v>
      </c>
      <c r="Q90" s="46">
        <v>0</v>
      </c>
      <c r="R90" s="46">
        <v>0</v>
      </c>
      <c r="S90" s="74">
        <v>0</v>
      </c>
      <c r="U90" s="73"/>
      <c r="V90" s="74">
        <v>23.81</v>
      </c>
      <c r="W90">
        <v>0</v>
      </c>
      <c r="X90">
        <v>0</v>
      </c>
      <c r="Y90">
        <v>23.81</v>
      </c>
      <c r="Z90">
        <v>0</v>
      </c>
    </row>
    <row r="91" spans="7:26">
      <c r="G91" t="s">
        <v>133</v>
      </c>
      <c r="H91" s="73">
        <v>0</v>
      </c>
      <c r="I91" s="46">
        <v>0</v>
      </c>
      <c r="J91" s="46">
        <v>0</v>
      </c>
      <c r="K91" s="46">
        <v>0</v>
      </c>
      <c r="L91" s="46">
        <v>0</v>
      </c>
      <c r="M91" s="74">
        <v>0.13</v>
      </c>
      <c r="N91" s="73">
        <v>0</v>
      </c>
      <c r="O91" s="46">
        <v>0</v>
      </c>
      <c r="P91" s="46">
        <v>0</v>
      </c>
      <c r="Q91" s="46">
        <v>0</v>
      </c>
      <c r="R91" s="46">
        <v>0</v>
      </c>
      <c r="S91" s="74">
        <v>0</v>
      </c>
      <c r="U91" s="73"/>
      <c r="V91" s="74">
        <v>0.13</v>
      </c>
      <c r="W91">
        <v>0</v>
      </c>
      <c r="X91">
        <v>0</v>
      </c>
      <c r="Y91">
        <v>0</v>
      </c>
      <c r="Z91">
        <v>0.13</v>
      </c>
    </row>
    <row r="92" spans="7:26">
      <c r="G92" t="s">
        <v>134</v>
      </c>
      <c r="H92" s="73">
        <v>0</v>
      </c>
      <c r="I92" s="46">
        <v>0</v>
      </c>
      <c r="J92" s="46">
        <v>0</v>
      </c>
      <c r="K92" s="46">
        <v>0</v>
      </c>
      <c r="L92" s="46">
        <v>0</v>
      </c>
      <c r="M92" s="74">
        <v>0</v>
      </c>
      <c r="N92" s="73">
        <v>0</v>
      </c>
      <c r="O92" s="46">
        <v>0</v>
      </c>
      <c r="P92" s="46">
        <v>0</v>
      </c>
      <c r="Q92" s="46">
        <v>0</v>
      </c>
      <c r="R92" s="46">
        <v>0</v>
      </c>
      <c r="S92" s="74">
        <v>0</v>
      </c>
      <c r="U92" s="73"/>
      <c r="V92" s="74">
        <v>0</v>
      </c>
      <c r="W92">
        <v>0</v>
      </c>
      <c r="X92">
        <v>0</v>
      </c>
      <c r="Y92">
        <v>0</v>
      </c>
      <c r="Z92">
        <v>0</v>
      </c>
    </row>
    <row r="93" spans="7:26">
      <c r="G93" t="s">
        <v>135</v>
      </c>
      <c r="H93" s="73">
        <v>0</v>
      </c>
      <c r="I93" s="46">
        <v>0</v>
      </c>
      <c r="J93" s="46">
        <v>0</v>
      </c>
      <c r="K93" s="46">
        <v>0</v>
      </c>
      <c r="L93" s="46">
        <v>0</v>
      </c>
      <c r="M93" s="74">
        <v>0.28999999999999998</v>
      </c>
      <c r="N93" s="73">
        <v>0</v>
      </c>
      <c r="O93" s="46">
        <v>0</v>
      </c>
      <c r="P93" s="46">
        <v>0</v>
      </c>
      <c r="Q93" s="46">
        <v>0</v>
      </c>
      <c r="R93" s="46">
        <v>0</v>
      </c>
      <c r="S93" s="74">
        <v>0</v>
      </c>
      <c r="U93" s="73"/>
      <c r="V93" s="74">
        <v>0.28999999999999998</v>
      </c>
      <c r="W93">
        <v>0</v>
      </c>
      <c r="X93">
        <v>0</v>
      </c>
      <c r="Y93">
        <v>0</v>
      </c>
      <c r="Z93">
        <v>0.28999999999999998</v>
      </c>
    </row>
    <row r="94" spans="7:26">
      <c r="G94" t="s">
        <v>136</v>
      </c>
      <c r="H94" s="73">
        <v>0</v>
      </c>
      <c r="I94" s="46">
        <v>0</v>
      </c>
      <c r="J94" s="46">
        <v>0</v>
      </c>
      <c r="K94" s="46">
        <v>0</v>
      </c>
      <c r="L94" s="46">
        <v>0</v>
      </c>
      <c r="M94" s="74">
        <v>0.34</v>
      </c>
      <c r="N94" s="73">
        <v>0</v>
      </c>
      <c r="O94" s="46">
        <v>0</v>
      </c>
      <c r="P94" s="46">
        <v>0</v>
      </c>
      <c r="Q94" s="46">
        <v>0</v>
      </c>
      <c r="R94" s="46">
        <v>0</v>
      </c>
      <c r="S94" s="74">
        <v>0</v>
      </c>
      <c r="U94" s="73"/>
      <c r="V94" s="74">
        <v>0.34</v>
      </c>
      <c r="W94">
        <v>0</v>
      </c>
      <c r="X94">
        <v>0</v>
      </c>
      <c r="Y94">
        <v>0</v>
      </c>
      <c r="Z94">
        <v>0.34</v>
      </c>
    </row>
    <row r="95" spans="7:26">
      <c r="G95" t="s">
        <v>137</v>
      </c>
      <c r="H95" s="73">
        <v>0</v>
      </c>
      <c r="I95" s="46">
        <v>0</v>
      </c>
      <c r="J95" s="46">
        <v>0</v>
      </c>
      <c r="K95" s="46">
        <v>0</v>
      </c>
      <c r="L95" s="46">
        <v>0</v>
      </c>
      <c r="M95" s="74">
        <v>0.53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U95" s="73"/>
      <c r="V95" s="74">
        <v>0.53</v>
      </c>
      <c r="W95">
        <v>0</v>
      </c>
      <c r="X95">
        <v>0</v>
      </c>
      <c r="Y95">
        <v>0</v>
      </c>
      <c r="Z95">
        <v>0.53</v>
      </c>
    </row>
    <row r="96" spans="7:26">
      <c r="G96" t="s">
        <v>138</v>
      </c>
      <c r="H96" s="73">
        <v>0</v>
      </c>
      <c r="I96" s="46">
        <v>0</v>
      </c>
      <c r="J96" s="46">
        <v>0</v>
      </c>
      <c r="K96" s="46">
        <v>0</v>
      </c>
      <c r="L96" s="46">
        <v>0</v>
      </c>
      <c r="M96" s="74">
        <v>0.06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U96" s="73"/>
      <c r="V96" s="74">
        <v>0.06</v>
      </c>
      <c r="W96">
        <v>0</v>
      </c>
      <c r="X96">
        <v>0</v>
      </c>
      <c r="Y96">
        <v>0</v>
      </c>
      <c r="Z96">
        <v>0.06</v>
      </c>
    </row>
    <row r="97" spans="1:83">
      <c r="G97" t="s">
        <v>139</v>
      </c>
      <c r="H97" s="73">
        <v>0</v>
      </c>
      <c r="I97" s="46">
        <v>0</v>
      </c>
      <c r="J97" s="46">
        <v>0</v>
      </c>
      <c r="K97" s="46">
        <v>0</v>
      </c>
      <c r="L97" s="46">
        <v>0</v>
      </c>
      <c r="M97" s="74">
        <v>0.02</v>
      </c>
      <c r="N97" s="73">
        <v>0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U97" s="73"/>
      <c r="V97" s="74">
        <v>0.02</v>
      </c>
      <c r="W97">
        <v>0</v>
      </c>
      <c r="X97">
        <v>0</v>
      </c>
      <c r="Y97">
        <v>0</v>
      </c>
      <c r="Z97">
        <v>0.02</v>
      </c>
    </row>
    <row r="98" spans="1:83">
      <c r="G98" t="s">
        <v>140</v>
      </c>
      <c r="H98" s="73">
        <v>0</v>
      </c>
      <c r="I98" s="46">
        <v>0</v>
      </c>
      <c r="J98" s="46">
        <v>0</v>
      </c>
      <c r="K98" s="46">
        <v>0</v>
      </c>
      <c r="L98" s="46">
        <v>0</v>
      </c>
      <c r="M98" s="74">
        <v>0</v>
      </c>
      <c r="N98" s="73">
        <v>0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U98" s="73"/>
      <c r="V98" s="74">
        <v>0</v>
      </c>
      <c r="W98">
        <v>0</v>
      </c>
      <c r="X98">
        <v>0</v>
      </c>
      <c r="Y98">
        <v>0</v>
      </c>
      <c r="Z98">
        <v>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0.17117999999999997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0.1121475</v>
      </c>
      <c r="L99" s="69">
        <f t="shared" si="1"/>
        <v>1.9990000000000001E-2</v>
      </c>
      <c r="M99" s="69">
        <f t="shared" si="1"/>
        <v>3.0342499999999994E-2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0.33365999999999973</v>
      </c>
      <c r="W99">
        <f t="shared" si="1"/>
        <v>0.17117999999999997</v>
      </c>
      <c r="X99">
        <f t="shared" si="1"/>
        <v>1.9990000000000001E-2</v>
      </c>
      <c r="Y99">
        <f t="shared" si="1"/>
        <v>0.1121475</v>
      </c>
      <c r="Z99">
        <f t="shared" si="1"/>
        <v>3.0342499999999994E-2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C22" sqref="C22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19" t="s">
        <v>223</v>
      </c>
      <c r="B1" s="219"/>
      <c r="C1" s="219"/>
      <c r="D1" s="219"/>
      <c r="E1" s="147"/>
      <c r="F1" s="147"/>
      <c r="G1" s="219" t="s">
        <v>44</v>
      </c>
      <c r="H1" s="220" t="s">
        <v>224</v>
      </c>
      <c r="I1" s="221"/>
      <c r="J1" s="221"/>
      <c r="K1" s="221"/>
      <c r="L1" s="221"/>
      <c r="M1" s="222"/>
      <c r="N1" s="220" t="s">
        <v>225</v>
      </c>
      <c r="O1" s="221"/>
      <c r="P1" s="221"/>
      <c r="Q1" s="221"/>
      <c r="R1" s="221"/>
      <c r="S1" s="222"/>
      <c r="T1">
        <v>3</v>
      </c>
      <c r="U1" s="223" t="s">
        <v>317</v>
      </c>
      <c r="V1" s="224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19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45335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D7" sqref="D7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19" t="s">
        <v>223</v>
      </c>
      <c r="B1" s="219"/>
      <c r="C1" s="219"/>
      <c r="D1" s="219"/>
      <c r="E1" s="193"/>
      <c r="F1" s="193"/>
      <c r="G1" s="219" t="s">
        <v>44</v>
      </c>
      <c r="H1" s="220" t="s">
        <v>224</v>
      </c>
      <c r="I1" s="221"/>
      <c r="J1" s="221"/>
      <c r="K1" s="221"/>
      <c r="L1" s="221"/>
      <c r="M1" s="222"/>
      <c r="N1" s="220" t="s">
        <v>225</v>
      </c>
      <c r="O1" s="221"/>
      <c r="P1" s="221"/>
      <c r="Q1" s="221"/>
      <c r="R1" s="221"/>
      <c r="S1" s="222"/>
      <c r="T1">
        <v>3</v>
      </c>
      <c r="U1" s="223" t="s">
        <v>317</v>
      </c>
      <c r="V1" s="224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19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45335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527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U106"/>
  <sheetViews>
    <sheetView workbookViewId="0">
      <pane xSplit="1" ySplit="2" topLeftCell="Z84" activePane="bottomRight" state="frozen"/>
      <selection activeCell="M3" sqref="M3:M98"/>
      <selection pane="topRight" activeCell="M3" sqref="M3:M98"/>
      <selection pane="bottomLeft" activeCell="M3" sqref="M3:M98"/>
      <selection pane="bottomRight" activeCell="AI107" sqref="AI107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42578125" customWidth="1"/>
    <col min="42" max="42" width="10.28515625" customWidth="1"/>
    <col min="43" max="43" width="10.140625" customWidth="1"/>
    <col min="44" max="44" width="11.28515625" customWidth="1"/>
  </cols>
  <sheetData>
    <row r="1" spans="1:47" ht="15" customHeight="1">
      <c r="A1" s="190">
        <f>Allocation_SG!A1</f>
        <v>45335</v>
      </c>
      <c r="B1" s="227"/>
      <c r="C1" s="227"/>
      <c r="D1" s="229" t="s">
        <v>434</v>
      </c>
      <c r="E1" s="219" t="s">
        <v>188</v>
      </c>
      <c r="F1" s="219" t="s">
        <v>189</v>
      </c>
      <c r="G1" s="219" t="s">
        <v>186</v>
      </c>
      <c r="H1" s="219" t="s">
        <v>187</v>
      </c>
      <c r="I1" s="219" t="s">
        <v>190</v>
      </c>
      <c r="J1" s="219" t="s">
        <v>192</v>
      </c>
      <c r="K1" s="219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30" t="s">
        <v>143</v>
      </c>
      <c r="Q1" s="230" t="s">
        <v>144</v>
      </c>
      <c r="R1" s="228" t="s">
        <v>314</v>
      </c>
      <c r="S1" s="228" t="s">
        <v>452</v>
      </c>
      <c r="T1" s="40" t="s">
        <v>282</v>
      </c>
      <c r="U1" s="231" t="s">
        <v>283</v>
      </c>
      <c r="V1" s="65" t="s">
        <v>295</v>
      </c>
      <c r="W1" s="65" t="s">
        <v>282</v>
      </c>
      <c r="X1" s="219" t="s">
        <v>313</v>
      </c>
      <c r="Y1" s="226" t="s">
        <v>218</v>
      </c>
      <c r="Z1" s="226" t="s">
        <v>219</v>
      </c>
      <c r="AA1" s="232" t="s">
        <v>194</v>
      </c>
      <c r="AB1" s="232" t="s">
        <v>195</v>
      </c>
      <c r="AC1" s="25" t="s">
        <v>185</v>
      </c>
      <c r="AD1" s="219" t="s">
        <v>142</v>
      </c>
      <c r="AG1" s="219" t="s">
        <v>272</v>
      </c>
      <c r="AI1" s="226" t="s">
        <v>352</v>
      </c>
      <c r="AJ1" s="226" t="s">
        <v>372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25" t="s">
        <v>373</v>
      </c>
      <c r="AP1" s="225" t="s">
        <v>374</v>
      </c>
      <c r="AQ1" s="225" t="s">
        <v>375</v>
      </c>
      <c r="AR1" s="225" t="s">
        <v>376</v>
      </c>
      <c r="AS1" s="226" t="s">
        <v>525</v>
      </c>
      <c r="AT1" s="226" t="s">
        <v>526</v>
      </c>
    </row>
    <row r="2" spans="1:47">
      <c r="A2" s="25" t="s">
        <v>44</v>
      </c>
      <c r="B2" s="227"/>
      <c r="C2" s="227"/>
      <c r="D2" s="229"/>
      <c r="E2" s="219"/>
      <c r="F2" s="219"/>
      <c r="G2" s="219"/>
      <c r="H2" s="219"/>
      <c r="I2" s="219"/>
      <c r="J2" s="219"/>
      <c r="K2" s="219"/>
      <c r="L2" s="227"/>
      <c r="M2" s="227"/>
      <c r="N2" s="227"/>
      <c r="O2" s="227"/>
      <c r="P2" s="230"/>
      <c r="Q2" s="230"/>
      <c r="R2" s="228"/>
      <c r="S2" s="228"/>
      <c r="T2" s="40" t="s">
        <v>294</v>
      </c>
      <c r="U2" s="231"/>
      <c r="V2" s="65" t="s">
        <v>284</v>
      </c>
      <c r="W2" s="65" t="s">
        <v>284</v>
      </c>
      <c r="X2" s="219"/>
      <c r="Y2" s="226"/>
      <c r="Z2" s="226"/>
      <c r="AA2" s="232"/>
      <c r="AB2" s="232"/>
      <c r="AC2" s="25">
        <f>Losses!B3</f>
        <v>8.3999999999999995E-3</v>
      </c>
      <c r="AD2" s="219"/>
      <c r="AE2" t="s">
        <v>270</v>
      </c>
      <c r="AG2" s="219"/>
      <c r="AI2" s="226"/>
      <c r="AJ2" s="226"/>
      <c r="AK2" s="226"/>
      <c r="AL2" s="226"/>
      <c r="AM2" s="226"/>
      <c r="AN2" s="226"/>
      <c r="AO2" s="225"/>
      <c r="AP2" s="225"/>
      <c r="AQ2" s="225"/>
      <c r="AR2" s="225"/>
      <c r="AS2" s="226"/>
      <c r="AT2" s="226"/>
    </row>
    <row r="3" spans="1:47">
      <c r="A3" t="s">
        <v>45</v>
      </c>
      <c r="D3">
        <f>TWEPL!P3</f>
        <v>10.0128</v>
      </c>
      <c r="E3">
        <f>GT_NG!P3</f>
        <v>15.250834473324216</v>
      </c>
      <c r="F3">
        <f>GT_Spot!P3</f>
        <v>0</v>
      </c>
      <c r="G3">
        <f>PPCL_NG!P3</f>
        <v>0</v>
      </c>
      <c r="H3">
        <f>PPCL_Spot!P3</f>
        <v>0</v>
      </c>
      <c r="I3">
        <f>Bawana_NG!P3</f>
        <v>134.61000000000001</v>
      </c>
      <c r="J3">
        <f>Bawana_RLNG!P3</f>
        <v>0</v>
      </c>
      <c r="K3">
        <f>Bawana_Spot!P3</f>
        <v>140</v>
      </c>
      <c r="L3">
        <f>TWOMCL!O3</f>
        <v>0</v>
      </c>
      <c r="M3">
        <f>EDWPCL!S3</f>
        <v>0</v>
      </c>
      <c r="N3">
        <f>'MSW BWN'!S3</f>
        <v>0</v>
      </c>
      <c r="O3">
        <f>BRPL_ISGS_exbus!DM3</f>
        <v>592.6717674949615</v>
      </c>
      <c r="P3" s="36">
        <v>57.760000000000012</v>
      </c>
      <c r="Q3" s="36">
        <v>24.069999999999997</v>
      </c>
      <c r="R3" s="38">
        <v>0</v>
      </c>
      <c r="S3" s="38">
        <v>0</v>
      </c>
      <c r="T3" s="37">
        <f>SUMPRODUCT(LTA!J3:AN3,LTA!J$101:AN$101,LTA!J$103:AN$103)</f>
        <v>56.47</v>
      </c>
      <c r="U3" s="37">
        <f>SUMPRODUCT(LTA!J3:AN3,LTA!J$102:AN$102,LTA!J$103:AN$103)</f>
        <v>103.16</v>
      </c>
      <c r="V3" s="66">
        <f>SUMPRODUCT(MTOA!B3:G3,MTOA!B$102:G$102,MTOA!B$103:G$103)</f>
        <v>0</v>
      </c>
      <c r="W3" s="66">
        <f>SUMPRODUCT(MTOA!B3:G3,MTOA!B$101:G$101,MTOA!B$103:G$103)</f>
        <v>0</v>
      </c>
      <c r="X3">
        <v>0</v>
      </c>
      <c r="Y3" s="34">
        <f>IEX!H3</f>
        <v>0</v>
      </c>
      <c r="Z3" s="34">
        <f>IEX!N3</f>
        <v>0</v>
      </c>
      <c r="AA3" s="75">
        <f>STOA!H3</f>
        <v>0.39</v>
      </c>
      <c r="AB3" s="75">
        <f>-STOA!N3</f>
        <v>-203.17</v>
      </c>
      <c r="AC3">
        <f>SUMIF(B3:AB3,"&gt;0")*$AC$2-SUMIF(B3:AB3,"&lt;0")*($AC$2/(1-$AC$2))+SUMIF(AI3:AR3,"&gt;0")*$AC$2-SUMIF(AI3:AR3,"&lt;0")*($AC$2/(1-$AC$2))</f>
        <v>11.859929847691324</v>
      </c>
      <c r="AD3">
        <f>SUM(B3:AB3,AI3:AT3)-AC3</f>
        <v>847.36547212059452</v>
      </c>
      <c r="AE3">
        <f>'IDT-1'!B3</f>
        <v>0</v>
      </c>
      <c r="AF3" s="24"/>
      <c r="AG3">
        <f>SUM(AD3:AF3)</f>
        <v>847.36547212059452</v>
      </c>
      <c r="AI3" s="34">
        <f>PXIL!H3</f>
        <v>0</v>
      </c>
      <c r="AJ3" s="34">
        <f>PXIL!N3</f>
        <v>0</v>
      </c>
      <c r="AK3" s="34">
        <f>RTM_IEX!H3</f>
        <v>0</v>
      </c>
      <c r="AL3" s="34">
        <f>RTM_IEX!N3</f>
        <v>-72</v>
      </c>
      <c r="AM3" s="34">
        <f>RTM_PXI!H3</f>
        <v>0</v>
      </c>
      <c r="AN3" s="34">
        <f>RTM_PXI!N3</f>
        <v>0</v>
      </c>
      <c r="AO3" s="148">
        <f>GDAM_IEX!H3</f>
        <v>0</v>
      </c>
      <c r="AP3" s="148">
        <f>GDAM_IEX!N3</f>
        <v>0</v>
      </c>
      <c r="AQ3" s="148">
        <f>GDAM_PXI!H3</f>
        <v>0</v>
      </c>
      <c r="AR3" s="148">
        <f>GDAM_PXI!N3</f>
        <v>0</v>
      </c>
      <c r="AS3">
        <f>HPX!H3</f>
        <v>0</v>
      </c>
      <c r="AT3">
        <f>HPX!N3</f>
        <v>0</v>
      </c>
      <c r="AU3">
        <v>1</v>
      </c>
    </row>
    <row r="4" spans="1:47">
      <c r="A4" t="s">
        <v>46</v>
      </c>
      <c r="D4">
        <f>TWEPL!P4</f>
        <v>10.0128</v>
      </c>
      <c r="E4">
        <f>GT_NG!P4</f>
        <v>15.250834473324216</v>
      </c>
      <c r="F4">
        <f>GT_Spot!P4</f>
        <v>0</v>
      </c>
      <c r="G4">
        <f>PPCL_NG!P4</f>
        <v>0</v>
      </c>
      <c r="H4">
        <f>PPCL_Spot!P4</f>
        <v>0</v>
      </c>
      <c r="I4">
        <f>Bawana_NG!P4</f>
        <v>134.61000000000001</v>
      </c>
      <c r="J4">
        <f>Bawana_RLNG!P4</f>
        <v>0</v>
      </c>
      <c r="K4">
        <f>Bawana_Spot!P4</f>
        <v>140</v>
      </c>
      <c r="L4">
        <f>TWOMCL!O4</f>
        <v>0</v>
      </c>
      <c r="M4">
        <f>EDWPCL!S4</f>
        <v>0</v>
      </c>
      <c r="N4">
        <f>'MSW BWN'!S4</f>
        <v>0</v>
      </c>
      <c r="O4">
        <f>BRPL_ISGS_exbus!DM4</f>
        <v>601.40528049376746</v>
      </c>
      <c r="P4" s="36">
        <v>57.760000000000005</v>
      </c>
      <c r="Q4" s="36">
        <v>24.069999999999997</v>
      </c>
      <c r="R4" s="38">
        <v>0</v>
      </c>
      <c r="S4" s="38">
        <v>0</v>
      </c>
      <c r="T4" s="37">
        <f>SUMPRODUCT(LTA!J4:AN4,LTA!J$101:AN$101,LTA!J$103:AN$103)</f>
        <v>55.64</v>
      </c>
      <c r="U4" s="37">
        <f>SUMPRODUCT(LTA!J4:AN4,LTA!J$102:AN$102,LTA!J$103:AN$103)</f>
        <v>100.41</v>
      </c>
      <c r="V4" s="66">
        <f>SUMPRODUCT(MTOA!B4:G4,MTOA!B$102:G$102,MTOA!B$103:G$103)</f>
        <v>0</v>
      </c>
      <c r="W4" s="66">
        <f>SUMPRODUCT(MTOA!B4:G4,MTOA!B$101:G$101,MTOA!B$103:G$103)</f>
        <v>0</v>
      </c>
      <c r="X4">
        <v>0</v>
      </c>
      <c r="Y4" s="34">
        <f>IEX!H4</f>
        <v>0</v>
      </c>
      <c r="Z4" s="34">
        <f>IEX!N4</f>
        <v>0</v>
      </c>
      <c r="AA4" s="75">
        <f>STOA!H4</f>
        <v>0.39</v>
      </c>
      <c r="AB4" s="75">
        <f>-STOA!N4</f>
        <v>-203.17</v>
      </c>
      <c r="AC4">
        <f t="shared" ref="AC4:AC67" si="0">SUMIF(B4:AB4,"&gt;0")*$AC$2-SUMIF(B4:AB4,"&lt;0")*($AC$2/(1-$AC$2))+SUMIF(AI4:AR4,"&gt;0")*$AC$2-SUMIF(AI4:AR4,"&lt;0")*($AC$2/(1-$AC$2))</f>
        <v>12.326777243125749</v>
      </c>
      <c r="AD4">
        <f t="shared" ref="AD4:AD67" si="1">SUM(B4:AB4,AI4:AT4)-AC4</f>
        <v>802.0521377239661</v>
      </c>
      <c r="AE4">
        <f>'IDT-1'!B4</f>
        <v>0</v>
      </c>
      <c r="AF4" s="24"/>
      <c r="AG4">
        <f t="shared" ref="AG4:AG67" si="2">SUM(AD4:AF4)</f>
        <v>802.0521377239661</v>
      </c>
      <c r="AI4" s="34">
        <f>PXIL!H4</f>
        <v>0</v>
      </c>
      <c r="AJ4" s="34">
        <f>PXIL!N4</f>
        <v>0</v>
      </c>
      <c r="AK4" s="34">
        <f>RTM_IEX!H4</f>
        <v>0</v>
      </c>
      <c r="AL4" s="34">
        <f>RTM_IEX!N4</f>
        <v>-122</v>
      </c>
      <c r="AM4" s="34">
        <f>RTM_PXI!H4</f>
        <v>0</v>
      </c>
      <c r="AN4" s="34">
        <f>RTM_PXI!N4</f>
        <v>0</v>
      </c>
      <c r="AO4" s="148">
        <f>GDAM_IEX!H4</f>
        <v>0</v>
      </c>
      <c r="AP4" s="148">
        <f>GDAM_IEX!N4</f>
        <v>0</v>
      </c>
      <c r="AQ4" s="148">
        <f>GDAM_PXI!H4</f>
        <v>0</v>
      </c>
      <c r="AR4" s="148">
        <f>GDAM_PXI!N4</f>
        <v>0</v>
      </c>
      <c r="AS4">
        <f>HPX!H4</f>
        <v>0</v>
      </c>
      <c r="AT4">
        <f>HPX!N4</f>
        <v>0</v>
      </c>
      <c r="AU4">
        <v>2</v>
      </c>
    </row>
    <row r="5" spans="1:47">
      <c r="A5" t="s">
        <v>47</v>
      </c>
      <c r="D5">
        <f>TWEPL!P5</f>
        <v>10.638599999999999</v>
      </c>
      <c r="E5">
        <f>GT_NG!P5</f>
        <v>15.250834473324216</v>
      </c>
      <c r="F5">
        <f>GT_Spot!P5</f>
        <v>0</v>
      </c>
      <c r="G5">
        <f>PPCL_NG!P5</f>
        <v>0</v>
      </c>
      <c r="H5">
        <f>PPCL_Spot!P5</f>
        <v>0</v>
      </c>
      <c r="I5">
        <f>Bawana_NG!P5</f>
        <v>134.61000000000001</v>
      </c>
      <c r="J5">
        <f>Bawana_RLNG!P5</f>
        <v>0</v>
      </c>
      <c r="K5">
        <f>Bawana_Spot!P5</f>
        <v>140</v>
      </c>
      <c r="L5">
        <f>TWOMCL!O5</f>
        <v>0</v>
      </c>
      <c r="M5">
        <f>EDWPCL!S5</f>
        <v>0</v>
      </c>
      <c r="N5">
        <f>'MSW BWN'!S5</f>
        <v>0</v>
      </c>
      <c r="O5">
        <f>BRPL_ISGS_exbus!DM5</f>
        <v>601.40528049376746</v>
      </c>
      <c r="P5" s="36">
        <v>57.760000000000005</v>
      </c>
      <c r="Q5" s="36">
        <v>24.069999999999997</v>
      </c>
      <c r="R5" s="38">
        <v>0</v>
      </c>
      <c r="S5" s="38">
        <v>0</v>
      </c>
      <c r="T5" s="37">
        <f>SUMPRODUCT(LTA!J5:AN5,LTA!J$101:AN$101,LTA!J$103:AN$103)</f>
        <v>54.629999999999995</v>
      </c>
      <c r="U5" s="37">
        <f>SUMPRODUCT(LTA!J5:AN5,LTA!J$102:AN$102,LTA!J$103:AN$103)</f>
        <v>97.53</v>
      </c>
      <c r="V5" s="66">
        <f>SUMPRODUCT(MTOA!B5:G5,MTOA!B$102:G$102,MTOA!B$103:G$103)</f>
        <v>0</v>
      </c>
      <c r="W5" s="66">
        <f>SUMPRODUCT(MTOA!B5:G5,MTOA!B$101:G$101,MTOA!B$103:G$103)</f>
        <v>0</v>
      </c>
      <c r="X5">
        <v>0</v>
      </c>
      <c r="Y5" s="34">
        <f>IEX!H5</f>
        <v>0</v>
      </c>
      <c r="Z5" s="34">
        <f>IEX!N5</f>
        <v>0</v>
      </c>
      <c r="AA5" s="75">
        <f>STOA!H5</f>
        <v>0.39</v>
      </c>
      <c r="AB5" s="75">
        <f>-STOA!N5</f>
        <v>-203.17</v>
      </c>
      <c r="AC5">
        <f t="shared" si="0"/>
        <v>12.47725227534842</v>
      </c>
      <c r="AD5">
        <f t="shared" si="1"/>
        <v>777.63746269174339</v>
      </c>
      <c r="AE5">
        <f>'IDT-1'!B5</f>
        <v>0</v>
      </c>
      <c r="AF5" s="24"/>
      <c r="AG5">
        <f t="shared" si="2"/>
        <v>777.63746269174339</v>
      </c>
      <c r="AI5" s="34">
        <f>PXIL!H5</f>
        <v>0</v>
      </c>
      <c r="AJ5" s="34">
        <f>PXIL!N5</f>
        <v>0</v>
      </c>
      <c r="AK5" s="34">
        <f>RTM_IEX!H5</f>
        <v>0</v>
      </c>
      <c r="AL5" s="34">
        <f>RTM_IEX!N5</f>
        <v>-143</v>
      </c>
      <c r="AM5" s="34">
        <f>RTM_PXI!H5</f>
        <v>0</v>
      </c>
      <c r="AN5" s="34">
        <f>RTM_PXI!N5</f>
        <v>0</v>
      </c>
      <c r="AO5" s="148">
        <f>GDAM_IEX!H5</f>
        <v>0</v>
      </c>
      <c r="AP5" s="148">
        <f>GDAM_IEX!N5</f>
        <v>0</v>
      </c>
      <c r="AQ5" s="148">
        <f>GDAM_PXI!H5</f>
        <v>0</v>
      </c>
      <c r="AR5" s="148">
        <f>GDAM_PXI!N5</f>
        <v>0</v>
      </c>
      <c r="AS5">
        <f>HPX!H5</f>
        <v>0</v>
      </c>
      <c r="AT5">
        <f>HPX!N5</f>
        <v>0</v>
      </c>
      <c r="AU5">
        <v>3</v>
      </c>
    </row>
    <row r="6" spans="1:47">
      <c r="A6" t="s">
        <v>48</v>
      </c>
      <c r="D6">
        <f>TWEPL!P6</f>
        <v>10.638599999999999</v>
      </c>
      <c r="E6">
        <f>GT_NG!P6</f>
        <v>15.250834473324216</v>
      </c>
      <c r="F6">
        <f>GT_Spot!P6</f>
        <v>0</v>
      </c>
      <c r="G6">
        <f>PPCL_NG!P6</f>
        <v>0</v>
      </c>
      <c r="H6">
        <f>PPCL_Spot!P6</f>
        <v>0</v>
      </c>
      <c r="I6">
        <f>Bawana_NG!P6</f>
        <v>134.61000000000001</v>
      </c>
      <c r="J6">
        <f>Bawana_RLNG!P6</f>
        <v>0</v>
      </c>
      <c r="K6">
        <f>Bawana_Spot!P6</f>
        <v>140</v>
      </c>
      <c r="L6">
        <f>TWOMCL!O6</f>
        <v>0</v>
      </c>
      <c r="M6">
        <f>EDWPCL!S6</f>
        <v>0</v>
      </c>
      <c r="N6">
        <f>'MSW BWN'!S6</f>
        <v>0</v>
      </c>
      <c r="O6">
        <f>BRPL_ISGS_exbus!DM6</f>
        <v>586.93557372945577</v>
      </c>
      <c r="P6" s="36">
        <v>57.760000000000005</v>
      </c>
      <c r="Q6" s="36">
        <v>24.069999999999997</v>
      </c>
      <c r="R6" s="38">
        <v>0</v>
      </c>
      <c r="S6" s="38">
        <v>0</v>
      </c>
      <c r="T6" s="37">
        <f>SUMPRODUCT(LTA!J6:AN6,LTA!J$101:AN$101,LTA!J$103:AN$103)</f>
        <v>54.49</v>
      </c>
      <c r="U6" s="37">
        <f>SUMPRODUCT(LTA!J6:AN6,LTA!J$102:AN$102,LTA!J$103:AN$103)</f>
        <v>95.25</v>
      </c>
      <c r="V6" s="66">
        <f>SUMPRODUCT(MTOA!B6:G6,MTOA!B$102:G$102,MTOA!B$103:G$103)</f>
        <v>0</v>
      </c>
      <c r="W6" s="66">
        <f>SUMPRODUCT(MTOA!B6:G6,MTOA!B$101:G$101,MTOA!B$103:G$103)</f>
        <v>0</v>
      </c>
      <c r="X6">
        <v>0</v>
      </c>
      <c r="Y6" s="34">
        <f>IEX!H6</f>
        <v>0</v>
      </c>
      <c r="Z6" s="34">
        <f>IEX!N6</f>
        <v>0</v>
      </c>
      <c r="AA6" s="75">
        <f>STOA!H6</f>
        <v>0.39</v>
      </c>
      <c r="AB6" s="75">
        <f>-STOA!N6</f>
        <v>-203.17</v>
      </c>
      <c r="AC6">
        <f t="shared" si="0"/>
        <v>12.445503788951761</v>
      </c>
      <c r="AD6">
        <f t="shared" si="1"/>
        <v>747.77950441382848</v>
      </c>
      <c r="AE6">
        <f>'IDT-1'!B6</f>
        <v>0</v>
      </c>
      <c r="AF6" s="24"/>
      <c r="AG6">
        <f t="shared" si="2"/>
        <v>747.77950441382848</v>
      </c>
      <c r="AI6" s="34">
        <f>PXIL!H6</f>
        <v>0</v>
      </c>
      <c r="AJ6" s="34">
        <f>PXIL!N6</f>
        <v>0</v>
      </c>
      <c r="AK6" s="34">
        <f>RTM_IEX!H6</f>
        <v>0</v>
      </c>
      <c r="AL6" s="34">
        <f>RTM_IEX!N6</f>
        <v>-156</v>
      </c>
      <c r="AM6" s="34">
        <f>RTM_PXI!H6</f>
        <v>0</v>
      </c>
      <c r="AN6" s="34">
        <f>RTM_PXI!N6</f>
        <v>0</v>
      </c>
      <c r="AO6" s="148">
        <f>GDAM_IEX!H6</f>
        <v>0</v>
      </c>
      <c r="AP6" s="148">
        <f>GDAM_IEX!N6</f>
        <v>0</v>
      </c>
      <c r="AQ6" s="148">
        <f>GDAM_PXI!H6</f>
        <v>0</v>
      </c>
      <c r="AR6" s="148">
        <f>GDAM_PXI!N6</f>
        <v>0</v>
      </c>
      <c r="AS6">
        <f>HPX!H6</f>
        <v>0</v>
      </c>
      <c r="AT6">
        <f>HPX!N6</f>
        <v>0</v>
      </c>
      <c r="AU6">
        <v>4</v>
      </c>
    </row>
    <row r="7" spans="1:47">
      <c r="A7" t="s">
        <v>49</v>
      </c>
      <c r="D7">
        <f>TWEPL!P7</f>
        <v>10.638599999999999</v>
      </c>
      <c r="E7">
        <f>GT_NG!P7</f>
        <v>15.250834473324216</v>
      </c>
      <c r="F7">
        <f>GT_Spot!P7</f>
        <v>0</v>
      </c>
      <c r="G7">
        <f>PPCL_NG!P7</f>
        <v>0</v>
      </c>
      <c r="H7">
        <f>PPCL_Spot!P7</f>
        <v>0</v>
      </c>
      <c r="I7">
        <f>Bawana_NG!P7</f>
        <v>134.61000000000004</v>
      </c>
      <c r="J7">
        <f>Bawana_RLNG!P7</f>
        <v>0</v>
      </c>
      <c r="K7">
        <f>Bawana_Spot!P7</f>
        <v>140</v>
      </c>
      <c r="L7">
        <f>TWOMCL!O7</f>
        <v>0</v>
      </c>
      <c r="M7">
        <f>EDWPCL!S7</f>
        <v>0</v>
      </c>
      <c r="N7">
        <f>'MSW BWN'!S7</f>
        <v>0</v>
      </c>
      <c r="O7">
        <f>BRPL_ISGS_exbus!DM7</f>
        <v>588.75875417815701</v>
      </c>
      <c r="P7" s="36">
        <v>37.83</v>
      </c>
      <c r="Q7" s="36">
        <v>24.069999999999997</v>
      </c>
      <c r="R7" s="38">
        <v>0</v>
      </c>
      <c r="S7" s="38">
        <v>0</v>
      </c>
      <c r="T7" s="37">
        <f>SUMPRODUCT(LTA!J7:AN7,LTA!J$101:AN$101,LTA!J$103:AN$103)</f>
        <v>53.26</v>
      </c>
      <c r="U7" s="37">
        <f>SUMPRODUCT(LTA!J7:AN7,LTA!J$102:AN$102,LTA!J$103:AN$103)</f>
        <v>93.97999999999999</v>
      </c>
      <c r="V7" s="66">
        <f>SUMPRODUCT(MTOA!B7:G7,MTOA!B$102:G$102,MTOA!B$103:G$103)</f>
        <v>0</v>
      </c>
      <c r="W7" s="66">
        <f>SUMPRODUCT(MTOA!B7:G7,MTOA!B$101:G$101,MTOA!B$103:G$103)</f>
        <v>0</v>
      </c>
      <c r="X7">
        <v>0</v>
      </c>
      <c r="Y7" s="34">
        <f>IEX!H7</f>
        <v>0</v>
      </c>
      <c r="Z7" s="34">
        <f>IEX!N7</f>
        <v>-29</v>
      </c>
      <c r="AA7" s="75">
        <f>STOA!H7</f>
        <v>0.39</v>
      </c>
      <c r="AB7" s="75">
        <f>-STOA!N7</f>
        <v>-203.17</v>
      </c>
      <c r="AC7">
        <f t="shared" si="0"/>
        <v>12.018271772974177</v>
      </c>
      <c r="AD7">
        <f t="shared" si="1"/>
        <v>757.59991687850732</v>
      </c>
      <c r="AE7">
        <f>'IDT-1'!B7</f>
        <v>0</v>
      </c>
      <c r="AF7" s="24"/>
      <c r="AG7">
        <f t="shared" si="2"/>
        <v>757.59991687850732</v>
      </c>
      <c r="AI7" s="34">
        <f>PXIL!H7</f>
        <v>0</v>
      </c>
      <c r="AJ7" s="34">
        <f>PXIL!N7</f>
        <v>0</v>
      </c>
      <c r="AK7" s="34">
        <f>RTM_IEX!H7</f>
        <v>0</v>
      </c>
      <c r="AL7" s="34">
        <f>RTM_IEX!N7</f>
        <v>-97</v>
      </c>
      <c r="AM7" s="34">
        <f>RTM_PXI!H7</f>
        <v>0</v>
      </c>
      <c r="AN7" s="34">
        <f>RTM_PXI!N7</f>
        <v>0</v>
      </c>
      <c r="AO7" s="148">
        <f>GDAM_IEX!H7</f>
        <v>0</v>
      </c>
      <c r="AP7" s="148">
        <f>GDAM_IEX!N7</f>
        <v>0</v>
      </c>
      <c r="AQ7" s="148">
        <f>GDAM_PXI!H7</f>
        <v>0</v>
      </c>
      <c r="AR7" s="148">
        <f>GDAM_PXI!N7</f>
        <v>0</v>
      </c>
      <c r="AS7">
        <f>HPX!H7</f>
        <v>0</v>
      </c>
      <c r="AT7">
        <f>HPX!N7</f>
        <v>0</v>
      </c>
      <c r="AU7">
        <v>5</v>
      </c>
    </row>
    <row r="8" spans="1:47">
      <c r="A8" t="s">
        <v>50</v>
      </c>
      <c r="D8">
        <f>TWEPL!P8</f>
        <v>10.638599999999999</v>
      </c>
      <c r="E8">
        <f>GT_NG!P8</f>
        <v>15.250834473324216</v>
      </c>
      <c r="F8">
        <f>GT_Spot!P8</f>
        <v>0</v>
      </c>
      <c r="G8">
        <f>PPCL_NG!P8</f>
        <v>0</v>
      </c>
      <c r="H8">
        <f>PPCL_Spot!P8</f>
        <v>0</v>
      </c>
      <c r="I8">
        <f>Bawana_NG!P8</f>
        <v>134.61000000000004</v>
      </c>
      <c r="J8">
        <f>Bawana_RLNG!P8</f>
        <v>0</v>
      </c>
      <c r="K8">
        <f>Bawana_Spot!P8</f>
        <v>140</v>
      </c>
      <c r="L8">
        <f>TWOMCL!O8</f>
        <v>0</v>
      </c>
      <c r="M8">
        <f>EDWPCL!S8</f>
        <v>0</v>
      </c>
      <c r="N8">
        <f>'MSW BWN'!S8</f>
        <v>0</v>
      </c>
      <c r="O8">
        <f>BRPL_ISGS_exbus!DM8</f>
        <v>588.75875417815701</v>
      </c>
      <c r="P8" s="36">
        <v>28.71</v>
      </c>
      <c r="Q8" s="36">
        <v>24.069999999999997</v>
      </c>
      <c r="R8" s="38">
        <v>0</v>
      </c>
      <c r="S8" s="38">
        <v>0</v>
      </c>
      <c r="T8" s="37">
        <f>SUMPRODUCT(LTA!J8:AN8,LTA!J$101:AN$101,LTA!J$103:AN$103)</f>
        <v>52.39</v>
      </c>
      <c r="U8" s="37">
        <f>SUMPRODUCT(LTA!J8:AN8,LTA!J$102:AN$102,LTA!J$103:AN$103)</f>
        <v>92.68</v>
      </c>
      <c r="V8" s="66">
        <f>SUMPRODUCT(MTOA!B8:G8,MTOA!B$102:G$102,MTOA!B$103:G$103)</f>
        <v>0</v>
      </c>
      <c r="W8" s="66">
        <f>SUMPRODUCT(MTOA!B8:G8,MTOA!B$101:G$101,MTOA!B$103:G$103)</f>
        <v>0</v>
      </c>
      <c r="X8">
        <v>0</v>
      </c>
      <c r="Y8" s="34">
        <f>IEX!H8</f>
        <v>0</v>
      </c>
      <c r="Z8" s="34">
        <f>IEX!N8</f>
        <v>-45</v>
      </c>
      <c r="AA8" s="75">
        <f>STOA!H8</f>
        <v>0.39</v>
      </c>
      <c r="AB8" s="75">
        <f>-STOA!N8</f>
        <v>-203.17</v>
      </c>
      <c r="AC8">
        <f t="shared" si="0"/>
        <v>12.101330085196849</v>
      </c>
      <c r="AD8">
        <f t="shared" si="1"/>
        <v>725.2268585662847</v>
      </c>
      <c r="AE8">
        <f>'IDT-1'!B8</f>
        <v>0</v>
      </c>
      <c r="AF8" s="24"/>
      <c r="AG8">
        <f t="shared" si="2"/>
        <v>725.2268585662847</v>
      </c>
      <c r="AI8" s="34">
        <f>PXIL!H8</f>
        <v>0</v>
      </c>
      <c r="AJ8" s="34">
        <f>PXIL!N8</f>
        <v>0</v>
      </c>
      <c r="AK8" s="34">
        <f>RTM_IEX!H8</f>
        <v>0</v>
      </c>
      <c r="AL8" s="34">
        <f>RTM_IEX!N8</f>
        <v>-102</v>
      </c>
      <c r="AM8" s="34">
        <f>RTM_PXI!H8</f>
        <v>0</v>
      </c>
      <c r="AN8" s="34">
        <f>RTM_PXI!N8</f>
        <v>0</v>
      </c>
      <c r="AO8" s="148">
        <f>GDAM_IEX!H8</f>
        <v>0</v>
      </c>
      <c r="AP8" s="148">
        <f>GDAM_IEX!N8</f>
        <v>0</v>
      </c>
      <c r="AQ8" s="148">
        <f>GDAM_PXI!H8</f>
        <v>0</v>
      </c>
      <c r="AR8" s="148">
        <f>GDAM_PXI!N8</f>
        <v>0</v>
      </c>
      <c r="AS8">
        <f>HPX!H8</f>
        <v>0</v>
      </c>
      <c r="AT8">
        <f>HPX!N8</f>
        <v>0</v>
      </c>
      <c r="AU8">
        <v>6</v>
      </c>
    </row>
    <row r="9" spans="1:47">
      <c r="A9" t="s">
        <v>51</v>
      </c>
      <c r="D9">
        <f>TWEPL!P9</f>
        <v>10.638599999999999</v>
      </c>
      <c r="E9">
        <f>GT_NG!P9</f>
        <v>15.250834473324216</v>
      </c>
      <c r="F9">
        <f>GT_Spot!P9</f>
        <v>0</v>
      </c>
      <c r="G9">
        <f>PPCL_NG!P9</f>
        <v>0</v>
      </c>
      <c r="H9">
        <f>PPCL_Spot!P9</f>
        <v>0</v>
      </c>
      <c r="I9">
        <f>Bawana_NG!P9</f>
        <v>134.61000000000004</v>
      </c>
      <c r="J9">
        <f>Bawana_RLNG!P9</f>
        <v>0</v>
      </c>
      <c r="K9">
        <f>Bawana_Spot!P9</f>
        <v>140</v>
      </c>
      <c r="L9">
        <f>TWOMCL!O9</f>
        <v>0</v>
      </c>
      <c r="M9">
        <f>EDWPCL!S9</f>
        <v>0</v>
      </c>
      <c r="N9">
        <f>'MSW BWN'!S9</f>
        <v>0</v>
      </c>
      <c r="O9">
        <f>BRPL_ISGS_exbus!DM9</f>
        <v>579.52688109678184</v>
      </c>
      <c r="P9" s="36">
        <v>28.71</v>
      </c>
      <c r="Q9" s="36">
        <v>24.069999999999997</v>
      </c>
      <c r="R9" s="38">
        <v>0</v>
      </c>
      <c r="S9" s="38">
        <v>0</v>
      </c>
      <c r="T9" s="37">
        <f>SUMPRODUCT(LTA!J9:AN9,LTA!J$101:AN$101,LTA!J$103:AN$103)</f>
        <v>56.269999999999996</v>
      </c>
      <c r="U9" s="37">
        <f>SUMPRODUCT(LTA!J9:AN9,LTA!J$102:AN$102,LTA!J$103:AN$103)</f>
        <v>98.109999999999985</v>
      </c>
      <c r="V9" s="66">
        <f>SUMPRODUCT(MTOA!B9:G9,MTOA!B$102:G$102,MTOA!B$103:G$103)</f>
        <v>0</v>
      </c>
      <c r="W9" s="66">
        <f>SUMPRODUCT(MTOA!B9:G9,MTOA!B$101:G$101,MTOA!B$103:G$103)</f>
        <v>0</v>
      </c>
      <c r="X9">
        <v>0</v>
      </c>
      <c r="Y9" s="34">
        <f>IEX!H9</f>
        <v>0</v>
      </c>
      <c r="Z9" s="34">
        <f>IEX!N9</f>
        <v>-54</v>
      </c>
      <c r="AA9" s="75">
        <f>STOA!H9</f>
        <v>0.39</v>
      </c>
      <c r="AB9" s="75">
        <f>-STOA!N9</f>
        <v>-203.17</v>
      </c>
      <c r="AC9">
        <f t="shared" si="0"/>
        <v>12.195169086287077</v>
      </c>
      <c r="AD9">
        <f t="shared" si="1"/>
        <v>714.21114648381933</v>
      </c>
      <c r="AE9">
        <f>'IDT-1'!B9</f>
        <v>0</v>
      </c>
      <c r="AF9" s="24"/>
      <c r="AG9">
        <f t="shared" si="2"/>
        <v>714.21114648381933</v>
      </c>
      <c r="AI9" s="34">
        <f>PXIL!H9</f>
        <v>0</v>
      </c>
      <c r="AJ9" s="34">
        <f>PXIL!N9</f>
        <v>0</v>
      </c>
      <c r="AK9" s="34">
        <f>RTM_IEX!H9</f>
        <v>0</v>
      </c>
      <c r="AL9" s="34">
        <f>RTM_IEX!N9</f>
        <v>-104</v>
      </c>
      <c r="AM9" s="34">
        <f>RTM_PXI!H9</f>
        <v>0</v>
      </c>
      <c r="AN9" s="34">
        <f>RTM_PXI!N9</f>
        <v>0</v>
      </c>
      <c r="AO9" s="148">
        <f>GDAM_IEX!H9</f>
        <v>0</v>
      </c>
      <c r="AP9" s="148">
        <f>GDAM_IEX!N9</f>
        <v>0</v>
      </c>
      <c r="AQ9" s="148">
        <f>GDAM_PXI!H9</f>
        <v>0</v>
      </c>
      <c r="AR9" s="148">
        <f>GDAM_PXI!N9</f>
        <v>0</v>
      </c>
      <c r="AS9">
        <f>HPX!H9</f>
        <v>0</v>
      </c>
      <c r="AT9">
        <f>HPX!N9</f>
        <v>0</v>
      </c>
      <c r="AU9">
        <v>7</v>
      </c>
    </row>
    <row r="10" spans="1:47">
      <c r="A10" t="s">
        <v>52</v>
      </c>
      <c r="D10">
        <f>TWEPL!P10</f>
        <v>10.638599999999999</v>
      </c>
      <c r="E10">
        <f>GT_NG!P10</f>
        <v>15.250834473324216</v>
      </c>
      <c r="F10">
        <f>GT_Spot!P10</f>
        <v>0</v>
      </c>
      <c r="G10">
        <f>PPCL_NG!P10</f>
        <v>0</v>
      </c>
      <c r="H10">
        <f>PPCL_Spot!P10</f>
        <v>0</v>
      </c>
      <c r="I10">
        <f>Bawana_NG!P10</f>
        <v>134.61000000000004</v>
      </c>
      <c r="J10">
        <f>Bawana_RLNG!P10</f>
        <v>0</v>
      </c>
      <c r="K10">
        <f>Bawana_Spot!P10</f>
        <v>140</v>
      </c>
      <c r="L10">
        <f>TWOMCL!O10</f>
        <v>0</v>
      </c>
      <c r="M10">
        <f>EDWPCL!S10</f>
        <v>0</v>
      </c>
      <c r="N10">
        <f>'MSW BWN'!S10</f>
        <v>0</v>
      </c>
      <c r="O10">
        <f>BRPL_ISGS_exbus!DM10</f>
        <v>579.52688109678184</v>
      </c>
      <c r="P10" s="36">
        <v>28.71</v>
      </c>
      <c r="Q10" s="36">
        <v>24.069999999999997</v>
      </c>
      <c r="R10" s="38">
        <v>0</v>
      </c>
      <c r="S10" s="38">
        <v>0</v>
      </c>
      <c r="T10" s="37">
        <f>SUMPRODUCT(LTA!J10:AN10,LTA!J$101:AN$101,LTA!J$103:AN$103)</f>
        <v>55.55</v>
      </c>
      <c r="U10" s="37">
        <f>SUMPRODUCT(LTA!J10:AN10,LTA!J$102:AN$102,LTA!J$103:AN$103)</f>
        <v>97.22</v>
      </c>
      <c r="V10" s="66">
        <f>SUMPRODUCT(MTOA!B10:G10,MTOA!B$102:G$102,MTOA!B$103:G$103)</f>
        <v>0</v>
      </c>
      <c r="W10" s="66">
        <f>SUMPRODUCT(MTOA!B10:G10,MTOA!B$101:G$101,MTOA!B$103:G$103)</f>
        <v>0</v>
      </c>
      <c r="X10">
        <v>0</v>
      </c>
      <c r="Y10" s="34">
        <f>IEX!H10</f>
        <v>0</v>
      </c>
      <c r="Z10" s="34">
        <f>IEX!N10</f>
        <v>-69</v>
      </c>
      <c r="AA10" s="75">
        <f>STOA!H10</f>
        <v>0.39</v>
      </c>
      <c r="AB10" s="75">
        <f>-STOA!N10</f>
        <v>-203.17</v>
      </c>
      <c r="AC10">
        <f t="shared" si="0"/>
        <v>12.283298978985744</v>
      </c>
      <c r="AD10">
        <f t="shared" si="1"/>
        <v>700.51301659112039</v>
      </c>
      <c r="AE10">
        <f>'IDT-1'!B10</f>
        <v>0</v>
      </c>
      <c r="AF10" s="24"/>
      <c r="AG10">
        <f t="shared" si="2"/>
        <v>700.51301659112039</v>
      </c>
      <c r="AI10" s="34">
        <f>PXIL!H10</f>
        <v>0</v>
      </c>
      <c r="AJ10" s="34">
        <f>PXIL!N10</f>
        <v>0</v>
      </c>
      <c r="AK10" s="34">
        <f>RTM_IEX!H10</f>
        <v>0</v>
      </c>
      <c r="AL10" s="34">
        <f>RTM_IEX!N10</f>
        <v>-101</v>
      </c>
      <c r="AM10" s="34">
        <f>RTM_PXI!H10</f>
        <v>0</v>
      </c>
      <c r="AN10" s="34">
        <f>RTM_PXI!N10</f>
        <v>0</v>
      </c>
      <c r="AO10" s="148">
        <f>GDAM_IEX!H10</f>
        <v>0</v>
      </c>
      <c r="AP10" s="148">
        <f>GDAM_IEX!N10</f>
        <v>0</v>
      </c>
      <c r="AQ10" s="148">
        <f>GDAM_PXI!H10</f>
        <v>0</v>
      </c>
      <c r="AR10" s="148">
        <f>GDAM_PXI!N10</f>
        <v>0</v>
      </c>
      <c r="AS10">
        <f>HPX!H10</f>
        <v>0</v>
      </c>
      <c r="AT10">
        <f>HPX!N10</f>
        <v>0</v>
      </c>
      <c r="AU10">
        <v>8</v>
      </c>
    </row>
    <row r="11" spans="1:47">
      <c r="A11" t="s">
        <v>53</v>
      </c>
      <c r="D11">
        <f>TWEPL!P11</f>
        <v>10.638599999999999</v>
      </c>
      <c r="E11">
        <f>GT_NG!P11</f>
        <v>15.250834473324216</v>
      </c>
      <c r="F11">
        <f>GT_Spot!P11</f>
        <v>0</v>
      </c>
      <c r="G11">
        <f>PPCL_NG!P11</f>
        <v>0</v>
      </c>
      <c r="H11">
        <f>PPCL_Spot!P11</f>
        <v>0</v>
      </c>
      <c r="I11">
        <f>Bawana_NG!P11</f>
        <v>134.61000000000004</v>
      </c>
      <c r="J11">
        <f>Bawana_RLNG!P11</f>
        <v>0</v>
      </c>
      <c r="K11">
        <f>Bawana_Spot!P11</f>
        <v>140</v>
      </c>
      <c r="L11">
        <f>TWOMCL!O11</f>
        <v>0</v>
      </c>
      <c r="M11">
        <f>EDWPCL!S11</f>
        <v>0</v>
      </c>
      <c r="N11">
        <f>'MSW BWN'!S11</f>
        <v>0</v>
      </c>
      <c r="O11">
        <f>BRPL_ISGS_exbus!DM11</f>
        <v>579.52688109678184</v>
      </c>
      <c r="P11" s="36">
        <v>28.71</v>
      </c>
      <c r="Q11" s="36">
        <v>24.069999999999997</v>
      </c>
      <c r="R11" s="38">
        <v>0</v>
      </c>
      <c r="S11" s="38">
        <v>0</v>
      </c>
      <c r="T11" s="37">
        <f>SUMPRODUCT(LTA!J11:AN11,LTA!J$101:AN$101,LTA!J$103:AN$103)</f>
        <v>54.29</v>
      </c>
      <c r="U11" s="37">
        <f>SUMPRODUCT(LTA!J11:AN11,LTA!J$102:AN$102,LTA!J$103:AN$103)</f>
        <v>95.09</v>
      </c>
      <c r="V11" s="66">
        <f>SUMPRODUCT(MTOA!B11:G11,MTOA!B$102:G$102,MTOA!B$103:G$103)</f>
        <v>0</v>
      </c>
      <c r="W11" s="66">
        <f>SUMPRODUCT(MTOA!B11:G11,MTOA!B$101:G$101,MTOA!B$103:G$103)</f>
        <v>0</v>
      </c>
      <c r="X11">
        <v>0</v>
      </c>
      <c r="Y11" s="34">
        <f>IEX!H11</f>
        <v>0</v>
      </c>
      <c r="Z11" s="34">
        <f>IEX!N11</f>
        <v>-82</v>
      </c>
      <c r="AA11" s="75">
        <f>STOA!H11</f>
        <v>0.39</v>
      </c>
      <c r="AB11" s="75">
        <f>-STOA!N11</f>
        <v>-203.17</v>
      </c>
      <c r="AC11">
        <f t="shared" si="0"/>
        <v>12.30564992533508</v>
      </c>
      <c r="AD11">
        <f t="shared" si="1"/>
        <v>691.1006656447712</v>
      </c>
      <c r="AE11">
        <f>'IDT-1'!B11</f>
        <v>0</v>
      </c>
      <c r="AF11" s="24"/>
      <c r="AG11">
        <f t="shared" si="2"/>
        <v>691.1006656447712</v>
      </c>
      <c r="AI11" s="34">
        <f>PXIL!H11</f>
        <v>0</v>
      </c>
      <c r="AJ11" s="34">
        <f>PXIL!N11</f>
        <v>0</v>
      </c>
      <c r="AK11" s="34">
        <f>RTM_IEX!H11</f>
        <v>0</v>
      </c>
      <c r="AL11" s="34">
        <f>RTM_IEX!N11</f>
        <v>-94</v>
      </c>
      <c r="AM11" s="34">
        <f>RTM_PXI!H11</f>
        <v>0</v>
      </c>
      <c r="AN11" s="34">
        <f>RTM_PXI!N11</f>
        <v>0</v>
      </c>
      <c r="AO11" s="148">
        <f>GDAM_IEX!H11</f>
        <v>0</v>
      </c>
      <c r="AP11" s="148">
        <f>GDAM_IEX!N11</f>
        <v>0</v>
      </c>
      <c r="AQ11" s="148">
        <f>GDAM_PXI!H11</f>
        <v>0</v>
      </c>
      <c r="AR11" s="148">
        <f>GDAM_PXI!N11</f>
        <v>0</v>
      </c>
      <c r="AS11">
        <f>HPX!H11</f>
        <v>0</v>
      </c>
      <c r="AT11">
        <f>HPX!N11</f>
        <v>0</v>
      </c>
      <c r="AU11">
        <v>9</v>
      </c>
    </row>
    <row r="12" spans="1:47">
      <c r="A12" t="s">
        <v>54</v>
      </c>
      <c r="D12">
        <f>TWEPL!P12</f>
        <v>10.638599999999999</v>
      </c>
      <c r="E12">
        <f>GT_NG!P12</f>
        <v>15.327955271565495</v>
      </c>
      <c r="F12">
        <f>GT_Spot!P12</f>
        <v>0</v>
      </c>
      <c r="G12">
        <f>PPCL_NG!P12</f>
        <v>0</v>
      </c>
      <c r="H12">
        <f>PPCL_Spot!P12</f>
        <v>0</v>
      </c>
      <c r="I12">
        <f>Bawana_NG!P12</f>
        <v>134.61000000000004</v>
      </c>
      <c r="J12">
        <f>Bawana_RLNG!P12</f>
        <v>0</v>
      </c>
      <c r="K12">
        <f>Bawana_Spot!P12</f>
        <v>140</v>
      </c>
      <c r="L12">
        <f>TWOMCL!O12</f>
        <v>0</v>
      </c>
      <c r="M12">
        <f>EDWPCL!S12</f>
        <v>0</v>
      </c>
      <c r="N12">
        <f>'MSW BWN'!S12</f>
        <v>0</v>
      </c>
      <c r="O12">
        <f>BRPL_ISGS_exbus!DM12</f>
        <v>579.52688109678184</v>
      </c>
      <c r="P12" s="36">
        <v>28.71</v>
      </c>
      <c r="Q12" s="36">
        <v>24.069999999999997</v>
      </c>
      <c r="R12" s="38">
        <v>0</v>
      </c>
      <c r="S12" s="38">
        <v>0</v>
      </c>
      <c r="T12" s="37">
        <f>SUMPRODUCT(LTA!J12:AN12,LTA!J$101:AN$101,LTA!J$103:AN$103)</f>
        <v>52.03</v>
      </c>
      <c r="U12" s="37">
        <f>SUMPRODUCT(LTA!J12:AN12,LTA!J$102:AN$102,LTA!J$103:AN$103)</f>
        <v>93.4</v>
      </c>
      <c r="V12" s="66">
        <f>SUMPRODUCT(MTOA!B12:G12,MTOA!B$102:G$102,MTOA!B$103:G$103)</f>
        <v>0</v>
      </c>
      <c r="W12" s="66">
        <f>SUMPRODUCT(MTOA!B12:G12,MTOA!B$101:G$101,MTOA!B$103:G$103)</f>
        <v>0</v>
      </c>
      <c r="X12">
        <v>0</v>
      </c>
      <c r="Y12" s="34">
        <f>IEX!H12</f>
        <v>0</v>
      </c>
      <c r="Z12" s="34">
        <f>IEX!N12</f>
        <v>-92</v>
      </c>
      <c r="AA12" s="75">
        <f>STOA!H12</f>
        <v>0.39</v>
      </c>
      <c r="AB12" s="75">
        <f>-STOA!N12</f>
        <v>-203.17</v>
      </c>
      <c r="AC12">
        <f t="shared" si="0"/>
        <v>12.307002370939863</v>
      </c>
      <c r="AD12">
        <f t="shared" si="1"/>
        <v>683.22643399740775</v>
      </c>
      <c r="AE12">
        <f>'IDT-1'!B12</f>
        <v>0</v>
      </c>
      <c r="AF12" s="24"/>
      <c r="AG12">
        <f t="shared" si="2"/>
        <v>683.22643399740775</v>
      </c>
      <c r="AI12" s="34">
        <f>PXIL!H12</f>
        <v>0</v>
      </c>
      <c r="AJ12" s="34">
        <f>PXIL!N12</f>
        <v>0</v>
      </c>
      <c r="AK12" s="34">
        <f>RTM_IEX!H12</f>
        <v>0</v>
      </c>
      <c r="AL12" s="34">
        <f>RTM_IEX!N12</f>
        <v>-88</v>
      </c>
      <c r="AM12" s="34">
        <f>RTM_PXI!H12</f>
        <v>0</v>
      </c>
      <c r="AN12" s="34">
        <f>RTM_PXI!N12</f>
        <v>0</v>
      </c>
      <c r="AO12" s="148">
        <f>GDAM_IEX!H12</f>
        <v>0</v>
      </c>
      <c r="AP12" s="148">
        <f>GDAM_IEX!N12</f>
        <v>0</v>
      </c>
      <c r="AQ12" s="148">
        <f>GDAM_PXI!H12</f>
        <v>0</v>
      </c>
      <c r="AR12" s="148">
        <f>GDAM_PXI!N12</f>
        <v>0</v>
      </c>
      <c r="AS12">
        <f>HPX!H12</f>
        <v>0</v>
      </c>
      <c r="AT12">
        <f>HPX!N12</f>
        <v>0</v>
      </c>
      <c r="AU12">
        <v>10</v>
      </c>
    </row>
    <row r="13" spans="1:47">
      <c r="A13" t="s">
        <v>55</v>
      </c>
      <c r="D13">
        <f>TWEPL!P13</f>
        <v>10.638599999999999</v>
      </c>
      <c r="E13">
        <f>GT_NG!P13</f>
        <v>15.327955271565495</v>
      </c>
      <c r="F13">
        <f>GT_Spot!P13</f>
        <v>0</v>
      </c>
      <c r="G13">
        <f>PPCL_NG!P13</f>
        <v>0</v>
      </c>
      <c r="H13">
        <f>PPCL_Spot!P13</f>
        <v>0</v>
      </c>
      <c r="I13">
        <f>Bawana_NG!P13</f>
        <v>134.61000000000001</v>
      </c>
      <c r="J13">
        <f>Bawana_RLNG!P13</f>
        <v>0</v>
      </c>
      <c r="K13">
        <f>Bawana_Spot!P13</f>
        <v>140</v>
      </c>
      <c r="L13">
        <f>TWOMCL!O13</f>
        <v>0</v>
      </c>
      <c r="M13">
        <f>EDWPCL!S13</f>
        <v>0</v>
      </c>
      <c r="N13">
        <f>'MSW BWN'!S13</f>
        <v>0</v>
      </c>
      <c r="O13">
        <f>BRPL_ISGS_exbus!DM13</f>
        <v>576.77017108023642</v>
      </c>
      <c r="P13" s="36">
        <v>28.71</v>
      </c>
      <c r="Q13" s="36">
        <v>24.069999999999997</v>
      </c>
      <c r="R13" s="38">
        <v>0</v>
      </c>
      <c r="S13" s="38">
        <v>0</v>
      </c>
      <c r="T13" s="37">
        <f>SUMPRODUCT(LTA!J13:AN13,LTA!J$101:AN$101,LTA!J$103:AN$103)</f>
        <v>49.35</v>
      </c>
      <c r="U13" s="37">
        <f>SUMPRODUCT(LTA!J13:AN13,LTA!J$102:AN$102,LTA!J$103:AN$103)</f>
        <v>91.44</v>
      </c>
      <c r="V13" s="66">
        <f>SUMPRODUCT(MTOA!B13:G13,MTOA!B$102:G$102,MTOA!B$103:G$103)</f>
        <v>0</v>
      </c>
      <c r="W13" s="66">
        <f>SUMPRODUCT(MTOA!B13:G13,MTOA!B$101:G$101,MTOA!B$103:G$103)</f>
        <v>0</v>
      </c>
      <c r="X13">
        <v>0</v>
      </c>
      <c r="Y13" s="34">
        <f>IEX!H13</f>
        <v>0</v>
      </c>
      <c r="Z13" s="34">
        <f>IEX!N13</f>
        <v>-96</v>
      </c>
      <c r="AA13" s="75">
        <f>STOA!H13</f>
        <v>0.39</v>
      </c>
      <c r="AB13" s="75">
        <f>-STOA!N13</f>
        <v>-203.17</v>
      </c>
      <c r="AC13">
        <f t="shared" si="0"/>
        <v>12.177100745001768</v>
      </c>
      <c r="AD13">
        <f t="shared" si="1"/>
        <v>683.95962560680027</v>
      </c>
      <c r="AE13">
        <f>'IDT-1'!B13</f>
        <v>0</v>
      </c>
      <c r="AF13" s="24"/>
      <c r="AG13">
        <f t="shared" si="2"/>
        <v>683.95962560680027</v>
      </c>
      <c r="AI13" s="34">
        <f>PXIL!H13</f>
        <v>0</v>
      </c>
      <c r="AJ13" s="34">
        <f>PXIL!N13</f>
        <v>0</v>
      </c>
      <c r="AK13" s="34">
        <f>RTM_IEX!H13</f>
        <v>0</v>
      </c>
      <c r="AL13" s="34">
        <f>RTM_IEX!N13</f>
        <v>-76</v>
      </c>
      <c r="AM13" s="34">
        <f>RTM_PXI!H13</f>
        <v>0</v>
      </c>
      <c r="AN13" s="34">
        <f>RTM_PXI!N13</f>
        <v>0</v>
      </c>
      <c r="AO13" s="148">
        <f>GDAM_IEX!H13</f>
        <v>0</v>
      </c>
      <c r="AP13" s="148">
        <f>GDAM_IEX!N13</f>
        <v>0</v>
      </c>
      <c r="AQ13" s="148">
        <f>GDAM_PXI!H13</f>
        <v>0</v>
      </c>
      <c r="AR13" s="148">
        <f>GDAM_PXI!N13</f>
        <v>0</v>
      </c>
      <c r="AS13">
        <f>HPX!H13</f>
        <v>0</v>
      </c>
      <c r="AT13">
        <f>HPX!N13</f>
        <v>0</v>
      </c>
      <c r="AU13">
        <v>11</v>
      </c>
    </row>
    <row r="14" spans="1:47">
      <c r="A14" t="s">
        <v>56</v>
      </c>
      <c r="D14">
        <f>TWEPL!P14</f>
        <v>10.638599999999999</v>
      </c>
      <c r="E14">
        <f>GT_NG!P14</f>
        <v>15.327955271565495</v>
      </c>
      <c r="F14">
        <f>GT_Spot!P14</f>
        <v>0</v>
      </c>
      <c r="G14">
        <f>PPCL_NG!P14</f>
        <v>0</v>
      </c>
      <c r="H14">
        <f>PPCL_Spot!P14</f>
        <v>0</v>
      </c>
      <c r="I14">
        <f>Bawana_NG!P14</f>
        <v>134.61000000000001</v>
      </c>
      <c r="J14">
        <f>Bawana_RLNG!P14</f>
        <v>0</v>
      </c>
      <c r="K14">
        <f>Bawana_Spot!P14</f>
        <v>140</v>
      </c>
      <c r="L14">
        <f>TWOMCL!O14</f>
        <v>0</v>
      </c>
      <c r="M14">
        <f>EDWPCL!S14</f>
        <v>0</v>
      </c>
      <c r="N14">
        <f>'MSW BWN'!S14</f>
        <v>0</v>
      </c>
      <c r="O14">
        <f>BRPL_ISGS_exbus!DM14</f>
        <v>576.77017108023642</v>
      </c>
      <c r="P14" s="36">
        <v>28.71</v>
      </c>
      <c r="Q14" s="36">
        <v>24.069999999999997</v>
      </c>
      <c r="R14" s="38">
        <v>0</v>
      </c>
      <c r="S14" s="38">
        <v>0</v>
      </c>
      <c r="T14" s="37">
        <f>SUMPRODUCT(LTA!J14:AN14,LTA!J$101:AN$101,LTA!J$103:AN$103)</f>
        <v>48.019999999999996</v>
      </c>
      <c r="U14" s="37">
        <f>SUMPRODUCT(LTA!J14:AN14,LTA!J$102:AN$102,LTA!J$103:AN$103)</f>
        <v>89.4</v>
      </c>
      <c r="V14" s="66">
        <f>SUMPRODUCT(MTOA!B14:G14,MTOA!B$102:G$102,MTOA!B$103:G$103)</f>
        <v>0</v>
      </c>
      <c r="W14" s="66">
        <f>SUMPRODUCT(MTOA!B14:G14,MTOA!B$101:G$101,MTOA!B$103:G$103)</f>
        <v>0</v>
      </c>
      <c r="X14">
        <v>0</v>
      </c>
      <c r="Y14" s="34">
        <f>IEX!H14</f>
        <v>0</v>
      </c>
      <c r="Z14" s="34">
        <f>IEX!N14</f>
        <v>-101</v>
      </c>
      <c r="AA14" s="75">
        <f>STOA!H14</f>
        <v>0.39</v>
      </c>
      <c r="AB14" s="75">
        <f>-STOA!N14</f>
        <v>-203.17</v>
      </c>
      <c r="AC14">
        <f t="shared" si="0"/>
        <v>12.157263902726656</v>
      </c>
      <c r="AD14">
        <f t="shared" si="1"/>
        <v>679.60946244907529</v>
      </c>
      <c r="AE14">
        <f>'IDT-1'!B14</f>
        <v>0</v>
      </c>
      <c r="AF14" s="24"/>
      <c r="AG14">
        <f t="shared" si="2"/>
        <v>679.60946244907529</v>
      </c>
      <c r="AI14" s="34">
        <f>PXIL!H14</f>
        <v>0</v>
      </c>
      <c r="AJ14" s="34">
        <f>PXIL!N14</f>
        <v>0</v>
      </c>
      <c r="AK14" s="34">
        <f>RTM_IEX!H14</f>
        <v>0</v>
      </c>
      <c r="AL14" s="34">
        <f>RTM_IEX!N14</f>
        <v>-72</v>
      </c>
      <c r="AM14" s="34">
        <f>RTM_PXI!H14</f>
        <v>0</v>
      </c>
      <c r="AN14" s="34">
        <f>RTM_PXI!N14</f>
        <v>0</v>
      </c>
      <c r="AO14" s="148">
        <f>GDAM_IEX!H14</f>
        <v>0</v>
      </c>
      <c r="AP14" s="148">
        <f>GDAM_IEX!N14</f>
        <v>0</v>
      </c>
      <c r="AQ14" s="148">
        <f>GDAM_PXI!H14</f>
        <v>0</v>
      </c>
      <c r="AR14" s="148">
        <f>GDAM_PXI!N14</f>
        <v>0</v>
      </c>
      <c r="AS14">
        <f>HPX!H14</f>
        <v>0</v>
      </c>
      <c r="AT14">
        <f>HPX!N14</f>
        <v>0</v>
      </c>
      <c r="AU14">
        <v>12</v>
      </c>
    </row>
    <row r="15" spans="1:47">
      <c r="A15" t="s">
        <v>57</v>
      </c>
      <c r="D15">
        <f>TWEPL!P15</f>
        <v>10.638599999999999</v>
      </c>
      <c r="E15">
        <f>GT_NG!P15</f>
        <v>15.327955271565495</v>
      </c>
      <c r="F15">
        <f>GT_Spot!P15</f>
        <v>0</v>
      </c>
      <c r="G15">
        <f>PPCL_NG!P15</f>
        <v>0</v>
      </c>
      <c r="H15">
        <f>PPCL_Spot!P15</f>
        <v>0</v>
      </c>
      <c r="I15">
        <f>Bawana_NG!P15</f>
        <v>134.61000000000001</v>
      </c>
      <c r="J15">
        <f>Bawana_RLNG!P15</f>
        <v>0</v>
      </c>
      <c r="K15">
        <f>Bawana_Spot!P15</f>
        <v>140</v>
      </c>
      <c r="L15">
        <f>TWOMCL!O15</f>
        <v>0</v>
      </c>
      <c r="M15">
        <f>EDWPCL!S15</f>
        <v>0</v>
      </c>
      <c r="N15">
        <f>'MSW BWN'!S15</f>
        <v>0</v>
      </c>
      <c r="O15">
        <f>BRPL_ISGS_exbus!DM15</f>
        <v>576.77017108023642</v>
      </c>
      <c r="P15" s="36">
        <v>28.71</v>
      </c>
      <c r="Q15" s="36">
        <v>24.069999999999997</v>
      </c>
      <c r="R15" s="38">
        <v>0</v>
      </c>
      <c r="S15" s="38">
        <v>0</v>
      </c>
      <c r="T15" s="37">
        <f>SUMPRODUCT(LTA!J15:AN15,LTA!J$101:AN$101,LTA!J$103:AN$103)</f>
        <v>50.129999999999995</v>
      </c>
      <c r="U15" s="37">
        <f>SUMPRODUCT(LTA!J15:AN15,LTA!J$102:AN$102,LTA!J$103:AN$103)</f>
        <v>93.329999999999984</v>
      </c>
      <c r="V15" s="66">
        <f>SUMPRODUCT(MTOA!B15:G15,MTOA!B$102:G$102,MTOA!B$103:G$103)</f>
        <v>0</v>
      </c>
      <c r="W15" s="66">
        <f>SUMPRODUCT(MTOA!B15:G15,MTOA!B$101:G$101,MTOA!B$103:G$103)</f>
        <v>0</v>
      </c>
      <c r="X15">
        <v>0</v>
      </c>
      <c r="Y15" s="34">
        <f>IEX!H15</f>
        <v>0</v>
      </c>
      <c r="Z15" s="34">
        <f>IEX!N15</f>
        <v>-99</v>
      </c>
      <c r="AA15" s="75">
        <f>STOA!H15</f>
        <v>0.39</v>
      </c>
      <c r="AB15" s="75">
        <f>-STOA!N15</f>
        <v>-203.17</v>
      </c>
      <c r="AC15">
        <f t="shared" si="0"/>
        <v>12.191057587276877</v>
      </c>
      <c r="AD15">
        <f t="shared" si="1"/>
        <v>687.61566876452503</v>
      </c>
      <c r="AE15">
        <f>'IDT-1'!B15</f>
        <v>0</v>
      </c>
      <c r="AF15" s="24"/>
      <c r="AG15">
        <f t="shared" si="2"/>
        <v>687.61566876452503</v>
      </c>
      <c r="AI15" s="34">
        <f>PXIL!H15</f>
        <v>0</v>
      </c>
      <c r="AJ15" s="34">
        <f>PXIL!N15</f>
        <v>0</v>
      </c>
      <c r="AK15" s="34">
        <f>RTM_IEX!H15</f>
        <v>0</v>
      </c>
      <c r="AL15" s="34">
        <f>RTM_IEX!N15</f>
        <v>-72</v>
      </c>
      <c r="AM15" s="34">
        <f>RTM_PXI!H15</f>
        <v>0</v>
      </c>
      <c r="AN15" s="34">
        <f>RTM_PXI!N15</f>
        <v>0</v>
      </c>
      <c r="AO15" s="148">
        <f>GDAM_IEX!H15</f>
        <v>0</v>
      </c>
      <c r="AP15" s="148">
        <f>GDAM_IEX!N15</f>
        <v>0</v>
      </c>
      <c r="AQ15" s="148">
        <f>GDAM_PXI!H15</f>
        <v>0</v>
      </c>
      <c r="AR15" s="148">
        <f>GDAM_PXI!N15</f>
        <v>0</v>
      </c>
      <c r="AS15">
        <f>HPX!H15</f>
        <v>0</v>
      </c>
      <c r="AT15">
        <f>HPX!N15</f>
        <v>0</v>
      </c>
      <c r="AU15">
        <v>13</v>
      </c>
    </row>
    <row r="16" spans="1:47">
      <c r="A16" t="s">
        <v>58</v>
      </c>
      <c r="D16">
        <f>TWEPL!P16</f>
        <v>10.638599999999999</v>
      </c>
      <c r="E16">
        <f>GT_NG!P16</f>
        <v>15.327955271565495</v>
      </c>
      <c r="F16">
        <f>GT_Spot!P16</f>
        <v>0</v>
      </c>
      <c r="G16">
        <f>PPCL_NG!P16</f>
        <v>0</v>
      </c>
      <c r="H16">
        <f>PPCL_Spot!P16</f>
        <v>0</v>
      </c>
      <c r="I16">
        <f>Bawana_NG!P16</f>
        <v>134.61000000000001</v>
      </c>
      <c r="J16">
        <f>Bawana_RLNG!P16</f>
        <v>0</v>
      </c>
      <c r="K16">
        <f>Bawana_Spot!P16</f>
        <v>140</v>
      </c>
      <c r="L16">
        <f>TWOMCL!O16</f>
        <v>0</v>
      </c>
      <c r="M16">
        <f>EDWPCL!S16</f>
        <v>0</v>
      </c>
      <c r="N16">
        <f>'MSW BWN'!S16</f>
        <v>0</v>
      </c>
      <c r="O16">
        <f>BRPL_ISGS_exbus!DM16</f>
        <v>576.77017108023642</v>
      </c>
      <c r="P16" s="36">
        <v>28.71</v>
      </c>
      <c r="Q16" s="36">
        <v>24.069999999999997</v>
      </c>
      <c r="R16" s="38">
        <v>0</v>
      </c>
      <c r="S16" s="38">
        <v>0</v>
      </c>
      <c r="T16" s="37">
        <f>SUMPRODUCT(LTA!J16:AN16,LTA!J$101:AN$101,LTA!J$103:AN$103)</f>
        <v>48.22</v>
      </c>
      <c r="U16" s="37">
        <f>SUMPRODUCT(LTA!J16:AN16,LTA!J$102:AN$102,LTA!J$103:AN$103)</f>
        <v>91.259999999999991</v>
      </c>
      <c r="V16" s="66">
        <f>SUMPRODUCT(MTOA!B16:G16,MTOA!B$102:G$102,MTOA!B$103:G$103)</f>
        <v>0</v>
      </c>
      <c r="W16" s="66">
        <f>SUMPRODUCT(MTOA!B16:G16,MTOA!B$101:G$101,MTOA!B$103:G$103)</f>
        <v>0</v>
      </c>
      <c r="X16">
        <v>0</v>
      </c>
      <c r="Y16" s="34">
        <f>IEX!H16</f>
        <v>0</v>
      </c>
      <c r="Z16" s="34">
        <f>IEX!N16</f>
        <v>-97</v>
      </c>
      <c r="AA16" s="75">
        <f>STOA!H16</f>
        <v>0.39</v>
      </c>
      <c r="AB16" s="75">
        <f>-STOA!N16</f>
        <v>-203.17</v>
      </c>
      <c r="AC16">
        <f t="shared" si="0"/>
        <v>12.149154429551992</v>
      </c>
      <c r="AD16">
        <f t="shared" si="1"/>
        <v>684.67757192225008</v>
      </c>
      <c r="AE16">
        <f>'IDT-1'!B16</f>
        <v>0</v>
      </c>
      <c r="AF16" s="24"/>
      <c r="AG16">
        <f t="shared" si="2"/>
        <v>684.67757192225008</v>
      </c>
      <c r="AI16" s="34">
        <f>PXIL!H16</f>
        <v>0</v>
      </c>
      <c r="AJ16" s="34">
        <f>PXIL!N16</f>
        <v>0</v>
      </c>
      <c r="AK16" s="34">
        <f>RTM_IEX!H16</f>
        <v>0</v>
      </c>
      <c r="AL16" s="34">
        <f>RTM_IEX!N16</f>
        <v>-73</v>
      </c>
      <c r="AM16" s="34">
        <f>RTM_PXI!H16</f>
        <v>0</v>
      </c>
      <c r="AN16" s="34">
        <f>RTM_PXI!N16</f>
        <v>0</v>
      </c>
      <c r="AO16" s="148">
        <f>GDAM_IEX!H16</f>
        <v>0</v>
      </c>
      <c r="AP16" s="148">
        <f>GDAM_IEX!N16</f>
        <v>0</v>
      </c>
      <c r="AQ16" s="148">
        <f>GDAM_PXI!H16</f>
        <v>0</v>
      </c>
      <c r="AR16" s="148">
        <f>GDAM_PXI!N16</f>
        <v>0</v>
      </c>
      <c r="AS16">
        <f>HPX!H16</f>
        <v>0</v>
      </c>
      <c r="AT16">
        <f>HPX!N16</f>
        <v>0</v>
      </c>
      <c r="AU16">
        <v>14</v>
      </c>
    </row>
    <row r="17" spans="1:47">
      <c r="A17" t="s">
        <v>59</v>
      </c>
      <c r="D17">
        <f>TWEPL!P17</f>
        <v>10.638599999999999</v>
      </c>
      <c r="E17">
        <f>GT_NG!P17</f>
        <v>15.327955271565495</v>
      </c>
      <c r="F17">
        <f>GT_Spot!P17</f>
        <v>0</v>
      </c>
      <c r="G17">
        <f>PPCL_NG!P17</f>
        <v>0</v>
      </c>
      <c r="H17">
        <f>PPCL_Spot!P17</f>
        <v>0</v>
      </c>
      <c r="I17">
        <f>Bawana_NG!P17</f>
        <v>134.61000000000001</v>
      </c>
      <c r="J17">
        <f>Bawana_RLNG!P17</f>
        <v>0</v>
      </c>
      <c r="K17">
        <f>Bawana_Spot!P17</f>
        <v>140</v>
      </c>
      <c r="L17">
        <f>TWOMCL!O17</f>
        <v>0</v>
      </c>
      <c r="M17">
        <f>EDWPCL!S17</f>
        <v>0</v>
      </c>
      <c r="N17">
        <f>'MSW BWN'!S17</f>
        <v>0</v>
      </c>
      <c r="O17">
        <f>BRPL_ISGS_exbus!DM17</f>
        <v>577.00355336239227</v>
      </c>
      <c r="P17" s="36">
        <v>28.71</v>
      </c>
      <c r="Q17" s="36">
        <v>24.069999999999997</v>
      </c>
      <c r="R17" s="38">
        <v>0</v>
      </c>
      <c r="S17" s="38">
        <v>0</v>
      </c>
      <c r="T17" s="37">
        <f>SUMPRODUCT(LTA!J17:AN17,LTA!J$101:AN$101,LTA!J$103:AN$103)</f>
        <v>40.67</v>
      </c>
      <c r="U17" s="37">
        <f>SUMPRODUCT(LTA!J17:AN17,LTA!J$102:AN$102,LTA!J$103:AN$103)</f>
        <v>89.38</v>
      </c>
      <c r="V17" s="66">
        <f>SUMPRODUCT(MTOA!B17:G17,MTOA!B$102:G$102,MTOA!B$103:G$103)</f>
        <v>0</v>
      </c>
      <c r="W17" s="66">
        <f>SUMPRODUCT(MTOA!B17:G17,MTOA!B$101:G$101,MTOA!B$103:G$103)</f>
        <v>0</v>
      </c>
      <c r="X17">
        <v>0</v>
      </c>
      <c r="Y17" s="34">
        <f>IEX!H17</f>
        <v>0</v>
      </c>
      <c r="Z17" s="34">
        <f>IEX!N17</f>
        <v>-97</v>
      </c>
      <c r="AA17" s="75">
        <f>STOA!H17</f>
        <v>0.39</v>
      </c>
      <c r="AB17" s="75">
        <f>-STOA!N17</f>
        <v>-203.17</v>
      </c>
      <c r="AC17">
        <f t="shared" si="0"/>
        <v>11.995662421198098</v>
      </c>
      <c r="AD17">
        <f t="shared" si="1"/>
        <v>684.63444621275983</v>
      </c>
      <c r="AE17">
        <f>'IDT-1'!B17</f>
        <v>0</v>
      </c>
      <c r="AF17" s="24"/>
      <c r="AG17">
        <f t="shared" si="2"/>
        <v>684.63444621275983</v>
      </c>
      <c r="AI17" s="34">
        <f>PXIL!H17</f>
        <v>0</v>
      </c>
      <c r="AJ17" s="34">
        <f>PXIL!N17</f>
        <v>0</v>
      </c>
      <c r="AK17" s="34">
        <f>RTM_IEX!H17</f>
        <v>0</v>
      </c>
      <c r="AL17" s="34">
        <f>RTM_IEX!N17</f>
        <v>-64</v>
      </c>
      <c r="AM17" s="34">
        <f>RTM_PXI!H17</f>
        <v>0</v>
      </c>
      <c r="AN17" s="34">
        <f>RTM_PXI!N17</f>
        <v>0</v>
      </c>
      <c r="AO17" s="148">
        <f>GDAM_IEX!H17</f>
        <v>0</v>
      </c>
      <c r="AP17" s="148">
        <f>GDAM_IEX!N17</f>
        <v>0</v>
      </c>
      <c r="AQ17" s="148">
        <f>GDAM_PXI!H17</f>
        <v>0</v>
      </c>
      <c r="AR17" s="148">
        <f>GDAM_PXI!N17</f>
        <v>0</v>
      </c>
      <c r="AS17">
        <f>HPX!H17</f>
        <v>0</v>
      </c>
      <c r="AT17">
        <f>HPX!N17</f>
        <v>0</v>
      </c>
      <c r="AU17">
        <v>15</v>
      </c>
    </row>
    <row r="18" spans="1:47">
      <c r="A18" t="s">
        <v>60</v>
      </c>
      <c r="D18">
        <f>TWEPL!P18</f>
        <v>10.638599999999999</v>
      </c>
      <c r="E18">
        <f>GT_NG!P18</f>
        <v>15.327955271565495</v>
      </c>
      <c r="F18">
        <f>GT_Spot!P18</f>
        <v>0</v>
      </c>
      <c r="G18">
        <f>PPCL_NG!P18</f>
        <v>0</v>
      </c>
      <c r="H18">
        <f>PPCL_Spot!P18</f>
        <v>0</v>
      </c>
      <c r="I18">
        <f>Bawana_NG!P18</f>
        <v>134.61000000000001</v>
      </c>
      <c r="J18">
        <f>Bawana_RLNG!P18</f>
        <v>0</v>
      </c>
      <c r="K18">
        <f>Bawana_Spot!P18</f>
        <v>140</v>
      </c>
      <c r="L18">
        <f>TWOMCL!O18</f>
        <v>0</v>
      </c>
      <c r="M18">
        <f>EDWPCL!S18</f>
        <v>0</v>
      </c>
      <c r="N18">
        <f>'MSW BWN'!S18</f>
        <v>0</v>
      </c>
      <c r="O18">
        <f>BRPL_ISGS_exbus!DM18</f>
        <v>577.00355336239227</v>
      </c>
      <c r="P18" s="36">
        <v>28.71</v>
      </c>
      <c r="Q18" s="36">
        <v>24.069999999999997</v>
      </c>
      <c r="R18" s="38">
        <v>0</v>
      </c>
      <c r="S18" s="38">
        <v>0</v>
      </c>
      <c r="T18" s="37">
        <f>SUMPRODUCT(LTA!J18:AN18,LTA!J$101:AN$101,LTA!J$103:AN$103)</f>
        <v>39.659999999999997</v>
      </c>
      <c r="U18" s="37">
        <f>SUMPRODUCT(LTA!J18:AN18,LTA!J$102:AN$102,LTA!J$103:AN$103)</f>
        <v>87.710000000000008</v>
      </c>
      <c r="V18" s="66">
        <f>SUMPRODUCT(MTOA!B18:G18,MTOA!B$102:G$102,MTOA!B$103:G$103)</f>
        <v>0</v>
      </c>
      <c r="W18" s="66">
        <f>SUMPRODUCT(MTOA!B18:G18,MTOA!B$101:G$101,MTOA!B$103:G$103)</f>
        <v>0</v>
      </c>
      <c r="X18">
        <v>0</v>
      </c>
      <c r="Y18" s="34">
        <f>IEX!H18</f>
        <v>0</v>
      </c>
      <c r="Z18" s="34">
        <f>IEX!N18</f>
        <v>-87</v>
      </c>
      <c r="AA18" s="75">
        <f>STOA!H18</f>
        <v>0.39</v>
      </c>
      <c r="AB18" s="75">
        <f>-STOA!N18</f>
        <v>-203.17</v>
      </c>
      <c r="AC18">
        <f t="shared" si="0"/>
        <v>11.871496528499428</v>
      </c>
      <c r="AD18">
        <f t="shared" si="1"/>
        <v>694.07861210545843</v>
      </c>
      <c r="AE18">
        <f>'IDT-1'!B18</f>
        <v>0</v>
      </c>
      <c r="AF18" s="24"/>
      <c r="AG18">
        <f t="shared" si="2"/>
        <v>694.07861210545843</v>
      </c>
      <c r="AI18" s="34">
        <f>PXIL!H18</f>
        <v>0</v>
      </c>
      <c r="AJ18" s="34">
        <f>PXIL!N18</f>
        <v>0</v>
      </c>
      <c r="AK18" s="34">
        <f>RTM_IEX!H18</f>
        <v>0</v>
      </c>
      <c r="AL18" s="34">
        <f>RTM_IEX!N18</f>
        <v>-62</v>
      </c>
      <c r="AM18" s="34">
        <f>RTM_PXI!H18</f>
        <v>0</v>
      </c>
      <c r="AN18" s="34">
        <f>RTM_PXI!N18</f>
        <v>0</v>
      </c>
      <c r="AO18" s="148">
        <f>GDAM_IEX!H18</f>
        <v>0</v>
      </c>
      <c r="AP18" s="148">
        <f>GDAM_IEX!N18</f>
        <v>0</v>
      </c>
      <c r="AQ18" s="148">
        <f>GDAM_PXI!H18</f>
        <v>0</v>
      </c>
      <c r="AR18" s="148">
        <f>GDAM_PXI!N18</f>
        <v>0</v>
      </c>
      <c r="AS18">
        <f>HPX!H18</f>
        <v>0</v>
      </c>
      <c r="AT18">
        <f>HPX!N18</f>
        <v>0</v>
      </c>
      <c r="AU18">
        <v>16</v>
      </c>
    </row>
    <row r="19" spans="1:47">
      <c r="A19" t="s">
        <v>61</v>
      </c>
      <c r="D19">
        <f>TWEPL!P19</f>
        <v>10.638599999999999</v>
      </c>
      <c r="E19">
        <f>GT_NG!P19</f>
        <v>15.327955271565495</v>
      </c>
      <c r="F19">
        <f>GT_Spot!P19</f>
        <v>0</v>
      </c>
      <c r="G19">
        <f>PPCL_NG!P19</f>
        <v>0</v>
      </c>
      <c r="H19">
        <f>PPCL_Spot!P19</f>
        <v>0</v>
      </c>
      <c r="I19">
        <f>Bawana_NG!P19</f>
        <v>134.61000000000001</v>
      </c>
      <c r="J19">
        <f>Bawana_RLNG!P19</f>
        <v>0</v>
      </c>
      <c r="K19">
        <f>Bawana_Spot!P19</f>
        <v>140</v>
      </c>
      <c r="L19">
        <f>TWOMCL!O19</f>
        <v>0</v>
      </c>
      <c r="M19">
        <f>EDWPCL!S19</f>
        <v>0</v>
      </c>
      <c r="N19">
        <f>'MSW BWN'!S19</f>
        <v>0</v>
      </c>
      <c r="O19">
        <f>BRPL_ISGS_exbus!DM19</f>
        <v>583.15682359349125</v>
      </c>
      <c r="P19" s="36">
        <v>28.71</v>
      </c>
      <c r="Q19" s="36">
        <v>24.069999999999997</v>
      </c>
      <c r="R19" s="38">
        <v>0</v>
      </c>
      <c r="S19" s="38">
        <v>0</v>
      </c>
      <c r="T19" s="37">
        <f>SUMPRODUCT(LTA!J19:AN19,LTA!J$101:AN$101,LTA!J$103:AN$103)</f>
        <v>38.67</v>
      </c>
      <c r="U19" s="37">
        <f>SUMPRODUCT(LTA!J19:AN19,LTA!J$102:AN$102,LTA!J$103:AN$103)</f>
        <v>85.43</v>
      </c>
      <c r="V19" s="66">
        <f>SUMPRODUCT(MTOA!B19:G19,MTOA!B$102:G$102,MTOA!B$103:G$103)</f>
        <v>0</v>
      </c>
      <c r="W19" s="66">
        <f>SUMPRODUCT(MTOA!B19:G19,MTOA!B$101:G$101,MTOA!B$103:G$103)</f>
        <v>0</v>
      </c>
      <c r="X19">
        <v>0</v>
      </c>
      <c r="Y19" s="34">
        <f>IEX!H19</f>
        <v>0</v>
      </c>
      <c r="Z19" s="34">
        <f>IEX!N19</f>
        <v>-70</v>
      </c>
      <c r="AA19" s="75">
        <f>STOA!H19</f>
        <v>0.39</v>
      </c>
      <c r="AB19" s="75">
        <f>-STOA!N19</f>
        <v>-203.17</v>
      </c>
      <c r="AC19">
        <f t="shared" si="0"/>
        <v>11.726292843942879</v>
      </c>
      <c r="AD19">
        <f t="shared" si="1"/>
        <v>717.1070860211139</v>
      </c>
      <c r="AE19">
        <f>'IDT-1'!B19</f>
        <v>0</v>
      </c>
      <c r="AF19" s="24"/>
      <c r="AG19">
        <f t="shared" si="2"/>
        <v>717.1070860211139</v>
      </c>
      <c r="AI19" s="34">
        <f>PXIL!H19</f>
        <v>0</v>
      </c>
      <c r="AJ19" s="34">
        <f>PXIL!N19</f>
        <v>0</v>
      </c>
      <c r="AK19" s="34">
        <f>RTM_IEX!H19</f>
        <v>0</v>
      </c>
      <c r="AL19" s="34">
        <f>RTM_IEX!N19</f>
        <v>-59</v>
      </c>
      <c r="AM19" s="34">
        <f>RTM_PXI!H19</f>
        <v>0</v>
      </c>
      <c r="AN19" s="34">
        <f>RTM_PXI!N19</f>
        <v>0</v>
      </c>
      <c r="AO19" s="148">
        <f>GDAM_IEX!H19</f>
        <v>0</v>
      </c>
      <c r="AP19" s="148">
        <f>GDAM_IEX!N19</f>
        <v>0</v>
      </c>
      <c r="AQ19" s="148">
        <f>GDAM_PXI!H19</f>
        <v>0</v>
      </c>
      <c r="AR19" s="148">
        <f>GDAM_PXI!N19</f>
        <v>0</v>
      </c>
      <c r="AS19">
        <f>HPX!H19</f>
        <v>0</v>
      </c>
      <c r="AT19">
        <f>HPX!N19</f>
        <v>0</v>
      </c>
      <c r="AU19">
        <v>17</v>
      </c>
    </row>
    <row r="20" spans="1:47">
      <c r="A20" t="s">
        <v>62</v>
      </c>
      <c r="D20">
        <f>TWEPL!P20</f>
        <v>10.638599999999999</v>
      </c>
      <c r="E20">
        <f>GT_NG!P20</f>
        <v>15.746751863684771</v>
      </c>
      <c r="F20">
        <f>GT_Spot!P20</f>
        <v>0</v>
      </c>
      <c r="G20">
        <f>PPCL_NG!P20</f>
        <v>0</v>
      </c>
      <c r="H20">
        <f>PPCL_Spot!P20</f>
        <v>0</v>
      </c>
      <c r="I20">
        <f>Bawana_NG!P20</f>
        <v>134.61000000000001</v>
      </c>
      <c r="J20">
        <f>Bawana_RLNG!P20</f>
        <v>0</v>
      </c>
      <c r="K20">
        <f>Bawana_Spot!P20</f>
        <v>140</v>
      </c>
      <c r="L20">
        <f>TWOMCL!O20</f>
        <v>0</v>
      </c>
      <c r="M20">
        <f>EDWPCL!S20</f>
        <v>0</v>
      </c>
      <c r="N20">
        <f>'MSW BWN'!S20</f>
        <v>0</v>
      </c>
      <c r="O20">
        <f>BRPL_ISGS_exbus!DM20</f>
        <v>592.61509054349131</v>
      </c>
      <c r="P20" s="36">
        <v>28.71</v>
      </c>
      <c r="Q20" s="36">
        <v>24.069999999999997</v>
      </c>
      <c r="R20" s="38">
        <v>0</v>
      </c>
      <c r="S20" s="38">
        <v>0</v>
      </c>
      <c r="T20" s="37">
        <f>SUMPRODUCT(LTA!J20:AN20,LTA!J$101:AN$101,LTA!J$103:AN$103)</f>
        <v>37.33</v>
      </c>
      <c r="U20" s="37">
        <f>SUMPRODUCT(LTA!J20:AN20,LTA!J$102:AN$102,LTA!J$103:AN$103)</f>
        <v>83.759999999999991</v>
      </c>
      <c r="V20" s="66">
        <f>SUMPRODUCT(MTOA!B20:G20,MTOA!B$102:G$102,MTOA!B$103:G$103)</f>
        <v>0</v>
      </c>
      <c r="W20" s="66">
        <f>SUMPRODUCT(MTOA!B20:G20,MTOA!B$101:G$101,MTOA!B$103:G$103)</f>
        <v>0</v>
      </c>
      <c r="X20">
        <v>0</v>
      </c>
      <c r="Y20" s="34">
        <f>IEX!H20</f>
        <v>0</v>
      </c>
      <c r="Z20" s="34">
        <f>IEX!N20</f>
        <v>-55</v>
      </c>
      <c r="AA20" s="75">
        <f>STOA!H20</f>
        <v>0.39</v>
      </c>
      <c r="AB20" s="75">
        <f>-STOA!N20</f>
        <v>-203.17</v>
      </c>
      <c r="AC20">
        <f t="shared" si="0"/>
        <v>11.63149533864868</v>
      </c>
      <c r="AD20">
        <f t="shared" si="1"/>
        <v>742.06894706852756</v>
      </c>
      <c r="AE20">
        <f>'IDT-1'!B20</f>
        <v>0</v>
      </c>
      <c r="AF20" s="24"/>
      <c r="AG20">
        <f t="shared" si="2"/>
        <v>742.06894706852756</v>
      </c>
      <c r="AI20" s="34">
        <f>PXIL!H20</f>
        <v>0</v>
      </c>
      <c r="AJ20" s="34">
        <f>PXIL!N20</f>
        <v>0</v>
      </c>
      <c r="AK20" s="34">
        <f>RTM_IEX!H20</f>
        <v>0</v>
      </c>
      <c r="AL20" s="34">
        <f>RTM_IEX!N20</f>
        <v>-56</v>
      </c>
      <c r="AM20" s="34">
        <f>RTM_PXI!H20</f>
        <v>0</v>
      </c>
      <c r="AN20" s="34">
        <f>RTM_PXI!N20</f>
        <v>0</v>
      </c>
      <c r="AO20" s="148">
        <f>GDAM_IEX!H20</f>
        <v>0</v>
      </c>
      <c r="AP20" s="148">
        <f>GDAM_IEX!N20</f>
        <v>0</v>
      </c>
      <c r="AQ20" s="148">
        <f>GDAM_PXI!H20</f>
        <v>0</v>
      </c>
      <c r="AR20" s="148">
        <f>GDAM_PXI!N20</f>
        <v>0</v>
      </c>
      <c r="AS20">
        <f>HPX!H20</f>
        <v>0</v>
      </c>
      <c r="AT20">
        <f>HPX!N20</f>
        <v>0</v>
      </c>
      <c r="AU20">
        <v>18</v>
      </c>
    </row>
    <row r="21" spans="1:47">
      <c r="A21" t="s">
        <v>63</v>
      </c>
      <c r="D21">
        <f>TWEPL!P21</f>
        <v>10.638599999999999</v>
      </c>
      <c r="E21">
        <f>GT_NG!P21</f>
        <v>15.746751863684771</v>
      </c>
      <c r="F21">
        <f>GT_Spot!P21</f>
        <v>0</v>
      </c>
      <c r="G21">
        <f>PPCL_NG!P21</f>
        <v>0</v>
      </c>
      <c r="H21">
        <f>PPCL_Spot!P21</f>
        <v>0</v>
      </c>
      <c r="I21">
        <f>Bawana_NG!P21</f>
        <v>134.61000000000001</v>
      </c>
      <c r="J21">
        <f>Bawana_RLNG!P21</f>
        <v>0</v>
      </c>
      <c r="K21">
        <f>Bawana_Spot!P21</f>
        <v>140</v>
      </c>
      <c r="L21">
        <f>TWOMCL!O21</f>
        <v>0</v>
      </c>
      <c r="M21">
        <f>EDWPCL!S21</f>
        <v>0</v>
      </c>
      <c r="N21">
        <f>'MSW BWN'!S21</f>
        <v>0</v>
      </c>
      <c r="O21">
        <f>BRPL_ISGS_exbus!DM21</f>
        <v>592.38170826133546</v>
      </c>
      <c r="P21" s="36">
        <v>28.71</v>
      </c>
      <c r="Q21" s="36">
        <v>24.069999999999997</v>
      </c>
      <c r="R21" s="38">
        <v>0</v>
      </c>
      <c r="S21" s="38">
        <v>0</v>
      </c>
      <c r="T21" s="37">
        <f>SUMPRODUCT(LTA!J21:AN21,LTA!J$101:AN$101,LTA!J$103:AN$103)</f>
        <v>36.58</v>
      </c>
      <c r="U21" s="37">
        <f>SUMPRODUCT(LTA!J21:AN21,LTA!J$102:AN$102,LTA!J$103:AN$103)</f>
        <v>82.08</v>
      </c>
      <c r="V21" s="66">
        <f>SUMPRODUCT(MTOA!B21:G21,MTOA!B$102:G$102,MTOA!B$103:G$103)</f>
        <v>0</v>
      </c>
      <c r="W21" s="66">
        <f>SUMPRODUCT(MTOA!B21:G21,MTOA!B$101:G$101,MTOA!B$103:G$103)</f>
        <v>0</v>
      </c>
      <c r="X21">
        <v>0</v>
      </c>
      <c r="Y21" s="34">
        <f>IEX!H21</f>
        <v>0</v>
      </c>
      <c r="Z21" s="34">
        <f>IEX!N21</f>
        <v>-28</v>
      </c>
      <c r="AA21" s="75">
        <f>STOA!H21</f>
        <v>0.39</v>
      </c>
      <c r="AB21" s="75">
        <f>-STOA!N21</f>
        <v>-203.17</v>
      </c>
      <c r="AC21">
        <f t="shared" si="0"/>
        <v>11.34651703800701</v>
      </c>
      <c r="AD21">
        <f t="shared" si="1"/>
        <v>770.69054308701345</v>
      </c>
      <c r="AE21">
        <f>'IDT-1'!B21</f>
        <v>0</v>
      </c>
      <c r="AF21" s="24"/>
      <c r="AG21">
        <f t="shared" si="2"/>
        <v>770.69054308701345</v>
      </c>
      <c r="AI21" s="34">
        <f>PXIL!H21</f>
        <v>0</v>
      </c>
      <c r="AJ21" s="34">
        <f>PXIL!N21</f>
        <v>0</v>
      </c>
      <c r="AK21" s="34">
        <f>RTM_IEX!H21</f>
        <v>0</v>
      </c>
      <c r="AL21" s="34">
        <f>RTM_IEX!N21</f>
        <v>-52</v>
      </c>
      <c r="AM21" s="34">
        <f>RTM_PXI!H21</f>
        <v>0</v>
      </c>
      <c r="AN21" s="34">
        <f>RTM_PXI!N21</f>
        <v>0</v>
      </c>
      <c r="AO21" s="148">
        <f>GDAM_IEX!H21</f>
        <v>0</v>
      </c>
      <c r="AP21" s="148">
        <f>GDAM_IEX!N21</f>
        <v>0</v>
      </c>
      <c r="AQ21" s="148">
        <f>GDAM_PXI!H21</f>
        <v>0</v>
      </c>
      <c r="AR21" s="148">
        <f>GDAM_PXI!N21</f>
        <v>0</v>
      </c>
      <c r="AS21">
        <f>HPX!H21</f>
        <v>0</v>
      </c>
      <c r="AT21">
        <f>HPX!N21</f>
        <v>0</v>
      </c>
      <c r="AU21">
        <v>19</v>
      </c>
    </row>
    <row r="22" spans="1:47">
      <c r="A22" t="s">
        <v>64</v>
      </c>
      <c r="D22">
        <f>TWEPL!P22</f>
        <v>10.638599999999999</v>
      </c>
      <c r="E22">
        <f>GT_NG!P22</f>
        <v>15.746751863684771</v>
      </c>
      <c r="F22">
        <f>GT_Spot!P22</f>
        <v>0</v>
      </c>
      <c r="G22">
        <f>PPCL_NG!P22</f>
        <v>0</v>
      </c>
      <c r="H22">
        <f>PPCL_Spot!P22</f>
        <v>0</v>
      </c>
      <c r="I22">
        <f>Bawana_NG!P22</f>
        <v>134.61000000000001</v>
      </c>
      <c r="J22">
        <f>Bawana_RLNG!P22</f>
        <v>0</v>
      </c>
      <c r="K22">
        <f>Bawana_Spot!P22</f>
        <v>140</v>
      </c>
      <c r="L22">
        <f>TWOMCL!O22</f>
        <v>0</v>
      </c>
      <c r="M22">
        <f>EDWPCL!S22</f>
        <v>0</v>
      </c>
      <c r="N22">
        <f>'MSW BWN'!S22</f>
        <v>0</v>
      </c>
      <c r="O22">
        <f>BRPL_ISGS_exbus!DM22</f>
        <v>592.38170826133546</v>
      </c>
      <c r="P22" s="36">
        <v>27.6</v>
      </c>
      <c r="Q22" s="36">
        <v>24.069999999999997</v>
      </c>
      <c r="R22" s="38">
        <v>0</v>
      </c>
      <c r="S22" s="38">
        <v>0</v>
      </c>
      <c r="T22" s="37">
        <f>SUMPRODUCT(LTA!J22:AN22,LTA!J$101:AN$101,LTA!J$103:AN$103)</f>
        <v>35.86</v>
      </c>
      <c r="U22" s="37">
        <f>SUMPRODUCT(LTA!J22:AN22,LTA!J$102:AN$102,LTA!J$103:AN$103)</f>
        <v>80.210000000000008</v>
      </c>
      <c r="V22" s="66">
        <f>SUMPRODUCT(MTOA!B22:G22,MTOA!B$102:G$102,MTOA!B$103:G$103)</f>
        <v>0</v>
      </c>
      <c r="W22" s="66">
        <f>SUMPRODUCT(MTOA!B22:G22,MTOA!B$101:G$101,MTOA!B$103:G$103)</f>
        <v>0</v>
      </c>
      <c r="X22">
        <v>0</v>
      </c>
      <c r="Y22" s="34">
        <f>IEX!H22</f>
        <v>0</v>
      </c>
      <c r="Z22" s="34">
        <f>IEX!N22</f>
        <v>0</v>
      </c>
      <c r="AA22" s="75">
        <f>STOA!H22</f>
        <v>0.39</v>
      </c>
      <c r="AB22" s="75">
        <f>-STOA!N22</f>
        <v>-203.17</v>
      </c>
      <c r="AC22">
        <f t="shared" si="0"/>
        <v>10.968119571286557</v>
      </c>
      <c r="AD22">
        <f t="shared" si="1"/>
        <v>808.36894055373386</v>
      </c>
      <c r="AE22">
        <f>'IDT-1'!B22</f>
        <v>0</v>
      </c>
      <c r="AF22" s="24"/>
      <c r="AG22">
        <f t="shared" si="2"/>
        <v>808.36894055373386</v>
      </c>
      <c r="AI22" s="34">
        <f>PXIL!H22</f>
        <v>0</v>
      </c>
      <c r="AJ22" s="34">
        <f>PXIL!N22</f>
        <v>0</v>
      </c>
      <c r="AK22" s="34">
        <f>RTM_IEX!H22</f>
        <v>0</v>
      </c>
      <c r="AL22" s="34">
        <f>RTM_IEX!N22</f>
        <v>-39</v>
      </c>
      <c r="AM22" s="34">
        <f>RTM_PXI!H22</f>
        <v>0</v>
      </c>
      <c r="AN22" s="34">
        <f>RTM_PXI!N22</f>
        <v>0</v>
      </c>
      <c r="AO22" s="148">
        <f>GDAM_IEX!H22</f>
        <v>0</v>
      </c>
      <c r="AP22" s="148">
        <f>GDAM_IEX!N22</f>
        <v>0</v>
      </c>
      <c r="AQ22" s="148">
        <f>GDAM_PXI!H22</f>
        <v>0</v>
      </c>
      <c r="AR22" s="148">
        <f>GDAM_PXI!N22</f>
        <v>0</v>
      </c>
      <c r="AS22">
        <f>HPX!H22</f>
        <v>0</v>
      </c>
      <c r="AT22">
        <f>HPX!N22</f>
        <v>0</v>
      </c>
      <c r="AU22">
        <v>20</v>
      </c>
    </row>
    <row r="23" spans="1:47">
      <c r="A23" t="s">
        <v>65</v>
      </c>
      <c r="D23">
        <f>TWEPL!P23</f>
        <v>10.638599999999999</v>
      </c>
      <c r="E23">
        <f>GT_NG!P23</f>
        <v>15.746751863684771</v>
      </c>
      <c r="F23">
        <f>GT_Spot!P23</f>
        <v>0</v>
      </c>
      <c r="G23">
        <f>PPCL_NG!P23</f>
        <v>0</v>
      </c>
      <c r="H23">
        <f>PPCL_Spot!P23</f>
        <v>0</v>
      </c>
      <c r="I23">
        <f>Bawana_NG!P23</f>
        <v>134.61000000000001</v>
      </c>
      <c r="J23">
        <f>Bawana_RLNG!P23</f>
        <v>0</v>
      </c>
      <c r="K23">
        <f>Bawana_Spot!P23</f>
        <v>140</v>
      </c>
      <c r="L23">
        <f>TWOMCL!O23</f>
        <v>0</v>
      </c>
      <c r="M23">
        <f>EDWPCL!S23</f>
        <v>0</v>
      </c>
      <c r="N23">
        <f>'MSW BWN'!S23</f>
        <v>0</v>
      </c>
      <c r="O23">
        <f>BRPL_ISGS_exbus!DM23</f>
        <v>601.8399752113354</v>
      </c>
      <c r="P23" s="36">
        <v>24.446153846153845</v>
      </c>
      <c r="Q23" s="36">
        <v>24.069999999999997</v>
      </c>
      <c r="R23" s="38">
        <v>0</v>
      </c>
      <c r="S23" s="38">
        <v>0</v>
      </c>
      <c r="T23" s="37">
        <f>SUMPRODUCT(LTA!J23:AN23,LTA!J$101:AN$101,LTA!J$103:AN$103)</f>
        <v>34.96</v>
      </c>
      <c r="U23" s="37">
        <f>SUMPRODUCT(LTA!J23:AN23,LTA!J$102:AN$102,LTA!J$103:AN$103)</f>
        <v>75.33</v>
      </c>
      <c r="V23" s="66">
        <f>SUMPRODUCT(MTOA!B23:G23,MTOA!B$102:G$102,MTOA!B$103:G$103)</f>
        <v>0</v>
      </c>
      <c r="W23" s="66">
        <f>SUMPRODUCT(MTOA!B23:G23,MTOA!B$101:G$101,MTOA!B$103:G$103)</f>
        <v>0</v>
      </c>
      <c r="X23">
        <v>0</v>
      </c>
      <c r="Y23" s="34">
        <f>IEX!H23</f>
        <v>0</v>
      </c>
      <c r="Z23" s="34">
        <f>IEX!N23</f>
        <v>0</v>
      </c>
      <c r="AA23" s="75">
        <f>STOA!H23</f>
        <v>0.39</v>
      </c>
      <c r="AB23" s="75">
        <f>-STOA!N23</f>
        <v>-203.17</v>
      </c>
      <c r="AC23">
        <f t="shared" si="0"/>
        <v>10.876593554703573</v>
      </c>
      <c r="AD23">
        <f t="shared" si="1"/>
        <v>875.89488736647047</v>
      </c>
      <c r="AE23">
        <f>'IDT-1'!B23</f>
        <v>0</v>
      </c>
      <c r="AF23" s="24"/>
      <c r="AG23">
        <f t="shared" si="2"/>
        <v>875.89488736647047</v>
      </c>
      <c r="AI23" s="34">
        <f>PXIL!H23</f>
        <v>0</v>
      </c>
      <c r="AJ23" s="34">
        <f>PXIL!N23</f>
        <v>0</v>
      </c>
      <c r="AK23" s="34">
        <f>RTM_IEX!H23</f>
        <v>27.91</v>
      </c>
      <c r="AL23" s="34">
        <f>RTM_IEX!N23</f>
        <v>0</v>
      </c>
      <c r="AM23" s="34">
        <f>RTM_PXI!H23</f>
        <v>0</v>
      </c>
      <c r="AN23" s="34">
        <f>RTM_PXI!N23</f>
        <v>0</v>
      </c>
      <c r="AO23" s="148">
        <f>GDAM_IEX!H23</f>
        <v>0</v>
      </c>
      <c r="AP23" s="148">
        <f>GDAM_IEX!N23</f>
        <v>0</v>
      </c>
      <c r="AQ23" s="148">
        <f>GDAM_PXI!H23</f>
        <v>0</v>
      </c>
      <c r="AR23" s="148">
        <f>GDAM_PXI!N23</f>
        <v>0</v>
      </c>
      <c r="AS23">
        <f>HPX!H23</f>
        <v>0</v>
      </c>
      <c r="AT23">
        <f>HPX!N23</f>
        <v>0</v>
      </c>
      <c r="AU23">
        <v>21</v>
      </c>
    </row>
    <row r="24" spans="1:47">
      <c r="A24" t="s">
        <v>66</v>
      </c>
      <c r="D24">
        <f>TWEPL!P24</f>
        <v>10.638599999999999</v>
      </c>
      <c r="E24">
        <f>GT_NG!P24</f>
        <v>15.746751863684771</v>
      </c>
      <c r="F24">
        <f>GT_Spot!P24</f>
        <v>0</v>
      </c>
      <c r="G24">
        <f>PPCL_NG!P24</f>
        <v>0</v>
      </c>
      <c r="H24">
        <f>PPCL_Spot!P24</f>
        <v>0</v>
      </c>
      <c r="I24">
        <f>Bawana_NG!P24</f>
        <v>134.61000000000001</v>
      </c>
      <c r="J24">
        <f>Bawana_RLNG!P24</f>
        <v>0</v>
      </c>
      <c r="K24">
        <f>Bawana_Spot!P24</f>
        <v>140</v>
      </c>
      <c r="L24">
        <f>TWOMCL!O24</f>
        <v>0</v>
      </c>
      <c r="M24">
        <f>EDWPCL!S24</f>
        <v>0</v>
      </c>
      <c r="N24">
        <f>'MSW BWN'!S24</f>
        <v>0</v>
      </c>
      <c r="O24">
        <f>BRPL_ISGS_exbus!DM24</f>
        <v>775.90838023288245</v>
      </c>
      <c r="P24" s="36">
        <v>37.830000000000005</v>
      </c>
      <c r="Q24" s="36">
        <v>33.669999999999995</v>
      </c>
      <c r="R24" s="38">
        <v>0</v>
      </c>
      <c r="S24" s="38">
        <v>0</v>
      </c>
      <c r="T24" s="37">
        <f>SUMPRODUCT(LTA!J24:AN24,LTA!J$101:AN$101,LTA!J$103:AN$103)</f>
        <v>34.6</v>
      </c>
      <c r="U24" s="37">
        <f>SUMPRODUCT(LTA!J24:AN24,LTA!J$102:AN$102,LTA!J$103:AN$103)</f>
        <v>73.66</v>
      </c>
      <c r="V24" s="66">
        <f>SUMPRODUCT(MTOA!B24:G24,MTOA!B$102:G$102,MTOA!B$103:G$103)</f>
        <v>0</v>
      </c>
      <c r="W24" s="66">
        <f>SUMPRODUCT(MTOA!B24:G24,MTOA!B$101:G$101,MTOA!B$103:G$103)</f>
        <v>0</v>
      </c>
      <c r="X24">
        <v>0</v>
      </c>
      <c r="Y24" s="34">
        <f>IEX!H24</f>
        <v>0</v>
      </c>
      <c r="Z24" s="34">
        <f>IEX!N24</f>
        <v>0</v>
      </c>
      <c r="AA24" s="75">
        <f>STOA!H24</f>
        <v>0.39</v>
      </c>
      <c r="AB24" s="75">
        <f>-STOA!N24</f>
        <v>-203.17</v>
      </c>
      <c r="AC24">
        <f t="shared" si="0"/>
        <v>13.000384871192447</v>
      </c>
      <c r="AD24">
        <f t="shared" si="1"/>
        <v>955.88334722537479</v>
      </c>
      <c r="AE24">
        <f>'IDT-1'!B24</f>
        <v>0</v>
      </c>
      <c r="AF24" s="24"/>
      <c r="AG24">
        <f t="shared" si="2"/>
        <v>955.88334722537479</v>
      </c>
      <c r="AI24" s="34">
        <f>PXIL!H24</f>
        <v>0</v>
      </c>
      <c r="AJ24" s="34">
        <f>PXIL!N24</f>
        <v>0</v>
      </c>
      <c r="AK24" s="34">
        <f>RTM_IEX!H24</f>
        <v>0</v>
      </c>
      <c r="AL24" s="34">
        <f>RTM_IEX!N24</f>
        <v>-85</v>
      </c>
      <c r="AM24" s="34">
        <f>RTM_PXI!H24</f>
        <v>0</v>
      </c>
      <c r="AN24" s="34">
        <f>RTM_PXI!N24</f>
        <v>0</v>
      </c>
      <c r="AO24" s="148">
        <f>GDAM_IEX!H24</f>
        <v>0</v>
      </c>
      <c r="AP24" s="148">
        <f>GDAM_IEX!N24</f>
        <v>0</v>
      </c>
      <c r="AQ24" s="148">
        <f>GDAM_PXI!H24</f>
        <v>0</v>
      </c>
      <c r="AR24" s="148">
        <f>GDAM_PXI!N24</f>
        <v>0</v>
      </c>
      <c r="AS24">
        <f>HPX!H24</f>
        <v>0</v>
      </c>
      <c r="AT24">
        <f>HPX!N24</f>
        <v>0</v>
      </c>
      <c r="AU24">
        <v>22</v>
      </c>
    </row>
    <row r="25" spans="1:47">
      <c r="A25" t="s">
        <v>67</v>
      </c>
      <c r="D25">
        <f>TWEPL!P25</f>
        <v>10.638599999999999</v>
      </c>
      <c r="E25">
        <f>GT_NG!P25</f>
        <v>15.746751863684771</v>
      </c>
      <c r="F25">
        <f>GT_Spot!P25</f>
        <v>0</v>
      </c>
      <c r="G25">
        <f>PPCL_NG!P25</f>
        <v>0</v>
      </c>
      <c r="H25">
        <f>PPCL_Spot!P25</f>
        <v>0</v>
      </c>
      <c r="I25">
        <f>Bawana_NG!P25</f>
        <v>132.16</v>
      </c>
      <c r="J25">
        <f>Bawana_RLNG!P25</f>
        <v>0</v>
      </c>
      <c r="K25">
        <f>Bawana_Spot!P25</f>
        <v>140</v>
      </c>
      <c r="L25">
        <f>TWOMCL!O25</f>
        <v>0</v>
      </c>
      <c r="M25">
        <f>EDWPCL!S25</f>
        <v>0</v>
      </c>
      <c r="N25">
        <f>'MSW BWN'!S25</f>
        <v>0</v>
      </c>
      <c r="O25">
        <f>BRPL_ISGS_exbus!DM25</f>
        <v>824.05166543457233</v>
      </c>
      <c r="P25" s="36">
        <v>37.830000000000005</v>
      </c>
      <c r="Q25" s="36">
        <v>38.14</v>
      </c>
      <c r="R25" s="38">
        <v>0</v>
      </c>
      <c r="S25" s="38">
        <v>0</v>
      </c>
      <c r="T25" s="37">
        <f>SUMPRODUCT(LTA!J25:AN25,LTA!J$101:AN$101,LTA!J$103:AN$103)</f>
        <v>34.32</v>
      </c>
      <c r="U25" s="37">
        <f>SUMPRODUCT(LTA!J25:AN25,LTA!J$102:AN$102,LTA!J$103:AN$103)</f>
        <v>77.599999999999994</v>
      </c>
      <c r="V25" s="66">
        <f>SUMPRODUCT(MTOA!B25:G25,MTOA!B$102:G$102,MTOA!B$103:G$103)</f>
        <v>0</v>
      </c>
      <c r="W25" s="66">
        <f>SUMPRODUCT(MTOA!B25:G25,MTOA!B$101:G$101,MTOA!B$103:G$103)</f>
        <v>0</v>
      </c>
      <c r="X25">
        <v>0</v>
      </c>
      <c r="Y25" s="34">
        <f>IEX!H25</f>
        <v>0</v>
      </c>
      <c r="Z25" s="34">
        <f>IEX!N25</f>
        <v>0</v>
      </c>
      <c r="AA25" s="75">
        <f>STOA!H25</f>
        <v>0.39</v>
      </c>
      <c r="AB25" s="75">
        <f>-STOA!N25</f>
        <v>-203.17</v>
      </c>
      <c r="AC25">
        <f t="shared" si="0"/>
        <v>13.113654157891078</v>
      </c>
      <c r="AD25">
        <f t="shared" si="1"/>
        <v>1049.5933631403659</v>
      </c>
      <c r="AE25">
        <f>'IDT-1'!B25</f>
        <v>0</v>
      </c>
      <c r="AF25" s="24"/>
      <c r="AG25">
        <f t="shared" si="2"/>
        <v>1049.5933631403659</v>
      </c>
      <c r="AI25" s="34">
        <f>PXIL!H25</f>
        <v>0</v>
      </c>
      <c r="AJ25" s="34">
        <f>PXIL!N25</f>
        <v>0</v>
      </c>
      <c r="AK25" s="34">
        <f>RTM_IEX!H25</f>
        <v>0</v>
      </c>
      <c r="AL25" s="34">
        <f>RTM_IEX!N25</f>
        <v>-45</v>
      </c>
      <c r="AM25" s="34">
        <f>RTM_PXI!H25</f>
        <v>0</v>
      </c>
      <c r="AN25" s="34">
        <f>RTM_PXI!N25</f>
        <v>0</v>
      </c>
      <c r="AO25" s="148">
        <f>GDAM_IEX!H25</f>
        <v>0</v>
      </c>
      <c r="AP25" s="148">
        <f>GDAM_IEX!N25</f>
        <v>0</v>
      </c>
      <c r="AQ25" s="148">
        <f>GDAM_PXI!H25</f>
        <v>0</v>
      </c>
      <c r="AR25" s="148">
        <f>GDAM_PXI!N25</f>
        <v>0</v>
      </c>
      <c r="AS25">
        <f>HPX!H25</f>
        <v>0</v>
      </c>
      <c r="AT25">
        <f>HPX!N25</f>
        <v>0</v>
      </c>
      <c r="AU25">
        <v>23</v>
      </c>
    </row>
    <row r="26" spans="1:47">
      <c r="A26" t="s">
        <v>68</v>
      </c>
      <c r="D26">
        <f>TWEPL!P26</f>
        <v>10.638599999999999</v>
      </c>
      <c r="E26">
        <f>GT_NG!P26</f>
        <v>15.746751863684771</v>
      </c>
      <c r="F26">
        <f>GT_Spot!P26</f>
        <v>0</v>
      </c>
      <c r="G26">
        <f>PPCL_NG!P26</f>
        <v>0</v>
      </c>
      <c r="H26">
        <f>PPCL_Spot!P26</f>
        <v>0</v>
      </c>
      <c r="I26">
        <f>Bawana_NG!P26</f>
        <v>132.16</v>
      </c>
      <c r="J26">
        <f>Bawana_RLNG!P26</f>
        <v>0</v>
      </c>
      <c r="K26">
        <f>Bawana_Spot!P26</f>
        <v>140</v>
      </c>
      <c r="L26">
        <f>TWOMCL!O26</f>
        <v>0</v>
      </c>
      <c r="M26">
        <f>EDWPCL!S26</f>
        <v>0</v>
      </c>
      <c r="N26">
        <f>'MSW BWN'!S26</f>
        <v>0</v>
      </c>
      <c r="O26">
        <f>BRPL_ISGS_exbus!DM26</f>
        <v>873.59134698454955</v>
      </c>
      <c r="P26" s="36">
        <v>37.830000000000005</v>
      </c>
      <c r="Q26" s="36">
        <v>38.14</v>
      </c>
      <c r="R26" s="38">
        <v>0</v>
      </c>
      <c r="S26" s="38">
        <v>0</v>
      </c>
      <c r="T26" s="37">
        <f>SUMPRODUCT(LTA!J26:AN26,LTA!J$101:AN$101,LTA!J$103:AN$103)</f>
        <v>33.510000000000005</v>
      </c>
      <c r="U26" s="37">
        <f>SUMPRODUCT(LTA!J26:AN26,LTA!J$102:AN$102,LTA!J$103:AN$103)</f>
        <v>77.800000000000011</v>
      </c>
      <c r="V26" s="66">
        <f>SUMPRODUCT(MTOA!B26:G26,MTOA!B$102:G$102,MTOA!B$103:G$103)</f>
        <v>0</v>
      </c>
      <c r="W26" s="66">
        <f>SUMPRODUCT(MTOA!B26:G26,MTOA!B$101:G$101,MTOA!B$103:G$103)</f>
        <v>0</v>
      </c>
      <c r="X26">
        <v>0</v>
      </c>
      <c r="Y26" s="34">
        <f>IEX!H26</f>
        <v>0</v>
      </c>
      <c r="Z26" s="34">
        <f>IEX!N26</f>
        <v>0</v>
      </c>
      <c r="AA26" s="75">
        <f>STOA!H26</f>
        <v>0.39</v>
      </c>
      <c r="AB26" s="75">
        <f>-STOA!N26</f>
        <v>-203.17</v>
      </c>
      <c r="AC26">
        <f t="shared" si="0"/>
        <v>13.25669338529088</v>
      </c>
      <c r="AD26">
        <f t="shared" si="1"/>
        <v>1156.8600054629435</v>
      </c>
      <c r="AE26">
        <f>'IDT-1'!B26</f>
        <v>0</v>
      </c>
      <c r="AF26" s="24"/>
      <c r="AG26">
        <f t="shared" si="2"/>
        <v>1156.8600054629435</v>
      </c>
      <c r="AI26" s="34">
        <f>PXIL!H26</f>
        <v>0</v>
      </c>
      <c r="AJ26" s="34">
        <f>PXIL!N26</f>
        <v>0</v>
      </c>
      <c r="AK26" s="34">
        <f>RTM_IEX!H26</f>
        <v>13.48</v>
      </c>
      <c r="AL26" s="34">
        <f>RTM_IEX!N26</f>
        <v>0</v>
      </c>
      <c r="AM26" s="34">
        <f>RTM_PXI!H26</f>
        <v>0</v>
      </c>
      <c r="AN26" s="34">
        <f>RTM_PXI!N26</f>
        <v>0</v>
      </c>
      <c r="AO26" s="148">
        <f>GDAM_IEX!H26</f>
        <v>0</v>
      </c>
      <c r="AP26" s="148">
        <f>GDAM_IEX!N26</f>
        <v>0</v>
      </c>
      <c r="AQ26" s="148">
        <f>GDAM_PXI!H26</f>
        <v>0</v>
      </c>
      <c r="AR26" s="148">
        <f>GDAM_PXI!N26</f>
        <v>0</v>
      </c>
      <c r="AS26">
        <f>HPX!H26</f>
        <v>0</v>
      </c>
      <c r="AT26">
        <f>HPX!N26</f>
        <v>0</v>
      </c>
      <c r="AU26">
        <v>24</v>
      </c>
    </row>
    <row r="27" spans="1:47">
      <c r="A27" t="s">
        <v>69</v>
      </c>
      <c r="D27">
        <f>TWEPL!P27</f>
        <v>10.638599999999999</v>
      </c>
      <c r="E27">
        <f>GT_NG!P27</f>
        <v>15.746751863684771</v>
      </c>
      <c r="F27">
        <f>GT_Spot!P27</f>
        <v>0</v>
      </c>
      <c r="G27">
        <f>PPCL_NG!P27</f>
        <v>0</v>
      </c>
      <c r="H27">
        <f>PPCL_Spot!P27</f>
        <v>0</v>
      </c>
      <c r="I27">
        <f>Bawana_NG!P27</f>
        <v>112.55560329674623</v>
      </c>
      <c r="J27">
        <f>Bawana_RLNG!P27</f>
        <v>0</v>
      </c>
      <c r="K27">
        <f>Bawana_Spot!P27</f>
        <v>140</v>
      </c>
      <c r="L27">
        <f>TWOMCL!O27</f>
        <v>0</v>
      </c>
      <c r="M27">
        <f>EDWPCL!S27</f>
        <v>0</v>
      </c>
      <c r="N27">
        <f>'MSW BWN'!S27</f>
        <v>0</v>
      </c>
      <c r="O27">
        <f>BRPL_ISGS_exbus!DM27</f>
        <v>924.88927644770718</v>
      </c>
      <c r="P27" s="36">
        <v>99.14</v>
      </c>
      <c r="Q27" s="36">
        <v>35.78</v>
      </c>
      <c r="R27" s="38">
        <v>0</v>
      </c>
      <c r="S27" s="38">
        <v>0</v>
      </c>
      <c r="T27" s="37">
        <f>SUMPRODUCT(LTA!J27:AN27,LTA!J$101:AN$101,LTA!J$103:AN$103)</f>
        <v>32.83</v>
      </c>
      <c r="U27" s="37">
        <f>SUMPRODUCT(LTA!J27:AN27,LTA!J$102:AN$102,LTA!J$103:AN$103)</f>
        <v>78</v>
      </c>
      <c r="V27" s="66">
        <f>SUMPRODUCT(MTOA!B27:G27,MTOA!B$102:G$102,MTOA!B$103:G$103)</f>
        <v>0</v>
      </c>
      <c r="W27" s="66">
        <f>SUMPRODUCT(MTOA!B27:G27,MTOA!B$101:G$101,MTOA!B$103:G$103)</f>
        <v>0</v>
      </c>
      <c r="X27">
        <v>0</v>
      </c>
      <c r="Y27" s="34">
        <f>IEX!H27</f>
        <v>0</v>
      </c>
      <c r="Z27" s="34">
        <f>IEX!N27</f>
        <v>0</v>
      </c>
      <c r="AA27" s="75">
        <f>STOA!H27</f>
        <v>0.43</v>
      </c>
      <c r="AB27" s="75">
        <f>-STOA!N27</f>
        <v>-237.07</v>
      </c>
      <c r="AC27">
        <f t="shared" si="0"/>
        <v>14.382467307347811</v>
      </c>
      <c r="AD27">
        <f t="shared" si="1"/>
        <v>1221.6677643007904</v>
      </c>
      <c r="AE27">
        <f>'IDT-1'!B27</f>
        <v>57</v>
      </c>
      <c r="AF27" s="24"/>
      <c r="AG27">
        <f t="shared" si="2"/>
        <v>1278.6677643007904</v>
      </c>
      <c r="AI27" s="34">
        <f>PXIL!H27</f>
        <v>0</v>
      </c>
      <c r="AJ27" s="34">
        <f>PXIL!N27</f>
        <v>0</v>
      </c>
      <c r="AK27" s="34">
        <f>RTM_IEX!H27</f>
        <v>23.11</v>
      </c>
      <c r="AL27" s="34">
        <f>RTM_IEX!N27</f>
        <v>0</v>
      </c>
      <c r="AM27" s="34">
        <f>RTM_PXI!H27</f>
        <v>0</v>
      </c>
      <c r="AN27" s="34">
        <f>RTM_PXI!N27</f>
        <v>0</v>
      </c>
      <c r="AO27" s="148">
        <f>GDAM_IEX!H27</f>
        <v>0</v>
      </c>
      <c r="AP27" s="148">
        <f>GDAM_IEX!N27</f>
        <v>0</v>
      </c>
      <c r="AQ27" s="148">
        <f>GDAM_PXI!H27</f>
        <v>0</v>
      </c>
      <c r="AR27" s="148">
        <f>GDAM_PXI!N27</f>
        <v>0</v>
      </c>
      <c r="AS27">
        <f>HPX!H27</f>
        <v>0</v>
      </c>
      <c r="AT27">
        <f>HPX!N27</f>
        <v>0</v>
      </c>
      <c r="AU27">
        <v>25</v>
      </c>
    </row>
    <row r="28" spans="1:47">
      <c r="A28" t="s">
        <v>70</v>
      </c>
      <c r="D28">
        <f>TWEPL!P28</f>
        <v>10.638599999999999</v>
      </c>
      <c r="E28">
        <f>GT_NG!P28</f>
        <v>15.746751863684771</v>
      </c>
      <c r="F28">
        <f>GT_Spot!P28</f>
        <v>0</v>
      </c>
      <c r="G28">
        <f>PPCL_NG!P28</f>
        <v>0</v>
      </c>
      <c r="H28">
        <f>PPCL_Spot!P28</f>
        <v>0</v>
      </c>
      <c r="I28">
        <f>Bawana_NG!P28</f>
        <v>112.55560329674623</v>
      </c>
      <c r="J28">
        <f>Bawana_RLNG!P28</f>
        <v>0</v>
      </c>
      <c r="K28">
        <f>Bawana_Spot!P28</f>
        <v>214.79</v>
      </c>
      <c r="L28">
        <f>TWOMCL!O28</f>
        <v>0</v>
      </c>
      <c r="M28">
        <f>EDWPCL!S28</f>
        <v>0</v>
      </c>
      <c r="N28">
        <f>'MSW BWN'!S28</f>
        <v>0</v>
      </c>
      <c r="O28">
        <f>BRPL_ISGS_exbus!DM28</f>
        <v>978.90802401047017</v>
      </c>
      <c r="P28" s="36">
        <v>99.14</v>
      </c>
      <c r="Q28" s="36">
        <v>38.14</v>
      </c>
      <c r="R28" s="38">
        <v>0</v>
      </c>
      <c r="S28" s="38">
        <v>0</v>
      </c>
      <c r="T28" s="37">
        <f>SUMPRODUCT(LTA!J28:AN28,LTA!J$101:AN$101,LTA!J$103:AN$103)</f>
        <v>32.700000000000003</v>
      </c>
      <c r="U28" s="37">
        <f>SUMPRODUCT(LTA!J28:AN28,LTA!J$102:AN$102,LTA!J$103:AN$103)</f>
        <v>78.2</v>
      </c>
      <c r="V28" s="66">
        <f>SUMPRODUCT(MTOA!B28:G28,MTOA!B$102:G$102,MTOA!B$103:G$103)</f>
        <v>0</v>
      </c>
      <c r="W28" s="66">
        <f>SUMPRODUCT(MTOA!B28:G28,MTOA!B$101:G$101,MTOA!B$103:G$103)</f>
        <v>0</v>
      </c>
      <c r="X28">
        <v>0</v>
      </c>
      <c r="Y28" s="34">
        <f>IEX!H28</f>
        <v>0</v>
      </c>
      <c r="Z28" s="34">
        <f>IEX!N28</f>
        <v>0</v>
      </c>
      <c r="AA28" s="75">
        <f>STOA!H28</f>
        <v>0.43</v>
      </c>
      <c r="AB28" s="75">
        <f>-STOA!N28</f>
        <v>-237.07</v>
      </c>
      <c r="AC28">
        <f t="shared" si="0"/>
        <v>15.621123938145697</v>
      </c>
      <c r="AD28">
        <f t="shared" si="1"/>
        <v>1289.5578552327559</v>
      </c>
      <c r="AE28">
        <f>'IDT-1'!B28</f>
        <v>138</v>
      </c>
      <c r="AF28" s="24"/>
      <c r="AG28">
        <f t="shared" si="2"/>
        <v>1427.5578552327559</v>
      </c>
      <c r="AI28" s="34">
        <f>PXIL!H28</f>
        <v>0</v>
      </c>
      <c r="AJ28" s="34">
        <f>PXIL!N28</f>
        <v>0</v>
      </c>
      <c r="AK28" s="34">
        <f>RTM_IEX!H28</f>
        <v>0</v>
      </c>
      <c r="AL28" s="34">
        <f>RTM_IEX!N28</f>
        <v>-39</v>
      </c>
      <c r="AM28" s="34">
        <f>RTM_PXI!H28</f>
        <v>0</v>
      </c>
      <c r="AN28" s="34">
        <f>RTM_PXI!N28</f>
        <v>0</v>
      </c>
      <c r="AO28" s="148">
        <f>GDAM_IEX!H28</f>
        <v>0</v>
      </c>
      <c r="AP28" s="148">
        <f>GDAM_IEX!N28</f>
        <v>0</v>
      </c>
      <c r="AQ28" s="148">
        <f>GDAM_PXI!H28</f>
        <v>0</v>
      </c>
      <c r="AR28" s="148">
        <f>GDAM_PXI!N28</f>
        <v>0</v>
      </c>
      <c r="AS28">
        <f>HPX!H28</f>
        <v>0</v>
      </c>
      <c r="AT28">
        <f>HPX!N28</f>
        <v>0</v>
      </c>
      <c r="AU28">
        <v>26</v>
      </c>
    </row>
    <row r="29" spans="1:47">
      <c r="A29" t="s">
        <v>71</v>
      </c>
      <c r="D29">
        <f>TWEPL!P29</f>
        <v>10.638599999999999</v>
      </c>
      <c r="E29">
        <f>GT_NG!P29</f>
        <v>15.746751863684771</v>
      </c>
      <c r="F29">
        <f>GT_Spot!P29</f>
        <v>0</v>
      </c>
      <c r="G29">
        <f>PPCL_NG!P29</f>
        <v>0</v>
      </c>
      <c r="H29">
        <f>PPCL_Spot!P29</f>
        <v>0</v>
      </c>
      <c r="I29">
        <f>Bawana_NG!P29</f>
        <v>102.55599390648803</v>
      </c>
      <c r="J29">
        <f>Bawana_RLNG!P29</f>
        <v>0</v>
      </c>
      <c r="K29">
        <f>Bawana_Spot!P29</f>
        <v>214.79</v>
      </c>
      <c r="L29">
        <f>TWOMCL!O29</f>
        <v>0</v>
      </c>
      <c r="M29">
        <f>EDWPCL!S29</f>
        <v>0</v>
      </c>
      <c r="N29">
        <f>'MSW BWN'!S29</f>
        <v>0</v>
      </c>
      <c r="O29">
        <f>BRPL_ISGS_exbus!DM29</f>
        <v>1012.0996651377828</v>
      </c>
      <c r="P29" s="36">
        <v>99.14</v>
      </c>
      <c r="Q29" s="36">
        <v>38.14</v>
      </c>
      <c r="R29" s="38">
        <v>0.25480769230769229</v>
      </c>
      <c r="S29" s="38">
        <v>0</v>
      </c>
      <c r="T29" s="37">
        <f>SUMPRODUCT(LTA!J29:AN29,LTA!J$101:AN$101,LTA!J$103:AN$103)</f>
        <v>23.03</v>
      </c>
      <c r="U29" s="37">
        <f>SUMPRODUCT(LTA!J29:AN29,LTA!J$102:AN$102,LTA!J$103:AN$103)</f>
        <v>77.099999999999994</v>
      </c>
      <c r="V29" s="66">
        <f>SUMPRODUCT(MTOA!B29:G29,MTOA!B$102:G$102,MTOA!B$103:G$103)</f>
        <v>0</v>
      </c>
      <c r="W29" s="66">
        <f>SUMPRODUCT(MTOA!B29:G29,MTOA!B$101:G$101,MTOA!B$103:G$103)</f>
        <v>0</v>
      </c>
      <c r="X29">
        <v>0</v>
      </c>
      <c r="Y29" s="34">
        <f>IEX!H29</f>
        <v>7.36</v>
      </c>
      <c r="Z29" s="34">
        <f>IEX!N29</f>
        <v>0</v>
      </c>
      <c r="AA29" s="75">
        <f>STOA!H29</f>
        <v>0.43</v>
      </c>
      <c r="AB29" s="75">
        <f>-STOA!N29</f>
        <v>-237.07</v>
      </c>
      <c r="AC29">
        <f t="shared" si="0"/>
        <v>15.57765444623011</v>
      </c>
      <c r="AD29">
        <f t="shared" si="1"/>
        <v>1334.6381641540333</v>
      </c>
      <c r="AE29">
        <f>'IDT-1'!B29</f>
        <v>224.29400000000001</v>
      </c>
      <c r="AF29" s="24"/>
      <c r="AG29">
        <f t="shared" si="2"/>
        <v>1558.9321641540334</v>
      </c>
      <c r="AI29" s="34">
        <f>PXIL!H29</f>
        <v>0</v>
      </c>
      <c r="AJ29" s="34">
        <f>PXIL!N29</f>
        <v>0</v>
      </c>
      <c r="AK29" s="34">
        <f>RTM_IEX!H29</f>
        <v>0</v>
      </c>
      <c r="AL29" s="34">
        <f>RTM_IEX!N29</f>
        <v>-14</v>
      </c>
      <c r="AM29" s="34">
        <f>RTM_PXI!H29</f>
        <v>0</v>
      </c>
      <c r="AN29" s="34">
        <f>RTM_PXI!N29</f>
        <v>0</v>
      </c>
      <c r="AO29" s="148">
        <f>GDAM_IEX!H29</f>
        <v>0</v>
      </c>
      <c r="AP29" s="148">
        <f>GDAM_IEX!N29</f>
        <v>0</v>
      </c>
      <c r="AQ29" s="148">
        <f>GDAM_PXI!H29</f>
        <v>0</v>
      </c>
      <c r="AR29" s="148">
        <f>GDAM_PXI!N29</f>
        <v>0</v>
      </c>
      <c r="AS29">
        <f>HPX!H29</f>
        <v>0</v>
      </c>
      <c r="AT29">
        <f>HPX!N29</f>
        <v>0</v>
      </c>
      <c r="AU29">
        <v>27</v>
      </c>
    </row>
    <row r="30" spans="1:47">
      <c r="A30" t="s">
        <v>72</v>
      </c>
      <c r="D30">
        <f>TWEPL!P30</f>
        <v>10.638599999999999</v>
      </c>
      <c r="E30">
        <f>GT_NG!P30</f>
        <v>15.746751863684771</v>
      </c>
      <c r="F30">
        <f>GT_Spot!P30</f>
        <v>0</v>
      </c>
      <c r="G30">
        <f>PPCL_NG!P30</f>
        <v>0</v>
      </c>
      <c r="H30">
        <f>PPCL_Spot!P30</f>
        <v>0</v>
      </c>
      <c r="I30">
        <f>Bawana_NG!P30</f>
        <v>102.55599390648803</v>
      </c>
      <c r="J30">
        <f>Bawana_RLNG!P30</f>
        <v>0</v>
      </c>
      <c r="K30">
        <f>Bawana_Spot!P30</f>
        <v>214.79</v>
      </c>
      <c r="L30">
        <f>TWOMCL!O30</f>
        <v>0</v>
      </c>
      <c r="M30">
        <f>EDWPCL!S30</f>
        <v>0</v>
      </c>
      <c r="N30">
        <f>'MSW BWN'!S30</f>
        <v>0</v>
      </c>
      <c r="O30">
        <f>BRPL_ISGS_exbus!DM30</f>
        <v>1089.02431644282</v>
      </c>
      <c r="P30" s="36">
        <v>99.14</v>
      </c>
      <c r="Q30" s="36">
        <v>38.14</v>
      </c>
      <c r="R30" s="38">
        <v>2.17</v>
      </c>
      <c r="S30" s="38">
        <v>0</v>
      </c>
      <c r="T30" s="37">
        <f>SUMPRODUCT(LTA!J30:AN30,LTA!J$101:AN$101,LTA!J$103:AN$103)</f>
        <v>23.040000000000003</v>
      </c>
      <c r="U30" s="37">
        <f>SUMPRODUCT(LTA!J30:AN30,LTA!J$102:AN$102,LTA!J$103:AN$103)</f>
        <v>76.610000000000014</v>
      </c>
      <c r="V30" s="66">
        <f>SUMPRODUCT(MTOA!B30:G30,MTOA!B$102:G$102,MTOA!B$103:G$103)</f>
        <v>0</v>
      </c>
      <c r="W30" s="66">
        <f>SUMPRODUCT(MTOA!B30:G30,MTOA!B$101:G$101,MTOA!B$103:G$103)</f>
        <v>0</v>
      </c>
      <c r="X30">
        <v>0</v>
      </c>
      <c r="Y30" s="34">
        <f>IEX!H30</f>
        <v>72.22</v>
      </c>
      <c r="Z30" s="34">
        <f>IEX!N30</f>
        <v>0</v>
      </c>
      <c r="AA30" s="75">
        <f>STOA!H30</f>
        <v>0.43</v>
      </c>
      <c r="AB30" s="75">
        <f>-STOA!N30</f>
        <v>-237.07</v>
      </c>
      <c r="AC30">
        <f t="shared" si="0"/>
        <v>16.789172290301931</v>
      </c>
      <c r="AD30">
        <f t="shared" si="1"/>
        <v>1475.6464899226914</v>
      </c>
      <c r="AE30">
        <f>'IDT-1'!B30</f>
        <v>168.52199999999999</v>
      </c>
      <c r="AF30" s="24"/>
      <c r="AG30">
        <f t="shared" si="2"/>
        <v>1644.1684899226914</v>
      </c>
      <c r="AI30" s="34">
        <f>PXIL!H30</f>
        <v>0</v>
      </c>
      <c r="AJ30" s="34">
        <f>PXIL!N30</f>
        <v>0</v>
      </c>
      <c r="AK30" s="34">
        <f>RTM_IEX!H30</f>
        <v>0</v>
      </c>
      <c r="AL30" s="34">
        <f>RTM_IEX!N30</f>
        <v>-15</v>
      </c>
      <c r="AM30" s="34">
        <f>RTM_PXI!H30</f>
        <v>0</v>
      </c>
      <c r="AN30" s="34">
        <f>RTM_PXI!N30</f>
        <v>0</v>
      </c>
      <c r="AO30" s="148">
        <f>GDAM_IEX!H30</f>
        <v>0</v>
      </c>
      <c r="AP30" s="148">
        <f>GDAM_IEX!N30</f>
        <v>0</v>
      </c>
      <c r="AQ30" s="148">
        <f>GDAM_PXI!H30</f>
        <v>0</v>
      </c>
      <c r="AR30" s="148">
        <f>GDAM_PXI!N30</f>
        <v>0</v>
      </c>
      <c r="AS30">
        <f>HPX!H30</f>
        <v>0</v>
      </c>
      <c r="AT30">
        <f>HPX!N30</f>
        <v>0</v>
      </c>
      <c r="AU30">
        <v>28</v>
      </c>
    </row>
    <row r="31" spans="1:47">
      <c r="A31" t="s">
        <v>73</v>
      </c>
      <c r="D31">
        <f>TWEPL!P31</f>
        <v>10.638599999999999</v>
      </c>
      <c r="E31">
        <f>GT_NG!P31</f>
        <v>15.746751863684771</v>
      </c>
      <c r="F31">
        <f>GT_Spot!P31</f>
        <v>0</v>
      </c>
      <c r="G31">
        <f>PPCL_NG!P31</f>
        <v>0</v>
      </c>
      <c r="H31">
        <f>PPCL_Spot!P31</f>
        <v>0</v>
      </c>
      <c r="I31">
        <f>Bawana_NG!P31</f>
        <v>102.55599390648803</v>
      </c>
      <c r="J31">
        <f>Bawana_RLNG!P31</f>
        <v>0</v>
      </c>
      <c r="K31">
        <f>Bawana_Spot!P31</f>
        <v>214.79</v>
      </c>
      <c r="L31">
        <f>TWOMCL!O31</f>
        <v>0</v>
      </c>
      <c r="M31">
        <f>EDWPCL!S31</f>
        <v>0</v>
      </c>
      <c r="N31">
        <f>'MSW BWN'!S31</f>
        <v>0</v>
      </c>
      <c r="O31">
        <f>BRPL_ISGS_exbus!DM31</f>
        <v>1098.0273292647939</v>
      </c>
      <c r="P31" s="36">
        <v>99.14</v>
      </c>
      <c r="Q31" s="36">
        <v>38.14</v>
      </c>
      <c r="R31" s="38">
        <v>9.5</v>
      </c>
      <c r="S31" s="38">
        <v>0</v>
      </c>
      <c r="T31" s="37">
        <f>SUMPRODUCT(LTA!J31:AN31,LTA!J$101:AN$101,LTA!J$103:AN$103)</f>
        <v>25.19</v>
      </c>
      <c r="U31" s="37">
        <f>SUMPRODUCT(LTA!J31:AN31,LTA!J$102:AN$102,LTA!J$103:AN$103)</f>
        <v>74.95</v>
      </c>
      <c r="V31" s="66">
        <f>SUMPRODUCT(MTOA!B31:G31,MTOA!B$102:G$102,MTOA!B$103:G$103)</f>
        <v>0</v>
      </c>
      <c r="W31" s="66">
        <f>SUMPRODUCT(MTOA!B31:G31,MTOA!B$101:G$101,MTOA!B$103:G$103)</f>
        <v>0</v>
      </c>
      <c r="X31">
        <v>0</v>
      </c>
      <c r="Y31" s="34">
        <f>IEX!H31</f>
        <v>14.81</v>
      </c>
      <c r="Z31" s="34">
        <f>IEX!N31</f>
        <v>0</v>
      </c>
      <c r="AA31" s="75">
        <f>STOA!H31</f>
        <v>193</v>
      </c>
      <c r="AB31" s="75">
        <f>-STOA!N31</f>
        <v>-237.07</v>
      </c>
      <c r="AC31">
        <f t="shared" si="0"/>
        <v>18.414051276102516</v>
      </c>
      <c r="AD31">
        <f t="shared" si="1"/>
        <v>1595.1546237588645</v>
      </c>
      <c r="AE31">
        <f>'IDT-1'!B31</f>
        <v>95.685000000000002</v>
      </c>
      <c r="AF31" s="24"/>
      <c r="AG31">
        <f t="shared" si="2"/>
        <v>1690.8396237588645</v>
      </c>
      <c r="AI31" s="34">
        <f>PXIL!H31</f>
        <v>0</v>
      </c>
      <c r="AJ31" s="34">
        <f>PXIL!N31</f>
        <v>0</v>
      </c>
      <c r="AK31" s="34">
        <f>RTM_IEX!H31</f>
        <v>0</v>
      </c>
      <c r="AL31" s="34">
        <f>RTM_IEX!N31</f>
        <v>-51</v>
      </c>
      <c r="AM31" s="34">
        <f>RTM_PXI!H31</f>
        <v>0</v>
      </c>
      <c r="AN31" s="34">
        <f>RTM_PXI!N31</f>
        <v>0</v>
      </c>
      <c r="AO31" s="148">
        <f>GDAM_IEX!H31</f>
        <v>5.15</v>
      </c>
      <c r="AP31" s="148">
        <f>GDAM_IEX!N31</f>
        <v>0</v>
      </c>
      <c r="AQ31" s="148">
        <f>GDAM_PXI!H31</f>
        <v>0</v>
      </c>
      <c r="AR31" s="148">
        <f>GDAM_PXI!N31</f>
        <v>0</v>
      </c>
      <c r="AS31">
        <f>HPX!H31</f>
        <v>0</v>
      </c>
      <c r="AT31">
        <f>HPX!N31</f>
        <v>0</v>
      </c>
      <c r="AU31">
        <v>29</v>
      </c>
    </row>
    <row r="32" spans="1:47">
      <c r="A32" t="s">
        <v>74</v>
      </c>
      <c r="D32">
        <f>TWEPL!P32</f>
        <v>10.638599999999999</v>
      </c>
      <c r="E32">
        <f>GT_NG!P32</f>
        <v>15.746751863684771</v>
      </c>
      <c r="F32">
        <f>GT_Spot!P32</f>
        <v>0</v>
      </c>
      <c r="G32">
        <f>PPCL_NG!P32</f>
        <v>0</v>
      </c>
      <c r="H32">
        <f>PPCL_Spot!P32</f>
        <v>0</v>
      </c>
      <c r="I32">
        <f>Bawana_NG!P32</f>
        <v>102.55599390648803</v>
      </c>
      <c r="J32">
        <f>Bawana_RLNG!P32</f>
        <v>0</v>
      </c>
      <c r="K32">
        <f>Bawana_Spot!P32</f>
        <v>214.79</v>
      </c>
      <c r="L32">
        <f>TWOMCL!O32</f>
        <v>0</v>
      </c>
      <c r="M32">
        <f>EDWPCL!S32</f>
        <v>0</v>
      </c>
      <c r="N32">
        <f>'MSW BWN'!S32</f>
        <v>0</v>
      </c>
      <c r="O32">
        <f>BRPL_ISGS_exbus!DM32</f>
        <v>1095.2706192482485</v>
      </c>
      <c r="P32" s="36">
        <v>99.14</v>
      </c>
      <c r="Q32" s="36">
        <v>38.14</v>
      </c>
      <c r="R32" s="38">
        <v>20.200000000000003</v>
      </c>
      <c r="S32" s="38">
        <v>0</v>
      </c>
      <c r="T32" s="37">
        <f>SUMPRODUCT(LTA!J32:AN32,LTA!J$101:AN$101,LTA!J$103:AN$103)</f>
        <v>27.490000000000002</v>
      </c>
      <c r="U32" s="37">
        <f>SUMPRODUCT(LTA!J32:AN32,LTA!J$102:AN$102,LTA!J$103:AN$103)</f>
        <v>73.69</v>
      </c>
      <c r="V32" s="66">
        <f>SUMPRODUCT(MTOA!B32:G32,MTOA!B$102:G$102,MTOA!B$103:G$103)</f>
        <v>0</v>
      </c>
      <c r="W32" s="66">
        <f>SUMPRODUCT(MTOA!B32:G32,MTOA!B$101:G$101,MTOA!B$103:G$103)</f>
        <v>0</v>
      </c>
      <c r="X32">
        <v>0</v>
      </c>
      <c r="Y32" s="34">
        <f>IEX!H32</f>
        <v>137.47999999999999</v>
      </c>
      <c r="Z32" s="34">
        <f>IEX!N32</f>
        <v>0</v>
      </c>
      <c r="AA32" s="75">
        <f>STOA!H32</f>
        <v>193</v>
      </c>
      <c r="AB32" s="75">
        <f>-STOA!N32</f>
        <v>-237.07</v>
      </c>
      <c r="AC32">
        <f t="shared" si="0"/>
        <v>20.433690268155548</v>
      </c>
      <c r="AD32">
        <f t="shared" si="1"/>
        <v>1688.9582747502661</v>
      </c>
      <c r="AE32">
        <f>'IDT-1'!B32</f>
        <v>54.146000000000001</v>
      </c>
      <c r="AF32" s="24"/>
      <c r="AG32">
        <f t="shared" si="2"/>
        <v>1743.1042747502661</v>
      </c>
      <c r="AI32" s="34">
        <f>PXIL!H32</f>
        <v>0</v>
      </c>
      <c r="AJ32" s="34">
        <f>PXIL!N32</f>
        <v>0</v>
      </c>
      <c r="AK32" s="34">
        <f>RTM_IEX!H32</f>
        <v>0</v>
      </c>
      <c r="AL32" s="34">
        <f>RTM_IEX!N32</f>
        <v>-123</v>
      </c>
      <c r="AM32" s="34">
        <f>RTM_PXI!H32</f>
        <v>0</v>
      </c>
      <c r="AN32" s="34">
        <f>RTM_PXI!N32</f>
        <v>0</v>
      </c>
      <c r="AO32" s="148">
        <f>GDAM_IEX!H32</f>
        <v>41.32</v>
      </c>
      <c r="AP32" s="148">
        <f>GDAM_IEX!N32</f>
        <v>0</v>
      </c>
      <c r="AQ32" s="148">
        <f>GDAM_PXI!H32</f>
        <v>0</v>
      </c>
      <c r="AR32" s="148">
        <f>GDAM_PXI!N32</f>
        <v>0</v>
      </c>
      <c r="AS32">
        <f>HPX!H32</f>
        <v>0</v>
      </c>
      <c r="AT32">
        <f>HPX!N32</f>
        <v>0</v>
      </c>
      <c r="AU32">
        <v>30</v>
      </c>
    </row>
    <row r="33" spans="1:47">
      <c r="A33" t="s">
        <v>75</v>
      </c>
      <c r="D33">
        <f>TWEPL!P33</f>
        <v>10.638599999999999</v>
      </c>
      <c r="E33">
        <f>GT_NG!P33</f>
        <v>15.746751863684771</v>
      </c>
      <c r="F33">
        <f>GT_Spot!P33</f>
        <v>0</v>
      </c>
      <c r="G33">
        <f>PPCL_NG!P33</f>
        <v>0</v>
      </c>
      <c r="H33">
        <f>PPCL_Spot!P33</f>
        <v>0</v>
      </c>
      <c r="I33">
        <f>Bawana_NG!P33</f>
        <v>102.55599390648803</v>
      </c>
      <c r="J33">
        <f>Bawana_RLNG!P33</f>
        <v>0</v>
      </c>
      <c r="K33">
        <f>Bawana_Spot!P33</f>
        <v>140</v>
      </c>
      <c r="L33">
        <f>TWOMCL!O33</f>
        <v>0</v>
      </c>
      <c r="M33">
        <f>EDWPCL!S33</f>
        <v>0</v>
      </c>
      <c r="N33">
        <f>'MSW BWN'!S33</f>
        <v>0</v>
      </c>
      <c r="O33">
        <f>BRPL_ISGS_exbus!DM33</f>
        <v>1095.73738381256</v>
      </c>
      <c r="P33" s="36">
        <v>104.35451712047097</v>
      </c>
      <c r="Q33" s="36">
        <v>38.14</v>
      </c>
      <c r="R33" s="38">
        <v>36.950000000000003</v>
      </c>
      <c r="S33" s="38">
        <v>0</v>
      </c>
      <c r="T33" s="37">
        <f>SUMPRODUCT(LTA!J33:AN33,LTA!J$101:AN$101,LTA!J$103:AN$103)</f>
        <v>34.870000000000005</v>
      </c>
      <c r="U33" s="37">
        <f>SUMPRODUCT(LTA!J33:AN33,LTA!J$102:AN$102,LTA!J$103:AN$103)</f>
        <v>73.66</v>
      </c>
      <c r="V33" s="66">
        <f>SUMPRODUCT(MTOA!B33:G33,MTOA!B$102:G$102,MTOA!B$103:G$103)</f>
        <v>0</v>
      </c>
      <c r="W33" s="66">
        <f>SUMPRODUCT(MTOA!B33:G33,MTOA!B$101:G$101,MTOA!B$103:G$103)</f>
        <v>0</v>
      </c>
      <c r="X33">
        <v>0</v>
      </c>
      <c r="Y33" s="34">
        <f>IEX!H33</f>
        <v>233.07</v>
      </c>
      <c r="Z33" s="34">
        <f>IEX!N33</f>
        <v>0</v>
      </c>
      <c r="AA33" s="75">
        <f>STOA!H33</f>
        <v>193</v>
      </c>
      <c r="AB33" s="75">
        <f>-STOA!N33</f>
        <v>-237.07</v>
      </c>
      <c r="AC33">
        <f t="shared" si="0"/>
        <v>21.336335554678836</v>
      </c>
      <c r="AD33">
        <f t="shared" si="1"/>
        <v>1725.2169111485255</v>
      </c>
      <c r="AE33">
        <f>'IDT-1'!B33</f>
        <v>27.202999999999999</v>
      </c>
      <c r="AF33" s="24"/>
      <c r="AG33">
        <f t="shared" si="2"/>
        <v>1752.4199111485254</v>
      </c>
      <c r="AI33" s="34">
        <f>PXIL!H33</f>
        <v>0</v>
      </c>
      <c r="AJ33" s="34">
        <f>PXIL!N33</f>
        <v>0</v>
      </c>
      <c r="AK33" s="34">
        <f>RTM_IEX!H33</f>
        <v>0</v>
      </c>
      <c r="AL33" s="34">
        <f>RTM_IEX!N33</f>
        <v>-158</v>
      </c>
      <c r="AM33" s="34">
        <f>RTM_PXI!H33</f>
        <v>0</v>
      </c>
      <c r="AN33" s="34">
        <f>RTM_PXI!N33</f>
        <v>0</v>
      </c>
      <c r="AO33" s="148">
        <f>GDAM_IEX!H33</f>
        <v>62.9</v>
      </c>
      <c r="AP33" s="148">
        <f>GDAM_IEX!N33</f>
        <v>0</v>
      </c>
      <c r="AQ33" s="148">
        <f>GDAM_PXI!H33</f>
        <v>0</v>
      </c>
      <c r="AR33" s="148">
        <f>GDAM_PXI!N33</f>
        <v>0</v>
      </c>
      <c r="AS33">
        <f>HPX!H33</f>
        <v>0</v>
      </c>
      <c r="AT33">
        <f>HPX!N33</f>
        <v>0</v>
      </c>
      <c r="AU33">
        <v>31</v>
      </c>
    </row>
    <row r="34" spans="1:47">
      <c r="A34" t="s">
        <v>76</v>
      </c>
      <c r="D34">
        <f>TWEPL!P34</f>
        <v>10.638599999999999</v>
      </c>
      <c r="E34">
        <f>GT_NG!P34</f>
        <v>15.746751863684771</v>
      </c>
      <c r="F34">
        <f>GT_Spot!P34</f>
        <v>0</v>
      </c>
      <c r="G34">
        <f>PPCL_NG!P34</f>
        <v>0</v>
      </c>
      <c r="H34">
        <f>PPCL_Spot!P34</f>
        <v>0</v>
      </c>
      <c r="I34">
        <f>Bawana_NG!P34</f>
        <v>102.55599390648803</v>
      </c>
      <c r="J34">
        <f>Bawana_RLNG!P34</f>
        <v>0</v>
      </c>
      <c r="K34">
        <f>Bawana_Spot!P34</f>
        <v>140</v>
      </c>
      <c r="L34">
        <f>TWOMCL!O34</f>
        <v>0</v>
      </c>
      <c r="M34">
        <f>EDWPCL!S34</f>
        <v>0</v>
      </c>
      <c r="N34">
        <f>'MSW BWN'!S34</f>
        <v>0</v>
      </c>
      <c r="O34">
        <f>BRPL_ISGS_exbus!DM34</f>
        <v>1100.6601198527794</v>
      </c>
      <c r="P34" s="36">
        <v>104.35451712047097</v>
      </c>
      <c r="Q34" s="36">
        <v>38.14</v>
      </c>
      <c r="R34" s="38">
        <v>44.5</v>
      </c>
      <c r="S34" s="38">
        <v>0</v>
      </c>
      <c r="T34" s="37">
        <f>SUMPRODUCT(LTA!J34:AN34,LTA!J$101:AN$101,LTA!J$103:AN$103)</f>
        <v>62.070000000000007</v>
      </c>
      <c r="U34" s="37">
        <f>SUMPRODUCT(LTA!J34:AN34,LTA!J$102:AN$102,LTA!J$103:AN$103)</f>
        <v>72.83</v>
      </c>
      <c r="V34" s="66">
        <f>SUMPRODUCT(MTOA!B34:G34,MTOA!B$102:G$102,MTOA!B$103:G$103)</f>
        <v>0</v>
      </c>
      <c r="W34" s="66">
        <f>SUMPRODUCT(MTOA!B34:G34,MTOA!B$101:G$101,MTOA!B$103:G$103)</f>
        <v>0</v>
      </c>
      <c r="X34">
        <v>0</v>
      </c>
      <c r="Y34" s="34">
        <f>IEX!H34</f>
        <v>249.84</v>
      </c>
      <c r="Z34" s="34">
        <f>IEX!N34</f>
        <v>0</v>
      </c>
      <c r="AA34" s="75">
        <f>STOA!H34</f>
        <v>193</v>
      </c>
      <c r="AB34" s="75">
        <f>-STOA!N34</f>
        <v>-237.07</v>
      </c>
      <c r="AC34">
        <f t="shared" si="0"/>
        <v>22.021425061014902</v>
      </c>
      <c r="AD34">
        <f t="shared" si="1"/>
        <v>1773.9545576824084</v>
      </c>
      <c r="AE34">
        <f>'IDT-1'!B34</f>
        <v>20.335000000000001</v>
      </c>
      <c r="AF34" s="24"/>
      <c r="AG34">
        <f t="shared" si="2"/>
        <v>1794.2895576824085</v>
      </c>
      <c r="AI34" s="34">
        <f>PXIL!H34</f>
        <v>0</v>
      </c>
      <c r="AJ34" s="34">
        <f>PXIL!N34</f>
        <v>0</v>
      </c>
      <c r="AK34" s="34">
        <f>RTM_IEX!H34</f>
        <v>0</v>
      </c>
      <c r="AL34" s="34">
        <f>RTM_IEX!N34</f>
        <v>-174</v>
      </c>
      <c r="AM34" s="34">
        <f>RTM_PXI!H34</f>
        <v>0</v>
      </c>
      <c r="AN34" s="34">
        <f>RTM_PXI!N34</f>
        <v>0</v>
      </c>
      <c r="AO34" s="148">
        <f>GDAM_IEX!H34</f>
        <v>72.709999999999994</v>
      </c>
      <c r="AP34" s="148">
        <f>GDAM_IEX!N34</f>
        <v>0</v>
      </c>
      <c r="AQ34" s="148">
        <f>GDAM_PXI!H34</f>
        <v>0</v>
      </c>
      <c r="AR34" s="148">
        <f>GDAM_PXI!N34</f>
        <v>0</v>
      </c>
      <c r="AS34">
        <f>HPX!H34</f>
        <v>0</v>
      </c>
      <c r="AT34">
        <f>HPX!N34</f>
        <v>0</v>
      </c>
      <c r="AU34">
        <v>32</v>
      </c>
    </row>
    <row r="35" spans="1:47">
      <c r="A35" t="s">
        <v>77</v>
      </c>
      <c r="D35">
        <f>TWEPL!P35</f>
        <v>10.638599999999999</v>
      </c>
      <c r="E35">
        <f>GT_NG!P35</f>
        <v>15.250834473324216</v>
      </c>
      <c r="F35">
        <f>GT_Spot!P35</f>
        <v>0</v>
      </c>
      <c r="G35">
        <f>PPCL_NG!P35</f>
        <v>0</v>
      </c>
      <c r="H35">
        <f>PPCL_Spot!P35</f>
        <v>0</v>
      </c>
      <c r="I35">
        <f>Bawana_NG!P35</f>
        <v>102.55599390648803</v>
      </c>
      <c r="J35">
        <f>Bawana_RLNG!P35</f>
        <v>0</v>
      </c>
      <c r="K35">
        <f>Bawana_Spot!P35</f>
        <v>140</v>
      </c>
      <c r="L35">
        <f>TWOMCL!O35</f>
        <v>0</v>
      </c>
      <c r="M35">
        <f>EDWPCL!S35</f>
        <v>0</v>
      </c>
      <c r="N35">
        <f>'MSW BWN'!S35</f>
        <v>0</v>
      </c>
      <c r="O35">
        <f>BRPL_ISGS_exbus!DM35</f>
        <v>1097.2152888618634</v>
      </c>
      <c r="P35" s="36">
        <v>104.35451712047097</v>
      </c>
      <c r="Q35" s="36">
        <v>38.14</v>
      </c>
      <c r="R35" s="38">
        <v>44.5</v>
      </c>
      <c r="S35" s="38">
        <v>0</v>
      </c>
      <c r="T35" s="37">
        <f>SUMPRODUCT(LTA!J35:AN35,LTA!J$101:AN$101,LTA!J$103:AN$103)</f>
        <v>95.46</v>
      </c>
      <c r="U35" s="37">
        <f>SUMPRODUCT(LTA!J35:AN35,LTA!J$102:AN$102,LTA!J$103:AN$103)</f>
        <v>66.05</v>
      </c>
      <c r="V35" s="66">
        <f>SUMPRODUCT(MTOA!B35:G35,MTOA!B$102:G$102,MTOA!B$103:G$103)</f>
        <v>0</v>
      </c>
      <c r="W35" s="66">
        <f>SUMPRODUCT(MTOA!B35:G35,MTOA!B$101:G$101,MTOA!B$103:G$103)</f>
        <v>0</v>
      </c>
      <c r="X35">
        <v>0</v>
      </c>
      <c r="Y35" s="34">
        <f>IEX!H35</f>
        <v>56.1</v>
      </c>
      <c r="Z35" s="34">
        <f>IEX!N35</f>
        <v>0</v>
      </c>
      <c r="AA35" s="75">
        <f>STOA!H35</f>
        <v>330.08000000000004</v>
      </c>
      <c r="AB35" s="75">
        <f>-STOA!N35</f>
        <v>-237.07</v>
      </c>
      <c r="AC35">
        <f t="shared" si="0"/>
        <v>20.993053942018392</v>
      </c>
      <c r="AD35">
        <f t="shared" si="1"/>
        <v>1765.0321804201283</v>
      </c>
      <c r="AE35">
        <f>'IDT-1'!B35</f>
        <v>18.853000000000002</v>
      </c>
      <c r="AF35" s="24"/>
      <c r="AG35">
        <f t="shared" si="2"/>
        <v>1783.8851804201283</v>
      </c>
      <c r="AI35" s="34">
        <f>PXIL!H35</f>
        <v>0</v>
      </c>
      <c r="AJ35" s="34">
        <f>PXIL!N35</f>
        <v>0</v>
      </c>
      <c r="AK35" s="34">
        <f>RTM_IEX!H35</f>
        <v>0</v>
      </c>
      <c r="AL35" s="34">
        <f>RTM_IEX!N35</f>
        <v>-118</v>
      </c>
      <c r="AM35" s="34">
        <f>RTM_PXI!H35</f>
        <v>0</v>
      </c>
      <c r="AN35" s="34">
        <f>RTM_PXI!N35</f>
        <v>0</v>
      </c>
      <c r="AO35" s="148">
        <f>GDAM_IEX!H35</f>
        <v>40.75</v>
      </c>
      <c r="AP35" s="148">
        <f>GDAM_IEX!N35</f>
        <v>0</v>
      </c>
      <c r="AQ35" s="148">
        <f>GDAM_PXI!H35</f>
        <v>0</v>
      </c>
      <c r="AR35" s="148">
        <f>GDAM_PXI!N35</f>
        <v>0</v>
      </c>
      <c r="AS35">
        <f>HPX!H35</f>
        <v>0</v>
      </c>
      <c r="AT35">
        <f>HPX!N35</f>
        <v>0</v>
      </c>
      <c r="AU35">
        <v>33</v>
      </c>
    </row>
    <row r="36" spans="1:47">
      <c r="A36" t="s">
        <v>78</v>
      </c>
      <c r="D36">
        <f>TWEPL!P36</f>
        <v>10.638599999999999</v>
      </c>
      <c r="E36">
        <f>GT_NG!P36</f>
        <v>15.250834473324216</v>
      </c>
      <c r="F36">
        <f>GT_Spot!P36</f>
        <v>0</v>
      </c>
      <c r="G36">
        <f>PPCL_NG!P36</f>
        <v>0</v>
      </c>
      <c r="H36">
        <f>PPCL_Spot!P36</f>
        <v>0</v>
      </c>
      <c r="I36">
        <f>Bawana_NG!P36</f>
        <v>102.55599390648803</v>
      </c>
      <c r="J36">
        <f>Bawana_RLNG!P36</f>
        <v>0</v>
      </c>
      <c r="K36">
        <f>Bawana_Spot!P36</f>
        <v>140</v>
      </c>
      <c r="L36">
        <f>TWOMCL!O36</f>
        <v>0</v>
      </c>
      <c r="M36">
        <f>EDWPCL!S36</f>
        <v>0</v>
      </c>
      <c r="N36">
        <f>'MSW BWN'!S36</f>
        <v>0</v>
      </c>
      <c r="O36">
        <f>BRPL_ISGS_exbus!DM36</f>
        <v>991.91626523272328</v>
      </c>
      <c r="P36" s="36">
        <v>104.35451712047097</v>
      </c>
      <c r="Q36" s="36">
        <v>38.14</v>
      </c>
      <c r="R36" s="38">
        <v>44.5</v>
      </c>
      <c r="S36" s="38">
        <v>0</v>
      </c>
      <c r="T36" s="37">
        <f>SUMPRODUCT(LTA!J36:AN36,LTA!J$101:AN$101,LTA!J$103:AN$103)</f>
        <v>135.70999999999998</v>
      </c>
      <c r="U36" s="37">
        <f>SUMPRODUCT(LTA!J36:AN36,LTA!J$102:AN$102,LTA!J$103:AN$103)</f>
        <v>64.69</v>
      </c>
      <c r="V36" s="66">
        <f>SUMPRODUCT(MTOA!B36:G36,MTOA!B$102:G$102,MTOA!B$103:G$103)</f>
        <v>0</v>
      </c>
      <c r="W36" s="66">
        <f>SUMPRODUCT(MTOA!B36:G36,MTOA!B$101:G$101,MTOA!B$103:G$103)</f>
        <v>0</v>
      </c>
      <c r="X36">
        <v>0</v>
      </c>
      <c r="Y36" s="34">
        <f>IEX!H36</f>
        <v>66.489999999999995</v>
      </c>
      <c r="Z36" s="34">
        <f>IEX!N36</f>
        <v>0</v>
      </c>
      <c r="AA36" s="75">
        <f>STOA!H36</f>
        <v>330.08000000000004</v>
      </c>
      <c r="AB36" s="75">
        <f>-STOA!N36</f>
        <v>-237.07</v>
      </c>
      <c r="AC36">
        <f t="shared" si="0"/>
        <v>20.184653733690933</v>
      </c>
      <c r="AD36">
        <f t="shared" si="1"/>
        <v>1802.1615569993155</v>
      </c>
      <c r="AE36">
        <f>'IDT-1'!B36</f>
        <v>0</v>
      </c>
      <c r="AF36" s="24"/>
      <c r="AG36">
        <f t="shared" si="2"/>
        <v>1802.1615569993155</v>
      </c>
      <c r="AI36" s="34">
        <f>PXIL!H36</f>
        <v>0</v>
      </c>
      <c r="AJ36" s="34">
        <f>PXIL!N36</f>
        <v>0</v>
      </c>
      <c r="AK36" s="34">
        <f>RTM_IEX!H36</f>
        <v>0</v>
      </c>
      <c r="AL36" s="34">
        <f>RTM_IEX!N36</f>
        <v>-52</v>
      </c>
      <c r="AM36" s="34">
        <f>RTM_PXI!H36</f>
        <v>0</v>
      </c>
      <c r="AN36" s="34">
        <f>RTM_PXI!N36</f>
        <v>0</v>
      </c>
      <c r="AO36" s="148">
        <f>GDAM_IEX!H36</f>
        <v>67.09</v>
      </c>
      <c r="AP36" s="148">
        <f>GDAM_IEX!N36</f>
        <v>0</v>
      </c>
      <c r="AQ36" s="148">
        <f>GDAM_PXI!H36</f>
        <v>0</v>
      </c>
      <c r="AR36" s="148">
        <f>GDAM_PXI!N36</f>
        <v>0</v>
      </c>
      <c r="AS36">
        <f>HPX!H36</f>
        <v>0</v>
      </c>
      <c r="AT36">
        <f>HPX!N36</f>
        <v>0</v>
      </c>
      <c r="AU36">
        <v>34</v>
      </c>
    </row>
    <row r="37" spans="1:47">
      <c r="A37" t="s">
        <v>79</v>
      </c>
      <c r="D37">
        <f>TWEPL!P37</f>
        <v>10.638599999999999</v>
      </c>
      <c r="E37">
        <f>GT_NG!P37</f>
        <v>15.250834473324216</v>
      </c>
      <c r="F37">
        <f>GT_Spot!P37</f>
        <v>0</v>
      </c>
      <c r="G37">
        <f>PPCL_NG!P37</f>
        <v>0</v>
      </c>
      <c r="H37">
        <f>PPCL_Spot!P37</f>
        <v>0</v>
      </c>
      <c r="I37">
        <f>Bawana_NG!P37</f>
        <v>102.55599390648803</v>
      </c>
      <c r="J37">
        <f>Bawana_RLNG!P37</f>
        <v>0</v>
      </c>
      <c r="K37">
        <f>Bawana_Spot!P37</f>
        <v>157.6</v>
      </c>
      <c r="L37">
        <f>TWOMCL!O37</f>
        <v>0</v>
      </c>
      <c r="M37">
        <f>EDWPCL!S37</f>
        <v>0</v>
      </c>
      <c r="N37">
        <f>'MSW BWN'!S37</f>
        <v>0</v>
      </c>
      <c r="O37">
        <f>BRPL_ISGS_exbus!DM37</f>
        <v>985.11389020175079</v>
      </c>
      <c r="P37" s="36">
        <v>104.35451712047097</v>
      </c>
      <c r="Q37" s="36">
        <v>38.14</v>
      </c>
      <c r="R37" s="38">
        <v>47.5</v>
      </c>
      <c r="S37" s="38">
        <v>0</v>
      </c>
      <c r="T37" s="37">
        <f>SUMPRODUCT(LTA!J37:AN37,LTA!J$101:AN$101,LTA!J$103:AN$103)</f>
        <v>174.34</v>
      </c>
      <c r="U37" s="37">
        <f>SUMPRODUCT(LTA!J37:AN37,LTA!J$102:AN$102,LTA!J$103:AN$103)</f>
        <v>59.32</v>
      </c>
      <c r="V37" s="66">
        <f>SUMPRODUCT(MTOA!B37:G37,MTOA!B$102:G$102,MTOA!B$103:G$103)</f>
        <v>0</v>
      </c>
      <c r="W37" s="66">
        <f>SUMPRODUCT(MTOA!B37:G37,MTOA!B$101:G$101,MTOA!B$103:G$103)</f>
        <v>0</v>
      </c>
      <c r="X37">
        <v>0</v>
      </c>
      <c r="Y37" s="34">
        <f>IEX!H37</f>
        <v>69.64</v>
      </c>
      <c r="Z37" s="34">
        <f>IEX!N37</f>
        <v>0</v>
      </c>
      <c r="AA37" s="75">
        <f>STOA!H37</f>
        <v>330.08000000000004</v>
      </c>
      <c r="AB37" s="75">
        <f>-STOA!N37</f>
        <v>-237.07</v>
      </c>
      <c r="AC37">
        <f t="shared" si="0"/>
        <v>20.655616937928549</v>
      </c>
      <c r="AD37">
        <f t="shared" si="1"/>
        <v>1817.5882187641057</v>
      </c>
      <c r="AE37">
        <f>'IDT-1'!B37</f>
        <v>0</v>
      </c>
      <c r="AF37" s="24"/>
      <c r="AG37">
        <f t="shared" si="2"/>
        <v>1817.5882187641057</v>
      </c>
      <c r="AI37" s="34">
        <f>PXIL!H37</f>
        <v>0</v>
      </c>
      <c r="AJ37" s="34">
        <f>PXIL!N37</f>
        <v>0</v>
      </c>
      <c r="AK37" s="34">
        <f>RTM_IEX!H37</f>
        <v>0</v>
      </c>
      <c r="AL37" s="34">
        <f>RTM_IEX!N37</f>
        <v>-72</v>
      </c>
      <c r="AM37" s="34">
        <f>RTM_PXI!H37</f>
        <v>0</v>
      </c>
      <c r="AN37" s="34">
        <f>RTM_PXI!N37</f>
        <v>0</v>
      </c>
      <c r="AO37" s="148">
        <f>GDAM_IEX!H37</f>
        <v>52.78</v>
      </c>
      <c r="AP37" s="148">
        <f>GDAM_IEX!N37</f>
        <v>0</v>
      </c>
      <c r="AQ37" s="148">
        <f>GDAM_PXI!H37</f>
        <v>0</v>
      </c>
      <c r="AR37" s="148">
        <f>GDAM_PXI!N37</f>
        <v>0</v>
      </c>
      <c r="AS37">
        <f>HPX!H37</f>
        <v>0</v>
      </c>
      <c r="AT37">
        <f>HPX!N37</f>
        <v>0</v>
      </c>
      <c r="AU37">
        <v>35</v>
      </c>
    </row>
    <row r="38" spans="1:47">
      <c r="A38" t="s">
        <v>80</v>
      </c>
      <c r="D38">
        <f>TWEPL!P38</f>
        <v>10.638599999999999</v>
      </c>
      <c r="E38">
        <f>GT_NG!P38</f>
        <v>15.250834473324216</v>
      </c>
      <c r="F38">
        <f>GT_Spot!P38</f>
        <v>0</v>
      </c>
      <c r="G38">
        <f>PPCL_NG!P38</f>
        <v>0</v>
      </c>
      <c r="H38">
        <f>PPCL_Spot!P38</f>
        <v>0</v>
      </c>
      <c r="I38">
        <f>Bawana_NG!P38</f>
        <v>102.55599390648803</v>
      </c>
      <c r="J38">
        <f>Bawana_RLNG!P38</f>
        <v>0</v>
      </c>
      <c r="K38">
        <f>Bawana_Spot!P38</f>
        <v>157.6</v>
      </c>
      <c r="L38">
        <f>TWOMCL!O38</f>
        <v>0</v>
      </c>
      <c r="M38">
        <f>EDWPCL!S38</f>
        <v>0</v>
      </c>
      <c r="N38">
        <f>'MSW BWN'!S38</f>
        <v>0</v>
      </c>
      <c r="O38">
        <f>BRPL_ISGS_exbus!DM38</f>
        <v>977.09262570421197</v>
      </c>
      <c r="P38" s="36">
        <v>104.35451712047097</v>
      </c>
      <c r="Q38" s="36">
        <v>38.14</v>
      </c>
      <c r="R38" s="38">
        <v>47.5</v>
      </c>
      <c r="S38" s="38">
        <v>0</v>
      </c>
      <c r="T38" s="37">
        <f>SUMPRODUCT(LTA!J38:AN38,LTA!J$101:AN$101,LTA!J$103:AN$103)</f>
        <v>213.02</v>
      </c>
      <c r="U38" s="37">
        <f>SUMPRODUCT(LTA!J38:AN38,LTA!J$102:AN$102,LTA!J$103:AN$103)</f>
        <v>58.92</v>
      </c>
      <c r="V38" s="66">
        <f>SUMPRODUCT(MTOA!B38:G38,MTOA!B$102:G$102,MTOA!B$103:G$103)</f>
        <v>0</v>
      </c>
      <c r="W38" s="66">
        <f>SUMPRODUCT(MTOA!B38:G38,MTOA!B$101:G$101,MTOA!B$103:G$103)</f>
        <v>0</v>
      </c>
      <c r="X38">
        <v>0</v>
      </c>
      <c r="Y38" s="34">
        <f>IEX!H38</f>
        <v>20.79</v>
      </c>
      <c r="Z38" s="34">
        <f>IEX!N38</f>
        <v>0</v>
      </c>
      <c r="AA38" s="75">
        <f>STOA!H38</f>
        <v>330.08000000000004</v>
      </c>
      <c r="AB38" s="75">
        <f>-STOA!N38</f>
        <v>-237.07</v>
      </c>
      <c r="AC38">
        <f t="shared" si="0"/>
        <v>20.012293688476777</v>
      </c>
      <c r="AD38">
        <f t="shared" si="1"/>
        <v>1787.8402775160187</v>
      </c>
      <c r="AE38">
        <f>'IDT-1'!B38</f>
        <v>26.120999999999999</v>
      </c>
      <c r="AF38" s="24"/>
      <c r="AG38">
        <f t="shared" si="2"/>
        <v>1813.9612775160188</v>
      </c>
      <c r="AI38" s="34">
        <f>PXIL!H38</f>
        <v>0</v>
      </c>
      <c r="AJ38" s="34">
        <f>PXIL!N38</f>
        <v>0</v>
      </c>
      <c r="AK38" s="34">
        <f>RTM_IEX!H38</f>
        <v>0</v>
      </c>
      <c r="AL38" s="34">
        <f>RTM_IEX!N38</f>
        <v>-49</v>
      </c>
      <c r="AM38" s="34">
        <f>RTM_PXI!H38</f>
        <v>0</v>
      </c>
      <c r="AN38" s="34">
        <f>RTM_PXI!N38</f>
        <v>0</v>
      </c>
      <c r="AO38" s="148">
        <f>GDAM_IEX!H38</f>
        <v>17.98</v>
      </c>
      <c r="AP38" s="148">
        <f>GDAM_IEX!N38</f>
        <v>0</v>
      </c>
      <c r="AQ38" s="148">
        <f>GDAM_PXI!H38</f>
        <v>0</v>
      </c>
      <c r="AR38" s="148">
        <f>GDAM_PXI!N38</f>
        <v>0</v>
      </c>
      <c r="AS38">
        <f>HPX!H38</f>
        <v>0</v>
      </c>
      <c r="AT38">
        <f>HPX!N38</f>
        <v>0</v>
      </c>
      <c r="AU38">
        <v>36</v>
      </c>
    </row>
    <row r="39" spans="1:47">
      <c r="A39" t="s">
        <v>81</v>
      </c>
      <c r="D39">
        <f>TWEPL!P39</f>
        <v>10.638599999999999</v>
      </c>
      <c r="E39">
        <f>GT_NG!P39</f>
        <v>15.125827633378933</v>
      </c>
      <c r="F39">
        <f>GT_Spot!P39</f>
        <v>0</v>
      </c>
      <c r="G39">
        <f>PPCL_NG!P39</f>
        <v>0</v>
      </c>
      <c r="H39">
        <f>PPCL_Spot!P39</f>
        <v>0</v>
      </c>
      <c r="I39">
        <f>Bawana_NG!P39</f>
        <v>102.55599390648803</v>
      </c>
      <c r="J39">
        <f>Bawana_RLNG!P39</f>
        <v>0</v>
      </c>
      <c r="K39">
        <f>Bawana_Spot!P39</f>
        <v>157.6</v>
      </c>
      <c r="L39">
        <f>TWOMCL!O39</f>
        <v>0</v>
      </c>
      <c r="M39">
        <f>EDWPCL!S39</f>
        <v>0</v>
      </c>
      <c r="N39">
        <f>'MSW BWN'!S39</f>
        <v>0</v>
      </c>
      <c r="O39">
        <f>BRPL_ISGS_exbus!DM39</f>
        <v>967.63435875421192</v>
      </c>
      <c r="P39" s="36">
        <v>109.57</v>
      </c>
      <c r="Q39" s="36">
        <v>38.14</v>
      </c>
      <c r="R39" s="38">
        <v>47.5</v>
      </c>
      <c r="S39" s="38">
        <v>0</v>
      </c>
      <c r="T39" s="37">
        <f>SUMPRODUCT(LTA!J39:AN39,LTA!J$101:AN$101,LTA!J$103:AN$103)</f>
        <v>262.96000000000004</v>
      </c>
      <c r="U39" s="37">
        <f>SUMPRODUCT(LTA!J39:AN39,LTA!J$102:AN$102,LTA!J$103:AN$103)</f>
        <v>37.97</v>
      </c>
      <c r="V39" s="66">
        <f>SUMPRODUCT(MTOA!B39:G39,MTOA!B$102:G$102,MTOA!B$103:G$103)</f>
        <v>0</v>
      </c>
      <c r="W39" s="66">
        <f>SUMPRODUCT(MTOA!B39:G39,MTOA!B$101:G$101,MTOA!B$103:G$103)</f>
        <v>0</v>
      </c>
      <c r="X39">
        <v>0</v>
      </c>
      <c r="Y39" s="34">
        <f>IEX!H39</f>
        <v>21.79</v>
      </c>
      <c r="Z39" s="34">
        <f>IEX!N39</f>
        <v>0</v>
      </c>
      <c r="AA39" s="75">
        <f>STOA!H39</f>
        <v>330.08000000000004</v>
      </c>
      <c r="AB39" s="75">
        <f>-STOA!N39</f>
        <v>-237.07</v>
      </c>
      <c r="AC39">
        <f t="shared" si="0"/>
        <v>20.67191013107373</v>
      </c>
      <c r="AD39">
        <f t="shared" si="1"/>
        <v>1765.2828701630053</v>
      </c>
      <c r="AE39">
        <f>'IDT-1'!B39</f>
        <v>21.693000000000001</v>
      </c>
      <c r="AF39" s="24"/>
      <c r="AG39">
        <f t="shared" si="2"/>
        <v>1786.9758701630053</v>
      </c>
      <c r="AI39" s="34">
        <f>PXIL!H39</f>
        <v>0</v>
      </c>
      <c r="AJ39" s="34">
        <f>PXIL!N39</f>
        <v>0</v>
      </c>
      <c r="AK39" s="34">
        <f>RTM_IEX!H39</f>
        <v>0</v>
      </c>
      <c r="AL39" s="34">
        <f>RTM_IEX!N39</f>
        <v>-99</v>
      </c>
      <c r="AM39" s="34">
        <f>RTM_PXI!H39</f>
        <v>0</v>
      </c>
      <c r="AN39" s="34">
        <f>RTM_PXI!N39</f>
        <v>0</v>
      </c>
      <c r="AO39" s="148">
        <f>GDAM_IEX!H39</f>
        <v>20.46</v>
      </c>
      <c r="AP39" s="148">
        <f>GDAM_IEX!N39</f>
        <v>0</v>
      </c>
      <c r="AQ39" s="148">
        <f>GDAM_PXI!H39</f>
        <v>0</v>
      </c>
      <c r="AR39" s="148">
        <f>GDAM_PXI!N39</f>
        <v>0</v>
      </c>
      <c r="AS39">
        <f>HPX!H39</f>
        <v>0</v>
      </c>
      <c r="AT39">
        <f>HPX!N39</f>
        <v>0</v>
      </c>
      <c r="AU39">
        <v>37</v>
      </c>
    </row>
    <row r="40" spans="1:47">
      <c r="A40" t="s">
        <v>82</v>
      </c>
      <c r="D40">
        <f>TWEPL!P40</f>
        <v>10.638599999999999</v>
      </c>
      <c r="E40">
        <f>GT_NG!P40</f>
        <v>15.125827633378933</v>
      </c>
      <c r="F40">
        <f>GT_Spot!P40</f>
        <v>0</v>
      </c>
      <c r="G40">
        <f>PPCL_NG!P40</f>
        <v>0</v>
      </c>
      <c r="H40">
        <f>PPCL_Spot!P40</f>
        <v>0</v>
      </c>
      <c r="I40">
        <f>Bawana_NG!P40</f>
        <v>102.55599390648803</v>
      </c>
      <c r="J40">
        <f>Bawana_RLNG!P40</f>
        <v>0</v>
      </c>
      <c r="K40">
        <f>Bawana_Spot!P40</f>
        <v>157.6</v>
      </c>
      <c r="L40">
        <f>TWOMCL!O40</f>
        <v>0</v>
      </c>
      <c r="M40">
        <f>EDWPCL!S40</f>
        <v>0</v>
      </c>
      <c r="N40">
        <f>'MSW BWN'!S40</f>
        <v>0</v>
      </c>
      <c r="O40">
        <f>BRPL_ISGS_exbus!DM40</f>
        <v>957.74535348113898</v>
      </c>
      <c r="P40" s="36">
        <v>109.57</v>
      </c>
      <c r="Q40" s="36">
        <v>38.14</v>
      </c>
      <c r="R40" s="38">
        <v>47.5</v>
      </c>
      <c r="S40" s="38">
        <v>0</v>
      </c>
      <c r="T40" s="37">
        <f>SUMPRODUCT(LTA!J40:AN40,LTA!J$101:AN$101,LTA!J$103:AN$103)</f>
        <v>299.75</v>
      </c>
      <c r="U40" s="37">
        <f>SUMPRODUCT(LTA!J40:AN40,LTA!J$102:AN$102,LTA!J$103:AN$103)</f>
        <v>37.5</v>
      </c>
      <c r="V40" s="66">
        <f>SUMPRODUCT(MTOA!B40:G40,MTOA!B$102:G$102,MTOA!B$103:G$103)</f>
        <v>0</v>
      </c>
      <c r="W40" s="66">
        <f>SUMPRODUCT(MTOA!B40:G40,MTOA!B$101:G$101,MTOA!B$103:G$103)</f>
        <v>0</v>
      </c>
      <c r="X40">
        <v>0</v>
      </c>
      <c r="Y40" s="34">
        <f>IEX!H40</f>
        <v>12.15</v>
      </c>
      <c r="Z40" s="34">
        <f>IEX!N40</f>
        <v>0</v>
      </c>
      <c r="AA40" s="75">
        <f>STOA!H40</f>
        <v>330.08000000000004</v>
      </c>
      <c r="AB40" s="75">
        <f>-STOA!N40</f>
        <v>-237.07</v>
      </c>
      <c r="AC40">
        <f t="shared" si="0"/>
        <v>20.705524382705697</v>
      </c>
      <c r="AD40">
        <f t="shared" si="1"/>
        <v>1783.3102506383004</v>
      </c>
      <c r="AE40">
        <f>'IDT-1'!B40</f>
        <v>24.405000000000001</v>
      </c>
      <c r="AF40" s="24"/>
      <c r="AG40">
        <f t="shared" si="2"/>
        <v>1807.7152506383004</v>
      </c>
      <c r="AI40" s="34">
        <f>PXIL!H40</f>
        <v>0</v>
      </c>
      <c r="AJ40" s="34">
        <f>PXIL!N40</f>
        <v>0</v>
      </c>
      <c r="AK40" s="34">
        <f>RTM_IEX!H40</f>
        <v>0</v>
      </c>
      <c r="AL40" s="34">
        <f>RTM_IEX!N40</f>
        <v>-92</v>
      </c>
      <c r="AM40" s="34">
        <f>RTM_PXI!H40</f>
        <v>0</v>
      </c>
      <c r="AN40" s="34">
        <f>RTM_PXI!N40</f>
        <v>0</v>
      </c>
      <c r="AO40" s="148">
        <f>GDAM_IEX!H40</f>
        <v>14.73</v>
      </c>
      <c r="AP40" s="148">
        <f>GDAM_IEX!N40</f>
        <v>0</v>
      </c>
      <c r="AQ40" s="148">
        <f>GDAM_PXI!H40</f>
        <v>0</v>
      </c>
      <c r="AR40" s="148">
        <f>GDAM_PXI!N40</f>
        <v>0</v>
      </c>
      <c r="AS40">
        <f>HPX!H40</f>
        <v>0</v>
      </c>
      <c r="AT40">
        <f>HPX!N40</f>
        <v>0</v>
      </c>
      <c r="AU40">
        <v>38</v>
      </c>
    </row>
    <row r="41" spans="1:47">
      <c r="A41" t="s">
        <v>83</v>
      </c>
      <c r="D41">
        <f>TWEPL!P41</f>
        <v>10.638599999999999</v>
      </c>
      <c r="E41">
        <f>GT_NG!P41</f>
        <v>15.125827633378933</v>
      </c>
      <c r="F41">
        <f>GT_Spot!P41</f>
        <v>0</v>
      </c>
      <c r="G41">
        <f>PPCL_NG!P41</f>
        <v>0</v>
      </c>
      <c r="H41">
        <f>PPCL_Spot!P41</f>
        <v>0</v>
      </c>
      <c r="I41">
        <f>Bawana_NG!P41</f>
        <v>102.55599390648803</v>
      </c>
      <c r="J41">
        <f>Bawana_RLNG!P41</f>
        <v>0</v>
      </c>
      <c r="K41">
        <f>Bawana_Spot!P41</f>
        <v>140</v>
      </c>
      <c r="L41">
        <f>TWOMCL!O41</f>
        <v>0</v>
      </c>
      <c r="M41">
        <f>EDWPCL!S41</f>
        <v>0</v>
      </c>
      <c r="N41">
        <f>'MSW BWN'!S41</f>
        <v>0</v>
      </c>
      <c r="O41">
        <f>BRPL_ISGS_exbus!DM41</f>
        <v>973.71078667996915</v>
      </c>
      <c r="P41" s="36">
        <v>109.57</v>
      </c>
      <c r="Q41" s="36">
        <v>38.14</v>
      </c>
      <c r="R41" s="38">
        <v>47.5</v>
      </c>
      <c r="S41" s="38">
        <v>0</v>
      </c>
      <c r="T41" s="37">
        <f>SUMPRODUCT(LTA!J41:AN41,LTA!J$101:AN$101,LTA!J$103:AN$103)</f>
        <v>355.42</v>
      </c>
      <c r="U41" s="37">
        <f>SUMPRODUCT(LTA!J41:AN41,LTA!J$102:AN$102,LTA!J$103:AN$103)</f>
        <v>46.5</v>
      </c>
      <c r="V41" s="66">
        <f>SUMPRODUCT(MTOA!B41:G41,MTOA!B$102:G$102,MTOA!B$103:G$103)</f>
        <v>0</v>
      </c>
      <c r="W41" s="66">
        <f>SUMPRODUCT(MTOA!B41:G41,MTOA!B$101:G$101,MTOA!B$103:G$103)</f>
        <v>0</v>
      </c>
      <c r="X41">
        <v>0</v>
      </c>
      <c r="Y41" s="34">
        <f>IEX!H41</f>
        <v>0</v>
      </c>
      <c r="Z41" s="34">
        <f>IEX!N41</f>
        <v>0</v>
      </c>
      <c r="AA41" s="75">
        <f>STOA!H41</f>
        <v>330.08000000000004</v>
      </c>
      <c r="AB41" s="75">
        <f>-STOA!N41</f>
        <v>-237.07</v>
      </c>
      <c r="AC41">
        <f t="shared" si="0"/>
        <v>20.628027923955859</v>
      </c>
      <c r="AD41">
        <f t="shared" si="1"/>
        <v>1864.5431802958803</v>
      </c>
      <c r="AE41">
        <f>'IDT-1'!B41</f>
        <v>16</v>
      </c>
      <c r="AF41" s="24"/>
      <c r="AG41">
        <f t="shared" si="2"/>
        <v>1880.5431802958803</v>
      </c>
      <c r="AI41" s="34">
        <f>PXIL!H41</f>
        <v>0</v>
      </c>
      <c r="AJ41" s="34">
        <f>PXIL!N41</f>
        <v>0</v>
      </c>
      <c r="AK41" s="34">
        <f>RTM_IEX!H41</f>
        <v>0</v>
      </c>
      <c r="AL41" s="34">
        <f>RTM_IEX!N41</f>
        <v>-47</v>
      </c>
      <c r="AM41" s="34">
        <f>RTM_PXI!H41</f>
        <v>0</v>
      </c>
      <c r="AN41" s="34">
        <f>RTM_PXI!N41</f>
        <v>0</v>
      </c>
      <c r="AO41" s="148">
        <f>GDAM_IEX!H41</f>
        <v>0</v>
      </c>
      <c r="AP41" s="148">
        <f>GDAM_IEX!N41</f>
        <v>0</v>
      </c>
      <c r="AQ41" s="148">
        <f>GDAM_PXI!H41</f>
        <v>0</v>
      </c>
      <c r="AR41" s="148">
        <f>GDAM_PXI!N41</f>
        <v>0</v>
      </c>
      <c r="AS41">
        <f>HPX!H41</f>
        <v>0</v>
      </c>
      <c r="AT41">
        <f>HPX!N41</f>
        <v>0</v>
      </c>
      <c r="AU41">
        <v>39</v>
      </c>
    </row>
    <row r="42" spans="1:47">
      <c r="A42" t="s">
        <v>84</v>
      </c>
      <c r="D42">
        <f>TWEPL!P42</f>
        <v>10.638599999999999</v>
      </c>
      <c r="E42">
        <f>GT_NG!P42</f>
        <v>15.125827633378933</v>
      </c>
      <c r="F42">
        <f>GT_Spot!P42</f>
        <v>0</v>
      </c>
      <c r="G42">
        <f>PPCL_NG!P42</f>
        <v>0</v>
      </c>
      <c r="H42">
        <f>PPCL_Spot!P42</f>
        <v>0</v>
      </c>
      <c r="I42">
        <f>Bawana_NG!P42</f>
        <v>102.55599390648803</v>
      </c>
      <c r="J42">
        <f>Bawana_RLNG!P42</f>
        <v>0</v>
      </c>
      <c r="K42">
        <f>Bawana_Spot!P42</f>
        <v>140</v>
      </c>
      <c r="L42">
        <f>TWOMCL!O42</f>
        <v>0</v>
      </c>
      <c r="M42">
        <f>EDWPCL!S42</f>
        <v>0</v>
      </c>
      <c r="N42">
        <f>'MSW BWN'!S42</f>
        <v>0</v>
      </c>
      <c r="O42">
        <f>BRPL_ISGS_exbus!DM42</f>
        <v>957.66851073659984</v>
      </c>
      <c r="P42" s="36">
        <v>109.57</v>
      </c>
      <c r="Q42" s="36">
        <v>38.14</v>
      </c>
      <c r="R42" s="38">
        <v>47.5</v>
      </c>
      <c r="S42" s="38">
        <v>0</v>
      </c>
      <c r="T42" s="37">
        <f>SUMPRODUCT(LTA!J42:AN42,LTA!J$101:AN$101,LTA!J$103:AN$103)</f>
        <v>397.13999999999993</v>
      </c>
      <c r="U42" s="37">
        <f>SUMPRODUCT(LTA!J42:AN42,LTA!J$102:AN$102,LTA!J$103:AN$103)</f>
        <v>46.5</v>
      </c>
      <c r="V42" s="66">
        <f>SUMPRODUCT(MTOA!B42:G42,MTOA!B$102:G$102,MTOA!B$103:G$103)</f>
        <v>0</v>
      </c>
      <c r="W42" s="66">
        <f>SUMPRODUCT(MTOA!B42:G42,MTOA!B$101:G$101,MTOA!B$103:G$103)</f>
        <v>0</v>
      </c>
      <c r="X42">
        <v>0</v>
      </c>
      <c r="Y42" s="34">
        <f>IEX!H42</f>
        <v>0</v>
      </c>
      <c r="Z42" s="34">
        <f>IEX!N42</f>
        <v>0</v>
      </c>
      <c r="AA42" s="75">
        <f>STOA!H42</f>
        <v>330.08000000000004</v>
      </c>
      <c r="AB42" s="75">
        <f>-STOA!N42</f>
        <v>-237.07</v>
      </c>
      <c r="AC42">
        <f t="shared" si="0"/>
        <v>21.038557433704007</v>
      </c>
      <c r="AD42">
        <f t="shared" si="1"/>
        <v>1866.8103748427629</v>
      </c>
      <c r="AE42">
        <f>'IDT-1'!B42</f>
        <v>0</v>
      </c>
      <c r="AF42" s="24"/>
      <c r="AG42">
        <f t="shared" si="2"/>
        <v>1866.8103748427629</v>
      </c>
      <c r="AI42" s="34">
        <f>PXIL!H42</f>
        <v>0</v>
      </c>
      <c r="AJ42" s="34">
        <f>PXIL!N42</f>
        <v>0</v>
      </c>
      <c r="AK42" s="34">
        <f>RTM_IEX!H42</f>
        <v>0</v>
      </c>
      <c r="AL42" s="34">
        <f>RTM_IEX!N42</f>
        <v>-70</v>
      </c>
      <c r="AM42" s="34">
        <f>RTM_PXI!H42</f>
        <v>0</v>
      </c>
      <c r="AN42" s="34">
        <f>RTM_PXI!N42</f>
        <v>0</v>
      </c>
      <c r="AO42" s="148">
        <f>GDAM_IEX!H42</f>
        <v>0</v>
      </c>
      <c r="AP42" s="148">
        <f>GDAM_IEX!N42</f>
        <v>0</v>
      </c>
      <c r="AQ42" s="148">
        <f>GDAM_PXI!H42</f>
        <v>0</v>
      </c>
      <c r="AR42" s="148">
        <f>GDAM_PXI!N42</f>
        <v>0</v>
      </c>
      <c r="AS42">
        <f>HPX!H42</f>
        <v>0</v>
      </c>
      <c r="AT42">
        <f>HPX!N42</f>
        <v>0</v>
      </c>
      <c r="AU42">
        <v>40</v>
      </c>
    </row>
    <row r="43" spans="1:47">
      <c r="A43" t="s">
        <v>85</v>
      </c>
      <c r="D43">
        <f>TWEPL!P43</f>
        <v>10.638599999999999</v>
      </c>
      <c r="E43">
        <f>GT_NG!P43</f>
        <v>15.125827633378933</v>
      </c>
      <c r="F43">
        <f>GT_Spot!P43</f>
        <v>0</v>
      </c>
      <c r="G43">
        <f>PPCL_NG!P43</f>
        <v>0</v>
      </c>
      <c r="H43">
        <f>PPCL_Spot!P43</f>
        <v>0</v>
      </c>
      <c r="I43">
        <f>Bawana_NG!P43</f>
        <v>102.55599390648803</v>
      </c>
      <c r="J43">
        <f>Bawana_RLNG!P43</f>
        <v>0</v>
      </c>
      <c r="K43">
        <f>Bawana_Spot!P43</f>
        <v>157.6</v>
      </c>
      <c r="L43">
        <f>TWOMCL!O43</f>
        <v>0</v>
      </c>
      <c r="M43">
        <f>EDWPCL!S43</f>
        <v>0</v>
      </c>
      <c r="N43">
        <f>'MSW BWN'!S43</f>
        <v>0</v>
      </c>
      <c r="O43">
        <f>BRPL_ISGS_exbus!DM43</f>
        <v>926.92160007296468</v>
      </c>
      <c r="P43" s="36">
        <v>109.57</v>
      </c>
      <c r="Q43" s="36">
        <v>38.14</v>
      </c>
      <c r="R43" s="38">
        <v>47.5</v>
      </c>
      <c r="S43" s="38">
        <v>0</v>
      </c>
      <c r="T43" s="37">
        <f>SUMPRODUCT(LTA!J43:AN43,LTA!J$101:AN$101,LTA!J$103:AN$103)</f>
        <v>428.40999999999997</v>
      </c>
      <c r="U43" s="37">
        <f>SUMPRODUCT(LTA!J43:AN43,LTA!J$102:AN$102,LTA!J$103:AN$103)</f>
        <v>45.3</v>
      </c>
      <c r="V43" s="66">
        <f>SUMPRODUCT(MTOA!B43:G43,MTOA!B$102:G$102,MTOA!B$103:G$103)</f>
        <v>0</v>
      </c>
      <c r="W43" s="66">
        <f>SUMPRODUCT(MTOA!B43:G43,MTOA!B$101:G$101,MTOA!B$103:G$103)</f>
        <v>0</v>
      </c>
      <c r="X43">
        <v>0</v>
      </c>
      <c r="Y43" s="34">
        <f>IEX!H43</f>
        <v>68.86</v>
      </c>
      <c r="Z43" s="34">
        <f>IEX!N43</f>
        <v>0</v>
      </c>
      <c r="AA43" s="75">
        <f>STOA!H43</f>
        <v>137.56</v>
      </c>
      <c r="AB43" s="75">
        <f>-STOA!N43</f>
        <v>-237.07</v>
      </c>
      <c r="AC43">
        <f t="shared" si="0"/>
        <v>19.856258343387235</v>
      </c>
      <c r="AD43">
        <f t="shared" si="1"/>
        <v>1867.835763269444</v>
      </c>
      <c r="AE43">
        <f>'IDT-1'!B43</f>
        <v>40.673999999999999</v>
      </c>
      <c r="AF43" s="24"/>
      <c r="AG43">
        <f t="shared" si="2"/>
        <v>1908.509763269444</v>
      </c>
      <c r="AI43" s="34">
        <f>PXIL!H43</f>
        <v>0</v>
      </c>
      <c r="AJ43" s="34">
        <f>PXIL!N43</f>
        <v>0</v>
      </c>
      <c r="AK43" s="34">
        <f>RTM_IEX!H43</f>
        <v>36.58</v>
      </c>
      <c r="AL43" s="34">
        <f>RTM_IEX!N43</f>
        <v>0</v>
      </c>
      <c r="AM43" s="34">
        <f>RTM_PXI!H43</f>
        <v>0</v>
      </c>
      <c r="AN43" s="34">
        <f>RTM_PXI!N43</f>
        <v>0</v>
      </c>
      <c r="AO43" s="148">
        <f>GDAM_IEX!H43</f>
        <v>0</v>
      </c>
      <c r="AP43" s="148">
        <f>GDAM_IEX!N43</f>
        <v>0</v>
      </c>
      <c r="AQ43" s="148">
        <f>GDAM_PXI!H43</f>
        <v>0</v>
      </c>
      <c r="AR43" s="148">
        <f>GDAM_PXI!N43</f>
        <v>0</v>
      </c>
      <c r="AS43">
        <f>HPX!H43</f>
        <v>0</v>
      </c>
      <c r="AT43">
        <f>HPX!N43</f>
        <v>0</v>
      </c>
      <c r="AU43">
        <v>41</v>
      </c>
    </row>
    <row r="44" spans="1:47">
      <c r="A44" t="s">
        <v>86</v>
      </c>
      <c r="D44">
        <f>TWEPL!P44</f>
        <v>10.638599999999999</v>
      </c>
      <c r="E44">
        <f>GT_NG!P44</f>
        <v>15.125827633378933</v>
      </c>
      <c r="F44">
        <f>GT_Spot!P44</f>
        <v>0</v>
      </c>
      <c r="G44">
        <f>PPCL_NG!P44</f>
        <v>0</v>
      </c>
      <c r="H44">
        <f>PPCL_Spot!P44</f>
        <v>0</v>
      </c>
      <c r="I44">
        <f>Bawana_NG!P44</f>
        <v>102.55599390648803</v>
      </c>
      <c r="J44">
        <f>Bawana_RLNG!P44</f>
        <v>0</v>
      </c>
      <c r="K44">
        <f>Bawana_Spot!P44</f>
        <v>157.6</v>
      </c>
      <c r="L44">
        <f>TWOMCL!O44</f>
        <v>0</v>
      </c>
      <c r="M44">
        <f>EDWPCL!S44</f>
        <v>0</v>
      </c>
      <c r="N44">
        <f>'MSW BWN'!S44</f>
        <v>0</v>
      </c>
      <c r="O44">
        <f>BRPL_ISGS_exbus!DM44</f>
        <v>926.22145322649737</v>
      </c>
      <c r="P44" s="36">
        <v>109.57</v>
      </c>
      <c r="Q44" s="36">
        <v>38.14</v>
      </c>
      <c r="R44" s="38">
        <v>47.5</v>
      </c>
      <c r="S44" s="38">
        <v>0</v>
      </c>
      <c r="T44" s="37">
        <f>SUMPRODUCT(LTA!J44:AN44,LTA!J$101:AN$101,LTA!J$103:AN$103)</f>
        <v>459.76</v>
      </c>
      <c r="U44" s="37">
        <f>SUMPRODUCT(LTA!J44:AN44,LTA!J$102:AN$102,LTA!J$103:AN$103)</f>
        <v>43.97</v>
      </c>
      <c r="V44" s="66">
        <f>SUMPRODUCT(MTOA!B44:G44,MTOA!B$102:G$102,MTOA!B$103:G$103)</f>
        <v>0</v>
      </c>
      <c r="W44" s="66">
        <f>SUMPRODUCT(MTOA!B44:G44,MTOA!B$101:G$101,MTOA!B$103:G$103)</f>
        <v>0</v>
      </c>
      <c r="X44">
        <v>0</v>
      </c>
      <c r="Y44" s="34">
        <f>IEX!H44</f>
        <v>8.4499999999999993</v>
      </c>
      <c r="Z44" s="34">
        <f>IEX!N44</f>
        <v>0</v>
      </c>
      <c r="AA44" s="75">
        <f>STOA!H44</f>
        <v>137.56</v>
      </c>
      <c r="AB44" s="75">
        <f>-STOA!N44</f>
        <v>-237.07</v>
      </c>
      <c r="AC44">
        <f t="shared" si="0"/>
        <v>19.643569109876914</v>
      </c>
      <c r="AD44">
        <f t="shared" si="1"/>
        <v>1842.7283056564877</v>
      </c>
      <c r="AE44">
        <f>'IDT-1'!B44</f>
        <v>48.808999999999997</v>
      </c>
      <c r="AF44" s="24"/>
      <c r="AG44">
        <f t="shared" si="2"/>
        <v>1891.5373056564877</v>
      </c>
      <c r="AI44" s="34">
        <f>PXIL!H44</f>
        <v>0</v>
      </c>
      <c r="AJ44" s="34">
        <f>PXIL!N44</f>
        <v>0</v>
      </c>
      <c r="AK44" s="34">
        <f>RTM_IEX!H44</f>
        <v>42.35</v>
      </c>
      <c r="AL44" s="34">
        <f>RTM_IEX!N44</f>
        <v>0</v>
      </c>
      <c r="AM44" s="34">
        <f>RTM_PXI!H44</f>
        <v>0</v>
      </c>
      <c r="AN44" s="34">
        <f>RTM_PXI!N44</f>
        <v>0</v>
      </c>
      <c r="AO44" s="148">
        <f>GDAM_IEX!H44</f>
        <v>0</v>
      </c>
      <c r="AP44" s="148">
        <f>GDAM_IEX!N44</f>
        <v>0</v>
      </c>
      <c r="AQ44" s="148">
        <f>GDAM_PXI!H44</f>
        <v>0</v>
      </c>
      <c r="AR44" s="148">
        <f>GDAM_PXI!N44</f>
        <v>0</v>
      </c>
      <c r="AS44">
        <f>HPX!H44</f>
        <v>0</v>
      </c>
      <c r="AT44">
        <f>HPX!N44</f>
        <v>0</v>
      </c>
      <c r="AU44">
        <v>42</v>
      </c>
    </row>
    <row r="45" spans="1:47">
      <c r="A45" t="s">
        <v>87</v>
      </c>
      <c r="D45">
        <f>TWEPL!P45</f>
        <v>10.638599999999999</v>
      </c>
      <c r="E45">
        <f>GT_NG!P45</f>
        <v>15.125827633378933</v>
      </c>
      <c r="F45">
        <f>GT_Spot!P45</f>
        <v>0</v>
      </c>
      <c r="G45">
        <f>PPCL_NG!P45</f>
        <v>0</v>
      </c>
      <c r="H45">
        <f>PPCL_Spot!P45</f>
        <v>0</v>
      </c>
      <c r="I45">
        <f>Bawana_NG!P45</f>
        <v>122.16</v>
      </c>
      <c r="J45">
        <f>Bawana_RLNG!P45</f>
        <v>0</v>
      </c>
      <c r="K45">
        <f>Bawana_Spot!P45</f>
        <v>140</v>
      </c>
      <c r="L45">
        <f>TWOMCL!O45</f>
        <v>0</v>
      </c>
      <c r="M45">
        <f>EDWPCL!S45</f>
        <v>0</v>
      </c>
      <c r="N45">
        <f>'MSW BWN'!S45</f>
        <v>0</v>
      </c>
      <c r="O45">
        <f>BRPL_ISGS_exbus!DM45</f>
        <v>916.76318627649744</v>
      </c>
      <c r="P45" s="36">
        <v>109.57</v>
      </c>
      <c r="Q45" s="36">
        <v>38.14</v>
      </c>
      <c r="R45" s="38">
        <v>47.5</v>
      </c>
      <c r="S45" s="38">
        <v>0</v>
      </c>
      <c r="T45" s="37">
        <f>SUMPRODUCT(LTA!J45:AN45,LTA!J$101:AN$101,LTA!J$103:AN$103)</f>
        <v>476.21</v>
      </c>
      <c r="U45" s="37">
        <f>SUMPRODUCT(LTA!J45:AN45,LTA!J$102:AN$102,LTA!J$103:AN$103)</f>
        <v>45.379999999999995</v>
      </c>
      <c r="V45" s="66">
        <f>SUMPRODUCT(MTOA!B45:G45,MTOA!B$102:G$102,MTOA!B$103:G$103)</f>
        <v>0</v>
      </c>
      <c r="W45" s="66">
        <f>SUMPRODUCT(MTOA!B45:G45,MTOA!B$101:G$101,MTOA!B$103:G$103)</f>
        <v>0</v>
      </c>
      <c r="X45">
        <v>0</v>
      </c>
      <c r="Y45" s="34">
        <f>IEX!H45</f>
        <v>92.6</v>
      </c>
      <c r="Z45" s="34">
        <f>IEX!N45</f>
        <v>0</v>
      </c>
      <c r="AA45" s="75">
        <f>STOA!H45</f>
        <v>0.87</v>
      </c>
      <c r="AB45" s="75">
        <f>-STOA!N45</f>
        <v>-237.07</v>
      </c>
      <c r="AC45">
        <f t="shared" si="0"/>
        <v>19.449157318682413</v>
      </c>
      <c r="AD45">
        <f t="shared" si="1"/>
        <v>1819.7784565911941</v>
      </c>
      <c r="AE45">
        <f>'IDT-1'!B45</f>
        <v>43.386000000000003</v>
      </c>
      <c r="AF45" s="24"/>
      <c r="AG45">
        <f t="shared" si="2"/>
        <v>1863.164456591194</v>
      </c>
      <c r="AI45" s="34">
        <f>PXIL!H45</f>
        <v>0</v>
      </c>
      <c r="AJ45" s="34">
        <f>PXIL!N45</f>
        <v>0</v>
      </c>
      <c r="AK45" s="34">
        <f>RTM_IEX!H45</f>
        <v>26.95</v>
      </c>
      <c r="AL45" s="34">
        <f>RTM_IEX!N45</f>
        <v>0</v>
      </c>
      <c r="AM45" s="34">
        <f>RTM_PXI!H45</f>
        <v>0</v>
      </c>
      <c r="AN45" s="34">
        <f>RTM_PXI!N45</f>
        <v>0</v>
      </c>
      <c r="AO45" s="148">
        <f>GDAM_IEX!H45</f>
        <v>34.39</v>
      </c>
      <c r="AP45" s="148">
        <f>GDAM_IEX!N45</f>
        <v>0</v>
      </c>
      <c r="AQ45" s="148">
        <f>GDAM_PXI!H45</f>
        <v>0</v>
      </c>
      <c r="AR45" s="148">
        <f>GDAM_PXI!N45</f>
        <v>0</v>
      </c>
      <c r="AS45">
        <f>HPX!H45</f>
        <v>0</v>
      </c>
      <c r="AT45">
        <f>HPX!N45</f>
        <v>0</v>
      </c>
      <c r="AU45">
        <v>43</v>
      </c>
    </row>
    <row r="46" spans="1:47">
      <c r="A46" t="s">
        <v>88</v>
      </c>
      <c r="D46">
        <f>TWEPL!P46</f>
        <v>10.638599999999999</v>
      </c>
      <c r="E46">
        <f>GT_NG!P46</f>
        <v>15.125827633378933</v>
      </c>
      <c r="F46">
        <f>GT_Spot!P46</f>
        <v>0</v>
      </c>
      <c r="G46">
        <f>PPCL_NG!P46</f>
        <v>0</v>
      </c>
      <c r="H46">
        <f>PPCL_Spot!P46</f>
        <v>0</v>
      </c>
      <c r="I46">
        <f>Bawana_NG!P46</f>
        <v>122.16</v>
      </c>
      <c r="J46">
        <f>Bawana_RLNG!P46</f>
        <v>0</v>
      </c>
      <c r="K46">
        <f>Bawana_Spot!P46</f>
        <v>140</v>
      </c>
      <c r="L46">
        <f>TWOMCL!O46</f>
        <v>0</v>
      </c>
      <c r="M46">
        <f>EDWPCL!S46</f>
        <v>0</v>
      </c>
      <c r="N46">
        <f>'MSW BWN'!S46</f>
        <v>0</v>
      </c>
      <c r="O46">
        <f>BRPL_ISGS_exbus!DM46</f>
        <v>916.76318627649744</v>
      </c>
      <c r="P46" s="36">
        <v>109.57</v>
      </c>
      <c r="Q46" s="36">
        <v>38.14</v>
      </c>
      <c r="R46" s="38">
        <v>47.5</v>
      </c>
      <c r="S46" s="38">
        <v>0</v>
      </c>
      <c r="T46" s="37">
        <f>SUMPRODUCT(LTA!J46:AN46,LTA!J$101:AN$101,LTA!J$103:AN$103)</f>
        <v>500.56</v>
      </c>
      <c r="U46" s="37">
        <f>SUMPRODUCT(LTA!J46:AN46,LTA!J$102:AN$102,LTA!J$103:AN$103)</f>
        <v>43.769999999999996</v>
      </c>
      <c r="V46" s="66">
        <f>SUMPRODUCT(MTOA!B46:G46,MTOA!B$102:G$102,MTOA!B$103:G$103)</f>
        <v>0</v>
      </c>
      <c r="W46" s="66">
        <f>SUMPRODUCT(MTOA!B46:G46,MTOA!B$101:G$101,MTOA!B$103:G$103)</f>
        <v>0</v>
      </c>
      <c r="X46">
        <v>0</v>
      </c>
      <c r="Y46" s="34">
        <f>IEX!H46</f>
        <v>54.58</v>
      </c>
      <c r="Z46" s="34">
        <f>IEX!N46</f>
        <v>0</v>
      </c>
      <c r="AA46" s="75">
        <f>STOA!H46</f>
        <v>0.87</v>
      </c>
      <c r="AB46" s="75">
        <f>-STOA!N46</f>
        <v>-237.07</v>
      </c>
      <c r="AC46">
        <f t="shared" si="0"/>
        <v>19.276621318682409</v>
      </c>
      <c r="AD46">
        <f t="shared" si="1"/>
        <v>1799.4109925911939</v>
      </c>
      <c r="AE46">
        <f>'IDT-1'!B46</f>
        <v>46.097999999999999</v>
      </c>
      <c r="AF46" s="24"/>
      <c r="AG46">
        <f t="shared" si="2"/>
        <v>1845.5089925911939</v>
      </c>
      <c r="AI46" s="34">
        <f>PXIL!H46</f>
        <v>0</v>
      </c>
      <c r="AJ46" s="34">
        <f>PXIL!N46</f>
        <v>0</v>
      </c>
      <c r="AK46" s="34">
        <f>RTM_IEX!H46</f>
        <v>14.44</v>
      </c>
      <c r="AL46" s="34">
        <f>RTM_IEX!N46</f>
        <v>0</v>
      </c>
      <c r="AM46" s="34">
        <f>RTM_PXI!H46</f>
        <v>0</v>
      </c>
      <c r="AN46" s="34">
        <f>RTM_PXI!N46</f>
        <v>0</v>
      </c>
      <c r="AO46" s="148">
        <f>GDAM_IEX!H46</f>
        <v>41.64</v>
      </c>
      <c r="AP46" s="148">
        <f>GDAM_IEX!N46</f>
        <v>0</v>
      </c>
      <c r="AQ46" s="148">
        <f>GDAM_PXI!H46</f>
        <v>0</v>
      </c>
      <c r="AR46" s="148">
        <f>GDAM_PXI!N46</f>
        <v>0</v>
      </c>
      <c r="AS46">
        <f>HPX!H46</f>
        <v>0</v>
      </c>
      <c r="AT46">
        <f>HPX!N46</f>
        <v>0</v>
      </c>
      <c r="AU46">
        <v>44</v>
      </c>
    </row>
    <row r="47" spans="1:47">
      <c r="A47" t="s">
        <v>89</v>
      </c>
      <c r="D47">
        <f>TWEPL!P47</f>
        <v>10.638599999999999</v>
      </c>
      <c r="E47">
        <f>GT_NG!P47</f>
        <v>15.125827633378933</v>
      </c>
      <c r="F47">
        <f>GT_Spot!P47</f>
        <v>0</v>
      </c>
      <c r="G47">
        <f>PPCL_NG!P47</f>
        <v>0</v>
      </c>
      <c r="H47">
        <f>PPCL_Spot!P47</f>
        <v>0</v>
      </c>
      <c r="I47">
        <f>Bawana_NG!P47</f>
        <v>112.55560329674623</v>
      </c>
      <c r="J47">
        <f>Bawana_RLNG!P47</f>
        <v>0</v>
      </c>
      <c r="K47">
        <f>Bawana_Spot!P47</f>
        <v>140</v>
      </c>
      <c r="L47">
        <f>TWOMCL!O47</f>
        <v>0</v>
      </c>
      <c r="M47">
        <f>EDWPCL!S47</f>
        <v>0</v>
      </c>
      <c r="N47">
        <f>'MSW BWN'!S47</f>
        <v>0</v>
      </c>
      <c r="O47">
        <f>BRPL_ISGS_exbus!DM47</f>
        <v>904.8671930150914</v>
      </c>
      <c r="P47" s="36">
        <v>109.57</v>
      </c>
      <c r="Q47" s="36">
        <v>38.14</v>
      </c>
      <c r="R47" s="38">
        <v>47.5</v>
      </c>
      <c r="S47" s="38">
        <v>0</v>
      </c>
      <c r="T47" s="37">
        <f>SUMPRODUCT(LTA!J47:AN47,LTA!J$101:AN$101,LTA!J$103:AN$103)</f>
        <v>522.64</v>
      </c>
      <c r="U47" s="37">
        <f>SUMPRODUCT(LTA!J47:AN47,LTA!J$102:AN$102,LTA!J$103:AN$103)</f>
        <v>42.370000000000005</v>
      </c>
      <c r="V47" s="66">
        <f>SUMPRODUCT(MTOA!B47:G47,MTOA!B$102:G$102,MTOA!B$103:G$103)</f>
        <v>0</v>
      </c>
      <c r="W47" s="66">
        <f>SUMPRODUCT(MTOA!B47:G47,MTOA!B$101:G$101,MTOA!B$103:G$103)</f>
        <v>0</v>
      </c>
      <c r="X47">
        <v>0</v>
      </c>
      <c r="Y47" s="34">
        <f>IEX!H47</f>
        <v>51.01</v>
      </c>
      <c r="Z47" s="34">
        <f>IEX!N47</f>
        <v>0</v>
      </c>
      <c r="AA47" s="75">
        <f>STOA!H47</f>
        <v>0.87</v>
      </c>
      <c r="AB47" s="75">
        <f>-STOA!N47</f>
        <v>-237.07</v>
      </c>
      <c r="AC47">
        <f t="shared" si="0"/>
        <v>19.372839721075277</v>
      </c>
      <c r="AD47">
        <f t="shared" si="1"/>
        <v>1738.4643842241412</v>
      </c>
      <c r="AE47">
        <f>'IDT-1'!B47</f>
        <v>29.827999999999999</v>
      </c>
      <c r="AF47" s="24"/>
      <c r="AG47">
        <f t="shared" si="2"/>
        <v>1768.2923842241412</v>
      </c>
      <c r="AI47" s="34">
        <f>PXIL!H47</f>
        <v>0</v>
      </c>
      <c r="AJ47" s="34">
        <f>PXIL!N47</f>
        <v>0</v>
      </c>
      <c r="AK47" s="34">
        <f>RTM_IEX!H47</f>
        <v>0</v>
      </c>
      <c r="AL47" s="34">
        <f>RTM_IEX!N47</f>
        <v>-36</v>
      </c>
      <c r="AM47" s="34">
        <f>RTM_PXI!H47</f>
        <v>0</v>
      </c>
      <c r="AN47" s="34">
        <f>RTM_PXI!N47</f>
        <v>0</v>
      </c>
      <c r="AO47" s="148">
        <f>GDAM_IEX!H47</f>
        <v>35.619999999999997</v>
      </c>
      <c r="AP47" s="148">
        <f>GDAM_IEX!N47</f>
        <v>0</v>
      </c>
      <c r="AQ47" s="148">
        <f>GDAM_PXI!H47</f>
        <v>0</v>
      </c>
      <c r="AR47" s="148">
        <f>GDAM_PXI!N47</f>
        <v>0</v>
      </c>
      <c r="AS47">
        <f>HPX!H47</f>
        <v>0</v>
      </c>
      <c r="AT47">
        <f>HPX!N47</f>
        <v>0</v>
      </c>
      <c r="AU47">
        <v>45</v>
      </c>
    </row>
    <row r="48" spans="1:47">
      <c r="A48" t="s">
        <v>90</v>
      </c>
      <c r="D48">
        <f>TWEPL!P48</f>
        <v>10.638599999999999</v>
      </c>
      <c r="E48">
        <f>GT_NG!P48</f>
        <v>15.125827633378933</v>
      </c>
      <c r="F48">
        <f>GT_Spot!P48</f>
        <v>0</v>
      </c>
      <c r="G48">
        <f>PPCL_NG!P48</f>
        <v>0</v>
      </c>
      <c r="H48">
        <f>PPCL_Spot!P48</f>
        <v>0</v>
      </c>
      <c r="I48">
        <f>Bawana_NG!P48</f>
        <v>112.55560329674623</v>
      </c>
      <c r="J48">
        <f>Bawana_RLNG!P48</f>
        <v>0</v>
      </c>
      <c r="K48">
        <f>Bawana_Spot!P48</f>
        <v>140</v>
      </c>
      <c r="L48">
        <f>TWOMCL!O48</f>
        <v>0</v>
      </c>
      <c r="M48">
        <f>EDWPCL!S48</f>
        <v>0</v>
      </c>
      <c r="N48">
        <f>'MSW BWN'!S48</f>
        <v>0</v>
      </c>
      <c r="O48">
        <f>BRPL_ISGS_exbus!DM48</f>
        <v>924.03670443438625</v>
      </c>
      <c r="P48" s="36">
        <v>109.57</v>
      </c>
      <c r="Q48" s="36">
        <v>38.14</v>
      </c>
      <c r="R48" s="38">
        <v>47.5</v>
      </c>
      <c r="S48" s="38">
        <v>0</v>
      </c>
      <c r="T48" s="37">
        <f>SUMPRODUCT(LTA!J48:AN48,LTA!J$101:AN$101,LTA!J$103:AN$103)</f>
        <v>535.14</v>
      </c>
      <c r="U48" s="37">
        <f>SUMPRODUCT(LTA!J48:AN48,LTA!J$102:AN$102,LTA!J$103:AN$103)</f>
        <v>40.769999999999996</v>
      </c>
      <c r="V48" s="66">
        <f>SUMPRODUCT(MTOA!B48:G48,MTOA!B$102:G$102,MTOA!B$103:G$103)</f>
        <v>0</v>
      </c>
      <c r="W48" s="66">
        <f>SUMPRODUCT(MTOA!B48:G48,MTOA!B$101:G$101,MTOA!B$103:G$103)</f>
        <v>0</v>
      </c>
      <c r="X48">
        <v>0</v>
      </c>
      <c r="Y48" s="34">
        <f>IEX!H48</f>
        <v>0</v>
      </c>
      <c r="Z48" s="34">
        <f>IEX!N48</f>
        <v>0</v>
      </c>
      <c r="AA48" s="75">
        <f>STOA!H48</f>
        <v>0.87</v>
      </c>
      <c r="AB48" s="75">
        <f>-STOA!N48</f>
        <v>-237.07</v>
      </c>
      <c r="AC48">
        <f t="shared" si="0"/>
        <v>19.742882351971133</v>
      </c>
      <c r="AD48">
        <f t="shared" si="1"/>
        <v>1760.0538530125405</v>
      </c>
      <c r="AE48">
        <f>'IDT-1'!B48</f>
        <v>0</v>
      </c>
      <c r="AF48" s="24"/>
      <c r="AG48">
        <f t="shared" si="2"/>
        <v>1760.0538530125405</v>
      </c>
      <c r="AI48" s="34">
        <f>PXIL!H48</f>
        <v>0</v>
      </c>
      <c r="AJ48" s="34">
        <f>PXIL!N48</f>
        <v>0</v>
      </c>
      <c r="AK48" s="34">
        <f>RTM_IEX!H48</f>
        <v>0</v>
      </c>
      <c r="AL48" s="34">
        <f>RTM_IEX!N48</f>
        <v>-47</v>
      </c>
      <c r="AM48" s="34">
        <f>RTM_PXI!H48</f>
        <v>0</v>
      </c>
      <c r="AN48" s="34">
        <f>RTM_PXI!N48</f>
        <v>0</v>
      </c>
      <c r="AO48" s="148">
        <f>GDAM_IEX!H48</f>
        <v>89.52</v>
      </c>
      <c r="AP48" s="148">
        <f>GDAM_IEX!N48</f>
        <v>0</v>
      </c>
      <c r="AQ48" s="148">
        <f>GDAM_PXI!H48</f>
        <v>0</v>
      </c>
      <c r="AR48" s="148">
        <f>GDAM_PXI!N48</f>
        <v>0</v>
      </c>
      <c r="AS48">
        <f>HPX!H48</f>
        <v>0</v>
      </c>
      <c r="AT48">
        <f>HPX!N48</f>
        <v>0</v>
      </c>
      <c r="AU48">
        <v>46</v>
      </c>
    </row>
    <row r="49" spans="1:47">
      <c r="A49" t="s">
        <v>91</v>
      </c>
      <c r="D49">
        <f>TWEPL!P49</f>
        <v>10.638599999999999</v>
      </c>
      <c r="E49">
        <f>GT_NG!P49</f>
        <v>15.125827633378933</v>
      </c>
      <c r="F49">
        <f>GT_Spot!P49</f>
        <v>0</v>
      </c>
      <c r="G49">
        <f>PPCL_NG!P49</f>
        <v>0</v>
      </c>
      <c r="H49">
        <f>PPCL_Spot!P49</f>
        <v>0</v>
      </c>
      <c r="I49">
        <f>Bawana_NG!P49</f>
        <v>112.55560329674623</v>
      </c>
      <c r="J49">
        <f>Bawana_RLNG!P49</f>
        <v>0</v>
      </c>
      <c r="K49">
        <f>Bawana_Spot!P49</f>
        <v>140</v>
      </c>
      <c r="L49">
        <f>TWOMCL!O49</f>
        <v>0</v>
      </c>
      <c r="M49">
        <f>EDWPCL!S49</f>
        <v>0</v>
      </c>
      <c r="N49">
        <f>'MSW BWN'!S49</f>
        <v>0</v>
      </c>
      <c r="O49">
        <f>BRPL_ISGS_exbus!DM49</f>
        <v>905.26188381245595</v>
      </c>
      <c r="P49" s="36">
        <v>109.57</v>
      </c>
      <c r="Q49" s="36">
        <v>38.14</v>
      </c>
      <c r="R49" s="38">
        <v>47.5</v>
      </c>
      <c r="S49" s="38">
        <v>0</v>
      </c>
      <c r="T49" s="37">
        <f>SUMPRODUCT(LTA!J49:AN49,LTA!J$101:AN$101,LTA!J$103:AN$103)</f>
        <v>526.66</v>
      </c>
      <c r="U49" s="37">
        <f>SUMPRODUCT(LTA!J49:AN49,LTA!J$102:AN$102,LTA!J$103:AN$103)</f>
        <v>38.450000000000003</v>
      </c>
      <c r="V49" s="66">
        <f>SUMPRODUCT(MTOA!B49:G49,MTOA!B$102:G$102,MTOA!B$103:G$103)</f>
        <v>0</v>
      </c>
      <c r="W49" s="66">
        <f>SUMPRODUCT(MTOA!B49:G49,MTOA!B$101:G$101,MTOA!B$103:G$103)</f>
        <v>0</v>
      </c>
      <c r="X49">
        <v>0</v>
      </c>
      <c r="Y49" s="34">
        <f>IEX!H49</f>
        <v>0</v>
      </c>
      <c r="Z49" s="34">
        <f>IEX!N49</f>
        <v>0</v>
      </c>
      <c r="AA49" s="75">
        <f>STOA!H49</f>
        <v>0.87</v>
      </c>
      <c r="AB49" s="75">
        <f>-STOA!N49</f>
        <v>-237.07</v>
      </c>
      <c r="AC49">
        <f t="shared" si="0"/>
        <v>18.957730284725134</v>
      </c>
      <c r="AD49">
        <f t="shared" si="1"/>
        <v>1725.614184457856</v>
      </c>
      <c r="AE49">
        <f>'IDT-1'!B49</f>
        <v>0</v>
      </c>
      <c r="AF49" s="24"/>
      <c r="AG49">
        <f t="shared" si="2"/>
        <v>1725.614184457856</v>
      </c>
      <c r="AI49" s="34">
        <f>PXIL!H49</f>
        <v>0</v>
      </c>
      <c r="AJ49" s="34">
        <f>PXIL!N49</f>
        <v>0</v>
      </c>
      <c r="AK49" s="34">
        <f>RTM_IEX!H49</f>
        <v>0</v>
      </c>
      <c r="AL49" s="34">
        <f>RTM_IEX!N49</f>
        <v>-18</v>
      </c>
      <c r="AM49" s="34">
        <f>RTM_PXI!H49</f>
        <v>0</v>
      </c>
      <c r="AN49" s="34">
        <f>RTM_PXI!N49</f>
        <v>0</v>
      </c>
      <c r="AO49" s="148">
        <f>GDAM_IEX!H49</f>
        <v>54.87</v>
      </c>
      <c r="AP49" s="148">
        <f>GDAM_IEX!N49</f>
        <v>0</v>
      </c>
      <c r="AQ49" s="148">
        <f>GDAM_PXI!H49</f>
        <v>0</v>
      </c>
      <c r="AR49" s="148">
        <f>GDAM_PXI!N49</f>
        <v>0</v>
      </c>
      <c r="AS49">
        <f>HPX!H49</f>
        <v>0</v>
      </c>
      <c r="AT49">
        <f>HPX!N49</f>
        <v>0</v>
      </c>
      <c r="AU49">
        <v>47</v>
      </c>
    </row>
    <row r="50" spans="1:47">
      <c r="A50" t="s">
        <v>92</v>
      </c>
      <c r="D50">
        <f>TWEPL!P50</f>
        <v>10.638599999999999</v>
      </c>
      <c r="E50">
        <f>GT_NG!P50</f>
        <v>15.125827633378933</v>
      </c>
      <c r="F50">
        <f>GT_Spot!P50</f>
        <v>0</v>
      </c>
      <c r="G50">
        <f>PPCL_NG!P50</f>
        <v>0</v>
      </c>
      <c r="H50">
        <f>PPCL_Spot!P50</f>
        <v>0</v>
      </c>
      <c r="I50">
        <f>Bawana_NG!P50</f>
        <v>112.55560329674623</v>
      </c>
      <c r="J50">
        <f>Bawana_RLNG!P50</f>
        <v>0</v>
      </c>
      <c r="K50">
        <f>Bawana_Spot!P50</f>
        <v>140</v>
      </c>
      <c r="L50">
        <f>TWOMCL!O50</f>
        <v>0</v>
      </c>
      <c r="M50">
        <f>EDWPCL!S50</f>
        <v>0</v>
      </c>
      <c r="N50">
        <f>'MSW BWN'!S50</f>
        <v>0</v>
      </c>
      <c r="O50">
        <f>BRPL_ISGS_exbus!DM50</f>
        <v>906.39624020250278</v>
      </c>
      <c r="P50" s="36">
        <v>109.57</v>
      </c>
      <c r="Q50" s="36">
        <v>38.14</v>
      </c>
      <c r="R50" s="38">
        <v>47.5</v>
      </c>
      <c r="S50" s="38">
        <v>0</v>
      </c>
      <c r="T50" s="37">
        <f>SUMPRODUCT(LTA!J50:AN50,LTA!J$101:AN$101,LTA!J$103:AN$103)</f>
        <v>526.65</v>
      </c>
      <c r="U50" s="37">
        <f>SUMPRODUCT(LTA!J50:AN50,LTA!J$102:AN$102,LTA!J$103:AN$103)</f>
        <v>37.730000000000004</v>
      </c>
      <c r="V50" s="66">
        <f>SUMPRODUCT(MTOA!B50:G50,MTOA!B$102:G$102,MTOA!B$103:G$103)</f>
        <v>0</v>
      </c>
      <c r="W50" s="66">
        <f>SUMPRODUCT(MTOA!B50:G50,MTOA!B$101:G$101,MTOA!B$103:G$103)</f>
        <v>0</v>
      </c>
      <c r="X50">
        <v>0</v>
      </c>
      <c r="Y50" s="34">
        <f>IEX!H50</f>
        <v>11.55</v>
      </c>
      <c r="Z50" s="34">
        <f>IEX!N50</f>
        <v>0</v>
      </c>
      <c r="AA50" s="75">
        <f>STOA!H50</f>
        <v>0.87</v>
      </c>
      <c r="AB50" s="75">
        <f>-STOA!N50</f>
        <v>-237.07</v>
      </c>
      <c r="AC50">
        <f t="shared" si="0"/>
        <v>18.588767720676639</v>
      </c>
      <c r="AD50">
        <f t="shared" si="1"/>
        <v>1684.0675034119511</v>
      </c>
      <c r="AE50">
        <f>'IDT-1'!B50</f>
        <v>0</v>
      </c>
      <c r="AF50" s="24"/>
      <c r="AG50">
        <f t="shared" si="2"/>
        <v>1684.0675034119511</v>
      </c>
      <c r="AI50" s="34">
        <f>PXIL!H50</f>
        <v>0</v>
      </c>
      <c r="AJ50" s="34">
        <f>PXIL!N50</f>
        <v>0</v>
      </c>
      <c r="AK50" s="34">
        <f>RTM_IEX!H50</f>
        <v>0</v>
      </c>
      <c r="AL50" s="34">
        <f>RTM_IEX!N50</f>
        <v>-17</v>
      </c>
      <c r="AM50" s="34">
        <f>RTM_PXI!H50</f>
        <v>0</v>
      </c>
      <c r="AN50" s="34">
        <f>RTM_PXI!N50</f>
        <v>0</v>
      </c>
      <c r="AO50" s="148">
        <f>GDAM_IEX!H50</f>
        <v>0</v>
      </c>
      <c r="AP50" s="148">
        <f>GDAM_IEX!N50</f>
        <v>0</v>
      </c>
      <c r="AQ50" s="148">
        <f>GDAM_PXI!H50</f>
        <v>0</v>
      </c>
      <c r="AR50" s="148">
        <f>GDAM_PXI!N50</f>
        <v>0</v>
      </c>
      <c r="AS50">
        <f>HPX!H50</f>
        <v>0</v>
      </c>
      <c r="AT50">
        <f>HPX!N50</f>
        <v>0</v>
      </c>
      <c r="AU50">
        <v>48</v>
      </c>
    </row>
    <row r="51" spans="1:47">
      <c r="A51" t="s">
        <v>93</v>
      </c>
      <c r="D51">
        <f>TWEPL!P51</f>
        <v>10.638599999999999</v>
      </c>
      <c r="E51">
        <f>GT_NG!P51</f>
        <v>14.473397075365577</v>
      </c>
      <c r="F51">
        <f>GT_Spot!P51</f>
        <v>0</v>
      </c>
      <c r="G51">
        <f>PPCL_NG!P51</f>
        <v>0</v>
      </c>
      <c r="H51">
        <f>PPCL_Spot!P51</f>
        <v>0</v>
      </c>
      <c r="I51">
        <f>Bawana_NG!P51</f>
        <v>112.55560329674623</v>
      </c>
      <c r="J51">
        <f>Bawana_RLNG!P51</f>
        <v>0</v>
      </c>
      <c r="K51">
        <f>Bawana_Spot!P51</f>
        <v>140</v>
      </c>
      <c r="L51">
        <f>TWOMCL!O51</f>
        <v>0</v>
      </c>
      <c r="M51">
        <f>EDWPCL!S51</f>
        <v>0</v>
      </c>
      <c r="N51">
        <f>'MSW BWN'!S51</f>
        <v>0</v>
      </c>
      <c r="O51">
        <f>BRPL_ISGS_exbus!DM51</f>
        <v>906.61408079503394</v>
      </c>
      <c r="P51" s="36">
        <v>117.65545468593062</v>
      </c>
      <c r="Q51" s="36">
        <v>38.14</v>
      </c>
      <c r="R51" s="38">
        <v>47.5</v>
      </c>
      <c r="S51" s="38">
        <v>0</v>
      </c>
      <c r="T51" s="37">
        <f>SUMPRODUCT(LTA!J51:AN51,LTA!J$101:AN$101,LTA!J$103:AN$103)</f>
        <v>526.64</v>
      </c>
      <c r="U51" s="37">
        <f>SUMPRODUCT(LTA!J51:AN51,LTA!J$102:AN$102,LTA!J$103:AN$103)</f>
        <v>37.269999999999996</v>
      </c>
      <c r="V51" s="66">
        <f>SUMPRODUCT(MTOA!B51:G51,MTOA!B$102:G$102,MTOA!B$103:G$103)</f>
        <v>0</v>
      </c>
      <c r="W51" s="66">
        <f>SUMPRODUCT(MTOA!B51:G51,MTOA!B$101:G$101,MTOA!B$103:G$103)</f>
        <v>0</v>
      </c>
      <c r="X51">
        <v>0</v>
      </c>
      <c r="Y51" s="34">
        <f>IEX!H51</f>
        <v>0</v>
      </c>
      <c r="Z51" s="34">
        <f>IEX!N51</f>
        <v>0</v>
      </c>
      <c r="AA51" s="75">
        <f>STOA!H51</f>
        <v>0.87</v>
      </c>
      <c r="AB51" s="75">
        <f>-STOA!N51</f>
        <v>-237.07</v>
      </c>
      <c r="AC51">
        <f t="shared" si="0"/>
        <v>18.40805730300529</v>
      </c>
      <c r="AD51">
        <f t="shared" si="1"/>
        <v>1696.879078550071</v>
      </c>
      <c r="AE51">
        <f>'IDT-1'!B51</f>
        <v>0</v>
      </c>
      <c r="AF51" s="24"/>
      <c r="AG51">
        <f t="shared" si="2"/>
        <v>1696.879078550071</v>
      </c>
      <c r="AI51" s="34">
        <f>PXIL!H51</f>
        <v>0</v>
      </c>
      <c r="AJ51" s="34">
        <f>PXIL!N51</f>
        <v>0</v>
      </c>
      <c r="AK51" s="34">
        <f>RTM_IEX!H51</f>
        <v>0</v>
      </c>
      <c r="AL51" s="34">
        <f>RTM_IEX!N51</f>
        <v>0</v>
      </c>
      <c r="AM51" s="34">
        <f>RTM_PXI!H51</f>
        <v>0</v>
      </c>
      <c r="AN51" s="34">
        <f>RTM_PXI!N51</f>
        <v>0</v>
      </c>
      <c r="AO51" s="148">
        <f>GDAM_IEX!H51</f>
        <v>0</v>
      </c>
      <c r="AP51" s="148">
        <f>GDAM_IEX!N51</f>
        <v>0</v>
      </c>
      <c r="AQ51" s="148">
        <f>GDAM_PXI!H51</f>
        <v>0</v>
      </c>
      <c r="AR51" s="148">
        <f>GDAM_PXI!N51</f>
        <v>0</v>
      </c>
      <c r="AS51">
        <f>HPX!H51</f>
        <v>0</v>
      </c>
      <c r="AT51">
        <f>HPX!N51</f>
        <v>0</v>
      </c>
      <c r="AU51">
        <v>49</v>
      </c>
    </row>
    <row r="52" spans="1:47">
      <c r="A52" t="s">
        <v>94</v>
      </c>
      <c r="D52">
        <f>TWEPL!P52</f>
        <v>10.638599999999999</v>
      </c>
      <c r="E52">
        <f>GT_NG!P52</f>
        <v>14.473397075365577</v>
      </c>
      <c r="F52">
        <f>GT_Spot!P52</f>
        <v>0</v>
      </c>
      <c r="G52">
        <f>PPCL_NG!P52</f>
        <v>0</v>
      </c>
      <c r="H52">
        <f>PPCL_Spot!P52</f>
        <v>0</v>
      </c>
      <c r="I52">
        <f>Bawana_NG!P52</f>
        <v>132.16</v>
      </c>
      <c r="J52">
        <f>Bawana_RLNG!P52</f>
        <v>0</v>
      </c>
      <c r="K52">
        <f>Bawana_Spot!P52</f>
        <v>140</v>
      </c>
      <c r="L52">
        <f>TWOMCL!O52</f>
        <v>0</v>
      </c>
      <c r="M52">
        <f>EDWPCL!S52</f>
        <v>0</v>
      </c>
      <c r="N52">
        <f>'MSW BWN'!S52</f>
        <v>0</v>
      </c>
      <c r="O52">
        <f>BRPL_ISGS_exbus!DM52</f>
        <v>851.84119361474222</v>
      </c>
      <c r="P52" s="36">
        <v>117.65545468593062</v>
      </c>
      <c r="Q52" s="36">
        <v>38.14</v>
      </c>
      <c r="R52" s="38">
        <v>47.5</v>
      </c>
      <c r="S52" s="38">
        <v>0</v>
      </c>
      <c r="T52" s="37">
        <f>SUMPRODUCT(LTA!J52:AN52,LTA!J$101:AN$101,LTA!J$103:AN$103)</f>
        <v>526.64</v>
      </c>
      <c r="U52" s="37">
        <f>SUMPRODUCT(LTA!J52:AN52,LTA!J$102:AN$102,LTA!J$103:AN$103)</f>
        <v>37.159999999999997</v>
      </c>
      <c r="V52" s="66">
        <f>SUMPRODUCT(MTOA!B52:G52,MTOA!B$102:G$102,MTOA!B$103:G$103)</f>
        <v>0</v>
      </c>
      <c r="W52" s="66">
        <f>SUMPRODUCT(MTOA!B52:G52,MTOA!B$101:G$101,MTOA!B$103:G$103)</f>
        <v>0</v>
      </c>
      <c r="X52">
        <v>0</v>
      </c>
      <c r="Y52" s="34">
        <f>IEX!H52</f>
        <v>0</v>
      </c>
      <c r="Z52" s="34">
        <f>IEX!N52</f>
        <v>0</v>
      </c>
      <c r="AA52" s="75">
        <f>STOA!H52</f>
        <v>0.87</v>
      </c>
      <c r="AB52" s="75">
        <f>-STOA!N52</f>
        <v>-237.07</v>
      </c>
      <c r="AC52">
        <f t="shared" si="0"/>
        <v>18.111717982998176</v>
      </c>
      <c r="AD52">
        <f t="shared" si="1"/>
        <v>1661.8969273930404</v>
      </c>
      <c r="AE52">
        <f>'IDT-1'!B52</f>
        <v>0</v>
      </c>
      <c r="AF52" s="24"/>
      <c r="AG52">
        <f t="shared" si="2"/>
        <v>1661.8969273930404</v>
      </c>
      <c r="AI52" s="34">
        <f>PXIL!H52</f>
        <v>0</v>
      </c>
      <c r="AJ52" s="34">
        <f>PXIL!N52</f>
        <v>0</v>
      </c>
      <c r="AK52" s="34">
        <f>RTM_IEX!H52</f>
        <v>0</v>
      </c>
      <c r="AL52" s="34">
        <f>RTM_IEX!N52</f>
        <v>0</v>
      </c>
      <c r="AM52" s="34">
        <f>RTM_PXI!H52</f>
        <v>0</v>
      </c>
      <c r="AN52" s="34">
        <f>RTM_PXI!N52</f>
        <v>0</v>
      </c>
      <c r="AO52" s="148">
        <f>GDAM_IEX!H52</f>
        <v>0</v>
      </c>
      <c r="AP52" s="148">
        <f>GDAM_IEX!N52</f>
        <v>0</v>
      </c>
      <c r="AQ52" s="148">
        <f>GDAM_PXI!H52</f>
        <v>0</v>
      </c>
      <c r="AR52" s="148">
        <f>GDAM_PXI!N52</f>
        <v>0</v>
      </c>
      <c r="AS52">
        <f>HPX!H52</f>
        <v>0</v>
      </c>
      <c r="AT52">
        <f>HPX!N52</f>
        <v>0</v>
      </c>
      <c r="AU52">
        <v>50</v>
      </c>
    </row>
    <row r="53" spans="1:47">
      <c r="A53" t="s">
        <v>95</v>
      </c>
      <c r="D53">
        <f>TWEPL!P53</f>
        <v>10.638599999999999</v>
      </c>
      <c r="E53">
        <f>GT_NG!P53</f>
        <v>14.473397075365577</v>
      </c>
      <c r="F53">
        <f>GT_Spot!P53</f>
        <v>0</v>
      </c>
      <c r="G53">
        <f>PPCL_NG!P53</f>
        <v>0</v>
      </c>
      <c r="H53">
        <f>PPCL_Spot!P53</f>
        <v>0</v>
      </c>
      <c r="I53">
        <f>Bawana_NG!P53</f>
        <v>132.16</v>
      </c>
      <c r="J53">
        <f>Bawana_RLNG!P53</f>
        <v>0</v>
      </c>
      <c r="K53">
        <f>Bawana_Spot!P53</f>
        <v>123</v>
      </c>
      <c r="L53">
        <f>TWOMCL!O53</f>
        <v>0</v>
      </c>
      <c r="M53">
        <f>EDWPCL!S53</f>
        <v>0</v>
      </c>
      <c r="N53">
        <f>'MSW BWN'!S53</f>
        <v>0</v>
      </c>
      <c r="O53">
        <f>BRPL_ISGS_exbus!DM53</f>
        <v>802.86884610409516</v>
      </c>
      <c r="P53" s="36">
        <v>117.65545468593062</v>
      </c>
      <c r="Q53" s="36">
        <v>38.14</v>
      </c>
      <c r="R53" s="38">
        <v>47.5</v>
      </c>
      <c r="S53" s="38">
        <v>0</v>
      </c>
      <c r="T53" s="37">
        <f>SUMPRODUCT(LTA!J53:AN53,LTA!J$101:AN$101,LTA!J$103:AN$103)</f>
        <v>526.65</v>
      </c>
      <c r="U53" s="37">
        <f>SUMPRODUCT(LTA!J53:AN53,LTA!J$102:AN$102,LTA!J$103:AN$103)</f>
        <v>36.129999999999995</v>
      </c>
      <c r="V53" s="66">
        <f>SUMPRODUCT(MTOA!B53:G53,MTOA!B$102:G$102,MTOA!B$103:G$103)</f>
        <v>0</v>
      </c>
      <c r="W53" s="66">
        <f>SUMPRODUCT(MTOA!B53:G53,MTOA!B$101:G$101,MTOA!B$103:G$103)</f>
        <v>0</v>
      </c>
      <c r="X53">
        <v>0</v>
      </c>
      <c r="Y53" s="34">
        <f>IEX!H53</f>
        <v>0</v>
      </c>
      <c r="Z53" s="34">
        <f>IEX!N53</f>
        <v>0</v>
      </c>
      <c r="AA53" s="75">
        <f>STOA!H53</f>
        <v>0.87</v>
      </c>
      <c r="AB53" s="75">
        <f>-STOA!N53</f>
        <v>-237.07</v>
      </c>
      <c r="AC53">
        <f t="shared" si="0"/>
        <v>17.548982263908737</v>
      </c>
      <c r="AD53">
        <f t="shared" si="1"/>
        <v>1595.4673156014826</v>
      </c>
      <c r="AE53">
        <f>'IDT-1'!B53</f>
        <v>0</v>
      </c>
      <c r="AF53" s="24"/>
      <c r="AG53">
        <f t="shared" si="2"/>
        <v>1595.4673156014826</v>
      </c>
      <c r="AI53" s="34">
        <f>PXIL!H53</f>
        <v>0</v>
      </c>
      <c r="AJ53" s="34">
        <f>PXIL!N53</f>
        <v>0</v>
      </c>
      <c r="AK53" s="34">
        <f>RTM_IEX!H53</f>
        <v>0</v>
      </c>
      <c r="AL53" s="34">
        <f>RTM_IEX!N53</f>
        <v>0</v>
      </c>
      <c r="AM53" s="34">
        <f>RTM_PXI!H53</f>
        <v>0</v>
      </c>
      <c r="AN53" s="34">
        <f>RTM_PXI!N53</f>
        <v>0</v>
      </c>
      <c r="AO53" s="148">
        <f>GDAM_IEX!H53</f>
        <v>0</v>
      </c>
      <c r="AP53" s="148">
        <f>GDAM_IEX!N53</f>
        <v>0</v>
      </c>
      <c r="AQ53" s="148">
        <f>GDAM_PXI!H53</f>
        <v>0</v>
      </c>
      <c r="AR53" s="148">
        <f>GDAM_PXI!N53</f>
        <v>0</v>
      </c>
      <c r="AS53">
        <f>HPX!H53</f>
        <v>0</v>
      </c>
      <c r="AT53">
        <f>HPX!N53</f>
        <v>0</v>
      </c>
      <c r="AU53">
        <v>51</v>
      </c>
    </row>
    <row r="54" spans="1:47">
      <c r="A54" t="s">
        <v>96</v>
      </c>
      <c r="D54">
        <f>TWEPL!P54</f>
        <v>10.638599999999999</v>
      </c>
      <c r="E54">
        <f>GT_NG!P54</f>
        <v>14.473397075365577</v>
      </c>
      <c r="F54">
        <f>GT_Spot!P54</f>
        <v>0</v>
      </c>
      <c r="G54">
        <f>PPCL_NG!P54</f>
        <v>0</v>
      </c>
      <c r="H54">
        <f>PPCL_Spot!P54</f>
        <v>0</v>
      </c>
      <c r="I54">
        <f>Bawana_NG!P54</f>
        <v>132.16</v>
      </c>
      <c r="J54">
        <f>Bawana_RLNG!P54</f>
        <v>0</v>
      </c>
      <c r="K54">
        <f>Bawana_Spot!P54</f>
        <v>123</v>
      </c>
      <c r="L54">
        <f>TWOMCL!O54</f>
        <v>0</v>
      </c>
      <c r="M54">
        <f>EDWPCL!S54</f>
        <v>0</v>
      </c>
      <c r="N54">
        <f>'MSW BWN'!S54</f>
        <v>0</v>
      </c>
      <c r="O54">
        <f>BRPL_ISGS_exbus!DM54</f>
        <v>754.70825714428861</v>
      </c>
      <c r="P54" s="36">
        <v>117.65545468593062</v>
      </c>
      <c r="Q54" s="36">
        <v>38.14</v>
      </c>
      <c r="R54" s="38">
        <v>47.5</v>
      </c>
      <c r="S54" s="38">
        <v>0</v>
      </c>
      <c r="T54" s="37">
        <f>SUMPRODUCT(LTA!J54:AN54,LTA!J$101:AN$101,LTA!J$103:AN$103)</f>
        <v>526.66</v>
      </c>
      <c r="U54" s="37">
        <f>SUMPRODUCT(LTA!J54:AN54,LTA!J$102:AN$102,LTA!J$103:AN$103)</f>
        <v>36.57</v>
      </c>
      <c r="V54" s="66">
        <f>SUMPRODUCT(MTOA!B54:G54,MTOA!B$102:G$102,MTOA!B$103:G$103)</f>
        <v>0</v>
      </c>
      <c r="W54" s="66">
        <f>SUMPRODUCT(MTOA!B54:G54,MTOA!B$101:G$101,MTOA!B$103:G$103)</f>
        <v>0</v>
      </c>
      <c r="X54">
        <v>0</v>
      </c>
      <c r="Y54" s="34">
        <f>IEX!H54</f>
        <v>0</v>
      </c>
      <c r="Z54" s="34">
        <f>IEX!N54</f>
        <v>0</v>
      </c>
      <c r="AA54" s="75">
        <f>STOA!H54</f>
        <v>0.87</v>
      </c>
      <c r="AB54" s="75">
        <f>-STOA!N54</f>
        <v>-237.07</v>
      </c>
      <c r="AC54">
        <f t="shared" si="0"/>
        <v>17.148213316646363</v>
      </c>
      <c r="AD54">
        <f t="shared" si="1"/>
        <v>1548.1574955889382</v>
      </c>
      <c r="AE54">
        <f>'IDT-1'!B54</f>
        <v>0</v>
      </c>
      <c r="AF54" s="24"/>
      <c r="AG54">
        <f t="shared" si="2"/>
        <v>1548.1574955889382</v>
      </c>
      <c r="AI54" s="34">
        <f>PXIL!H54</f>
        <v>0</v>
      </c>
      <c r="AJ54" s="34">
        <f>PXIL!N54</f>
        <v>0</v>
      </c>
      <c r="AK54" s="34">
        <f>RTM_IEX!H54</f>
        <v>0</v>
      </c>
      <c r="AL54" s="34">
        <f>RTM_IEX!N54</f>
        <v>0</v>
      </c>
      <c r="AM54" s="34">
        <f>RTM_PXI!H54</f>
        <v>0</v>
      </c>
      <c r="AN54" s="34">
        <f>RTM_PXI!N54</f>
        <v>0</v>
      </c>
      <c r="AO54" s="148">
        <f>GDAM_IEX!H54</f>
        <v>0</v>
      </c>
      <c r="AP54" s="148">
        <f>GDAM_IEX!N54</f>
        <v>0</v>
      </c>
      <c r="AQ54" s="148">
        <f>GDAM_PXI!H54</f>
        <v>0</v>
      </c>
      <c r="AR54" s="148">
        <f>GDAM_PXI!N54</f>
        <v>0</v>
      </c>
      <c r="AS54">
        <f>HPX!H54</f>
        <v>0</v>
      </c>
      <c r="AT54">
        <f>HPX!N54</f>
        <v>0</v>
      </c>
      <c r="AU54">
        <v>52</v>
      </c>
    </row>
    <row r="55" spans="1:47">
      <c r="A55" t="s">
        <v>97</v>
      </c>
      <c r="D55">
        <f>TWEPL!P55</f>
        <v>10.638599999999999</v>
      </c>
      <c r="E55">
        <f>GT_NG!P55</f>
        <v>14.473397075365577</v>
      </c>
      <c r="F55">
        <f>GT_Spot!P55</f>
        <v>0</v>
      </c>
      <c r="G55">
        <f>PPCL_NG!P55</f>
        <v>0</v>
      </c>
      <c r="H55">
        <f>PPCL_Spot!P55</f>
        <v>0</v>
      </c>
      <c r="I55">
        <f>Bawana_NG!P55</f>
        <v>132.16</v>
      </c>
      <c r="J55">
        <f>Bawana_RLNG!P55</f>
        <v>0</v>
      </c>
      <c r="K55">
        <f>Bawana_Spot!P55</f>
        <v>123</v>
      </c>
      <c r="L55">
        <f>TWOMCL!O55</f>
        <v>0</v>
      </c>
      <c r="M55">
        <f>EDWPCL!S55</f>
        <v>0</v>
      </c>
      <c r="N55">
        <f>'MSW BWN'!S55</f>
        <v>0</v>
      </c>
      <c r="O55">
        <f>BRPL_ISGS_exbus!DM55</f>
        <v>692.71121101100766</v>
      </c>
      <c r="P55" s="36">
        <v>117.66</v>
      </c>
      <c r="Q55" s="36">
        <v>38.14</v>
      </c>
      <c r="R55" s="38">
        <v>47.5</v>
      </c>
      <c r="S55" s="38">
        <v>0</v>
      </c>
      <c r="T55" s="37">
        <f>SUMPRODUCT(LTA!J55:AN55,LTA!J$101:AN$101,LTA!J$103:AN$103)</f>
        <v>536.72</v>
      </c>
      <c r="U55" s="37">
        <f>SUMPRODUCT(LTA!J55:AN55,LTA!J$102:AN$102,LTA!J$103:AN$103)</f>
        <v>35.93</v>
      </c>
      <c r="V55" s="66">
        <f>SUMPRODUCT(MTOA!B55:G55,MTOA!B$102:G$102,MTOA!B$103:G$103)</f>
        <v>0</v>
      </c>
      <c r="W55" s="66">
        <f>SUMPRODUCT(MTOA!B55:G55,MTOA!B$101:G$101,MTOA!B$103:G$103)</f>
        <v>0</v>
      </c>
      <c r="X55">
        <v>0</v>
      </c>
      <c r="Y55" s="34">
        <f>IEX!H55</f>
        <v>0</v>
      </c>
      <c r="Z55" s="34">
        <f>IEX!N55</f>
        <v>0</v>
      </c>
      <c r="AA55" s="75">
        <f>STOA!H55</f>
        <v>0.87</v>
      </c>
      <c r="AB55" s="75">
        <f>-STOA!N55</f>
        <v>-237.07</v>
      </c>
      <c r="AC55">
        <f t="shared" si="0"/>
        <v>17.191704309764987</v>
      </c>
      <c r="AD55">
        <f t="shared" si="1"/>
        <v>1553.2915037766084</v>
      </c>
      <c r="AE55">
        <f>'IDT-1'!B55</f>
        <v>0</v>
      </c>
      <c r="AF55" s="24"/>
      <c r="AG55">
        <f t="shared" si="2"/>
        <v>1553.2915037766084</v>
      </c>
      <c r="AI55" s="34">
        <f>PXIL!H55</f>
        <v>0</v>
      </c>
      <c r="AJ55" s="34">
        <f>PXIL!N55</f>
        <v>0</v>
      </c>
      <c r="AK55" s="34">
        <f>RTM_IEX!H55</f>
        <v>57.75</v>
      </c>
      <c r="AL55" s="34">
        <f>RTM_IEX!N55</f>
        <v>0</v>
      </c>
      <c r="AM55" s="34">
        <f>RTM_PXI!H55</f>
        <v>0</v>
      </c>
      <c r="AN55" s="34">
        <f>RTM_PXI!N55</f>
        <v>0</v>
      </c>
      <c r="AO55" s="148">
        <f>GDAM_IEX!H55</f>
        <v>0</v>
      </c>
      <c r="AP55" s="148">
        <f>GDAM_IEX!N55</f>
        <v>0</v>
      </c>
      <c r="AQ55" s="148">
        <f>GDAM_PXI!H55</f>
        <v>0</v>
      </c>
      <c r="AR55" s="148">
        <f>GDAM_PXI!N55</f>
        <v>0</v>
      </c>
      <c r="AS55">
        <f>HPX!H55</f>
        <v>0</v>
      </c>
      <c r="AT55">
        <f>HPX!N55</f>
        <v>0</v>
      </c>
      <c r="AU55">
        <v>53</v>
      </c>
    </row>
    <row r="56" spans="1:47">
      <c r="A56" t="s">
        <v>98</v>
      </c>
      <c r="D56">
        <f>TWEPL!P56</f>
        <v>10.638599999999999</v>
      </c>
      <c r="E56">
        <f>GT_NG!P56</f>
        <v>14.473397075365577</v>
      </c>
      <c r="F56">
        <f>GT_Spot!P56</f>
        <v>0</v>
      </c>
      <c r="G56">
        <f>PPCL_NG!P56</f>
        <v>0</v>
      </c>
      <c r="H56">
        <f>PPCL_Spot!P56</f>
        <v>0</v>
      </c>
      <c r="I56">
        <f>Bawana_NG!P56</f>
        <v>132.16</v>
      </c>
      <c r="J56">
        <f>Bawana_RLNG!P56</f>
        <v>0</v>
      </c>
      <c r="K56">
        <f>Bawana_Spot!P56</f>
        <v>123</v>
      </c>
      <c r="L56">
        <f>TWOMCL!O56</f>
        <v>0</v>
      </c>
      <c r="M56">
        <f>EDWPCL!S56</f>
        <v>0</v>
      </c>
      <c r="N56">
        <f>'MSW BWN'!S56</f>
        <v>0</v>
      </c>
      <c r="O56">
        <f>BRPL_ISGS_exbus!DM56</f>
        <v>677.67748316449251</v>
      </c>
      <c r="P56" s="36">
        <v>117.66</v>
      </c>
      <c r="Q56" s="36">
        <v>14.439999999999996</v>
      </c>
      <c r="R56" s="38">
        <v>47.5</v>
      </c>
      <c r="S56" s="38">
        <v>0</v>
      </c>
      <c r="T56" s="37">
        <f>SUMPRODUCT(LTA!J56:AN56,LTA!J$101:AN$101,LTA!J$103:AN$103)</f>
        <v>536.69999999999993</v>
      </c>
      <c r="U56" s="37">
        <f>SUMPRODUCT(LTA!J56:AN56,LTA!J$102:AN$102,LTA!J$103:AN$103)</f>
        <v>36.54</v>
      </c>
      <c r="V56" s="66">
        <f>SUMPRODUCT(MTOA!B56:G56,MTOA!B$102:G$102,MTOA!B$103:G$103)</f>
        <v>0</v>
      </c>
      <c r="W56" s="66">
        <f>SUMPRODUCT(MTOA!B56:G56,MTOA!B$101:G$101,MTOA!B$103:G$103)</f>
        <v>0</v>
      </c>
      <c r="X56">
        <v>0</v>
      </c>
      <c r="Y56" s="34">
        <f>IEX!H56</f>
        <v>0</v>
      </c>
      <c r="Z56" s="34">
        <f>IEX!N56</f>
        <v>0</v>
      </c>
      <c r="AA56" s="75">
        <f>STOA!H56</f>
        <v>0.87</v>
      </c>
      <c r="AB56" s="75">
        <f>-STOA!N56</f>
        <v>-237.07</v>
      </c>
      <c r="AC56">
        <f t="shared" si="0"/>
        <v>16.895572995854256</v>
      </c>
      <c r="AD56">
        <f t="shared" si="1"/>
        <v>1518.333907244004</v>
      </c>
      <c r="AE56">
        <f>'IDT-1'!B56</f>
        <v>0</v>
      </c>
      <c r="AF56" s="24"/>
      <c r="AG56">
        <f t="shared" si="2"/>
        <v>1518.333907244004</v>
      </c>
      <c r="AI56" s="34">
        <f>PXIL!H56</f>
        <v>0</v>
      </c>
      <c r="AJ56" s="34">
        <f>PXIL!N56</f>
        <v>0</v>
      </c>
      <c r="AK56" s="34">
        <f>RTM_IEX!H56</f>
        <v>60.64</v>
      </c>
      <c r="AL56" s="34">
        <f>RTM_IEX!N56</f>
        <v>0</v>
      </c>
      <c r="AM56" s="34">
        <f>RTM_PXI!H56</f>
        <v>0</v>
      </c>
      <c r="AN56" s="34">
        <f>RTM_PXI!N56</f>
        <v>0</v>
      </c>
      <c r="AO56" s="148">
        <f>GDAM_IEX!H56</f>
        <v>0</v>
      </c>
      <c r="AP56" s="148">
        <f>GDAM_IEX!N56</f>
        <v>0</v>
      </c>
      <c r="AQ56" s="148">
        <f>GDAM_PXI!H56</f>
        <v>0</v>
      </c>
      <c r="AR56" s="148">
        <f>GDAM_PXI!N56</f>
        <v>0</v>
      </c>
      <c r="AS56">
        <f>HPX!H56</f>
        <v>0</v>
      </c>
      <c r="AT56">
        <f>HPX!N56</f>
        <v>0</v>
      </c>
      <c r="AU56">
        <v>54</v>
      </c>
    </row>
    <row r="57" spans="1:47">
      <c r="A57" t="s">
        <v>99</v>
      </c>
      <c r="D57">
        <f>TWEPL!P57</f>
        <v>10.638599999999999</v>
      </c>
      <c r="E57">
        <f>GT_NG!P57</f>
        <v>14.473397075365577</v>
      </c>
      <c r="F57">
        <f>GT_Spot!P57</f>
        <v>0</v>
      </c>
      <c r="G57">
        <f>PPCL_NG!P57</f>
        <v>0</v>
      </c>
      <c r="H57">
        <f>PPCL_Spot!P57</f>
        <v>0</v>
      </c>
      <c r="I57">
        <f>Bawana_NG!P57</f>
        <v>134.61000000000001</v>
      </c>
      <c r="J57">
        <f>Bawana_RLNG!P57</f>
        <v>0</v>
      </c>
      <c r="K57">
        <f>Bawana_Spot!P57</f>
        <v>135.00908418006864</v>
      </c>
      <c r="L57">
        <f>TWOMCL!O57</f>
        <v>0</v>
      </c>
      <c r="M57">
        <f>EDWPCL!S57</f>
        <v>0</v>
      </c>
      <c r="N57">
        <f>'MSW BWN'!S57</f>
        <v>0</v>
      </c>
      <c r="O57">
        <f>BRPL_ISGS_exbus!DM57</f>
        <v>682.18832327496966</v>
      </c>
      <c r="P57" s="36">
        <v>117.66</v>
      </c>
      <c r="Q57" s="36">
        <v>14.44</v>
      </c>
      <c r="R57" s="38">
        <v>47.5</v>
      </c>
      <c r="S57" s="38">
        <v>0</v>
      </c>
      <c r="T57" s="37">
        <f>SUMPRODUCT(LTA!J57:AN57,LTA!J$101:AN$101,LTA!J$103:AN$103)</f>
        <v>532.06999999999994</v>
      </c>
      <c r="U57" s="37">
        <f>SUMPRODUCT(LTA!J57:AN57,LTA!J$102:AN$102,LTA!J$103:AN$103)</f>
        <v>36.72</v>
      </c>
      <c r="V57" s="66">
        <f>SUMPRODUCT(MTOA!B57:G57,MTOA!B$102:G$102,MTOA!B$103:G$103)</f>
        <v>0</v>
      </c>
      <c r="W57" s="66">
        <f>SUMPRODUCT(MTOA!B57:G57,MTOA!B$101:G$101,MTOA!B$103:G$103)</f>
        <v>0</v>
      </c>
      <c r="X57">
        <v>0</v>
      </c>
      <c r="Y57" s="34">
        <f>IEX!H57</f>
        <v>0</v>
      </c>
      <c r="Z57" s="34">
        <f>IEX!N57</f>
        <v>0</v>
      </c>
      <c r="AA57" s="75">
        <f>STOA!H57</f>
        <v>0.87</v>
      </c>
      <c r="AB57" s="75">
        <f>-STOA!N57</f>
        <v>-237.07</v>
      </c>
      <c r="AC57">
        <f t="shared" si="0"/>
        <v>16.766968359894843</v>
      </c>
      <c r="AD57">
        <f t="shared" si="1"/>
        <v>1503.152436170509</v>
      </c>
      <c r="AE57">
        <f>'IDT-1'!B57</f>
        <v>0</v>
      </c>
      <c r="AF57" s="24"/>
      <c r="AG57">
        <f t="shared" si="2"/>
        <v>1503.152436170509</v>
      </c>
      <c r="AI57" s="34">
        <f>PXIL!H57</f>
        <v>0</v>
      </c>
      <c r="AJ57" s="34">
        <f>PXIL!N57</f>
        <v>0</v>
      </c>
      <c r="AK57" s="34">
        <f>RTM_IEX!H57</f>
        <v>30.81</v>
      </c>
      <c r="AL57" s="34">
        <f>RTM_IEX!N57</f>
        <v>0</v>
      </c>
      <c r="AM57" s="34">
        <f>RTM_PXI!H57</f>
        <v>0</v>
      </c>
      <c r="AN57" s="34">
        <f>RTM_PXI!N57</f>
        <v>0</v>
      </c>
      <c r="AO57" s="148">
        <f>GDAM_IEX!H57</f>
        <v>0</v>
      </c>
      <c r="AP57" s="148">
        <f>GDAM_IEX!N57</f>
        <v>0</v>
      </c>
      <c r="AQ57" s="148">
        <f>GDAM_PXI!H57</f>
        <v>0</v>
      </c>
      <c r="AR57" s="148">
        <f>GDAM_PXI!N57</f>
        <v>0</v>
      </c>
      <c r="AS57">
        <f>HPX!H57</f>
        <v>0</v>
      </c>
      <c r="AT57">
        <f>HPX!N57</f>
        <v>0</v>
      </c>
      <c r="AU57">
        <v>55</v>
      </c>
    </row>
    <row r="58" spans="1:47">
      <c r="A58" t="s">
        <v>100</v>
      </c>
      <c r="D58">
        <f>TWEPL!P58</f>
        <v>10.638599999999999</v>
      </c>
      <c r="E58">
        <f>GT_NG!P58</f>
        <v>14.473397075365577</v>
      </c>
      <c r="F58">
        <f>GT_Spot!P58</f>
        <v>0</v>
      </c>
      <c r="G58">
        <f>PPCL_NG!P58</f>
        <v>0</v>
      </c>
      <c r="H58">
        <f>PPCL_Spot!P58</f>
        <v>0</v>
      </c>
      <c r="I58">
        <f>Bawana_NG!P58</f>
        <v>134.61000000000001</v>
      </c>
      <c r="J58">
        <f>Bawana_RLNG!P58</f>
        <v>0</v>
      </c>
      <c r="K58">
        <f>Bawana_Spot!P58</f>
        <v>135.00908418006864</v>
      </c>
      <c r="L58">
        <f>TWOMCL!O58</f>
        <v>0</v>
      </c>
      <c r="M58">
        <f>EDWPCL!S58</f>
        <v>0</v>
      </c>
      <c r="N58">
        <f>'MSW BWN'!S58</f>
        <v>0</v>
      </c>
      <c r="O58">
        <f>BRPL_ISGS_exbus!DM58</f>
        <v>683.29829657234177</v>
      </c>
      <c r="P58" s="36">
        <v>117.66</v>
      </c>
      <c r="Q58" s="36">
        <v>14.44</v>
      </c>
      <c r="R58" s="38">
        <v>47.5</v>
      </c>
      <c r="S58" s="38">
        <v>0</v>
      </c>
      <c r="T58" s="37">
        <f>SUMPRODUCT(LTA!J58:AN58,LTA!J$101:AN$101,LTA!J$103:AN$103)</f>
        <v>532.08999999999992</v>
      </c>
      <c r="U58" s="37">
        <f>SUMPRODUCT(LTA!J58:AN58,LTA!J$102:AN$102,LTA!J$103:AN$103)</f>
        <v>36.659999999999997</v>
      </c>
      <c r="V58" s="66">
        <f>SUMPRODUCT(MTOA!B58:G58,MTOA!B$102:G$102,MTOA!B$103:G$103)</f>
        <v>0</v>
      </c>
      <c r="W58" s="66">
        <f>SUMPRODUCT(MTOA!B58:G58,MTOA!B$101:G$101,MTOA!B$103:G$103)</f>
        <v>0</v>
      </c>
      <c r="X58">
        <v>0</v>
      </c>
      <c r="Y58" s="34">
        <f>IEX!H58</f>
        <v>0</v>
      </c>
      <c r="Z58" s="34">
        <f>IEX!N58</f>
        <v>0</v>
      </c>
      <c r="AA58" s="75">
        <f>STOA!H58</f>
        <v>0.87</v>
      </c>
      <c r="AB58" s="75">
        <f>-STOA!N58</f>
        <v>-237.07</v>
      </c>
      <c r="AC58">
        <f t="shared" si="0"/>
        <v>16.638448135592768</v>
      </c>
      <c r="AD58">
        <f t="shared" si="1"/>
        <v>1487.9809296921833</v>
      </c>
      <c r="AE58">
        <f>'IDT-1'!B58</f>
        <v>0</v>
      </c>
      <c r="AF58" s="24"/>
      <c r="AG58">
        <f t="shared" si="2"/>
        <v>1487.9809296921833</v>
      </c>
      <c r="AI58" s="34">
        <f>PXIL!H58</f>
        <v>0</v>
      </c>
      <c r="AJ58" s="34">
        <f>PXIL!N58</f>
        <v>0</v>
      </c>
      <c r="AK58" s="34">
        <f>RTM_IEX!H58</f>
        <v>14.44</v>
      </c>
      <c r="AL58" s="34">
        <f>RTM_IEX!N58</f>
        <v>0</v>
      </c>
      <c r="AM58" s="34">
        <f>RTM_PXI!H58</f>
        <v>0</v>
      </c>
      <c r="AN58" s="34">
        <f>RTM_PXI!N58</f>
        <v>0</v>
      </c>
      <c r="AO58" s="148">
        <f>GDAM_IEX!H58</f>
        <v>0</v>
      </c>
      <c r="AP58" s="148">
        <f>GDAM_IEX!N58</f>
        <v>0</v>
      </c>
      <c r="AQ58" s="148">
        <f>GDAM_PXI!H58</f>
        <v>0</v>
      </c>
      <c r="AR58" s="148">
        <f>GDAM_PXI!N58</f>
        <v>0</v>
      </c>
      <c r="AS58">
        <f>HPX!H58</f>
        <v>0</v>
      </c>
      <c r="AT58">
        <f>HPX!N58</f>
        <v>0</v>
      </c>
      <c r="AU58">
        <v>56</v>
      </c>
    </row>
    <row r="59" spans="1:47">
      <c r="A59" t="s">
        <v>101</v>
      </c>
      <c r="D59">
        <f>TWEPL!P59</f>
        <v>10.638599999999999</v>
      </c>
      <c r="E59">
        <f>GT_NG!P59</f>
        <v>13.477835648148146</v>
      </c>
      <c r="F59">
        <f>GT_Spot!P59</f>
        <v>0</v>
      </c>
      <c r="G59">
        <f>PPCL_NG!P59</f>
        <v>0</v>
      </c>
      <c r="H59">
        <f>PPCL_Spot!P59</f>
        <v>0</v>
      </c>
      <c r="I59">
        <f>Bawana_NG!P59</f>
        <v>134.61000000000001</v>
      </c>
      <c r="J59">
        <f>Bawana_RLNG!P59</f>
        <v>0</v>
      </c>
      <c r="K59">
        <f>Bawana_Spot!P59</f>
        <v>135.00908418006864</v>
      </c>
      <c r="L59">
        <f>TWOMCL!O59</f>
        <v>0</v>
      </c>
      <c r="M59">
        <f>EDWPCL!S59</f>
        <v>0</v>
      </c>
      <c r="N59">
        <f>'MSW BWN'!S59</f>
        <v>0</v>
      </c>
      <c r="O59">
        <f>BRPL_ISGS_exbus!DM59</f>
        <v>704.14330969191906</v>
      </c>
      <c r="P59" s="36">
        <v>117.66</v>
      </c>
      <c r="Q59" s="36">
        <v>14.44</v>
      </c>
      <c r="R59" s="38">
        <v>47.5</v>
      </c>
      <c r="S59" s="38">
        <v>0</v>
      </c>
      <c r="T59" s="37">
        <f>SUMPRODUCT(LTA!J59:AN59,LTA!J$101:AN$101,LTA!J$103:AN$103)</f>
        <v>474.71</v>
      </c>
      <c r="U59" s="37">
        <f>SUMPRODUCT(LTA!J59:AN59,LTA!J$102:AN$102,LTA!J$103:AN$103)</f>
        <v>37.1</v>
      </c>
      <c r="V59" s="66">
        <f>SUMPRODUCT(MTOA!B59:G59,MTOA!B$102:G$102,MTOA!B$103:G$103)</f>
        <v>0</v>
      </c>
      <c r="W59" s="66">
        <f>SUMPRODUCT(MTOA!B59:G59,MTOA!B$101:G$101,MTOA!B$103:G$103)</f>
        <v>0</v>
      </c>
      <c r="X59">
        <v>0</v>
      </c>
      <c r="Y59" s="34">
        <f>IEX!H59</f>
        <v>0</v>
      </c>
      <c r="Z59" s="34">
        <f>IEX!N59</f>
        <v>0</v>
      </c>
      <c r="AA59" s="75">
        <f>STOA!H59</f>
        <v>0.87</v>
      </c>
      <c r="AB59" s="75">
        <f>-STOA!N59</f>
        <v>-237.07</v>
      </c>
      <c r="AC59">
        <f t="shared" si="0"/>
        <v>16.537139529808595</v>
      </c>
      <c r="AD59">
        <f t="shared" si="1"/>
        <v>1476.0216899903273</v>
      </c>
      <c r="AE59">
        <f>'IDT-1'!B59</f>
        <v>0</v>
      </c>
      <c r="AF59" s="24"/>
      <c r="AG59">
        <f t="shared" si="2"/>
        <v>1476.0216899903273</v>
      </c>
      <c r="AI59" s="34">
        <f>PXIL!H59</f>
        <v>0</v>
      </c>
      <c r="AJ59" s="34">
        <f>PXIL!N59</f>
        <v>0</v>
      </c>
      <c r="AK59" s="34">
        <f>RTM_IEX!H59</f>
        <v>39.47</v>
      </c>
      <c r="AL59" s="34">
        <f>RTM_IEX!N59</f>
        <v>0</v>
      </c>
      <c r="AM59" s="34">
        <f>RTM_PXI!H59</f>
        <v>0</v>
      </c>
      <c r="AN59" s="34">
        <f>RTM_PXI!N59</f>
        <v>0</v>
      </c>
      <c r="AO59" s="148">
        <f>GDAM_IEX!H59</f>
        <v>0</v>
      </c>
      <c r="AP59" s="148">
        <f>GDAM_IEX!N59</f>
        <v>0</v>
      </c>
      <c r="AQ59" s="148">
        <f>GDAM_PXI!H59</f>
        <v>0</v>
      </c>
      <c r="AR59" s="148">
        <f>GDAM_PXI!N59</f>
        <v>0</v>
      </c>
      <c r="AS59">
        <f>HPX!H59</f>
        <v>0</v>
      </c>
      <c r="AT59">
        <f>HPX!N59</f>
        <v>0</v>
      </c>
      <c r="AU59">
        <v>57</v>
      </c>
    </row>
    <row r="60" spans="1:47">
      <c r="A60" t="s">
        <v>102</v>
      </c>
      <c r="D60">
        <f>TWEPL!P60</f>
        <v>10.638599999999999</v>
      </c>
      <c r="E60">
        <f>GT_NG!P60</f>
        <v>13.477835648148146</v>
      </c>
      <c r="F60">
        <f>GT_Spot!P60</f>
        <v>0</v>
      </c>
      <c r="G60">
        <f>PPCL_NG!P60</f>
        <v>0</v>
      </c>
      <c r="H60">
        <f>PPCL_Spot!P60</f>
        <v>0</v>
      </c>
      <c r="I60">
        <f>Bawana_NG!P60</f>
        <v>134.61000000000001</v>
      </c>
      <c r="J60">
        <f>Bawana_RLNG!P60</f>
        <v>0</v>
      </c>
      <c r="K60">
        <f>Bawana_Spot!P60</f>
        <v>135.00908418006864</v>
      </c>
      <c r="L60">
        <f>TWOMCL!O60</f>
        <v>0</v>
      </c>
      <c r="M60">
        <f>EDWPCL!S60</f>
        <v>0</v>
      </c>
      <c r="N60">
        <f>'MSW BWN'!S60</f>
        <v>0</v>
      </c>
      <c r="O60">
        <f>BRPL_ISGS_exbus!DM60</f>
        <v>719.07978102054233</v>
      </c>
      <c r="P60" s="36">
        <v>117.66</v>
      </c>
      <c r="Q60" s="36">
        <v>14.44</v>
      </c>
      <c r="R60" s="38">
        <v>47.5</v>
      </c>
      <c r="S60" s="38">
        <v>0</v>
      </c>
      <c r="T60" s="37">
        <f>SUMPRODUCT(LTA!J60:AN60,LTA!J$101:AN$101,LTA!J$103:AN$103)</f>
        <v>478.04999999999995</v>
      </c>
      <c r="U60" s="37">
        <f>SUMPRODUCT(LTA!J60:AN60,LTA!J$102:AN$102,LTA!J$103:AN$103)</f>
        <v>37.370000000000005</v>
      </c>
      <c r="V60" s="66">
        <f>SUMPRODUCT(MTOA!B60:G60,MTOA!B$102:G$102,MTOA!B$103:G$103)</f>
        <v>0</v>
      </c>
      <c r="W60" s="66">
        <f>SUMPRODUCT(MTOA!B60:G60,MTOA!B$101:G$101,MTOA!B$103:G$103)</f>
        <v>0</v>
      </c>
      <c r="X60">
        <v>0</v>
      </c>
      <c r="Y60" s="34">
        <f>IEX!H60</f>
        <v>0</v>
      </c>
      <c r="Z60" s="34">
        <f>IEX!N60</f>
        <v>0</v>
      </c>
      <c r="AA60" s="75">
        <f>STOA!H60</f>
        <v>0.87</v>
      </c>
      <c r="AB60" s="75">
        <f>-STOA!N60</f>
        <v>-237.07</v>
      </c>
      <c r="AC60">
        <f t="shared" si="0"/>
        <v>16.603973888969026</v>
      </c>
      <c r="AD60">
        <f t="shared" si="1"/>
        <v>1483.9113269597904</v>
      </c>
      <c r="AE60">
        <f>'IDT-1'!B60</f>
        <v>0</v>
      </c>
      <c r="AF60" s="24"/>
      <c r="AG60">
        <f t="shared" si="2"/>
        <v>1483.9113269597904</v>
      </c>
      <c r="AI60" s="34">
        <f>PXIL!H60</f>
        <v>0</v>
      </c>
      <c r="AJ60" s="34">
        <f>PXIL!N60</f>
        <v>0</v>
      </c>
      <c r="AK60" s="34">
        <f>RTM_IEX!H60</f>
        <v>28.88</v>
      </c>
      <c r="AL60" s="34">
        <f>RTM_IEX!N60</f>
        <v>0</v>
      </c>
      <c r="AM60" s="34">
        <f>RTM_PXI!H60</f>
        <v>0</v>
      </c>
      <c r="AN60" s="34">
        <f>RTM_PXI!N60</f>
        <v>0</v>
      </c>
      <c r="AO60" s="148">
        <f>GDAM_IEX!H60</f>
        <v>0</v>
      </c>
      <c r="AP60" s="148">
        <f>GDAM_IEX!N60</f>
        <v>0</v>
      </c>
      <c r="AQ60" s="148">
        <f>GDAM_PXI!H60</f>
        <v>0</v>
      </c>
      <c r="AR60" s="148">
        <f>GDAM_PXI!N60</f>
        <v>0</v>
      </c>
      <c r="AS60">
        <f>HPX!H60</f>
        <v>0</v>
      </c>
      <c r="AT60">
        <f>HPX!N60</f>
        <v>0</v>
      </c>
      <c r="AU60">
        <v>58</v>
      </c>
    </row>
    <row r="61" spans="1:47">
      <c r="A61" t="s">
        <v>103</v>
      </c>
      <c r="D61">
        <f>TWEPL!P61</f>
        <v>10.638599999999999</v>
      </c>
      <c r="E61">
        <f>GT_NG!P61</f>
        <v>13.477835648148146</v>
      </c>
      <c r="F61">
        <f>GT_Spot!P61</f>
        <v>0</v>
      </c>
      <c r="G61">
        <f>PPCL_NG!P61</f>
        <v>0</v>
      </c>
      <c r="H61">
        <f>PPCL_Spot!P61</f>
        <v>0</v>
      </c>
      <c r="I61">
        <f>Bawana_NG!P61</f>
        <v>134.61000000000004</v>
      </c>
      <c r="J61">
        <f>Bawana_RLNG!P61</f>
        <v>0</v>
      </c>
      <c r="K61">
        <f>Bawana_Spot!P61</f>
        <v>135.00908418006864</v>
      </c>
      <c r="L61">
        <f>TWOMCL!O61</f>
        <v>0</v>
      </c>
      <c r="M61">
        <f>EDWPCL!S61</f>
        <v>0</v>
      </c>
      <c r="N61">
        <f>'MSW BWN'!S61</f>
        <v>0</v>
      </c>
      <c r="O61">
        <f>BRPL_ISGS_exbus!DM61</f>
        <v>719.07978102054233</v>
      </c>
      <c r="P61" s="36">
        <v>117.66</v>
      </c>
      <c r="Q61" s="36">
        <v>14.44</v>
      </c>
      <c r="R61" s="38">
        <v>47.5</v>
      </c>
      <c r="S61" s="38">
        <v>0</v>
      </c>
      <c r="T61" s="37">
        <f>SUMPRODUCT(LTA!J61:AN61,LTA!J$101:AN$101,LTA!J$103:AN$103)</f>
        <v>526.15</v>
      </c>
      <c r="U61" s="37">
        <f>SUMPRODUCT(LTA!J61:AN61,LTA!J$102:AN$102,LTA!J$103:AN$103)</f>
        <v>36.870000000000005</v>
      </c>
      <c r="V61" s="66">
        <f>SUMPRODUCT(MTOA!B61:G61,MTOA!B$102:G$102,MTOA!B$103:G$103)</f>
        <v>0</v>
      </c>
      <c r="W61" s="66">
        <f>SUMPRODUCT(MTOA!B61:G61,MTOA!B$101:G$101,MTOA!B$103:G$103)</f>
        <v>0</v>
      </c>
      <c r="X61">
        <v>0</v>
      </c>
      <c r="Y61" s="34">
        <f>IEX!H61</f>
        <v>0</v>
      </c>
      <c r="Z61" s="34">
        <f>IEX!N61</f>
        <v>0</v>
      </c>
      <c r="AA61" s="75">
        <f>STOA!H61</f>
        <v>0.87</v>
      </c>
      <c r="AB61" s="75">
        <f>-STOA!N61</f>
        <v>-237.07</v>
      </c>
      <c r="AC61">
        <f t="shared" si="0"/>
        <v>17.515154926484151</v>
      </c>
      <c r="AD61">
        <f t="shared" si="1"/>
        <v>1412.7201459222749</v>
      </c>
      <c r="AE61">
        <f>'IDT-1'!B61</f>
        <v>0</v>
      </c>
      <c r="AF61" s="24"/>
      <c r="AG61">
        <f t="shared" si="2"/>
        <v>1412.7201459222749</v>
      </c>
      <c r="AI61" s="34">
        <f>PXIL!H61</f>
        <v>0</v>
      </c>
      <c r="AJ61" s="34">
        <f>PXIL!N61</f>
        <v>0</v>
      </c>
      <c r="AK61" s="34">
        <f>RTM_IEX!H61</f>
        <v>0</v>
      </c>
      <c r="AL61" s="34">
        <f>RTM_IEX!N61</f>
        <v>-89</v>
      </c>
      <c r="AM61" s="34">
        <f>RTM_PXI!H61</f>
        <v>0</v>
      </c>
      <c r="AN61" s="34">
        <f>RTM_PXI!N61</f>
        <v>0</v>
      </c>
      <c r="AO61" s="148">
        <f>GDAM_IEX!H61</f>
        <v>0</v>
      </c>
      <c r="AP61" s="148">
        <f>GDAM_IEX!N61</f>
        <v>0</v>
      </c>
      <c r="AQ61" s="148">
        <f>GDAM_PXI!H61</f>
        <v>0</v>
      </c>
      <c r="AR61" s="148">
        <f>GDAM_PXI!N61</f>
        <v>0</v>
      </c>
      <c r="AS61">
        <f>HPX!H61</f>
        <v>0</v>
      </c>
      <c r="AT61">
        <f>HPX!N61</f>
        <v>0</v>
      </c>
      <c r="AU61">
        <v>59</v>
      </c>
    </row>
    <row r="62" spans="1:47">
      <c r="A62" t="s">
        <v>104</v>
      </c>
      <c r="D62">
        <f>TWEPL!P62</f>
        <v>10.638599999999999</v>
      </c>
      <c r="E62">
        <f>GT_NG!P62</f>
        <v>13.477835648148146</v>
      </c>
      <c r="F62">
        <f>GT_Spot!P62</f>
        <v>0</v>
      </c>
      <c r="G62">
        <f>PPCL_NG!P62</f>
        <v>0</v>
      </c>
      <c r="H62">
        <f>PPCL_Spot!P62</f>
        <v>0</v>
      </c>
      <c r="I62">
        <f>Bawana_NG!P62</f>
        <v>134.61000000000004</v>
      </c>
      <c r="J62">
        <f>Bawana_RLNG!P62</f>
        <v>0</v>
      </c>
      <c r="K62">
        <f>Bawana_Spot!P62</f>
        <v>135.00908418006864</v>
      </c>
      <c r="L62">
        <f>TWOMCL!O62</f>
        <v>0</v>
      </c>
      <c r="M62">
        <f>EDWPCL!S62</f>
        <v>0</v>
      </c>
      <c r="N62">
        <f>'MSW BWN'!S62</f>
        <v>0</v>
      </c>
      <c r="O62">
        <f>BRPL_ISGS_exbus!DM62</f>
        <v>713.36819392054224</v>
      </c>
      <c r="P62" s="36">
        <v>117.66</v>
      </c>
      <c r="Q62" s="36">
        <v>14.44</v>
      </c>
      <c r="R62" s="38">
        <v>47.5</v>
      </c>
      <c r="S62" s="38">
        <v>0</v>
      </c>
      <c r="T62" s="37">
        <f>SUMPRODUCT(LTA!J62:AN62,LTA!J$101:AN$101,LTA!J$103:AN$103)</f>
        <v>510.11</v>
      </c>
      <c r="U62" s="37">
        <f>SUMPRODUCT(LTA!J62:AN62,LTA!J$102:AN$102,LTA!J$103:AN$103)</f>
        <v>37.07</v>
      </c>
      <c r="V62" s="66">
        <f>SUMPRODUCT(MTOA!B62:G62,MTOA!B$102:G$102,MTOA!B$103:G$103)</f>
        <v>0</v>
      </c>
      <c r="W62" s="66">
        <f>SUMPRODUCT(MTOA!B62:G62,MTOA!B$101:G$101,MTOA!B$103:G$103)</f>
        <v>0</v>
      </c>
      <c r="X62">
        <v>0</v>
      </c>
      <c r="Y62" s="34">
        <f>IEX!H62</f>
        <v>0</v>
      </c>
      <c r="Z62" s="34">
        <f>IEX!N62</f>
        <v>0</v>
      </c>
      <c r="AA62" s="75">
        <f>STOA!H62</f>
        <v>0.87</v>
      </c>
      <c r="AB62" s="75">
        <f>-STOA!N62</f>
        <v>-237.07</v>
      </c>
      <c r="AC62">
        <f t="shared" si="0"/>
        <v>17.232467702145485</v>
      </c>
      <c r="AD62">
        <f t="shared" si="1"/>
        <v>1403.4512460466137</v>
      </c>
      <c r="AE62">
        <f>'IDT-1'!B62</f>
        <v>0</v>
      </c>
      <c r="AF62" s="24"/>
      <c r="AG62">
        <f t="shared" si="2"/>
        <v>1403.4512460466137</v>
      </c>
      <c r="AI62" s="34">
        <f>PXIL!H62</f>
        <v>0</v>
      </c>
      <c r="AJ62" s="34">
        <f>PXIL!N62</f>
        <v>0</v>
      </c>
      <c r="AK62" s="34">
        <f>RTM_IEX!H62</f>
        <v>0</v>
      </c>
      <c r="AL62" s="34">
        <f>RTM_IEX!N62</f>
        <v>-77</v>
      </c>
      <c r="AM62" s="34">
        <f>RTM_PXI!H62</f>
        <v>0</v>
      </c>
      <c r="AN62" s="34">
        <f>RTM_PXI!N62</f>
        <v>0</v>
      </c>
      <c r="AO62" s="148">
        <f>GDAM_IEX!H62</f>
        <v>0</v>
      </c>
      <c r="AP62" s="148">
        <f>GDAM_IEX!N62</f>
        <v>0</v>
      </c>
      <c r="AQ62" s="148">
        <f>GDAM_PXI!H62</f>
        <v>0</v>
      </c>
      <c r="AR62" s="148">
        <f>GDAM_PXI!N62</f>
        <v>0</v>
      </c>
      <c r="AS62">
        <f>HPX!H62</f>
        <v>0</v>
      </c>
      <c r="AT62">
        <f>HPX!N62</f>
        <v>0</v>
      </c>
      <c r="AU62">
        <v>60</v>
      </c>
    </row>
    <row r="63" spans="1:47">
      <c r="A63" t="s">
        <v>105</v>
      </c>
      <c r="D63">
        <f>TWEPL!P63</f>
        <v>10.638599999999999</v>
      </c>
      <c r="E63">
        <f>GT_NG!P63</f>
        <v>13.477835648148146</v>
      </c>
      <c r="F63">
        <f>GT_Spot!P63</f>
        <v>0</v>
      </c>
      <c r="G63">
        <f>PPCL_NG!P63</f>
        <v>0</v>
      </c>
      <c r="H63">
        <f>PPCL_Spot!P63</f>
        <v>0</v>
      </c>
      <c r="I63">
        <f>Bawana_NG!P63</f>
        <v>134.61000000000001</v>
      </c>
      <c r="J63">
        <f>Bawana_RLNG!P63</f>
        <v>0</v>
      </c>
      <c r="K63">
        <f>Bawana_Spot!P63</f>
        <v>140</v>
      </c>
      <c r="L63">
        <f>TWOMCL!O63</f>
        <v>0</v>
      </c>
      <c r="M63">
        <f>EDWPCL!S63</f>
        <v>0</v>
      </c>
      <c r="N63">
        <f>'MSW BWN'!S63</f>
        <v>0</v>
      </c>
      <c r="O63">
        <f>BRPL_ISGS_exbus!DM63</f>
        <v>726.90625885833288</v>
      </c>
      <c r="P63" s="36">
        <v>117.66</v>
      </c>
      <c r="Q63" s="36">
        <v>38.14</v>
      </c>
      <c r="R63" s="38">
        <v>47.5</v>
      </c>
      <c r="S63" s="38">
        <v>0</v>
      </c>
      <c r="T63" s="37">
        <f>SUMPRODUCT(LTA!J63:AN63,LTA!J$101:AN$101,LTA!J$103:AN$103)</f>
        <v>478.88</v>
      </c>
      <c r="U63" s="37">
        <f>SUMPRODUCT(LTA!J63:AN63,LTA!J$102:AN$102,LTA!J$103:AN$103)</f>
        <v>37.35</v>
      </c>
      <c r="V63" s="66">
        <f>SUMPRODUCT(MTOA!B63:G63,MTOA!B$102:G$102,MTOA!B$103:G$103)</f>
        <v>0</v>
      </c>
      <c r="W63" s="66">
        <f>SUMPRODUCT(MTOA!B63:G63,MTOA!B$101:G$101,MTOA!B$103:G$103)</f>
        <v>0</v>
      </c>
      <c r="X63">
        <v>0</v>
      </c>
      <c r="Y63" s="34">
        <f>IEX!H63</f>
        <v>0</v>
      </c>
      <c r="Z63" s="34">
        <f>IEX!N63</f>
        <v>0</v>
      </c>
      <c r="AA63" s="75">
        <f>STOA!H63</f>
        <v>0.67</v>
      </c>
      <c r="AB63" s="75">
        <f>-STOA!N63</f>
        <v>-237.07</v>
      </c>
      <c r="AC63">
        <f t="shared" si="0"/>
        <v>17.528838925907692</v>
      </c>
      <c r="AD63">
        <f t="shared" si="1"/>
        <v>1390.2338555805738</v>
      </c>
      <c r="AE63">
        <f>'IDT-1'!B63</f>
        <v>0</v>
      </c>
      <c r="AF63" s="24"/>
      <c r="AG63">
        <f t="shared" si="2"/>
        <v>1390.2338555805738</v>
      </c>
      <c r="AI63" s="34">
        <f>PXIL!H63</f>
        <v>0</v>
      </c>
      <c r="AJ63" s="34">
        <f>PXIL!N63</f>
        <v>0</v>
      </c>
      <c r="AK63" s="34">
        <f>RTM_IEX!H63</f>
        <v>0</v>
      </c>
      <c r="AL63" s="34">
        <f>RTM_IEX!N63</f>
        <v>-101</v>
      </c>
      <c r="AM63" s="34">
        <f>RTM_PXI!H63</f>
        <v>0</v>
      </c>
      <c r="AN63" s="34">
        <f>RTM_PXI!N63</f>
        <v>0</v>
      </c>
      <c r="AO63" s="148">
        <f>GDAM_IEX!H63</f>
        <v>0</v>
      </c>
      <c r="AP63" s="148">
        <f>GDAM_IEX!N63</f>
        <v>0</v>
      </c>
      <c r="AQ63" s="148">
        <f>GDAM_PXI!H63</f>
        <v>0</v>
      </c>
      <c r="AR63" s="148">
        <f>GDAM_PXI!N63</f>
        <v>0</v>
      </c>
      <c r="AS63">
        <f>HPX!H63</f>
        <v>0</v>
      </c>
      <c r="AT63">
        <f>HPX!N63</f>
        <v>0</v>
      </c>
      <c r="AU63">
        <v>61</v>
      </c>
    </row>
    <row r="64" spans="1:47">
      <c r="A64" t="s">
        <v>106</v>
      </c>
      <c r="D64">
        <f>TWEPL!P64</f>
        <v>10.638599999999999</v>
      </c>
      <c r="E64">
        <f>GT_NG!P64</f>
        <v>13.477835648148146</v>
      </c>
      <c r="F64">
        <f>GT_Spot!P64</f>
        <v>0</v>
      </c>
      <c r="G64">
        <f>PPCL_NG!P64</f>
        <v>0</v>
      </c>
      <c r="H64">
        <f>PPCL_Spot!P64</f>
        <v>0</v>
      </c>
      <c r="I64">
        <f>Bawana_NG!P64</f>
        <v>134.61000000000001</v>
      </c>
      <c r="J64">
        <f>Bawana_RLNG!P64</f>
        <v>0</v>
      </c>
      <c r="K64">
        <f>Bawana_Spot!P64</f>
        <v>140</v>
      </c>
      <c r="L64">
        <f>TWOMCL!O64</f>
        <v>0</v>
      </c>
      <c r="M64">
        <f>EDWPCL!S64</f>
        <v>0</v>
      </c>
      <c r="N64">
        <f>'MSW BWN'!S64</f>
        <v>0</v>
      </c>
      <c r="O64">
        <f>BRPL_ISGS_exbus!DM64</f>
        <v>736.3745657437305</v>
      </c>
      <c r="P64" s="36">
        <v>117.66</v>
      </c>
      <c r="Q64" s="36">
        <v>38.14</v>
      </c>
      <c r="R64" s="38">
        <v>47.5</v>
      </c>
      <c r="S64" s="38">
        <v>0</v>
      </c>
      <c r="T64" s="37">
        <f>SUMPRODUCT(LTA!J64:AN64,LTA!J$101:AN$101,LTA!J$103:AN$103)</f>
        <v>453.58000000000004</v>
      </c>
      <c r="U64" s="37">
        <f>SUMPRODUCT(LTA!J64:AN64,LTA!J$102:AN$102,LTA!J$103:AN$103)</f>
        <v>37.730000000000004</v>
      </c>
      <c r="V64" s="66">
        <f>SUMPRODUCT(MTOA!B64:G64,MTOA!B$102:G$102,MTOA!B$103:G$103)</f>
        <v>0</v>
      </c>
      <c r="W64" s="66">
        <f>SUMPRODUCT(MTOA!B64:G64,MTOA!B$101:G$101,MTOA!B$103:G$103)</f>
        <v>0</v>
      </c>
      <c r="X64">
        <v>0</v>
      </c>
      <c r="Y64" s="34">
        <f>IEX!H64</f>
        <v>0</v>
      </c>
      <c r="Z64" s="34">
        <f>IEX!N64</f>
        <v>0</v>
      </c>
      <c r="AA64" s="75">
        <f>STOA!H64</f>
        <v>0.67</v>
      </c>
      <c r="AB64" s="75">
        <f>-STOA!N64</f>
        <v>-237.07</v>
      </c>
      <c r="AC64">
        <f t="shared" si="0"/>
        <v>17.373631230570361</v>
      </c>
      <c r="AD64">
        <f t="shared" si="1"/>
        <v>1377.9373701613085</v>
      </c>
      <c r="AE64">
        <f>'IDT-1'!B64</f>
        <v>0</v>
      </c>
      <c r="AF64" s="24"/>
      <c r="AG64">
        <f t="shared" si="2"/>
        <v>1377.9373701613085</v>
      </c>
      <c r="AI64" s="34">
        <f>PXIL!H64</f>
        <v>0</v>
      </c>
      <c r="AJ64" s="34">
        <f>PXIL!N64</f>
        <v>0</v>
      </c>
      <c r="AK64" s="34">
        <f>RTM_IEX!H64</f>
        <v>0</v>
      </c>
      <c r="AL64" s="34">
        <f>RTM_IEX!N64</f>
        <v>-98</v>
      </c>
      <c r="AM64" s="34">
        <f>RTM_PXI!H64</f>
        <v>0</v>
      </c>
      <c r="AN64" s="34">
        <f>RTM_PXI!N64</f>
        <v>0</v>
      </c>
      <c r="AO64" s="148">
        <f>GDAM_IEX!H64</f>
        <v>0</v>
      </c>
      <c r="AP64" s="148">
        <f>GDAM_IEX!N64</f>
        <v>0</v>
      </c>
      <c r="AQ64" s="148">
        <f>GDAM_PXI!H64</f>
        <v>0</v>
      </c>
      <c r="AR64" s="148">
        <f>GDAM_PXI!N64</f>
        <v>0</v>
      </c>
      <c r="AS64">
        <f>HPX!H64</f>
        <v>0</v>
      </c>
      <c r="AT64">
        <f>HPX!N64</f>
        <v>0</v>
      </c>
      <c r="AU64">
        <v>62</v>
      </c>
    </row>
    <row r="65" spans="1:47">
      <c r="A65" t="s">
        <v>107</v>
      </c>
      <c r="D65">
        <f>TWEPL!P65</f>
        <v>10.638599999999999</v>
      </c>
      <c r="E65">
        <f>GT_NG!P65</f>
        <v>13.477835648148146</v>
      </c>
      <c r="F65">
        <f>GT_Spot!P65</f>
        <v>0</v>
      </c>
      <c r="G65">
        <f>PPCL_NG!P65</f>
        <v>0</v>
      </c>
      <c r="H65">
        <f>PPCL_Spot!P65</f>
        <v>0</v>
      </c>
      <c r="I65">
        <f>Bawana_NG!P65</f>
        <v>134.61000000000001</v>
      </c>
      <c r="J65">
        <f>Bawana_RLNG!P65</f>
        <v>0</v>
      </c>
      <c r="K65">
        <f>Bawana_Spot!P65</f>
        <v>140</v>
      </c>
      <c r="L65">
        <f>TWOMCL!O65</f>
        <v>0</v>
      </c>
      <c r="M65">
        <f>EDWPCL!S65</f>
        <v>0</v>
      </c>
      <c r="N65">
        <f>'MSW BWN'!S65</f>
        <v>0</v>
      </c>
      <c r="O65">
        <f>BRPL_ISGS_exbus!DM65</f>
        <v>726.4347394373234</v>
      </c>
      <c r="P65" s="36">
        <v>117.66</v>
      </c>
      <c r="Q65" s="36">
        <v>38.14</v>
      </c>
      <c r="R65" s="38">
        <v>47.5</v>
      </c>
      <c r="S65" s="38">
        <v>0</v>
      </c>
      <c r="T65" s="37">
        <f>SUMPRODUCT(LTA!J65:AN65,LTA!J$101:AN$101,LTA!J$103:AN$103)</f>
        <v>387.02</v>
      </c>
      <c r="U65" s="37">
        <f>SUMPRODUCT(LTA!J65:AN65,LTA!J$102:AN$102,LTA!J$103:AN$103)</f>
        <v>37.870000000000005</v>
      </c>
      <c r="V65" s="66">
        <f>SUMPRODUCT(MTOA!B65:G65,MTOA!B$102:G$102,MTOA!B$103:G$103)</f>
        <v>0</v>
      </c>
      <c r="W65" s="66">
        <f>SUMPRODUCT(MTOA!B65:G65,MTOA!B$101:G$101,MTOA!B$103:G$103)</f>
        <v>0</v>
      </c>
      <c r="X65">
        <v>0</v>
      </c>
      <c r="Y65" s="34">
        <f>IEX!H65</f>
        <v>0</v>
      </c>
      <c r="Z65" s="34">
        <f>IEX!N65</f>
        <v>0</v>
      </c>
      <c r="AA65" s="75">
        <f>STOA!H65</f>
        <v>0.67</v>
      </c>
      <c r="AB65" s="75">
        <f>-STOA!N65</f>
        <v>-237.07</v>
      </c>
      <c r="AC65">
        <f t="shared" si="0"/>
        <v>15.902035232557415</v>
      </c>
      <c r="AD65">
        <f t="shared" si="1"/>
        <v>1401.0491398529145</v>
      </c>
      <c r="AE65">
        <f>'IDT-1'!B65</f>
        <v>0</v>
      </c>
      <c r="AF65" s="24"/>
      <c r="AG65">
        <f t="shared" si="2"/>
        <v>1401.0491398529145</v>
      </c>
      <c r="AI65" s="34">
        <f>PXIL!H65</f>
        <v>0</v>
      </c>
      <c r="AJ65" s="34">
        <f>PXIL!N65</f>
        <v>0</v>
      </c>
      <c r="AK65" s="34">
        <f>RTM_IEX!H65</f>
        <v>0</v>
      </c>
      <c r="AL65" s="34">
        <f>RTM_IEX!N65</f>
        <v>0</v>
      </c>
      <c r="AM65" s="34">
        <f>RTM_PXI!H65</f>
        <v>0</v>
      </c>
      <c r="AN65" s="34">
        <f>RTM_PXI!N65</f>
        <v>0</v>
      </c>
      <c r="AO65" s="148">
        <f>GDAM_IEX!H65</f>
        <v>0</v>
      </c>
      <c r="AP65" s="148">
        <f>GDAM_IEX!N65</f>
        <v>0</v>
      </c>
      <c r="AQ65" s="148">
        <f>GDAM_PXI!H65</f>
        <v>0</v>
      </c>
      <c r="AR65" s="148">
        <f>GDAM_PXI!N65</f>
        <v>0</v>
      </c>
      <c r="AS65">
        <f>HPX!H65</f>
        <v>0</v>
      </c>
      <c r="AT65">
        <f>HPX!N65</f>
        <v>0</v>
      </c>
      <c r="AU65">
        <v>63</v>
      </c>
    </row>
    <row r="66" spans="1:47">
      <c r="A66" t="s">
        <v>108</v>
      </c>
      <c r="D66">
        <f>TWEPL!P66</f>
        <v>10.638599999999999</v>
      </c>
      <c r="E66">
        <f>GT_NG!P66</f>
        <v>13.477835648148146</v>
      </c>
      <c r="F66">
        <f>GT_Spot!P66</f>
        <v>0</v>
      </c>
      <c r="G66">
        <f>PPCL_NG!P66</f>
        <v>0</v>
      </c>
      <c r="H66">
        <f>PPCL_Spot!P66</f>
        <v>0</v>
      </c>
      <c r="I66">
        <f>Bawana_NG!P66</f>
        <v>134.61000000000001</v>
      </c>
      <c r="J66">
        <f>Bawana_RLNG!P66</f>
        <v>0</v>
      </c>
      <c r="K66">
        <f>Bawana_Spot!P66</f>
        <v>140</v>
      </c>
      <c r="L66">
        <f>TWOMCL!O66</f>
        <v>0</v>
      </c>
      <c r="M66">
        <f>EDWPCL!S66</f>
        <v>0</v>
      </c>
      <c r="N66">
        <f>'MSW BWN'!S66</f>
        <v>0</v>
      </c>
      <c r="O66">
        <f>BRPL_ISGS_exbus!DM66</f>
        <v>726.4347394373234</v>
      </c>
      <c r="P66" s="36">
        <v>117.66</v>
      </c>
      <c r="Q66" s="36">
        <v>38.14</v>
      </c>
      <c r="R66" s="38">
        <v>47.5</v>
      </c>
      <c r="S66" s="38">
        <v>0</v>
      </c>
      <c r="T66" s="37">
        <f>SUMPRODUCT(LTA!J66:AN66,LTA!J$101:AN$101,LTA!J$103:AN$103)</f>
        <v>354.87</v>
      </c>
      <c r="U66" s="37">
        <f>SUMPRODUCT(LTA!J66:AN66,LTA!J$102:AN$102,LTA!J$103:AN$103)</f>
        <v>38.07</v>
      </c>
      <c r="V66" s="66">
        <f>SUMPRODUCT(MTOA!B66:G66,MTOA!B$102:G$102,MTOA!B$103:G$103)</f>
        <v>0</v>
      </c>
      <c r="W66" s="66">
        <f>SUMPRODUCT(MTOA!B66:G66,MTOA!B$101:G$101,MTOA!B$103:G$103)</f>
        <v>0</v>
      </c>
      <c r="X66">
        <v>0</v>
      </c>
      <c r="Y66" s="34">
        <f>IEX!H66</f>
        <v>0</v>
      </c>
      <c r="Z66" s="34">
        <f>IEX!N66</f>
        <v>0</v>
      </c>
      <c r="AA66" s="75">
        <f>STOA!H66</f>
        <v>0.67</v>
      </c>
      <c r="AB66" s="75">
        <f>-STOA!N66</f>
        <v>-237.07</v>
      </c>
      <c r="AC66">
        <f t="shared" si="0"/>
        <v>15.633655232557414</v>
      </c>
      <c r="AD66">
        <f t="shared" si="1"/>
        <v>1369.3675198529145</v>
      </c>
      <c r="AE66">
        <f>'IDT-1'!B66</f>
        <v>0</v>
      </c>
      <c r="AF66" s="24"/>
      <c r="AG66">
        <f t="shared" si="2"/>
        <v>1369.3675198529145</v>
      </c>
      <c r="AI66" s="34">
        <f>PXIL!H66</f>
        <v>0</v>
      </c>
      <c r="AJ66" s="34">
        <f>PXIL!N66</f>
        <v>0</v>
      </c>
      <c r="AK66" s="34">
        <f>RTM_IEX!H66</f>
        <v>0</v>
      </c>
      <c r="AL66" s="34">
        <f>RTM_IEX!N66</f>
        <v>0</v>
      </c>
      <c r="AM66" s="34">
        <f>RTM_PXI!H66</f>
        <v>0</v>
      </c>
      <c r="AN66" s="34">
        <f>RTM_PXI!N66</f>
        <v>0</v>
      </c>
      <c r="AO66" s="148">
        <f>GDAM_IEX!H66</f>
        <v>0</v>
      </c>
      <c r="AP66" s="148">
        <f>GDAM_IEX!N66</f>
        <v>0</v>
      </c>
      <c r="AQ66" s="148">
        <f>GDAM_PXI!H66</f>
        <v>0</v>
      </c>
      <c r="AR66" s="148">
        <f>GDAM_PXI!N66</f>
        <v>0</v>
      </c>
      <c r="AS66">
        <f>HPX!H66</f>
        <v>0</v>
      </c>
      <c r="AT66">
        <f>HPX!N66</f>
        <v>0</v>
      </c>
      <c r="AU66">
        <v>64</v>
      </c>
    </row>
    <row r="67" spans="1:47">
      <c r="A67" t="s">
        <v>109</v>
      </c>
      <c r="D67">
        <f>TWEPL!P67</f>
        <v>10.638599999999999</v>
      </c>
      <c r="E67">
        <f>GT_NG!P67</f>
        <v>13.477835648148146</v>
      </c>
      <c r="F67">
        <f>GT_Spot!P67</f>
        <v>0</v>
      </c>
      <c r="G67">
        <f>PPCL_NG!P67</f>
        <v>0</v>
      </c>
      <c r="H67">
        <f>PPCL_Spot!P67</f>
        <v>0</v>
      </c>
      <c r="I67">
        <f>Bawana_NG!P67</f>
        <v>134.61000000000001</v>
      </c>
      <c r="J67">
        <f>Bawana_RLNG!P67</f>
        <v>0</v>
      </c>
      <c r="K67">
        <f>Bawana_Spot!P67</f>
        <v>140</v>
      </c>
      <c r="L67">
        <f>TWOMCL!O67</f>
        <v>0</v>
      </c>
      <c r="M67">
        <f>EDWPCL!S67</f>
        <v>0</v>
      </c>
      <c r="N67">
        <f>'MSW BWN'!S67</f>
        <v>0</v>
      </c>
      <c r="O67">
        <f>BRPL_ISGS_exbus!DM67</f>
        <v>721.82696216079478</v>
      </c>
      <c r="P67" s="36">
        <v>117.65545468593062</v>
      </c>
      <c r="Q67" s="36">
        <v>38.14</v>
      </c>
      <c r="R67" s="38">
        <v>47.5</v>
      </c>
      <c r="S67" s="38">
        <v>0</v>
      </c>
      <c r="T67" s="37">
        <f>SUMPRODUCT(LTA!J67:AN67,LTA!J$101:AN$101,LTA!J$103:AN$103)</f>
        <v>361.17999999999995</v>
      </c>
      <c r="U67" s="37">
        <f>SUMPRODUCT(LTA!J67:AN67,LTA!J$102:AN$102,LTA!J$103:AN$103)</f>
        <v>40.65</v>
      </c>
      <c r="V67" s="66">
        <f>SUMPRODUCT(MTOA!B67:G67,MTOA!B$102:G$102,MTOA!B$103:G$103)</f>
        <v>0</v>
      </c>
      <c r="W67" s="66">
        <f>SUMPRODUCT(MTOA!B67:G67,MTOA!B$101:G$101,MTOA!B$103:G$103)</f>
        <v>0</v>
      </c>
      <c r="X67">
        <v>0</v>
      </c>
      <c r="Y67" s="34">
        <f>IEX!H67</f>
        <v>0</v>
      </c>
      <c r="Z67" s="34">
        <f>IEX!N67</f>
        <v>0</v>
      </c>
      <c r="AA67" s="75">
        <f>STOA!H67</f>
        <v>0.53</v>
      </c>
      <c r="AB67" s="75">
        <f>-STOA!N67</f>
        <v>-237.07</v>
      </c>
      <c r="AC67">
        <f t="shared" si="0"/>
        <v>15.668411722796391</v>
      </c>
      <c r="AD67">
        <f t="shared" si="1"/>
        <v>1373.4704407720774</v>
      </c>
      <c r="AE67">
        <f>'IDT-1'!B67</f>
        <v>0</v>
      </c>
      <c r="AF67" s="24"/>
      <c r="AG67">
        <f t="shared" si="2"/>
        <v>1373.4704407720774</v>
      </c>
      <c r="AI67" s="34">
        <f>PXIL!H67</f>
        <v>0</v>
      </c>
      <c r="AJ67" s="34">
        <f>PXIL!N67</f>
        <v>0</v>
      </c>
      <c r="AK67" s="34">
        <f>RTM_IEX!H67</f>
        <v>0</v>
      </c>
      <c r="AL67" s="34">
        <f>RTM_IEX!N67</f>
        <v>0</v>
      </c>
      <c r="AM67" s="34">
        <f>RTM_PXI!H67</f>
        <v>0</v>
      </c>
      <c r="AN67" s="34">
        <f>RTM_PXI!N67</f>
        <v>0</v>
      </c>
      <c r="AO67" s="148">
        <f>GDAM_IEX!H67</f>
        <v>0</v>
      </c>
      <c r="AP67" s="148">
        <f>GDAM_IEX!N67</f>
        <v>0</v>
      </c>
      <c r="AQ67" s="148">
        <f>GDAM_PXI!H67</f>
        <v>0</v>
      </c>
      <c r="AR67" s="148">
        <f>GDAM_PXI!N67</f>
        <v>0</v>
      </c>
      <c r="AS67">
        <f>HPX!H67</f>
        <v>0</v>
      </c>
      <c r="AT67">
        <f>HPX!N67</f>
        <v>0</v>
      </c>
      <c r="AU67">
        <v>65</v>
      </c>
    </row>
    <row r="68" spans="1:47">
      <c r="A68" t="s">
        <v>110</v>
      </c>
      <c r="D68">
        <f>TWEPL!P68</f>
        <v>10.638599999999999</v>
      </c>
      <c r="E68">
        <f>GT_NG!P68</f>
        <v>13.477835648148146</v>
      </c>
      <c r="F68">
        <f>GT_Spot!P68</f>
        <v>0</v>
      </c>
      <c r="G68">
        <f>PPCL_NG!P68</f>
        <v>0</v>
      </c>
      <c r="H68">
        <f>PPCL_Spot!P68</f>
        <v>0</v>
      </c>
      <c r="I68">
        <f>Bawana_NG!P68</f>
        <v>134.61000000000001</v>
      </c>
      <c r="J68">
        <f>Bawana_RLNG!P68</f>
        <v>0</v>
      </c>
      <c r="K68">
        <f>Bawana_Spot!P68</f>
        <v>140</v>
      </c>
      <c r="L68">
        <f>TWOMCL!O68</f>
        <v>0</v>
      </c>
      <c r="M68">
        <f>EDWPCL!S68</f>
        <v>0</v>
      </c>
      <c r="N68">
        <f>'MSW BWN'!S68</f>
        <v>0</v>
      </c>
      <c r="O68">
        <f>BRPL_ISGS_exbus!DM68</f>
        <v>783.94631515543222</v>
      </c>
      <c r="P68" s="36">
        <v>117.65545468593062</v>
      </c>
      <c r="Q68" s="36">
        <v>38.14</v>
      </c>
      <c r="R68" s="38">
        <v>47.5</v>
      </c>
      <c r="S68" s="38">
        <v>0</v>
      </c>
      <c r="T68" s="37">
        <f>SUMPRODUCT(LTA!J68:AN68,LTA!J$101:AN$101,LTA!J$103:AN$103)</f>
        <v>321.59000000000003</v>
      </c>
      <c r="U68" s="37">
        <f>SUMPRODUCT(LTA!J68:AN68,LTA!J$102:AN$102,LTA!J$103:AN$103)</f>
        <v>40.43</v>
      </c>
      <c r="V68" s="66">
        <f>SUMPRODUCT(MTOA!B68:G68,MTOA!B$102:G$102,MTOA!B$103:G$103)</f>
        <v>0</v>
      </c>
      <c r="W68" s="66">
        <f>SUMPRODUCT(MTOA!B68:G68,MTOA!B$101:G$101,MTOA!B$103:G$103)</f>
        <v>0</v>
      </c>
      <c r="X68">
        <v>0</v>
      </c>
      <c r="Y68" s="34">
        <f>IEX!H68</f>
        <v>0</v>
      </c>
      <c r="Z68" s="34">
        <f>IEX!N68</f>
        <v>0</v>
      </c>
      <c r="AA68" s="75">
        <f>STOA!H68</f>
        <v>0.53</v>
      </c>
      <c r="AB68" s="75">
        <f>-STOA!N68</f>
        <v>-237.07</v>
      </c>
      <c r="AC68">
        <f t="shared" ref="AC68:AC98" si="3">SUMIF(B68:AB68,"&gt;0")*$AC$2-SUMIF(B68:AB68,"&lt;0")*($AC$2/(1-$AC$2))+SUMIF(AI68:AR68,"&gt;0")*$AC$2-SUMIF(AI68:AR68,"&lt;0")*($AC$2/(1-$AC$2))</f>
        <v>15.855810287951345</v>
      </c>
      <c r="AD68">
        <f t="shared" ref="AD68:AD98" si="4">SUM(B68:AB68,AI68:AT68)-AC68</f>
        <v>1395.5923952015601</v>
      </c>
      <c r="AE68">
        <f>'IDT-1'!B68</f>
        <v>0</v>
      </c>
      <c r="AF68" s="24"/>
      <c r="AG68">
        <f t="shared" ref="AG68:AG98" si="5">SUM(AD68:AF68)</f>
        <v>1395.5923952015601</v>
      </c>
      <c r="AI68" s="34">
        <f>PXIL!H68</f>
        <v>0</v>
      </c>
      <c r="AJ68" s="34">
        <f>PXIL!N68</f>
        <v>0</v>
      </c>
      <c r="AK68" s="34">
        <f>RTM_IEX!H68</f>
        <v>0</v>
      </c>
      <c r="AL68" s="34">
        <f>RTM_IEX!N68</f>
        <v>0</v>
      </c>
      <c r="AM68" s="34">
        <f>RTM_PXI!H68</f>
        <v>0</v>
      </c>
      <c r="AN68" s="34">
        <f>RTM_PXI!N68</f>
        <v>0</v>
      </c>
      <c r="AO68" s="148">
        <f>GDAM_IEX!H68</f>
        <v>0</v>
      </c>
      <c r="AP68" s="148">
        <f>GDAM_IEX!N68</f>
        <v>0</v>
      </c>
      <c r="AQ68" s="148">
        <f>GDAM_PXI!H68</f>
        <v>0</v>
      </c>
      <c r="AR68" s="148">
        <f>GDAM_PXI!N68</f>
        <v>0</v>
      </c>
      <c r="AS68">
        <f>HPX!H68</f>
        <v>0</v>
      </c>
      <c r="AT68">
        <f>HPX!N68</f>
        <v>0</v>
      </c>
      <c r="AU68">
        <v>66</v>
      </c>
    </row>
    <row r="69" spans="1:47">
      <c r="A69" t="s">
        <v>111</v>
      </c>
      <c r="D69">
        <f>TWEPL!P69</f>
        <v>10.638599999999999</v>
      </c>
      <c r="E69">
        <f>GT_NG!P69</f>
        <v>13.477835648148146</v>
      </c>
      <c r="F69">
        <f>GT_Spot!P69</f>
        <v>0</v>
      </c>
      <c r="G69">
        <f>PPCL_NG!P69</f>
        <v>0</v>
      </c>
      <c r="H69">
        <f>PPCL_Spot!P69</f>
        <v>0</v>
      </c>
      <c r="I69">
        <f>Bawana_NG!P69</f>
        <v>134.61000000000001</v>
      </c>
      <c r="J69">
        <f>Bawana_RLNG!P69</f>
        <v>0</v>
      </c>
      <c r="K69">
        <f>Bawana_Spot!P69</f>
        <v>140</v>
      </c>
      <c r="L69">
        <f>TWOMCL!O69</f>
        <v>0</v>
      </c>
      <c r="M69">
        <f>EDWPCL!S69</f>
        <v>0</v>
      </c>
      <c r="N69">
        <f>'MSW BWN'!S69</f>
        <v>0</v>
      </c>
      <c r="O69">
        <f>BRPL_ISGS_exbus!DM69</f>
        <v>819.547213850209</v>
      </c>
      <c r="P69" s="36">
        <v>117.65545468593062</v>
      </c>
      <c r="Q69" s="36">
        <v>38.14</v>
      </c>
      <c r="R69" s="38">
        <v>40.44</v>
      </c>
      <c r="S69" s="38">
        <v>0</v>
      </c>
      <c r="T69" s="37">
        <f>SUMPRODUCT(LTA!J69:AN69,LTA!J$101:AN$101,LTA!J$103:AN$103)</f>
        <v>254.35000000000002</v>
      </c>
      <c r="U69" s="37">
        <f>SUMPRODUCT(LTA!J69:AN69,LTA!J$102:AN$102,LTA!J$103:AN$103)</f>
        <v>73.989999999999995</v>
      </c>
      <c r="V69" s="66">
        <f>SUMPRODUCT(MTOA!B69:G69,MTOA!B$102:G$102,MTOA!B$103:G$103)</f>
        <v>0</v>
      </c>
      <c r="W69" s="66">
        <f>SUMPRODUCT(MTOA!B69:G69,MTOA!B$101:G$101,MTOA!B$103:G$103)</f>
        <v>0</v>
      </c>
      <c r="X69">
        <v>0</v>
      </c>
      <c r="Y69" s="34">
        <f>IEX!H69</f>
        <v>0</v>
      </c>
      <c r="Z69" s="34">
        <f>IEX!N69</f>
        <v>0</v>
      </c>
      <c r="AA69" s="75">
        <f>STOA!H69</f>
        <v>0.53</v>
      </c>
      <c r="AB69" s="75">
        <f>-STOA!N69</f>
        <v>-237.07</v>
      </c>
      <c r="AC69">
        <f t="shared" si="3"/>
        <v>16.371738246830148</v>
      </c>
      <c r="AD69">
        <f t="shared" si="4"/>
        <v>1323.9373659374578</v>
      </c>
      <c r="AE69">
        <f>'IDT-1'!B69</f>
        <v>0</v>
      </c>
      <c r="AF69" s="24"/>
      <c r="AG69">
        <f t="shared" si="5"/>
        <v>1323.9373659374578</v>
      </c>
      <c r="AI69" s="34">
        <f>PXIL!H69</f>
        <v>0</v>
      </c>
      <c r="AJ69" s="34">
        <f>PXIL!N69</f>
        <v>0</v>
      </c>
      <c r="AK69" s="34">
        <f>RTM_IEX!H69</f>
        <v>0</v>
      </c>
      <c r="AL69" s="34">
        <f>RTM_IEX!N69</f>
        <v>-66</v>
      </c>
      <c r="AM69" s="34">
        <f>RTM_PXI!H69</f>
        <v>0</v>
      </c>
      <c r="AN69" s="34">
        <f>RTM_PXI!N69</f>
        <v>0</v>
      </c>
      <c r="AO69" s="148">
        <f>GDAM_IEX!H69</f>
        <v>0</v>
      </c>
      <c r="AP69" s="148">
        <f>GDAM_IEX!N69</f>
        <v>0</v>
      </c>
      <c r="AQ69" s="148">
        <f>GDAM_PXI!H69</f>
        <v>0</v>
      </c>
      <c r="AR69" s="148">
        <f>GDAM_PXI!N69</f>
        <v>0</v>
      </c>
      <c r="AS69">
        <f>HPX!H69</f>
        <v>0</v>
      </c>
      <c r="AT69">
        <f>HPX!N69</f>
        <v>0</v>
      </c>
      <c r="AU69">
        <v>67</v>
      </c>
    </row>
    <row r="70" spans="1:47">
      <c r="A70" t="s">
        <v>112</v>
      </c>
      <c r="D70">
        <f>TWEPL!P70</f>
        <v>10.638599999999999</v>
      </c>
      <c r="E70">
        <f>GT_NG!P70</f>
        <v>13.477835648148146</v>
      </c>
      <c r="F70">
        <f>GT_Spot!P70</f>
        <v>0</v>
      </c>
      <c r="G70">
        <f>PPCL_NG!P70</f>
        <v>0</v>
      </c>
      <c r="H70">
        <f>PPCL_Spot!P70</f>
        <v>0</v>
      </c>
      <c r="I70">
        <f>Bawana_NG!P70</f>
        <v>116.5554470528495</v>
      </c>
      <c r="J70">
        <f>Bawana_RLNG!P70</f>
        <v>0</v>
      </c>
      <c r="K70">
        <f>Bawana_Spot!P70</f>
        <v>140</v>
      </c>
      <c r="L70">
        <f>TWOMCL!O70</f>
        <v>0</v>
      </c>
      <c r="M70">
        <f>EDWPCL!S70</f>
        <v>0</v>
      </c>
      <c r="N70">
        <f>'MSW BWN'!S70</f>
        <v>0</v>
      </c>
      <c r="O70">
        <f>BRPL_ISGS_exbus!DM70</f>
        <v>898.17755639562927</v>
      </c>
      <c r="P70" s="36">
        <v>117.65545468593062</v>
      </c>
      <c r="Q70" s="36">
        <v>38.14</v>
      </c>
      <c r="R70" s="38">
        <v>35.245202123315643</v>
      </c>
      <c r="S70" s="38">
        <v>0</v>
      </c>
      <c r="T70" s="37">
        <f>SUMPRODUCT(LTA!J70:AN70,LTA!J$101:AN$101,LTA!J$103:AN$103)</f>
        <v>214.34000000000003</v>
      </c>
      <c r="U70" s="37">
        <f>SUMPRODUCT(LTA!J70:AN70,LTA!J$102:AN$102,LTA!J$103:AN$103)</f>
        <v>72.319999999999993</v>
      </c>
      <c r="V70" s="66">
        <f>SUMPRODUCT(MTOA!B70:G70,MTOA!B$102:G$102,MTOA!B$103:G$103)</f>
        <v>0</v>
      </c>
      <c r="W70" s="66">
        <f>SUMPRODUCT(MTOA!B70:G70,MTOA!B$101:G$101,MTOA!B$103:G$103)</f>
        <v>0</v>
      </c>
      <c r="X70">
        <v>0</v>
      </c>
      <c r="Y70" s="34">
        <f>IEX!H70</f>
        <v>0</v>
      </c>
      <c r="Z70" s="34">
        <f>IEX!N70</f>
        <v>0</v>
      </c>
      <c r="AA70" s="75">
        <f>STOA!H70</f>
        <v>0.53</v>
      </c>
      <c r="AB70" s="75">
        <f>-STOA!N70</f>
        <v>-237.07</v>
      </c>
      <c r="AC70">
        <f t="shared" si="3"/>
        <v>16.478355419566576</v>
      </c>
      <c r="AD70">
        <f t="shared" si="4"/>
        <v>1338.5317404863069</v>
      </c>
      <c r="AE70">
        <f>'IDT-1'!B70</f>
        <v>0</v>
      </c>
      <c r="AF70" s="24"/>
      <c r="AG70">
        <f t="shared" si="5"/>
        <v>1338.5317404863069</v>
      </c>
      <c r="AI70" s="34">
        <f>PXIL!H70</f>
        <v>0</v>
      </c>
      <c r="AJ70" s="34">
        <f>PXIL!N70</f>
        <v>0</v>
      </c>
      <c r="AK70" s="34">
        <f>RTM_IEX!H70</f>
        <v>0</v>
      </c>
      <c r="AL70" s="34">
        <f>RTM_IEX!N70</f>
        <v>-65</v>
      </c>
      <c r="AM70" s="34">
        <f>RTM_PXI!H70</f>
        <v>0</v>
      </c>
      <c r="AN70" s="34">
        <f>RTM_PXI!N70</f>
        <v>0</v>
      </c>
      <c r="AO70" s="148">
        <f>GDAM_IEX!H70</f>
        <v>0</v>
      </c>
      <c r="AP70" s="148">
        <f>GDAM_IEX!N70</f>
        <v>0</v>
      </c>
      <c r="AQ70" s="148">
        <f>GDAM_PXI!H70</f>
        <v>0</v>
      </c>
      <c r="AR70" s="148">
        <f>GDAM_PXI!N70</f>
        <v>0</v>
      </c>
      <c r="AS70">
        <f>HPX!H70</f>
        <v>0</v>
      </c>
      <c r="AT70">
        <f>HPX!N70</f>
        <v>0</v>
      </c>
      <c r="AU70">
        <v>68</v>
      </c>
    </row>
    <row r="71" spans="1:47">
      <c r="A71" t="s">
        <v>113</v>
      </c>
      <c r="D71">
        <f>TWEPL!P71</f>
        <v>10.638599999999999</v>
      </c>
      <c r="E71">
        <f>GT_NG!P71</f>
        <v>13.477835648148146</v>
      </c>
      <c r="F71">
        <f>GT_Spot!P71</f>
        <v>0</v>
      </c>
      <c r="G71">
        <f>PPCL_NG!P71</f>
        <v>0</v>
      </c>
      <c r="H71">
        <f>PPCL_Spot!P71</f>
        <v>0</v>
      </c>
      <c r="I71">
        <f>Bawana_NG!P71</f>
        <v>116.5554470528495</v>
      </c>
      <c r="J71">
        <f>Bawana_RLNG!P71</f>
        <v>0</v>
      </c>
      <c r="K71">
        <f>Bawana_Spot!P71</f>
        <v>200</v>
      </c>
      <c r="L71">
        <f>TWOMCL!O71</f>
        <v>0</v>
      </c>
      <c r="M71">
        <f>EDWPCL!S71</f>
        <v>0</v>
      </c>
      <c r="N71">
        <f>'MSW BWN'!S71</f>
        <v>0</v>
      </c>
      <c r="O71">
        <f>BRPL_ISGS_exbus!DM71</f>
        <v>972.22916788627447</v>
      </c>
      <c r="P71" s="36">
        <v>117.65545468593062</v>
      </c>
      <c r="Q71" s="36">
        <v>38.14</v>
      </c>
      <c r="R71" s="38">
        <v>23.82</v>
      </c>
      <c r="S71" s="38">
        <v>0</v>
      </c>
      <c r="T71" s="37">
        <f>SUMPRODUCT(LTA!J71:AN71,LTA!J$101:AN$101,LTA!J$103:AN$103)</f>
        <v>149.74</v>
      </c>
      <c r="U71" s="37">
        <f>SUMPRODUCT(LTA!J71:AN71,LTA!J$102:AN$102,LTA!J$103:AN$103)</f>
        <v>74.08</v>
      </c>
      <c r="V71" s="66">
        <f>SUMPRODUCT(MTOA!B71:G71,MTOA!B$102:G$102,MTOA!B$103:G$103)</f>
        <v>0</v>
      </c>
      <c r="W71" s="66">
        <f>SUMPRODUCT(MTOA!B71:G71,MTOA!B$101:G$101,MTOA!B$103:G$103)</f>
        <v>0</v>
      </c>
      <c r="X71">
        <v>0</v>
      </c>
      <c r="Y71" s="34">
        <f>IEX!H71</f>
        <v>0</v>
      </c>
      <c r="Z71" s="34">
        <f>IEX!N71</f>
        <v>0</v>
      </c>
      <c r="AA71" s="75">
        <f>STOA!H71</f>
        <v>0.53</v>
      </c>
      <c r="AB71" s="75">
        <f>-STOA!N71</f>
        <v>-237.07</v>
      </c>
      <c r="AC71">
        <f t="shared" si="3"/>
        <v>16.794195788304584</v>
      </c>
      <c r="AD71">
        <f t="shared" si="4"/>
        <v>1420.0023094848982</v>
      </c>
      <c r="AE71">
        <f>'IDT-1'!B71</f>
        <v>0</v>
      </c>
      <c r="AF71" s="24"/>
      <c r="AG71">
        <f t="shared" si="5"/>
        <v>1420.0023094848982</v>
      </c>
      <c r="AI71" s="34">
        <f>PXIL!H71</f>
        <v>0</v>
      </c>
      <c r="AJ71" s="34">
        <f>PXIL!N71</f>
        <v>0</v>
      </c>
      <c r="AK71" s="34">
        <f>RTM_IEX!H71</f>
        <v>0</v>
      </c>
      <c r="AL71" s="34">
        <f>RTM_IEX!N71</f>
        <v>-43</v>
      </c>
      <c r="AM71" s="34">
        <f>RTM_PXI!H71</f>
        <v>0</v>
      </c>
      <c r="AN71" s="34">
        <f>RTM_PXI!N71</f>
        <v>0</v>
      </c>
      <c r="AO71" s="148">
        <f>GDAM_IEX!H71</f>
        <v>0</v>
      </c>
      <c r="AP71" s="148">
        <f>GDAM_IEX!N71</f>
        <v>0</v>
      </c>
      <c r="AQ71" s="148">
        <f>GDAM_PXI!H71</f>
        <v>0</v>
      </c>
      <c r="AR71" s="148">
        <f>GDAM_PXI!N71</f>
        <v>0</v>
      </c>
      <c r="AS71">
        <f>HPX!H71</f>
        <v>0</v>
      </c>
      <c r="AT71">
        <f>HPX!N71</f>
        <v>0</v>
      </c>
      <c r="AU71">
        <v>69</v>
      </c>
    </row>
    <row r="72" spans="1:47">
      <c r="A72" t="s">
        <v>114</v>
      </c>
      <c r="D72">
        <f>TWEPL!P72</f>
        <v>10.221399999999999</v>
      </c>
      <c r="E72">
        <f>GT_NG!P72</f>
        <v>13.477835648148146</v>
      </c>
      <c r="F72">
        <f>GT_Spot!P72</f>
        <v>0</v>
      </c>
      <c r="G72">
        <f>PPCL_NG!P72</f>
        <v>0</v>
      </c>
      <c r="H72">
        <f>PPCL_Spot!P72</f>
        <v>0</v>
      </c>
      <c r="I72">
        <f>Bawana_NG!P72</f>
        <v>116.5554470528495</v>
      </c>
      <c r="J72">
        <f>Bawana_RLNG!P72</f>
        <v>0</v>
      </c>
      <c r="K72">
        <f>Bawana_Spot!P72</f>
        <v>232</v>
      </c>
      <c r="L72">
        <f>TWOMCL!O72</f>
        <v>0</v>
      </c>
      <c r="M72">
        <f>EDWPCL!S72</f>
        <v>0</v>
      </c>
      <c r="N72">
        <f>'MSW BWN'!S72</f>
        <v>0</v>
      </c>
      <c r="O72">
        <f>BRPL_ISGS_exbus!DM72</f>
        <v>1013.5036027434155</v>
      </c>
      <c r="P72" s="36">
        <v>117.65545468593062</v>
      </c>
      <c r="Q72" s="36">
        <v>38.14</v>
      </c>
      <c r="R72" s="38">
        <v>14.040000000000001</v>
      </c>
      <c r="S72" s="38">
        <v>0</v>
      </c>
      <c r="T72" s="37">
        <f>SUMPRODUCT(LTA!J72:AN72,LTA!J$101:AN$101,LTA!J$103:AN$103)</f>
        <v>124.17999999999999</v>
      </c>
      <c r="U72" s="37">
        <f>SUMPRODUCT(LTA!J72:AN72,LTA!J$102:AN$102,LTA!J$103:AN$103)</f>
        <v>73.28</v>
      </c>
      <c r="V72" s="66">
        <f>SUMPRODUCT(MTOA!B72:G72,MTOA!B$102:G$102,MTOA!B$103:G$103)</f>
        <v>0</v>
      </c>
      <c r="W72" s="66">
        <f>SUMPRODUCT(MTOA!B72:G72,MTOA!B$101:G$101,MTOA!B$103:G$103)</f>
        <v>0</v>
      </c>
      <c r="X72">
        <v>0</v>
      </c>
      <c r="Y72" s="34">
        <f>IEX!H72</f>
        <v>0</v>
      </c>
      <c r="Z72" s="34">
        <f>IEX!N72</f>
        <v>0</v>
      </c>
      <c r="AA72" s="75">
        <f>STOA!H72</f>
        <v>0.53</v>
      </c>
      <c r="AB72" s="75">
        <f>-STOA!N72</f>
        <v>-237.07</v>
      </c>
      <c r="AC72">
        <f t="shared" si="3"/>
        <v>17.687130444121912</v>
      </c>
      <c r="AD72">
        <f t="shared" si="4"/>
        <v>1386.8266096862219</v>
      </c>
      <c r="AE72">
        <f>'IDT-1'!B72</f>
        <v>0</v>
      </c>
      <c r="AF72" s="24"/>
      <c r="AG72">
        <f t="shared" si="5"/>
        <v>1386.8266096862219</v>
      </c>
      <c r="AI72" s="34">
        <f>PXIL!H72</f>
        <v>0</v>
      </c>
      <c r="AJ72" s="34">
        <f>PXIL!N72</f>
        <v>0</v>
      </c>
      <c r="AK72" s="34">
        <f>RTM_IEX!H72</f>
        <v>0</v>
      </c>
      <c r="AL72" s="34">
        <f>RTM_IEX!N72</f>
        <v>-112</v>
      </c>
      <c r="AM72" s="34">
        <f>RTM_PXI!H72</f>
        <v>0</v>
      </c>
      <c r="AN72" s="34">
        <f>RTM_PXI!N72</f>
        <v>0</v>
      </c>
      <c r="AO72" s="148">
        <f>GDAM_IEX!H72</f>
        <v>0</v>
      </c>
      <c r="AP72" s="148">
        <f>GDAM_IEX!N72</f>
        <v>0</v>
      </c>
      <c r="AQ72" s="148">
        <f>GDAM_PXI!H72</f>
        <v>0</v>
      </c>
      <c r="AR72" s="148">
        <f>GDAM_PXI!N72</f>
        <v>0</v>
      </c>
      <c r="AS72">
        <f>HPX!H72</f>
        <v>0</v>
      </c>
      <c r="AT72">
        <f>HPX!N72</f>
        <v>0</v>
      </c>
      <c r="AU72">
        <v>70</v>
      </c>
    </row>
    <row r="73" spans="1:47">
      <c r="A73" t="s">
        <v>115</v>
      </c>
      <c r="D73">
        <f>TWEPL!P73</f>
        <v>10.221399999999999</v>
      </c>
      <c r="E73">
        <f>GT_NG!P73</f>
        <v>13.477835648148146</v>
      </c>
      <c r="F73">
        <f>GT_Spot!P73</f>
        <v>0</v>
      </c>
      <c r="G73">
        <f>PPCL_NG!P73</f>
        <v>0</v>
      </c>
      <c r="H73">
        <f>PPCL_Spot!P73</f>
        <v>0</v>
      </c>
      <c r="I73">
        <f>Bawana_NG!P73</f>
        <v>102.55599390648803</v>
      </c>
      <c r="J73">
        <f>Bawana_RLNG!P73</f>
        <v>0</v>
      </c>
      <c r="K73">
        <f>Bawana_Spot!P73</f>
        <v>232</v>
      </c>
      <c r="L73">
        <f>TWOMCL!O73</f>
        <v>0</v>
      </c>
      <c r="M73">
        <f>EDWPCL!S73</f>
        <v>0</v>
      </c>
      <c r="N73">
        <f>'MSW BWN'!S73</f>
        <v>0</v>
      </c>
      <c r="O73">
        <f>BRPL_ISGS_exbus!DM73</f>
        <v>1084.7589848426185</v>
      </c>
      <c r="P73" s="36">
        <v>117.65545468593062</v>
      </c>
      <c r="Q73" s="36">
        <v>38.14</v>
      </c>
      <c r="R73" s="38">
        <v>7.2152026578073087</v>
      </c>
      <c r="S73" s="38">
        <v>0</v>
      </c>
      <c r="T73" s="37">
        <f>SUMPRODUCT(LTA!J73:AN73,LTA!J$101:AN$101,LTA!J$103:AN$103)</f>
        <v>98.52000000000001</v>
      </c>
      <c r="U73" s="37">
        <f>SUMPRODUCT(LTA!J73:AN73,LTA!J$102:AN$102,LTA!J$103:AN$103)</f>
        <v>78.91</v>
      </c>
      <c r="V73" s="66">
        <f>SUMPRODUCT(MTOA!B73:G73,MTOA!B$102:G$102,MTOA!B$103:G$103)</f>
        <v>0</v>
      </c>
      <c r="W73" s="66">
        <f>SUMPRODUCT(MTOA!B73:G73,MTOA!B$101:G$101,MTOA!B$103:G$103)</f>
        <v>0</v>
      </c>
      <c r="X73">
        <v>0</v>
      </c>
      <c r="Y73" s="34">
        <f>IEX!H73</f>
        <v>0</v>
      </c>
      <c r="Z73" s="34">
        <f>IEX!N73</f>
        <v>0</v>
      </c>
      <c r="AA73" s="75">
        <f>STOA!H73</f>
        <v>0.53</v>
      </c>
      <c r="AB73" s="75">
        <f>-STOA!N73</f>
        <v>-237.07</v>
      </c>
      <c r="AC73">
        <f t="shared" si="3"/>
        <v>18.103451946424254</v>
      </c>
      <c r="AD73">
        <f t="shared" si="4"/>
        <v>1397.8114197945686</v>
      </c>
      <c r="AE73">
        <f>'IDT-1'!B73</f>
        <v>0</v>
      </c>
      <c r="AF73" s="24"/>
      <c r="AG73">
        <f t="shared" si="5"/>
        <v>1397.8114197945686</v>
      </c>
      <c r="AI73" s="34">
        <f>PXIL!H73</f>
        <v>0</v>
      </c>
      <c r="AJ73" s="34">
        <f>PXIL!N73</f>
        <v>0</v>
      </c>
      <c r="AK73" s="34">
        <f>RTM_IEX!H73</f>
        <v>0</v>
      </c>
      <c r="AL73" s="34">
        <f>RTM_IEX!N73</f>
        <v>-131</v>
      </c>
      <c r="AM73" s="34">
        <f>RTM_PXI!H73</f>
        <v>0</v>
      </c>
      <c r="AN73" s="34">
        <f>RTM_PXI!N73</f>
        <v>0</v>
      </c>
      <c r="AO73" s="148">
        <f>GDAM_IEX!H73</f>
        <v>0</v>
      </c>
      <c r="AP73" s="148">
        <f>GDAM_IEX!N73</f>
        <v>0</v>
      </c>
      <c r="AQ73" s="148">
        <f>GDAM_PXI!H73</f>
        <v>0</v>
      </c>
      <c r="AR73" s="148">
        <f>GDAM_PXI!N73</f>
        <v>0</v>
      </c>
      <c r="AS73">
        <f>HPX!H73</f>
        <v>0</v>
      </c>
      <c r="AT73">
        <f>HPX!N73</f>
        <v>0</v>
      </c>
      <c r="AU73">
        <v>71</v>
      </c>
    </row>
    <row r="74" spans="1:47">
      <c r="A74" t="s">
        <v>116</v>
      </c>
      <c r="D74">
        <f>TWEPL!P74</f>
        <v>10.221399999999999</v>
      </c>
      <c r="E74">
        <f>GT_NG!P74</f>
        <v>13.477835648148146</v>
      </c>
      <c r="F74">
        <f>GT_Spot!P74</f>
        <v>0</v>
      </c>
      <c r="G74">
        <f>PPCL_NG!P74</f>
        <v>0</v>
      </c>
      <c r="H74">
        <f>PPCL_Spot!P74</f>
        <v>0</v>
      </c>
      <c r="I74">
        <f>Bawana_NG!P74</f>
        <v>102.55599390648803</v>
      </c>
      <c r="J74">
        <f>Bawana_RLNG!P74</f>
        <v>0</v>
      </c>
      <c r="K74">
        <f>Bawana_Spot!P74</f>
        <v>224.94</v>
      </c>
      <c r="L74">
        <f>TWOMCL!O74</f>
        <v>0</v>
      </c>
      <c r="M74">
        <f>EDWPCL!S74</f>
        <v>0</v>
      </c>
      <c r="N74">
        <f>'MSW BWN'!S74</f>
        <v>0</v>
      </c>
      <c r="O74">
        <f>BRPL_ISGS_exbus!DM74</f>
        <v>1095.1134515367442</v>
      </c>
      <c r="P74" s="36">
        <v>117.65545468593062</v>
      </c>
      <c r="Q74" s="36">
        <v>38.14</v>
      </c>
      <c r="R74" s="38">
        <v>3.1952023988005998</v>
      </c>
      <c r="S74" s="38">
        <v>0</v>
      </c>
      <c r="T74" s="37">
        <f>SUMPRODUCT(LTA!J74:AN74,LTA!J$101:AN$101,LTA!J$103:AN$103)</f>
        <v>65.5</v>
      </c>
      <c r="U74" s="37">
        <f>SUMPRODUCT(LTA!J74:AN74,LTA!J$102:AN$102,LTA!J$103:AN$103)</f>
        <v>78.5</v>
      </c>
      <c r="V74" s="66">
        <f>SUMPRODUCT(MTOA!B74:G74,MTOA!B$102:G$102,MTOA!B$103:G$103)</f>
        <v>0</v>
      </c>
      <c r="W74" s="66">
        <f>SUMPRODUCT(MTOA!B74:G74,MTOA!B$101:G$101,MTOA!B$103:G$103)</f>
        <v>0</v>
      </c>
      <c r="X74">
        <v>0</v>
      </c>
      <c r="Y74" s="34">
        <f>IEX!H74</f>
        <v>0</v>
      </c>
      <c r="Z74" s="34">
        <f>IEX!N74</f>
        <v>0</v>
      </c>
      <c r="AA74" s="75">
        <f>STOA!H74</f>
        <v>0.53</v>
      </c>
      <c r="AB74" s="75">
        <f>-STOA!N74</f>
        <v>-237.07</v>
      </c>
      <c r="AC74">
        <f t="shared" si="3"/>
        <v>17.926670514902813</v>
      </c>
      <c r="AD74">
        <f t="shared" si="4"/>
        <v>1350.8326676612089</v>
      </c>
      <c r="AE74">
        <f>'IDT-1'!B74</f>
        <v>63</v>
      </c>
      <c r="AF74" s="24"/>
      <c r="AG74">
        <f t="shared" si="5"/>
        <v>1413.8326676612089</v>
      </c>
      <c r="AI74" s="34">
        <f>PXIL!H74</f>
        <v>0</v>
      </c>
      <c r="AJ74" s="34">
        <f>PXIL!N74</f>
        <v>0</v>
      </c>
      <c r="AK74" s="34">
        <f>RTM_IEX!H74</f>
        <v>0</v>
      </c>
      <c r="AL74" s="34">
        <f>RTM_IEX!N74</f>
        <v>-144</v>
      </c>
      <c r="AM74" s="34">
        <f>RTM_PXI!H74</f>
        <v>0</v>
      </c>
      <c r="AN74" s="34">
        <f>RTM_PXI!N74</f>
        <v>0</v>
      </c>
      <c r="AO74" s="148">
        <f>GDAM_IEX!H74</f>
        <v>0</v>
      </c>
      <c r="AP74" s="148">
        <f>GDAM_IEX!N74</f>
        <v>0</v>
      </c>
      <c r="AQ74" s="148">
        <f>GDAM_PXI!H74</f>
        <v>0</v>
      </c>
      <c r="AR74" s="148">
        <f>GDAM_PXI!N74</f>
        <v>0</v>
      </c>
      <c r="AS74">
        <f>HPX!H74</f>
        <v>0</v>
      </c>
      <c r="AT74">
        <f>HPX!N74</f>
        <v>0</v>
      </c>
      <c r="AU74">
        <v>72</v>
      </c>
    </row>
    <row r="75" spans="1:47">
      <c r="A75" t="s">
        <v>117</v>
      </c>
      <c r="D75">
        <f>TWEPL!P75</f>
        <v>10.221399999999999</v>
      </c>
      <c r="E75">
        <f>GT_NG!P75</f>
        <v>13.595717592592592</v>
      </c>
      <c r="F75">
        <f>GT_Spot!P75</f>
        <v>0</v>
      </c>
      <c r="G75">
        <f>PPCL_NG!P75</f>
        <v>0</v>
      </c>
      <c r="H75">
        <f>PPCL_Spot!P75</f>
        <v>0</v>
      </c>
      <c r="I75">
        <f>Bawana_NG!P75</f>
        <v>102.55599390648803</v>
      </c>
      <c r="J75">
        <f>Bawana_RLNG!P75</f>
        <v>0</v>
      </c>
      <c r="K75">
        <f>Bawana_Spot!P75</f>
        <v>219.56</v>
      </c>
      <c r="L75">
        <f>TWOMCL!O75</f>
        <v>0</v>
      </c>
      <c r="M75">
        <f>EDWPCL!S75</f>
        <v>0</v>
      </c>
      <c r="N75">
        <f>'MSW BWN'!S75</f>
        <v>0</v>
      </c>
      <c r="O75">
        <f>BRPL_ISGS_exbus!DM75</f>
        <v>1093.2902710880428</v>
      </c>
      <c r="P75" s="36">
        <v>117.65545468593062</v>
      </c>
      <c r="Q75" s="36">
        <v>38.14</v>
      </c>
      <c r="R75" s="38">
        <v>0</v>
      </c>
      <c r="S75" s="38">
        <v>0</v>
      </c>
      <c r="T75" s="37">
        <f>SUMPRODUCT(LTA!J75:AN75,LTA!J$101:AN$101,LTA!J$103:AN$103)</f>
        <v>66.900000000000006</v>
      </c>
      <c r="U75" s="37">
        <f>SUMPRODUCT(LTA!J75:AN75,LTA!J$102:AN$102,LTA!J$103:AN$103)</f>
        <v>79.25</v>
      </c>
      <c r="V75" s="66">
        <f>SUMPRODUCT(MTOA!B75:G75,MTOA!B$102:G$102,MTOA!B$103:G$103)</f>
        <v>0</v>
      </c>
      <c r="W75" s="66">
        <f>SUMPRODUCT(MTOA!B75:G75,MTOA!B$101:G$101,MTOA!B$103:G$103)</f>
        <v>0</v>
      </c>
      <c r="X75">
        <v>0</v>
      </c>
      <c r="Y75" s="34">
        <f>IEX!H75</f>
        <v>0</v>
      </c>
      <c r="Z75" s="34">
        <f>IEX!N75</f>
        <v>0</v>
      </c>
      <c r="AA75" s="75">
        <f>STOA!H75</f>
        <v>193.05</v>
      </c>
      <c r="AB75" s="75">
        <f>-STOA!N75</f>
        <v>-263.48</v>
      </c>
      <c r="AC75">
        <f t="shared" si="3"/>
        <v>20.004227260927458</v>
      </c>
      <c r="AD75">
        <f t="shared" si="4"/>
        <v>1470.7346100121267</v>
      </c>
      <c r="AE75">
        <f>'IDT-1'!B75</f>
        <v>0</v>
      </c>
      <c r="AF75" s="24"/>
      <c r="AG75">
        <f t="shared" si="5"/>
        <v>1470.7346100121267</v>
      </c>
      <c r="AI75" s="34">
        <f>PXIL!H75</f>
        <v>0</v>
      </c>
      <c r="AJ75" s="34">
        <f>PXIL!N75</f>
        <v>0</v>
      </c>
      <c r="AK75" s="34">
        <f>RTM_IEX!H75</f>
        <v>0</v>
      </c>
      <c r="AL75" s="34">
        <f>RTM_IEX!N75</f>
        <v>-180</v>
      </c>
      <c r="AM75" s="34">
        <f>RTM_PXI!H75</f>
        <v>0</v>
      </c>
      <c r="AN75" s="34">
        <f>RTM_PXI!N75</f>
        <v>0</v>
      </c>
      <c r="AO75" s="148">
        <f>GDAM_IEX!H75</f>
        <v>0</v>
      </c>
      <c r="AP75" s="148">
        <f>GDAM_IEX!N75</f>
        <v>0</v>
      </c>
      <c r="AQ75" s="148">
        <f>GDAM_PXI!H75</f>
        <v>0</v>
      </c>
      <c r="AR75" s="148">
        <f>GDAM_PXI!N75</f>
        <v>0</v>
      </c>
      <c r="AS75">
        <f>HPX!H75</f>
        <v>0</v>
      </c>
      <c r="AT75">
        <f>HPX!N75</f>
        <v>0</v>
      </c>
      <c r="AU75">
        <v>73</v>
      </c>
    </row>
    <row r="76" spans="1:47">
      <c r="A76" t="s">
        <v>118</v>
      </c>
      <c r="D76">
        <f>TWEPL!P76</f>
        <v>10.221399999999999</v>
      </c>
      <c r="E76">
        <f>GT_NG!P76</f>
        <v>13.595717592592592</v>
      </c>
      <c r="F76">
        <f>GT_Spot!P76</f>
        <v>0</v>
      </c>
      <c r="G76">
        <f>PPCL_NG!P76</f>
        <v>0</v>
      </c>
      <c r="H76">
        <f>PPCL_Spot!P76</f>
        <v>0</v>
      </c>
      <c r="I76">
        <f>Bawana_NG!P76</f>
        <v>102.55599390648803</v>
      </c>
      <c r="J76">
        <f>Bawana_RLNG!P76</f>
        <v>0</v>
      </c>
      <c r="K76">
        <f>Bawana_Spot!P76</f>
        <v>219.56</v>
      </c>
      <c r="L76">
        <f>TWOMCL!O76</f>
        <v>0</v>
      </c>
      <c r="M76">
        <f>EDWPCL!S76</f>
        <v>0</v>
      </c>
      <c r="N76">
        <f>'MSW BWN'!S76</f>
        <v>0</v>
      </c>
      <c r="O76">
        <f>BRPL_ISGS_exbus!DM76</f>
        <v>1108.226742416666</v>
      </c>
      <c r="P76" s="36">
        <v>117.65545468593062</v>
      </c>
      <c r="Q76" s="36">
        <v>38.14</v>
      </c>
      <c r="R76" s="38">
        <v>0</v>
      </c>
      <c r="S76" s="38">
        <v>0</v>
      </c>
      <c r="T76" s="37">
        <f>SUMPRODUCT(LTA!J76:AN76,LTA!J$101:AN$101,LTA!J$103:AN$103)</f>
        <v>52.3</v>
      </c>
      <c r="U76" s="37">
        <f>SUMPRODUCT(LTA!J76:AN76,LTA!J$102:AN$102,LTA!J$103:AN$103)</f>
        <v>80.86</v>
      </c>
      <c r="V76" s="66">
        <f>SUMPRODUCT(MTOA!B76:G76,MTOA!B$102:G$102,MTOA!B$103:G$103)</f>
        <v>0</v>
      </c>
      <c r="W76" s="66">
        <f>SUMPRODUCT(MTOA!B76:G76,MTOA!B$101:G$101,MTOA!B$103:G$103)</f>
        <v>0</v>
      </c>
      <c r="X76">
        <v>0</v>
      </c>
      <c r="Y76" s="34">
        <f>IEX!H76</f>
        <v>0</v>
      </c>
      <c r="Z76" s="34">
        <f>IEX!N76</f>
        <v>0</v>
      </c>
      <c r="AA76" s="75">
        <f>STOA!H76</f>
        <v>193.05</v>
      </c>
      <c r="AB76" s="75">
        <f>-STOA!N76</f>
        <v>-263.48</v>
      </c>
      <c r="AC76">
        <f t="shared" si="3"/>
        <v>19.639375522467883</v>
      </c>
      <c r="AD76">
        <f t="shared" si="4"/>
        <v>1518.0459330792094</v>
      </c>
      <c r="AE76">
        <f>'IDT-1'!B76</f>
        <v>0</v>
      </c>
      <c r="AF76" s="24"/>
      <c r="AG76">
        <f t="shared" si="5"/>
        <v>1518.0459330792094</v>
      </c>
      <c r="AI76" s="34">
        <f>PXIL!H76</f>
        <v>0</v>
      </c>
      <c r="AJ76" s="34">
        <f>PXIL!N76</f>
        <v>0</v>
      </c>
      <c r="AK76" s="34">
        <f>RTM_IEX!H76</f>
        <v>0</v>
      </c>
      <c r="AL76" s="34">
        <f>RTM_IEX!N76</f>
        <v>-135</v>
      </c>
      <c r="AM76" s="34">
        <f>RTM_PXI!H76</f>
        <v>0</v>
      </c>
      <c r="AN76" s="34">
        <f>RTM_PXI!N76</f>
        <v>0</v>
      </c>
      <c r="AO76" s="148">
        <f>GDAM_IEX!H76</f>
        <v>0</v>
      </c>
      <c r="AP76" s="148">
        <f>GDAM_IEX!N76</f>
        <v>0</v>
      </c>
      <c r="AQ76" s="148">
        <f>GDAM_PXI!H76</f>
        <v>0</v>
      </c>
      <c r="AR76" s="148">
        <f>GDAM_PXI!N76</f>
        <v>0</v>
      </c>
      <c r="AS76">
        <f>HPX!H76</f>
        <v>0</v>
      </c>
      <c r="AT76">
        <f>HPX!N76</f>
        <v>0</v>
      </c>
      <c r="AU76">
        <v>74</v>
      </c>
    </row>
    <row r="77" spans="1:47">
      <c r="A77" t="s">
        <v>119</v>
      </c>
      <c r="D77">
        <f>TWEPL!P77</f>
        <v>10.221399999999999</v>
      </c>
      <c r="E77">
        <f>GT_NG!P77</f>
        <v>13.595717592592592</v>
      </c>
      <c r="F77">
        <f>GT_Spot!P77</f>
        <v>0</v>
      </c>
      <c r="G77">
        <f>PPCL_NG!P77</f>
        <v>0</v>
      </c>
      <c r="H77">
        <f>PPCL_Spot!P77</f>
        <v>0</v>
      </c>
      <c r="I77">
        <f>Bawana_NG!P77</f>
        <v>102.55599390648803</v>
      </c>
      <c r="J77">
        <f>Bawana_RLNG!P77</f>
        <v>0</v>
      </c>
      <c r="K77">
        <f>Bawana_Spot!P77</f>
        <v>219.56</v>
      </c>
      <c r="L77">
        <f>TWOMCL!O77</f>
        <v>0</v>
      </c>
      <c r="M77">
        <f>EDWPCL!S77</f>
        <v>0</v>
      </c>
      <c r="N77">
        <f>'MSW BWN'!S77</f>
        <v>0</v>
      </c>
      <c r="O77">
        <f>BRPL_ISGS_exbus!DM77</f>
        <v>1092.6455672351779</v>
      </c>
      <c r="P77" s="36">
        <v>117.65545468593062</v>
      </c>
      <c r="Q77" s="36">
        <v>38.14</v>
      </c>
      <c r="R77" s="38">
        <v>0</v>
      </c>
      <c r="S77" s="38">
        <v>0</v>
      </c>
      <c r="T77" s="37">
        <f>SUMPRODUCT(LTA!J77:AN77,LTA!J$101:AN$101,LTA!J$103:AN$103)</f>
        <v>36.81</v>
      </c>
      <c r="U77" s="37">
        <f>SUMPRODUCT(LTA!J77:AN77,LTA!J$102:AN$102,LTA!J$103:AN$103)</f>
        <v>88.1</v>
      </c>
      <c r="V77" s="66">
        <f>SUMPRODUCT(MTOA!B77:G77,MTOA!B$102:G$102,MTOA!B$103:G$103)</f>
        <v>0</v>
      </c>
      <c r="W77" s="66">
        <f>SUMPRODUCT(MTOA!B77:G77,MTOA!B$101:G$101,MTOA!B$103:G$103)</f>
        <v>0</v>
      </c>
      <c r="X77">
        <v>0</v>
      </c>
      <c r="Y77" s="34">
        <f>IEX!H77</f>
        <v>0</v>
      </c>
      <c r="Z77" s="34">
        <f>IEX!N77</f>
        <v>0</v>
      </c>
      <c r="AA77" s="75">
        <f>STOA!H77</f>
        <v>193.05</v>
      </c>
      <c r="AB77" s="75">
        <f>-STOA!N77</f>
        <v>-263.48</v>
      </c>
      <c r="AC77">
        <f t="shared" si="3"/>
        <v>19.303655127345159</v>
      </c>
      <c r="AD77">
        <f t="shared" si="4"/>
        <v>1510.550478292844</v>
      </c>
      <c r="AE77">
        <f>'IDT-1'!B77</f>
        <v>15</v>
      </c>
      <c r="AF77" s="24"/>
      <c r="AG77">
        <f t="shared" si="5"/>
        <v>1525.550478292844</v>
      </c>
      <c r="AI77" s="34">
        <f>PXIL!H77</f>
        <v>0</v>
      </c>
      <c r="AJ77" s="34">
        <f>PXIL!N77</f>
        <v>0</v>
      </c>
      <c r="AK77" s="34">
        <f>RTM_IEX!H77</f>
        <v>0</v>
      </c>
      <c r="AL77" s="34">
        <f>RTM_IEX!N77</f>
        <v>-119</v>
      </c>
      <c r="AM77" s="34">
        <f>RTM_PXI!H77</f>
        <v>0</v>
      </c>
      <c r="AN77" s="34">
        <f>RTM_PXI!N77</f>
        <v>0</v>
      </c>
      <c r="AO77" s="148">
        <f>GDAM_IEX!H77</f>
        <v>0</v>
      </c>
      <c r="AP77" s="148">
        <f>GDAM_IEX!N77</f>
        <v>0</v>
      </c>
      <c r="AQ77" s="148">
        <f>GDAM_PXI!H77</f>
        <v>0</v>
      </c>
      <c r="AR77" s="148">
        <f>GDAM_PXI!N77</f>
        <v>0</v>
      </c>
      <c r="AS77">
        <f>HPX!H77</f>
        <v>0</v>
      </c>
      <c r="AT77">
        <f>HPX!N77</f>
        <v>0</v>
      </c>
      <c r="AU77">
        <v>75</v>
      </c>
    </row>
    <row r="78" spans="1:47">
      <c r="A78" t="s">
        <v>120</v>
      </c>
      <c r="D78">
        <f>TWEPL!P78</f>
        <v>10.221399999999999</v>
      </c>
      <c r="E78">
        <f>GT_NG!P78</f>
        <v>14.596400449943756</v>
      </c>
      <c r="F78">
        <f>GT_Spot!P78</f>
        <v>0</v>
      </c>
      <c r="G78">
        <f>PPCL_NG!P78</f>
        <v>0</v>
      </c>
      <c r="H78">
        <f>PPCL_Spot!P78</f>
        <v>0</v>
      </c>
      <c r="I78">
        <f>Bawana_NG!P78</f>
        <v>102.55599390648803</v>
      </c>
      <c r="J78">
        <f>Bawana_RLNG!P78</f>
        <v>0</v>
      </c>
      <c r="K78">
        <f>Bawana_Spot!P78</f>
        <v>219.56</v>
      </c>
      <c r="L78">
        <f>TWOMCL!O78</f>
        <v>0</v>
      </c>
      <c r="M78">
        <f>EDWPCL!S78</f>
        <v>0</v>
      </c>
      <c r="N78">
        <f>'MSW BWN'!S78</f>
        <v>0</v>
      </c>
      <c r="O78">
        <f>BRPL_ISGS_exbus!DM78</f>
        <v>1072.978907449472</v>
      </c>
      <c r="P78" s="36">
        <v>117.65545468593062</v>
      </c>
      <c r="Q78" s="36">
        <v>38.14</v>
      </c>
      <c r="R78" s="38">
        <v>0</v>
      </c>
      <c r="S78" s="38">
        <v>0</v>
      </c>
      <c r="T78" s="37">
        <f>SUMPRODUCT(LTA!J78:AN78,LTA!J$101:AN$101,LTA!J$103:AN$103)</f>
        <v>34.620000000000005</v>
      </c>
      <c r="U78" s="37">
        <f>SUMPRODUCT(LTA!J78:AN78,LTA!J$102:AN$102,LTA!J$103:AN$103)</f>
        <v>95.490000000000009</v>
      </c>
      <c r="V78" s="66">
        <f>SUMPRODUCT(MTOA!B78:G78,MTOA!B$102:G$102,MTOA!B$103:G$103)</f>
        <v>0</v>
      </c>
      <c r="W78" s="66">
        <f>SUMPRODUCT(MTOA!B78:G78,MTOA!B$101:G$101,MTOA!B$103:G$103)</f>
        <v>0</v>
      </c>
      <c r="X78">
        <v>0</v>
      </c>
      <c r="Y78" s="34">
        <f>IEX!H78</f>
        <v>7.49</v>
      </c>
      <c r="Z78" s="34">
        <f>IEX!N78</f>
        <v>0</v>
      </c>
      <c r="AA78" s="75">
        <f>STOA!H78</f>
        <v>193.05</v>
      </c>
      <c r="AB78" s="75">
        <f>-STOA!N78</f>
        <v>-263.48</v>
      </c>
      <c r="AC78">
        <f t="shared" si="3"/>
        <v>19.219921132522536</v>
      </c>
      <c r="AD78">
        <f t="shared" si="4"/>
        <v>1510.7082353593121</v>
      </c>
      <c r="AE78">
        <f>'IDT-1'!B78</f>
        <v>8.1349999999999998</v>
      </c>
      <c r="AF78" s="24"/>
      <c r="AG78">
        <f t="shared" si="5"/>
        <v>1518.8432353593121</v>
      </c>
      <c r="AI78" s="34">
        <f>PXIL!H78</f>
        <v>0</v>
      </c>
      <c r="AJ78" s="34">
        <f>PXIL!N78</f>
        <v>0</v>
      </c>
      <c r="AK78" s="34">
        <f>RTM_IEX!H78</f>
        <v>0</v>
      </c>
      <c r="AL78" s="34">
        <f>RTM_IEX!N78</f>
        <v>-114</v>
      </c>
      <c r="AM78" s="34">
        <f>RTM_PXI!H78</f>
        <v>0</v>
      </c>
      <c r="AN78" s="34">
        <f>RTM_PXI!N78</f>
        <v>0</v>
      </c>
      <c r="AO78" s="148">
        <f>GDAM_IEX!H78</f>
        <v>1.05</v>
      </c>
      <c r="AP78" s="148">
        <f>GDAM_IEX!N78</f>
        <v>0</v>
      </c>
      <c r="AQ78" s="148">
        <f>GDAM_PXI!H78</f>
        <v>0</v>
      </c>
      <c r="AR78" s="148">
        <f>GDAM_PXI!N78</f>
        <v>0</v>
      </c>
      <c r="AS78">
        <f>HPX!H78</f>
        <v>0</v>
      </c>
      <c r="AT78">
        <f>HPX!N78</f>
        <v>0</v>
      </c>
      <c r="AU78">
        <v>76</v>
      </c>
    </row>
    <row r="79" spans="1:47">
      <c r="A79" t="s">
        <v>121</v>
      </c>
      <c r="D79">
        <f>TWEPL!P79</f>
        <v>10.221399999999999</v>
      </c>
      <c r="E79">
        <f>GT_NG!P79</f>
        <v>14.596400449943756</v>
      </c>
      <c r="F79">
        <f>GT_Spot!P79</f>
        <v>0</v>
      </c>
      <c r="G79">
        <f>PPCL_NG!P79</f>
        <v>0</v>
      </c>
      <c r="H79">
        <f>PPCL_Spot!P79</f>
        <v>0</v>
      </c>
      <c r="I79">
        <f>Bawana_NG!P79</f>
        <v>102.55599390648803</v>
      </c>
      <c r="J79">
        <f>Bawana_RLNG!P79</f>
        <v>0</v>
      </c>
      <c r="K79">
        <f>Bawana_Spot!P79</f>
        <v>219.56</v>
      </c>
      <c r="L79">
        <f>TWOMCL!O79</f>
        <v>0</v>
      </c>
      <c r="M79">
        <f>EDWPCL!S79</f>
        <v>0</v>
      </c>
      <c r="N79">
        <f>'MSW BWN'!S79</f>
        <v>0</v>
      </c>
      <c r="O79">
        <f>BRPL_ISGS_exbus!DM79</f>
        <v>1001.3379986847411</v>
      </c>
      <c r="P79" s="36">
        <v>117.65545468593062</v>
      </c>
      <c r="Q79" s="36">
        <v>38.14</v>
      </c>
      <c r="R79" s="38">
        <v>0</v>
      </c>
      <c r="S79" s="38">
        <v>0</v>
      </c>
      <c r="T79" s="37">
        <f>SUMPRODUCT(LTA!J79:AN79,LTA!J$101:AN$101,LTA!J$103:AN$103)</f>
        <v>35.32</v>
      </c>
      <c r="U79" s="37">
        <f>SUMPRODUCT(LTA!J79:AN79,LTA!J$102:AN$102,LTA!J$103:AN$103)</f>
        <v>97.66</v>
      </c>
      <c r="V79" s="66">
        <f>SUMPRODUCT(MTOA!B79:G79,MTOA!B$102:G$102,MTOA!B$103:G$103)</f>
        <v>0</v>
      </c>
      <c r="W79" s="66">
        <f>SUMPRODUCT(MTOA!B79:G79,MTOA!B$101:G$101,MTOA!B$103:G$103)</f>
        <v>0</v>
      </c>
      <c r="X79">
        <v>0</v>
      </c>
      <c r="Y79" s="34">
        <f>IEX!H79</f>
        <v>62.11</v>
      </c>
      <c r="Z79" s="34">
        <f>IEX!N79</f>
        <v>0</v>
      </c>
      <c r="AA79" s="75">
        <f>STOA!H79</f>
        <v>193.15</v>
      </c>
      <c r="AB79" s="75">
        <f>-STOA!N79</f>
        <v>-263.48</v>
      </c>
      <c r="AC79">
        <f t="shared" si="3"/>
        <v>18.401720461383668</v>
      </c>
      <c r="AD79">
        <f t="shared" si="4"/>
        <v>1592.8755272657199</v>
      </c>
      <c r="AE79">
        <f>'IDT-1'!B79</f>
        <v>0</v>
      </c>
      <c r="AF79" s="24"/>
      <c r="AG79">
        <f t="shared" si="5"/>
        <v>1592.8755272657199</v>
      </c>
      <c r="AI79" s="34">
        <f>PXIL!H79</f>
        <v>0</v>
      </c>
      <c r="AJ79" s="34">
        <f>PXIL!N79</f>
        <v>0</v>
      </c>
      <c r="AK79" s="34">
        <f>RTM_IEX!H79</f>
        <v>0</v>
      </c>
      <c r="AL79" s="34">
        <f>RTM_IEX!N79</f>
        <v>-25</v>
      </c>
      <c r="AM79" s="34">
        <f>RTM_PXI!H79</f>
        <v>0</v>
      </c>
      <c r="AN79" s="34">
        <f>RTM_PXI!N79</f>
        <v>0</v>
      </c>
      <c r="AO79" s="148">
        <f>GDAM_IEX!H79</f>
        <v>7.45</v>
      </c>
      <c r="AP79" s="148">
        <f>GDAM_IEX!N79</f>
        <v>0</v>
      </c>
      <c r="AQ79" s="148">
        <f>GDAM_PXI!H79</f>
        <v>0</v>
      </c>
      <c r="AR79" s="148">
        <f>GDAM_PXI!N79</f>
        <v>0</v>
      </c>
      <c r="AS79">
        <f>HPX!H79</f>
        <v>0</v>
      </c>
      <c r="AT79">
        <f>HPX!N79</f>
        <v>0</v>
      </c>
      <c r="AU79">
        <v>77</v>
      </c>
    </row>
    <row r="80" spans="1:47">
      <c r="A80" t="s">
        <v>122</v>
      </c>
      <c r="D80">
        <f>TWEPL!P80</f>
        <v>10.221399999999999</v>
      </c>
      <c r="E80">
        <f>GT_NG!P80</f>
        <v>14.596400449943756</v>
      </c>
      <c r="F80">
        <f>GT_Spot!P80</f>
        <v>0</v>
      </c>
      <c r="G80">
        <f>PPCL_NG!P80</f>
        <v>0</v>
      </c>
      <c r="H80">
        <f>PPCL_Spot!P80</f>
        <v>0</v>
      </c>
      <c r="I80">
        <f>Bawana_NG!P80</f>
        <v>102.55599390648803</v>
      </c>
      <c r="J80">
        <f>Bawana_RLNG!P80</f>
        <v>0</v>
      </c>
      <c r="K80">
        <f>Bawana_Spot!P80</f>
        <v>219.56</v>
      </c>
      <c r="L80">
        <f>TWOMCL!O80</f>
        <v>0</v>
      </c>
      <c r="M80">
        <f>EDWPCL!S80</f>
        <v>0</v>
      </c>
      <c r="N80">
        <f>'MSW BWN'!S80</f>
        <v>0</v>
      </c>
      <c r="O80">
        <f>BRPL_ISGS_exbus!DM80</f>
        <v>960.84331510929417</v>
      </c>
      <c r="P80" s="36">
        <v>117.65545468593062</v>
      </c>
      <c r="Q80" s="36">
        <v>38.14</v>
      </c>
      <c r="R80" s="38">
        <v>0</v>
      </c>
      <c r="S80" s="38">
        <v>0</v>
      </c>
      <c r="T80" s="37">
        <f>SUMPRODUCT(LTA!J80:AN80,LTA!J$101:AN$101,LTA!J$103:AN$103)</f>
        <v>35.950000000000003</v>
      </c>
      <c r="U80" s="37">
        <f>SUMPRODUCT(LTA!J80:AN80,LTA!J$102:AN$102,LTA!J$103:AN$103)</f>
        <v>99.22999999999999</v>
      </c>
      <c r="V80" s="66">
        <f>SUMPRODUCT(MTOA!B80:G80,MTOA!B$102:G$102,MTOA!B$103:G$103)</f>
        <v>0</v>
      </c>
      <c r="W80" s="66">
        <f>SUMPRODUCT(MTOA!B80:G80,MTOA!B$101:G$101,MTOA!B$103:G$103)</f>
        <v>0</v>
      </c>
      <c r="X80">
        <v>0</v>
      </c>
      <c r="Y80" s="34">
        <f>IEX!H80</f>
        <v>75.81</v>
      </c>
      <c r="Z80" s="34">
        <f>IEX!N80</f>
        <v>0</v>
      </c>
      <c r="AA80" s="75">
        <f>STOA!H80</f>
        <v>193.15</v>
      </c>
      <c r="AB80" s="75">
        <f>-STOA!N80</f>
        <v>-263.48</v>
      </c>
      <c r="AC80">
        <f t="shared" si="3"/>
        <v>18.123265542101024</v>
      </c>
      <c r="AD80">
        <f t="shared" si="4"/>
        <v>1580.0892986095557</v>
      </c>
      <c r="AE80">
        <f>'IDT-1'!B80</f>
        <v>0</v>
      </c>
      <c r="AF80" s="24"/>
      <c r="AG80">
        <f t="shared" si="5"/>
        <v>1580.0892986095557</v>
      </c>
      <c r="AI80" s="34">
        <f>PXIL!H80</f>
        <v>0</v>
      </c>
      <c r="AJ80" s="34">
        <f>PXIL!N80</f>
        <v>0</v>
      </c>
      <c r="AK80" s="34">
        <f>RTM_IEX!H80</f>
        <v>0</v>
      </c>
      <c r="AL80" s="34">
        <f>RTM_IEX!N80</f>
        <v>-15</v>
      </c>
      <c r="AM80" s="34">
        <f>RTM_PXI!H80</f>
        <v>0</v>
      </c>
      <c r="AN80" s="34">
        <f>RTM_PXI!N80</f>
        <v>0</v>
      </c>
      <c r="AO80" s="148">
        <f>GDAM_IEX!H80</f>
        <v>8.98</v>
      </c>
      <c r="AP80" s="148">
        <f>GDAM_IEX!N80</f>
        <v>0</v>
      </c>
      <c r="AQ80" s="148">
        <f>GDAM_PXI!H80</f>
        <v>0</v>
      </c>
      <c r="AR80" s="148">
        <f>GDAM_PXI!N80</f>
        <v>0</v>
      </c>
      <c r="AS80">
        <f>HPX!H80</f>
        <v>0</v>
      </c>
      <c r="AT80">
        <f>HPX!N80</f>
        <v>0</v>
      </c>
      <c r="AU80">
        <v>78</v>
      </c>
    </row>
    <row r="81" spans="1:47">
      <c r="A81" t="s">
        <v>123</v>
      </c>
      <c r="D81">
        <f>TWEPL!P81</f>
        <v>10.221399999999999</v>
      </c>
      <c r="E81">
        <f>GT_NG!P81</f>
        <v>14.596400449943756</v>
      </c>
      <c r="F81">
        <f>GT_Spot!P81</f>
        <v>0</v>
      </c>
      <c r="G81">
        <f>PPCL_NG!P81</f>
        <v>0</v>
      </c>
      <c r="H81">
        <f>PPCL_Spot!P81</f>
        <v>0</v>
      </c>
      <c r="I81">
        <f>Bawana_NG!P81</f>
        <v>102.55599390648803</v>
      </c>
      <c r="J81">
        <f>Bawana_RLNG!P81</f>
        <v>0</v>
      </c>
      <c r="K81">
        <f>Bawana_Spot!P81</f>
        <v>219.56</v>
      </c>
      <c r="L81">
        <f>TWOMCL!O81</f>
        <v>0</v>
      </c>
      <c r="M81">
        <f>EDWPCL!S81</f>
        <v>0</v>
      </c>
      <c r="N81">
        <f>'MSW BWN'!S81</f>
        <v>0</v>
      </c>
      <c r="O81">
        <f>BRPL_ISGS_exbus!DM81</f>
        <v>950.29745472499042</v>
      </c>
      <c r="P81" s="36">
        <v>117.65545468593062</v>
      </c>
      <c r="Q81" s="36">
        <v>38.14</v>
      </c>
      <c r="R81" s="38">
        <v>0</v>
      </c>
      <c r="S81" s="38">
        <v>0</v>
      </c>
      <c r="T81" s="37">
        <f>SUMPRODUCT(LTA!J81:AN81,LTA!J$101:AN$101,LTA!J$103:AN$103)</f>
        <v>50.3</v>
      </c>
      <c r="U81" s="37">
        <f>SUMPRODUCT(LTA!J81:AN81,LTA!J$102:AN$102,LTA!J$103:AN$103)</f>
        <v>101.13999999999999</v>
      </c>
      <c r="V81" s="66">
        <f>SUMPRODUCT(MTOA!B81:G81,MTOA!B$102:G$102,MTOA!B$103:G$103)</f>
        <v>0</v>
      </c>
      <c r="W81" s="66">
        <f>SUMPRODUCT(MTOA!B81:G81,MTOA!B$101:G$101,MTOA!B$103:G$103)</f>
        <v>0</v>
      </c>
      <c r="X81">
        <v>0</v>
      </c>
      <c r="Y81" s="34">
        <f>IEX!H81</f>
        <v>66.819999999999993</v>
      </c>
      <c r="Z81" s="34">
        <f>IEX!N81</f>
        <v>0</v>
      </c>
      <c r="AA81" s="75">
        <f>STOA!H81</f>
        <v>193.15</v>
      </c>
      <c r="AB81" s="75">
        <f>-STOA!N81</f>
        <v>-263.48</v>
      </c>
      <c r="AC81">
        <f t="shared" si="3"/>
        <v>18.140850418947096</v>
      </c>
      <c r="AD81">
        <f t="shared" si="4"/>
        <v>1568.1058533484058</v>
      </c>
      <c r="AE81">
        <f>'IDT-1'!B81</f>
        <v>0</v>
      </c>
      <c r="AF81" s="24"/>
      <c r="AG81">
        <f t="shared" si="5"/>
        <v>1568.1058533484058</v>
      </c>
      <c r="AI81" s="34">
        <f>PXIL!H81</f>
        <v>0</v>
      </c>
      <c r="AJ81" s="34">
        <f>PXIL!N81</f>
        <v>0</v>
      </c>
      <c r="AK81" s="34">
        <f>RTM_IEX!H81</f>
        <v>0</v>
      </c>
      <c r="AL81" s="34">
        <f>RTM_IEX!N81</f>
        <v>-22</v>
      </c>
      <c r="AM81" s="34">
        <f>RTM_PXI!H81</f>
        <v>0</v>
      </c>
      <c r="AN81" s="34">
        <f>RTM_PXI!N81</f>
        <v>0</v>
      </c>
      <c r="AO81" s="148">
        <f>GDAM_IEX!H81</f>
        <v>7.29</v>
      </c>
      <c r="AP81" s="148">
        <f>GDAM_IEX!N81</f>
        <v>0</v>
      </c>
      <c r="AQ81" s="148">
        <f>GDAM_PXI!H81</f>
        <v>0</v>
      </c>
      <c r="AR81" s="148">
        <f>GDAM_PXI!N81</f>
        <v>0</v>
      </c>
      <c r="AS81">
        <f>HPX!H81</f>
        <v>0</v>
      </c>
      <c r="AT81">
        <f>HPX!N81</f>
        <v>0</v>
      </c>
      <c r="AU81">
        <v>79</v>
      </c>
    </row>
    <row r="82" spans="1:47">
      <c r="A82" t="s">
        <v>124</v>
      </c>
      <c r="D82">
        <f>TWEPL!P82</f>
        <v>10.221399999999999</v>
      </c>
      <c r="E82">
        <f>GT_NG!P82</f>
        <v>14.596400449943756</v>
      </c>
      <c r="F82">
        <f>GT_Spot!P82</f>
        <v>0</v>
      </c>
      <c r="G82">
        <f>PPCL_NG!P82</f>
        <v>0</v>
      </c>
      <c r="H82">
        <f>PPCL_Spot!P82</f>
        <v>0</v>
      </c>
      <c r="I82">
        <f>Bawana_NG!P82</f>
        <v>102.55599390648803</v>
      </c>
      <c r="J82">
        <f>Bawana_RLNG!P82</f>
        <v>0</v>
      </c>
      <c r="K82">
        <f>Bawana_Spot!P82</f>
        <v>219.56</v>
      </c>
      <c r="L82">
        <f>TWOMCL!O82</f>
        <v>0</v>
      </c>
      <c r="M82">
        <f>EDWPCL!S82</f>
        <v>0</v>
      </c>
      <c r="N82">
        <f>'MSW BWN'!S82</f>
        <v>0</v>
      </c>
      <c r="O82">
        <f>BRPL_ISGS_exbus!DM82</f>
        <v>932.83189593499037</v>
      </c>
      <c r="P82" s="36">
        <v>117.65545468593062</v>
      </c>
      <c r="Q82" s="36">
        <v>38.14</v>
      </c>
      <c r="R82" s="38">
        <v>0</v>
      </c>
      <c r="S82" s="38">
        <v>0</v>
      </c>
      <c r="T82" s="37">
        <f>SUMPRODUCT(LTA!J82:AN82,LTA!J$101:AN$101,LTA!J$103:AN$103)</f>
        <v>52.1</v>
      </c>
      <c r="U82" s="37">
        <f>SUMPRODUCT(LTA!J82:AN82,LTA!J$102:AN$102,LTA!J$103:AN$103)</f>
        <v>107.88999999999999</v>
      </c>
      <c r="V82" s="66">
        <f>SUMPRODUCT(MTOA!B82:G82,MTOA!B$102:G$102,MTOA!B$103:G$103)</f>
        <v>0</v>
      </c>
      <c r="W82" s="66">
        <f>SUMPRODUCT(MTOA!B82:G82,MTOA!B$101:G$101,MTOA!B$103:G$103)</f>
        <v>0</v>
      </c>
      <c r="X82">
        <v>0</v>
      </c>
      <c r="Y82" s="34">
        <f>IEX!H82</f>
        <v>80.959999999999994</v>
      </c>
      <c r="Z82" s="34">
        <f>IEX!N82</f>
        <v>0</v>
      </c>
      <c r="AA82" s="75">
        <f>STOA!H82</f>
        <v>193.15</v>
      </c>
      <c r="AB82" s="75">
        <f>-STOA!N82</f>
        <v>-263.48</v>
      </c>
      <c r="AC82">
        <f t="shared" si="3"/>
        <v>18.301160775534655</v>
      </c>
      <c r="AD82">
        <f t="shared" si="4"/>
        <v>1560.9199842018184</v>
      </c>
      <c r="AE82">
        <f>'IDT-1'!B82</f>
        <v>0</v>
      </c>
      <c r="AF82" s="24"/>
      <c r="AG82">
        <f t="shared" si="5"/>
        <v>1560.9199842018184</v>
      </c>
      <c r="AI82" s="34">
        <f>PXIL!H82</f>
        <v>0</v>
      </c>
      <c r="AJ82" s="34">
        <f>PXIL!N82</f>
        <v>0</v>
      </c>
      <c r="AK82" s="34">
        <f>RTM_IEX!H82</f>
        <v>0</v>
      </c>
      <c r="AL82" s="34">
        <f>RTM_IEX!N82</f>
        <v>-35</v>
      </c>
      <c r="AM82" s="34">
        <f>RTM_PXI!H82</f>
        <v>0</v>
      </c>
      <c r="AN82" s="34">
        <f>RTM_PXI!N82</f>
        <v>0</v>
      </c>
      <c r="AO82" s="148">
        <f>GDAM_IEX!H82</f>
        <v>8.0399999999999991</v>
      </c>
      <c r="AP82" s="148">
        <f>GDAM_IEX!N82</f>
        <v>0</v>
      </c>
      <c r="AQ82" s="148">
        <f>GDAM_PXI!H82</f>
        <v>0</v>
      </c>
      <c r="AR82" s="148">
        <f>GDAM_PXI!N82</f>
        <v>0</v>
      </c>
      <c r="AS82">
        <f>HPX!H82</f>
        <v>0</v>
      </c>
      <c r="AT82">
        <f>HPX!N82</f>
        <v>0</v>
      </c>
      <c r="AU82">
        <v>80</v>
      </c>
    </row>
    <row r="83" spans="1:47">
      <c r="A83" t="s">
        <v>125</v>
      </c>
      <c r="D83">
        <f>TWEPL!P83</f>
        <v>10.221399999999999</v>
      </c>
      <c r="E83">
        <f>GT_NG!P83</f>
        <v>14.596400449943756</v>
      </c>
      <c r="F83">
        <f>GT_Spot!P83</f>
        <v>0</v>
      </c>
      <c r="G83">
        <f>PPCL_NG!P83</f>
        <v>0</v>
      </c>
      <c r="H83">
        <f>PPCL_Spot!P83</f>
        <v>0</v>
      </c>
      <c r="I83">
        <f>Bawana_NG!P83</f>
        <v>102.55599390648803</v>
      </c>
      <c r="J83">
        <f>Bawana_RLNG!P83</f>
        <v>0</v>
      </c>
      <c r="K83">
        <f>Bawana_Spot!P83</f>
        <v>230.46</v>
      </c>
      <c r="L83">
        <f>TWOMCL!O83</f>
        <v>0</v>
      </c>
      <c r="M83">
        <f>EDWPCL!S83</f>
        <v>0</v>
      </c>
      <c r="N83">
        <f>'MSW BWN'!S83</f>
        <v>0</v>
      </c>
      <c r="O83">
        <f>BRPL_ISGS_exbus!DM83</f>
        <v>933.23607864501219</v>
      </c>
      <c r="P83" s="36">
        <v>117.65545468593062</v>
      </c>
      <c r="Q83" s="36">
        <v>38.14</v>
      </c>
      <c r="R83" s="38">
        <v>0</v>
      </c>
      <c r="S83" s="38">
        <v>0</v>
      </c>
      <c r="T83" s="37">
        <f>SUMPRODUCT(LTA!J83:AN83,LTA!J$101:AN$101,LTA!J$103:AN$103)</f>
        <v>55.49</v>
      </c>
      <c r="U83" s="37">
        <f>SUMPRODUCT(LTA!J83:AN83,LTA!J$102:AN$102,LTA!J$103:AN$103)</f>
        <v>118.1</v>
      </c>
      <c r="V83" s="66">
        <f>SUMPRODUCT(MTOA!B83:G83,MTOA!B$102:G$102,MTOA!B$103:G$103)</f>
        <v>0</v>
      </c>
      <c r="W83" s="66">
        <f>SUMPRODUCT(MTOA!B83:G83,MTOA!B$101:G$101,MTOA!B$103:G$103)</f>
        <v>0</v>
      </c>
      <c r="X83">
        <v>0</v>
      </c>
      <c r="Y83" s="34">
        <f>IEX!H83</f>
        <v>175.7</v>
      </c>
      <c r="Z83" s="34">
        <f>IEX!N83</f>
        <v>0</v>
      </c>
      <c r="AA83" s="75">
        <f>STOA!H83</f>
        <v>0.63</v>
      </c>
      <c r="AB83" s="75">
        <f>-STOA!N83</f>
        <v>-263.48</v>
      </c>
      <c r="AC83">
        <f t="shared" si="3"/>
        <v>17.494825389927716</v>
      </c>
      <c r="AD83">
        <f t="shared" si="4"/>
        <v>1536.0305022974471</v>
      </c>
      <c r="AE83">
        <f>'IDT-1'!B83</f>
        <v>113.527</v>
      </c>
      <c r="AF83" s="24"/>
      <c r="AG83">
        <f t="shared" si="5"/>
        <v>1649.5575022974472</v>
      </c>
      <c r="AI83" s="34">
        <f>PXIL!H83</f>
        <v>0</v>
      </c>
      <c r="AJ83" s="34">
        <f>PXIL!N83</f>
        <v>0</v>
      </c>
      <c r="AK83" s="34">
        <f>RTM_IEX!H83</f>
        <v>20.22</v>
      </c>
      <c r="AL83" s="34">
        <f>RTM_IEX!N83</f>
        <v>0</v>
      </c>
      <c r="AM83" s="34">
        <f>RTM_PXI!H83</f>
        <v>0</v>
      </c>
      <c r="AN83" s="34">
        <f>RTM_PXI!N83</f>
        <v>0</v>
      </c>
      <c r="AO83" s="148">
        <f>GDAM_IEX!H83</f>
        <v>0</v>
      </c>
      <c r="AP83" s="148">
        <f>GDAM_IEX!N83</f>
        <v>0</v>
      </c>
      <c r="AQ83" s="148">
        <f>GDAM_PXI!H83</f>
        <v>0</v>
      </c>
      <c r="AR83" s="148">
        <f>GDAM_PXI!N83</f>
        <v>0</v>
      </c>
      <c r="AS83">
        <f>HPX!H83</f>
        <v>0</v>
      </c>
      <c r="AT83">
        <f>HPX!N83</f>
        <v>0</v>
      </c>
      <c r="AU83">
        <v>81</v>
      </c>
    </row>
    <row r="84" spans="1:47">
      <c r="A84" t="s">
        <v>126</v>
      </c>
      <c r="D84">
        <f>TWEPL!P84</f>
        <v>10.221399999999999</v>
      </c>
      <c r="E84">
        <f>GT_NG!P84</f>
        <v>14.596400449943756</v>
      </c>
      <c r="F84">
        <f>GT_Spot!P84</f>
        <v>0</v>
      </c>
      <c r="G84">
        <f>PPCL_NG!P84</f>
        <v>0</v>
      </c>
      <c r="H84">
        <f>PPCL_Spot!P84</f>
        <v>0</v>
      </c>
      <c r="I84">
        <f>Bawana_NG!P84</f>
        <v>102.55599390648803</v>
      </c>
      <c r="J84">
        <f>Bawana_RLNG!P84</f>
        <v>0</v>
      </c>
      <c r="K84">
        <f>Bawana_Spot!P84</f>
        <v>230.46</v>
      </c>
      <c r="L84">
        <f>TWOMCL!O84</f>
        <v>0</v>
      </c>
      <c r="M84">
        <f>EDWPCL!S84</f>
        <v>0</v>
      </c>
      <c r="N84">
        <f>'MSW BWN'!S84</f>
        <v>0</v>
      </c>
      <c r="O84">
        <f>BRPL_ISGS_exbus!DM84</f>
        <v>934.07183161670469</v>
      </c>
      <c r="P84" s="36">
        <v>117.65545468593062</v>
      </c>
      <c r="Q84" s="36">
        <v>38.14</v>
      </c>
      <c r="R84" s="38">
        <v>0</v>
      </c>
      <c r="S84" s="38">
        <v>0</v>
      </c>
      <c r="T84" s="37">
        <f>SUMPRODUCT(LTA!J84:AN84,LTA!J$101:AN$101,LTA!J$103:AN$103)</f>
        <v>56.25</v>
      </c>
      <c r="U84" s="37">
        <f>SUMPRODUCT(LTA!J84:AN84,LTA!J$102:AN$102,LTA!J$103:AN$103)</f>
        <v>121.35</v>
      </c>
      <c r="V84" s="66">
        <f>SUMPRODUCT(MTOA!B84:G84,MTOA!B$102:G$102,MTOA!B$103:G$103)</f>
        <v>0</v>
      </c>
      <c r="W84" s="66">
        <f>SUMPRODUCT(MTOA!B84:G84,MTOA!B$101:G$101,MTOA!B$103:G$103)</f>
        <v>0</v>
      </c>
      <c r="X84">
        <v>0</v>
      </c>
      <c r="Y84" s="34">
        <f>IEX!H84</f>
        <v>142.58000000000001</v>
      </c>
      <c r="Z84" s="34">
        <f>IEX!N84</f>
        <v>0</v>
      </c>
      <c r="AA84" s="75">
        <f>STOA!H84</f>
        <v>0.63</v>
      </c>
      <c r="AB84" s="75">
        <f>-STOA!N84</f>
        <v>-263.48</v>
      </c>
      <c r="AC84">
        <f t="shared" si="3"/>
        <v>17.087473714889935</v>
      </c>
      <c r="AD84">
        <f t="shared" si="4"/>
        <v>1487.9436069441772</v>
      </c>
      <c r="AE84">
        <f>'IDT-1'!B84</f>
        <v>152.53700000000001</v>
      </c>
      <c r="AF84" s="24"/>
      <c r="AG84">
        <f t="shared" si="5"/>
        <v>1640.4806069441772</v>
      </c>
      <c r="AI84" s="34">
        <f>PXIL!H84</f>
        <v>0</v>
      </c>
      <c r="AJ84" s="34">
        <f>PXIL!N84</f>
        <v>0</v>
      </c>
      <c r="AK84" s="34">
        <f>RTM_IEX!H84</f>
        <v>0</v>
      </c>
      <c r="AL84" s="34">
        <f>RTM_IEX!N84</f>
        <v>0</v>
      </c>
      <c r="AM84" s="34">
        <f>RTM_PXI!H84</f>
        <v>0</v>
      </c>
      <c r="AN84" s="34">
        <f>RTM_PXI!N84</f>
        <v>0</v>
      </c>
      <c r="AO84" s="148">
        <f>GDAM_IEX!H84</f>
        <v>0</v>
      </c>
      <c r="AP84" s="148">
        <f>GDAM_IEX!N84</f>
        <v>0</v>
      </c>
      <c r="AQ84" s="148">
        <f>GDAM_PXI!H84</f>
        <v>0</v>
      </c>
      <c r="AR84" s="148">
        <f>GDAM_PXI!N84</f>
        <v>0</v>
      </c>
      <c r="AS84">
        <f>HPX!H84</f>
        <v>0</v>
      </c>
      <c r="AT84">
        <f>HPX!N84</f>
        <v>0</v>
      </c>
      <c r="AU84">
        <v>82</v>
      </c>
    </row>
    <row r="85" spans="1:47">
      <c r="A85" t="s">
        <v>127</v>
      </c>
      <c r="D85">
        <f>TWEPL!P85</f>
        <v>10.221399999999999</v>
      </c>
      <c r="E85">
        <f>GT_NG!P85</f>
        <v>14.596400449943756</v>
      </c>
      <c r="F85">
        <f>GT_Spot!P85</f>
        <v>0</v>
      </c>
      <c r="G85">
        <f>PPCL_NG!P85</f>
        <v>0</v>
      </c>
      <c r="H85">
        <f>PPCL_Spot!P85</f>
        <v>0</v>
      </c>
      <c r="I85">
        <f>Bawana_NG!P85</f>
        <v>71.589999999999989</v>
      </c>
      <c r="J85">
        <f>Bawana_RLNG!P85</f>
        <v>0</v>
      </c>
      <c r="K85">
        <f>Bawana_Spot!P85</f>
        <v>133.82</v>
      </c>
      <c r="L85">
        <f>TWOMCL!O85</f>
        <v>0</v>
      </c>
      <c r="M85">
        <f>EDWPCL!S85</f>
        <v>0</v>
      </c>
      <c r="N85">
        <f>'MSW BWN'!S85</f>
        <v>0</v>
      </c>
      <c r="O85">
        <f>BRPL_ISGS_exbus!DM85</f>
        <v>949.84806600503077</v>
      </c>
      <c r="P85" s="36">
        <v>117.65545468593062</v>
      </c>
      <c r="Q85" s="36">
        <v>38.14</v>
      </c>
      <c r="R85" s="38">
        <v>0</v>
      </c>
      <c r="S85" s="38">
        <v>0</v>
      </c>
      <c r="T85" s="37">
        <f>SUMPRODUCT(LTA!J85:AN85,LTA!J$101:AN$101,LTA!J$103:AN$103)</f>
        <v>56.760000000000005</v>
      </c>
      <c r="U85" s="37">
        <f>SUMPRODUCT(LTA!J85:AN85,LTA!J$102:AN$102,LTA!J$103:AN$103)</f>
        <v>116.89</v>
      </c>
      <c r="V85" s="66">
        <f>SUMPRODUCT(MTOA!B85:G85,MTOA!B$102:G$102,MTOA!B$103:G$103)</f>
        <v>0</v>
      </c>
      <c r="W85" s="66">
        <f>SUMPRODUCT(MTOA!B85:G85,MTOA!B$101:G$101,MTOA!B$103:G$103)</f>
        <v>0</v>
      </c>
      <c r="X85">
        <v>0</v>
      </c>
      <c r="Y85" s="34">
        <f>IEX!H85</f>
        <v>86.42</v>
      </c>
      <c r="Z85" s="34">
        <f>IEX!N85</f>
        <v>0</v>
      </c>
      <c r="AA85" s="75">
        <f>STOA!H85</f>
        <v>0.63</v>
      </c>
      <c r="AB85" s="75">
        <f>-STOA!N85</f>
        <v>-263.48</v>
      </c>
      <c r="AC85">
        <f t="shared" si="3"/>
        <v>15.880372151234271</v>
      </c>
      <c r="AD85">
        <f>SUM(B85:AB85,AI85:AT85)-AC85</f>
        <v>1289.2109489896711</v>
      </c>
      <c r="AE85">
        <f>'IDT-1'!B85</f>
        <v>210.387</v>
      </c>
      <c r="AF85" s="24"/>
      <c r="AG85">
        <f t="shared" si="5"/>
        <v>1499.5979489896711</v>
      </c>
      <c r="AI85" s="34">
        <f>PXIL!H85</f>
        <v>0</v>
      </c>
      <c r="AJ85" s="34">
        <f>PXIL!N85</f>
        <v>0</v>
      </c>
      <c r="AK85" s="34">
        <f>RTM_IEX!H85</f>
        <v>0</v>
      </c>
      <c r="AL85" s="34">
        <f>RTM_IEX!N85</f>
        <v>-28</v>
      </c>
      <c r="AM85" s="34">
        <f>RTM_PXI!H85</f>
        <v>0</v>
      </c>
      <c r="AN85" s="34">
        <f>RTM_PXI!N85</f>
        <v>0</v>
      </c>
      <c r="AO85" s="148">
        <f>GDAM_IEX!H85</f>
        <v>0</v>
      </c>
      <c r="AP85" s="148">
        <f>GDAM_IEX!N85</f>
        <v>0</v>
      </c>
      <c r="AQ85" s="148">
        <f>GDAM_PXI!H85</f>
        <v>0</v>
      </c>
      <c r="AR85" s="148">
        <f>GDAM_PXI!N85</f>
        <v>0</v>
      </c>
      <c r="AS85">
        <f>HPX!H85</f>
        <v>0</v>
      </c>
      <c r="AT85">
        <f>HPX!N85</f>
        <v>0</v>
      </c>
      <c r="AU85">
        <v>83</v>
      </c>
    </row>
    <row r="86" spans="1:47">
      <c r="A86" t="s">
        <v>128</v>
      </c>
      <c r="D86">
        <f>TWEPL!P86</f>
        <v>10.221399999999999</v>
      </c>
      <c r="E86">
        <f>GT_NG!P86</f>
        <v>14.596400449943756</v>
      </c>
      <c r="F86">
        <f>GT_Spot!P86</f>
        <v>0</v>
      </c>
      <c r="G86">
        <f>PPCL_NG!P86</f>
        <v>0</v>
      </c>
      <c r="H86">
        <f>PPCL_Spot!P86</f>
        <v>0</v>
      </c>
      <c r="I86">
        <f>Bawana_NG!P86</f>
        <v>71.589999999999989</v>
      </c>
      <c r="J86">
        <f>Bawana_RLNG!P86</f>
        <v>0</v>
      </c>
      <c r="K86">
        <f>Bawana_Spot!P86</f>
        <v>133.82</v>
      </c>
      <c r="L86">
        <f>TWOMCL!O86</f>
        <v>0</v>
      </c>
      <c r="M86">
        <f>EDWPCL!S86</f>
        <v>0</v>
      </c>
      <c r="N86">
        <f>'MSW BWN'!S86</f>
        <v>0</v>
      </c>
      <c r="O86">
        <f>BRPL_ISGS_exbus!DM86</f>
        <v>950.14917618386733</v>
      </c>
      <c r="P86" s="36">
        <v>117.65545468593062</v>
      </c>
      <c r="Q86" s="36">
        <v>38.14</v>
      </c>
      <c r="R86" s="38">
        <v>0</v>
      </c>
      <c r="S86" s="38">
        <v>0</v>
      </c>
      <c r="T86" s="37">
        <f>SUMPRODUCT(LTA!J86:AN86,LTA!J$101:AN$101,LTA!J$103:AN$103)</f>
        <v>58.02</v>
      </c>
      <c r="U86" s="37">
        <f>SUMPRODUCT(LTA!J86:AN86,LTA!J$102:AN$102,LTA!J$103:AN$103)</f>
        <v>117.75999999999999</v>
      </c>
      <c r="V86" s="66">
        <f>SUMPRODUCT(MTOA!B86:G86,MTOA!B$102:G$102,MTOA!B$103:G$103)</f>
        <v>0</v>
      </c>
      <c r="W86" s="66">
        <f>SUMPRODUCT(MTOA!B86:G86,MTOA!B$101:G$101,MTOA!B$103:G$103)</f>
        <v>0</v>
      </c>
      <c r="X86">
        <v>0</v>
      </c>
      <c r="Y86" s="34">
        <f>IEX!H86</f>
        <v>27.34</v>
      </c>
      <c r="Z86" s="34">
        <f>IEX!N86</f>
        <v>0</v>
      </c>
      <c r="AA86" s="75">
        <f>STOA!H86</f>
        <v>0.63</v>
      </c>
      <c r="AB86" s="75">
        <f>-STOA!N86</f>
        <v>-263.48</v>
      </c>
      <c r="AC86">
        <f t="shared" si="3"/>
        <v>15.514646527160052</v>
      </c>
      <c r="AD86">
        <f t="shared" si="4"/>
        <v>1219.9277847925816</v>
      </c>
      <c r="AE86">
        <f>'IDT-1'!B86</f>
        <v>265.78700000000003</v>
      </c>
      <c r="AF86" s="24"/>
      <c r="AG86">
        <f t="shared" si="5"/>
        <v>1485.7147847925817</v>
      </c>
      <c r="AI86" s="34">
        <f>PXIL!H86</f>
        <v>0</v>
      </c>
      <c r="AJ86" s="34">
        <f>PXIL!N86</f>
        <v>0</v>
      </c>
      <c r="AK86" s="34">
        <f>RTM_IEX!H86</f>
        <v>0</v>
      </c>
      <c r="AL86" s="34">
        <f>RTM_IEX!N86</f>
        <v>-41</v>
      </c>
      <c r="AM86" s="34">
        <f>RTM_PXI!H86</f>
        <v>0</v>
      </c>
      <c r="AN86" s="34">
        <f>RTM_PXI!N86</f>
        <v>0</v>
      </c>
      <c r="AO86" s="148">
        <f>GDAM_IEX!H86</f>
        <v>0</v>
      </c>
      <c r="AP86" s="148">
        <f>GDAM_IEX!N86</f>
        <v>0</v>
      </c>
      <c r="AQ86" s="148">
        <f>GDAM_PXI!H86</f>
        <v>0</v>
      </c>
      <c r="AR86" s="148">
        <f>GDAM_PXI!N86</f>
        <v>0</v>
      </c>
      <c r="AS86">
        <f>HPX!H86</f>
        <v>0</v>
      </c>
      <c r="AT86">
        <f>HPX!N86</f>
        <v>0</v>
      </c>
      <c r="AU86">
        <v>84</v>
      </c>
    </row>
    <row r="87" spans="1:47">
      <c r="A87" t="s">
        <v>129</v>
      </c>
      <c r="D87">
        <f>TWEPL!P87</f>
        <v>10.221399999999999</v>
      </c>
      <c r="E87">
        <f>GT_NG!P87</f>
        <v>14.596400449943756</v>
      </c>
      <c r="F87">
        <f>GT_Spot!P87</f>
        <v>0</v>
      </c>
      <c r="G87">
        <f>PPCL_NG!P87</f>
        <v>0</v>
      </c>
      <c r="H87">
        <f>PPCL_Spot!P87</f>
        <v>0</v>
      </c>
      <c r="I87">
        <f>Bawana_NG!P87</f>
        <v>71.589999999999989</v>
      </c>
      <c r="J87">
        <f>Bawana_RLNG!P87</f>
        <v>0</v>
      </c>
      <c r="K87">
        <f>Bawana_Spot!P87</f>
        <v>133.82</v>
      </c>
      <c r="L87">
        <f>TWOMCL!O87</f>
        <v>0</v>
      </c>
      <c r="M87">
        <f>EDWPCL!S87</f>
        <v>0</v>
      </c>
      <c r="N87">
        <f>'MSW BWN'!S87</f>
        <v>0</v>
      </c>
      <c r="O87">
        <f>BRPL_ISGS_exbus!DM87</f>
        <v>927.98107745422124</v>
      </c>
      <c r="P87" s="36">
        <v>117.65545468593062</v>
      </c>
      <c r="Q87" s="36">
        <v>38.14</v>
      </c>
      <c r="R87" s="38">
        <v>0</v>
      </c>
      <c r="S87" s="38">
        <v>0</v>
      </c>
      <c r="T87" s="37">
        <f>SUMPRODUCT(LTA!J87:AN87,LTA!J$101:AN$101,LTA!J$103:AN$103)</f>
        <v>59.519999999999996</v>
      </c>
      <c r="U87" s="37">
        <f>SUMPRODUCT(LTA!J87:AN87,LTA!J$102:AN$102,LTA!J$103:AN$103)</f>
        <v>118.82</v>
      </c>
      <c r="V87" s="66">
        <f>SUMPRODUCT(MTOA!B87:G87,MTOA!B$102:G$102,MTOA!B$103:G$103)</f>
        <v>0</v>
      </c>
      <c r="W87" s="66">
        <f>SUMPRODUCT(MTOA!B87:G87,MTOA!B$101:G$101,MTOA!B$103:G$103)</f>
        <v>0</v>
      </c>
      <c r="X87">
        <v>0</v>
      </c>
      <c r="Y87" s="34">
        <f>IEX!H87</f>
        <v>0</v>
      </c>
      <c r="Z87" s="34">
        <f>IEX!N87</f>
        <v>0</v>
      </c>
      <c r="AA87" s="75">
        <f>STOA!H87</f>
        <v>0.57999999999999996</v>
      </c>
      <c r="AB87" s="75">
        <f>-STOA!N87</f>
        <v>-263.48</v>
      </c>
      <c r="AC87">
        <f t="shared" si="3"/>
        <v>15.263872179154141</v>
      </c>
      <c r="AD87">
        <f t="shared" si="4"/>
        <v>1156.1804604109416</v>
      </c>
      <c r="AE87">
        <f>'IDT-1'!B87</f>
        <v>276</v>
      </c>
      <c r="AF87" s="24"/>
      <c r="AG87">
        <f t="shared" si="5"/>
        <v>1432.1804604109416</v>
      </c>
      <c r="AI87" s="34">
        <f>PXIL!H87</f>
        <v>0</v>
      </c>
      <c r="AJ87" s="34">
        <f>PXIL!N87</f>
        <v>0</v>
      </c>
      <c r="AK87" s="34">
        <f>RTM_IEX!H87</f>
        <v>0</v>
      </c>
      <c r="AL87" s="34">
        <f>RTM_IEX!N87</f>
        <v>-58</v>
      </c>
      <c r="AM87" s="34">
        <f>RTM_PXI!H87</f>
        <v>0</v>
      </c>
      <c r="AN87" s="34">
        <f>RTM_PXI!N87</f>
        <v>0</v>
      </c>
      <c r="AO87" s="148">
        <f>GDAM_IEX!H87</f>
        <v>0</v>
      </c>
      <c r="AP87" s="148">
        <f>GDAM_IEX!N87</f>
        <v>0</v>
      </c>
      <c r="AQ87" s="148">
        <f>GDAM_PXI!H87</f>
        <v>0</v>
      </c>
      <c r="AR87" s="148">
        <f>GDAM_PXI!N87</f>
        <v>0</v>
      </c>
      <c r="AS87">
        <f>HPX!H87</f>
        <v>0</v>
      </c>
      <c r="AT87">
        <f>HPX!N87</f>
        <v>0</v>
      </c>
      <c r="AU87">
        <v>85</v>
      </c>
    </row>
    <row r="88" spans="1:47">
      <c r="A88" t="s">
        <v>130</v>
      </c>
      <c r="D88">
        <f>TWEPL!P88</f>
        <v>10.221399999999999</v>
      </c>
      <c r="E88">
        <f>GT_NG!P88</f>
        <v>14.596400449943756</v>
      </c>
      <c r="F88">
        <f>GT_Spot!P88</f>
        <v>0</v>
      </c>
      <c r="G88">
        <f>PPCL_NG!P88</f>
        <v>0</v>
      </c>
      <c r="H88">
        <f>PPCL_Spot!P88</f>
        <v>0</v>
      </c>
      <c r="I88">
        <f>Bawana_NG!P88</f>
        <v>71.589999999999989</v>
      </c>
      <c r="J88">
        <f>Bawana_RLNG!P88</f>
        <v>0</v>
      </c>
      <c r="K88">
        <f>Bawana_Spot!P88</f>
        <v>133.82</v>
      </c>
      <c r="L88">
        <f>TWOMCL!O88</f>
        <v>0</v>
      </c>
      <c r="M88">
        <f>EDWPCL!S88</f>
        <v>0</v>
      </c>
      <c r="N88">
        <f>'MSW BWN'!S88</f>
        <v>0</v>
      </c>
      <c r="O88">
        <f>BRPL_ISGS_exbus!DM88</f>
        <v>927.59293405703875</v>
      </c>
      <c r="P88" s="36">
        <v>117.65545468593062</v>
      </c>
      <c r="Q88" s="36">
        <v>38.14</v>
      </c>
      <c r="R88" s="38">
        <v>0</v>
      </c>
      <c r="S88" s="38">
        <v>0</v>
      </c>
      <c r="T88" s="37">
        <f>SUMPRODUCT(LTA!J88:AN88,LTA!J$101:AN$101,LTA!J$103:AN$103)</f>
        <v>61.47</v>
      </c>
      <c r="U88" s="37">
        <f>SUMPRODUCT(LTA!J88:AN88,LTA!J$102:AN$102,LTA!J$103:AN$103)</f>
        <v>121.02000000000001</v>
      </c>
      <c r="V88" s="66">
        <f>SUMPRODUCT(MTOA!B88:G88,MTOA!B$102:G$102,MTOA!B$103:G$103)</f>
        <v>0</v>
      </c>
      <c r="W88" s="66">
        <f>SUMPRODUCT(MTOA!B88:G88,MTOA!B$101:G$101,MTOA!B$103:G$103)</f>
        <v>0</v>
      </c>
      <c r="X88">
        <v>0</v>
      </c>
      <c r="Y88" s="34">
        <f>IEX!H88</f>
        <v>0</v>
      </c>
      <c r="Z88" s="34">
        <f>IEX!N88</f>
        <v>0</v>
      </c>
      <c r="AA88" s="75">
        <f>STOA!H88</f>
        <v>0.57999999999999996</v>
      </c>
      <c r="AB88" s="75">
        <f>-STOA!N88</f>
        <v>-263.48</v>
      </c>
      <c r="AC88">
        <f t="shared" si="3"/>
        <v>15.236173670543584</v>
      </c>
      <c r="AD88">
        <f t="shared" si="4"/>
        <v>1166.9700155223695</v>
      </c>
      <c r="AE88">
        <f>'IDT-1'!B88</f>
        <v>245</v>
      </c>
      <c r="AF88" s="24"/>
      <c r="AG88">
        <f t="shared" si="5"/>
        <v>1411.9700155223695</v>
      </c>
      <c r="AI88" s="34">
        <f>PXIL!H88</f>
        <v>0</v>
      </c>
      <c r="AJ88" s="34">
        <f>PXIL!N88</f>
        <v>0</v>
      </c>
      <c r="AK88" s="34">
        <f>RTM_IEX!H88</f>
        <v>0</v>
      </c>
      <c r="AL88" s="34">
        <f>RTM_IEX!N88</f>
        <v>-51</v>
      </c>
      <c r="AM88" s="34">
        <f>RTM_PXI!H88</f>
        <v>0</v>
      </c>
      <c r="AN88" s="34">
        <f>RTM_PXI!N88</f>
        <v>0</v>
      </c>
      <c r="AO88" s="148">
        <f>GDAM_IEX!H88</f>
        <v>0</v>
      </c>
      <c r="AP88" s="148">
        <f>GDAM_IEX!N88</f>
        <v>0</v>
      </c>
      <c r="AQ88" s="148">
        <f>GDAM_PXI!H88</f>
        <v>0</v>
      </c>
      <c r="AR88" s="148">
        <f>GDAM_PXI!N88</f>
        <v>0</v>
      </c>
      <c r="AS88">
        <f>HPX!H88</f>
        <v>0</v>
      </c>
      <c r="AT88">
        <f>HPX!N88</f>
        <v>0</v>
      </c>
      <c r="AU88">
        <v>86</v>
      </c>
    </row>
    <row r="89" spans="1:47">
      <c r="A89" t="s">
        <v>131</v>
      </c>
      <c r="D89">
        <f>TWEPL!P89</f>
        <v>10.221399999999999</v>
      </c>
      <c r="E89">
        <f>GT_NG!P89</f>
        <v>14.596400449943756</v>
      </c>
      <c r="F89">
        <f>GT_Spot!P89</f>
        <v>0</v>
      </c>
      <c r="G89">
        <f>PPCL_NG!P89</f>
        <v>0</v>
      </c>
      <c r="H89">
        <f>PPCL_Spot!P89</f>
        <v>0</v>
      </c>
      <c r="I89">
        <f>Bawana_NG!P89</f>
        <v>71.589999999999989</v>
      </c>
      <c r="J89">
        <f>Bawana_RLNG!P89</f>
        <v>0</v>
      </c>
      <c r="K89">
        <f>Bawana_Spot!P89</f>
        <v>133.82</v>
      </c>
      <c r="L89">
        <f>TWOMCL!O89</f>
        <v>0</v>
      </c>
      <c r="M89">
        <f>EDWPCL!S89</f>
        <v>0</v>
      </c>
      <c r="N89">
        <f>'MSW BWN'!S89</f>
        <v>0</v>
      </c>
      <c r="O89">
        <f>BRPL_ISGS_exbus!DM89</f>
        <v>929.0476692524212</v>
      </c>
      <c r="P89" s="36">
        <v>117.65545468593062</v>
      </c>
      <c r="Q89" s="36">
        <v>38.51</v>
      </c>
      <c r="R89" s="38">
        <v>0</v>
      </c>
      <c r="S89" s="38">
        <v>0</v>
      </c>
      <c r="T89" s="37">
        <f>SUMPRODUCT(LTA!J89:AN89,LTA!J$101:AN$101,LTA!J$103:AN$103)</f>
        <v>48.36</v>
      </c>
      <c r="U89" s="37">
        <f>SUMPRODUCT(LTA!J89:AN89,LTA!J$102:AN$102,LTA!J$103:AN$103)</f>
        <v>125.9</v>
      </c>
      <c r="V89" s="66">
        <f>SUMPRODUCT(MTOA!B89:G89,MTOA!B$102:G$102,MTOA!B$103:G$103)</f>
        <v>0</v>
      </c>
      <c r="W89" s="66">
        <f>SUMPRODUCT(MTOA!B89:G89,MTOA!B$101:G$101,MTOA!B$103:G$103)</f>
        <v>0</v>
      </c>
      <c r="X89">
        <v>0</v>
      </c>
      <c r="Y89" s="34">
        <f>IEX!H89</f>
        <v>0</v>
      </c>
      <c r="Z89" s="34">
        <f>IEX!N89</f>
        <v>0</v>
      </c>
      <c r="AA89" s="75">
        <f>STOA!H89</f>
        <v>0.57999999999999996</v>
      </c>
      <c r="AB89" s="75">
        <f>-STOA!N89</f>
        <v>-263.48</v>
      </c>
      <c r="AC89">
        <f t="shared" si="3"/>
        <v>15.326379127507909</v>
      </c>
      <c r="AD89">
        <f t="shared" si="4"/>
        <v>1143.4745452607876</v>
      </c>
      <c r="AE89">
        <f>'IDT-1'!B89</f>
        <v>199</v>
      </c>
      <c r="AF89" s="24"/>
      <c r="AG89">
        <f t="shared" si="5"/>
        <v>1342.4745452607876</v>
      </c>
      <c r="AI89" s="34">
        <f>PXIL!H89</f>
        <v>0</v>
      </c>
      <c r="AJ89" s="34">
        <f>PXIL!N89</f>
        <v>0</v>
      </c>
      <c r="AK89" s="34">
        <f>RTM_IEX!H89</f>
        <v>0</v>
      </c>
      <c r="AL89" s="34">
        <f>RTM_IEX!N89</f>
        <v>-68</v>
      </c>
      <c r="AM89" s="34">
        <f>RTM_PXI!H89</f>
        <v>0</v>
      </c>
      <c r="AN89" s="34">
        <f>RTM_PXI!N89</f>
        <v>0</v>
      </c>
      <c r="AO89" s="148">
        <f>GDAM_IEX!H89</f>
        <v>0</v>
      </c>
      <c r="AP89" s="148">
        <f>GDAM_IEX!N89</f>
        <v>0</v>
      </c>
      <c r="AQ89" s="148">
        <f>GDAM_PXI!H89</f>
        <v>0</v>
      </c>
      <c r="AR89" s="148">
        <f>GDAM_PXI!N89</f>
        <v>0</v>
      </c>
      <c r="AS89">
        <f>HPX!H89</f>
        <v>0</v>
      </c>
      <c r="AT89">
        <f>HPX!N89</f>
        <v>0</v>
      </c>
      <c r="AU89">
        <v>87</v>
      </c>
    </row>
    <row r="90" spans="1:47">
      <c r="A90" t="s">
        <v>132</v>
      </c>
      <c r="D90">
        <f>TWEPL!P90</f>
        <v>10.221399999999999</v>
      </c>
      <c r="E90">
        <f>GT_NG!P90</f>
        <v>14.596400449943756</v>
      </c>
      <c r="F90">
        <f>GT_Spot!P90</f>
        <v>0</v>
      </c>
      <c r="G90">
        <f>PPCL_NG!P90</f>
        <v>0</v>
      </c>
      <c r="H90">
        <f>PPCL_Spot!P90</f>
        <v>0</v>
      </c>
      <c r="I90">
        <f>Bawana_NG!P90</f>
        <v>71.589999999999989</v>
      </c>
      <c r="J90">
        <f>Bawana_RLNG!P90</f>
        <v>0</v>
      </c>
      <c r="K90">
        <f>Bawana_Spot!P90</f>
        <v>133.82</v>
      </c>
      <c r="L90">
        <f>TWOMCL!O90</f>
        <v>0</v>
      </c>
      <c r="M90">
        <f>EDWPCL!S90</f>
        <v>0</v>
      </c>
      <c r="N90">
        <f>'MSW BWN'!S90</f>
        <v>0</v>
      </c>
      <c r="O90">
        <f>BRPL_ISGS_exbus!DM90</f>
        <v>929.45126667610157</v>
      </c>
      <c r="P90" s="36">
        <v>117.65545468593062</v>
      </c>
      <c r="Q90" s="36">
        <v>38.51</v>
      </c>
      <c r="R90" s="38">
        <v>0</v>
      </c>
      <c r="S90" s="38">
        <v>0</v>
      </c>
      <c r="T90" s="37">
        <f>SUMPRODUCT(LTA!J90:AN90,LTA!J$101:AN$101,LTA!J$103:AN$103)</f>
        <v>50.059999999999995</v>
      </c>
      <c r="U90" s="37">
        <f>SUMPRODUCT(LTA!J90:AN90,LTA!J$102:AN$102,LTA!J$103:AN$103)</f>
        <v>127.43</v>
      </c>
      <c r="V90" s="66">
        <f>SUMPRODUCT(MTOA!B90:G90,MTOA!B$102:G$102,MTOA!B$103:G$103)</f>
        <v>0</v>
      </c>
      <c r="W90" s="66">
        <f>SUMPRODUCT(MTOA!B90:G90,MTOA!B$101:G$101,MTOA!B$103:G$103)</f>
        <v>0</v>
      </c>
      <c r="X90">
        <v>0</v>
      </c>
      <c r="Y90" s="34">
        <f>IEX!H90</f>
        <v>0</v>
      </c>
      <c r="Z90" s="34">
        <f>IEX!N90</f>
        <v>0</v>
      </c>
      <c r="AA90" s="75">
        <f>STOA!H90</f>
        <v>0.57999999999999996</v>
      </c>
      <c r="AB90" s="75">
        <f>-STOA!N90</f>
        <v>-263.48</v>
      </c>
      <c r="AC90">
        <f t="shared" si="3"/>
        <v>15.323016714967268</v>
      </c>
      <c r="AD90">
        <f t="shared" si="4"/>
        <v>1151.1115050970086</v>
      </c>
      <c r="AE90">
        <f>'IDT-1'!B90</f>
        <v>166</v>
      </c>
      <c r="AF90" s="24"/>
      <c r="AG90">
        <f t="shared" si="5"/>
        <v>1317.1115050970086</v>
      </c>
      <c r="AI90" s="34">
        <f>PXIL!H90</f>
        <v>0</v>
      </c>
      <c r="AJ90" s="34">
        <f>PXIL!N90</f>
        <v>0</v>
      </c>
      <c r="AK90" s="34">
        <f>RTM_IEX!H90</f>
        <v>0</v>
      </c>
      <c r="AL90" s="34">
        <f>RTM_IEX!N90</f>
        <v>-64</v>
      </c>
      <c r="AM90" s="34">
        <f>RTM_PXI!H90</f>
        <v>0</v>
      </c>
      <c r="AN90" s="34">
        <f>RTM_PXI!N90</f>
        <v>0</v>
      </c>
      <c r="AO90" s="148">
        <f>GDAM_IEX!H90</f>
        <v>0</v>
      </c>
      <c r="AP90" s="148">
        <f>GDAM_IEX!N90</f>
        <v>0</v>
      </c>
      <c r="AQ90" s="148">
        <f>GDAM_PXI!H90</f>
        <v>0</v>
      </c>
      <c r="AR90" s="148">
        <f>GDAM_PXI!N90</f>
        <v>0</v>
      </c>
      <c r="AS90">
        <f>HPX!H90</f>
        <v>0</v>
      </c>
      <c r="AT90">
        <f>HPX!N90</f>
        <v>0</v>
      </c>
      <c r="AU90">
        <v>88</v>
      </c>
    </row>
    <row r="91" spans="1:47">
      <c r="A91" t="s">
        <v>133</v>
      </c>
      <c r="D91">
        <f>TWEPL!P91</f>
        <v>10.221399999999999</v>
      </c>
      <c r="E91">
        <f>GT_NG!P91</f>
        <v>14.596400449943756</v>
      </c>
      <c r="F91">
        <f>GT_Spot!P91</f>
        <v>0</v>
      </c>
      <c r="G91">
        <f>PPCL_NG!P91</f>
        <v>0</v>
      </c>
      <c r="H91">
        <f>PPCL_Spot!P91</f>
        <v>0</v>
      </c>
      <c r="I91">
        <f>Bawana_NG!P91</f>
        <v>71.589999999999989</v>
      </c>
      <c r="J91">
        <f>Bawana_RLNG!P91</f>
        <v>0</v>
      </c>
      <c r="K91">
        <f>Bawana_Spot!P91</f>
        <v>133.82</v>
      </c>
      <c r="L91">
        <f>TWOMCL!O91</f>
        <v>0</v>
      </c>
      <c r="M91">
        <f>EDWPCL!S91</f>
        <v>0</v>
      </c>
      <c r="N91">
        <f>'MSW BWN'!S91</f>
        <v>0</v>
      </c>
      <c r="O91">
        <f>BRPL_ISGS_exbus!DM91</f>
        <v>821.48894114927282</v>
      </c>
      <c r="P91" s="36">
        <v>117.66</v>
      </c>
      <c r="Q91" s="36">
        <v>38.139999999999993</v>
      </c>
      <c r="R91" s="38">
        <v>0</v>
      </c>
      <c r="S91" s="38">
        <v>0</v>
      </c>
      <c r="T91" s="37">
        <f>SUMPRODUCT(LTA!J91:AN91,LTA!J$101:AN$101,LTA!J$103:AN$103)</f>
        <v>50.89</v>
      </c>
      <c r="U91" s="37">
        <f>SUMPRODUCT(LTA!J91:AN91,LTA!J$102:AN$102,LTA!J$103:AN$103)</f>
        <v>132.67000000000002</v>
      </c>
      <c r="V91" s="66">
        <f>SUMPRODUCT(MTOA!B91:G91,MTOA!B$102:G$102,MTOA!B$103:G$103)</f>
        <v>0</v>
      </c>
      <c r="W91" s="66">
        <f>SUMPRODUCT(MTOA!B91:G91,MTOA!B$101:G$101,MTOA!B$103:G$103)</f>
        <v>0</v>
      </c>
      <c r="X91">
        <v>0</v>
      </c>
      <c r="Y91" s="34">
        <f>IEX!H91</f>
        <v>10.58</v>
      </c>
      <c r="Z91" s="34">
        <f>IEX!N91</f>
        <v>0</v>
      </c>
      <c r="AA91" s="75">
        <f>STOA!H91</f>
        <v>0.53</v>
      </c>
      <c r="AB91" s="75">
        <f>-STOA!N91</f>
        <v>-258.17</v>
      </c>
      <c r="AC91">
        <f t="shared" si="3"/>
        <v>14.135131419268033</v>
      </c>
      <c r="AD91">
        <f t="shared" si="4"/>
        <v>1150.0916101799489</v>
      </c>
      <c r="AE91">
        <f>'IDT-1'!B91</f>
        <v>104</v>
      </c>
      <c r="AF91" s="24"/>
      <c r="AG91">
        <f t="shared" si="5"/>
        <v>1254.0916101799489</v>
      </c>
      <c r="AI91" s="34">
        <f>PXIL!H91</f>
        <v>0</v>
      </c>
      <c r="AJ91" s="34">
        <f>PXIL!N91</f>
        <v>0</v>
      </c>
      <c r="AK91" s="34">
        <f>RTM_IEX!H91</f>
        <v>20.21</v>
      </c>
      <c r="AL91" s="34">
        <f>RTM_IEX!N91</f>
        <v>0</v>
      </c>
      <c r="AM91" s="34">
        <f>RTM_PXI!H91</f>
        <v>0</v>
      </c>
      <c r="AN91" s="34">
        <f>RTM_PXI!N91</f>
        <v>0</v>
      </c>
      <c r="AO91" s="148">
        <f>GDAM_IEX!H91</f>
        <v>0</v>
      </c>
      <c r="AP91" s="148">
        <f>GDAM_IEX!N91</f>
        <v>0</v>
      </c>
      <c r="AQ91" s="148">
        <f>GDAM_PXI!H91</f>
        <v>0</v>
      </c>
      <c r="AR91" s="148">
        <f>GDAM_PXI!N91</f>
        <v>0</v>
      </c>
      <c r="AS91">
        <f>HPX!H91</f>
        <v>0</v>
      </c>
      <c r="AT91">
        <f>HPX!N91</f>
        <v>0</v>
      </c>
      <c r="AU91">
        <v>89</v>
      </c>
    </row>
    <row r="92" spans="1:47">
      <c r="A92" t="s">
        <v>134</v>
      </c>
      <c r="D92">
        <f>TWEPL!P92</f>
        <v>10.221399999999999</v>
      </c>
      <c r="E92">
        <f>GT_NG!P92</f>
        <v>15.746751863684771</v>
      </c>
      <c r="F92">
        <f>GT_Spot!P92</f>
        <v>0</v>
      </c>
      <c r="G92">
        <f>PPCL_NG!P92</f>
        <v>0</v>
      </c>
      <c r="H92">
        <f>PPCL_Spot!P92</f>
        <v>0</v>
      </c>
      <c r="I92">
        <f>Bawana_NG!P92</f>
        <v>71.589999999999989</v>
      </c>
      <c r="J92">
        <f>Bawana_RLNG!P92</f>
        <v>0</v>
      </c>
      <c r="K92">
        <f>Bawana_Spot!P92</f>
        <v>133.82</v>
      </c>
      <c r="L92">
        <f>TWOMCL!O92</f>
        <v>0</v>
      </c>
      <c r="M92">
        <f>EDWPCL!S92</f>
        <v>0</v>
      </c>
      <c r="N92">
        <f>'MSW BWN'!S92</f>
        <v>0</v>
      </c>
      <c r="O92">
        <f>BRPL_ISGS_exbus!DM92</f>
        <v>717.06042088480729</v>
      </c>
      <c r="P92" s="36">
        <v>117.66</v>
      </c>
      <c r="Q92" s="36">
        <v>38.14</v>
      </c>
      <c r="R92" s="38">
        <v>0</v>
      </c>
      <c r="S92" s="38">
        <v>0</v>
      </c>
      <c r="T92" s="37">
        <f>SUMPRODUCT(LTA!J92:AN92,LTA!J$101:AN$101,LTA!J$103:AN$103)</f>
        <v>51.57</v>
      </c>
      <c r="U92" s="37">
        <f>SUMPRODUCT(LTA!J92:AN92,LTA!J$102:AN$102,LTA!J$103:AN$103)</f>
        <v>132.75</v>
      </c>
      <c r="V92" s="66">
        <f>SUMPRODUCT(MTOA!B92:G92,MTOA!B$102:G$102,MTOA!B$103:G$103)</f>
        <v>0</v>
      </c>
      <c r="W92" s="66">
        <f>SUMPRODUCT(MTOA!B92:G92,MTOA!B$101:G$101,MTOA!B$103:G$103)</f>
        <v>0</v>
      </c>
      <c r="X92">
        <v>0</v>
      </c>
      <c r="Y92" s="34">
        <f>IEX!H92</f>
        <v>0</v>
      </c>
      <c r="Z92" s="34">
        <f>IEX!N92</f>
        <v>0</v>
      </c>
      <c r="AA92" s="75">
        <f>STOA!H92</f>
        <v>0.53</v>
      </c>
      <c r="AB92" s="75">
        <f>-STOA!N92</f>
        <v>-258.17</v>
      </c>
      <c r="AC92">
        <f t="shared" si="3"/>
        <v>13.864330800921945</v>
      </c>
      <c r="AD92">
        <f t="shared" si="4"/>
        <v>1118.1242419475702</v>
      </c>
      <c r="AE92">
        <f>'IDT-1'!B92</f>
        <v>74</v>
      </c>
      <c r="AF92" s="24"/>
      <c r="AG92">
        <f t="shared" si="5"/>
        <v>1192.1242419475702</v>
      </c>
      <c r="AI92" s="34">
        <f>PXIL!H92</f>
        <v>0</v>
      </c>
      <c r="AJ92" s="34">
        <f>PXIL!N92</f>
        <v>0</v>
      </c>
      <c r="AK92" s="34">
        <f>RTM_IEX!H92</f>
        <v>101.07</v>
      </c>
      <c r="AL92" s="34">
        <f>RTM_IEX!N92</f>
        <v>0</v>
      </c>
      <c r="AM92" s="34">
        <f>RTM_PXI!H92</f>
        <v>0</v>
      </c>
      <c r="AN92" s="34">
        <f>RTM_PXI!N92</f>
        <v>0</v>
      </c>
      <c r="AO92" s="148">
        <f>GDAM_IEX!H92</f>
        <v>0</v>
      </c>
      <c r="AP92" s="148">
        <f>GDAM_IEX!N92</f>
        <v>0</v>
      </c>
      <c r="AQ92" s="148">
        <f>GDAM_PXI!H92</f>
        <v>0</v>
      </c>
      <c r="AR92" s="148">
        <f>GDAM_PXI!N92</f>
        <v>0</v>
      </c>
      <c r="AS92">
        <f>HPX!H92</f>
        <v>0</v>
      </c>
      <c r="AT92">
        <f>HPX!N92</f>
        <v>0</v>
      </c>
      <c r="AU92">
        <v>90</v>
      </c>
    </row>
    <row r="93" spans="1:47">
      <c r="A93" t="s">
        <v>135</v>
      </c>
      <c r="D93">
        <f>TWEPL!P93</f>
        <v>10.221399999999999</v>
      </c>
      <c r="E93">
        <f>GT_NG!P93</f>
        <v>15.746751863684771</v>
      </c>
      <c r="F93">
        <f>GT_Spot!P93</f>
        <v>0</v>
      </c>
      <c r="G93">
        <f>PPCL_NG!P93</f>
        <v>0</v>
      </c>
      <c r="H93">
        <f>PPCL_Spot!P93</f>
        <v>0</v>
      </c>
      <c r="I93">
        <f>Bawana_NG!P93</f>
        <v>132.16</v>
      </c>
      <c r="J93">
        <f>Bawana_RLNG!P93</f>
        <v>0</v>
      </c>
      <c r="K93">
        <f>Bawana_Spot!P93</f>
        <v>140</v>
      </c>
      <c r="L93">
        <f>TWOMCL!O93</f>
        <v>0</v>
      </c>
      <c r="M93">
        <f>EDWPCL!S93</f>
        <v>0</v>
      </c>
      <c r="N93">
        <f>'MSW BWN'!S93</f>
        <v>0</v>
      </c>
      <c r="O93">
        <f>BRPL_ISGS_exbus!DM93</f>
        <v>700.51692137291707</v>
      </c>
      <c r="P93" s="36">
        <v>117.66</v>
      </c>
      <c r="Q93" s="36">
        <v>38.139999999999993</v>
      </c>
      <c r="R93" s="38">
        <v>0</v>
      </c>
      <c r="S93" s="38">
        <v>0</v>
      </c>
      <c r="T93" s="37">
        <f>SUMPRODUCT(LTA!J93:AN93,LTA!J$101:AN$101,LTA!J$103:AN$103)</f>
        <v>52.98</v>
      </c>
      <c r="U93" s="37">
        <f>SUMPRODUCT(LTA!J93:AN93,LTA!J$102:AN$102,LTA!J$103:AN$103)</f>
        <v>87.47999999999999</v>
      </c>
      <c r="V93" s="66">
        <f>SUMPRODUCT(MTOA!B93:G93,MTOA!B$102:G$102,MTOA!B$103:G$103)</f>
        <v>0</v>
      </c>
      <c r="W93" s="66">
        <f>SUMPRODUCT(MTOA!B93:G93,MTOA!B$101:G$101,MTOA!B$103:G$103)</f>
        <v>0</v>
      </c>
      <c r="X93">
        <v>0</v>
      </c>
      <c r="Y93" s="34">
        <f>IEX!H93</f>
        <v>0</v>
      </c>
      <c r="Z93" s="34">
        <f>IEX!N93</f>
        <v>0</v>
      </c>
      <c r="AA93" s="75">
        <f>STOA!H93</f>
        <v>0.53</v>
      </c>
      <c r="AB93" s="75">
        <f>-STOA!N93</f>
        <v>-258.17</v>
      </c>
      <c r="AC93">
        <f t="shared" si="3"/>
        <v>13.497221405022067</v>
      </c>
      <c r="AD93">
        <f t="shared" si="4"/>
        <v>1074.7878518315797</v>
      </c>
      <c r="AE93">
        <f>'IDT-1'!B93</f>
        <v>18</v>
      </c>
      <c r="AF93" s="24"/>
      <c r="AG93">
        <f t="shared" si="5"/>
        <v>1092.7878518315797</v>
      </c>
      <c r="AI93" s="34">
        <f>PXIL!H93</f>
        <v>0</v>
      </c>
      <c r="AJ93" s="34">
        <f>PXIL!N93</f>
        <v>0</v>
      </c>
      <c r="AK93" s="34">
        <f>RTM_IEX!H93</f>
        <v>51.02</v>
      </c>
      <c r="AL93" s="34">
        <f>RTM_IEX!N93</f>
        <v>0</v>
      </c>
      <c r="AM93" s="34">
        <f>RTM_PXI!H93</f>
        <v>0</v>
      </c>
      <c r="AN93" s="34">
        <f>RTM_PXI!N93</f>
        <v>0</v>
      </c>
      <c r="AO93" s="148">
        <f>GDAM_IEX!H93</f>
        <v>0</v>
      </c>
      <c r="AP93" s="148">
        <f>GDAM_IEX!N93</f>
        <v>0</v>
      </c>
      <c r="AQ93" s="148">
        <f>GDAM_PXI!H93</f>
        <v>0</v>
      </c>
      <c r="AR93" s="148">
        <f>GDAM_PXI!N93</f>
        <v>0</v>
      </c>
      <c r="AS93">
        <f>HPX!H93</f>
        <v>0</v>
      </c>
      <c r="AT93">
        <f>HPX!N93</f>
        <v>0</v>
      </c>
      <c r="AU93">
        <v>91</v>
      </c>
    </row>
    <row r="94" spans="1:47">
      <c r="A94" t="s">
        <v>136</v>
      </c>
      <c r="D94">
        <f>TWEPL!P94</f>
        <v>10.221399999999999</v>
      </c>
      <c r="E94">
        <f>GT_NG!P94</f>
        <v>15.746751863684771</v>
      </c>
      <c r="F94">
        <f>GT_Spot!P94</f>
        <v>0</v>
      </c>
      <c r="G94">
        <f>PPCL_NG!P94</f>
        <v>0</v>
      </c>
      <c r="H94">
        <f>PPCL_Spot!P94</f>
        <v>0</v>
      </c>
      <c r="I94">
        <f>Bawana_NG!P94</f>
        <v>132.16</v>
      </c>
      <c r="J94">
        <f>Bawana_RLNG!P94</f>
        <v>0</v>
      </c>
      <c r="K94">
        <f>Bawana_Spot!P94</f>
        <v>140</v>
      </c>
      <c r="L94">
        <f>TWOMCL!O94</f>
        <v>0</v>
      </c>
      <c r="M94">
        <f>EDWPCL!S94</f>
        <v>0</v>
      </c>
      <c r="N94">
        <f>'MSW BWN'!S94</f>
        <v>0</v>
      </c>
      <c r="O94">
        <f>BRPL_ISGS_exbus!DM94</f>
        <v>700.38772357397079</v>
      </c>
      <c r="P94" s="36">
        <v>117.66</v>
      </c>
      <c r="Q94" s="36">
        <v>38.139999999999993</v>
      </c>
      <c r="R94" s="38">
        <v>0</v>
      </c>
      <c r="S94" s="38">
        <v>0</v>
      </c>
      <c r="T94" s="37">
        <f>SUMPRODUCT(LTA!J94:AN94,LTA!J$101:AN$101,LTA!J$103:AN$103)</f>
        <v>53.56</v>
      </c>
      <c r="U94" s="37">
        <f>SUMPRODUCT(LTA!J94:AN94,LTA!J$102:AN$102,LTA!J$103:AN$103)</f>
        <v>87.789999999999992</v>
      </c>
      <c r="V94" s="66">
        <f>SUMPRODUCT(MTOA!B94:G94,MTOA!B$102:G$102,MTOA!B$103:G$103)</f>
        <v>0</v>
      </c>
      <c r="W94" s="66">
        <f>SUMPRODUCT(MTOA!B94:G94,MTOA!B$101:G$101,MTOA!B$103:G$103)</f>
        <v>0</v>
      </c>
      <c r="X94">
        <v>0</v>
      </c>
      <c r="Y94" s="34">
        <f>IEX!H94</f>
        <v>0</v>
      </c>
      <c r="Z94" s="34">
        <f>IEX!N94</f>
        <v>0</v>
      </c>
      <c r="AA94" s="75">
        <f>STOA!H94</f>
        <v>0.53</v>
      </c>
      <c r="AB94" s="75">
        <f>-STOA!N94</f>
        <v>-258.17</v>
      </c>
      <c r="AC94">
        <f t="shared" si="3"/>
        <v>13.196340143510916</v>
      </c>
      <c r="AD94">
        <f t="shared" si="4"/>
        <v>1039.2695352941446</v>
      </c>
      <c r="AE94">
        <f>'IDT-1'!B94</f>
        <v>0</v>
      </c>
      <c r="AF94" s="24"/>
      <c r="AG94">
        <f t="shared" si="5"/>
        <v>1039.2695352941446</v>
      </c>
      <c r="AI94" s="34">
        <f>PXIL!H94</f>
        <v>0</v>
      </c>
      <c r="AJ94" s="34">
        <f>PXIL!N94</f>
        <v>0</v>
      </c>
      <c r="AK94" s="34">
        <f>RTM_IEX!H94</f>
        <v>14.44</v>
      </c>
      <c r="AL94" s="34">
        <f>RTM_IEX!N94</f>
        <v>0</v>
      </c>
      <c r="AM94" s="34">
        <f>RTM_PXI!H94</f>
        <v>0</v>
      </c>
      <c r="AN94" s="34">
        <f>RTM_PXI!N94</f>
        <v>0</v>
      </c>
      <c r="AO94" s="148">
        <f>GDAM_IEX!H94</f>
        <v>0</v>
      </c>
      <c r="AP94" s="148">
        <f>GDAM_IEX!N94</f>
        <v>0</v>
      </c>
      <c r="AQ94" s="148">
        <f>GDAM_PXI!H94</f>
        <v>0</v>
      </c>
      <c r="AR94" s="148">
        <f>GDAM_PXI!N94</f>
        <v>0</v>
      </c>
      <c r="AS94">
        <f>HPX!H94</f>
        <v>0</v>
      </c>
      <c r="AT94">
        <f>HPX!N94</f>
        <v>0</v>
      </c>
      <c r="AU94">
        <v>92</v>
      </c>
    </row>
    <row r="95" spans="1:47">
      <c r="A95" t="s">
        <v>137</v>
      </c>
      <c r="D95">
        <f>TWEPL!P95</f>
        <v>10.221399999999999</v>
      </c>
      <c r="E95">
        <f>GT_NG!P95</f>
        <v>15.746751863684771</v>
      </c>
      <c r="F95">
        <f>GT_Spot!P95</f>
        <v>0</v>
      </c>
      <c r="G95">
        <f>PPCL_NG!P95</f>
        <v>0</v>
      </c>
      <c r="H95">
        <f>PPCL_Spot!P95</f>
        <v>0</v>
      </c>
      <c r="I95">
        <f>Bawana_NG!P95</f>
        <v>132.16</v>
      </c>
      <c r="J95">
        <f>Bawana_RLNG!P95</f>
        <v>0</v>
      </c>
      <c r="K95">
        <f>Bawana_Spot!P95</f>
        <v>140</v>
      </c>
      <c r="L95">
        <f>TWOMCL!O95</f>
        <v>0</v>
      </c>
      <c r="M95">
        <f>EDWPCL!S95</f>
        <v>0</v>
      </c>
      <c r="N95">
        <f>'MSW BWN'!S95</f>
        <v>0</v>
      </c>
      <c r="O95">
        <f>BRPL_ISGS_exbus!DM95</f>
        <v>680.45316694784447</v>
      </c>
      <c r="P95" s="36">
        <v>57.75</v>
      </c>
      <c r="Q95" s="36">
        <v>14.439999999999996</v>
      </c>
      <c r="R95" s="38">
        <v>0</v>
      </c>
      <c r="S95" s="38">
        <v>0</v>
      </c>
      <c r="T95" s="37">
        <f>SUMPRODUCT(LTA!J95:AN95,LTA!J$101:AN$101,LTA!J$103:AN$103)</f>
        <v>42.1</v>
      </c>
      <c r="U95" s="37">
        <f>SUMPRODUCT(LTA!J95:AN95,LTA!J$102:AN$102,LTA!J$103:AN$103)</f>
        <v>88.789999999999992</v>
      </c>
      <c r="V95" s="66">
        <f>SUMPRODUCT(MTOA!B95:G95,MTOA!B$102:G$102,MTOA!B$103:G$103)</f>
        <v>0</v>
      </c>
      <c r="W95" s="66">
        <f>SUMPRODUCT(MTOA!B95:G95,MTOA!B$101:G$101,MTOA!B$103:G$103)</f>
        <v>0</v>
      </c>
      <c r="X95">
        <v>0</v>
      </c>
      <c r="Y95" s="34">
        <f>IEX!H95</f>
        <v>0</v>
      </c>
      <c r="Z95" s="34">
        <f>IEX!N95</f>
        <v>0</v>
      </c>
      <c r="AA95" s="75">
        <f>STOA!H95</f>
        <v>0.48</v>
      </c>
      <c r="AB95" s="75">
        <f>-STOA!N95</f>
        <v>-203.17</v>
      </c>
      <c r="AC95">
        <f t="shared" si="3"/>
        <v>12.111980192982555</v>
      </c>
      <c r="AD95">
        <f t="shared" si="4"/>
        <v>1021.7293386185466</v>
      </c>
      <c r="AE95">
        <f>'IDT-1'!B95</f>
        <v>0</v>
      </c>
      <c r="AF95" s="24"/>
      <c r="AG95">
        <f t="shared" si="5"/>
        <v>1021.7293386185466</v>
      </c>
      <c r="AI95" s="34">
        <f>PXIL!H95</f>
        <v>0</v>
      </c>
      <c r="AJ95" s="34">
        <f>PXIL!N95</f>
        <v>0</v>
      </c>
      <c r="AK95" s="34">
        <f>RTM_IEX!H95</f>
        <v>54.87</v>
      </c>
      <c r="AL95" s="34">
        <f>RTM_IEX!N95</f>
        <v>0</v>
      </c>
      <c r="AM95" s="34">
        <f>RTM_PXI!H95</f>
        <v>0</v>
      </c>
      <c r="AN95" s="34">
        <f>RTM_PXI!N95</f>
        <v>0</v>
      </c>
      <c r="AO95" s="148">
        <f>GDAM_IEX!H95</f>
        <v>0</v>
      </c>
      <c r="AP95" s="148">
        <f>GDAM_IEX!N95</f>
        <v>0</v>
      </c>
      <c r="AQ95" s="148">
        <f>GDAM_PXI!H95</f>
        <v>0</v>
      </c>
      <c r="AR95" s="148">
        <f>GDAM_PXI!N95</f>
        <v>0</v>
      </c>
      <c r="AS95">
        <f>HPX!H95</f>
        <v>0</v>
      </c>
      <c r="AT95">
        <f>HPX!N95</f>
        <v>0</v>
      </c>
      <c r="AU95">
        <v>93</v>
      </c>
    </row>
    <row r="96" spans="1:47">
      <c r="A96" t="s">
        <v>138</v>
      </c>
      <c r="D96">
        <f>TWEPL!P96</f>
        <v>10.221399999999999</v>
      </c>
      <c r="E96">
        <f>GT_NG!P96</f>
        <v>15.746751863684771</v>
      </c>
      <c r="F96">
        <f>GT_Spot!P96</f>
        <v>0</v>
      </c>
      <c r="G96">
        <f>PPCL_NG!P96</f>
        <v>0</v>
      </c>
      <c r="H96">
        <f>PPCL_Spot!P96</f>
        <v>0</v>
      </c>
      <c r="I96">
        <f>Bawana_NG!P96</f>
        <v>132.16</v>
      </c>
      <c r="J96">
        <f>Bawana_RLNG!P96</f>
        <v>0</v>
      </c>
      <c r="K96">
        <f>Bawana_Spot!P96</f>
        <v>140</v>
      </c>
      <c r="L96">
        <f>TWOMCL!O96</f>
        <v>0</v>
      </c>
      <c r="M96">
        <f>EDWPCL!S96</f>
        <v>0</v>
      </c>
      <c r="N96">
        <f>'MSW BWN'!S96</f>
        <v>0</v>
      </c>
      <c r="O96">
        <f>BRPL_ISGS_exbus!DM96</f>
        <v>680.34572949161497</v>
      </c>
      <c r="P96" s="36">
        <v>57.75</v>
      </c>
      <c r="Q96" s="36">
        <v>14.439999999999996</v>
      </c>
      <c r="R96" s="38">
        <v>0</v>
      </c>
      <c r="S96" s="38">
        <v>0</v>
      </c>
      <c r="T96" s="37">
        <f>SUMPRODUCT(LTA!J96:AN96,LTA!J$101:AN$101,LTA!J$103:AN$103)</f>
        <v>44.12</v>
      </c>
      <c r="U96" s="37">
        <f>SUMPRODUCT(LTA!J96:AN96,LTA!J$102:AN$102,LTA!J$103:AN$103)</f>
        <v>91.48</v>
      </c>
      <c r="V96" s="66">
        <f>SUMPRODUCT(MTOA!B96:G96,MTOA!B$102:G$102,MTOA!B$103:G$103)</f>
        <v>0</v>
      </c>
      <c r="W96" s="66">
        <f>SUMPRODUCT(MTOA!B96:G96,MTOA!B$101:G$101,MTOA!B$103:G$103)</f>
        <v>0</v>
      </c>
      <c r="X96">
        <v>0</v>
      </c>
      <c r="Y96" s="34">
        <f>IEX!H96</f>
        <v>0</v>
      </c>
      <c r="Z96" s="34">
        <f>IEX!N96</f>
        <v>0</v>
      </c>
      <c r="AA96" s="75">
        <f>STOA!H96</f>
        <v>0.48</v>
      </c>
      <c r="AB96" s="75">
        <f>-STOA!N96</f>
        <v>-203.17</v>
      </c>
      <c r="AC96">
        <f t="shared" si="3"/>
        <v>11.740560664699563</v>
      </c>
      <c r="AD96">
        <f>SUM(B96:AB96,AI96:AT96)-AC96</f>
        <v>965.83332069060009</v>
      </c>
      <c r="AE96">
        <f>'IDT-1'!B96</f>
        <v>0</v>
      </c>
      <c r="AF96" s="24"/>
      <c r="AG96">
        <f t="shared" si="5"/>
        <v>965.83332069060009</v>
      </c>
      <c r="AI96" s="34">
        <f>PXIL!H96</f>
        <v>0</v>
      </c>
      <c r="AJ96" s="34">
        <f>PXIL!N96</f>
        <v>0</v>
      </c>
      <c r="AK96" s="34">
        <f>RTM_IEX!H96</f>
        <v>0</v>
      </c>
      <c r="AL96" s="34">
        <f>RTM_IEX!N96</f>
        <v>-6</v>
      </c>
      <c r="AM96" s="34">
        <f>RTM_PXI!H96</f>
        <v>0</v>
      </c>
      <c r="AN96" s="34">
        <f>RTM_PXI!N96</f>
        <v>0</v>
      </c>
      <c r="AO96" s="148">
        <f>GDAM_IEX!H96</f>
        <v>0</v>
      </c>
      <c r="AP96" s="148">
        <f>GDAM_IEX!N96</f>
        <v>0</v>
      </c>
      <c r="AQ96" s="148">
        <f>GDAM_PXI!H96</f>
        <v>0</v>
      </c>
      <c r="AR96" s="148">
        <f>GDAM_PXI!N96</f>
        <v>0</v>
      </c>
      <c r="AS96">
        <f>HPX!H96</f>
        <v>0</v>
      </c>
      <c r="AT96">
        <f>HPX!N96</f>
        <v>0</v>
      </c>
      <c r="AU96">
        <v>94</v>
      </c>
    </row>
    <row r="97" spans="1:47">
      <c r="A97" t="s">
        <v>139</v>
      </c>
      <c r="D97">
        <f>TWEPL!P97</f>
        <v>10.221399999999999</v>
      </c>
      <c r="E97">
        <f>GT_NG!P97</f>
        <v>15.746751863684771</v>
      </c>
      <c r="F97">
        <f>GT_Spot!P97</f>
        <v>0</v>
      </c>
      <c r="G97">
        <f>PPCL_NG!P97</f>
        <v>0</v>
      </c>
      <c r="H97">
        <f>PPCL_Spot!P97</f>
        <v>0</v>
      </c>
      <c r="I97">
        <f>Bawana_NG!P97</f>
        <v>134.61000000000001</v>
      </c>
      <c r="J97">
        <f>Bawana_RLNG!P97</f>
        <v>0</v>
      </c>
      <c r="K97">
        <f>Bawana_Spot!P97</f>
        <v>140</v>
      </c>
      <c r="L97">
        <f>TWOMCL!O97</f>
        <v>0</v>
      </c>
      <c r="M97">
        <f>EDWPCL!S97</f>
        <v>0</v>
      </c>
      <c r="N97">
        <f>'MSW BWN'!S97</f>
        <v>0</v>
      </c>
      <c r="O97">
        <f>BRPL_ISGS_exbus!DM97</f>
        <v>680.34572949161497</v>
      </c>
      <c r="P97" s="36">
        <v>57.75</v>
      </c>
      <c r="Q97" s="36">
        <v>14.439999999999996</v>
      </c>
      <c r="R97" s="38">
        <v>0</v>
      </c>
      <c r="S97" s="38">
        <v>0</v>
      </c>
      <c r="T97" s="37">
        <f>SUMPRODUCT(LTA!J97:AN97,LTA!J$101:AN$101,LTA!J$103:AN$103)</f>
        <v>45.330000000000005</v>
      </c>
      <c r="U97" s="37">
        <f>SUMPRODUCT(LTA!J97:AN97,LTA!J$102:AN$102,LTA!J$103:AN$103)</f>
        <v>93.08</v>
      </c>
      <c r="V97" s="66">
        <f>SUMPRODUCT(MTOA!B97:G97,MTOA!B$102:G$102,MTOA!B$103:G$103)</f>
        <v>0</v>
      </c>
      <c r="W97" s="66">
        <f>SUMPRODUCT(MTOA!B97:G97,MTOA!B$101:G$101,MTOA!B$103:G$103)</f>
        <v>0</v>
      </c>
      <c r="X97">
        <v>0</v>
      </c>
      <c r="Y97" s="34">
        <f>IEX!H97</f>
        <v>0</v>
      </c>
      <c r="Z97" s="34">
        <f>IEX!N97</f>
        <v>0</v>
      </c>
      <c r="AA97" s="75">
        <f>STOA!H97</f>
        <v>0.48</v>
      </c>
      <c r="AB97" s="75">
        <f>-STOA!N97</f>
        <v>-203.17</v>
      </c>
      <c r="AC97">
        <f t="shared" si="3"/>
        <v>12.318427601367574</v>
      </c>
      <c r="AD97">
        <f t="shared" si="4"/>
        <v>907.51545375393209</v>
      </c>
      <c r="AE97">
        <f>'IDT-1'!B97</f>
        <v>0</v>
      </c>
      <c r="AF97" s="24"/>
      <c r="AG97">
        <f t="shared" si="5"/>
        <v>907.51545375393209</v>
      </c>
      <c r="AI97" s="34">
        <f>PXIL!H97</f>
        <v>0</v>
      </c>
      <c r="AJ97" s="34">
        <f>PXIL!N97</f>
        <v>0</v>
      </c>
      <c r="AK97" s="34">
        <f>RTM_IEX!H97</f>
        <v>0</v>
      </c>
      <c r="AL97" s="34">
        <f>RTM_IEX!N97</f>
        <v>-69</v>
      </c>
      <c r="AM97" s="34">
        <f>RTM_PXI!H97</f>
        <v>0</v>
      </c>
      <c r="AN97" s="34">
        <f>RTM_PXI!N97</f>
        <v>0</v>
      </c>
      <c r="AO97" s="148">
        <f>GDAM_IEX!H97</f>
        <v>0</v>
      </c>
      <c r="AP97" s="148">
        <f>GDAM_IEX!N97</f>
        <v>0</v>
      </c>
      <c r="AQ97" s="148">
        <f>GDAM_PXI!H97</f>
        <v>0</v>
      </c>
      <c r="AR97" s="148">
        <f>GDAM_PXI!N97</f>
        <v>0</v>
      </c>
      <c r="AS97">
        <f>HPX!H97</f>
        <v>0</v>
      </c>
      <c r="AT97">
        <f>HPX!N97</f>
        <v>0</v>
      </c>
      <c r="AU97">
        <v>95</v>
      </c>
    </row>
    <row r="98" spans="1:47">
      <c r="A98" t="s">
        <v>140</v>
      </c>
      <c r="D98">
        <f>TWEPL!P98</f>
        <v>10.221399999999999</v>
      </c>
      <c r="E98">
        <f>GT_NG!P98</f>
        <v>15.746751863684771</v>
      </c>
      <c r="F98">
        <f>GT_Spot!P98</f>
        <v>0</v>
      </c>
      <c r="G98">
        <f>PPCL_NG!P98</f>
        <v>0</v>
      </c>
      <c r="H98">
        <f>PPCL_Spot!P98</f>
        <v>0</v>
      </c>
      <c r="I98">
        <f>Bawana_NG!P98</f>
        <v>134.61000000000001</v>
      </c>
      <c r="J98">
        <f>Bawana_RLNG!P98</f>
        <v>0</v>
      </c>
      <c r="K98">
        <f>Bawana_Spot!P98</f>
        <v>140</v>
      </c>
      <c r="L98">
        <f>TWOMCL!O98</f>
        <v>0</v>
      </c>
      <c r="M98">
        <f>EDWPCL!S98</f>
        <v>0</v>
      </c>
      <c r="N98">
        <f>'MSW BWN'!S98</f>
        <v>0</v>
      </c>
      <c r="O98">
        <f>BRPL_ISGS_exbus!DM98</f>
        <v>680.34661150918532</v>
      </c>
      <c r="P98" s="36">
        <v>57.75</v>
      </c>
      <c r="Q98" s="36">
        <v>14.44</v>
      </c>
      <c r="R98" s="38">
        <v>0</v>
      </c>
      <c r="S98" s="38">
        <v>0</v>
      </c>
      <c r="T98" s="37">
        <f>SUMPRODUCT(LTA!J98:AN98,LTA!J$101:AN$101,LTA!J$103:AN$103)</f>
        <v>46.22</v>
      </c>
      <c r="U98" s="37">
        <f>SUMPRODUCT(LTA!J98:AN98,LTA!J$102:AN$102,LTA!J$103:AN$103)</f>
        <v>93.22</v>
      </c>
      <c r="V98" s="66">
        <f>SUMPRODUCT(MTOA!B98:G98,MTOA!B$102:G$102,MTOA!B$103:G$103)</f>
        <v>0</v>
      </c>
      <c r="W98" s="66">
        <f>SUMPRODUCT(MTOA!B98:G98,MTOA!B$101:G$101,MTOA!B$103:G$103)</f>
        <v>0</v>
      </c>
      <c r="X98">
        <v>0</v>
      </c>
      <c r="Y98" s="34">
        <f>IEX!H98</f>
        <v>0</v>
      </c>
      <c r="Z98" s="34">
        <f>IEX!N98</f>
        <v>0</v>
      </c>
      <c r="AA98" s="75">
        <f>STOA!H98</f>
        <v>0.48</v>
      </c>
      <c r="AB98" s="75">
        <f>-STOA!N98</f>
        <v>-203.17</v>
      </c>
      <c r="AC98">
        <f t="shared" si="3"/>
        <v>12.776058369734287</v>
      </c>
      <c r="AD98">
        <f t="shared" si="4"/>
        <v>855.08870500313594</v>
      </c>
      <c r="AE98">
        <f>'IDT-1'!B98</f>
        <v>0</v>
      </c>
      <c r="AF98" s="24"/>
      <c r="AG98">
        <f t="shared" si="5"/>
        <v>855.08870500313594</v>
      </c>
      <c r="AI98" s="34">
        <f>PXIL!H98</f>
        <v>0</v>
      </c>
      <c r="AJ98" s="34">
        <f>PXIL!N98</f>
        <v>0</v>
      </c>
      <c r="AK98" s="34">
        <f>RTM_IEX!H98</f>
        <v>0</v>
      </c>
      <c r="AL98" s="34">
        <f>RTM_IEX!N98</f>
        <v>-122</v>
      </c>
      <c r="AM98" s="34">
        <f>RTM_PXI!H98</f>
        <v>0</v>
      </c>
      <c r="AN98" s="34">
        <f>RTM_PXI!N98</f>
        <v>0</v>
      </c>
      <c r="AO98" s="148">
        <f>GDAM_IEX!H98</f>
        <v>0</v>
      </c>
      <c r="AP98" s="148">
        <f>GDAM_IEX!N98</f>
        <v>0</v>
      </c>
      <c r="AQ98" s="148">
        <f>GDAM_PXI!H98</f>
        <v>0</v>
      </c>
      <c r="AR98" s="148">
        <f>GDAM_PXI!N98</f>
        <v>0</v>
      </c>
      <c r="AS98">
        <f>HPX!H98</f>
        <v>0</v>
      </c>
      <c r="AT98">
        <f>HPX!N98</f>
        <v>0</v>
      </c>
      <c r="AU98">
        <v>96</v>
      </c>
    </row>
    <row r="99" spans="1:47">
      <c r="A99" t="s">
        <v>141</v>
      </c>
      <c r="C99">
        <f t="shared" ref="C99:AT99" si="6">SUM(C3:C98)/4000</f>
        <v>0</v>
      </c>
      <c r="D99">
        <f t="shared" si="6"/>
        <v>0.25219740000000007</v>
      </c>
      <c r="E99">
        <f t="shared" si="6"/>
        <v>0.35634806724440882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2.8151233484043572</v>
      </c>
      <c r="J99">
        <f t="shared" si="6"/>
        <v>0</v>
      </c>
      <c r="K99">
        <f t="shared" si="6"/>
        <v>3.7296261262701016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19.743152624512007</v>
      </c>
      <c r="P99" s="36">
        <f t="shared" si="6"/>
        <v>2.1950164969437598</v>
      </c>
      <c r="Q99" s="36">
        <f t="shared" si="6"/>
        <v>0.77479500000000001</v>
      </c>
      <c r="R99" s="38">
        <f t="shared" si="6"/>
        <v>0.46163260371805787</v>
      </c>
      <c r="S99" s="38">
        <f t="shared" si="6"/>
        <v>0</v>
      </c>
      <c r="T99" s="37">
        <f t="shared" si="6"/>
        <v>4.4929725000000005</v>
      </c>
      <c r="U99" s="37">
        <f t="shared" si="6"/>
        <v>1.7885424999999995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0.49614999999999987</v>
      </c>
      <c r="Z99" s="34">
        <f t="shared" si="6"/>
        <v>-0.27524999999999999</v>
      </c>
      <c r="AA99" s="75">
        <f t="shared" si="6"/>
        <v>1.3187749999999989</v>
      </c>
      <c r="AB99" s="75">
        <f t="shared" si="6"/>
        <v>-5.5791199999999916</v>
      </c>
      <c r="AC99">
        <f t="shared" si="6"/>
        <v>0.38623959206408676</v>
      </c>
      <c r="AD99">
        <f t="shared" si="6"/>
        <v>31.22381207502859</v>
      </c>
      <c r="AE99">
        <f t="shared" si="6"/>
        <v>0.75285624999999989</v>
      </c>
      <c r="AG99">
        <f t="shared" si="6"/>
        <v>31.976668325028587</v>
      </c>
      <c r="AI99">
        <f t="shared" si="6"/>
        <v>0</v>
      </c>
      <c r="AJ99">
        <f t="shared" si="6"/>
        <v>0</v>
      </c>
      <c r="AK99">
        <f t="shared" si="6"/>
        <v>0.16966000000000001</v>
      </c>
      <c r="AL99">
        <f t="shared" si="6"/>
        <v>-1.3007500000000001</v>
      </c>
      <c r="AM99">
        <f t="shared" si="6"/>
        <v>0</v>
      </c>
      <c r="AN99">
        <f t="shared" si="6"/>
        <v>0</v>
      </c>
      <c r="AO99">
        <f t="shared" si="6"/>
        <v>0.17117999999999997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7"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T101" s="152"/>
      <c r="AU101" s="33"/>
    </row>
    <row r="102" spans="1:47">
      <c r="A102">
        <v>1</v>
      </c>
      <c r="C102">
        <v>3</v>
      </c>
      <c r="D102">
        <v>4</v>
      </c>
      <c r="E102">
        <v>5</v>
      </c>
      <c r="F102">
        <v>6</v>
      </c>
      <c r="G102">
        <v>7</v>
      </c>
      <c r="H102">
        <v>8</v>
      </c>
      <c r="I102">
        <v>9</v>
      </c>
      <c r="J102">
        <v>10</v>
      </c>
      <c r="K102">
        <v>11</v>
      </c>
      <c r="L102">
        <v>12</v>
      </c>
      <c r="M102">
        <v>13</v>
      </c>
      <c r="N102">
        <v>14</v>
      </c>
      <c r="O102">
        <v>15</v>
      </c>
      <c r="P102">
        <v>16</v>
      </c>
      <c r="Q102">
        <v>17</v>
      </c>
      <c r="R102">
        <v>18</v>
      </c>
      <c r="S102">
        <v>19</v>
      </c>
      <c r="T102">
        <v>20</v>
      </c>
      <c r="U102">
        <v>21</v>
      </c>
      <c r="V102">
        <v>22</v>
      </c>
      <c r="W102">
        <v>23</v>
      </c>
      <c r="X102">
        <v>24</v>
      </c>
      <c r="Y102">
        <v>25</v>
      </c>
      <c r="Z102">
        <v>26</v>
      </c>
      <c r="AA102">
        <v>27</v>
      </c>
      <c r="AB102">
        <v>28</v>
      </c>
      <c r="AC102">
        <v>29</v>
      </c>
      <c r="AD102">
        <v>30</v>
      </c>
      <c r="AT102" s="152"/>
      <c r="AU102" s="33"/>
    </row>
    <row r="106" spans="1:47">
      <c r="K106">
        <f>96*5</f>
        <v>480</v>
      </c>
    </row>
  </sheetData>
  <mergeCells count="38">
    <mergeCell ref="AS1:AS2"/>
    <mergeCell ref="AT1:AT2"/>
    <mergeCell ref="K1:K2"/>
    <mergeCell ref="J1:J2"/>
    <mergeCell ref="I1:I2"/>
    <mergeCell ref="AG1:AG2"/>
    <mergeCell ref="L1:L2"/>
    <mergeCell ref="M1:M2"/>
    <mergeCell ref="N1:N2"/>
    <mergeCell ref="AD1:AD2"/>
    <mergeCell ref="P1:P2"/>
    <mergeCell ref="Q1:Q2"/>
    <mergeCell ref="U1:U2"/>
    <mergeCell ref="AA1:AA2"/>
    <mergeCell ref="AB1:AB2"/>
    <mergeCell ref="Y1:Y2"/>
    <mergeCell ref="H1:H2"/>
    <mergeCell ref="B1:B2"/>
    <mergeCell ref="D1:D2"/>
    <mergeCell ref="G1:G2"/>
    <mergeCell ref="E1:E2"/>
    <mergeCell ref="F1:F2"/>
    <mergeCell ref="C1:C2"/>
    <mergeCell ref="Z1:Z2"/>
    <mergeCell ref="O1:O2"/>
    <mergeCell ref="X1:X2"/>
    <mergeCell ref="R1:R2"/>
    <mergeCell ref="S1:S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T99"/>
  <sheetViews>
    <sheetView workbookViewId="0">
      <pane xSplit="1" ySplit="2" topLeftCell="Z89" activePane="bottomRight" state="frozen"/>
      <selection activeCell="M3" sqref="M3:M98"/>
      <selection pane="topRight" activeCell="M3" sqref="M3:M98"/>
      <selection pane="bottomLeft" activeCell="M3" sqref="M3:M98"/>
      <selection pane="bottomRight" activeCell="AG76" sqref="AG76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85546875" customWidth="1"/>
    <col min="43" max="43" width="10.7109375" customWidth="1"/>
    <col min="44" max="44" width="11" customWidth="1"/>
  </cols>
  <sheetData>
    <row r="1" spans="1:46" ht="15" customHeight="1">
      <c r="A1" s="190">
        <f>Allocation_SG!A1</f>
        <v>45335</v>
      </c>
      <c r="B1" s="227"/>
      <c r="C1" s="227"/>
      <c r="D1" s="229" t="s">
        <v>434</v>
      </c>
      <c r="E1" s="219" t="s">
        <v>188</v>
      </c>
      <c r="F1" s="219" t="s">
        <v>189</v>
      </c>
      <c r="G1" s="219" t="s">
        <v>186</v>
      </c>
      <c r="H1" s="219" t="s">
        <v>187</v>
      </c>
      <c r="I1" s="219" t="s">
        <v>190</v>
      </c>
      <c r="J1" s="219" t="s">
        <v>192</v>
      </c>
      <c r="K1" s="219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30" t="s">
        <v>143</v>
      </c>
      <c r="Q1" s="230" t="s">
        <v>144</v>
      </c>
      <c r="R1" s="228" t="s">
        <v>314</v>
      </c>
      <c r="S1" s="228" t="s">
        <v>452</v>
      </c>
      <c r="T1" s="40" t="s">
        <v>282</v>
      </c>
      <c r="U1" s="231" t="s">
        <v>283</v>
      </c>
      <c r="V1" s="65" t="s">
        <v>295</v>
      </c>
      <c r="W1" s="65" t="s">
        <v>282</v>
      </c>
      <c r="X1" s="219" t="s">
        <v>313</v>
      </c>
      <c r="Y1" s="226" t="s">
        <v>218</v>
      </c>
      <c r="Z1" s="226" t="s">
        <v>219</v>
      </c>
      <c r="AA1" s="232" t="s">
        <v>194</v>
      </c>
      <c r="AB1" s="232" t="s">
        <v>195</v>
      </c>
      <c r="AC1" s="25" t="s">
        <v>185</v>
      </c>
      <c r="AD1" s="219" t="s">
        <v>142</v>
      </c>
      <c r="AG1" s="219" t="s">
        <v>272</v>
      </c>
      <c r="AI1" s="226" t="s">
        <v>352</v>
      </c>
      <c r="AJ1" s="226" t="s">
        <v>372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25" t="s">
        <v>373</v>
      </c>
      <c r="AP1" s="225" t="s">
        <v>374</v>
      </c>
      <c r="AQ1" s="225" t="s">
        <v>375</v>
      </c>
      <c r="AR1" s="225" t="s">
        <v>376</v>
      </c>
      <c r="AS1" s="226" t="s">
        <v>525</v>
      </c>
      <c r="AT1" s="226" t="s">
        <v>526</v>
      </c>
    </row>
    <row r="2" spans="1:46">
      <c r="A2" s="25" t="s">
        <v>44</v>
      </c>
      <c r="B2" s="227"/>
      <c r="C2" s="227"/>
      <c r="D2" s="229"/>
      <c r="E2" s="219"/>
      <c r="F2" s="219"/>
      <c r="G2" s="219"/>
      <c r="H2" s="219"/>
      <c r="I2" s="219"/>
      <c r="J2" s="219"/>
      <c r="K2" s="219"/>
      <c r="L2" s="227"/>
      <c r="M2" s="227"/>
      <c r="N2" s="227"/>
      <c r="O2" s="227"/>
      <c r="P2" s="230"/>
      <c r="Q2" s="230"/>
      <c r="R2" s="228"/>
      <c r="S2" s="228"/>
      <c r="T2" s="40" t="s">
        <v>294</v>
      </c>
      <c r="U2" s="231"/>
      <c r="V2" s="65" t="s">
        <v>284</v>
      </c>
      <c r="W2" s="65" t="s">
        <v>284</v>
      </c>
      <c r="X2" s="219"/>
      <c r="Y2" s="226"/>
      <c r="Z2" s="226"/>
      <c r="AA2" s="232"/>
      <c r="AB2" s="232"/>
      <c r="AC2" s="25">
        <f>Losses!B3</f>
        <v>8.3999999999999995E-3</v>
      </c>
      <c r="AD2" s="219"/>
      <c r="AE2" t="s">
        <v>270</v>
      </c>
      <c r="AG2" s="219"/>
      <c r="AI2" s="226"/>
      <c r="AJ2" s="226"/>
      <c r="AK2" s="226"/>
      <c r="AL2" s="226"/>
      <c r="AM2" s="226"/>
      <c r="AN2" s="226"/>
      <c r="AO2" s="225"/>
      <c r="AP2" s="225"/>
      <c r="AQ2" s="225"/>
      <c r="AR2" s="225"/>
      <c r="AS2" s="226"/>
      <c r="AT2" s="226"/>
    </row>
    <row r="3" spans="1:46">
      <c r="A3" t="s">
        <v>45</v>
      </c>
      <c r="D3">
        <f>TWEPL!Q3</f>
        <v>5.5991999999999997</v>
      </c>
      <c r="E3">
        <f>GT_NG!Q3</f>
        <v>8.3514090287277707</v>
      </c>
      <c r="F3">
        <f>GT_Spot!Q3</f>
        <v>0</v>
      </c>
      <c r="G3">
        <f>PPCL_NG!Q3</f>
        <v>0</v>
      </c>
      <c r="H3">
        <f>PPCL_Spot!Q3</f>
        <v>0</v>
      </c>
      <c r="I3">
        <f>Bawana_NG!Q3</f>
        <v>47.16</v>
      </c>
      <c r="J3">
        <f>Bawana_RLNG!Q3</f>
        <v>0</v>
      </c>
      <c r="K3">
        <f>Bawana_Spot!Q3</f>
        <v>0</v>
      </c>
      <c r="L3">
        <f>TWOMCL!P3</f>
        <v>0</v>
      </c>
      <c r="M3">
        <f>EDWPCL!T3</f>
        <v>0</v>
      </c>
      <c r="N3">
        <f>'MSW BWN'!T3</f>
        <v>0</v>
      </c>
      <c r="O3">
        <f>BYPL_ISGS_exbus!DM3</f>
        <v>608.92242399109796</v>
      </c>
      <c r="P3" s="36">
        <v>33.690000000000005</v>
      </c>
      <c r="Q3" s="36">
        <v>11.549999999999999</v>
      </c>
      <c r="R3" s="38">
        <v>0</v>
      </c>
      <c r="S3" s="38">
        <v>0</v>
      </c>
      <c r="T3" s="37">
        <f>SUMPRODUCT(LTA!J3:AN3,LTA!J$101:AN$101,LTA!J$104:AN$104)</f>
        <v>43.42</v>
      </c>
      <c r="U3" s="37">
        <f>SUMPRODUCT(LTA!J3:AN3,LTA!J$102:AN$102,LTA!J$104:AN$104)</f>
        <v>70.95</v>
      </c>
      <c r="V3" s="66">
        <f>SUMPRODUCT(MTOA!B3:G3,MTOA!B$102:G$102,MTOA!B$104:G$104)</f>
        <v>0</v>
      </c>
      <c r="W3" s="66">
        <f>SUMPRODUCT(MTOA!B3:G3,MTOA!B$101:G$101,MTOA!B$104:G$104)</f>
        <v>0</v>
      </c>
      <c r="X3">
        <v>0</v>
      </c>
      <c r="Y3" s="34">
        <f>IEX!I3</f>
        <v>0</v>
      </c>
      <c r="Z3" s="34">
        <f>IEX!O3</f>
        <v>-171</v>
      </c>
      <c r="AA3" s="75">
        <f>STOA!I3</f>
        <v>0</v>
      </c>
      <c r="AB3" s="75">
        <f>-STOA!O3</f>
        <v>-128.4</v>
      </c>
      <c r="AC3">
        <f>SUMIF(B3:AB3,"&gt;0")*$AC$2-SUMIF(B3:AB3,"&lt;0")*($AC$2/(1-$AC$2))+SUMIF(AI3:AR3,"&gt;0")*$AC$2-SUMIF(AI3:AR3,"&lt;0")*($AC$2/(1-$AC$2))</f>
        <v>10.487920396285455</v>
      </c>
      <c r="AD3">
        <f>SUM(B3:AB3,AI3:AT3)-AC3</f>
        <v>403.75511262354036</v>
      </c>
      <c r="AE3">
        <f>'IDT-1'!C3</f>
        <v>0</v>
      </c>
      <c r="AF3" s="24"/>
      <c r="AG3">
        <f>SUM(AD3:AF3)</f>
        <v>403.75511262354036</v>
      </c>
      <c r="AI3" s="34">
        <f>PXIL!I3</f>
        <v>0</v>
      </c>
      <c r="AJ3" s="34">
        <f>PXIL!O3</f>
        <v>0</v>
      </c>
      <c r="AK3" s="34">
        <f>RTM_IEX!I3</f>
        <v>0</v>
      </c>
      <c r="AL3" s="34">
        <f>RTM_IEX!O3</f>
        <v>-116</v>
      </c>
      <c r="AM3" s="34">
        <f>RTM_PXI!I3</f>
        <v>0</v>
      </c>
      <c r="AN3" s="34">
        <f>RTM_PXI!O3</f>
        <v>0</v>
      </c>
      <c r="AO3" s="148">
        <f>GDAM_IEX!I3</f>
        <v>0</v>
      </c>
      <c r="AP3" s="148">
        <f>GDAM_IEX!O3</f>
        <v>0</v>
      </c>
      <c r="AQ3" s="148">
        <f>GDAM_PXI!I3</f>
        <v>0</v>
      </c>
      <c r="AR3" s="148">
        <f>GDAM_PXI!O3</f>
        <v>0</v>
      </c>
      <c r="AS3">
        <f>HPX!I3</f>
        <v>0</v>
      </c>
      <c r="AT3">
        <f>HPX!O3</f>
        <v>0</v>
      </c>
    </row>
    <row r="4" spans="1:46">
      <c r="A4" t="s">
        <v>46</v>
      </c>
      <c r="D4">
        <f>TWEPL!Q4</f>
        <v>5.5991999999999997</v>
      </c>
      <c r="E4">
        <f>GT_NG!Q4</f>
        <v>8.3514090287277707</v>
      </c>
      <c r="F4">
        <f>GT_Spot!Q4</f>
        <v>0</v>
      </c>
      <c r="G4">
        <f>PPCL_NG!Q4</f>
        <v>0</v>
      </c>
      <c r="H4">
        <f>PPCL_Spot!Q4</f>
        <v>0</v>
      </c>
      <c r="I4">
        <f>Bawana_NG!Q4</f>
        <v>47.16</v>
      </c>
      <c r="J4">
        <f>Bawana_RLNG!Q4</f>
        <v>0</v>
      </c>
      <c r="K4">
        <f>Bawana_Spot!Q4</f>
        <v>0</v>
      </c>
      <c r="L4">
        <f>TWOMCL!P4</f>
        <v>0</v>
      </c>
      <c r="M4">
        <f>EDWPCL!T4</f>
        <v>0</v>
      </c>
      <c r="N4">
        <f>'MSW BWN'!T4</f>
        <v>0</v>
      </c>
      <c r="O4">
        <f>BYPL_ISGS_exbus!DM4</f>
        <v>612.62019139511006</v>
      </c>
      <c r="P4" s="36">
        <v>33.690000000000005</v>
      </c>
      <c r="Q4" s="36">
        <v>11.549999999999999</v>
      </c>
      <c r="R4" s="38">
        <v>0</v>
      </c>
      <c r="S4" s="38">
        <v>0</v>
      </c>
      <c r="T4" s="37">
        <f>SUMPRODUCT(LTA!J4:AN4,LTA!J$101:AN$101,LTA!J$104:AN$104)</f>
        <v>42.91</v>
      </c>
      <c r="U4" s="37">
        <f>SUMPRODUCT(LTA!J4:AN4,LTA!J$102:AN$102,LTA!J$104:AN$104)</f>
        <v>70.38</v>
      </c>
      <c r="V4" s="66">
        <f>SUMPRODUCT(MTOA!B4:G4,MTOA!B$102:G$102,MTOA!B$104:G$104)</f>
        <v>0</v>
      </c>
      <c r="W4" s="66">
        <f>SUMPRODUCT(MTOA!B4:G4,MTOA!B$101:G$101,MTOA!B$104:G$104)</f>
        <v>0</v>
      </c>
      <c r="X4">
        <v>0</v>
      </c>
      <c r="Y4" s="34">
        <f>IEX!I4</f>
        <v>0</v>
      </c>
      <c r="Z4" s="34">
        <f>IEX!O4</f>
        <v>-196</v>
      </c>
      <c r="AA4" s="75">
        <f>STOA!I4</f>
        <v>0</v>
      </c>
      <c r="AB4" s="75">
        <f>-STOA!O4</f>
        <v>-128.4</v>
      </c>
      <c r="AC4">
        <f t="shared" ref="AC4:AC67" si="0">SUMIF(B4:AB4,"&gt;0")*$AC$2-SUMIF(B4:AB4,"&lt;0")*($AC$2/(1-$AC$2))+SUMIF(AI4:AR4,"&gt;0")*$AC$2-SUMIF(AI4:AR4,"&lt;0")*($AC$2/(1-$AC$2))</f>
        <v>10.696275112426713</v>
      </c>
      <c r="AD4">
        <f t="shared" ref="AD4:AD67" si="1">SUM(B4:AB4,AI4:AT4)-AC4</f>
        <v>384.16452531141107</v>
      </c>
      <c r="AE4">
        <f>'IDT-1'!C4</f>
        <v>0</v>
      </c>
      <c r="AF4" s="24"/>
      <c r="AG4">
        <f t="shared" ref="AG4:AG67" si="2">SUM(AD4:AF4)</f>
        <v>384.16452531141107</v>
      </c>
      <c r="AI4" s="34">
        <f>PXIL!I4</f>
        <v>0</v>
      </c>
      <c r="AJ4" s="34">
        <f>PXIL!O4</f>
        <v>0</v>
      </c>
      <c r="AK4" s="34">
        <f>RTM_IEX!I4</f>
        <v>0</v>
      </c>
      <c r="AL4" s="34">
        <f>RTM_IEX!O4</f>
        <v>-113</v>
      </c>
      <c r="AM4" s="34">
        <f>RTM_PXI!I4</f>
        <v>0</v>
      </c>
      <c r="AN4" s="34">
        <f>RTM_PXI!O4</f>
        <v>0</v>
      </c>
      <c r="AO4" s="148">
        <f>GDAM_IEX!I4</f>
        <v>0</v>
      </c>
      <c r="AP4" s="148">
        <f>GDAM_IEX!O4</f>
        <v>0</v>
      </c>
      <c r="AQ4" s="148">
        <f>GDAM_PXI!I4</f>
        <v>0</v>
      </c>
      <c r="AR4" s="148">
        <f>GDAM_PXI!O4</f>
        <v>0</v>
      </c>
      <c r="AS4">
        <f>HPX!I4</f>
        <v>0</v>
      </c>
      <c r="AT4">
        <f>HPX!O4</f>
        <v>0</v>
      </c>
    </row>
    <row r="5" spans="1:46">
      <c r="A5" t="s">
        <v>47</v>
      </c>
      <c r="D5">
        <f>TWEPL!Q5</f>
        <v>5.9491499999999995</v>
      </c>
      <c r="E5">
        <f>GT_NG!Q5</f>
        <v>8.3514090287277707</v>
      </c>
      <c r="F5">
        <f>GT_Spot!Q5</f>
        <v>0</v>
      </c>
      <c r="G5">
        <f>PPCL_NG!Q5</f>
        <v>0</v>
      </c>
      <c r="H5">
        <f>PPCL_Spot!Q5</f>
        <v>0</v>
      </c>
      <c r="I5">
        <f>Bawana_NG!Q5</f>
        <v>47.16</v>
      </c>
      <c r="J5">
        <f>Bawana_RLNG!Q5</f>
        <v>0</v>
      </c>
      <c r="K5">
        <f>Bawana_Spot!Q5</f>
        <v>0</v>
      </c>
      <c r="L5">
        <f>TWOMCL!P5</f>
        <v>0</v>
      </c>
      <c r="M5">
        <f>EDWPCL!T5</f>
        <v>0</v>
      </c>
      <c r="N5">
        <f>'MSW BWN'!T5</f>
        <v>0</v>
      </c>
      <c r="O5">
        <f>BYPL_ISGS_exbus!DM5</f>
        <v>612.62019139511006</v>
      </c>
      <c r="P5" s="36">
        <v>33.690000000000005</v>
      </c>
      <c r="Q5" s="36">
        <v>11.549999999999999</v>
      </c>
      <c r="R5" s="38">
        <v>0</v>
      </c>
      <c r="S5" s="38">
        <v>0</v>
      </c>
      <c r="T5" s="37">
        <f>SUMPRODUCT(LTA!J5:AN5,LTA!J$101:AN$101,LTA!J$104:AN$104)</f>
        <v>41.9</v>
      </c>
      <c r="U5" s="37">
        <f>SUMPRODUCT(LTA!J5:AN5,LTA!J$102:AN$102,LTA!J$104:AN$104)</f>
        <v>69.739999999999995</v>
      </c>
      <c r="V5" s="66">
        <f>SUMPRODUCT(MTOA!B5:G5,MTOA!B$102:G$102,MTOA!B$104:G$104)</f>
        <v>0</v>
      </c>
      <c r="W5" s="66">
        <f>SUMPRODUCT(MTOA!B5:G5,MTOA!B$101:G$101,MTOA!B$104:G$104)</f>
        <v>0</v>
      </c>
      <c r="X5">
        <v>0</v>
      </c>
      <c r="Y5" s="34">
        <f>IEX!I5</f>
        <v>0</v>
      </c>
      <c r="Z5" s="34">
        <f>IEX!O5</f>
        <v>-216</v>
      </c>
      <c r="AA5" s="75">
        <f>STOA!I5</f>
        <v>0</v>
      </c>
      <c r="AB5" s="75">
        <f>-STOA!O5</f>
        <v>-128.4</v>
      </c>
      <c r="AC5">
        <f t="shared" si="0"/>
        <v>10.846306689199606</v>
      </c>
      <c r="AD5">
        <f t="shared" si="1"/>
        <v>363.71444373463822</v>
      </c>
      <c r="AE5">
        <f>'IDT-1'!C5</f>
        <v>0</v>
      </c>
      <c r="AF5" s="24"/>
      <c r="AG5">
        <f t="shared" si="2"/>
        <v>363.71444373463822</v>
      </c>
      <c r="AI5" s="34">
        <f>PXIL!I5</f>
        <v>0</v>
      </c>
      <c r="AJ5" s="34">
        <f>PXIL!O5</f>
        <v>0</v>
      </c>
      <c r="AK5" s="34">
        <f>RTM_IEX!I5</f>
        <v>0</v>
      </c>
      <c r="AL5" s="34">
        <f>RTM_IEX!O5</f>
        <v>-112</v>
      </c>
      <c r="AM5" s="34">
        <f>RTM_PXI!I5</f>
        <v>0</v>
      </c>
      <c r="AN5" s="34">
        <f>RTM_PXI!O5</f>
        <v>0</v>
      </c>
      <c r="AO5" s="148">
        <f>GDAM_IEX!I5</f>
        <v>0</v>
      </c>
      <c r="AP5" s="148">
        <f>GDAM_IEX!O5</f>
        <v>0</v>
      </c>
      <c r="AQ5" s="148">
        <f>GDAM_PXI!I5</f>
        <v>0</v>
      </c>
      <c r="AR5" s="148">
        <f>GDAM_PXI!O5</f>
        <v>0</v>
      </c>
      <c r="AS5">
        <f>HPX!I5</f>
        <v>0</v>
      </c>
      <c r="AT5">
        <f>HPX!O5</f>
        <v>0</v>
      </c>
    </row>
    <row r="6" spans="1:46">
      <c r="A6" t="s">
        <v>48</v>
      </c>
      <c r="D6">
        <f>TWEPL!Q6</f>
        <v>5.9491499999999995</v>
      </c>
      <c r="E6">
        <f>GT_NG!Q6</f>
        <v>8.3514090287277707</v>
      </c>
      <c r="F6">
        <f>GT_Spot!Q6</f>
        <v>0</v>
      </c>
      <c r="G6">
        <f>PPCL_NG!Q6</f>
        <v>0</v>
      </c>
      <c r="H6">
        <f>PPCL_Spot!Q6</f>
        <v>0</v>
      </c>
      <c r="I6">
        <f>Bawana_NG!Q6</f>
        <v>47.16</v>
      </c>
      <c r="J6">
        <f>Bawana_RLNG!Q6</f>
        <v>0</v>
      </c>
      <c r="K6">
        <f>Bawana_Spot!Q6</f>
        <v>0</v>
      </c>
      <c r="L6">
        <f>TWOMCL!P6</f>
        <v>0</v>
      </c>
      <c r="M6">
        <f>EDWPCL!T6</f>
        <v>0</v>
      </c>
      <c r="N6">
        <f>'MSW BWN'!T6</f>
        <v>0</v>
      </c>
      <c r="O6">
        <f>BYPL_ISGS_exbus!DM6</f>
        <v>604.2528872567043</v>
      </c>
      <c r="P6" s="36">
        <v>33.690000000000005</v>
      </c>
      <c r="Q6" s="36">
        <v>11.549999999999999</v>
      </c>
      <c r="R6" s="38">
        <v>0</v>
      </c>
      <c r="S6" s="38">
        <v>0</v>
      </c>
      <c r="T6" s="37">
        <f>SUMPRODUCT(LTA!J6:AN6,LTA!J$101:AN$101,LTA!J$104:AN$104)</f>
        <v>41.7</v>
      </c>
      <c r="U6" s="37">
        <f>SUMPRODUCT(LTA!J6:AN6,LTA!J$102:AN$102,LTA!J$104:AN$104)</f>
        <v>69.259999999999991</v>
      </c>
      <c r="V6" s="66">
        <f>SUMPRODUCT(MTOA!B6:G6,MTOA!B$102:G$102,MTOA!B$104:G$104)</f>
        <v>0</v>
      </c>
      <c r="W6" s="66">
        <f>SUMPRODUCT(MTOA!B6:G6,MTOA!B$101:G$101,MTOA!B$104:G$104)</f>
        <v>0</v>
      </c>
      <c r="X6">
        <v>0</v>
      </c>
      <c r="Y6" s="34">
        <f>IEX!I6</f>
        <v>0</v>
      </c>
      <c r="Z6" s="34">
        <f>IEX!O6</f>
        <v>-231</v>
      </c>
      <c r="AA6" s="75">
        <f>STOA!I6</f>
        <v>0</v>
      </c>
      <c r="AB6" s="75">
        <f>-STOA!O6</f>
        <v>-128.4</v>
      </c>
      <c r="AC6">
        <f t="shared" si="0"/>
        <v>10.914319015760112</v>
      </c>
      <c r="AD6">
        <f t="shared" si="1"/>
        <v>337.59912726967201</v>
      </c>
      <c r="AE6">
        <f>'IDT-1'!C6</f>
        <v>0</v>
      </c>
      <c r="AF6" s="24"/>
      <c r="AG6">
        <f t="shared" si="2"/>
        <v>337.59912726967201</v>
      </c>
      <c r="AI6" s="34">
        <f>PXIL!I6</f>
        <v>0</v>
      </c>
      <c r="AJ6" s="34">
        <f>PXIL!O6</f>
        <v>0</v>
      </c>
      <c r="AK6" s="34">
        <f>RTM_IEX!I6</f>
        <v>0</v>
      </c>
      <c r="AL6" s="34">
        <f>RTM_IEX!O6</f>
        <v>-114</v>
      </c>
      <c r="AM6" s="34">
        <f>RTM_PXI!I6</f>
        <v>0</v>
      </c>
      <c r="AN6" s="34">
        <f>RTM_PXI!O6</f>
        <v>0</v>
      </c>
      <c r="AO6" s="148">
        <f>GDAM_IEX!I6</f>
        <v>0</v>
      </c>
      <c r="AP6" s="148">
        <f>GDAM_IEX!O6</f>
        <v>0</v>
      </c>
      <c r="AQ6" s="148">
        <f>GDAM_PXI!I6</f>
        <v>0</v>
      </c>
      <c r="AR6" s="148">
        <f>GDAM_PXI!O6</f>
        <v>0</v>
      </c>
      <c r="AS6">
        <f>HPX!I6</f>
        <v>0</v>
      </c>
      <c r="AT6">
        <f>HPX!O6</f>
        <v>0</v>
      </c>
    </row>
    <row r="7" spans="1:46">
      <c r="A7" t="s">
        <v>49</v>
      </c>
      <c r="D7">
        <f>TWEPL!Q7</f>
        <v>5.9491499999999995</v>
      </c>
      <c r="E7">
        <f>GT_NG!Q7</f>
        <v>8.3514090287277707</v>
      </c>
      <c r="F7">
        <f>GT_Spot!Q7</f>
        <v>0</v>
      </c>
      <c r="G7">
        <f>PPCL_NG!Q7</f>
        <v>0</v>
      </c>
      <c r="H7">
        <f>PPCL_Spot!Q7</f>
        <v>0</v>
      </c>
      <c r="I7">
        <f>Bawana_NG!Q7</f>
        <v>48.20000000000001</v>
      </c>
      <c r="J7">
        <f>Bawana_RLNG!Q7</f>
        <v>0</v>
      </c>
      <c r="K7">
        <f>Bawana_Spot!Q7</f>
        <v>0</v>
      </c>
      <c r="L7">
        <f>TWOMCL!P7</f>
        <v>0</v>
      </c>
      <c r="M7">
        <f>EDWPCL!T7</f>
        <v>0</v>
      </c>
      <c r="N7">
        <f>'MSW BWN'!T7</f>
        <v>0</v>
      </c>
      <c r="O7">
        <f>BYPL_ISGS_exbus!DM7</f>
        <v>605.30739931390724</v>
      </c>
      <c r="P7" s="36">
        <v>21.88</v>
      </c>
      <c r="Q7" s="36">
        <v>11.549999999999999</v>
      </c>
      <c r="R7" s="38">
        <v>0</v>
      </c>
      <c r="S7" s="38">
        <v>0</v>
      </c>
      <c r="T7" s="37">
        <f>SUMPRODUCT(LTA!J7:AN7,LTA!J$101:AN$101,LTA!J$104:AN$104)</f>
        <v>40.869999999999997</v>
      </c>
      <c r="U7" s="37">
        <f>SUMPRODUCT(LTA!J7:AN7,LTA!J$102:AN$102,LTA!J$104:AN$104)</f>
        <v>69.09</v>
      </c>
      <c r="V7" s="66">
        <f>SUMPRODUCT(MTOA!B7:G7,MTOA!B$102:G$102,MTOA!B$104:G$104)</f>
        <v>0</v>
      </c>
      <c r="W7" s="66">
        <f>SUMPRODUCT(MTOA!B7:G7,MTOA!B$101:G$101,MTOA!B$104:G$104)</f>
        <v>0</v>
      </c>
      <c r="X7">
        <v>0</v>
      </c>
      <c r="Y7" s="34">
        <f>IEX!I7</f>
        <v>0</v>
      </c>
      <c r="Z7" s="34">
        <f>IEX!O7</f>
        <v>-246</v>
      </c>
      <c r="AA7" s="75">
        <f>STOA!I7</f>
        <v>0</v>
      </c>
      <c r="AB7" s="75">
        <f>-STOA!O7</f>
        <v>-128.4</v>
      </c>
      <c r="AC7">
        <f t="shared" si="0"/>
        <v>10.722655024341949</v>
      </c>
      <c r="AD7">
        <f t="shared" si="1"/>
        <v>339.07530331829309</v>
      </c>
      <c r="AE7">
        <f>'IDT-1'!C7</f>
        <v>0</v>
      </c>
      <c r="AF7" s="24"/>
      <c r="AG7">
        <f t="shared" si="2"/>
        <v>339.07530331829309</v>
      </c>
      <c r="AI7" s="34">
        <f>PXIL!I7</f>
        <v>0</v>
      </c>
      <c r="AJ7" s="34">
        <f>PXIL!O7</f>
        <v>0</v>
      </c>
      <c r="AK7" s="34">
        <f>RTM_IEX!I7</f>
        <v>0</v>
      </c>
      <c r="AL7" s="34">
        <f>RTM_IEX!O7</f>
        <v>-87</v>
      </c>
      <c r="AM7" s="34">
        <f>RTM_PXI!I7</f>
        <v>0</v>
      </c>
      <c r="AN7" s="34">
        <f>RTM_PXI!O7</f>
        <v>0</v>
      </c>
      <c r="AO7" s="148">
        <f>GDAM_IEX!I7</f>
        <v>0</v>
      </c>
      <c r="AP7" s="148">
        <f>GDAM_IEX!O7</f>
        <v>0</v>
      </c>
      <c r="AQ7" s="148">
        <f>GDAM_PXI!I7</f>
        <v>0</v>
      </c>
      <c r="AR7" s="148">
        <f>GDAM_PXI!O7</f>
        <v>0</v>
      </c>
      <c r="AS7">
        <f>HPX!I7</f>
        <v>0</v>
      </c>
      <c r="AT7">
        <f>HPX!O7</f>
        <v>0</v>
      </c>
    </row>
    <row r="8" spans="1:46">
      <c r="A8" t="s">
        <v>50</v>
      </c>
      <c r="D8">
        <f>TWEPL!Q8</f>
        <v>5.9491499999999995</v>
      </c>
      <c r="E8">
        <f>GT_NG!Q8</f>
        <v>8.3514090287277707</v>
      </c>
      <c r="F8">
        <f>GT_Spot!Q8</f>
        <v>0</v>
      </c>
      <c r="G8">
        <f>PPCL_NG!Q8</f>
        <v>0</v>
      </c>
      <c r="H8">
        <f>PPCL_Spot!Q8</f>
        <v>0</v>
      </c>
      <c r="I8">
        <f>Bawana_NG!Q8</f>
        <v>48.20000000000001</v>
      </c>
      <c r="J8">
        <f>Bawana_RLNG!Q8</f>
        <v>0</v>
      </c>
      <c r="K8">
        <f>Bawana_Spot!Q8</f>
        <v>0</v>
      </c>
      <c r="L8">
        <f>TWOMCL!P8</f>
        <v>0</v>
      </c>
      <c r="M8">
        <f>EDWPCL!T8</f>
        <v>0</v>
      </c>
      <c r="N8">
        <f>'MSW BWN'!T8</f>
        <v>0</v>
      </c>
      <c r="O8">
        <f>BYPL_ISGS_exbus!DM8</f>
        <v>605.30739931390724</v>
      </c>
      <c r="P8" s="36">
        <v>16.600000000000001</v>
      </c>
      <c r="Q8" s="36">
        <v>11.549999999999999</v>
      </c>
      <c r="R8" s="38">
        <v>0</v>
      </c>
      <c r="S8" s="38">
        <v>0</v>
      </c>
      <c r="T8" s="37">
        <f>SUMPRODUCT(LTA!J8:AN8,LTA!J$101:AN$101,LTA!J$104:AN$104)</f>
        <v>40.380000000000003</v>
      </c>
      <c r="U8" s="37">
        <f>SUMPRODUCT(LTA!J8:AN8,LTA!J$102:AN$102,LTA!J$104:AN$104)</f>
        <v>68.94</v>
      </c>
      <c r="V8" s="66">
        <f>SUMPRODUCT(MTOA!B8:G8,MTOA!B$102:G$102,MTOA!B$104:G$104)</f>
        <v>0</v>
      </c>
      <c r="W8" s="66">
        <f>SUMPRODUCT(MTOA!B8:G8,MTOA!B$101:G$101,MTOA!B$104:G$104)</f>
        <v>0</v>
      </c>
      <c r="X8">
        <v>0</v>
      </c>
      <c r="Y8" s="34">
        <f>IEX!I8</f>
        <v>0</v>
      </c>
      <c r="Z8" s="34">
        <f>IEX!O8</f>
        <v>-261</v>
      </c>
      <c r="AA8" s="75">
        <f>STOA!I8</f>
        <v>0</v>
      </c>
      <c r="AB8" s="75">
        <f>-STOA!O8</f>
        <v>-128.4</v>
      </c>
      <c r="AC8">
        <f t="shared" si="0"/>
        <v>10.732225128416172</v>
      </c>
      <c r="AD8">
        <f t="shared" si="1"/>
        <v>326.14573321421881</v>
      </c>
      <c r="AE8">
        <f>'IDT-1'!C8</f>
        <v>0</v>
      </c>
      <c r="AF8" s="24"/>
      <c r="AG8">
        <f t="shared" si="2"/>
        <v>326.14573321421881</v>
      </c>
      <c r="AI8" s="34">
        <f>PXIL!I8</f>
        <v>0</v>
      </c>
      <c r="AJ8" s="34">
        <f>PXIL!O8</f>
        <v>0</v>
      </c>
      <c r="AK8" s="34">
        <f>RTM_IEX!I8</f>
        <v>0</v>
      </c>
      <c r="AL8" s="34">
        <f>RTM_IEX!O8</f>
        <v>-79</v>
      </c>
      <c r="AM8" s="34">
        <f>RTM_PXI!I8</f>
        <v>0</v>
      </c>
      <c r="AN8" s="34">
        <f>RTM_PXI!O8</f>
        <v>0</v>
      </c>
      <c r="AO8" s="148">
        <f>GDAM_IEX!I8</f>
        <v>0</v>
      </c>
      <c r="AP8" s="148">
        <f>GDAM_IEX!O8</f>
        <v>0</v>
      </c>
      <c r="AQ8" s="148">
        <f>GDAM_PXI!I8</f>
        <v>0</v>
      </c>
      <c r="AR8" s="148">
        <f>GDAM_PXI!O8</f>
        <v>0</v>
      </c>
      <c r="AS8">
        <f>HPX!I8</f>
        <v>0</v>
      </c>
      <c r="AT8">
        <f>HPX!O8</f>
        <v>0</v>
      </c>
    </row>
    <row r="9" spans="1:46">
      <c r="A9" t="s">
        <v>51</v>
      </c>
      <c r="D9">
        <f>TWEPL!Q9</f>
        <v>5.9491499999999995</v>
      </c>
      <c r="E9">
        <f>GT_NG!Q9</f>
        <v>8.3514090287277707</v>
      </c>
      <c r="F9">
        <f>GT_Spot!Q9</f>
        <v>0</v>
      </c>
      <c r="G9">
        <f>PPCL_NG!Q9</f>
        <v>0</v>
      </c>
      <c r="H9">
        <f>PPCL_Spot!Q9</f>
        <v>0</v>
      </c>
      <c r="I9">
        <f>Bawana_NG!Q9</f>
        <v>48.20000000000001</v>
      </c>
      <c r="J9">
        <f>Bawana_RLNG!Q9</f>
        <v>0</v>
      </c>
      <c r="K9">
        <f>Bawana_Spot!Q9</f>
        <v>0</v>
      </c>
      <c r="L9">
        <f>TWOMCL!P9</f>
        <v>0</v>
      </c>
      <c r="M9">
        <f>EDWPCL!T9</f>
        <v>0</v>
      </c>
      <c r="N9">
        <f>'MSW BWN'!T9</f>
        <v>0</v>
      </c>
      <c r="O9">
        <f>BYPL_ISGS_exbus!DM9</f>
        <v>599.96807118874392</v>
      </c>
      <c r="P9" s="36">
        <v>16.600000000000001</v>
      </c>
      <c r="Q9" s="36">
        <v>11.549999999999999</v>
      </c>
      <c r="R9" s="38">
        <v>0</v>
      </c>
      <c r="S9" s="38">
        <v>0</v>
      </c>
      <c r="T9" s="37">
        <f>SUMPRODUCT(LTA!J9:AN9,LTA!J$101:AN$101,LTA!J$104:AN$104)</f>
        <v>44.54</v>
      </c>
      <c r="U9" s="37">
        <f>SUMPRODUCT(LTA!J9:AN9,LTA!J$102:AN$102,LTA!J$104:AN$104)</f>
        <v>71.27</v>
      </c>
      <c r="V9" s="66">
        <f>SUMPRODUCT(MTOA!B9:G9,MTOA!B$102:G$102,MTOA!B$104:G$104)</f>
        <v>0</v>
      </c>
      <c r="W9" s="66">
        <f>SUMPRODUCT(MTOA!B9:G9,MTOA!B$101:G$101,MTOA!B$104:G$104)</f>
        <v>0</v>
      </c>
      <c r="X9">
        <v>0</v>
      </c>
      <c r="Y9" s="34">
        <f>IEX!I9</f>
        <v>0</v>
      </c>
      <c r="Z9" s="34">
        <f>IEX!O9</f>
        <v>-276</v>
      </c>
      <c r="AA9" s="75">
        <f>STOA!I9</f>
        <v>0</v>
      </c>
      <c r="AB9" s="75">
        <f>-STOA!O9</f>
        <v>-128.4</v>
      </c>
      <c r="AC9">
        <f t="shared" si="0"/>
        <v>10.75036192988969</v>
      </c>
      <c r="AD9">
        <f t="shared" si="1"/>
        <v>326.27826828758202</v>
      </c>
      <c r="AE9">
        <f>'IDT-1'!C9</f>
        <v>0</v>
      </c>
      <c r="AF9" s="24"/>
      <c r="AG9">
        <f t="shared" si="2"/>
        <v>326.27826828758202</v>
      </c>
      <c r="AI9" s="34">
        <f>PXIL!I9</f>
        <v>0</v>
      </c>
      <c r="AJ9" s="34">
        <f>PXIL!O9</f>
        <v>0</v>
      </c>
      <c r="AK9" s="34">
        <f>RTM_IEX!I9</f>
        <v>0</v>
      </c>
      <c r="AL9" s="34">
        <f>RTM_IEX!O9</f>
        <v>-65</v>
      </c>
      <c r="AM9" s="34">
        <f>RTM_PXI!I9</f>
        <v>0</v>
      </c>
      <c r="AN9" s="34">
        <f>RTM_PXI!O9</f>
        <v>0</v>
      </c>
      <c r="AO9" s="148">
        <f>GDAM_IEX!I9</f>
        <v>0</v>
      </c>
      <c r="AP9" s="148">
        <f>GDAM_IEX!O9</f>
        <v>0</v>
      </c>
      <c r="AQ9" s="148">
        <f>GDAM_PXI!I9</f>
        <v>0</v>
      </c>
      <c r="AR9" s="148">
        <f>GDAM_PXI!O9</f>
        <v>0</v>
      </c>
      <c r="AS9">
        <f>HPX!I9</f>
        <v>0</v>
      </c>
      <c r="AT9">
        <f>HPX!O9</f>
        <v>0</v>
      </c>
    </row>
    <row r="10" spans="1:46">
      <c r="A10" t="s">
        <v>52</v>
      </c>
      <c r="D10">
        <f>TWEPL!Q10</f>
        <v>5.9491499999999995</v>
      </c>
      <c r="E10">
        <f>GT_NG!Q10</f>
        <v>8.3514090287277707</v>
      </c>
      <c r="F10">
        <f>GT_Spot!Q10</f>
        <v>0</v>
      </c>
      <c r="G10">
        <f>PPCL_NG!Q10</f>
        <v>0</v>
      </c>
      <c r="H10">
        <f>PPCL_Spot!Q10</f>
        <v>0</v>
      </c>
      <c r="I10">
        <f>Bawana_NG!Q10</f>
        <v>48.20000000000001</v>
      </c>
      <c r="J10">
        <f>Bawana_RLNG!Q10</f>
        <v>0</v>
      </c>
      <c r="K10">
        <f>Bawana_Spot!Q10</f>
        <v>0</v>
      </c>
      <c r="L10">
        <f>TWOMCL!P10</f>
        <v>0</v>
      </c>
      <c r="M10">
        <f>EDWPCL!T10</f>
        <v>0</v>
      </c>
      <c r="N10">
        <f>'MSW BWN'!T10</f>
        <v>0</v>
      </c>
      <c r="O10">
        <f>BYPL_ISGS_exbus!DM10</f>
        <v>599.96807118874392</v>
      </c>
      <c r="P10" s="36">
        <v>16.600000000000001</v>
      </c>
      <c r="Q10" s="36">
        <v>11.549999999999999</v>
      </c>
      <c r="R10" s="38">
        <v>0</v>
      </c>
      <c r="S10" s="38">
        <v>0</v>
      </c>
      <c r="T10" s="37">
        <f>SUMPRODUCT(LTA!J10:AN10,LTA!J$101:AN$101,LTA!J$104:AN$104)</f>
        <v>44.08</v>
      </c>
      <c r="U10" s="37">
        <f>SUMPRODUCT(LTA!J10:AN10,LTA!J$102:AN$102,LTA!J$104:AN$104)</f>
        <v>71.12</v>
      </c>
      <c r="V10" s="66">
        <f>SUMPRODUCT(MTOA!B10:G10,MTOA!B$102:G$102,MTOA!B$104:G$104)</f>
        <v>0</v>
      </c>
      <c r="W10" s="66">
        <f>SUMPRODUCT(MTOA!B10:G10,MTOA!B$101:G$101,MTOA!B$104:G$104)</f>
        <v>0</v>
      </c>
      <c r="X10">
        <v>0</v>
      </c>
      <c r="Y10" s="34">
        <f>IEX!I10</f>
        <v>0</v>
      </c>
      <c r="Z10" s="34">
        <f>IEX!O10</f>
        <v>-281</v>
      </c>
      <c r="AA10" s="75">
        <f>STOA!I10</f>
        <v>0</v>
      </c>
      <c r="AB10" s="75">
        <f>-STOA!O10</f>
        <v>-128.4</v>
      </c>
      <c r="AC10">
        <f t="shared" si="0"/>
        <v>10.813007191688802</v>
      </c>
      <c r="AD10">
        <f t="shared" si="1"/>
        <v>317.60562302578296</v>
      </c>
      <c r="AE10">
        <f>'IDT-1'!C10</f>
        <v>0</v>
      </c>
      <c r="AF10" s="24"/>
      <c r="AG10">
        <f t="shared" si="2"/>
        <v>317.60562302578296</v>
      </c>
      <c r="AI10" s="34">
        <f>PXIL!I10</f>
        <v>0</v>
      </c>
      <c r="AJ10" s="34">
        <f>PXIL!O10</f>
        <v>0</v>
      </c>
      <c r="AK10" s="34">
        <f>RTM_IEX!I10</f>
        <v>0</v>
      </c>
      <c r="AL10" s="34">
        <f>RTM_IEX!O10</f>
        <v>-68</v>
      </c>
      <c r="AM10" s="34">
        <f>RTM_PXI!I10</f>
        <v>0</v>
      </c>
      <c r="AN10" s="34">
        <f>RTM_PXI!O10</f>
        <v>0</v>
      </c>
      <c r="AO10" s="148">
        <f>GDAM_IEX!I10</f>
        <v>0</v>
      </c>
      <c r="AP10" s="148">
        <f>GDAM_IEX!O10</f>
        <v>0</v>
      </c>
      <c r="AQ10" s="148">
        <f>GDAM_PXI!I10</f>
        <v>0</v>
      </c>
      <c r="AR10" s="148">
        <f>GDAM_PXI!O10</f>
        <v>0</v>
      </c>
      <c r="AS10">
        <f>HPX!I10</f>
        <v>0</v>
      </c>
      <c r="AT10">
        <f>HPX!O10</f>
        <v>0</v>
      </c>
    </row>
    <row r="11" spans="1:46">
      <c r="A11" t="s">
        <v>53</v>
      </c>
      <c r="D11">
        <f>TWEPL!Q11</f>
        <v>5.9491499999999995</v>
      </c>
      <c r="E11">
        <f>GT_NG!Q11</f>
        <v>8.3514090287277707</v>
      </c>
      <c r="F11">
        <f>GT_Spot!Q11</f>
        <v>0</v>
      </c>
      <c r="G11">
        <f>PPCL_NG!Q11</f>
        <v>0</v>
      </c>
      <c r="H11">
        <f>PPCL_Spot!Q11</f>
        <v>0</v>
      </c>
      <c r="I11">
        <f>Bawana_NG!Q11</f>
        <v>48.20000000000001</v>
      </c>
      <c r="J11">
        <f>Bawana_RLNG!Q11</f>
        <v>0</v>
      </c>
      <c r="K11">
        <f>Bawana_Spot!Q11</f>
        <v>0</v>
      </c>
      <c r="L11">
        <f>TWOMCL!P11</f>
        <v>0</v>
      </c>
      <c r="M11">
        <f>EDWPCL!T11</f>
        <v>0</v>
      </c>
      <c r="N11">
        <f>'MSW BWN'!T11</f>
        <v>0</v>
      </c>
      <c r="O11">
        <f>BYPL_ISGS_exbus!DM11</f>
        <v>599.96807118874392</v>
      </c>
      <c r="P11" s="36">
        <v>16.600000000000001</v>
      </c>
      <c r="Q11" s="36">
        <v>11.549999999999999</v>
      </c>
      <c r="R11" s="38">
        <v>0</v>
      </c>
      <c r="S11" s="38">
        <v>0</v>
      </c>
      <c r="T11" s="37">
        <f>SUMPRODUCT(LTA!J11:AN11,LTA!J$101:AN$101,LTA!J$104:AN$104)</f>
        <v>42.83</v>
      </c>
      <c r="U11" s="37">
        <f>SUMPRODUCT(LTA!J11:AN11,LTA!J$102:AN$102,LTA!J$104:AN$104)</f>
        <v>70.599999999999994</v>
      </c>
      <c r="V11" s="66">
        <f>SUMPRODUCT(MTOA!B11:G11,MTOA!B$102:G$102,MTOA!B$104:G$104)</f>
        <v>0</v>
      </c>
      <c r="W11" s="66">
        <f>SUMPRODUCT(MTOA!B11:G11,MTOA!B$101:G$101,MTOA!B$104:G$104)</f>
        <v>0</v>
      </c>
      <c r="X11">
        <v>0</v>
      </c>
      <c r="Y11" s="34">
        <f>IEX!I11</f>
        <v>0</v>
      </c>
      <c r="Z11" s="34">
        <f>IEX!O11</f>
        <v>-281</v>
      </c>
      <c r="AA11" s="75">
        <f>STOA!I11</f>
        <v>0</v>
      </c>
      <c r="AB11" s="75">
        <f>-STOA!O11</f>
        <v>-128.4</v>
      </c>
      <c r="AC11">
        <f t="shared" si="0"/>
        <v>10.806610349413692</v>
      </c>
      <c r="AD11">
        <f t="shared" si="1"/>
        <v>314.84201986805812</v>
      </c>
      <c r="AE11">
        <f>'IDT-1'!C11</f>
        <v>0</v>
      </c>
      <c r="AF11" s="24"/>
      <c r="AG11">
        <f t="shared" si="2"/>
        <v>314.84201986805812</v>
      </c>
      <c r="AI11" s="34">
        <f>PXIL!I11</f>
        <v>0</v>
      </c>
      <c r="AJ11" s="34">
        <f>PXIL!O11</f>
        <v>0</v>
      </c>
      <c r="AK11" s="34">
        <f>RTM_IEX!I11</f>
        <v>0</v>
      </c>
      <c r="AL11" s="34">
        <f>RTM_IEX!O11</f>
        <v>-69</v>
      </c>
      <c r="AM11" s="34">
        <f>RTM_PXI!I11</f>
        <v>0</v>
      </c>
      <c r="AN11" s="34">
        <f>RTM_PXI!O11</f>
        <v>0</v>
      </c>
      <c r="AO11" s="148">
        <f>GDAM_IEX!I11</f>
        <v>0</v>
      </c>
      <c r="AP11" s="148">
        <f>GDAM_IEX!O11</f>
        <v>0</v>
      </c>
      <c r="AQ11" s="148">
        <f>GDAM_PXI!I11</f>
        <v>0</v>
      </c>
      <c r="AR11" s="148">
        <f>GDAM_PXI!O11</f>
        <v>0</v>
      </c>
      <c r="AS11">
        <f>HPX!I11</f>
        <v>0</v>
      </c>
      <c r="AT11">
        <f>HPX!O11</f>
        <v>0</v>
      </c>
    </row>
    <row r="12" spans="1:46">
      <c r="A12" t="s">
        <v>54</v>
      </c>
      <c r="D12">
        <f>TWEPL!Q12</f>
        <v>5.9491499999999995</v>
      </c>
      <c r="E12">
        <f>GT_NG!Q12</f>
        <v>8.3899361022364207</v>
      </c>
      <c r="F12">
        <f>GT_Spot!Q12</f>
        <v>0</v>
      </c>
      <c r="G12">
        <f>PPCL_NG!Q12</f>
        <v>0</v>
      </c>
      <c r="H12">
        <f>PPCL_Spot!Q12</f>
        <v>0</v>
      </c>
      <c r="I12">
        <f>Bawana_NG!Q12</f>
        <v>48.20000000000001</v>
      </c>
      <c r="J12">
        <f>Bawana_RLNG!Q12</f>
        <v>0</v>
      </c>
      <c r="K12">
        <f>Bawana_Spot!Q12</f>
        <v>0</v>
      </c>
      <c r="L12">
        <f>TWOMCL!P12</f>
        <v>0</v>
      </c>
      <c r="M12">
        <f>EDWPCL!T12</f>
        <v>0</v>
      </c>
      <c r="N12">
        <f>'MSW BWN'!T12</f>
        <v>0</v>
      </c>
      <c r="O12">
        <f>BYPL_ISGS_exbus!DM12</f>
        <v>599.96807118874392</v>
      </c>
      <c r="P12" s="36">
        <v>16.600000000000001</v>
      </c>
      <c r="Q12" s="36">
        <v>11.549999999999999</v>
      </c>
      <c r="R12" s="38">
        <v>0</v>
      </c>
      <c r="S12" s="38">
        <v>0</v>
      </c>
      <c r="T12" s="37">
        <f>SUMPRODUCT(LTA!J12:AN12,LTA!J$101:AN$101,LTA!J$104:AN$104)</f>
        <v>40.79</v>
      </c>
      <c r="U12" s="37">
        <f>SUMPRODUCT(LTA!J12:AN12,LTA!J$102:AN$102,LTA!J$104:AN$104)</f>
        <v>70.22999999999999</v>
      </c>
      <c r="V12" s="66">
        <f>SUMPRODUCT(MTOA!B12:G12,MTOA!B$102:G$102,MTOA!B$104:G$104)</f>
        <v>0</v>
      </c>
      <c r="W12" s="66">
        <f>SUMPRODUCT(MTOA!B12:G12,MTOA!B$101:G$101,MTOA!B$104:G$104)</f>
        <v>0</v>
      </c>
      <c r="X12">
        <v>0</v>
      </c>
      <c r="Y12" s="34">
        <f>IEX!I12</f>
        <v>0</v>
      </c>
      <c r="Z12" s="34">
        <f>IEX!O12</f>
        <v>-286</v>
      </c>
      <c r="AA12" s="75">
        <f>STOA!I12</f>
        <v>0</v>
      </c>
      <c r="AB12" s="75">
        <f>-STOA!O12</f>
        <v>-128.4</v>
      </c>
      <c r="AC12">
        <f t="shared" si="0"/>
        <v>10.82057460773072</v>
      </c>
      <c r="AD12">
        <f t="shared" si="1"/>
        <v>308.45658268324962</v>
      </c>
      <c r="AE12">
        <f>'IDT-1'!C12</f>
        <v>0</v>
      </c>
      <c r="AF12" s="24"/>
      <c r="AG12">
        <f t="shared" si="2"/>
        <v>308.45658268324962</v>
      </c>
      <c r="AI12" s="34">
        <f>PXIL!I12</f>
        <v>0</v>
      </c>
      <c r="AJ12" s="34">
        <f>PXIL!O12</f>
        <v>0</v>
      </c>
      <c r="AK12" s="34">
        <f>RTM_IEX!I12</f>
        <v>0</v>
      </c>
      <c r="AL12" s="34">
        <f>RTM_IEX!O12</f>
        <v>-68</v>
      </c>
      <c r="AM12" s="34">
        <f>RTM_PXI!I12</f>
        <v>0</v>
      </c>
      <c r="AN12" s="34">
        <f>RTM_PXI!O12</f>
        <v>0</v>
      </c>
      <c r="AO12" s="148">
        <f>GDAM_IEX!I12</f>
        <v>0</v>
      </c>
      <c r="AP12" s="148">
        <f>GDAM_IEX!O12</f>
        <v>0</v>
      </c>
      <c r="AQ12" s="148">
        <f>GDAM_PXI!I12</f>
        <v>0</v>
      </c>
      <c r="AR12" s="148">
        <f>GDAM_PXI!O12</f>
        <v>0</v>
      </c>
      <c r="AS12">
        <f>HPX!I12</f>
        <v>0</v>
      </c>
      <c r="AT12">
        <f>HPX!O12</f>
        <v>0</v>
      </c>
    </row>
    <row r="13" spans="1:46">
      <c r="A13" t="s">
        <v>55</v>
      </c>
      <c r="D13">
        <f>TWEPL!Q13</f>
        <v>5.9491499999999995</v>
      </c>
      <c r="E13">
        <f>GT_NG!Q13</f>
        <v>8.3899361022364207</v>
      </c>
      <c r="F13">
        <f>GT_Spot!Q13</f>
        <v>0</v>
      </c>
      <c r="G13">
        <f>PPCL_NG!Q13</f>
        <v>0</v>
      </c>
      <c r="H13">
        <f>PPCL_Spot!Q13</f>
        <v>0</v>
      </c>
      <c r="I13">
        <f>Bawana_NG!Q13</f>
        <v>46.51</v>
      </c>
      <c r="J13">
        <f>Bawana_RLNG!Q13</f>
        <v>0</v>
      </c>
      <c r="K13">
        <f>Bawana_Spot!Q13</f>
        <v>0</v>
      </c>
      <c r="L13">
        <f>TWOMCL!P13</f>
        <v>0</v>
      </c>
      <c r="M13">
        <f>EDWPCL!T13</f>
        <v>0</v>
      </c>
      <c r="N13">
        <f>'MSW BWN'!T13</f>
        <v>0</v>
      </c>
      <c r="O13">
        <f>BYPL_ISGS_exbus!DM13</f>
        <v>598.37373300074387</v>
      </c>
      <c r="P13" s="36">
        <v>16.600000000000001</v>
      </c>
      <c r="Q13" s="36">
        <v>11.549999999999999</v>
      </c>
      <c r="R13" s="38">
        <v>0</v>
      </c>
      <c r="S13" s="38">
        <v>0</v>
      </c>
      <c r="T13" s="37">
        <f>SUMPRODUCT(LTA!J13:AN13,LTA!J$101:AN$101,LTA!J$104:AN$104)</f>
        <v>38.880000000000003</v>
      </c>
      <c r="U13" s="37">
        <f>SUMPRODUCT(LTA!J13:AN13,LTA!J$102:AN$102,LTA!J$104:AN$104)</f>
        <v>69.72</v>
      </c>
      <c r="V13" s="66">
        <f>SUMPRODUCT(MTOA!B13:G13,MTOA!B$102:G$102,MTOA!B$104:G$104)</f>
        <v>0</v>
      </c>
      <c r="W13" s="66">
        <f>SUMPRODUCT(MTOA!B13:G13,MTOA!B$101:G$101,MTOA!B$104:G$104)</f>
        <v>0</v>
      </c>
      <c r="X13">
        <v>0</v>
      </c>
      <c r="Y13" s="34">
        <f>IEX!I13</f>
        <v>0</v>
      </c>
      <c r="Z13" s="34">
        <f>IEX!O13</f>
        <v>-276</v>
      </c>
      <c r="AA13" s="75">
        <f>STOA!I13</f>
        <v>0</v>
      </c>
      <c r="AB13" s="75">
        <f>-STOA!O13</f>
        <v>-128.4</v>
      </c>
      <c r="AC13">
        <f t="shared" si="0"/>
        <v>10.925139005999524</v>
      </c>
      <c r="AD13">
        <f t="shared" si="1"/>
        <v>284.64768009698082</v>
      </c>
      <c r="AE13">
        <f>'IDT-1'!C13</f>
        <v>0</v>
      </c>
      <c r="AF13" s="24"/>
      <c r="AG13">
        <f t="shared" si="2"/>
        <v>284.64768009698082</v>
      </c>
      <c r="AI13" s="34">
        <f>PXIL!I13</f>
        <v>0</v>
      </c>
      <c r="AJ13" s="34">
        <f>PXIL!O13</f>
        <v>0</v>
      </c>
      <c r="AK13" s="34">
        <f>RTM_IEX!I13</f>
        <v>0</v>
      </c>
      <c r="AL13" s="34">
        <f>RTM_IEX!O13</f>
        <v>-96</v>
      </c>
      <c r="AM13" s="34">
        <f>RTM_PXI!I13</f>
        <v>0</v>
      </c>
      <c r="AN13" s="34">
        <f>RTM_PXI!O13</f>
        <v>0</v>
      </c>
      <c r="AO13" s="148">
        <f>GDAM_IEX!I13</f>
        <v>0</v>
      </c>
      <c r="AP13" s="148">
        <f>GDAM_IEX!O13</f>
        <v>0</v>
      </c>
      <c r="AQ13" s="148">
        <f>GDAM_PXI!I13</f>
        <v>0</v>
      </c>
      <c r="AR13" s="148">
        <f>GDAM_PXI!O13</f>
        <v>0</v>
      </c>
      <c r="AS13">
        <f>HPX!I13</f>
        <v>0</v>
      </c>
      <c r="AT13">
        <f>HPX!O13</f>
        <v>0</v>
      </c>
    </row>
    <row r="14" spans="1:46">
      <c r="A14" t="s">
        <v>56</v>
      </c>
      <c r="D14">
        <f>TWEPL!Q14</f>
        <v>5.9491499999999995</v>
      </c>
      <c r="E14">
        <f>GT_NG!Q14</f>
        <v>8.3899361022364207</v>
      </c>
      <c r="F14">
        <f>GT_Spot!Q14</f>
        <v>0</v>
      </c>
      <c r="G14">
        <f>PPCL_NG!Q14</f>
        <v>0</v>
      </c>
      <c r="H14">
        <f>PPCL_Spot!Q14</f>
        <v>0</v>
      </c>
      <c r="I14">
        <f>Bawana_NG!Q14</f>
        <v>46.51</v>
      </c>
      <c r="J14">
        <f>Bawana_RLNG!Q14</f>
        <v>0</v>
      </c>
      <c r="K14">
        <f>Bawana_Spot!Q14</f>
        <v>0</v>
      </c>
      <c r="L14">
        <f>TWOMCL!P14</f>
        <v>0</v>
      </c>
      <c r="M14">
        <f>EDWPCL!T14</f>
        <v>0</v>
      </c>
      <c r="N14">
        <f>'MSW BWN'!T14</f>
        <v>0</v>
      </c>
      <c r="O14">
        <f>BYPL_ISGS_exbus!DM14</f>
        <v>598.37373300074387</v>
      </c>
      <c r="P14" s="36">
        <v>16.600000000000001</v>
      </c>
      <c r="Q14" s="36">
        <v>11.549999999999999</v>
      </c>
      <c r="R14" s="38">
        <v>0</v>
      </c>
      <c r="S14" s="38">
        <v>0</v>
      </c>
      <c r="T14" s="37">
        <f>SUMPRODUCT(LTA!J14:AN14,LTA!J$101:AN$101,LTA!J$104:AN$104)</f>
        <v>37.86</v>
      </c>
      <c r="U14" s="37">
        <f>SUMPRODUCT(LTA!J14:AN14,LTA!J$102:AN$102,LTA!J$104:AN$104)</f>
        <v>69.17</v>
      </c>
      <c r="V14" s="66">
        <f>SUMPRODUCT(MTOA!B14:G14,MTOA!B$102:G$102,MTOA!B$104:G$104)</f>
        <v>0</v>
      </c>
      <c r="W14" s="66">
        <f>SUMPRODUCT(MTOA!B14:G14,MTOA!B$101:G$101,MTOA!B$104:G$104)</f>
        <v>0</v>
      </c>
      <c r="X14">
        <v>0</v>
      </c>
      <c r="Y14" s="34">
        <f>IEX!I14</f>
        <v>0</v>
      </c>
      <c r="Z14" s="34">
        <f>IEX!O14</f>
        <v>-279.57</v>
      </c>
      <c r="AA14" s="75">
        <f>STOA!I14</f>
        <v>0</v>
      </c>
      <c r="AB14" s="75">
        <f>-STOA!O14</f>
        <v>-128.4</v>
      </c>
      <c r="AC14">
        <f t="shared" si="0"/>
        <v>10.933721881352488</v>
      </c>
      <c r="AD14">
        <f t="shared" si="1"/>
        <v>280.49909722162778</v>
      </c>
      <c r="AE14">
        <f>'IDT-1'!C14</f>
        <v>0</v>
      </c>
      <c r="AF14" s="24"/>
      <c r="AG14">
        <f t="shared" si="2"/>
        <v>280.49909722162778</v>
      </c>
      <c r="AI14" s="34">
        <f>PXIL!I14</f>
        <v>0</v>
      </c>
      <c r="AJ14" s="34">
        <f>PXIL!O14</f>
        <v>0</v>
      </c>
      <c r="AK14" s="34">
        <f>RTM_IEX!I14</f>
        <v>0</v>
      </c>
      <c r="AL14" s="34">
        <f>RTM_IEX!O14</f>
        <v>-95</v>
      </c>
      <c r="AM14" s="34">
        <f>RTM_PXI!I14</f>
        <v>0</v>
      </c>
      <c r="AN14" s="34">
        <f>RTM_PXI!O14</f>
        <v>0</v>
      </c>
      <c r="AO14" s="148">
        <f>GDAM_IEX!I14</f>
        <v>0</v>
      </c>
      <c r="AP14" s="148">
        <f>GDAM_IEX!O14</f>
        <v>0</v>
      </c>
      <c r="AQ14" s="148">
        <f>GDAM_PXI!I14</f>
        <v>0</v>
      </c>
      <c r="AR14" s="148">
        <f>GDAM_PXI!O14</f>
        <v>0</v>
      </c>
      <c r="AS14">
        <f>HPX!I14</f>
        <v>0</v>
      </c>
      <c r="AT14">
        <f>HPX!O14</f>
        <v>0</v>
      </c>
    </row>
    <row r="15" spans="1:46">
      <c r="A15" t="s">
        <v>57</v>
      </c>
      <c r="D15">
        <f>TWEPL!Q15</f>
        <v>5.9491499999999995</v>
      </c>
      <c r="E15">
        <f>GT_NG!Q15</f>
        <v>8.3899361022364207</v>
      </c>
      <c r="F15">
        <f>GT_Spot!Q15</f>
        <v>0</v>
      </c>
      <c r="G15">
        <f>PPCL_NG!Q15</f>
        <v>0</v>
      </c>
      <c r="H15">
        <f>PPCL_Spot!Q15</f>
        <v>0</v>
      </c>
      <c r="I15">
        <f>Bawana_NG!Q15</f>
        <v>46.51</v>
      </c>
      <c r="J15">
        <f>Bawana_RLNG!Q15</f>
        <v>0</v>
      </c>
      <c r="K15">
        <f>Bawana_Spot!Q15</f>
        <v>0</v>
      </c>
      <c r="L15">
        <f>TWOMCL!P15</f>
        <v>0</v>
      </c>
      <c r="M15">
        <f>EDWPCL!T15</f>
        <v>0</v>
      </c>
      <c r="N15">
        <f>'MSW BWN'!T15</f>
        <v>0</v>
      </c>
      <c r="O15">
        <f>BYPL_ISGS_exbus!DM15</f>
        <v>598.37373300074387</v>
      </c>
      <c r="P15" s="36">
        <v>16.600000000000001</v>
      </c>
      <c r="Q15" s="36">
        <v>11.549999999999999</v>
      </c>
      <c r="R15" s="38">
        <v>0</v>
      </c>
      <c r="S15" s="38">
        <v>0</v>
      </c>
      <c r="T15" s="37">
        <f>SUMPRODUCT(LTA!J15:AN15,LTA!J$101:AN$101,LTA!J$104:AN$104)</f>
        <v>40.79</v>
      </c>
      <c r="U15" s="37">
        <f>SUMPRODUCT(LTA!J15:AN15,LTA!J$102:AN$102,LTA!J$104:AN$104)</f>
        <v>70.55</v>
      </c>
      <c r="V15" s="66">
        <f>SUMPRODUCT(MTOA!B15:G15,MTOA!B$102:G$102,MTOA!B$104:G$104)</f>
        <v>0</v>
      </c>
      <c r="W15" s="66">
        <f>SUMPRODUCT(MTOA!B15:G15,MTOA!B$101:G$101,MTOA!B$104:G$104)</f>
        <v>0</v>
      </c>
      <c r="X15">
        <v>0</v>
      </c>
      <c r="Y15" s="34">
        <f>IEX!I15</f>
        <v>0</v>
      </c>
      <c r="Z15" s="34">
        <f>IEX!O15</f>
        <v>-268</v>
      </c>
      <c r="AA15" s="75">
        <f>STOA!I15</f>
        <v>0</v>
      </c>
      <c r="AB15" s="75">
        <f>-STOA!O15</f>
        <v>-128.4</v>
      </c>
      <c r="AC15">
        <f t="shared" si="0"/>
        <v>11.024395425523524</v>
      </c>
      <c r="AD15">
        <f t="shared" si="1"/>
        <v>278.28842367745671</v>
      </c>
      <c r="AE15">
        <f>'IDT-1'!C15</f>
        <v>0</v>
      </c>
      <c r="AF15" s="24"/>
      <c r="AG15">
        <f t="shared" si="2"/>
        <v>278.28842367745671</v>
      </c>
      <c r="AI15" s="34">
        <f>PXIL!I15</f>
        <v>0</v>
      </c>
      <c r="AJ15" s="34">
        <f>PXIL!O15</f>
        <v>0</v>
      </c>
      <c r="AK15" s="34">
        <f>RTM_IEX!I15</f>
        <v>0</v>
      </c>
      <c r="AL15" s="34">
        <f>RTM_IEX!O15</f>
        <v>-113</v>
      </c>
      <c r="AM15" s="34">
        <f>RTM_PXI!I15</f>
        <v>0</v>
      </c>
      <c r="AN15" s="34">
        <f>RTM_PXI!O15</f>
        <v>0</v>
      </c>
      <c r="AO15" s="148">
        <f>GDAM_IEX!I15</f>
        <v>0</v>
      </c>
      <c r="AP15" s="148">
        <f>GDAM_IEX!O15</f>
        <v>0</v>
      </c>
      <c r="AQ15" s="148">
        <f>GDAM_PXI!I15</f>
        <v>0</v>
      </c>
      <c r="AR15" s="148">
        <f>GDAM_PXI!O15</f>
        <v>0</v>
      </c>
      <c r="AS15">
        <f>HPX!I15</f>
        <v>0</v>
      </c>
      <c r="AT15">
        <f>HPX!O15</f>
        <v>0</v>
      </c>
    </row>
    <row r="16" spans="1:46">
      <c r="A16" t="s">
        <v>58</v>
      </c>
      <c r="D16">
        <f>TWEPL!Q16</f>
        <v>5.9491499999999995</v>
      </c>
      <c r="E16">
        <f>GT_NG!Q16</f>
        <v>8.3899361022364207</v>
      </c>
      <c r="F16">
        <f>GT_Spot!Q16</f>
        <v>0</v>
      </c>
      <c r="G16">
        <f>PPCL_NG!Q16</f>
        <v>0</v>
      </c>
      <c r="H16">
        <f>PPCL_Spot!Q16</f>
        <v>0</v>
      </c>
      <c r="I16">
        <f>Bawana_NG!Q16</f>
        <v>46.51</v>
      </c>
      <c r="J16">
        <f>Bawana_RLNG!Q16</f>
        <v>0</v>
      </c>
      <c r="K16">
        <f>Bawana_Spot!Q16</f>
        <v>0</v>
      </c>
      <c r="L16">
        <f>TWOMCL!P16</f>
        <v>0</v>
      </c>
      <c r="M16">
        <f>EDWPCL!T16</f>
        <v>0</v>
      </c>
      <c r="N16">
        <f>'MSW BWN'!T16</f>
        <v>0</v>
      </c>
      <c r="O16">
        <f>BYPL_ISGS_exbus!DM16</f>
        <v>598.37373300074387</v>
      </c>
      <c r="P16" s="36">
        <v>16.600000000000001</v>
      </c>
      <c r="Q16" s="36">
        <v>11.549999999999999</v>
      </c>
      <c r="R16" s="38">
        <v>0</v>
      </c>
      <c r="S16" s="38">
        <v>0</v>
      </c>
      <c r="T16" s="37">
        <f>SUMPRODUCT(LTA!J16:AN16,LTA!J$101:AN$101,LTA!J$104:AN$104)</f>
        <v>38.880000000000003</v>
      </c>
      <c r="U16" s="37">
        <f>SUMPRODUCT(LTA!J16:AN16,LTA!J$102:AN$102,LTA!J$104:AN$104)</f>
        <v>69.91</v>
      </c>
      <c r="V16" s="66">
        <f>SUMPRODUCT(MTOA!B16:G16,MTOA!B$102:G$102,MTOA!B$104:G$104)</f>
        <v>0</v>
      </c>
      <c r="W16" s="66">
        <f>SUMPRODUCT(MTOA!B16:G16,MTOA!B$101:G$101,MTOA!B$104:G$104)</f>
        <v>0</v>
      </c>
      <c r="X16">
        <v>0</v>
      </c>
      <c r="Y16" s="34">
        <f>IEX!I16</f>
        <v>0</v>
      </c>
      <c r="Z16" s="34">
        <f>IEX!O16</f>
        <v>-273</v>
      </c>
      <c r="AA16" s="75">
        <f>STOA!I16</f>
        <v>0</v>
      </c>
      <c r="AB16" s="75">
        <f>-STOA!O16</f>
        <v>-128.4</v>
      </c>
      <c r="AC16">
        <f t="shared" si="0"/>
        <v>10.977561952348857</v>
      </c>
      <c r="AD16">
        <f t="shared" si="1"/>
        <v>278.78525715063142</v>
      </c>
      <c r="AE16">
        <f>'IDT-1'!C16</f>
        <v>0</v>
      </c>
      <c r="AF16" s="24"/>
      <c r="AG16">
        <f t="shared" si="2"/>
        <v>278.78525715063142</v>
      </c>
      <c r="AI16" s="34">
        <f>PXIL!I16</f>
        <v>0</v>
      </c>
      <c r="AJ16" s="34">
        <f>PXIL!O16</f>
        <v>0</v>
      </c>
      <c r="AK16" s="34">
        <f>RTM_IEX!I16</f>
        <v>0</v>
      </c>
      <c r="AL16" s="34">
        <f>RTM_IEX!O16</f>
        <v>-105</v>
      </c>
      <c r="AM16" s="34">
        <f>RTM_PXI!I16</f>
        <v>0</v>
      </c>
      <c r="AN16" s="34">
        <f>RTM_PXI!O16</f>
        <v>0</v>
      </c>
      <c r="AO16" s="148">
        <f>GDAM_IEX!I16</f>
        <v>0</v>
      </c>
      <c r="AP16" s="148">
        <f>GDAM_IEX!O16</f>
        <v>0</v>
      </c>
      <c r="AQ16" s="148">
        <f>GDAM_PXI!I16</f>
        <v>0</v>
      </c>
      <c r="AR16" s="148">
        <f>GDAM_PXI!O16</f>
        <v>0</v>
      </c>
      <c r="AS16">
        <f>HPX!I16</f>
        <v>0</v>
      </c>
      <c r="AT16">
        <f>HPX!O16</f>
        <v>0</v>
      </c>
    </row>
    <row r="17" spans="1:46">
      <c r="A17" t="s">
        <v>59</v>
      </c>
      <c r="D17">
        <f>TWEPL!Q17</f>
        <v>5.9491499999999995</v>
      </c>
      <c r="E17">
        <f>GT_NG!Q17</f>
        <v>8.3899361022364207</v>
      </c>
      <c r="F17">
        <f>GT_Spot!Q17</f>
        <v>0</v>
      </c>
      <c r="G17">
        <f>PPCL_NG!Q17</f>
        <v>0</v>
      </c>
      <c r="H17">
        <f>PPCL_Spot!Q17</f>
        <v>0</v>
      </c>
      <c r="I17">
        <f>Bawana_NG!Q17</f>
        <v>46.51</v>
      </c>
      <c r="J17">
        <f>Bawana_RLNG!Q17</f>
        <v>0</v>
      </c>
      <c r="K17">
        <f>Bawana_Spot!Q17</f>
        <v>0</v>
      </c>
      <c r="L17">
        <f>TWOMCL!P17</f>
        <v>0</v>
      </c>
      <c r="M17">
        <f>EDWPCL!T17</f>
        <v>0</v>
      </c>
      <c r="N17">
        <f>'MSW BWN'!T17</f>
        <v>0</v>
      </c>
      <c r="O17">
        <f>BYPL_ISGS_exbus!DM17</f>
        <v>598.50868946994672</v>
      </c>
      <c r="P17" s="36">
        <v>16.600000000000001</v>
      </c>
      <c r="Q17" s="36">
        <v>11.549999999999999</v>
      </c>
      <c r="R17" s="38">
        <v>0</v>
      </c>
      <c r="S17" s="38">
        <v>0</v>
      </c>
      <c r="T17" s="37">
        <f>SUMPRODUCT(LTA!J17:AN17,LTA!J$101:AN$101,LTA!J$104:AN$104)</f>
        <v>31.67</v>
      </c>
      <c r="U17" s="37">
        <f>SUMPRODUCT(LTA!J17:AN17,LTA!J$102:AN$102,LTA!J$104:AN$104)</f>
        <v>69.3</v>
      </c>
      <c r="V17" s="66">
        <f>SUMPRODUCT(MTOA!B17:G17,MTOA!B$102:G$102,MTOA!B$104:G$104)</f>
        <v>0</v>
      </c>
      <c r="W17" s="66">
        <f>SUMPRODUCT(MTOA!B17:G17,MTOA!B$101:G$101,MTOA!B$104:G$104)</f>
        <v>0</v>
      </c>
      <c r="X17">
        <v>0</v>
      </c>
      <c r="Y17" s="34">
        <f>IEX!I17</f>
        <v>0</v>
      </c>
      <c r="Z17" s="34">
        <f>IEX!O17</f>
        <v>-289.61</v>
      </c>
      <c r="AA17" s="75">
        <f>STOA!I17</f>
        <v>0</v>
      </c>
      <c r="AB17" s="75">
        <f>-STOA!O17</f>
        <v>-128.4</v>
      </c>
      <c r="AC17">
        <f t="shared" si="0"/>
        <v>10.833463415653451</v>
      </c>
      <c r="AD17">
        <f t="shared" si="1"/>
        <v>280.63431215652963</v>
      </c>
      <c r="AE17">
        <f>'IDT-1'!C17</f>
        <v>0</v>
      </c>
      <c r="AF17" s="24"/>
      <c r="AG17">
        <f t="shared" si="2"/>
        <v>280.63431215652963</v>
      </c>
      <c r="AI17" s="34">
        <f>PXIL!I17</f>
        <v>0</v>
      </c>
      <c r="AJ17" s="34">
        <f>PXIL!O17</f>
        <v>0</v>
      </c>
      <c r="AK17" s="34">
        <f>RTM_IEX!I17</f>
        <v>0</v>
      </c>
      <c r="AL17" s="34">
        <f>RTM_IEX!O17</f>
        <v>-79</v>
      </c>
      <c r="AM17" s="34">
        <f>RTM_PXI!I17</f>
        <v>0</v>
      </c>
      <c r="AN17" s="34">
        <f>RTM_PXI!O17</f>
        <v>0</v>
      </c>
      <c r="AO17" s="148">
        <f>GDAM_IEX!I17</f>
        <v>0</v>
      </c>
      <c r="AP17" s="148">
        <f>GDAM_IEX!O17</f>
        <v>0</v>
      </c>
      <c r="AQ17" s="148">
        <f>GDAM_PXI!I17</f>
        <v>0</v>
      </c>
      <c r="AR17" s="148">
        <f>GDAM_PXI!O17</f>
        <v>0</v>
      </c>
      <c r="AS17">
        <f>HPX!I17</f>
        <v>0</v>
      </c>
      <c r="AT17">
        <f>HPX!O17</f>
        <v>0</v>
      </c>
    </row>
    <row r="18" spans="1:46">
      <c r="A18" t="s">
        <v>60</v>
      </c>
      <c r="D18">
        <f>TWEPL!Q18</f>
        <v>5.9491499999999995</v>
      </c>
      <c r="E18">
        <f>GT_NG!Q18</f>
        <v>8.3899361022364207</v>
      </c>
      <c r="F18">
        <f>GT_Spot!Q18</f>
        <v>0</v>
      </c>
      <c r="G18">
        <f>PPCL_NG!Q18</f>
        <v>0</v>
      </c>
      <c r="H18">
        <f>PPCL_Spot!Q18</f>
        <v>0</v>
      </c>
      <c r="I18">
        <f>Bawana_NG!Q18</f>
        <v>46.51</v>
      </c>
      <c r="J18">
        <f>Bawana_RLNG!Q18</f>
        <v>0</v>
      </c>
      <c r="K18">
        <f>Bawana_Spot!Q18</f>
        <v>0</v>
      </c>
      <c r="L18">
        <f>TWOMCL!P18</f>
        <v>0</v>
      </c>
      <c r="M18">
        <f>EDWPCL!T18</f>
        <v>0</v>
      </c>
      <c r="N18">
        <f>'MSW BWN'!T18</f>
        <v>0</v>
      </c>
      <c r="O18">
        <f>BYPL_ISGS_exbus!DM18</f>
        <v>598.50868946994672</v>
      </c>
      <c r="P18" s="36">
        <v>16.600000000000001</v>
      </c>
      <c r="Q18" s="36">
        <v>11.549999999999999</v>
      </c>
      <c r="R18" s="38">
        <v>0</v>
      </c>
      <c r="S18" s="38">
        <v>0</v>
      </c>
      <c r="T18" s="37">
        <f>SUMPRODUCT(LTA!J18:AN18,LTA!J$101:AN$101,LTA!J$104:AN$104)</f>
        <v>31</v>
      </c>
      <c r="U18" s="37">
        <f>SUMPRODUCT(LTA!J18:AN18,LTA!J$102:AN$102,LTA!J$104:AN$104)</f>
        <v>68.66</v>
      </c>
      <c r="V18" s="66">
        <f>SUMPRODUCT(MTOA!B18:G18,MTOA!B$102:G$102,MTOA!B$104:G$104)</f>
        <v>0</v>
      </c>
      <c r="W18" s="66">
        <f>SUMPRODUCT(MTOA!B18:G18,MTOA!B$101:G$101,MTOA!B$104:G$104)</f>
        <v>0</v>
      </c>
      <c r="X18">
        <v>0</v>
      </c>
      <c r="Y18" s="34">
        <f>IEX!I18</f>
        <v>0</v>
      </c>
      <c r="Z18" s="34">
        <f>IEX!O18</f>
        <v>-289.72000000000003</v>
      </c>
      <c r="AA18" s="75">
        <f>STOA!I18</f>
        <v>0</v>
      </c>
      <c r="AB18" s="75">
        <f>-STOA!O18</f>
        <v>-128.4</v>
      </c>
      <c r="AC18">
        <f t="shared" si="0"/>
        <v>10.831862400728081</v>
      </c>
      <c r="AD18">
        <f t="shared" si="1"/>
        <v>278.21591317145504</v>
      </c>
      <c r="AE18">
        <f>'IDT-1'!C18</f>
        <v>0</v>
      </c>
      <c r="AF18" s="24"/>
      <c r="AG18">
        <f t="shared" si="2"/>
        <v>278.21591317145504</v>
      </c>
      <c r="AI18" s="34">
        <f>PXIL!I18</f>
        <v>0</v>
      </c>
      <c r="AJ18" s="34">
        <f>PXIL!O18</f>
        <v>0</v>
      </c>
      <c r="AK18" s="34">
        <f>RTM_IEX!I18</f>
        <v>0</v>
      </c>
      <c r="AL18" s="34">
        <f>RTM_IEX!O18</f>
        <v>-80</v>
      </c>
      <c r="AM18" s="34">
        <f>RTM_PXI!I18</f>
        <v>0</v>
      </c>
      <c r="AN18" s="34">
        <f>RTM_PXI!O18</f>
        <v>0</v>
      </c>
      <c r="AO18" s="148">
        <f>GDAM_IEX!I18</f>
        <v>0</v>
      </c>
      <c r="AP18" s="148">
        <f>GDAM_IEX!O18</f>
        <v>0</v>
      </c>
      <c r="AQ18" s="148">
        <f>GDAM_PXI!I18</f>
        <v>0</v>
      </c>
      <c r="AR18" s="148">
        <f>GDAM_PXI!O18</f>
        <v>0</v>
      </c>
      <c r="AS18">
        <f>HPX!I18</f>
        <v>0</v>
      </c>
      <c r="AT18">
        <f>HPX!O18</f>
        <v>0</v>
      </c>
    </row>
    <row r="19" spans="1:46">
      <c r="A19" t="s">
        <v>61</v>
      </c>
      <c r="D19">
        <f>TWEPL!Q19</f>
        <v>5.9491499999999995</v>
      </c>
      <c r="E19">
        <f>GT_NG!Q19</f>
        <v>8.3899361022364207</v>
      </c>
      <c r="F19">
        <f>GT_Spot!Q19</f>
        <v>0</v>
      </c>
      <c r="G19">
        <f>PPCL_NG!Q19</f>
        <v>0</v>
      </c>
      <c r="H19">
        <f>PPCL_Spot!Q19</f>
        <v>0</v>
      </c>
      <c r="I19">
        <f>Bawana_NG!Q19</f>
        <v>46.51</v>
      </c>
      <c r="J19">
        <f>Bawana_RLNG!Q19</f>
        <v>0</v>
      </c>
      <c r="K19">
        <f>Bawana_Spot!Q19</f>
        <v>0</v>
      </c>
      <c r="L19">
        <f>TWOMCL!P19</f>
        <v>0</v>
      </c>
      <c r="M19">
        <f>EDWPCL!T19</f>
        <v>0</v>
      </c>
      <c r="N19">
        <f>'MSW BWN'!T19</f>
        <v>0</v>
      </c>
      <c r="O19">
        <f>BYPL_ISGS_exbus!DM19</f>
        <v>602.06743085116261</v>
      </c>
      <c r="P19" s="36">
        <v>16.600000000000001</v>
      </c>
      <c r="Q19" s="36">
        <v>11.549999999999999</v>
      </c>
      <c r="R19" s="38">
        <v>0</v>
      </c>
      <c r="S19" s="38">
        <v>0</v>
      </c>
      <c r="T19" s="37">
        <f>SUMPRODUCT(LTA!J19:AN19,LTA!J$101:AN$101,LTA!J$104:AN$104)</f>
        <v>30.33</v>
      </c>
      <c r="U19" s="37">
        <f>SUMPRODUCT(LTA!J19:AN19,LTA!J$102:AN$102,LTA!J$104:AN$104)</f>
        <v>68.05</v>
      </c>
      <c r="V19" s="66">
        <f>SUMPRODUCT(MTOA!B19:G19,MTOA!B$102:G$102,MTOA!B$104:G$104)</f>
        <v>0</v>
      </c>
      <c r="W19" s="66">
        <f>SUMPRODUCT(MTOA!B19:G19,MTOA!B$101:G$101,MTOA!B$104:G$104)</f>
        <v>0</v>
      </c>
      <c r="X19">
        <v>0</v>
      </c>
      <c r="Y19" s="34">
        <f>IEX!I19</f>
        <v>0</v>
      </c>
      <c r="Z19" s="34">
        <f>IEX!O19</f>
        <v>-284.86</v>
      </c>
      <c r="AA19" s="75">
        <f>STOA!I19</f>
        <v>0</v>
      </c>
      <c r="AB19" s="75">
        <f>-STOA!O19</f>
        <v>-128.4</v>
      </c>
      <c r="AC19">
        <f t="shared" si="0"/>
        <v>10.911487894486003</v>
      </c>
      <c r="AD19">
        <f t="shared" si="1"/>
        <v>273.27502905891305</v>
      </c>
      <c r="AE19">
        <f>'IDT-1'!C19</f>
        <v>0</v>
      </c>
      <c r="AF19" s="24"/>
      <c r="AG19">
        <f t="shared" si="2"/>
        <v>273.27502905891305</v>
      </c>
      <c r="AI19" s="34">
        <f>PXIL!I19</f>
        <v>0</v>
      </c>
      <c r="AJ19" s="34">
        <f>PXIL!O19</f>
        <v>0</v>
      </c>
      <c r="AK19" s="34">
        <f>RTM_IEX!I19</f>
        <v>0</v>
      </c>
      <c r="AL19" s="34">
        <f>RTM_IEX!O19</f>
        <v>-92</v>
      </c>
      <c r="AM19" s="34">
        <f>RTM_PXI!I19</f>
        <v>0</v>
      </c>
      <c r="AN19" s="34">
        <f>RTM_PXI!O19</f>
        <v>0</v>
      </c>
      <c r="AO19" s="148">
        <f>GDAM_IEX!I19</f>
        <v>0</v>
      </c>
      <c r="AP19" s="148">
        <f>GDAM_IEX!O19</f>
        <v>0</v>
      </c>
      <c r="AQ19" s="148">
        <f>GDAM_PXI!I19</f>
        <v>0</v>
      </c>
      <c r="AR19" s="148">
        <f>GDAM_PXI!O19</f>
        <v>0</v>
      </c>
      <c r="AS19">
        <f>HPX!I19</f>
        <v>0</v>
      </c>
      <c r="AT19">
        <f>HPX!O19</f>
        <v>0</v>
      </c>
    </row>
    <row r="20" spans="1:46">
      <c r="A20" t="s">
        <v>62</v>
      </c>
      <c r="D20">
        <f>TWEPL!Q20</f>
        <v>5.9491499999999995</v>
      </c>
      <c r="E20">
        <f>GT_NG!Q20</f>
        <v>8.6191693290734825</v>
      </c>
      <c r="F20">
        <f>GT_Spot!Q20</f>
        <v>0</v>
      </c>
      <c r="G20">
        <f>PPCL_NG!Q20</f>
        <v>0</v>
      </c>
      <c r="H20">
        <f>PPCL_Spot!Q20</f>
        <v>0</v>
      </c>
      <c r="I20">
        <f>Bawana_NG!Q20</f>
        <v>46.51</v>
      </c>
      <c r="J20">
        <f>Bawana_RLNG!Q20</f>
        <v>0</v>
      </c>
      <c r="K20">
        <f>Bawana_Spot!Q20</f>
        <v>0</v>
      </c>
      <c r="L20">
        <f>TWOMCL!P20</f>
        <v>0</v>
      </c>
      <c r="M20">
        <f>EDWPCL!T20</f>
        <v>0</v>
      </c>
      <c r="N20">
        <f>'MSW BWN'!T20</f>
        <v>0</v>
      </c>
      <c r="O20">
        <f>BYPL_ISGS_exbus!DM20</f>
        <v>602.06743085116261</v>
      </c>
      <c r="P20" s="36">
        <v>16.600000000000001</v>
      </c>
      <c r="Q20" s="36">
        <v>11.549999999999999</v>
      </c>
      <c r="R20" s="38">
        <v>0</v>
      </c>
      <c r="S20" s="38">
        <v>0</v>
      </c>
      <c r="T20" s="37">
        <f>SUMPRODUCT(LTA!J20:AN20,LTA!J$101:AN$101,LTA!J$104:AN$104)</f>
        <v>29.33</v>
      </c>
      <c r="U20" s="37">
        <f>SUMPRODUCT(LTA!J20:AN20,LTA!J$102:AN$102,LTA!J$104:AN$104)</f>
        <v>67.429999999999993</v>
      </c>
      <c r="V20" s="66">
        <f>SUMPRODUCT(MTOA!B20:G20,MTOA!B$102:G$102,MTOA!B$104:G$104)</f>
        <v>0</v>
      </c>
      <c r="W20" s="66">
        <f>SUMPRODUCT(MTOA!B20:G20,MTOA!B$101:G$101,MTOA!B$104:G$104)</f>
        <v>0</v>
      </c>
      <c r="X20">
        <v>0</v>
      </c>
      <c r="Y20" s="34">
        <f>IEX!I20</f>
        <v>0</v>
      </c>
      <c r="Z20" s="34">
        <f>IEX!O20</f>
        <v>-286</v>
      </c>
      <c r="AA20" s="75">
        <f>STOA!I20</f>
        <v>0</v>
      </c>
      <c r="AB20" s="75">
        <f>-STOA!O20</f>
        <v>-128.4</v>
      </c>
      <c r="AC20">
        <f t="shared" si="0"/>
        <v>10.841693311598695</v>
      </c>
      <c r="AD20">
        <f t="shared" si="1"/>
        <v>278.81405686863735</v>
      </c>
      <c r="AE20">
        <f>'IDT-1'!C20</f>
        <v>0</v>
      </c>
      <c r="AF20" s="24"/>
      <c r="AG20">
        <f t="shared" si="2"/>
        <v>278.81405686863735</v>
      </c>
      <c r="AI20" s="34">
        <f>PXIL!I20</f>
        <v>0</v>
      </c>
      <c r="AJ20" s="34">
        <f>PXIL!O20</f>
        <v>0</v>
      </c>
      <c r="AK20" s="34">
        <f>RTM_IEX!I20</f>
        <v>0</v>
      </c>
      <c r="AL20" s="34">
        <f>RTM_IEX!O20</f>
        <v>-84</v>
      </c>
      <c r="AM20" s="34">
        <f>RTM_PXI!I20</f>
        <v>0</v>
      </c>
      <c r="AN20" s="34">
        <f>RTM_PXI!O20</f>
        <v>0</v>
      </c>
      <c r="AO20" s="148">
        <f>GDAM_IEX!I20</f>
        <v>0</v>
      </c>
      <c r="AP20" s="148">
        <f>GDAM_IEX!O20</f>
        <v>0</v>
      </c>
      <c r="AQ20" s="148">
        <f>GDAM_PXI!I20</f>
        <v>0</v>
      </c>
      <c r="AR20" s="148">
        <f>GDAM_PXI!O20</f>
        <v>0</v>
      </c>
      <c r="AS20">
        <f>HPX!I20</f>
        <v>0</v>
      </c>
      <c r="AT20">
        <f>HPX!O20</f>
        <v>0</v>
      </c>
    </row>
    <row r="21" spans="1:46">
      <c r="A21" t="s">
        <v>63</v>
      </c>
      <c r="D21">
        <f>TWEPL!Q21</f>
        <v>5.9491499999999995</v>
      </c>
      <c r="E21">
        <f>GT_NG!Q21</f>
        <v>8.6191693290734825</v>
      </c>
      <c r="F21">
        <f>GT_Spot!Q21</f>
        <v>0</v>
      </c>
      <c r="G21">
        <f>PPCL_NG!Q21</f>
        <v>0</v>
      </c>
      <c r="H21">
        <f>PPCL_Spot!Q21</f>
        <v>0</v>
      </c>
      <c r="I21">
        <f>Bawana_NG!Q21</f>
        <v>46.51</v>
      </c>
      <c r="J21">
        <f>Bawana_RLNG!Q21</f>
        <v>0</v>
      </c>
      <c r="K21">
        <f>Bawana_Spot!Q21</f>
        <v>0</v>
      </c>
      <c r="L21">
        <f>TWOMCL!P21</f>
        <v>0</v>
      </c>
      <c r="M21">
        <f>EDWPCL!T21</f>
        <v>0</v>
      </c>
      <c r="N21">
        <f>'MSW BWN'!T21</f>
        <v>0</v>
      </c>
      <c r="O21">
        <f>BYPL_ISGS_exbus!DM21</f>
        <v>601.93247438195976</v>
      </c>
      <c r="P21" s="36">
        <v>16.600000000000001</v>
      </c>
      <c r="Q21" s="36">
        <v>11.549999999999999</v>
      </c>
      <c r="R21" s="38">
        <v>0</v>
      </c>
      <c r="S21" s="38">
        <v>0</v>
      </c>
      <c r="T21" s="37">
        <f>SUMPRODUCT(LTA!J21:AN21,LTA!J$101:AN$101,LTA!J$104:AN$104)</f>
        <v>28.92</v>
      </c>
      <c r="U21" s="37">
        <f>SUMPRODUCT(LTA!J21:AN21,LTA!J$102:AN$102,LTA!J$104:AN$104)</f>
        <v>66.8</v>
      </c>
      <c r="V21" s="66">
        <f>SUMPRODUCT(MTOA!B21:G21,MTOA!B$102:G$102,MTOA!B$104:G$104)</f>
        <v>0</v>
      </c>
      <c r="W21" s="66">
        <f>SUMPRODUCT(MTOA!B21:G21,MTOA!B$101:G$101,MTOA!B$104:G$104)</f>
        <v>0</v>
      </c>
      <c r="X21">
        <v>0</v>
      </c>
      <c r="Y21" s="34">
        <f>IEX!I21</f>
        <v>0</v>
      </c>
      <c r="Z21" s="34">
        <f>IEX!O21</f>
        <v>-271</v>
      </c>
      <c r="AA21" s="75">
        <f>STOA!I21</f>
        <v>0</v>
      </c>
      <c r="AB21" s="75">
        <f>-STOA!O21</f>
        <v>-128.4</v>
      </c>
      <c r="AC21">
        <f t="shared" si="0"/>
        <v>10.696285153659165</v>
      </c>
      <c r="AD21">
        <f t="shared" si="1"/>
        <v>293.78450855737395</v>
      </c>
      <c r="AE21">
        <f>'IDT-1'!C21</f>
        <v>0</v>
      </c>
      <c r="AF21" s="24"/>
      <c r="AG21">
        <f t="shared" si="2"/>
        <v>293.78450855737395</v>
      </c>
      <c r="AI21" s="34">
        <f>PXIL!I21</f>
        <v>0</v>
      </c>
      <c r="AJ21" s="34">
        <f>PXIL!O21</f>
        <v>0</v>
      </c>
      <c r="AK21" s="34">
        <f>RTM_IEX!I21</f>
        <v>0</v>
      </c>
      <c r="AL21" s="34">
        <f>RTM_IEX!O21</f>
        <v>-83</v>
      </c>
      <c r="AM21" s="34">
        <f>RTM_PXI!I21</f>
        <v>0</v>
      </c>
      <c r="AN21" s="34">
        <f>RTM_PXI!O21</f>
        <v>0</v>
      </c>
      <c r="AO21" s="148">
        <f>GDAM_IEX!I21</f>
        <v>0</v>
      </c>
      <c r="AP21" s="148">
        <f>GDAM_IEX!O21</f>
        <v>0</v>
      </c>
      <c r="AQ21" s="148">
        <f>GDAM_PXI!I21</f>
        <v>0</v>
      </c>
      <c r="AR21" s="148">
        <f>GDAM_PXI!O21</f>
        <v>0</v>
      </c>
      <c r="AS21">
        <f>HPX!I21</f>
        <v>0</v>
      </c>
      <c r="AT21">
        <f>HPX!O21</f>
        <v>0</v>
      </c>
    </row>
    <row r="22" spans="1:46">
      <c r="A22" t="s">
        <v>64</v>
      </c>
      <c r="D22">
        <f>TWEPL!Q22</f>
        <v>5.9491499999999995</v>
      </c>
      <c r="E22">
        <f>GT_NG!Q22</f>
        <v>8.6191693290734825</v>
      </c>
      <c r="F22">
        <f>GT_Spot!Q22</f>
        <v>0</v>
      </c>
      <c r="G22">
        <f>PPCL_NG!Q22</f>
        <v>0</v>
      </c>
      <c r="H22">
        <f>PPCL_Spot!Q22</f>
        <v>0</v>
      </c>
      <c r="I22">
        <f>Bawana_NG!Q22</f>
        <v>46.51</v>
      </c>
      <c r="J22">
        <f>Bawana_RLNG!Q22</f>
        <v>0</v>
      </c>
      <c r="K22">
        <f>Bawana_Spot!Q22</f>
        <v>0</v>
      </c>
      <c r="L22">
        <f>TWOMCL!P22</f>
        <v>0</v>
      </c>
      <c r="M22">
        <f>EDWPCL!T22</f>
        <v>0</v>
      </c>
      <c r="N22">
        <f>'MSW BWN'!T22</f>
        <v>0</v>
      </c>
      <c r="O22">
        <f>BYPL_ISGS_exbus!DM22</f>
        <v>601.93247438195976</v>
      </c>
      <c r="P22" s="36">
        <v>15.96</v>
      </c>
      <c r="Q22" s="36">
        <v>11.549999999999999</v>
      </c>
      <c r="R22" s="38">
        <v>0</v>
      </c>
      <c r="S22" s="38">
        <v>0</v>
      </c>
      <c r="T22" s="37">
        <f>SUMPRODUCT(LTA!J22:AN22,LTA!J$101:AN$101,LTA!J$104:AN$104)</f>
        <v>28.52</v>
      </c>
      <c r="U22" s="37">
        <f>SUMPRODUCT(LTA!J22:AN22,LTA!J$102:AN$102,LTA!J$104:AN$104)</f>
        <v>66.16</v>
      </c>
      <c r="V22" s="66">
        <f>SUMPRODUCT(MTOA!B22:G22,MTOA!B$102:G$102,MTOA!B$104:G$104)</f>
        <v>0</v>
      </c>
      <c r="W22" s="66">
        <f>SUMPRODUCT(MTOA!B22:G22,MTOA!B$101:G$101,MTOA!B$104:G$104)</f>
        <v>0</v>
      </c>
      <c r="X22">
        <v>0</v>
      </c>
      <c r="Y22" s="34">
        <f>IEX!I22</f>
        <v>0</v>
      </c>
      <c r="Z22" s="34">
        <f>IEX!O22</f>
        <v>-256</v>
      </c>
      <c r="AA22" s="75">
        <f>STOA!I22</f>
        <v>0</v>
      </c>
      <c r="AB22" s="75">
        <f>-STOA!O22</f>
        <v>-128.4</v>
      </c>
      <c r="AC22">
        <f t="shared" si="0"/>
        <v>10.529692314611159</v>
      </c>
      <c r="AD22">
        <f t="shared" si="1"/>
        <v>310.27110139642201</v>
      </c>
      <c r="AE22">
        <f>'IDT-1'!C22</f>
        <v>0</v>
      </c>
      <c r="AF22" s="24"/>
      <c r="AG22">
        <f t="shared" si="2"/>
        <v>310.27110139642201</v>
      </c>
      <c r="AI22" s="34">
        <f>PXIL!I22</f>
        <v>0</v>
      </c>
      <c r="AJ22" s="34">
        <f>PXIL!O22</f>
        <v>0</v>
      </c>
      <c r="AK22" s="34">
        <f>RTM_IEX!I22</f>
        <v>0</v>
      </c>
      <c r="AL22" s="34">
        <f>RTM_IEX!O22</f>
        <v>-80</v>
      </c>
      <c r="AM22" s="34">
        <f>RTM_PXI!I22</f>
        <v>0</v>
      </c>
      <c r="AN22" s="34">
        <f>RTM_PXI!O22</f>
        <v>0</v>
      </c>
      <c r="AO22" s="148">
        <f>GDAM_IEX!I22</f>
        <v>0</v>
      </c>
      <c r="AP22" s="148">
        <f>GDAM_IEX!O22</f>
        <v>0</v>
      </c>
      <c r="AQ22" s="148">
        <f>GDAM_PXI!I22</f>
        <v>0</v>
      </c>
      <c r="AR22" s="148">
        <f>GDAM_PXI!O22</f>
        <v>0</v>
      </c>
      <c r="AS22">
        <f>HPX!I22</f>
        <v>0</v>
      </c>
      <c r="AT22">
        <f>HPX!O22</f>
        <v>0</v>
      </c>
    </row>
    <row r="23" spans="1:46">
      <c r="A23" t="s">
        <v>65</v>
      </c>
      <c r="D23">
        <f>TWEPL!Q23</f>
        <v>5.9491499999999995</v>
      </c>
      <c r="E23">
        <f>GT_NG!Q23</f>
        <v>8.6191693290734825</v>
      </c>
      <c r="F23">
        <f>GT_Spot!Q23</f>
        <v>0</v>
      </c>
      <c r="G23">
        <f>PPCL_NG!Q23</f>
        <v>0</v>
      </c>
      <c r="H23">
        <f>PPCL_Spot!Q23</f>
        <v>0</v>
      </c>
      <c r="I23">
        <f>Bawana_NG!Q23</f>
        <v>45.06</v>
      </c>
      <c r="J23">
        <f>Bawana_RLNG!Q23</f>
        <v>0</v>
      </c>
      <c r="K23">
        <f>Bawana_Spot!Q23</f>
        <v>0</v>
      </c>
      <c r="L23">
        <f>TWOMCL!P23</f>
        <v>0</v>
      </c>
      <c r="M23">
        <f>EDWPCL!T23</f>
        <v>0</v>
      </c>
      <c r="N23">
        <f>'MSW BWN'!T23</f>
        <v>0</v>
      </c>
      <c r="O23">
        <f>BYPL_ISGS_exbus!DM23</f>
        <v>601.93247438195976</v>
      </c>
      <c r="P23" s="36">
        <v>14.137775680352368</v>
      </c>
      <c r="Q23" s="36">
        <v>11.549999999999999</v>
      </c>
      <c r="R23" s="38">
        <v>0</v>
      </c>
      <c r="S23" s="38">
        <v>0</v>
      </c>
      <c r="T23" s="37">
        <f>SUMPRODUCT(LTA!J23:AN23,LTA!J$101:AN$101,LTA!J$104:AN$104)</f>
        <v>27.96</v>
      </c>
      <c r="U23" s="37">
        <f>SUMPRODUCT(LTA!J23:AN23,LTA!J$102:AN$102,LTA!J$104:AN$104)</f>
        <v>65.55</v>
      </c>
      <c r="V23" s="66">
        <f>SUMPRODUCT(MTOA!B23:G23,MTOA!B$102:G$102,MTOA!B$104:G$104)</f>
        <v>0</v>
      </c>
      <c r="W23" s="66">
        <f>SUMPRODUCT(MTOA!B23:G23,MTOA!B$101:G$101,MTOA!B$104:G$104)</f>
        <v>0</v>
      </c>
      <c r="X23">
        <v>0</v>
      </c>
      <c r="Y23" s="34">
        <f>IEX!I23</f>
        <v>0</v>
      </c>
      <c r="Z23" s="34">
        <f>IEX!O23</f>
        <v>-241</v>
      </c>
      <c r="AA23" s="75">
        <f>STOA!I23</f>
        <v>0</v>
      </c>
      <c r="AB23" s="75">
        <f>-STOA!O23</f>
        <v>-128.4</v>
      </c>
      <c r="AC23">
        <f t="shared" si="0"/>
        <v>10.178944794505224</v>
      </c>
      <c r="AD23">
        <f t="shared" si="1"/>
        <v>343.17962459688033</v>
      </c>
      <c r="AE23">
        <f>'IDT-1'!C23</f>
        <v>0</v>
      </c>
      <c r="AF23" s="24"/>
      <c r="AG23">
        <f t="shared" si="2"/>
        <v>343.17962459688033</v>
      </c>
      <c r="AI23" s="34">
        <f>PXIL!I23</f>
        <v>0</v>
      </c>
      <c r="AJ23" s="34">
        <f>PXIL!O23</f>
        <v>0</v>
      </c>
      <c r="AK23" s="34">
        <f>RTM_IEX!I23</f>
        <v>0</v>
      </c>
      <c r="AL23" s="34">
        <f>RTM_IEX!O23</f>
        <v>-58</v>
      </c>
      <c r="AM23" s="34">
        <f>RTM_PXI!I23</f>
        <v>0</v>
      </c>
      <c r="AN23" s="34">
        <f>RTM_PXI!O23</f>
        <v>0</v>
      </c>
      <c r="AO23" s="148">
        <f>GDAM_IEX!I23</f>
        <v>0</v>
      </c>
      <c r="AP23" s="148">
        <f>GDAM_IEX!O23</f>
        <v>0</v>
      </c>
      <c r="AQ23" s="148">
        <f>GDAM_PXI!I23</f>
        <v>0</v>
      </c>
      <c r="AR23" s="148">
        <f>GDAM_PXI!O23</f>
        <v>0</v>
      </c>
      <c r="AS23">
        <f>HPX!I23</f>
        <v>0</v>
      </c>
      <c r="AT23">
        <f>HPX!O23</f>
        <v>0</v>
      </c>
    </row>
    <row r="24" spans="1:46">
      <c r="A24" t="s">
        <v>66</v>
      </c>
      <c r="D24">
        <f>TWEPL!Q24</f>
        <v>5.9491499999999995</v>
      </c>
      <c r="E24">
        <f>GT_NG!Q24</f>
        <v>8.6191693290734825</v>
      </c>
      <c r="F24">
        <f>GT_Spot!Q24</f>
        <v>0</v>
      </c>
      <c r="G24">
        <f>PPCL_NG!Q24</f>
        <v>0</v>
      </c>
      <c r="H24">
        <f>PPCL_Spot!Q24</f>
        <v>0</v>
      </c>
      <c r="I24">
        <f>Bawana_NG!Q24</f>
        <v>45.06</v>
      </c>
      <c r="J24">
        <f>Bawana_RLNG!Q24</f>
        <v>0</v>
      </c>
      <c r="K24">
        <f>Bawana_Spot!Q24</f>
        <v>0</v>
      </c>
      <c r="L24">
        <f>TWOMCL!P24</f>
        <v>0</v>
      </c>
      <c r="M24">
        <f>EDWPCL!T24</f>
        <v>0</v>
      </c>
      <c r="N24">
        <f>'MSW BWN'!T24</f>
        <v>0</v>
      </c>
      <c r="O24">
        <f>BYPL_ISGS_exbus!DM24</f>
        <v>631.25192897640943</v>
      </c>
      <c r="P24" s="36">
        <v>11.550000000000002</v>
      </c>
      <c r="Q24" s="36">
        <v>10.199999999999998</v>
      </c>
      <c r="R24" s="38">
        <v>0</v>
      </c>
      <c r="S24" s="38">
        <v>0</v>
      </c>
      <c r="T24" s="37">
        <f>SUMPRODUCT(LTA!J24:AN24,LTA!J$101:AN$101,LTA!J$104:AN$104)</f>
        <v>27.94</v>
      </c>
      <c r="U24" s="37">
        <f>SUMPRODUCT(LTA!J24:AN24,LTA!J$102:AN$102,LTA!J$104:AN$104)</f>
        <v>64.91</v>
      </c>
      <c r="V24" s="66">
        <f>SUMPRODUCT(MTOA!B24:G24,MTOA!B$102:G$102,MTOA!B$104:G$104)</f>
        <v>0</v>
      </c>
      <c r="W24" s="66">
        <f>SUMPRODUCT(MTOA!B24:G24,MTOA!B$101:G$101,MTOA!B$104:G$104)</f>
        <v>0</v>
      </c>
      <c r="X24">
        <v>0</v>
      </c>
      <c r="Y24" s="34">
        <f>IEX!I24</f>
        <v>0</v>
      </c>
      <c r="Z24" s="34">
        <f>IEX!O24</f>
        <v>-226</v>
      </c>
      <c r="AA24" s="75">
        <f>STOA!I24</f>
        <v>0</v>
      </c>
      <c r="AB24" s="75">
        <f>-STOA!O24</f>
        <v>-128.4</v>
      </c>
      <c r="AC24">
        <f t="shared" si="0"/>
        <v>10.335779951034311</v>
      </c>
      <c r="AD24">
        <f t="shared" si="1"/>
        <v>373.74446835444871</v>
      </c>
      <c r="AE24">
        <f>'IDT-1'!C24</f>
        <v>0</v>
      </c>
      <c r="AF24" s="24"/>
      <c r="AG24">
        <f t="shared" si="2"/>
        <v>373.74446835444871</v>
      </c>
      <c r="AI24" s="34">
        <f>PXIL!I24</f>
        <v>0</v>
      </c>
      <c r="AJ24" s="34">
        <f>PXIL!O24</f>
        <v>0</v>
      </c>
      <c r="AK24" s="34">
        <f>RTM_IEX!I24</f>
        <v>0</v>
      </c>
      <c r="AL24" s="34">
        <f>RTM_IEX!O24</f>
        <v>-67</v>
      </c>
      <c r="AM24" s="34">
        <f>RTM_PXI!I24</f>
        <v>0</v>
      </c>
      <c r="AN24" s="34">
        <f>RTM_PXI!O24</f>
        <v>0</v>
      </c>
      <c r="AO24" s="148">
        <f>GDAM_IEX!I24</f>
        <v>0</v>
      </c>
      <c r="AP24" s="148">
        <f>GDAM_IEX!O24</f>
        <v>0</v>
      </c>
      <c r="AQ24" s="148">
        <f>GDAM_PXI!I24</f>
        <v>0</v>
      </c>
      <c r="AR24" s="148">
        <f>GDAM_PXI!O24</f>
        <v>0</v>
      </c>
      <c r="AS24">
        <f>HPX!I24</f>
        <v>0</v>
      </c>
      <c r="AT24">
        <f>HPX!O24</f>
        <v>0</v>
      </c>
    </row>
    <row r="25" spans="1:46">
      <c r="A25" t="s">
        <v>67</v>
      </c>
      <c r="D25">
        <f>TWEPL!Q25</f>
        <v>5.9491499999999995</v>
      </c>
      <c r="E25">
        <f>GT_NG!Q25</f>
        <v>8.6191693290734825</v>
      </c>
      <c r="F25">
        <f>GT_Spot!Q25</f>
        <v>0</v>
      </c>
      <c r="G25">
        <f>PPCL_NG!Q25</f>
        <v>0</v>
      </c>
      <c r="H25">
        <f>PPCL_Spot!Q25</f>
        <v>0</v>
      </c>
      <c r="I25">
        <f>Bawana_NG!Q25</f>
        <v>45</v>
      </c>
      <c r="J25">
        <f>Bawana_RLNG!Q25</f>
        <v>0</v>
      </c>
      <c r="K25">
        <f>Bawana_Spot!Q25</f>
        <v>0</v>
      </c>
      <c r="L25">
        <f>TWOMCL!P25</f>
        <v>0</v>
      </c>
      <c r="M25">
        <f>EDWPCL!T25</f>
        <v>0</v>
      </c>
      <c r="N25">
        <f>'MSW BWN'!T25</f>
        <v>0</v>
      </c>
      <c r="O25">
        <f>BYPL_ISGS_exbus!DM25</f>
        <v>631.25643250158407</v>
      </c>
      <c r="P25" s="36">
        <v>11.550000000000002</v>
      </c>
      <c r="Q25" s="36">
        <v>11.55</v>
      </c>
      <c r="R25" s="38">
        <v>0</v>
      </c>
      <c r="S25" s="38">
        <v>0</v>
      </c>
      <c r="T25" s="37">
        <f>SUMPRODUCT(LTA!J25:AN25,LTA!J$101:AN$101,LTA!J$104:AN$104)</f>
        <v>27.98</v>
      </c>
      <c r="U25" s="37">
        <f>SUMPRODUCT(LTA!J25:AN25,LTA!J$102:AN$102,LTA!J$104:AN$104)</f>
        <v>64.78</v>
      </c>
      <c r="V25" s="66">
        <f>SUMPRODUCT(MTOA!B25:G25,MTOA!B$102:G$102,MTOA!B$104:G$104)</f>
        <v>0</v>
      </c>
      <c r="W25" s="66">
        <f>SUMPRODUCT(MTOA!B25:G25,MTOA!B$101:G$101,MTOA!B$104:G$104)</f>
        <v>0</v>
      </c>
      <c r="X25">
        <v>0</v>
      </c>
      <c r="Y25" s="34">
        <f>IEX!I25</f>
        <v>0</v>
      </c>
      <c r="Z25" s="34">
        <f>IEX!O25</f>
        <v>-191</v>
      </c>
      <c r="AA25" s="75">
        <f>STOA!I25</f>
        <v>0</v>
      </c>
      <c r="AB25" s="75">
        <f>-STOA!O25</f>
        <v>-128.4</v>
      </c>
      <c r="AC25">
        <f t="shared" si="0"/>
        <v>10.057878417999547</v>
      </c>
      <c r="AD25">
        <f t="shared" si="1"/>
        <v>409.22687341265794</v>
      </c>
      <c r="AE25">
        <f>'IDT-1'!C25</f>
        <v>0</v>
      </c>
      <c r="AF25" s="24"/>
      <c r="AG25">
        <f t="shared" si="2"/>
        <v>409.22687341265794</v>
      </c>
      <c r="AI25" s="34">
        <f>PXIL!I25</f>
        <v>0</v>
      </c>
      <c r="AJ25" s="34">
        <f>PXIL!O25</f>
        <v>0</v>
      </c>
      <c r="AK25" s="34">
        <f>RTM_IEX!I25</f>
        <v>0</v>
      </c>
      <c r="AL25" s="34">
        <f>RTM_IEX!O25</f>
        <v>-68</v>
      </c>
      <c r="AM25" s="34">
        <f>RTM_PXI!I25</f>
        <v>0</v>
      </c>
      <c r="AN25" s="34">
        <f>RTM_PXI!O25</f>
        <v>0</v>
      </c>
      <c r="AO25" s="148">
        <f>GDAM_IEX!I25</f>
        <v>0</v>
      </c>
      <c r="AP25" s="148">
        <f>GDAM_IEX!O25</f>
        <v>0</v>
      </c>
      <c r="AQ25" s="148">
        <f>GDAM_PXI!I25</f>
        <v>0</v>
      </c>
      <c r="AR25" s="148">
        <f>GDAM_PXI!O25</f>
        <v>0</v>
      </c>
      <c r="AS25">
        <f>HPX!I25</f>
        <v>0</v>
      </c>
      <c r="AT25">
        <f>HPX!O25</f>
        <v>0</v>
      </c>
    </row>
    <row r="26" spans="1:46">
      <c r="A26" t="s">
        <v>68</v>
      </c>
      <c r="D26">
        <f>TWEPL!Q26</f>
        <v>5.9491499999999995</v>
      </c>
      <c r="E26">
        <f>GT_NG!Q26</f>
        <v>8.6191693290734825</v>
      </c>
      <c r="F26">
        <f>GT_Spot!Q26</f>
        <v>0</v>
      </c>
      <c r="G26">
        <f>PPCL_NG!Q26</f>
        <v>0</v>
      </c>
      <c r="H26">
        <f>PPCL_Spot!Q26</f>
        <v>0</v>
      </c>
      <c r="I26">
        <f>Bawana_NG!Q26</f>
        <v>45</v>
      </c>
      <c r="J26">
        <f>Bawana_RLNG!Q26</f>
        <v>0</v>
      </c>
      <c r="K26">
        <f>Bawana_Spot!Q26</f>
        <v>0</v>
      </c>
      <c r="L26">
        <f>TWOMCL!P26</f>
        <v>0</v>
      </c>
      <c r="M26">
        <f>EDWPCL!T26</f>
        <v>0</v>
      </c>
      <c r="N26">
        <f>'MSW BWN'!T26</f>
        <v>0</v>
      </c>
      <c r="O26">
        <f>BYPL_ISGS_exbus!DM26</f>
        <v>632.07154933055233</v>
      </c>
      <c r="P26" s="36">
        <v>11.550000000000002</v>
      </c>
      <c r="Q26" s="36">
        <v>11.55</v>
      </c>
      <c r="R26" s="38">
        <v>0</v>
      </c>
      <c r="S26" s="38">
        <v>0</v>
      </c>
      <c r="T26" s="37">
        <f>SUMPRODUCT(LTA!J26:AN26,LTA!J$101:AN$101,LTA!J$104:AN$104)</f>
        <v>27.17</v>
      </c>
      <c r="U26" s="37">
        <f>SUMPRODUCT(LTA!J26:AN26,LTA!J$102:AN$102,LTA!J$104:AN$104)</f>
        <v>64.78</v>
      </c>
      <c r="V26" s="66">
        <f>SUMPRODUCT(MTOA!B26:G26,MTOA!B$102:G$102,MTOA!B$104:G$104)</f>
        <v>0</v>
      </c>
      <c r="W26" s="66">
        <f>SUMPRODUCT(MTOA!B26:G26,MTOA!B$101:G$101,MTOA!B$104:G$104)</f>
        <v>0</v>
      </c>
      <c r="X26">
        <v>0</v>
      </c>
      <c r="Y26" s="34">
        <f>IEX!I26</f>
        <v>0</v>
      </c>
      <c r="Z26" s="34">
        <f>IEX!O26</f>
        <v>-156</v>
      </c>
      <c r="AA26" s="75">
        <f>STOA!I26</f>
        <v>0</v>
      </c>
      <c r="AB26" s="75">
        <f>-STOA!O26</f>
        <v>-128.4</v>
      </c>
      <c r="AC26">
        <f t="shared" si="0"/>
        <v>9.676719301742871</v>
      </c>
      <c r="AD26">
        <f t="shared" si="1"/>
        <v>454.61314935788278</v>
      </c>
      <c r="AE26">
        <f>'IDT-1'!C26</f>
        <v>0</v>
      </c>
      <c r="AF26" s="24"/>
      <c r="AG26">
        <f t="shared" si="2"/>
        <v>454.61314935788278</v>
      </c>
      <c r="AI26" s="34">
        <f>PXIL!I26</f>
        <v>0</v>
      </c>
      <c r="AJ26" s="34">
        <f>PXIL!O26</f>
        <v>0</v>
      </c>
      <c r="AK26" s="34">
        <f>RTM_IEX!I26</f>
        <v>0</v>
      </c>
      <c r="AL26" s="34">
        <f>RTM_IEX!O26</f>
        <v>-58</v>
      </c>
      <c r="AM26" s="34">
        <f>RTM_PXI!I26</f>
        <v>0</v>
      </c>
      <c r="AN26" s="34">
        <f>RTM_PXI!O26</f>
        <v>0</v>
      </c>
      <c r="AO26" s="148">
        <f>GDAM_IEX!I26</f>
        <v>0</v>
      </c>
      <c r="AP26" s="148">
        <f>GDAM_IEX!O26</f>
        <v>0</v>
      </c>
      <c r="AQ26" s="148">
        <f>GDAM_PXI!I26</f>
        <v>0</v>
      </c>
      <c r="AR26" s="148">
        <f>GDAM_PXI!O26</f>
        <v>0</v>
      </c>
      <c r="AS26">
        <f>HPX!I26</f>
        <v>0</v>
      </c>
      <c r="AT26">
        <f>HPX!O26</f>
        <v>0</v>
      </c>
    </row>
    <row r="27" spans="1:46">
      <c r="A27" t="s">
        <v>69</v>
      </c>
      <c r="D27">
        <f>TWEPL!Q27</f>
        <v>5.9491499999999995</v>
      </c>
      <c r="E27">
        <f>GT_NG!Q27</f>
        <v>8.6191693290734825</v>
      </c>
      <c r="F27">
        <f>GT_Spot!Q27</f>
        <v>0</v>
      </c>
      <c r="G27">
        <f>PPCL_NG!Q27</f>
        <v>0</v>
      </c>
      <c r="H27">
        <f>PPCL_Spot!Q27</f>
        <v>0</v>
      </c>
      <c r="I27">
        <f>Bawana_NG!Q27</f>
        <v>44.998242256161873</v>
      </c>
      <c r="J27">
        <f>Bawana_RLNG!Q27</f>
        <v>0</v>
      </c>
      <c r="K27">
        <f>Bawana_Spot!Q27</f>
        <v>0</v>
      </c>
      <c r="L27">
        <f>TWOMCL!P27</f>
        <v>0</v>
      </c>
      <c r="M27">
        <f>EDWPCL!T27</f>
        <v>0</v>
      </c>
      <c r="N27">
        <f>'MSW BWN'!T27</f>
        <v>0</v>
      </c>
      <c r="O27">
        <f>BYPL_ISGS_exbus!DM27</f>
        <v>659.11872590404903</v>
      </c>
      <c r="P27" s="36">
        <v>57.32</v>
      </c>
      <c r="Q27" s="36">
        <v>20.69</v>
      </c>
      <c r="R27" s="38">
        <v>0</v>
      </c>
      <c r="S27" s="38">
        <v>0</v>
      </c>
      <c r="T27" s="37">
        <f>SUMPRODUCT(LTA!J27:AN27,LTA!J$101:AN$101,LTA!J$104:AN$104)</f>
        <v>26.49</v>
      </c>
      <c r="U27" s="37">
        <f>SUMPRODUCT(LTA!J27:AN27,LTA!J$102:AN$102,LTA!J$104:AN$104)</f>
        <v>93.66</v>
      </c>
      <c r="V27" s="66">
        <f>SUMPRODUCT(MTOA!B27:G27,MTOA!B$102:G$102,MTOA!B$104:G$104)</f>
        <v>0</v>
      </c>
      <c r="W27" s="66">
        <f>SUMPRODUCT(MTOA!B27:G27,MTOA!B$101:G$101,MTOA!B$104:G$104)</f>
        <v>0</v>
      </c>
      <c r="X27">
        <v>0</v>
      </c>
      <c r="Y27" s="34">
        <f>IEX!I27</f>
        <v>0</v>
      </c>
      <c r="Z27" s="34">
        <f>IEX!O27</f>
        <v>-59</v>
      </c>
      <c r="AA27" s="75">
        <f>STOA!I27</f>
        <v>0</v>
      </c>
      <c r="AB27" s="75">
        <f>-STOA!O27</f>
        <v>-220</v>
      </c>
      <c r="AC27">
        <f t="shared" si="0"/>
        <v>10.530867095022938</v>
      </c>
      <c r="AD27">
        <f t="shared" si="1"/>
        <v>572.31442039426156</v>
      </c>
      <c r="AE27">
        <f>'IDT-1'!C27</f>
        <v>-24.132000000000001</v>
      </c>
      <c r="AF27" s="24"/>
      <c r="AG27">
        <f t="shared" si="2"/>
        <v>548.18242039426161</v>
      </c>
      <c r="AI27" s="34">
        <f>PXIL!I27</f>
        <v>0</v>
      </c>
      <c r="AJ27" s="34">
        <f>PXIL!O27</f>
        <v>0</v>
      </c>
      <c r="AK27" s="34">
        <f>RTM_IEX!I27</f>
        <v>0</v>
      </c>
      <c r="AL27" s="34">
        <f>RTM_IEX!O27</f>
        <v>-55</v>
      </c>
      <c r="AM27" s="34">
        <f>RTM_PXI!I27</f>
        <v>0</v>
      </c>
      <c r="AN27" s="34">
        <f>RTM_PXI!O27</f>
        <v>0</v>
      </c>
      <c r="AO27" s="148">
        <f>GDAM_IEX!I27</f>
        <v>0</v>
      </c>
      <c r="AP27" s="148">
        <f>GDAM_IEX!O27</f>
        <v>0</v>
      </c>
      <c r="AQ27" s="148">
        <f>GDAM_PXI!I27</f>
        <v>0</v>
      </c>
      <c r="AR27" s="148">
        <f>GDAM_PXI!O27</f>
        <v>0</v>
      </c>
      <c r="AS27">
        <f>HPX!I27</f>
        <v>0</v>
      </c>
      <c r="AT27">
        <f>HPX!O27</f>
        <v>0</v>
      </c>
    </row>
    <row r="28" spans="1:46">
      <c r="A28" t="s">
        <v>70</v>
      </c>
      <c r="D28">
        <f>TWEPL!Q28</f>
        <v>5.9491499999999995</v>
      </c>
      <c r="E28">
        <f>GT_NG!Q28</f>
        <v>8.6191693290734825</v>
      </c>
      <c r="F28">
        <f>GT_Spot!Q28</f>
        <v>0</v>
      </c>
      <c r="G28">
        <f>PPCL_NG!Q28</f>
        <v>0</v>
      </c>
      <c r="H28">
        <f>PPCL_Spot!Q28</f>
        <v>0</v>
      </c>
      <c r="I28">
        <f>Bawana_NG!Q28</f>
        <v>44.998242256161873</v>
      </c>
      <c r="J28">
        <f>Bawana_RLNG!Q28</f>
        <v>0</v>
      </c>
      <c r="K28">
        <f>Bawana_Spot!Q28</f>
        <v>0</v>
      </c>
      <c r="L28">
        <f>TWOMCL!P28</f>
        <v>0</v>
      </c>
      <c r="M28">
        <f>EDWPCL!T28</f>
        <v>0</v>
      </c>
      <c r="N28">
        <f>'MSW BWN'!T28</f>
        <v>0</v>
      </c>
      <c r="O28">
        <f>BYPL_ISGS_exbus!DM28</f>
        <v>738.71217201485661</v>
      </c>
      <c r="P28" s="36">
        <v>57.32</v>
      </c>
      <c r="Q28" s="36">
        <v>22.05</v>
      </c>
      <c r="R28" s="38">
        <v>0</v>
      </c>
      <c r="S28" s="38">
        <v>0</v>
      </c>
      <c r="T28" s="37">
        <f>SUMPRODUCT(LTA!J28:AN28,LTA!J$101:AN$101,LTA!J$104:AN$104)</f>
        <v>26.35</v>
      </c>
      <c r="U28" s="37">
        <f>SUMPRODUCT(LTA!J28:AN28,LTA!J$102:AN$102,LTA!J$104:AN$104)</f>
        <v>111.58</v>
      </c>
      <c r="V28" s="66">
        <f>SUMPRODUCT(MTOA!B28:G28,MTOA!B$102:G$102,MTOA!B$104:G$104)</f>
        <v>0</v>
      </c>
      <c r="W28" s="66">
        <f>SUMPRODUCT(MTOA!B28:G28,MTOA!B$101:G$101,MTOA!B$104:G$104)</f>
        <v>0</v>
      </c>
      <c r="X28">
        <v>0</v>
      </c>
      <c r="Y28" s="34">
        <f>IEX!I28</f>
        <v>0</v>
      </c>
      <c r="Z28" s="34">
        <f>IEX!O28</f>
        <v>-45</v>
      </c>
      <c r="AA28" s="75">
        <f>STOA!I28</f>
        <v>0</v>
      </c>
      <c r="AB28" s="75">
        <f>-STOA!O28</f>
        <v>-220</v>
      </c>
      <c r="AC28">
        <f t="shared" si="0"/>
        <v>11.368699200078609</v>
      </c>
      <c r="AD28">
        <f t="shared" si="1"/>
        <v>669.21003440001346</v>
      </c>
      <c r="AE28">
        <f>'IDT-1'!C28</f>
        <v>-58.423999999999999</v>
      </c>
      <c r="AF28" s="24"/>
      <c r="AG28">
        <f t="shared" si="2"/>
        <v>610.78603440001348</v>
      </c>
      <c r="AI28" s="34">
        <f>PXIL!I28</f>
        <v>0</v>
      </c>
      <c r="AJ28" s="34">
        <f>PXIL!O28</f>
        <v>0</v>
      </c>
      <c r="AK28" s="34">
        <f>RTM_IEX!I28</f>
        <v>0</v>
      </c>
      <c r="AL28" s="34">
        <f>RTM_IEX!O28</f>
        <v>-70</v>
      </c>
      <c r="AM28" s="34">
        <f>RTM_PXI!I28</f>
        <v>0</v>
      </c>
      <c r="AN28" s="34">
        <f>RTM_PXI!O28</f>
        <v>0</v>
      </c>
      <c r="AO28" s="148">
        <f>GDAM_IEX!I28</f>
        <v>0</v>
      </c>
      <c r="AP28" s="148">
        <f>GDAM_IEX!O28</f>
        <v>0</v>
      </c>
      <c r="AQ28" s="148">
        <f>GDAM_PXI!I28</f>
        <v>0</v>
      </c>
      <c r="AR28" s="148">
        <f>GDAM_PXI!O28</f>
        <v>0</v>
      </c>
      <c r="AS28">
        <f>HPX!I28</f>
        <v>0</v>
      </c>
      <c r="AT28">
        <f>HPX!O28</f>
        <v>0</v>
      </c>
    </row>
    <row r="29" spans="1:46">
      <c r="A29" t="s">
        <v>71</v>
      </c>
      <c r="D29">
        <f>TWEPL!Q29</f>
        <v>5.9491499999999995</v>
      </c>
      <c r="E29">
        <f>GT_NG!Q29</f>
        <v>8.6191693290734825</v>
      </c>
      <c r="F29">
        <f>GT_Spot!Q29</f>
        <v>0</v>
      </c>
      <c r="G29">
        <f>PPCL_NG!Q29</f>
        <v>0</v>
      </c>
      <c r="H29">
        <f>PPCL_Spot!Q29</f>
        <v>0</v>
      </c>
      <c r="I29">
        <f>Bawana_NG!Q29</f>
        <v>54.997851646420067</v>
      </c>
      <c r="J29">
        <f>Bawana_RLNG!Q29</f>
        <v>0</v>
      </c>
      <c r="K29">
        <f>Bawana_Spot!Q29</f>
        <v>0</v>
      </c>
      <c r="L29">
        <f>TWOMCL!P29</f>
        <v>0</v>
      </c>
      <c r="M29">
        <f>EDWPCL!T29</f>
        <v>0</v>
      </c>
      <c r="N29">
        <f>'MSW BWN'!T29</f>
        <v>0</v>
      </c>
      <c r="O29">
        <f>BYPL_ISGS_exbus!DM29</f>
        <v>752.64149832250223</v>
      </c>
      <c r="P29" s="36">
        <v>57.32</v>
      </c>
      <c r="Q29" s="36">
        <v>22.05</v>
      </c>
      <c r="R29" s="38">
        <v>0.1426923076923077</v>
      </c>
      <c r="S29" s="38">
        <v>0</v>
      </c>
      <c r="T29" s="37">
        <f>SUMPRODUCT(LTA!J29:AN29,LTA!J$101:AN$101,LTA!J$104:AN$104)</f>
        <v>16.670000000000002</v>
      </c>
      <c r="U29" s="37">
        <f>SUMPRODUCT(LTA!J29:AN29,LTA!J$102:AN$102,LTA!J$104:AN$104)</f>
        <v>111.08</v>
      </c>
      <c r="V29" s="66">
        <f>SUMPRODUCT(MTOA!B29:G29,MTOA!B$102:G$102,MTOA!B$104:G$104)</f>
        <v>0</v>
      </c>
      <c r="W29" s="66">
        <f>SUMPRODUCT(MTOA!B29:G29,MTOA!B$101:G$101,MTOA!B$104:G$104)</f>
        <v>0</v>
      </c>
      <c r="X29">
        <v>0</v>
      </c>
      <c r="Y29" s="34">
        <f>IEX!I29</f>
        <v>0</v>
      </c>
      <c r="Z29" s="34">
        <f>IEX!O29</f>
        <v>0</v>
      </c>
      <c r="AA29" s="75">
        <f>STOA!I29</f>
        <v>0</v>
      </c>
      <c r="AB29" s="75">
        <f>-STOA!O29</f>
        <v>-220</v>
      </c>
      <c r="AC29">
        <f t="shared" si="0"/>
        <v>11.315965720827835</v>
      </c>
      <c r="AD29">
        <f t="shared" si="1"/>
        <v>703.15439588486026</v>
      </c>
      <c r="AE29">
        <f>'IDT-1'!C29</f>
        <v>-55</v>
      </c>
      <c r="AF29" s="24"/>
      <c r="AG29">
        <f t="shared" si="2"/>
        <v>648.15439588486026</v>
      </c>
      <c r="AI29" s="34">
        <f>PXIL!I29</f>
        <v>0</v>
      </c>
      <c r="AJ29" s="34">
        <f>PXIL!O29</f>
        <v>0</v>
      </c>
      <c r="AK29" s="34">
        <f>RTM_IEX!I29</f>
        <v>0</v>
      </c>
      <c r="AL29" s="34">
        <f>RTM_IEX!O29</f>
        <v>-95</v>
      </c>
      <c r="AM29" s="34">
        <f>RTM_PXI!I29</f>
        <v>0</v>
      </c>
      <c r="AN29" s="34">
        <f>RTM_PXI!O29</f>
        <v>0</v>
      </c>
      <c r="AO29" s="148">
        <f>GDAM_IEX!I29</f>
        <v>0</v>
      </c>
      <c r="AP29" s="148">
        <f>GDAM_IEX!O29</f>
        <v>0</v>
      </c>
      <c r="AQ29" s="148">
        <f>GDAM_PXI!I29</f>
        <v>0</v>
      </c>
      <c r="AR29" s="148">
        <f>GDAM_PXI!O29</f>
        <v>0</v>
      </c>
      <c r="AS29">
        <f>HPX!I29</f>
        <v>0</v>
      </c>
      <c r="AT29">
        <f>HPX!O29</f>
        <v>0</v>
      </c>
    </row>
    <row r="30" spans="1:46">
      <c r="A30" t="s">
        <v>72</v>
      </c>
      <c r="D30">
        <f>TWEPL!Q30</f>
        <v>5.9491499999999995</v>
      </c>
      <c r="E30">
        <f>GT_NG!Q30</f>
        <v>8.6191693290734825</v>
      </c>
      <c r="F30">
        <f>GT_Spot!Q30</f>
        <v>0</v>
      </c>
      <c r="G30">
        <f>PPCL_NG!Q30</f>
        <v>0</v>
      </c>
      <c r="H30">
        <f>PPCL_Spot!Q30</f>
        <v>0</v>
      </c>
      <c r="I30">
        <f>Bawana_NG!Q30</f>
        <v>54.997851646420067</v>
      </c>
      <c r="J30">
        <f>Bawana_RLNG!Q30</f>
        <v>0</v>
      </c>
      <c r="K30">
        <f>Bawana_Spot!Q30</f>
        <v>0</v>
      </c>
      <c r="L30">
        <f>TWOMCL!P30</f>
        <v>0</v>
      </c>
      <c r="M30">
        <f>EDWPCL!T30</f>
        <v>0</v>
      </c>
      <c r="N30">
        <f>'MSW BWN'!T30</f>
        <v>0</v>
      </c>
      <c r="O30">
        <f>BYPL_ISGS_exbus!DM30</f>
        <v>785.36577068426811</v>
      </c>
      <c r="P30" s="36">
        <v>57.32</v>
      </c>
      <c r="Q30" s="36">
        <v>22.05</v>
      </c>
      <c r="R30" s="38">
        <v>1.2</v>
      </c>
      <c r="S30" s="38">
        <v>0</v>
      </c>
      <c r="T30" s="37">
        <f>SUMPRODUCT(LTA!J30:AN30,LTA!J$101:AN$101,LTA!J$104:AN$104)</f>
        <v>16.670000000000002</v>
      </c>
      <c r="U30" s="37">
        <f>SUMPRODUCT(LTA!J30:AN30,LTA!J$102:AN$102,LTA!J$104:AN$104)</f>
        <v>110.58</v>
      </c>
      <c r="V30" s="66">
        <f>SUMPRODUCT(MTOA!B30:G30,MTOA!B$102:G$102,MTOA!B$104:G$104)</f>
        <v>0</v>
      </c>
      <c r="W30" s="66">
        <f>SUMPRODUCT(MTOA!B30:G30,MTOA!B$101:G$101,MTOA!B$104:G$104)</f>
        <v>0</v>
      </c>
      <c r="X30">
        <v>0</v>
      </c>
      <c r="Y30" s="34">
        <f>IEX!I30</f>
        <v>0</v>
      </c>
      <c r="Z30" s="34">
        <f>IEX!O30</f>
        <v>0</v>
      </c>
      <c r="AA30" s="75">
        <f>STOA!I30</f>
        <v>0</v>
      </c>
      <c r="AB30" s="75">
        <f>-STOA!O30</f>
        <v>-220</v>
      </c>
      <c r="AC30">
        <f t="shared" si="0"/>
        <v>11.62094446645672</v>
      </c>
      <c r="AD30">
        <f t="shared" si="1"/>
        <v>733.13099719330478</v>
      </c>
      <c r="AE30">
        <f>'IDT-1'!C30</f>
        <v>-30</v>
      </c>
      <c r="AF30" s="24"/>
      <c r="AG30">
        <f t="shared" si="2"/>
        <v>703.13099719330478</v>
      </c>
      <c r="AI30" s="34">
        <f>PXIL!I30</f>
        <v>0</v>
      </c>
      <c r="AJ30" s="34">
        <f>PXIL!O30</f>
        <v>0</v>
      </c>
      <c r="AK30" s="34">
        <f>RTM_IEX!I30</f>
        <v>0</v>
      </c>
      <c r="AL30" s="34">
        <f>RTM_IEX!O30</f>
        <v>-98</v>
      </c>
      <c r="AM30" s="34">
        <f>RTM_PXI!I30</f>
        <v>0</v>
      </c>
      <c r="AN30" s="34">
        <f>RTM_PXI!O30</f>
        <v>0</v>
      </c>
      <c r="AO30" s="148">
        <f>GDAM_IEX!I30</f>
        <v>0</v>
      </c>
      <c r="AP30" s="148">
        <f>GDAM_IEX!O30</f>
        <v>0</v>
      </c>
      <c r="AQ30" s="148">
        <f>GDAM_PXI!I30</f>
        <v>0</v>
      </c>
      <c r="AR30" s="148">
        <f>GDAM_PXI!O30</f>
        <v>0</v>
      </c>
      <c r="AS30">
        <f>HPX!I30</f>
        <v>0</v>
      </c>
      <c r="AT30">
        <f>HPX!O30</f>
        <v>0</v>
      </c>
    </row>
    <row r="31" spans="1:46">
      <c r="A31" t="s">
        <v>73</v>
      </c>
      <c r="D31">
        <f>TWEPL!Q31</f>
        <v>5.9491499999999995</v>
      </c>
      <c r="E31">
        <f>GT_NG!Q31</f>
        <v>8.6191693290734825</v>
      </c>
      <c r="F31">
        <f>GT_Spot!Q31</f>
        <v>0</v>
      </c>
      <c r="G31">
        <f>PPCL_NG!Q31</f>
        <v>0</v>
      </c>
      <c r="H31">
        <f>PPCL_Spot!Q31</f>
        <v>0</v>
      </c>
      <c r="I31">
        <f>Bawana_NG!Q31</f>
        <v>54.997851646420067</v>
      </c>
      <c r="J31">
        <f>Bawana_RLNG!Q31</f>
        <v>0</v>
      </c>
      <c r="K31">
        <f>Bawana_Spot!Q31</f>
        <v>0</v>
      </c>
      <c r="L31">
        <f>TWOMCL!P31</f>
        <v>0</v>
      </c>
      <c r="M31">
        <f>EDWPCL!T31</f>
        <v>0</v>
      </c>
      <c r="N31">
        <f>'MSW BWN'!T31</f>
        <v>0</v>
      </c>
      <c r="O31">
        <f>BYPL_ISGS_exbus!DM31</f>
        <v>790.57206496587037</v>
      </c>
      <c r="P31" s="36">
        <v>57.32</v>
      </c>
      <c r="Q31" s="36">
        <v>22.05</v>
      </c>
      <c r="R31" s="38">
        <v>5.26</v>
      </c>
      <c r="S31" s="38">
        <v>0</v>
      </c>
      <c r="T31" s="37">
        <f>SUMPRODUCT(LTA!J31:AN31,LTA!J$101:AN$101,LTA!J$104:AN$104)</f>
        <v>17.110000000000003</v>
      </c>
      <c r="U31" s="37">
        <f>SUMPRODUCT(LTA!J31:AN31,LTA!J$102:AN$102,LTA!J$104:AN$104)</f>
        <v>110.08</v>
      </c>
      <c r="V31" s="66">
        <f>SUMPRODUCT(MTOA!B31:G31,MTOA!B$102:G$102,MTOA!B$104:G$104)</f>
        <v>0</v>
      </c>
      <c r="W31" s="66">
        <f>SUMPRODUCT(MTOA!B31:G31,MTOA!B$101:G$101,MTOA!B$104:G$104)</f>
        <v>0</v>
      </c>
      <c r="X31">
        <v>0</v>
      </c>
      <c r="Y31" s="34">
        <f>IEX!I31</f>
        <v>0</v>
      </c>
      <c r="Z31" s="34">
        <f>IEX!O31</f>
        <v>0</v>
      </c>
      <c r="AA31" s="75">
        <f>STOA!I31</f>
        <v>0</v>
      </c>
      <c r="AB31" s="75">
        <f>-STOA!O31</f>
        <v>-220</v>
      </c>
      <c r="AC31">
        <f t="shared" si="0"/>
        <v>11.461084922125284</v>
      </c>
      <c r="AD31">
        <f t="shared" si="1"/>
        <v>770.49715101923857</v>
      </c>
      <c r="AE31">
        <f>'IDT-1'!C31</f>
        <v>-10</v>
      </c>
      <c r="AF31" s="24"/>
      <c r="AG31">
        <f t="shared" si="2"/>
        <v>760.49715101923857</v>
      </c>
      <c r="AI31" s="34">
        <f>PXIL!I31</f>
        <v>0</v>
      </c>
      <c r="AJ31" s="34">
        <f>PXIL!O31</f>
        <v>0</v>
      </c>
      <c r="AK31" s="34">
        <f>RTM_IEX!I31</f>
        <v>0</v>
      </c>
      <c r="AL31" s="34">
        <f>RTM_IEX!O31</f>
        <v>-70</v>
      </c>
      <c r="AM31" s="34">
        <f>RTM_PXI!I31</f>
        <v>0</v>
      </c>
      <c r="AN31" s="34">
        <f>RTM_PXI!O31</f>
        <v>0</v>
      </c>
      <c r="AO31" s="148">
        <f>GDAM_IEX!I31</f>
        <v>0</v>
      </c>
      <c r="AP31" s="148">
        <f>GDAM_IEX!O31</f>
        <v>0</v>
      </c>
      <c r="AQ31" s="148">
        <f>GDAM_PXI!I31</f>
        <v>0</v>
      </c>
      <c r="AR31" s="148">
        <f>GDAM_PXI!O31</f>
        <v>0</v>
      </c>
      <c r="AS31">
        <f>HPX!I31</f>
        <v>0</v>
      </c>
      <c r="AT31">
        <f>HPX!O31</f>
        <v>0</v>
      </c>
    </row>
    <row r="32" spans="1:46">
      <c r="A32" t="s">
        <v>74</v>
      </c>
      <c r="D32">
        <f>TWEPL!Q32</f>
        <v>5.9491499999999995</v>
      </c>
      <c r="E32">
        <f>GT_NG!Q32</f>
        <v>8.6191693290734825</v>
      </c>
      <c r="F32">
        <f>GT_Spot!Q32</f>
        <v>0</v>
      </c>
      <c r="G32">
        <f>PPCL_NG!Q32</f>
        <v>0</v>
      </c>
      <c r="H32">
        <f>PPCL_Spot!Q32</f>
        <v>0</v>
      </c>
      <c r="I32">
        <f>Bawana_NG!Q32</f>
        <v>54.997851646420067</v>
      </c>
      <c r="J32">
        <f>Bawana_RLNG!Q32</f>
        <v>0</v>
      </c>
      <c r="K32">
        <f>Bawana_Spot!Q32</f>
        <v>0</v>
      </c>
      <c r="L32">
        <f>TWOMCL!P32</f>
        <v>0</v>
      </c>
      <c r="M32">
        <f>EDWPCL!T32</f>
        <v>0</v>
      </c>
      <c r="N32">
        <f>'MSW BWN'!T32</f>
        <v>0</v>
      </c>
      <c r="O32">
        <f>BYPL_ISGS_exbus!DM32</f>
        <v>788.9777267778702</v>
      </c>
      <c r="P32" s="36">
        <v>57.32</v>
      </c>
      <c r="Q32" s="36">
        <v>22.05</v>
      </c>
      <c r="R32" s="38">
        <v>11.190000000000001</v>
      </c>
      <c r="S32" s="38">
        <v>0</v>
      </c>
      <c r="T32" s="37">
        <f>SUMPRODUCT(LTA!J32:AN32,LTA!J$101:AN$101,LTA!J$104:AN$104)</f>
        <v>18.630000000000003</v>
      </c>
      <c r="U32" s="37">
        <f>SUMPRODUCT(LTA!J32:AN32,LTA!J$102:AN$102,LTA!J$104:AN$104)</f>
        <v>109.46</v>
      </c>
      <c r="V32" s="66">
        <f>SUMPRODUCT(MTOA!B32:G32,MTOA!B$102:G$102,MTOA!B$104:G$104)</f>
        <v>0</v>
      </c>
      <c r="W32" s="66">
        <f>SUMPRODUCT(MTOA!B32:G32,MTOA!B$101:G$101,MTOA!B$104:G$104)</f>
        <v>0</v>
      </c>
      <c r="X32">
        <v>0</v>
      </c>
      <c r="Y32" s="34">
        <f>IEX!I32</f>
        <v>0</v>
      </c>
      <c r="Z32" s="34">
        <f>IEX!O32</f>
        <v>0</v>
      </c>
      <c r="AA32" s="75">
        <f>STOA!I32</f>
        <v>0</v>
      </c>
      <c r="AB32" s="75">
        <f>-STOA!O32</f>
        <v>-220</v>
      </c>
      <c r="AC32">
        <f t="shared" si="0"/>
        <v>11.200102803250079</v>
      </c>
      <c r="AD32">
        <f t="shared" si="1"/>
        <v>811.99379495011385</v>
      </c>
      <c r="AE32">
        <f>'IDT-1'!C32</f>
        <v>0</v>
      </c>
      <c r="AF32" s="24"/>
      <c r="AG32">
        <f t="shared" si="2"/>
        <v>811.99379495011385</v>
      </c>
      <c r="AI32" s="34">
        <f>PXIL!I32</f>
        <v>0</v>
      </c>
      <c r="AJ32" s="34">
        <f>PXIL!O32</f>
        <v>0</v>
      </c>
      <c r="AK32" s="34">
        <f>RTM_IEX!I32</f>
        <v>0</v>
      </c>
      <c r="AL32" s="34">
        <f>RTM_IEX!O32</f>
        <v>-34</v>
      </c>
      <c r="AM32" s="34">
        <f>RTM_PXI!I32</f>
        <v>0</v>
      </c>
      <c r="AN32" s="34">
        <f>RTM_PXI!O32</f>
        <v>0</v>
      </c>
      <c r="AO32" s="148">
        <f>GDAM_IEX!I32</f>
        <v>0</v>
      </c>
      <c r="AP32" s="148">
        <f>GDAM_IEX!O32</f>
        <v>0</v>
      </c>
      <c r="AQ32" s="148">
        <f>GDAM_PXI!I32</f>
        <v>0</v>
      </c>
      <c r="AR32" s="148">
        <f>GDAM_PXI!O32</f>
        <v>0</v>
      </c>
      <c r="AS32">
        <f>HPX!I32</f>
        <v>0</v>
      </c>
      <c r="AT32">
        <f>HPX!O32</f>
        <v>0</v>
      </c>
    </row>
    <row r="33" spans="1:46">
      <c r="A33" t="s">
        <v>75</v>
      </c>
      <c r="D33">
        <f>TWEPL!Q33</f>
        <v>5.9491499999999995</v>
      </c>
      <c r="E33">
        <f>GT_NG!Q33</f>
        <v>8.6191693290734825</v>
      </c>
      <c r="F33">
        <f>GT_Spot!Q33</f>
        <v>0</v>
      </c>
      <c r="G33">
        <f>PPCL_NG!Q33</f>
        <v>0</v>
      </c>
      <c r="H33">
        <f>PPCL_Spot!Q33</f>
        <v>0</v>
      </c>
      <c r="I33">
        <f>Bawana_NG!Q33</f>
        <v>54.997851646420067</v>
      </c>
      <c r="J33">
        <f>Bawana_RLNG!Q33</f>
        <v>0</v>
      </c>
      <c r="K33">
        <f>Bawana_Spot!Q33</f>
        <v>0</v>
      </c>
      <c r="L33">
        <f>TWOMCL!P33</f>
        <v>0</v>
      </c>
      <c r="M33">
        <f>EDWPCL!T33</f>
        <v>0</v>
      </c>
      <c r="N33">
        <f>'MSW BWN'!T33</f>
        <v>0</v>
      </c>
      <c r="O33">
        <f>BYPL_ISGS_exbus!DM33</f>
        <v>789.24763971627601</v>
      </c>
      <c r="P33" s="36">
        <v>60.342612008138182</v>
      </c>
      <c r="Q33" s="36">
        <v>22.05</v>
      </c>
      <c r="R33" s="38">
        <v>20.89</v>
      </c>
      <c r="S33" s="38">
        <v>0</v>
      </c>
      <c r="T33" s="37">
        <f>SUMPRODUCT(LTA!J33:AN33,LTA!J$101:AN$101,LTA!J$104:AN$104)</f>
        <v>23.790000000000003</v>
      </c>
      <c r="U33" s="37">
        <f>SUMPRODUCT(LTA!J33:AN33,LTA!J$102:AN$102,LTA!J$104:AN$104)</f>
        <v>109.24</v>
      </c>
      <c r="V33" s="66">
        <f>SUMPRODUCT(MTOA!B33:G33,MTOA!B$102:G$102,MTOA!B$104:G$104)</f>
        <v>0</v>
      </c>
      <c r="W33" s="66">
        <f>SUMPRODUCT(MTOA!B33:G33,MTOA!B$101:G$101,MTOA!B$104:G$104)</f>
        <v>0</v>
      </c>
      <c r="X33">
        <v>0</v>
      </c>
      <c r="Y33" s="34">
        <f>IEX!I33</f>
        <v>0</v>
      </c>
      <c r="Z33" s="34">
        <f>IEX!O33</f>
        <v>0</v>
      </c>
      <c r="AA33" s="75">
        <f>STOA!I33</f>
        <v>0</v>
      </c>
      <c r="AB33" s="75">
        <f>-STOA!O33</f>
        <v>-220</v>
      </c>
      <c r="AC33">
        <f t="shared" si="0"/>
        <v>11.299909066451711</v>
      </c>
      <c r="AD33">
        <f t="shared" si="1"/>
        <v>835.82651363345587</v>
      </c>
      <c r="AE33">
        <f>'IDT-1'!C33</f>
        <v>0</v>
      </c>
      <c r="AF33" s="24"/>
      <c r="AG33">
        <f t="shared" si="2"/>
        <v>835.82651363345587</v>
      </c>
      <c r="AI33" s="34">
        <f>PXIL!I33</f>
        <v>0</v>
      </c>
      <c r="AJ33" s="34">
        <f>PXIL!O33</f>
        <v>0</v>
      </c>
      <c r="AK33" s="34">
        <f>RTM_IEX!I33</f>
        <v>0</v>
      </c>
      <c r="AL33" s="34">
        <f>RTM_IEX!O33</f>
        <v>-28</v>
      </c>
      <c r="AM33" s="34">
        <f>RTM_PXI!I33</f>
        <v>0</v>
      </c>
      <c r="AN33" s="34">
        <f>RTM_PXI!O33</f>
        <v>0</v>
      </c>
      <c r="AO33" s="148">
        <f>GDAM_IEX!I33</f>
        <v>0</v>
      </c>
      <c r="AP33" s="148">
        <f>GDAM_IEX!O33</f>
        <v>0</v>
      </c>
      <c r="AQ33" s="148">
        <f>GDAM_PXI!I33</f>
        <v>0</v>
      </c>
      <c r="AR33" s="148">
        <f>GDAM_PXI!O33</f>
        <v>0</v>
      </c>
      <c r="AS33">
        <f>HPX!I33</f>
        <v>0</v>
      </c>
      <c r="AT33">
        <f>HPX!O33</f>
        <v>0</v>
      </c>
    </row>
    <row r="34" spans="1:46">
      <c r="A34" t="s">
        <v>76</v>
      </c>
      <c r="D34">
        <f>TWEPL!Q34</f>
        <v>5.9491499999999995</v>
      </c>
      <c r="E34">
        <f>GT_NG!Q34</f>
        <v>8.6191693290734825</v>
      </c>
      <c r="F34">
        <f>GT_Spot!Q34</f>
        <v>0</v>
      </c>
      <c r="G34">
        <f>PPCL_NG!Q34</f>
        <v>0</v>
      </c>
      <c r="H34">
        <f>PPCL_Spot!Q34</f>
        <v>0</v>
      </c>
      <c r="I34">
        <f>Bawana_NG!Q34</f>
        <v>54.997851646420067</v>
      </c>
      <c r="J34">
        <f>Bawana_RLNG!Q34</f>
        <v>0</v>
      </c>
      <c r="K34">
        <f>Bawana_Spot!Q34</f>
        <v>0</v>
      </c>
      <c r="L34">
        <f>TWOMCL!P34</f>
        <v>0</v>
      </c>
      <c r="M34">
        <f>EDWPCL!T34</f>
        <v>0</v>
      </c>
      <c r="N34">
        <f>'MSW BWN'!T34</f>
        <v>0</v>
      </c>
      <c r="O34">
        <f>BYPL_ISGS_exbus!DM34</f>
        <v>794.47609777469791</v>
      </c>
      <c r="P34" s="36">
        <v>60.342612008138182</v>
      </c>
      <c r="Q34" s="36">
        <v>22.05</v>
      </c>
      <c r="R34" s="38">
        <v>26.3</v>
      </c>
      <c r="S34" s="38">
        <v>0</v>
      </c>
      <c r="T34" s="37">
        <f>SUMPRODUCT(LTA!J34:AN34,LTA!J$101:AN$101,LTA!J$104:AN$104)</f>
        <v>33.46</v>
      </c>
      <c r="U34" s="37">
        <f>SUMPRODUCT(LTA!J34:AN34,LTA!J$102:AN$102,LTA!J$104:AN$104)</f>
        <v>109.11</v>
      </c>
      <c r="V34" s="66">
        <f>SUMPRODUCT(MTOA!B34:G34,MTOA!B$102:G$102,MTOA!B$104:G$104)</f>
        <v>0</v>
      </c>
      <c r="W34" s="66">
        <f>SUMPRODUCT(MTOA!B34:G34,MTOA!B$101:G$101,MTOA!B$104:G$104)</f>
        <v>0</v>
      </c>
      <c r="X34">
        <v>0</v>
      </c>
      <c r="Y34" s="34">
        <f>IEX!I34</f>
        <v>0</v>
      </c>
      <c r="Z34" s="34">
        <f>IEX!O34</f>
        <v>0</v>
      </c>
      <c r="AA34" s="75">
        <f>STOA!I34</f>
        <v>0</v>
      </c>
      <c r="AB34" s="75">
        <f>-STOA!O34</f>
        <v>-220</v>
      </c>
      <c r="AC34">
        <f t="shared" si="0"/>
        <v>11.52870621821668</v>
      </c>
      <c r="AD34">
        <f t="shared" si="1"/>
        <v>848.77617454011283</v>
      </c>
      <c r="AE34">
        <f>'IDT-1'!C34</f>
        <v>0</v>
      </c>
      <c r="AF34" s="24"/>
      <c r="AG34">
        <f t="shared" si="2"/>
        <v>848.77617454011283</v>
      </c>
      <c r="AI34" s="34">
        <f>PXIL!I34</f>
        <v>0</v>
      </c>
      <c r="AJ34" s="34">
        <f>PXIL!O34</f>
        <v>0</v>
      </c>
      <c r="AK34" s="34">
        <f>RTM_IEX!I34</f>
        <v>0</v>
      </c>
      <c r="AL34" s="34">
        <f>RTM_IEX!O34</f>
        <v>-35</v>
      </c>
      <c r="AM34" s="34">
        <f>RTM_PXI!I34</f>
        <v>0</v>
      </c>
      <c r="AN34" s="34">
        <f>RTM_PXI!O34</f>
        <v>0</v>
      </c>
      <c r="AO34" s="148">
        <f>GDAM_IEX!I34</f>
        <v>0</v>
      </c>
      <c r="AP34" s="148">
        <f>GDAM_IEX!O34</f>
        <v>0</v>
      </c>
      <c r="AQ34" s="148">
        <f>GDAM_PXI!I34</f>
        <v>0</v>
      </c>
      <c r="AR34" s="148">
        <f>GDAM_PXI!O34</f>
        <v>0</v>
      </c>
      <c r="AS34">
        <f>HPX!I34</f>
        <v>0</v>
      </c>
      <c r="AT34">
        <f>HPX!O34</f>
        <v>0</v>
      </c>
    </row>
    <row r="35" spans="1:46">
      <c r="A35" t="s">
        <v>77</v>
      </c>
      <c r="D35">
        <f>TWEPL!Q35</f>
        <v>5.9491499999999995</v>
      </c>
      <c r="E35">
        <f>GT_NG!Q35</f>
        <v>8.3514090287277707</v>
      </c>
      <c r="F35">
        <f>GT_Spot!Q35</f>
        <v>0</v>
      </c>
      <c r="G35">
        <f>PPCL_NG!Q35</f>
        <v>0</v>
      </c>
      <c r="H35">
        <f>PPCL_Spot!Q35</f>
        <v>0</v>
      </c>
      <c r="I35">
        <f>Bawana_NG!Q35</f>
        <v>54.997851646420067</v>
      </c>
      <c r="J35">
        <f>Bawana_RLNG!Q35</f>
        <v>0</v>
      </c>
      <c r="K35">
        <f>Bawana_Spot!Q35</f>
        <v>0</v>
      </c>
      <c r="L35">
        <f>TWOMCL!P35</f>
        <v>0</v>
      </c>
      <c r="M35">
        <f>EDWPCL!T35</f>
        <v>0</v>
      </c>
      <c r="N35">
        <f>'MSW BWN'!T35</f>
        <v>0</v>
      </c>
      <c r="O35">
        <f>BYPL_ISGS_exbus!DM35</f>
        <v>792.48412811345645</v>
      </c>
      <c r="P35" s="36">
        <v>60.342612008138182</v>
      </c>
      <c r="Q35" s="36">
        <v>22.05</v>
      </c>
      <c r="R35" s="38">
        <v>26.3</v>
      </c>
      <c r="S35" s="38">
        <v>0</v>
      </c>
      <c r="T35" s="37">
        <f>SUMPRODUCT(LTA!J35:AN35,LTA!J$101:AN$101,LTA!J$104:AN$104)</f>
        <v>51.15</v>
      </c>
      <c r="U35" s="37">
        <f>SUMPRODUCT(LTA!J35:AN35,LTA!J$102:AN$102,LTA!J$104:AN$104)</f>
        <v>106.89999999999999</v>
      </c>
      <c r="V35" s="66">
        <f>SUMPRODUCT(MTOA!B35:G35,MTOA!B$102:G$102,MTOA!B$104:G$104)</f>
        <v>0</v>
      </c>
      <c r="W35" s="66">
        <f>SUMPRODUCT(MTOA!B35:G35,MTOA!B$101:G$101,MTOA!B$104:G$104)</f>
        <v>0</v>
      </c>
      <c r="X35">
        <v>0</v>
      </c>
      <c r="Y35" s="34">
        <f>IEX!I35</f>
        <v>0</v>
      </c>
      <c r="Z35" s="34">
        <f>IEX!O35</f>
        <v>0</v>
      </c>
      <c r="AA35" s="75">
        <f>STOA!I35</f>
        <v>0</v>
      </c>
      <c r="AB35" s="75">
        <f>-STOA!O35</f>
        <v>-170</v>
      </c>
      <c r="AC35">
        <f t="shared" si="0"/>
        <v>11.70752574833846</v>
      </c>
      <c r="AD35">
        <f t="shared" si="1"/>
        <v>853.8176250484039</v>
      </c>
      <c r="AE35">
        <f>'IDT-1'!C35</f>
        <v>-10</v>
      </c>
      <c r="AF35" s="24"/>
      <c r="AG35">
        <f t="shared" si="2"/>
        <v>843.8176250484039</v>
      </c>
      <c r="AI35" s="34">
        <f>PXIL!I35</f>
        <v>0</v>
      </c>
      <c r="AJ35" s="34">
        <f>PXIL!O35</f>
        <v>0</v>
      </c>
      <c r="AK35" s="34">
        <f>RTM_IEX!I35</f>
        <v>0</v>
      </c>
      <c r="AL35" s="34">
        <f>RTM_IEX!O35</f>
        <v>-93</v>
      </c>
      <c r="AM35" s="34">
        <f>RTM_PXI!I35</f>
        <v>0</v>
      </c>
      <c r="AN35" s="34">
        <f>RTM_PXI!O35</f>
        <v>0</v>
      </c>
      <c r="AO35" s="148">
        <f>GDAM_IEX!I35</f>
        <v>0</v>
      </c>
      <c r="AP35" s="148">
        <f>GDAM_IEX!O35</f>
        <v>0</v>
      </c>
      <c r="AQ35" s="148">
        <f>GDAM_PXI!I35</f>
        <v>0</v>
      </c>
      <c r="AR35" s="148">
        <f>GDAM_PXI!O35</f>
        <v>0</v>
      </c>
      <c r="AS35">
        <f>HPX!I35</f>
        <v>0</v>
      </c>
      <c r="AT35">
        <f>HPX!O35</f>
        <v>0</v>
      </c>
    </row>
    <row r="36" spans="1:46">
      <c r="A36" t="s">
        <v>78</v>
      </c>
      <c r="D36">
        <f>TWEPL!Q36</f>
        <v>5.9491499999999995</v>
      </c>
      <c r="E36">
        <f>GT_NG!Q36</f>
        <v>8.3514090287277707</v>
      </c>
      <c r="F36">
        <f>GT_Spot!Q36</f>
        <v>0</v>
      </c>
      <c r="G36">
        <f>PPCL_NG!Q36</f>
        <v>0</v>
      </c>
      <c r="H36">
        <f>PPCL_Spot!Q36</f>
        <v>0</v>
      </c>
      <c r="I36">
        <f>Bawana_NG!Q36</f>
        <v>54.997851646420067</v>
      </c>
      <c r="J36">
        <f>Bawana_RLNG!Q36</f>
        <v>0</v>
      </c>
      <c r="K36">
        <f>Bawana_Spot!Q36</f>
        <v>0</v>
      </c>
      <c r="L36">
        <f>TWOMCL!P36</f>
        <v>0</v>
      </c>
      <c r="M36">
        <f>EDWPCL!T36</f>
        <v>0</v>
      </c>
      <c r="N36">
        <f>'MSW BWN'!T36</f>
        <v>0</v>
      </c>
      <c r="O36">
        <f>BYPL_ISGS_exbus!DM36</f>
        <v>743.63168420474835</v>
      </c>
      <c r="P36" s="36">
        <v>60.342612008138182</v>
      </c>
      <c r="Q36" s="36">
        <v>22.05</v>
      </c>
      <c r="R36" s="38">
        <v>26.3</v>
      </c>
      <c r="S36" s="38">
        <v>0</v>
      </c>
      <c r="T36" s="37">
        <f>SUMPRODUCT(LTA!J36:AN36,LTA!J$101:AN$101,LTA!J$104:AN$104)</f>
        <v>72.39</v>
      </c>
      <c r="U36" s="37">
        <f>SUMPRODUCT(LTA!J36:AN36,LTA!J$102:AN$102,LTA!J$104:AN$104)</f>
        <v>106.89999999999999</v>
      </c>
      <c r="V36" s="66">
        <f>SUMPRODUCT(MTOA!B36:G36,MTOA!B$102:G$102,MTOA!B$104:G$104)</f>
        <v>0</v>
      </c>
      <c r="W36" s="66">
        <f>SUMPRODUCT(MTOA!B36:G36,MTOA!B$101:G$101,MTOA!B$104:G$104)</f>
        <v>0</v>
      </c>
      <c r="X36">
        <v>0</v>
      </c>
      <c r="Y36" s="34">
        <f>IEX!I36</f>
        <v>0</v>
      </c>
      <c r="Z36" s="34">
        <f>IEX!O36</f>
        <v>0</v>
      </c>
      <c r="AA36" s="75">
        <f>STOA!I36</f>
        <v>0</v>
      </c>
      <c r="AB36" s="75">
        <f>-STOA!O36</f>
        <v>-170</v>
      </c>
      <c r="AC36">
        <f t="shared" si="0"/>
        <v>11.297686907282642</v>
      </c>
      <c r="AD36">
        <f t="shared" si="1"/>
        <v>847.61501998075164</v>
      </c>
      <c r="AE36">
        <f>'IDT-1'!C36</f>
        <v>0</v>
      </c>
      <c r="AF36" s="24"/>
      <c r="AG36">
        <f t="shared" si="2"/>
        <v>847.61501998075164</v>
      </c>
      <c r="AI36" s="34">
        <f>PXIL!I36</f>
        <v>0</v>
      </c>
      <c r="AJ36" s="34">
        <f>PXIL!O36</f>
        <v>0</v>
      </c>
      <c r="AK36" s="34">
        <f>RTM_IEX!I36</f>
        <v>0</v>
      </c>
      <c r="AL36" s="34">
        <f>RTM_IEX!O36</f>
        <v>-72</v>
      </c>
      <c r="AM36" s="34">
        <f>RTM_PXI!I36</f>
        <v>0</v>
      </c>
      <c r="AN36" s="34">
        <f>RTM_PXI!O36</f>
        <v>0</v>
      </c>
      <c r="AO36" s="148">
        <f>GDAM_IEX!I36</f>
        <v>0</v>
      </c>
      <c r="AP36" s="148">
        <f>GDAM_IEX!O36</f>
        <v>0</v>
      </c>
      <c r="AQ36" s="148">
        <f>GDAM_PXI!I36</f>
        <v>0</v>
      </c>
      <c r="AR36" s="148">
        <f>GDAM_PXI!O36</f>
        <v>0</v>
      </c>
      <c r="AS36">
        <f>HPX!I36</f>
        <v>0</v>
      </c>
      <c r="AT36">
        <f>HPX!O36</f>
        <v>0</v>
      </c>
    </row>
    <row r="37" spans="1:46">
      <c r="A37" t="s">
        <v>79</v>
      </c>
      <c r="D37">
        <f>TWEPL!Q37</f>
        <v>5.9491499999999995</v>
      </c>
      <c r="E37">
        <f>GT_NG!Q37</f>
        <v>8.3514090287277707</v>
      </c>
      <c r="F37">
        <f>GT_Spot!Q37</f>
        <v>0</v>
      </c>
      <c r="G37">
        <f>PPCL_NG!Q37</f>
        <v>0</v>
      </c>
      <c r="H37">
        <f>PPCL_Spot!Q37</f>
        <v>0</v>
      </c>
      <c r="I37">
        <f>Bawana_NG!Q37</f>
        <v>54.997851646420067</v>
      </c>
      <c r="J37">
        <f>Bawana_RLNG!Q37</f>
        <v>0</v>
      </c>
      <c r="K37">
        <f>Bawana_Spot!Q37</f>
        <v>0</v>
      </c>
      <c r="L37">
        <f>TWOMCL!P37</f>
        <v>0</v>
      </c>
      <c r="M37">
        <f>EDWPCL!T37</f>
        <v>0</v>
      </c>
      <c r="N37">
        <f>'MSW BWN'!T37</f>
        <v>0</v>
      </c>
      <c r="O37">
        <f>BYPL_ISGS_exbus!DM37</f>
        <v>744.83655903698366</v>
      </c>
      <c r="P37" s="36">
        <v>60.342612008138182</v>
      </c>
      <c r="Q37" s="36">
        <v>22.05</v>
      </c>
      <c r="R37" s="38">
        <v>26.3</v>
      </c>
      <c r="S37" s="38">
        <v>0</v>
      </c>
      <c r="T37" s="37">
        <f>SUMPRODUCT(LTA!J37:AN37,LTA!J$101:AN$101,LTA!J$104:AN$104)</f>
        <v>90.01</v>
      </c>
      <c r="U37" s="37">
        <f>SUMPRODUCT(LTA!J37:AN37,LTA!J$102:AN$102,LTA!J$104:AN$104)</f>
        <v>105.58</v>
      </c>
      <c r="V37" s="66">
        <f>SUMPRODUCT(MTOA!B37:G37,MTOA!B$102:G$102,MTOA!B$104:G$104)</f>
        <v>0</v>
      </c>
      <c r="W37" s="66">
        <f>SUMPRODUCT(MTOA!B37:G37,MTOA!B$101:G$101,MTOA!B$104:G$104)</f>
        <v>0</v>
      </c>
      <c r="X37">
        <v>0</v>
      </c>
      <c r="Y37" s="34">
        <f>IEX!I37</f>
        <v>0</v>
      </c>
      <c r="Z37" s="34">
        <f>IEX!O37</f>
        <v>0</v>
      </c>
      <c r="AA37" s="75">
        <f>STOA!I37</f>
        <v>0</v>
      </c>
      <c r="AB37" s="75">
        <f>-STOA!O37</f>
        <v>-170</v>
      </c>
      <c r="AC37">
        <f t="shared" si="0"/>
        <v>11.59720869492142</v>
      </c>
      <c r="AD37">
        <f t="shared" si="1"/>
        <v>846.82037302534809</v>
      </c>
      <c r="AE37">
        <f>'IDT-1'!C37</f>
        <v>0</v>
      </c>
      <c r="AF37" s="24"/>
      <c r="AG37">
        <f t="shared" si="2"/>
        <v>846.82037302534809</v>
      </c>
      <c r="AI37" s="34">
        <f>PXIL!I37</f>
        <v>0</v>
      </c>
      <c r="AJ37" s="34">
        <f>PXIL!O37</f>
        <v>0</v>
      </c>
      <c r="AK37" s="34">
        <f>RTM_IEX!I37</f>
        <v>0</v>
      </c>
      <c r="AL37" s="34">
        <f>RTM_IEX!O37</f>
        <v>-90</v>
      </c>
      <c r="AM37" s="34">
        <f>RTM_PXI!I37</f>
        <v>0</v>
      </c>
      <c r="AN37" s="34">
        <f>RTM_PXI!O37</f>
        <v>0</v>
      </c>
      <c r="AO37" s="148">
        <f>GDAM_IEX!I37</f>
        <v>0</v>
      </c>
      <c r="AP37" s="148">
        <f>GDAM_IEX!O37</f>
        <v>0</v>
      </c>
      <c r="AQ37" s="148">
        <f>GDAM_PXI!I37</f>
        <v>0</v>
      </c>
      <c r="AR37" s="148">
        <f>GDAM_PXI!O37</f>
        <v>0</v>
      </c>
      <c r="AS37">
        <f>HPX!I37</f>
        <v>0</v>
      </c>
      <c r="AT37">
        <f>HPX!O37</f>
        <v>0</v>
      </c>
    </row>
    <row r="38" spans="1:46">
      <c r="A38" t="s">
        <v>80</v>
      </c>
      <c r="D38">
        <f>TWEPL!Q38</f>
        <v>5.9491499999999995</v>
      </c>
      <c r="E38">
        <f>GT_NG!Q38</f>
        <v>8.3514090287277707</v>
      </c>
      <c r="F38">
        <f>GT_Spot!Q38</f>
        <v>0</v>
      </c>
      <c r="G38">
        <f>PPCL_NG!Q38</f>
        <v>0</v>
      </c>
      <c r="H38">
        <f>PPCL_Spot!Q38</f>
        <v>0</v>
      </c>
      <c r="I38">
        <f>Bawana_NG!Q38</f>
        <v>54.997851646420067</v>
      </c>
      <c r="J38">
        <f>Bawana_RLNG!Q38</f>
        <v>0</v>
      </c>
      <c r="K38">
        <f>Bawana_Spot!Q38</f>
        <v>0</v>
      </c>
      <c r="L38">
        <f>TWOMCL!P38</f>
        <v>0</v>
      </c>
      <c r="M38">
        <f>EDWPCL!T38</f>
        <v>0</v>
      </c>
      <c r="N38">
        <f>'MSW BWN'!T38</f>
        <v>0</v>
      </c>
      <c r="O38">
        <f>BYPL_ISGS_exbus!DM38</f>
        <v>740.19761040479398</v>
      </c>
      <c r="P38" s="36">
        <v>60.342612008138182</v>
      </c>
      <c r="Q38" s="36">
        <v>22.05</v>
      </c>
      <c r="R38" s="38">
        <v>26.3</v>
      </c>
      <c r="S38" s="38">
        <v>0</v>
      </c>
      <c r="T38" s="37">
        <f>SUMPRODUCT(LTA!J38:AN38,LTA!J$101:AN$101,LTA!J$104:AN$104)</f>
        <v>111.00999999999999</v>
      </c>
      <c r="U38" s="37">
        <f>SUMPRODUCT(LTA!J38:AN38,LTA!J$102:AN$102,LTA!J$104:AN$104)</f>
        <v>105.58</v>
      </c>
      <c r="V38" s="66">
        <f>SUMPRODUCT(MTOA!B38:G38,MTOA!B$102:G$102,MTOA!B$104:G$104)</f>
        <v>0</v>
      </c>
      <c r="W38" s="66">
        <f>SUMPRODUCT(MTOA!B38:G38,MTOA!B$101:G$101,MTOA!B$104:G$104)</f>
        <v>0</v>
      </c>
      <c r="X38">
        <v>0</v>
      </c>
      <c r="Y38" s="34">
        <f>IEX!I38</f>
        <v>0</v>
      </c>
      <c r="Z38" s="34">
        <f>IEX!O38</f>
        <v>0</v>
      </c>
      <c r="AA38" s="75">
        <f>STOA!I38</f>
        <v>0</v>
      </c>
      <c r="AB38" s="75">
        <f>-STOA!O38</f>
        <v>-170</v>
      </c>
      <c r="AC38">
        <f t="shared" si="0"/>
        <v>11.675343422336805</v>
      </c>
      <c r="AD38">
        <f t="shared" si="1"/>
        <v>870.10328966574309</v>
      </c>
      <c r="AE38">
        <f>'IDT-1'!C38</f>
        <v>-30</v>
      </c>
      <c r="AF38" s="24"/>
      <c r="AG38">
        <f t="shared" si="2"/>
        <v>840.10328966574309</v>
      </c>
      <c r="AI38" s="34">
        <f>PXIL!I38</f>
        <v>0</v>
      </c>
      <c r="AJ38" s="34">
        <f>PXIL!O38</f>
        <v>0</v>
      </c>
      <c r="AK38" s="34">
        <f>RTM_IEX!I38</f>
        <v>0</v>
      </c>
      <c r="AL38" s="34">
        <f>RTM_IEX!O38</f>
        <v>-83</v>
      </c>
      <c r="AM38" s="34">
        <f>RTM_PXI!I38</f>
        <v>0</v>
      </c>
      <c r="AN38" s="34">
        <f>RTM_PXI!O38</f>
        <v>0</v>
      </c>
      <c r="AO38" s="148">
        <f>GDAM_IEX!I38</f>
        <v>0</v>
      </c>
      <c r="AP38" s="148">
        <f>GDAM_IEX!O38</f>
        <v>0</v>
      </c>
      <c r="AQ38" s="148">
        <f>GDAM_PXI!I38</f>
        <v>0</v>
      </c>
      <c r="AR38" s="148">
        <f>GDAM_PXI!O38</f>
        <v>0</v>
      </c>
      <c r="AS38">
        <f>HPX!I38</f>
        <v>0</v>
      </c>
      <c r="AT38">
        <f>HPX!O38</f>
        <v>0</v>
      </c>
    </row>
    <row r="39" spans="1:46">
      <c r="A39" t="s">
        <v>81</v>
      </c>
      <c r="D39">
        <f>TWEPL!Q39</f>
        <v>5.9491499999999995</v>
      </c>
      <c r="E39">
        <f>GT_NG!Q39</f>
        <v>8.2829548563611493</v>
      </c>
      <c r="F39">
        <f>GT_Spot!Q39</f>
        <v>0</v>
      </c>
      <c r="G39">
        <f>PPCL_NG!Q39</f>
        <v>0</v>
      </c>
      <c r="H39">
        <f>PPCL_Spot!Q39</f>
        <v>0</v>
      </c>
      <c r="I39">
        <f>Bawana_NG!Q39</f>
        <v>54.997851646420067</v>
      </c>
      <c r="J39">
        <f>Bawana_RLNG!Q39</f>
        <v>0</v>
      </c>
      <c r="K39">
        <f>Bawana_Spot!Q39</f>
        <v>0</v>
      </c>
      <c r="L39">
        <f>TWOMCL!P39</f>
        <v>0</v>
      </c>
      <c r="M39">
        <f>EDWPCL!T39</f>
        <v>0</v>
      </c>
      <c r="N39">
        <f>'MSW BWN'!T39</f>
        <v>0</v>
      </c>
      <c r="O39">
        <f>BYPL_ISGS_exbus!DM39</f>
        <v>740.19761040479398</v>
      </c>
      <c r="P39" s="36">
        <v>63.36</v>
      </c>
      <c r="Q39" s="36">
        <v>22.05</v>
      </c>
      <c r="R39" s="38">
        <v>26.3</v>
      </c>
      <c r="S39" s="38">
        <v>0</v>
      </c>
      <c r="T39" s="37">
        <f>SUMPRODUCT(LTA!J39:AN39,LTA!J$101:AN$101,LTA!J$104:AN$104)</f>
        <v>127.51</v>
      </c>
      <c r="U39" s="37">
        <f>SUMPRODUCT(LTA!J39:AN39,LTA!J$102:AN$102,LTA!J$104:AN$104)</f>
        <v>105.58</v>
      </c>
      <c r="V39" s="66">
        <f>SUMPRODUCT(MTOA!B39:G39,MTOA!B$102:G$102,MTOA!B$104:G$104)</f>
        <v>0</v>
      </c>
      <c r="W39" s="66">
        <f>SUMPRODUCT(MTOA!B39:G39,MTOA!B$101:G$101,MTOA!B$104:G$104)</f>
        <v>0</v>
      </c>
      <c r="X39">
        <v>0</v>
      </c>
      <c r="Y39" s="34">
        <f>IEX!I39</f>
        <v>0</v>
      </c>
      <c r="Z39" s="34">
        <f>IEX!O39</f>
        <v>0</v>
      </c>
      <c r="AA39" s="75">
        <f>STOA!I39</f>
        <v>0</v>
      </c>
      <c r="AB39" s="75">
        <f>-STOA!O39</f>
        <v>-170</v>
      </c>
      <c r="AC39">
        <f t="shared" si="0"/>
        <v>12.067435724992569</v>
      </c>
      <c r="AD39">
        <f t="shared" si="1"/>
        <v>862.1601311825824</v>
      </c>
      <c r="AE39">
        <f>'IDT-1'!C39</f>
        <v>-40</v>
      </c>
      <c r="AF39" s="24"/>
      <c r="AG39">
        <f t="shared" si="2"/>
        <v>822.1601311825824</v>
      </c>
      <c r="AI39" s="34">
        <f>PXIL!I39</f>
        <v>0</v>
      </c>
      <c r="AJ39" s="34">
        <f>PXIL!O39</f>
        <v>0</v>
      </c>
      <c r="AK39" s="34">
        <f>RTM_IEX!I39</f>
        <v>0</v>
      </c>
      <c r="AL39" s="34">
        <f>RTM_IEX!O39</f>
        <v>-110</v>
      </c>
      <c r="AM39" s="34">
        <f>RTM_PXI!I39</f>
        <v>0</v>
      </c>
      <c r="AN39" s="34">
        <f>RTM_PXI!O39</f>
        <v>0</v>
      </c>
      <c r="AO39" s="148">
        <f>GDAM_IEX!I39</f>
        <v>0</v>
      </c>
      <c r="AP39" s="148">
        <f>GDAM_IEX!O39</f>
        <v>0</v>
      </c>
      <c r="AQ39" s="148">
        <f>GDAM_PXI!I39</f>
        <v>0</v>
      </c>
      <c r="AR39" s="148">
        <f>GDAM_PXI!O39</f>
        <v>0</v>
      </c>
      <c r="AS39">
        <f>HPX!I39</f>
        <v>0</v>
      </c>
      <c r="AT39">
        <f>HPX!O39</f>
        <v>0</v>
      </c>
    </row>
    <row r="40" spans="1:46">
      <c r="A40" t="s">
        <v>82</v>
      </c>
      <c r="D40">
        <f>TWEPL!Q40</f>
        <v>5.9491499999999995</v>
      </c>
      <c r="E40">
        <f>GT_NG!Q40</f>
        <v>8.2829548563611493</v>
      </c>
      <c r="F40">
        <f>GT_Spot!Q40</f>
        <v>0</v>
      </c>
      <c r="G40">
        <f>PPCL_NG!Q40</f>
        <v>0</v>
      </c>
      <c r="H40">
        <f>PPCL_Spot!Q40</f>
        <v>0</v>
      </c>
      <c r="I40">
        <f>Bawana_NG!Q40</f>
        <v>54.997851646420067</v>
      </c>
      <c r="J40">
        <f>Bawana_RLNG!Q40</f>
        <v>0</v>
      </c>
      <c r="K40">
        <f>Bawana_Spot!Q40</f>
        <v>0</v>
      </c>
      <c r="L40">
        <f>TWOMCL!P40</f>
        <v>0</v>
      </c>
      <c r="M40">
        <f>EDWPCL!T40</f>
        <v>0</v>
      </c>
      <c r="N40">
        <f>'MSW BWN'!T40</f>
        <v>0</v>
      </c>
      <c r="O40">
        <f>BYPL_ISGS_exbus!DM40</f>
        <v>734.47847853235464</v>
      </c>
      <c r="P40" s="36">
        <v>63.36</v>
      </c>
      <c r="Q40" s="36">
        <v>22.05</v>
      </c>
      <c r="R40" s="38">
        <v>26.3</v>
      </c>
      <c r="S40" s="38">
        <v>0</v>
      </c>
      <c r="T40" s="37">
        <f>SUMPRODUCT(LTA!J40:AN40,LTA!J$101:AN$101,LTA!J$104:AN$104)</f>
        <v>141.54</v>
      </c>
      <c r="U40" s="37">
        <f>SUMPRODUCT(LTA!J40:AN40,LTA!J$102:AN$102,LTA!J$104:AN$104)</f>
        <v>105.58</v>
      </c>
      <c r="V40" s="66">
        <f>SUMPRODUCT(MTOA!B40:G40,MTOA!B$102:G$102,MTOA!B$104:G$104)</f>
        <v>0</v>
      </c>
      <c r="W40" s="66">
        <f>SUMPRODUCT(MTOA!B40:G40,MTOA!B$101:G$101,MTOA!B$104:G$104)</f>
        <v>0</v>
      </c>
      <c r="X40">
        <v>0</v>
      </c>
      <c r="Y40" s="34">
        <f>IEX!I40</f>
        <v>0</v>
      </c>
      <c r="Z40" s="34">
        <f>IEX!O40</f>
        <v>0</v>
      </c>
      <c r="AA40" s="75">
        <f>STOA!I40</f>
        <v>0</v>
      </c>
      <c r="AB40" s="75">
        <f>-STOA!O40</f>
        <v>-170</v>
      </c>
      <c r="AC40">
        <f t="shared" si="0"/>
        <v>12.094891228639634</v>
      </c>
      <c r="AD40">
        <f t="shared" si="1"/>
        <v>875.44354380649611</v>
      </c>
      <c r="AE40">
        <f>'IDT-1'!C40</f>
        <v>-45</v>
      </c>
      <c r="AF40" s="24"/>
      <c r="AG40">
        <f t="shared" si="2"/>
        <v>830.44354380649611</v>
      </c>
      <c r="AI40" s="34">
        <f>PXIL!I40</f>
        <v>0</v>
      </c>
      <c r="AJ40" s="34">
        <f>PXIL!O40</f>
        <v>0</v>
      </c>
      <c r="AK40" s="34">
        <f>RTM_IEX!I40</f>
        <v>0</v>
      </c>
      <c r="AL40" s="34">
        <f>RTM_IEX!O40</f>
        <v>-105</v>
      </c>
      <c r="AM40" s="34">
        <f>RTM_PXI!I40</f>
        <v>0</v>
      </c>
      <c r="AN40" s="34">
        <f>RTM_PXI!O40</f>
        <v>0</v>
      </c>
      <c r="AO40" s="148">
        <f>GDAM_IEX!I40</f>
        <v>0</v>
      </c>
      <c r="AP40" s="148">
        <f>GDAM_IEX!O40</f>
        <v>0</v>
      </c>
      <c r="AQ40" s="148">
        <f>GDAM_PXI!I40</f>
        <v>0</v>
      </c>
      <c r="AR40" s="148">
        <f>GDAM_PXI!O40</f>
        <v>0</v>
      </c>
      <c r="AS40">
        <f>HPX!I40</f>
        <v>0</v>
      </c>
      <c r="AT40">
        <f>HPX!O40</f>
        <v>0</v>
      </c>
    </row>
    <row r="41" spans="1:46">
      <c r="A41" t="s">
        <v>83</v>
      </c>
      <c r="D41">
        <f>TWEPL!Q41</f>
        <v>5.9491499999999995</v>
      </c>
      <c r="E41">
        <f>GT_NG!Q41</f>
        <v>8.2829548563611493</v>
      </c>
      <c r="F41">
        <f>GT_Spot!Q41</f>
        <v>0</v>
      </c>
      <c r="G41">
        <f>PPCL_NG!Q41</f>
        <v>0</v>
      </c>
      <c r="H41">
        <f>PPCL_Spot!Q41</f>
        <v>0</v>
      </c>
      <c r="I41">
        <f>Bawana_NG!Q41</f>
        <v>54.997851646420067</v>
      </c>
      <c r="J41">
        <f>Bawana_RLNG!Q41</f>
        <v>0</v>
      </c>
      <c r="K41">
        <f>Bawana_Spot!Q41</f>
        <v>0</v>
      </c>
      <c r="L41">
        <f>TWOMCL!P41</f>
        <v>0</v>
      </c>
      <c r="M41">
        <f>EDWPCL!T41</f>
        <v>0</v>
      </c>
      <c r="N41">
        <f>'MSW BWN'!T41</f>
        <v>0</v>
      </c>
      <c r="O41">
        <f>BYPL_ISGS_exbus!DM41</f>
        <v>743.71068596834607</v>
      </c>
      <c r="P41" s="36">
        <v>63.36</v>
      </c>
      <c r="Q41" s="36">
        <v>22.05</v>
      </c>
      <c r="R41" s="38">
        <v>26.3</v>
      </c>
      <c r="S41" s="38">
        <v>0</v>
      </c>
      <c r="T41" s="37">
        <f>SUMPRODUCT(LTA!J41:AN41,LTA!J$101:AN$101,LTA!J$104:AN$104)</f>
        <v>160.38</v>
      </c>
      <c r="U41" s="37">
        <f>SUMPRODUCT(LTA!J41:AN41,LTA!J$102:AN$102,LTA!J$104:AN$104)</f>
        <v>108.89999999999999</v>
      </c>
      <c r="V41" s="66">
        <f>SUMPRODUCT(MTOA!B41:G41,MTOA!B$102:G$102,MTOA!B$104:G$104)</f>
        <v>0</v>
      </c>
      <c r="W41" s="66">
        <f>SUMPRODUCT(MTOA!B41:G41,MTOA!B$101:G$101,MTOA!B$104:G$104)</f>
        <v>0</v>
      </c>
      <c r="X41">
        <v>0</v>
      </c>
      <c r="Y41" s="34">
        <f>IEX!I41</f>
        <v>0</v>
      </c>
      <c r="Z41" s="34">
        <f>IEX!O41</f>
        <v>0</v>
      </c>
      <c r="AA41" s="75">
        <f>STOA!I41</f>
        <v>0</v>
      </c>
      <c r="AB41" s="75">
        <f>-STOA!O41</f>
        <v>-170</v>
      </c>
      <c r="AC41">
        <f t="shared" si="0"/>
        <v>12.417883875176184</v>
      </c>
      <c r="AD41">
        <f t="shared" si="1"/>
        <v>899.51275859595103</v>
      </c>
      <c r="AE41">
        <f>'IDT-1'!C41</f>
        <v>-55</v>
      </c>
      <c r="AF41" s="24"/>
      <c r="AG41">
        <f t="shared" si="2"/>
        <v>844.51275859595103</v>
      </c>
      <c r="AI41" s="34">
        <f>PXIL!I41</f>
        <v>0</v>
      </c>
      <c r="AJ41" s="34">
        <f>PXIL!O41</f>
        <v>0</v>
      </c>
      <c r="AK41" s="34">
        <f>RTM_IEX!I41</f>
        <v>0</v>
      </c>
      <c r="AL41" s="34">
        <f>RTM_IEX!O41</f>
        <v>-112</v>
      </c>
      <c r="AM41" s="34">
        <f>RTM_PXI!I41</f>
        <v>0</v>
      </c>
      <c r="AN41" s="34">
        <f>RTM_PXI!O41</f>
        <v>0</v>
      </c>
      <c r="AO41" s="148">
        <f>GDAM_IEX!I41</f>
        <v>0</v>
      </c>
      <c r="AP41" s="148">
        <f>GDAM_IEX!O41</f>
        <v>0</v>
      </c>
      <c r="AQ41" s="148">
        <f>GDAM_PXI!I41</f>
        <v>0</v>
      </c>
      <c r="AR41" s="148">
        <f>GDAM_PXI!O41</f>
        <v>0</v>
      </c>
      <c r="AS41">
        <f>HPX!I41</f>
        <v>0</v>
      </c>
      <c r="AT41">
        <f>HPX!O41</f>
        <v>0</v>
      </c>
    </row>
    <row r="42" spans="1:46">
      <c r="A42" t="s">
        <v>84</v>
      </c>
      <c r="D42">
        <f>TWEPL!Q42</f>
        <v>5.9491499999999995</v>
      </c>
      <c r="E42">
        <f>GT_NG!Q42</f>
        <v>8.2829548563611493</v>
      </c>
      <c r="F42">
        <f>GT_Spot!Q42</f>
        <v>0</v>
      </c>
      <c r="G42">
        <f>PPCL_NG!Q42</f>
        <v>0</v>
      </c>
      <c r="H42">
        <f>PPCL_Spot!Q42</f>
        <v>0</v>
      </c>
      <c r="I42">
        <f>Bawana_NG!Q42</f>
        <v>54.997851646420067</v>
      </c>
      <c r="J42">
        <f>Bawana_RLNG!Q42</f>
        <v>0</v>
      </c>
      <c r="K42">
        <f>Bawana_Spot!Q42</f>
        <v>0</v>
      </c>
      <c r="L42">
        <f>TWOMCL!P42</f>
        <v>0</v>
      </c>
      <c r="M42">
        <f>EDWPCL!T42</f>
        <v>0</v>
      </c>
      <c r="N42">
        <f>'MSW BWN'!T42</f>
        <v>0</v>
      </c>
      <c r="O42">
        <f>BYPL_ISGS_exbus!DM42</f>
        <v>734.43281246068887</v>
      </c>
      <c r="P42" s="36">
        <v>63.36</v>
      </c>
      <c r="Q42" s="36">
        <v>22.05</v>
      </c>
      <c r="R42" s="38">
        <v>26.3</v>
      </c>
      <c r="S42" s="38">
        <v>0</v>
      </c>
      <c r="T42" s="37">
        <f>SUMPRODUCT(LTA!J42:AN42,LTA!J$101:AN$101,LTA!J$104:AN$104)</f>
        <v>177.54000000000002</v>
      </c>
      <c r="U42" s="37">
        <f>SUMPRODUCT(LTA!J42:AN42,LTA!J$102:AN$102,LTA!J$104:AN$104)</f>
        <v>108.89999999999999</v>
      </c>
      <c r="V42" s="66">
        <f>SUMPRODUCT(MTOA!B42:G42,MTOA!B$102:G$102,MTOA!B$104:G$104)</f>
        <v>0</v>
      </c>
      <c r="W42" s="66">
        <f>SUMPRODUCT(MTOA!B42:G42,MTOA!B$101:G$101,MTOA!B$104:G$104)</f>
        <v>0</v>
      </c>
      <c r="X42">
        <v>0</v>
      </c>
      <c r="Y42" s="34">
        <f>IEX!I42</f>
        <v>0</v>
      </c>
      <c r="Z42" s="34">
        <f>IEX!O42</f>
        <v>0</v>
      </c>
      <c r="AA42" s="75">
        <f>STOA!I42</f>
        <v>0</v>
      </c>
      <c r="AB42" s="75">
        <f>-STOA!O42</f>
        <v>-170</v>
      </c>
      <c r="AC42">
        <f t="shared" si="0"/>
        <v>12.458680264537199</v>
      </c>
      <c r="AD42">
        <f t="shared" si="1"/>
        <v>910.35408869893286</v>
      </c>
      <c r="AE42">
        <f>'IDT-1'!C42</f>
        <v>-60</v>
      </c>
      <c r="AF42" s="24"/>
      <c r="AG42">
        <f t="shared" si="2"/>
        <v>850.35408869893286</v>
      </c>
      <c r="AI42" s="34">
        <f>PXIL!I42</f>
        <v>0</v>
      </c>
      <c r="AJ42" s="34">
        <f>PXIL!O42</f>
        <v>0</v>
      </c>
      <c r="AK42" s="34">
        <f>RTM_IEX!I42</f>
        <v>0</v>
      </c>
      <c r="AL42" s="34">
        <f>RTM_IEX!O42</f>
        <v>-109</v>
      </c>
      <c r="AM42" s="34">
        <f>RTM_PXI!I42</f>
        <v>0</v>
      </c>
      <c r="AN42" s="34">
        <f>RTM_PXI!O42</f>
        <v>0</v>
      </c>
      <c r="AO42" s="148">
        <f>GDAM_IEX!I42</f>
        <v>0</v>
      </c>
      <c r="AP42" s="148">
        <f>GDAM_IEX!O42</f>
        <v>0</v>
      </c>
      <c r="AQ42" s="148">
        <f>GDAM_PXI!I42</f>
        <v>0</v>
      </c>
      <c r="AR42" s="148">
        <f>GDAM_PXI!O42</f>
        <v>0</v>
      </c>
      <c r="AS42">
        <f>HPX!I42</f>
        <v>0</v>
      </c>
      <c r="AT42">
        <f>HPX!O42</f>
        <v>0</v>
      </c>
    </row>
    <row r="43" spans="1:46">
      <c r="A43" t="s">
        <v>85</v>
      </c>
      <c r="D43">
        <f>TWEPL!Q43</f>
        <v>5.9491499999999995</v>
      </c>
      <c r="E43">
        <f>GT_NG!Q43</f>
        <v>8.2829548563611493</v>
      </c>
      <c r="F43">
        <f>GT_Spot!Q43</f>
        <v>0</v>
      </c>
      <c r="G43">
        <f>PPCL_NG!Q43</f>
        <v>0</v>
      </c>
      <c r="H43">
        <f>PPCL_Spot!Q43</f>
        <v>0</v>
      </c>
      <c r="I43">
        <f>Bawana_NG!Q43</f>
        <v>54.997851646420067</v>
      </c>
      <c r="J43">
        <f>Bawana_RLNG!Q43</f>
        <v>0</v>
      </c>
      <c r="K43">
        <f>Bawana_Spot!Q43</f>
        <v>0</v>
      </c>
      <c r="L43">
        <f>TWOMCL!P43</f>
        <v>0</v>
      </c>
      <c r="M43">
        <f>EDWPCL!T43</f>
        <v>0</v>
      </c>
      <c r="N43">
        <f>'MSW BWN'!T43</f>
        <v>0</v>
      </c>
      <c r="O43">
        <f>BYPL_ISGS_exbus!DM43</f>
        <v>720.07646325745247</v>
      </c>
      <c r="P43" s="36">
        <v>63.36</v>
      </c>
      <c r="Q43" s="36">
        <v>22.05</v>
      </c>
      <c r="R43" s="38">
        <v>26.3</v>
      </c>
      <c r="S43" s="38">
        <v>0</v>
      </c>
      <c r="T43" s="37">
        <f>SUMPRODUCT(LTA!J43:AN43,LTA!J$101:AN$101,LTA!J$104:AN$104)</f>
        <v>188.85</v>
      </c>
      <c r="U43" s="37">
        <f>SUMPRODUCT(LTA!J43:AN43,LTA!J$102:AN$102,LTA!J$104:AN$104)</f>
        <v>108.58</v>
      </c>
      <c r="V43" s="66">
        <f>SUMPRODUCT(MTOA!B43:G43,MTOA!B$102:G$102,MTOA!B$104:G$104)</f>
        <v>0</v>
      </c>
      <c r="W43" s="66">
        <f>SUMPRODUCT(MTOA!B43:G43,MTOA!B$101:G$101,MTOA!B$104:G$104)</f>
        <v>0</v>
      </c>
      <c r="X43">
        <v>0</v>
      </c>
      <c r="Y43" s="34">
        <f>IEX!I43</f>
        <v>0</v>
      </c>
      <c r="Z43" s="34">
        <f>IEX!O43</f>
        <v>0</v>
      </c>
      <c r="AA43" s="75">
        <f>STOA!I43</f>
        <v>0</v>
      </c>
      <c r="AB43" s="75">
        <f>-STOA!O43</f>
        <v>-170</v>
      </c>
      <c r="AC43">
        <f t="shared" si="0"/>
        <v>12.311806723081563</v>
      </c>
      <c r="AD43">
        <f t="shared" si="1"/>
        <v>921.13461303715201</v>
      </c>
      <c r="AE43">
        <f>'IDT-1'!C43</f>
        <v>-75</v>
      </c>
      <c r="AF43" s="24"/>
      <c r="AG43">
        <f t="shared" si="2"/>
        <v>846.13461303715201</v>
      </c>
      <c r="AI43" s="34">
        <f>PXIL!I43</f>
        <v>0</v>
      </c>
      <c r="AJ43" s="34">
        <f>PXIL!O43</f>
        <v>0</v>
      </c>
      <c r="AK43" s="34">
        <f>RTM_IEX!I43</f>
        <v>0</v>
      </c>
      <c r="AL43" s="34">
        <f>RTM_IEX!O43</f>
        <v>-95</v>
      </c>
      <c r="AM43" s="34">
        <f>RTM_PXI!I43</f>
        <v>0</v>
      </c>
      <c r="AN43" s="34">
        <f>RTM_PXI!O43</f>
        <v>0</v>
      </c>
      <c r="AO43" s="148">
        <f>GDAM_IEX!I43</f>
        <v>0</v>
      </c>
      <c r="AP43" s="148">
        <f>GDAM_IEX!O43</f>
        <v>0</v>
      </c>
      <c r="AQ43" s="148">
        <f>GDAM_PXI!I43</f>
        <v>0</v>
      </c>
      <c r="AR43" s="148">
        <f>GDAM_PXI!O43</f>
        <v>0</v>
      </c>
      <c r="AS43">
        <f>HPX!I43</f>
        <v>0</v>
      </c>
      <c r="AT43">
        <f>HPX!O43</f>
        <v>0</v>
      </c>
    </row>
    <row r="44" spans="1:46">
      <c r="A44" t="s">
        <v>86</v>
      </c>
      <c r="D44">
        <f>TWEPL!Q44</f>
        <v>5.9491499999999995</v>
      </c>
      <c r="E44">
        <f>GT_NG!Q44</f>
        <v>8.2829548563611493</v>
      </c>
      <c r="F44">
        <f>GT_Spot!Q44</f>
        <v>0</v>
      </c>
      <c r="G44">
        <f>PPCL_NG!Q44</f>
        <v>0</v>
      </c>
      <c r="H44">
        <f>PPCL_Spot!Q44</f>
        <v>0</v>
      </c>
      <c r="I44">
        <f>Bawana_NG!Q44</f>
        <v>54.997851646420067</v>
      </c>
      <c r="J44">
        <f>Bawana_RLNG!Q44</f>
        <v>0</v>
      </c>
      <c r="K44">
        <f>Bawana_Spot!Q44</f>
        <v>0</v>
      </c>
      <c r="L44">
        <f>TWOMCL!P44</f>
        <v>0</v>
      </c>
      <c r="M44">
        <f>EDWPCL!T44</f>
        <v>0</v>
      </c>
      <c r="N44">
        <f>'MSW BWN'!T44</f>
        <v>0</v>
      </c>
      <c r="O44">
        <f>BYPL_ISGS_exbus!DM44</f>
        <v>719.6715938498437</v>
      </c>
      <c r="P44" s="36">
        <v>63.36</v>
      </c>
      <c r="Q44" s="36">
        <v>22.05</v>
      </c>
      <c r="R44" s="38">
        <v>26.3</v>
      </c>
      <c r="S44" s="38">
        <v>0</v>
      </c>
      <c r="T44" s="37">
        <f>SUMPRODUCT(LTA!J44:AN44,LTA!J$101:AN$101,LTA!J$104:AN$104)</f>
        <v>202.21</v>
      </c>
      <c r="U44" s="37">
        <f>SUMPRODUCT(LTA!J44:AN44,LTA!J$102:AN$102,LTA!J$104:AN$104)</f>
        <v>108.24</v>
      </c>
      <c r="V44" s="66">
        <f>SUMPRODUCT(MTOA!B44:G44,MTOA!B$102:G$102,MTOA!B$104:G$104)</f>
        <v>0</v>
      </c>
      <c r="W44" s="66">
        <f>SUMPRODUCT(MTOA!B44:G44,MTOA!B$101:G$101,MTOA!B$104:G$104)</f>
        <v>0</v>
      </c>
      <c r="X44">
        <v>0</v>
      </c>
      <c r="Y44" s="34">
        <f>IEX!I44</f>
        <v>0</v>
      </c>
      <c r="Z44" s="34">
        <f>IEX!O44</f>
        <v>0</v>
      </c>
      <c r="AA44" s="75">
        <f>STOA!I44</f>
        <v>0</v>
      </c>
      <c r="AB44" s="75">
        <f>-STOA!O44</f>
        <v>-170</v>
      </c>
      <c r="AC44">
        <f t="shared" si="0"/>
        <v>12.383889189158095</v>
      </c>
      <c r="AD44">
        <f t="shared" si="1"/>
        <v>937.67766116346672</v>
      </c>
      <c r="AE44">
        <f>'IDT-1'!C44</f>
        <v>-90</v>
      </c>
      <c r="AF44" s="24"/>
      <c r="AG44">
        <f t="shared" si="2"/>
        <v>847.67766116346672</v>
      </c>
      <c r="AI44" s="34">
        <f>PXIL!I44</f>
        <v>0</v>
      </c>
      <c r="AJ44" s="34">
        <f>PXIL!O44</f>
        <v>0</v>
      </c>
      <c r="AK44" s="34">
        <f>RTM_IEX!I44</f>
        <v>0</v>
      </c>
      <c r="AL44" s="34">
        <f>RTM_IEX!O44</f>
        <v>-91</v>
      </c>
      <c r="AM44" s="34">
        <f>RTM_PXI!I44</f>
        <v>0</v>
      </c>
      <c r="AN44" s="34">
        <f>RTM_PXI!O44</f>
        <v>0</v>
      </c>
      <c r="AO44" s="148">
        <f>GDAM_IEX!I44</f>
        <v>0</v>
      </c>
      <c r="AP44" s="148">
        <f>GDAM_IEX!O44</f>
        <v>0</v>
      </c>
      <c r="AQ44" s="148">
        <f>GDAM_PXI!I44</f>
        <v>0</v>
      </c>
      <c r="AR44" s="148">
        <f>GDAM_PXI!O44</f>
        <v>0</v>
      </c>
      <c r="AS44">
        <f>HPX!I44</f>
        <v>0</v>
      </c>
      <c r="AT44">
        <f>HPX!O44</f>
        <v>0</v>
      </c>
    </row>
    <row r="45" spans="1:46">
      <c r="A45" t="s">
        <v>87</v>
      </c>
      <c r="D45">
        <f>TWEPL!Q45</f>
        <v>5.9491499999999995</v>
      </c>
      <c r="E45">
        <f>GT_NG!Q45</f>
        <v>8.2829548563611493</v>
      </c>
      <c r="F45">
        <f>GT_Spot!Q45</f>
        <v>0</v>
      </c>
      <c r="G45">
        <f>PPCL_NG!Q45</f>
        <v>0</v>
      </c>
      <c r="H45">
        <f>PPCL_Spot!Q45</f>
        <v>0</v>
      </c>
      <c r="I45">
        <f>Bawana_NG!Q45</f>
        <v>55</v>
      </c>
      <c r="J45">
        <f>Bawana_RLNG!Q45</f>
        <v>0</v>
      </c>
      <c r="K45">
        <f>Bawana_Spot!Q45</f>
        <v>0</v>
      </c>
      <c r="L45">
        <f>TWOMCL!P45</f>
        <v>0</v>
      </c>
      <c r="M45">
        <f>EDWPCL!T45</f>
        <v>0</v>
      </c>
      <c r="N45">
        <f>'MSW BWN'!T45</f>
        <v>0</v>
      </c>
      <c r="O45">
        <f>BYPL_ISGS_exbus!DM45</f>
        <v>719.6715938498437</v>
      </c>
      <c r="P45" s="36">
        <v>63.36</v>
      </c>
      <c r="Q45" s="36">
        <v>22.05</v>
      </c>
      <c r="R45" s="38">
        <v>26.3</v>
      </c>
      <c r="S45" s="38">
        <v>0</v>
      </c>
      <c r="T45" s="37">
        <f>SUMPRODUCT(LTA!J45:AN45,LTA!J$101:AN$101,LTA!J$104:AN$104)</f>
        <v>213.18</v>
      </c>
      <c r="U45" s="37">
        <f>SUMPRODUCT(LTA!J45:AN45,LTA!J$102:AN$102,LTA!J$104:AN$104)</f>
        <v>107.89999999999999</v>
      </c>
      <c r="V45" s="66">
        <f>SUMPRODUCT(MTOA!B45:G45,MTOA!B$102:G$102,MTOA!B$104:G$104)</f>
        <v>0</v>
      </c>
      <c r="W45" s="66">
        <f>SUMPRODUCT(MTOA!B45:G45,MTOA!B$101:G$101,MTOA!B$104:G$104)</f>
        <v>0</v>
      </c>
      <c r="X45">
        <v>0</v>
      </c>
      <c r="Y45" s="34">
        <f>IEX!I45</f>
        <v>0</v>
      </c>
      <c r="Z45" s="34">
        <f>IEX!O45</f>
        <v>0</v>
      </c>
      <c r="AA45" s="75">
        <f>STOA!I45</f>
        <v>0</v>
      </c>
      <c r="AB45" s="75">
        <f>-STOA!O45</f>
        <v>-170</v>
      </c>
      <c r="AC45">
        <f t="shared" si="0"/>
        <v>12.634151232101061</v>
      </c>
      <c r="AD45">
        <f t="shared" si="1"/>
        <v>929.05954747410385</v>
      </c>
      <c r="AE45">
        <f>'IDT-1'!C45</f>
        <v>-80</v>
      </c>
      <c r="AF45" s="24"/>
      <c r="AG45">
        <f t="shared" si="2"/>
        <v>849.05954747410385</v>
      </c>
      <c r="AI45" s="34">
        <f>PXIL!I45</f>
        <v>0</v>
      </c>
      <c r="AJ45" s="34">
        <f>PXIL!O45</f>
        <v>0</v>
      </c>
      <c r="AK45" s="34">
        <f>RTM_IEX!I45</f>
        <v>0</v>
      </c>
      <c r="AL45" s="34">
        <f>RTM_IEX!O45</f>
        <v>-110</v>
      </c>
      <c r="AM45" s="34">
        <f>RTM_PXI!I45</f>
        <v>0</v>
      </c>
      <c r="AN45" s="34">
        <f>RTM_PXI!O45</f>
        <v>0</v>
      </c>
      <c r="AO45" s="148">
        <f>GDAM_IEX!I45</f>
        <v>0</v>
      </c>
      <c r="AP45" s="148">
        <f>GDAM_IEX!O45</f>
        <v>0</v>
      </c>
      <c r="AQ45" s="148">
        <f>GDAM_PXI!I45</f>
        <v>0</v>
      </c>
      <c r="AR45" s="148">
        <f>GDAM_PXI!O45</f>
        <v>0</v>
      </c>
      <c r="AS45">
        <f>HPX!I45</f>
        <v>0</v>
      </c>
      <c r="AT45">
        <f>HPX!O45</f>
        <v>0</v>
      </c>
    </row>
    <row r="46" spans="1:46">
      <c r="A46" t="s">
        <v>88</v>
      </c>
      <c r="D46">
        <f>TWEPL!Q46</f>
        <v>5.9491499999999995</v>
      </c>
      <c r="E46">
        <f>GT_NG!Q46</f>
        <v>8.2829548563611493</v>
      </c>
      <c r="F46">
        <f>GT_Spot!Q46</f>
        <v>0</v>
      </c>
      <c r="G46">
        <f>PPCL_NG!Q46</f>
        <v>0</v>
      </c>
      <c r="H46">
        <f>PPCL_Spot!Q46</f>
        <v>0</v>
      </c>
      <c r="I46">
        <f>Bawana_NG!Q46</f>
        <v>55</v>
      </c>
      <c r="J46">
        <f>Bawana_RLNG!Q46</f>
        <v>0</v>
      </c>
      <c r="K46">
        <f>Bawana_Spot!Q46</f>
        <v>0</v>
      </c>
      <c r="L46">
        <f>TWOMCL!P46</f>
        <v>0</v>
      </c>
      <c r="M46">
        <f>EDWPCL!T46</f>
        <v>0</v>
      </c>
      <c r="N46">
        <f>'MSW BWN'!T46</f>
        <v>0</v>
      </c>
      <c r="O46">
        <f>BYPL_ISGS_exbus!DM46</f>
        <v>719.6715938498437</v>
      </c>
      <c r="P46" s="36">
        <v>63.36</v>
      </c>
      <c r="Q46" s="36">
        <v>22.05</v>
      </c>
      <c r="R46" s="38">
        <v>26.3</v>
      </c>
      <c r="S46" s="38">
        <v>0</v>
      </c>
      <c r="T46" s="37">
        <f>SUMPRODUCT(LTA!J46:AN46,LTA!J$101:AN$101,LTA!J$104:AN$104)</f>
        <v>224.72</v>
      </c>
      <c r="U46" s="37">
        <f>SUMPRODUCT(LTA!J46:AN46,LTA!J$102:AN$102,LTA!J$104:AN$104)</f>
        <v>107.58</v>
      </c>
      <c r="V46" s="66">
        <f>SUMPRODUCT(MTOA!B46:G46,MTOA!B$102:G$102,MTOA!B$104:G$104)</f>
        <v>0</v>
      </c>
      <c r="W46" s="66">
        <f>SUMPRODUCT(MTOA!B46:G46,MTOA!B$101:G$101,MTOA!B$104:G$104)</f>
        <v>0</v>
      </c>
      <c r="X46">
        <v>0</v>
      </c>
      <c r="Y46" s="34">
        <f>IEX!I46</f>
        <v>0</v>
      </c>
      <c r="Z46" s="34">
        <f>IEX!O46</f>
        <v>0</v>
      </c>
      <c r="AA46" s="75">
        <f>STOA!I46</f>
        <v>0</v>
      </c>
      <c r="AB46" s="75">
        <f>-STOA!O46</f>
        <v>-170</v>
      </c>
      <c r="AC46">
        <f t="shared" si="0"/>
        <v>12.719928074376169</v>
      </c>
      <c r="AD46">
        <f t="shared" si="1"/>
        <v>941.19377063182856</v>
      </c>
      <c r="AE46">
        <f>'IDT-1'!C46</f>
        <v>-85</v>
      </c>
      <c r="AF46" s="24"/>
      <c r="AG46">
        <f t="shared" si="2"/>
        <v>856.19377063182856</v>
      </c>
      <c r="AI46" s="34">
        <f>PXIL!I46</f>
        <v>0</v>
      </c>
      <c r="AJ46" s="34">
        <f>PXIL!O46</f>
        <v>0</v>
      </c>
      <c r="AK46" s="34">
        <f>RTM_IEX!I46</f>
        <v>0</v>
      </c>
      <c r="AL46" s="34">
        <f>RTM_IEX!O46</f>
        <v>-109</v>
      </c>
      <c r="AM46" s="34">
        <f>RTM_PXI!I46</f>
        <v>0</v>
      </c>
      <c r="AN46" s="34">
        <f>RTM_PXI!O46</f>
        <v>0</v>
      </c>
      <c r="AO46" s="148">
        <f>GDAM_IEX!I46</f>
        <v>0</v>
      </c>
      <c r="AP46" s="148">
        <f>GDAM_IEX!O46</f>
        <v>0</v>
      </c>
      <c r="AQ46" s="148">
        <f>GDAM_PXI!I46</f>
        <v>0</v>
      </c>
      <c r="AR46" s="148">
        <f>GDAM_PXI!O46</f>
        <v>0</v>
      </c>
      <c r="AS46">
        <f>HPX!I46</f>
        <v>0</v>
      </c>
      <c r="AT46">
        <f>HPX!O46</f>
        <v>0</v>
      </c>
    </row>
    <row r="47" spans="1:46">
      <c r="A47" t="s">
        <v>89</v>
      </c>
      <c r="D47">
        <f>TWEPL!Q47</f>
        <v>5.9491499999999995</v>
      </c>
      <c r="E47">
        <f>GT_NG!Q47</f>
        <v>8.2829548563611493</v>
      </c>
      <c r="F47">
        <f>GT_Spot!Q47</f>
        <v>0</v>
      </c>
      <c r="G47">
        <f>PPCL_NG!Q47</f>
        <v>0</v>
      </c>
      <c r="H47">
        <f>PPCL_Spot!Q47</f>
        <v>0</v>
      </c>
      <c r="I47">
        <f>Bawana_NG!Q47</f>
        <v>44.998242256161873</v>
      </c>
      <c r="J47">
        <f>Bawana_RLNG!Q47</f>
        <v>0</v>
      </c>
      <c r="K47">
        <f>Bawana_Spot!Q47</f>
        <v>0</v>
      </c>
      <c r="L47">
        <f>TWOMCL!P47</f>
        <v>0</v>
      </c>
      <c r="M47">
        <f>EDWPCL!T47</f>
        <v>0</v>
      </c>
      <c r="N47">
        <f>'MSW BWN'!T47</f>
        <v>0</v>
      </c>
      <c r="O47">
        <f>BYPL_ISGS_exbus!DM47</f>
        <v>718.26176297165614</v>
      </c>
      <c r="P47" s="36">
        <v>63.36</v>
      </c>
      <c r="Q47" s="36">
        <v>22.05</v>
      </c>
      <c r="R47" s="38">
        <v>26.3</v>
      </c>
      <c r="S47" s="38">
        <v>0</v>
      </c>
      <c r="T47" s="37">
        <f>SUMPRODUCT(LTA!J47:AN47,LTA!J$101:AN$101,LTA!J$104:AN$104)</f>
        <v>232.97</v>
      </c>
      <c r="U47" s="37">
        <f>SUMPRODUCT(LTA!J47:AN47,LTA!J$102:AN$102,LTA!J$104:AN$104)</f>
        <v>107.24</v>
      </c>
      <c r="V47" s="66">
        <f>SUMPRODUCT(MTOA!B47:G47,MTOA!B$102:G$102,MTOA!B$104:G$104)</f>
        <v>0</v>
      </c>
      <c r="W47" s="66">
        <f>SUMPRODUCT(MTOA!B47:G47,MTOA!B$101:G$101,MTOA!B$104:G$104)</f>
        <v>0</v>
      </c>
      <c r="X47">
        <v>0</v>
      </c>
      <c r="Y47" s="34">
        <f>IEX!I47</f>
        <v>0</v>
      </c>
      <c r="Z47" s="34">
        <f>IEX!O47</f>
        <v>0</v>
      </c>
      <c r="AA47" s="75">
        <f>STOA!I47</f>
        <v>0</v>
      </c>
      <c r="AB47" s="75">
        <f>-STOA!O47</f>
        <v>-220</v>
      </c>
      <c r="AC47">
        <f t="shared" si="0"/>
        <v>12.919235988523155</v>
      </c>
      <c r="AD47">
        <f t="shared" si="1"/>
        <v>910.49287409565579</v>
      </c>
      <c r="AE47">
        <f>'IDT-1'!C47</f>
        <v>-55</v>
      </c>
      <c r="AF47" s="24"/>
      <c r="AG47">
        <f t="shared" si="2"/>
        <v>855.49287409565579</v>
      </c>
      <c r="AI47" s="34">
        <f>PXIL!I47</f>
        <v>0</v>
      </c>
      <c r="AJ47" s="34">
        <f>PXIL!O47</f>
        <v>0</v>
      </c>
      <c r="AK47" s="34">
        <f>RTM_IEX!I47</f>
        <v>0</v>
      </c>
      <c r="AL47" s="34">
        <f>RTM_IEX!O47</f>
        <v>-86</v>
      </c>
      <c r="AM47" s="34">
        <f>RTM_PXI!I47</f>
        <v>0</v>
      </c>
      <c r="AN47" s="34">
        <f>RTM_PXI!O47</f>
        <v>0</v>
      </c>
      <c r="AO47" s="148">
        <f>GDAM_IEX!I47</f>
        <v>0</v>
      </c>
      <c r="AP47" s="148">
        <f>GDAM_IEX!O47</f>
        <v>0</v>
      </c>
      <c r="AQ47" s="148">
        <f>GDAM_PXI!I47</f>
        <v>0</v>
      </c>
      <c r="AR47" s="148">
        <f>GDAM_PXI!O47</f>
        <v>0</v>
      </c>
      <c r="AS47">
        <f>HPX!I47</f>
        <v>0</v>
      </c>
      <c r="AT47">
        <f>HPX!O47</f>
        <v>0</v>
      </c>
    </row>
    <row r="48" spans="1:46">
      <c r="A48" t="s">
        <v>90</v>
      </c>
      <c r="D48">
        <f>TWEPL!Q48</f>
        <v>5.9491499999999995</v>
      </c>
      <c r="E48">
        <f>GT_NG!Q48</f>
        <v>8.2829548563611493</v>
      </c>
      <c r="F48">
        <f>GT_Spot!Q48</f>
        <v>0</v>
      </c>
      <c r="G48">
        <f>PPCL_NG!Q48</f>
        <v>0</v>
      </c>
      <c r="H48">
        <f>PPCL_Spot!Q48</f>
        <v>0</v>
      </c>
      <c r="I48">
        <f>Bawana_NG!Q48</f>
        <v>44.998242256161873</v>
      </c>
      <c r="J48">
        <f>Bawana_RLNG!Q48</f>
        <v>0</v>
      </c>
      <c r="K48">
        <f>Bawana_Spot!Q48</f>
        <v>0</v>
      </c>
      <c r="L48">
        <f>TWOMCL!P48</f>
        <v>0</v>
      </c>
      <c r="M48">
        <f>EDWPCL!T48</f>
        <v>0</v>
      </c>
      <c r="N48">
        <f>'MSW BWN'!T48</f>
        <v>0</v>
      </c>
      <c r="O48">
        <f>BYPL_ISGS_exbus!DM48</f>
        <v>642.15881219353162</v>
      </c>
      <c r="P48" s="36">
        <v>63.36</v>
      </c>
      <c r="Q48" s="36">
        <v>22.05</v>
      </c>
      <c r="R48" s="38">
        <v>26.3</v>
      </c>
      <c r="S48" s="38">
        <v>0</v>
      </c>
      <c r="T48" s="37">
        <f>SUMPRODUCT(LTA!J48:AN48,LTA!J$101:AN$101,LTA!J$104:AN$104)</f>
        <v>239.20999999999998</v>
      </c>
      <c r="U48" s="37">
        <f>SUMPRODUCT(LTA!J48:AN48,LTA!J$102:AN$102,LTA!J$104:AN$104)</f>
        <v>106.89999999999999</v>
      </c>
      <c r="V48" s="66">
        <f>SUMPRODUCT(MTOA!B48:G48,MTOA!B$102:G$102,MTOA!B$104:G$104)</f>
        <v>0</v>
      </c>
      <c r="W48" s="66">
        <f>SUMPRODUCT(MTOA!B48:G48,MTOA!B$101:G$101,MTOA!B$104:G$104)</f>
        <v>0</v>
      </c>
      <c r="X48">
        <v>0</v>
      </c>
      <c r="Y48" s="34">
        <f>IEX!I48</f>
        <v>0</v>
      </c>
      <c r="Z48" s="34">
        <f>IEX!O48</f>
        <v>0</v>
      </c>
      <c r="AA48" s="75">
        <f>STOA!I48</f>
        <v>0</v>
      </c>
      <c r="AB48" s="75">
        <f>-STOA!O48</f>
        <v>-220</v>
      </c>
      <c r="AC48">
        <f t="shared" si="0"/>
        <v>12.126223416589573</v>
      </c>
      <c r="AD48">
        <f t="shared" si="1"/>
        <v>865.08293588946492</v>
      </c>
      <c r="AE48">
        <f>'IDT-1'!C48</f>
        <v>0</v>
      </c>
      <c r="AF48" s="24"/>
      <c r="AG48">
        <f t="shared" si="2"/>
        <v>865.08293588946492</v>
      </c>
      <c r="AI48" s="34">
        <f>PXIL!I48</f>
        <v>0</v>
      </c>
      <c r="AJ48" s="34">
        <f>PXIL!O48</f>
        <v>0</v>
      </c>
      <c r="AK48" s="34">
        <f>RTM_IEX!I48</f>
        <v>0</v>
      </c>
      <c r="AL48" s="34">
        <f>RTM_IEX!O48</f>
        <v>-62</v>
      </c>
      <c r="AM48" s="34">
        <f>RTM_PXI!I48</f>
        <v>0</v>
      </c>
      <c r="AN48" s="34">
        <f>RTM_PXI!O48</f>
        <v>0</v>
      </c>
      <c r="AO48" s="148">
        <f>GDAM_IEX!I48</f>
        <v>0</v>
      </c>
      <c r="AP48" s="148">
        <f>GDAM_IEX!O48</f>
        <v>0</v>
      </c>
      <c r="AQ48" s="148">
        <f>GDAM_PXI!I48</f>
        <v>0</v>
      </c>
      <c r="AR48" s="148">
        <f>GDAM_PXI!O48</f>
        <v>0</v>
      </c>
      <c r="AS48">
        <f>HPX!I48</f>
        <v>0</v>
      </c>
      <c r="AT48">
        <f>HPX!O48</f>
        <v>0</v>
      </c>
    </row>
    <row r="49" spans="1:46">
      <c r="A49" t="s">
        <v>91</v>
      </c>
      <c r="D49">
        <f>TWEPL!Q49</f>
        <v>5.9491499999999995</v>
      </c>
      <c r="E49">
        <f>GT_NG!Q49</f>
        <v>8.2829548563611493</v>
      </c>
      <c r="F49">
        <f>GT_Spot!Q49</f>
        <v>0</v>
      </c>
      <c r="G49">
        <f>PPCL_NG!Q49</f>
        <v>0</v>
      </c>
      <c r="H49">
        <f>PPCL_Spot!Q49</f>
        <v>0</v>
      </c>
      <c r="I49">
        <f>Bawana_NG!Q49</f>
        <v>44.998242256161873</v>
      </c>
      <c r="J49">
        <f>Bawana_RLNG!Q49</f>
        <v>0</v>
      </c>
      <c r="K49">
        <f>Bawana_Spot!Q49</f>
        <v>0</v>
      </c>
      <c r="L49">
        <f>TWOMCL!P49</f>
        <v>0</v>
      </c>
      <c r="M49">
        <f>EDWPCL!T49</f>
        <v>0</v>
      </c>
      <c r="N49">
        <f>'MSW BWN'!T49</f>
        <v>0</v>
      </c>
      <c r="O49">
        <f>BYPL_ISGS_exbus!DM49</f>
        <v>629.13248091020682</v>
      </c>
      <c r="P49" s="36">
        <v>63.36</v>
      </c>
      <c r="Q49" s="36">
        <v>22.05</v>
      </c>
      <c r="R49" s="38">
        <v>26.3</v>
      </c>
      <c r="S49" s="38">
        <v>0</v>
      </c>
      <c r="T49" s="37">
        <f>SUMPRODUCT(LTA!J49:AN49,LTA!J$101:AN$101,LTA!J$104:AN$104)</f>
        <v>237.54000000000002</v>
      </c>
      <c r="U49" s="37">
        <f>SUMPRODUCT(LTA!J49:AN49,LTA!J$102:AN$102,LTA!J$104:AN$104)</f>
        <v>106.58</v>
      </c>
      <c r="V49" s="66">
        <f>SUMPRODUCT(MTOA!B49:G49,MTOA!B$102:G$102,MTOA!B$104:G$104)</f>
        <v>0</v>
      </c>
      <c r="W49" s="66">
        <f>SUMPRODUCT(MTOA!B49:G49,MTOA!B$101:G$101,MTOA!B$104:G$104)</f>
        <v>0</v>
      </c>
      <c r="X49">
        <v>0</v>
      </c>
      <c r="Y49" s="34">
        <f>IEX!I49</f>
        <v>0</v>
      </c>
      <c r="Z49" s="34">
        <f>IEX!O49</f>
        <v>0</v>
      </c>
      <c r="AA49" s="75">
        <f>STOA!I49</f>
        <v>0</v>
      </c>
      <c r="AB49" s="75">
        <f>-STOA!O49</f>
        <v>-220</v>
      </c>
      <c r="AC49">
        <f t="shared" si="0"/>
        <v>12.144095915132761</v>
      </c>
      <c r="AD49">
        <f t="shared" si="1"/>
        <v>833.04873210759706</v>
      </c>
      <c r="AE49">
        <f>'IDT-1'!C49</f>
        <v>0</v>
      </c>
      <c r="AF49" s="24"/>
      <c r="AG49">
        <f t="shared" si="2"/>
        <v>833.04873210759706</v>
      </c>
      <c r="AI49" s="34">
        <f>PXIL!I49</f>
        <v>0</v>
      </c>
      <c r="AJ49" s="34">
        <f>PXIL!O49</f>
        <v>0</v>
      </c>
      <c r="AK49" s="34">
        <f>RTM_IEX!I49</f>
        <v>0</v>
      </c>
      <c r="AL49" s="34">
        <f>RTM_IEX!O49</f>
        <v>-79</v>
      </c>
      <c r="AM49" s="34">
        <f>RTM_PXI!I49</f>
        <v>0</v>
      </c>
      <c r="AN49" s="34">
        <f>RTM_PXI!O49</f>
        <v>0</v>
      </c>
      <c r="AO49" s="148">
        <f>GDAM_IEX!I49</f>
        <v>0</v>
      </c>
      <c r="AP49" s="148">
        <f>GDAM_IEX!O49</f>
        <v>0</v>
      </c>
      <c r="AQ49" s="148">
        <f>GDAM_PXI!I49</f>
        <v>0</v>
      </c>
      <c r="AR49" s="148">
        <f>GDAM_PXI!O49</f>
        <v>0</v>
      </c>
      <c r="AS49">
        <f>HPX!I49</f>
        <v>0</v>
      </c>
      <c r="AT49">
        <f>HPX!O49</f>
        <v>0</v>
      </c>
    </row>
    <row r="50" spans="1:46">
      <c r="A50" t="s">
        <v>92</v>
      </c>
      <c r="D50">
        <f>TWEPL!Q50</f>
        <v>5.9491499999999995</v>
      </c>
      <c r="E50">
        <f>GT_NG!Q50</f>
        <v>8.2829548563611493</v>
      </c>
      <c r="F50">
        <f>GT_Spot!Q50</f>
        <v>0</v>
      </c>
      <c r="G50">
        <f>PPCL_NG!Q50</f>
        <v>0</v>
      </c>
      <c r="H50">
        <f>PPCL_Spot!Q50</f>
        <v>0</v>
      </c>
      <c r="I50">
        <f>Bawana_NG!Q50</f>
        <v>44.998242256161873</v>
      </c>
      <c r="J50">
        <f>Bawana_RLNG!Q50</f>
        <v>0</v>
      </c>
      <c r="K50">
        <f>Bawana_Spot!Q50</f>
        <v>0</v>
      </c>
      <c r="L50">
        <f>TWOMCL!P50</f>
        <v>0</v>
      </c>
      <c r="M50">
        <f>EDWPCL!T50</f>
        <v>0</v>
      </c>
      <c r="N50">
        <f>'MSW BWN'!T50</f>
        <v>0</v>
      </c>
      <c r="O50">
        <f>BYPL_ISGS_exbus!DM50</f>
        <v>627.2060730423583</v>
      </c>
      <c r="P50" s="36">
        <v>63.36</v>
      </c>
      <c r="Q50" s="36">
        <v>11.55</v>
      </c>
      <c r="R50" s="38">
        <v>26.3</v>
      </c>
      <c r="S50" s="38">
        <v>0</v>
      </c>
      <c r="T50" s="37">
        <f>SUMPRODUCT(LTA!J50:AN50,LTA!J$101:AN$101,LTA!J$104:AN$104)</f>
        <v>237.54000000000002</v>
      </c>
      <c r="U50" s="37">
        <f>SUMPRODUCT(LTA!J50:AN50,LTA!J$102:AN$102,LTA!J$104:AN$104)</f>
        <v>83.67</v>
      </c>
      <c r="V50" s="66">
        <f>SUMPRODUCT(MTOA!B50:G50,MTOA!B$102:G$102,MTOA!B$104:G$104)</f>
        <v>0</v>
      </c>
      <c r="W50" s="66">
        <f>SUMPRODUCT(MTOA!B50:G50,MTOA!B$101:G$101,MTOA!B$104:G$104)</f>
        <v>0</v>
      </c>
      <c r="X50">
        <v>0</v>
      </c>
      <c r="Y50" s="34">
        <f>IEX!I50</f>
        <v>0</v>
      </c>
      <c r="Z50" s="34">
        <f>IEX!O50</f>
        <v>0</v>
      </c>
      <c r="AA50" s="75">
        <f>STOA!I50</f>
        <v>0</v>
      </c>
      <c r="AB50" s="75">
        <f>-STOA!O50</f>
        <v>-220</v>
      </c>
      <c r="AC50">
        <f t="shared" si="0"/>
        <v>11.660904619095275</v>
      </c>
      <c r="AD50">
        <f t="shared" si="1"/>
        <v>820.19551553578606</v>
      </c>
      <c r="AE50">
        <f>'IDT-1'!C50</f>
        <v>0</v>
      </c>
      <c r="AF50" s="24"/>
      <c r="AG50">
        <f t="shared" si="2"/>
        <v>820.19551553578606</v>
      </c>
      <c r="AI50" s="34">
        <f>PXIL!I50</f>
        <v>0</v>
      </c>
      <c r="AJ50" s="34">
        <f>PXIL!O50</f>
        <v>0</v>
      </c>
      <c r="AK50" s="34">
        <f>RTM_IEX!I50</f>
        <v>0</v>
      </c>
      <c r="AL50" s="34">
        <f>RTM_IEX!O50</f>
        <v>-57</v>
      </c>
      <c r="AM50" s="34">
        <f>RTM_PXI!I50</f>
        <v>0</v>
      </c>
      <c r="AN50" s="34">
        <f>RTM_PXI!O50</f>
        <v>0</v>
      </c>
      <c r="AO50" s="148">
        <f>GDAM_IEX!I50</f>
        <v>0</v>
      </c>
      <c r="AP50" s="148">
        <f>GDAM_IEX!O50</f>
        <v>0</v>
      </c>
      <c r="AQ50" s="148">
        <f>GDAM_PXI!I50</f>
        <v>0</v>
      </c>
      <c r="AR50" s="148">
        <f>GDAM_PXI!O50</f>
        <v>0</v>
      </c>
      <c r="AS50">
        <f>HPX!I50</f>
        <v>0</v>
      </c>
      <c r="AT50">
        <f>HPX!O50</f>
        <v>0</v>
      </c>
    </row>
    <row r="51" spans="1:46">
      <c r="A51" t="s">
        <v>93</v>
      </c>
      <c r="D51">
        <f>TWEPL!Q51</f>
        <v>5.9491499999999995</v>
      </c>
      <c r="E51">
        <f>GT_NG!Q51</f>
        <v>7.9415073115860508</v>
      </c>
      <c r="F51">
        <f>GT_Spot!Q51</f>
        <v>0</v>
      </c>
      <c r="G51">
        <f>PPCL_NG!Q51</f>
        <v>0</v>
      </c>
      <c r="H51">
        <f>PPCL_Spot!Q51</f>
        <v>0</v>
      </c>
      <c r="I51">
        <f>Bawana_NG!Q51</f>
        <v>44.998242256161873</v>
      </c>
      <c r="J51">
        <f>Bawana_RLNG!Q51</f>
        <v>0</v>
      </c>
      <c r="K51">
        <f>Bawana_Spot!Q51</f>
        <v>0</v>
      </c>
      <c r="L51">
        <f>TWOMCL!P51</f>
        <v>0</v>
      </c>
      <c r="M51">
        <f>EDWPCL!T51</f>
        <v>0</v>
      </c>
      <c r="N51">
        <f>'MSW BWN'!T51</f>
        <v>0</v>
      </c>
      <c r="O51">
        <f>BYPL_ISGS_exbus!DM51</f>
        <v>627.23203476133347</v>
      </c>
      <c r="P51" s="36">
        <v>68.037371552190379</v>
      </c>
      <c r="Q51" s="36">
        <v>11.55</v>
      </c>
      <c r="R51" s="38">
        <v>26.3</v>
      </c>
      <c r="S51" s="38">
        <v>0</v>
      </c>
      <c r="T51" s="37">
        <f>SUMPRODUCT(LTA!J51:AN51,LTA!J$101:AN$101,LTA!J$104:AN$104)</f>
        <v>237.54000000000002</v>
      </c>
      <c r="U51" s="37">
        <f>SUMPRODUCT(LTA!J51:AN51,LTA!J$102:AN$102,LTA!J$104:AN$104)</f>
        <v>59.599999999999994</v>
      </c>
      <c r="V51" s="66">
        <f>SUMPRODUCT(MTOA!B51:G51,MTOA!B$102:G$102,MTOA!B$104:G$104)</f>
        <v>0</v>
      </c>
      <c r="W51" s="66">
        <f>SUMPRODUCT(MTOA!B51:G51,MTOA!B$101:G$101,MTOA!B$104:G$104)</f>
        <v>0</v>
      </c>
      <c r="X51">
        <v>0</v>
      </c>
      <c r="Y51" s="34">
        <f>IEX!I51</f>
        <v>0</v>
      </c>
      <c r="Z51" s="34">
        <f>IEX!O51</f>
        <v>0</v>
      </c>
      <c r="AA51" s="75">
        <f>STOA!I51</f>
        <v>0</v>
      </c>
      <c r="AB51" s="75">
        <f>-STOA!O51</f>
        <v>-220</v>
      </c>
      <c r="AC51">
        <f t="shared" si="0"/>
        <v>11.554654563271177</v>
      </c>
      <c r="AD51">
        <f t="shared" si="1"/>
        <v>793.59365131800052</v>
      </c>
      <c r="AE51">
        <f>'IDT-1'!C51</f>
        <v>0</v>
      </c>
      <c r="AF51" s="24"/>
      <c r="AG51">
        <f t="shared" si="2"/>
        <v>793.59365131800052</v>
      </c>
      <c r="AI51" s="34">
        <f>PXIL!I51</f>
        <v>0</v>
      </c>
      <c r="AJ51" s="34">
        <f>PXIL!O51</f>
        <v>0</v>
      </c>
      <c r="AK51" s="34">
        <f>RTM_IEX!I51</f>
        <v>0</v>
      </c>
      <c r="AL51" s="34">
        <f>RTM_IEX!O51</f>
        <v>-64</v>
      </c>
      <c r="AM51" s="34">
        <f>RTM_PXI!I51</f>
        <v>0</v>
      </c>
      <c r="AN51" s="34">
        <f>RTM_PXI!O51</f>
        <v>0</v>
      </c>
      <c r="AO51" s="148">
        <f>GDAM_IEX!I51</f>
        <v>0</v>
      </c>
      <c r="AP51" s="148">
        <f>GDAM_IEX!O51</f>
        <v>0</v>
      </c>
      <c r="AQ51" s="148">
        <f>GDAM_PXI!I51</f>
        <v>0</v>
      </c>
      <c r="AR51" s="148">
        <f>GDAM_PXI!O51</f>
        <v>0</v>
      </c>
      <c r="AS51">
        <f>HPX!I51</f>
        <v>0</v>
      </c>
      <c r="AT51">
        <f>HPX!O51</f>
        <v>0</v>
      </c>
    </row>
    <row r="52" spans="1:46">
      <c r="A52" t="s">
        <v>94</v>
      </c>
      <c r="D52">
        <f>TWEPL!Q52</f>
        <v>5.9491499999999995</v>
      </c>
      <c r="E52">
        <f>GT_NG!Q52</f>
        <v>7.9415073115860508</v>
      </c>
      <c r="F52">
        <f>GT_Spot!Q52</f>
        <v>0</v>
      </c>
      <c r="G52">
        <f>PPCL_NG!Q52</f>
        <v>0</v>
      </c>
      <c r="H52">
        <f>PPCL_Spot!Q52</f>
        <v>0</v>
      </c>
      <c r="I52">
        <f>Bawana_NG!Q52</f>
        <v>45</v>
      </c>
      <c r="J52">
        <f>Bawana_RLNG!Q52</f>
        <v>0</v>
      </c>
      <c r="K52">
        <f>Bawana_Spot!Q52</f>
        <v>0</v>
      </c>
      <c r="L52">
        <f>TWOMCL!P52</f>
        <v>0</v>
      </c>
      <c r="M52">
        <f>EDWPCL!T52</f>
        <v>0</v>
      </c>
      <c r="N52">
        <f>'MSW BWN'!T52</f>
        <v>0</v>
      </c>
      <c r="O52">
        <f>BYPL_ISGS_exbus!DM52</f>
        <v>627.23157564734618</v>
      </c>
      <c r="P52" s="36">
        <v>68.037371552190379</v>
      </c>
      <c r="Q52" s="36">
        <v>11.55</v>
      </c>
      <c r="R52" s="38">
        <v>26.3</v>
      </c>
      <c r="S52" s="38">
        <v>0</v>
      </c>
      <c r="T52" s="37">
        <f>SUMPRODUCT(LTA!J52:AN52,LTA!J$101:AN$101,LTA!J$104:AN$104)</f>
        <v>239.04000000000002</v>
      </c>
      <c r="U52" s="37">
        <f>SUMPRODUCT(LTA!J52:AN52,LTA!J$102:AN$102,LTA!J$104:AN$104)</f>
        <v>59.599999999999994</v>
      </c>
      <c r="V52" s="66">
        <f>SUMPRODUCT(MTOA!B52:G52,MTOA!B$102:G$102,MTOA!B$104:G$104)</f>
        <v>0</v>
      </c>
      <c r="W52" s="66">
        <f>SUMPRODUCT(MTOA!B52:G52,MTOA!B$101:G$101,MTOA!B$104:G$104)</f>
        <v>0</v>
      </c>
      <c r="X52">
        <v>0</v>
      </c>
      <c r="Y52" s="34">
        <f>IEX!I52</f>
        <v>0</v>
      </c>
      <c r="Z52" s="34">
        <f>IEX!O52</f>
        <v>-21</v>
      </c>
      <c r="AA52" s="75">
        <f>STOA!I52</f>
        <v>0</v>
      </c>
      <c r="AB52" s="75">
        <f>-STOA!O52</f>
        <v>-220</v>
      </c>
      <c r="AC52">
        <f t="shared" si="0"/>
        <v>11.745159783984596</v>
      </c>
      <c r="AD52">
        <f t="shared" si="1"/>
        <v>773.90444472713796</v>
      </c>
      <c r="AE52">
        <f>'IDT-1'!C52</f>
        <v>0</v>
      </c>
      <c r="AF52" s="24"/>
      <c r="AG52">
        <f t="shared" si="2"/>
        <v>773.90444472713796</v>
      </c>
      <c r="AI52" s="34">
        <f>PXIL!I52</f>
        <v>0</v>
      </c>
      <c r="AJ52" s="34">
        <f>PXIL!O52</f>
        <v>0</v>
      </c>
      <c r="AK52" s="34">
        <f>RTM_IEX!I52</f>
        <v>0</v>
      </c>
      <c r="AL52" s="34">
        <f>RTM_IEX!O52</f>
        <v>-64</v>
      </c>
      <c r="AM52" s="34">
        <f>RTM_PXI!I52</f>
        <v>0</v>
      </c>
      <c r="AN52" s="34">
        <f>RTM_PXI!O52</f>
        <v>0</v>
      </c>
      <c r="AO52" s="148">
        <f>GDAM_IEX!I52</f>
        <v>0</v>
      </c>
      <c r="AP52" s="148">
        <f>GDAM_IEX!O52</f>
        <v>0</v>
      </c>
      <c r="AQ52" s="148">
        <f>GDAM_PXI!I52</f>
        <v>0</v>
      </c>
      <c r="AR52" s="148">
        <f>GDAM_PXI!O52</f>
        <v>0</v>
      </c>
      <c r="AS52">
        <f>HPX!I52</f>
        <v>0</v>
      </c>
      <c r="AT52">
        <f>HPX!O52</f>
        <v>0</v>
      </c>
    </row>
    <row r="53" spans="1:46">
      <c r="A53" t="s">
        <v>95</v>
      </c>
      <c r="D53">
        <f>TWEPL!Q53</f>
        <v>5.9491499999999995</v>
      </c>
      <c r="E53">
        <f>GT_NG!Q53</f>
        <v>7.9415073115860508</v>
      </c>
      <c r="F53">
        <f>GT_Spot!Q53</f>
        <v>0</v>
      </c>
      <c r="G53">
        <f>PPCL_NG!Q53</f>
        <v>0</v>
      </c>
      <c r="H53">
        <f>PPCL_Spot!Q53</f>
        <v>0</v>
      </c>
      <c r="I53">
        <f>Bawana_NG!Q53</f>
        <v>45</v>
      </c>
      <c r="J53">
        <f>Bawana_RLNG!Q53</f>
        <v>0</v>
      </c>
      <c r="K53">
        <f>Bawana_Spot!Q53</f>
        <v>0</v>
      </c>
      <c r="L53">
        <f>TWOMCL!P53</f>
        <v>0</v>
      </c>
      <c r="M53">
        <f>EDWPCL!T53</f>
        <v>0</v>
      </c>
      <c r="N53">
        <f>'MSW BWN'!T53</f>
        <v>0</v>
      </c>
      <c r="O53">
        <f>BYPL_ISGS_exbus!DM53</f>
        <v>621.33648441807657</v>
      </c>
      <c r="P53" s="36">
        <v>68.037371552190379</v>
      </c>
      <c r="Q53" s="36">
        <v>11.55</v>
      </c>
      <c r="R53" s="38">
        <v>26.3</v>
      </c>
      <c r="S53" s="38">
        <v>0</v>
      </c>
      <c r="T53" s="37">
        <f>SUMPRODUCT(LTA!J53:AN53,LTA!J$101:AN$101,LTA!J$104:AN$104)</f>
        <v>238.04000000000002</v>
      </c>
      <c r="U53" s="37">
        <f>SUMPRODUCT(LTA!J53:AN53,LTA!J$102:AN$102,LTA!J$104:AN$104)</f>
        <v>59.599999999999994</v>
      </c>
      <c r="V53" s="66">
        <f>SUMPRODUCT(MTOA!B53:G53,MTOA!B$102:G$102,MTOA!B$104:G$104)</f>
        <v>0</v>
      </c>
      <c r="W53" s="66">
        <f>SUMPRODUCT(MTOA!B53:G53,MTOA!B$101:G$101,MTOA!B$104:G$104)</f>
        <v>0</v>
      </c>
      <c r="X53">
        <v>0</v>
      </c>
      <c r="Y53" s="34">
        <f>IEX!I53</f>
        <v>0</v>
      </c>
      <c r="Z53" s="34">
        <f>IEX!O53</f>
        <v>-31</v>
      </c>
      <c r="AA53" s="75">
        <f>STOA!I53</f>
        <v>0</v>
      </c>
      <c r="AB53" s="75">
        <f>-STOA!O53</f>
        <v>-220</v>
      </c>
      <c r="AC53">
        <f t="shared" si="0"/>
        <v>11.831250698981844</v>
      </c>
      <c r="AD53">
        <f t="shared" si="1"/>
        <v>749.92326258287108</v>
      </c>
      <c r="AE53">
        <f>'IDT-1'!C53</f>
        <v>0</v>
      </c>
      <c r="AF53" s="24"/>
      <c r="AG53">
        <f t="shared" si="2"/>
        <v>749.92326258287108</v>
      </c>
      <c r="AI53" s="34">
        <f>PXIL!I53</f>
        <v>0</v>
      </c>
      <c r="AJ53" s="34">
        <f>PXIL!O53</f>
        <v>0</v>
      </c>
      <c r="AK53" s="34">
        <f>RTM_IEX!I53</f>
        <v>0</v>
      </c>
      <c r="AL53" s="34">
        <f>RTM_IEX!O53</f>
        <v>-71</v>
      </c>
      <c r="AM53" s="34">
        <f>RTM_PXI!I53</f>
        <v>0</v>
      </c>
      <c r="AN53" s="34">
        <f>RTM_PXI!O53</f>
        <v>0</v>
      </c>
      <c r="AO53" s="148">
        <f>GDAM_IEX!I53</f>
        <v>0</v>
      </c>
      <c r="AP53" s="148">
        <f>GDAM_IEX!O53</f>
        <v>0</v>
      </c>
      <c r="AQ53" s="148">
        <f>GDAM_PXI!I53</f>
        <v>0</v>
      </c>
      <c r="AR53" s="148">
        <f>GDAM_PXI!O53</f>
        <v>0</v>
      </c>
      <c r="AS53">
        <f>HPX!I53</f>
        <v>0</v>
      </c>
      <c r="AT53">
        <f>HPX!O53</f>
        <v>0</v>
      </c>
    </row>
    <row r="54" spans="1:46">
      <c r="A54" t="s">
        <v>96</v>
      </c>
      <c r="D54">
        <f>TWEPL!Q54</f>
        <v>5.9491499999999995</v>
      </c>
      <c r="E54">
        <f>GT_NG!Q54</f>
        <v>7.9415073115860508</v>
      </c>
      <c r="F54">
        <f>GT_Spot!Q54</f>
        <v>0</v>
      </c>
      <c r="G54">
        <f>PPCL_NG!Q54</f>
        <v>0</v>
      </c>
      <c r="H54">
        <f>PPCL_Spot!Q54</f>
        <v>0</v>
      </c>
      <c r="I54">
        <f>Bawana_NG!Q54</f>
        <v>45</v>
      </c>
      <c r="J54">
        <f>Bawana_RLNG!Q54</f>
        <v>0</v>
      </c>
      <c r="K54">
        <f>Bawana_Spot!Q54</f>
        <v>0</v>
      </c>
      <c r="L54">
        <f>TWOMCL!P54</f>
        <v>0</v>
      </c>
      <c r="M54">
        <f>EDWPCL!T54</f>
        <v>0</v>
      </c>
      <c r="N54">
        <f>'MSW BWN'!T54</f>
        <v>0</v>
      </c>
      <c r="O54">
        <f>BYPL_ISGS_exbus!DM54</f>
        <v>621.32636848121547</v>
      </c>
      <c r="P54" s="36">
        <v>68.037371552190379</v>
      </c>
      <c r="Q54" s="36">
        <v>11.55</v>
      </c>
      <c r="R54" s="38">
        <v>26.3</v>
      </c>
      <c r="S54" s="38">
        <v>0</v>
      </c>
      <c r="T54" s="37">
        <f>SUMPRODUCT(LTA!J54:AN54,LTA!J$101:AN$101,LTA!J$104:AN$104)</f>
        <v>238.04000000000002</v>
      </c>
      <c r="U54" s="37">
        <f>SUMPRODUCT(LTA!J54:AN54,LTA!J$102:AN$102,LTA!J$104:AN$104)</f>
        <v>59.599999999999994</v>
      </c>
      <c r="V54" s="66">
        <f>SUMPRODUCT(MTOA!B54:G54,MTOA!B$102:G$102,MTOA!B$104:G$104)</f>
        <v>0</v>
      </c>
      <c r="W54" s="66">
        <f>SUMPRODUCT(MTOA!B54:G54,MTOA!B$101:G$101,MTOA!B$104:G$104)</f>
        <v>0</v>
      </c>
      <c r="X54">
        <v>0</v>
      </c>
      <c r="Y54" s="34">
        <f>IEX!I54</f>
        <v>0</v>
      </c>
      <c r="Z54" s="34">
        <f>IEX!O54</f>
        <v>-56</v>
      </c>
      <c r="AA54" s="75">
        <f>STOA!I54</f>
        <v>0</v>
      </c>
      <c r="AB54" s="75">
        <f>-STOA!O54</f>
        <v>-220</v>
      </c>
      <c r="AC54">
        <f t="shared" si="0"/>
        <v>11.992117721885103</v>
      </c>
      <c r="AD54">
        <f t="shared" si="1"/>
        <v>730.75227962310669</v>
      </c>
      <c r="AE54">
        <f>'IDT-1'!C54</f>
        <v>0</v>
      </c>
      <c r="AF54" s="24"/>
      <c r="AG54">
        <f t="shared" si="2"/>
        <v>730.75227962310669</v>
      </c>
      <c r="AI54" s="34">
        <f>PXIL!I54</f>
        <v>0</v>
      </c>
      <c r="AJ54" s="34">
        <f>PXIL!O54</f>
        <v>0</v>
      </c>
      <c r="AK54" s="34">
        <f>RTM_IEX!I54</f>
        <v>0</v>
      </c>
      <c r="AL54" s="34">
        <f>RTM_IEX!O54</f>
        <v>-65</v>
      </c>
      <c r="AM54" s="34">
        <f>RTM_PXI!I54</f>
        <v>0</v>
      </c>
      <c r="AN54" s="34">
        <f>RTM_PXI!O54</f>
        <v>0</v>
      </c>
      <c r="AO54" s="148">
        <f>GDAM_IEX!I54</f>
        <v>0</v>
      </c>
      <c r="AP54" s="148">
        <f>GDAM_IEX!O54</f>
        <v>0</v>
      </c>
      <c r="AQ54" s="148">
        <f>GDAM_PXI!I54</f>
        <v>0</v>
      </c>
      <c r="AR54" s="148">
        <f>GDAM_PXI!O54</f>
        <v>0</v>
      </c>
      <c r="AS54">
        <f>HPX!I54</f>
        <v>0</v>
      </c>
      <c r="AT54">
        <f>HPX!O54</f>
        <v>0</v>
      </c>
    </row>
    <row r="55" spans="1:46">
      <c r="A55" t="s">
        <v>97</v>
      </c>
      <c r="D55">
        <f>TWEPL!Q55</f>
        <v>5.9491499999999995</v>
      </c>
      <c r="E55">
        <f>GT_NG!Q55</f>
        <v>7.9415073115860508</v>
      </c>
      <c r="F55">
        <f>GT_Spot!Q55</f>
        <v>0</v>
      </c>
      <c r="G55">
        <f>PPCL_NG!Q55</f>
        <v>0</v>
      </c>
      <c r="H55">
        <f>PPCL_Spot!Q55</f>
        <v>0</v>
      </c>
      <c r="I55">
        <f>Bawana_NG!Q55</f>
        <v>45</v>
      </c>
      <c r="J55">
        <f>Bawana_RLNG!Q55</f>
        <v>0</v>
      </c>
      <c r="K55">
        <f>Bawana_Spot!Q55</f>
        <v>0</v>
      </c>
      <c r="L55">
        <f>TWOMCL!P55</f>
        <v>0</v>
      </c>
      <c r="M55">
        <f>EDWPCL!T55</f>
        <v>0</v>
      </c>
      <c r="N55">
        <f>'MSW BWN'!T55</f>
        <v>0</v>
      </c>
      <c r="O55">
        <f>BYPL_ISGS_exbus!DM55</f>
        <v>621.53092252102954</v>
      </c>
      <c r="P55" s="36">
        <v>33.69</v>
      </c>
      <c r="Q55" s="36">
        <v>11.55</v>
      </c>
      <c r="R55" s="38">
        <v>26.3</v>
      </c>
      <c r="S55" s="38">
        <v>0</v>
      </c>
      <c r="T55" s="37">
        <f>SUMPRODUCT(LTA!J55:AN55,LTA!J$101:AN$101,LTA!J$104:AN$104)</f>
        <v>239.63000000000002</v>
      </c>
      <c r="U55" s="37">
        <f>SUMPRODUCT(LTA!J55:AN55,LTA!J$102:AN$102,LTA!J$104:AN$104)</f>
        <v>59.599999999999994</v>
      </c>
      <c r="V55" s="66">
        <f>SUMPRODUCT(MTOA!B55:G55,MTOA!B$102:G$102,MTOA!B$104:G$104)</f>
        <v>0</v>
      </c>
      <c r="W55" s="66">
        <f>SUMPRODUCT(MTOA!B55:G55,MTOA!B$101:G$101,MTOA!B$104:G$104)</f>
        <v>0</v>
      </c>
      <c r="X55">
        <v>0</v>
      </c>
      <c r="Y55" s="34">
        <f>IEX!I55</f>
        <v>0</v>
      </c>
      <c r="Z55" s="34">
        <f>IEX!O55</f>
        <v>-26</v>
      </c>
      <c r="AA55" s="75">
        <f>STOA!I55</f>
        <v>0</v>
      </c>
      <c r="AB55" s="75">
        <f>-STOA!O55</f>
        <v>-220</v>
      </c>
      <c r="AC55">
        <f t="shared" si="0"/>
        <v>11.659375950706918</v>
      </c>
      <c r="AD55">
        <f t="shared" si="1"/>
        <v>705.53220388190869</v>
      </c>
      <c r="AE55">
        <f>'IDT-1'!C55</f>
        <v>0</v>
      </c>
      <c r="AF55" s="24"/>
      <c r="AG55">
        <f t="shared" si="2"/>
        <v>705.53220388190869</v>
      </c>
      <c r="AI55" s="34">
        <f>PXIL!I55</f>
        <v>0</v>
      </c>
      <c r="AJ55" s="34">
        <f>PXIL!O55</f>
        <v>0</v>
      </c>
      <c r="AK55" s="34">
        <f>RTM_IEX!I55</f>
        <v>0</v>
      </c>
      <c r="AL55" s="34">
        <f>RTM_IEX!O55</f>
        <v>-88</v>
      </c>
      <c r="AM55" s="34">
        <f>RTM_PXI!I55</f>
        <v>0</v>
      </c>
      <c r="AN55" s="34">
        <f>RTM_PXI!O55</f>
        <v>0</v>
      </c>
      <c r="AO55" s="148">
        <f>GDAM_IEX!I55</f>
        <v>0</v>
      </c>
      <c r="AP55" s="148">
        <f>GDAM_IEX!O55</f>
        <v>0</v>
      </c>
      <c r="AQ55" s="148">
        <f>GDAM_PXI!I55</f>
        <v>0</v>
      </c>
      <c r="AR55" s="148">
        <f>GDAM_PXI!O55</f>
        <v>0</v>
      </c>
      <c r="AS55">
        <f>HPX!I55</f>
        <v>0</v>
      </c>
      <c r="AT55">
        <f>HPX!O55</f>
        <v>0</v>
      </c>
    </row>
    <row r="56" spans="1:46">
      <c r="A56" t="s">
        <v>98</v>
      </c>
      <c r="D56">
        <f>TWEPL!Q56</f>
        <v>5.9491499999999995</v>
      </c>
      <c r="E56">
        <f>GT_NG!Q56</f>
        <v>7.9415073115860508</v>
      </c>
      <c r="F56">
        <f>GT_Spot!Q56</f>
        <v>0</v>
      </c>
      <c r="G56">
        <f>PPCL_NG!Q56</f>
        <v>0</v>
      </c>
      <c r="H56">
        <f>PPCL_Spot!Q56</f>
        <v>0</v>
      </c>
      <c r="I56">
        <f>Bawana_NG!Q56</f>
        <v>45</v>
      </c>
      <c r="J56">
        <f>Bawana_RLNG!Q56</f>
        <v>0</v>
      </c>
      <c r="K56">
        <f>Bawana_Spot!Q56</f>
        <v>1.44</v>
      </c>
      <c r="L56">
        <f>TWOMCL!P56</f>
        <v>0</v>
      </c>
      <c r="M56">
        <f>EDWPCL!T56</f>
        <v>0</v>
      </c>
      <c r="N56">
        <f>'MSW BWN'!T56</f>
        <v>0</v>
      </c>
      <c r="O56">
        <f>BYPL_ISGS_exbus!DM56</f>
        <v>621.46806032903726</v>
      </c>
      <c r="P56" s="36">
        <v>33.69</v>
      </c>
      <c r="Q56" s="36">
        <v>11.549999999999999</v>
      </c>
      <c r="R56" s="38">
        <v>26.3</v>
      </c>
      <c r="S56" s="38">
        <v>0</v>
      </c>
      <c r="T56" s="37">
        <f>SUMPRODUCT(LTA!J56:AN56,LTA!J$101:AN$101,LTA!J$104:AN$104)</f>
        <v>239.63000000000002</v>
      </c>
      <c r="U56" s="37">
        <f>SUMPRODUCT(LTA!J56:AN56,LTA!J$102:AN$102,LTA!J$104:AN$104)</f>
        <v>59.599999999999994</v>
      </c>
      <c r="V56" s="66">
        <f>SUMPRODUCT(MTOA!B56:G56,MTOA!B$102:G$102,MTOA!B$104:G$104)</f>
        <v>0</v>
      </c>
      <c r="W56" s="66">
        <f>SUMPRODUCT(MTOA!B56:G56,MTOA!B$101:G$101,MTOA!B$104:G$104)</f>
        <v>0</v>
      </c>
      <c r="X56">
        <v>0</v>
      </c>
      <c r="Y56" s="34">
        <f>IEX!I56</f>
        <v>0</v>
      </c>
      <c r="Z56" s="34">
        <f>IEX!O56</f>
        <v>-46</v>
      </c>
      <c r="AA56" s="75">
        <f>STOA!I56</f>
        <v>0</v>
      </c>
      <c r="AB56" s="75">
        <f>-STOA!O56</f>
        <v>-220</v>
      </c>
      <c r="AC56">
        <f t="shared" si="0"/>
        <v>11.925078640040855</v>
      </c>
      <c r="AD56">
        <f t="shared" si="1"/>
        <v>676.64363900058231</v>
      </c>
      <c r="AE56">
        <f>'IDT-1'!C56</f>
        <v>0</v>
      </c>
      <c r="AF56" s="24"/>
      <c r="AG56">
        <f t="shared" si="2"/>
        <v>676.64363900058231</v>
      </c>
      <c r="AI56" s="34">
        <f>PXIL!I56</f>
        <v>0</v>
      </c>
      <c r="AJ56" s="34">
        <f>PXIL!O56</f>
        <v>0</v>
      </c>
      <c r="AK56" s="34">
        <f>RTM_IEX!I56</f>
        <v>0</v>
      </c>
      <c r="AL56" s="34">
        <f>RTM_IEX!O56</f>
        <v>-98</v>
      </c>
      <c r="AM56" s="34">
        <f>RTM_PXI!I56</f>
        <v>0</v>
      </c>
      <c r="AN56" s="34">
        <f>RTM_PXI!O56</f>
        <v>0</v>
      </c>
      <c r="AO56" s="148">
        <f>GDAM_IEX!I56</f>
        <v>0</v>
      </c>
      <c r="AP56" s="148">
        <f>GDAM_IEX!O56</f>
        <v>0</v>
      </c>
      <c r="AQ56" s="148">
        <f>GDAM_PXI!I56</f>
        <v>0</v>
      </c>
      <c r="AR56" s="148">
        <f>GDAM_PXI!O56</f>
        <v>0</v>
      </c>
      <c r="AS56">
        <f>HPX!I56</f>
        <v>0</v>
      </c>
      <c r="AT56">
        <f>HPX!O56</f>
        <v>0</v>
      </c>
    </row>
    <row r="57" spans="1:46">
      <c r="A57" t="s">
        <v>99</v>
      </c>
      <c r="D57">
        <f>TWEPL!Q57</f>
        <v>5.9491499999999995</v>
      </c>
      <c r="E57">
        <f>GT_NG!Q57</f>
        <v>7.9415073115860508</v>
      </c>
      <c r="F57">
        <f>GT_Spot!Q57</f>
        <v>0</v>
      </c>
      <c r="G57">
        <f>PPCL_NG!Q57</f>
        <v>0</v>
      </c>
      <c r="H57">
        <f>PPCL_Spot!Q57</f>
        <v>0</v>
      </c>
      <c r="I57">
        <f>Bawana_NG!Q57</f>
        <v>46.51</v>
      </c>
      <c r="J57">
        <f>Bawana_RLNG!Q57</f>
        <v>0</v>
      </c>
      <c r="K57">
        <f>Bawana_Spot!Q57</f>
        <v>1.5601049727474601</v>
      </c>
      <c r="L57">
        <f>TWOMCL!P57</f>
        <v>0</v>
      </c>
      <c r="M57">
        <f>EDWPCL!T57</f>
        <v>0</v>
      </c>
      <c r="N57">
        <f>'MSW BWN'!T57</f>
        <v>0</v>
      </c>
      <c r="O57">
        <f>BYPL_ISGS_exbus!DM57</f>
        <v>620.79911295466025</v>
      </c>
      <c r="P57" s="36">
        <v>33.69</v>
      </c>
      <c r="Q57" s="36">
        <v>11.55</v>
      </c>
      <c r="R57" s="38">
        <v>26.3</v>
      </c>
      <c r="S57" s="38">
        <v>0</v>
      </c>
      <c r="T57" s="37">
        <f>SUMPRODUCT(LTA!J57:AN57,LTA!J$101:AN$101,LTA!J$104:AN$104)</f>
        <v>236.97</v>
      </c>
      <c r="U57" s="37">
        <f>SUMPRODUCT(LTA!J57:AN57,LTA!J$102:AN$102,LTA!J$104:AN$104)</f>
        <v>59.599999999999994</v>
      </c>
      <c r="V57" s="66">
        <f>SUMPRODUCT(MTOA!B57:G57,MTOA!B$102:G$102,MTOA!B$104:G$104)</f>
        <v>0</v>
      </c>
      <c r="W57" s="66">
        <f>SUMPRODUCT(MTOA!B57:G57,MTOA!B$101:G$101,MTOA!B$104:G$104)</f>
        <v>0</v>
      </c>
      <c r="X57">
        <v>0</v>
      </c>
      <c r="Y57" s="34">
        <f>IEX!I57</f>
        <v>0</v>
      </c>
      <c r="Z57" s="34">
        <f>IEX!O57</f>
        <v>-76</v>
      </c>
      <c r="AA57" s="75">
        <f>STOA!I57</f>
        <v>0</v>
      </c>
      <c r="AB57" s="75">
        <f>-STOA!O57</f>
        <v>-220</v>
      </c>
      <c r="AC57">
        <f t="shared" si="0"/>
        <v>11.732914051644498</v>
      </c>
      <c r="AD57">
        <f t="shared" si="1"/>
        <v>696.13696118734924</v>
      </c>
      <c r="AE57">
        <f>'IDT-1'!C57</f>
        <v>0</v>
      </c>
      <c r="AF57" s="24"/>
      <c r="AG57">
        <f t="shared" si="2"/>
        <v>696.13696118734924</v>
      </c>
      <c r="AI57" s="34">
        <f>PXIL!I57</f>
        <v>0</v>
      </c>
      <c r="AJ57" s="34">
        <f>PXIL!O57</f>
        <v>0</v>
      </c>
      <c r="AK57" s="34">
        <f>RTM_IEX!I57</f>
        <v>0</v>
      </c>
      <c r="AL57" s="34">
        <f>RTM_IEX!O57</f>
        <v>-47</v>
      </c>
      <c r="AM57" s="34">
        <f>RTM_PXI!I57</f>
        <v>0</v>
      </c>
      <c r="AN57" s="34">
        <f>RTM_PXI!O57</f>
        <v>0</v>
      </c>
      <c r="AO57" s="148">
        <f>GDAM_IEX!I57</f>
        <v>0</v>
      </c>
      <c r="AP57" s="148">
        <f>GDAM_IEX!O57</f>
        <v>0</v>
      </c>
      <c r="AQ57" s="148">
        <f>GDAM_PXI!I57</f>
        <v>0</v>
      </c>
      <c r="AR57" s="148">
        <f>GDAM_PXI!O57</f>
        <v>0</v>
      </c>
      <c r="AS57">
        <f>HPX!I57</f>
        <v>0</v>
      </c>
      <c r="AT57">
        <f>HPX!O57</f>
        <v>0</v>
      </c>
    </row>
    <row r="58" spans="1:46">
      <c r="A58" t="s">
        <v>100</v>
      </c>
      <c r="D58">
        <f>TWEPL!Q58</f>
        <v>5.9491499999999995</v>
      </c>
      <c r="E58">
        <f>GT_NG!Q58</f>
        <v>7.9415073115860508</v>
      </c>
      <c r="F58">
        <f>GT_Spot!Q58</f>
        <v>0</v>
      </c>
      <c r="G58">
        <f>PPCL_NG!Q58</f>
        <v>0</v>
      </c>
      <c r="H58">
        <f>PPCL_Spot!Q58</f>
        <v>0</v>
      </c>
      <c r="I58">
        <f>Bawana_NG!Q58</f>
        <v>46.51</v>
      </c>
      <c r="J58">
        <f>Bawana_RLNG!Q58</f>
        <v>0</v>
      </c>
      <c r="K58">
        <f>Bawana_Spot!Q58</f>
        <v>1.5601049727474601</v>
      </c>
      <c r="L58">
        <f>TWOMCL!P58</f>
        <v>0</v>
      </c>
      <c r="M58">
        <f>EDWPCL!T58</f>
        <v>0</v>
      </c>
      <c r="N58">
        <f>'MSW BWN'!T58</f>
        <v>0</v>
      </c>
      <c r="O58">
        <f>BYPL_ISGS_exbus!DM58</f>
        <v>621.03918143245926</v>
      </c>
      <c r="P58" s="36">
        <v>33.69</v>
      </c>
      <c r="Q58" s="36">
        <v>11.55</v>
      </c>
      <c r="R58" s="38">
        <v>26.3</v>
      </c>
      <c r="S58" s="38">
        <v>0</v>
      </c>
      <c r="T58" s="37">
        <f>SUMPRODUCT(LTA!J58:AN58,LTA!J$101:AN$101,LTA!J$104:AN$104)</f>
        <v>236.98</v>
      </c>
      <c r="U58" s="37">
        <f>SUMPRODUCT(LTA!J58:AN58,LTA!J$102:AN$102,LTA!J$104:AN$104)</f>
        <v>59.599999999999994</v>
      </c>
      <c r="V58" s="66">
        <f>SUMPRODUCT(MTOA!B58:G58,MTOA!B$102:G$102,MTOA!B$104:G$104)</f>
        <v>0</v>
      </c>
      <c r="W58" s="66">
        <f>SUMPRODUCT(MTOA!B58:G58,MTOA!B$101:G$101,MTOA!B$104:G$104)</f>
        <v>0</v>
      </c>
      <c r="X58">
        <v>0</v>
      </c>
      <c r="Y58" s="34">
        <f>IEX!I58</f>
        <v>0</v>
      </c>
      <c r="Z58" s="34">
        <f>IEX!O58</f>
        <v>-86</v>
      </c>
      <c r="AA58" s="75">
        <f>STOA!I58</f>
        <v>0</v>
      </c>
      <c r="AB58" s="75">
        <f>-STOA!O58</f>
        <v>-220</v>
      </c>
      <c r="AC58">
        <f t="shared" si="0"/>
        <v>11.802783888657121</v>
      </c>
      <c r="AD58">
        <f t="shared" si="1"/>
        <v>688.31715982813557</v>
      </c>
      <c r="AE58">
        <f>'IDT-1'!C58</f>
        <v>0</v>
      </c>
      <c r="AF58" s="24"/>
      <c r="AG58">
        <f t="shared" si="2"/>
        <v>688.31715982813557</v>
      </c>
      <c r="AI58" s="34">
        <f>PXIL!I58</f>
        <v>0</v>
      </c>
      <c r="AJ58" s="34">
        <f>PXIL!O58</f>
        <v>0</v>
      </c>
      <c r="AK58" s="34">
        <f>RTM_IEX!I58</f>
        <v>0</v>
      </c>
      <c r="AL58" s="34">
        <f>RTM_IEX!O58</f>
        <v>-45</v>
      </c>
      <c r="AM58" s="34">
        <f>RTM_PXI!I58</f>
        <v>0</v>
      </c>
      <c r="AN58" s="34">
        <f>RTM_PXI!O58</f>
        <v>0</v>
      </c>
      <c r="AO58" s="148">
        <f>GDAM_IEX!I58</f>
        <v>0</v>
      </c>
      <c r="AP58" s="148">
        <f>GDAM_IEX!O58</f>
        <v>0</v>
      </c>
      <c r="AQ58" s="148">
        <f>GDAM_PXI!I58</f>
        <v>0</v>
      </c>
      <c r="AR58" s="148">
        <f>GDAM_PXI!O58</f>
        <v>0</v>
      </c>
      <c r="AS58">
        <f>HPX!I58</f>
        <v>0</v>
      </c>
      <c r="AT58">
        <f>HPX!O58</f>
        <v>0</v>
      </c>
    </row>
    <row r="59" spans="1:46">
      <c r="A59" t="s">
        <v>101</v>
      </c>
      <c r="D59">
        <f>TWEPL!Q59</f>
        <v>5.9491499999999995</v>
      </c>
      <c r="E59">
        <f>GT_NG!Q59</f>
        <v>7.939814814814814</v>
      </c>
      <c r="F59">
        <f>GT_Spot!Q59</f>
        <v>0</v>
      </c>
      <c r="G59">
        <f>PPCL_NG!Q59</f>
        <v>0</v>
      </c>
      <c r="H59">
        <f>PPCL_Spot!Q59</f>
        <v>0</v>
      </c>
      <c r="I59">
        <f>Bawana_NG!Q59</f>
        <v>46.51</v>
      </c>
      <c r="J59">
        <f>Bawana_RLNG!Q59</f>
        <v>0</v>
      </c>
      <c r="K59">
        <f>Bawana_Spot!Q59</f>
        <v>1.5601049727474601</v>
      </c>
      <c r="L59">
        <f>TWOMCL!P59</f>
        <v>0</v>
      </c>
      <c r="M59">
        <f>EDWPCL!T59</f>
        <v>0</v>
      </c>
      <c r="N59">
        <f>'MSW BWN'!T59</f>
        <v>0</v>
      </c>
      <c r="O59">
        <f>BYPL_ISGS_exbus!DM59</f>
        <v>627.60636020646291</v>
      </c>
      <c r="P59" s="36">
        <v>33.69</v>
      </c>
      <c r="Q59" s="36">
        <v>11.55</v>
      </c>
      <c r="R59" s="38">
        <v>26.3</v>
      </c>
      <c r="S59" s="38">
        <v>0</v>
      </c>
      <c r="T59" s="37">
        <f>SUMPRODUCT(LTA!J59:AN59,LTA!J$101:AN$101,LTA!J$104:AN$104)</f>
        <v>227.86999999999998</v>
      </c>
      <c r="U59" s="37">
        <f>SUMPRODUCT(LTA!J59:AN59,LTA!J$102:AN$102,LTA!J$104:AN$104)</f>
        <v>59.599999999999994</v>
      </c>
      <c r="V59" s="66">
        <f>SUMPRODUCT(MTOA!B59:G59,MTOA!B$102:G$102,MTOA!B$104:G$104)</f>
        <v>0</v>
      </c>
      <c r="W59" s="66">
        <f>SUMPRODUCT(MTOA!B59:G59,MTOA!B$101:G$101,MTOA!B$104:G$104)</f>
        <v>0</v>
      </c>
      <c r="X59">
        <v>0</v>
      </c>
      <c r="Y59" s="34">
        <f>IEX!I59</f>
        <v>0</v>
      </c>
      <c r="Z59" s="34">
        <f>IEX!O59</f>
        <v>-101</v>
      </c>
      <c r="AA59" s="75">
        <f>STOA!I59</f>
        <v>0</v>
      </c>
      <c r="AB59" s="75">
        <f>-STOA!O59</f>
        <v>-220</v>
      </c>
      <c r="AC59">
        <f t="shared" si="0"/>
        <v>11.696698396136984</v>
      </c>
      <c r="AD59">
        <f t="shared" si="1"/>
        <v>695.87873159788819</v>
      </c>
      <c r="AE59">
        <f>'IDT-1'!C59</f>
        <v>0</v>
      </c>
      <c r="AF59" s="24"/>
      <c r="AG59">
        <f t="shared" si="2"/>
        <v>695.87873159788819</v>
      </c>
      <c r="AI59" s="34">
        <f>PXIL!I59</f>
        <v>0</v>
      </c>
      <c r="AJ59" s="34">
        <f>PXIL!O59</f>
        <v>0</v>
      </c>
      <c r="AK59" s="34">
        <f>RTM_IEX!I59</f>
        <v>0</v>
      </c>
      <c r="AL59" s="34">
        <f>RTM_IEX!O59</f>
        <v>-20</v>
      </c>
      <c r="AM59" s="34">
        <f>RTM_PXI!I59</f>
        <v>0</v>
      </c>
      <c r="AN59" s="34">
        <f>RTM_PXI!O59</f>
        <v>0</v>
      </c>
      <c r="AO59" s="148">
        <f>GDAM_IEX!I59</f>
        <v>0</v>
      </c>
      <c r="AP59" s="148">
        <f>GDAM_IEX!O59</f>
        <v>0</v>
      </c>
      <c r="AQ59" s="148">
        <f>GDAM_PXI!I59</f>
        <v>0</v>
      </c>
      <c r="AR59" s="148">
        <f>GDAM_PXI!O59</f>
        <v>0</v>
      </c>
      <c r="AS59">
        <f>HPX!I59</f>
        <v>0</v>
      </c>
      <c r="AT59">
        <f>HPX!O59</f>
        <v>0</v>
      </c>
    </row>
    <row r="60" spans="1:46">
      <c r="A60" t="s">
        <v>102</v>
      </c>
      <c r="D60">
        <f>TWEPL!Q60</f>
        <v>5.9491499999999995</v>
      </c>
      <c r="E60">
        <f>GT_NG!Q60</f>
        <v>7.939814814814814</v>
      </c>
      <c r="F60">
        <f>GT_Spot!Q60</f>
        <v>0</v>
      </c>
      <c r="G60">
        <f>PPCL_NG!Q60</f>
        <v>0</v>
      </c>
      <c r="H60">
        <f>PPCL_Spot!Q60</f>
        <v>0</v>
      </c>
      <c r="I60">
        <f>Bawana_NG!Q60</f>
        <v>46.51</v>
      </c>
      <c r="J60">
        <f>Bawana_RLNG!Q60</f>
        <v>0</v>
      </c>
      <c r="K60">
        <f>Bawana_Spot!Q60</f>
        <v>1.5601049727474601</v>
      </c>
      <c r="L60">
        <f>TWOMCL!P60</f>
        <v>0</v>
      </c>
      <c r="M60">
        <f>EDWPCL!T60</f>
        <v>0</v>
      </c>
      <c r="N60">
        <f>'MSW BWN'!T60</f>
        <v>0</v>
      </c>
      <c r="O60">
        <f>BYPL_ISGS_exbus!DM60</f>
        <v>636.24357728327448</v>
      </c>
      <c r="P60" s="36">
        <v>33.69</v>
      </c>
      <c r="Q60" s="36">
        <v>11.55</v>
      </c>
      <c r="R60" s="38">
        <v>26.3</v>
      </c>
      <c r="S60" s="38">
        <v>0</v>
      </c>
      <c r="T60" s="37">
        <f>SUMPRODUCT(LTA!J60:AN60,LTA!J$101:AN$101,LTA!J$104:AN$104)</f>
        <v>227.86999999999998</v>
      </c>
      <c r="U60" s="37">
        <f>SUMPRODUCT(LTA!J60:AN60,LTA!J$102:AN$102,LTA!J$104:AN$104)</f>
        <v>59.599999999999994</v>
      </c>
      <c r="V60" s="66">
        <f>SUMPRODUCT(MTOA!B60:G60,MTOA!B$102:G$102,MTOA!B$104:G$104)</f>
        <v>0</v>
      </c>
      <c r="W60" s="66">
        <f>SUMPRODUCT(MTOA!B60:G60,MTOA!B$101:G$101,MTOA!B$104:G$104)</f>
        <v>0</v>
      </c>
      <c r="X60">
        <v>0</v>
      </c>
      <c r="Y60" s="34">
        <f>IEX!I60</f>
        <v>0</v>
      </c>
      <c r="Z60" s="34">
        <f>IEX!O60</f>
        <v>-111</v>
      </c>
      <c r="AA60" s="75">
        <f>STOA!I60</f>
        <v>0</v>
      </c>
      <c r="AB60" s="75">
        <f>-STOA!O60</f>
        <v>-220</v>
      </c>
      <c r="AC60">
        <f t="shared" si="0"/>
        <v>11.853962596831092</v>
      </c>
      <c r="AD60">
        <f t="shared" si="1"/>
        <v>694.3586844740056</v>
      </c>
      <c r="AE60">
        <f>'IDT-1'!C60</f>
        <v>0</v>
      </c>
      <c r="AF60" s="24"/>
      <c r="AG60">
        <f t="shared" si="2"/>
        <v>694.3586844740056</v>
      </c>
      <c r="AI60" s="34">
        <f>PXIL!I60</f>
        <v>0</v>
      </c>
      <c r="AJ60" s="34">
        <f>PXIL!O60</f>
        <v>0</v>
      </c>
      <c r="AK60" s="34">
        <f>RTM_IEX!I60</f>
        <v>0</v>
      </c>
      <c r="AL60" s="34">
        <f>RTM_IEX!O60</f>
        <v>-20</v>
      </c>
      <c r="AM60" s="34">
        <f>RTM_PXI!I60</f>
        <v>0</v>
      </c>
      <c r="AN60" s="34">
        <f>RTM_PXI!O60</f>
        <v>0</v>
      </c>
      <c r="AO60" s="148">
        <f>GDAM_IEX!I60</f>
        <v>0</v>
      </c>
      <c r="AP60" s="148">
        <f>GDAM_IEX!O60</f>
        <v>0</v>
      </c>
      <c r="AQ60" s="148">
        <f>GDAM_PXI!I60</f>
        <v>0</v>
      </c>
      <c r="AR60" s="148">
        <f>GDAM_PXI!O60</f>
        <v>0</v>
      </c>
      <c r="AS60">
        <f>HPX!I60</f>
        <v>0</v>
      </c>
      <c r="AT60">
        <f>HPX!O60</f>
        <v>0</v>
      </c>
    </row>
    <row r="61" spans="1:46">
      <c r="A61" t="s">
        <v>103</v>
      </c>
      <c r="D61">
        <f>TWEPL!Q61</f>
        <v>5.9491499999999995</v>
      </c>
      <c r="E61">
        <f>GT_NG!Q61</f>
        <v>7.939814814814814</v>
      </c>
      <c r="F61">
        <f>GT_Spot!Q61</f>
        <v>0</v>
      </c>
      <c r="G61">
        <f>PPCL_NG!Q61</f>
        <v>0</v>
      </c>
      <c r="H61">
        <f>PPCL_Spot!Q61</f>
        <v>0</v>
      </c>
      <c r="I61">
        <f>Bawana_NG!Q61</f>
        <v>48.20000000000001</v>
      </c>
      <c r="J61">
        <f>Bawana_RLNG!Q61</f>
        <v>0</v>
      </c>
      <c r="K61">
        <f>Bawana_Spot!Q61</f>
        <v>1.5601049727474601</v>
      </c>
      <c r="L61">
        <f>TWOMCL!P61</f>
        <v>0</v>
      </c>
      <c r="M61">
        <f>EDWPCL!T61</f>
        <v>0</v>
      </c>
      <c r="N61">
        <f>'MSW BWN'!T61</f>
        <v>0</v>
      </c>
      <c r="O61">
        <f>BYPL_ISGS_exbus!DM61</f>
        <v>636.24357728327448</v>
      </c>
      <c r="P61" s="36">
        <v>33.69</v>
      </c>
      <c r="Q61" s="36">
        <v>11.55</v>
      </c>
      <c r="R61" s="38">
        <v>26.3</v>
      </c>
      <c r="S61" s="38">
        <v>0</v>
      </c>
      <c r="T61" s="37">
        <f>SUMPRODUCT(LTA!J61:AN61,LTA!J$101:AN$101,LTA!J$104:AN$104)</f>
        <v>232.42</v>
      </c>
      <c r="U61" s="37">
        <f>SUMPRODUCT(LTA!J61:AN61,LTA!J$102:AN$102,LTA!J$104:AN$104)</f>
        <v>59.599999999999994</v>
      </c>
      <c r="V61" s="66">
        <f>SUMPRODUCT(MTOA!B61:G61,MTOA!B$102:G$102,MTOA!B$104:G$104)</f>
        <v>0</v>
      </c>
      <c r="W61" s="66">
        <f>SUMPRODUCT(MTOA!B61:G61,MTOA!B$101:G$101,MTOA!B$104:G$104)</f>
        <v>0</v>
      </c>
      <c r="X61">
        <v>0</v>
      </c>
      <c r="Y61" s="34">
        <f>IEX!I61</f>
        <v>0</v>
      </c>
      <c r="Z61" s="34">
        <f>IEX!O61</f>
        <v>-121</v>
      </c>
      <c r="AA61" s="75">
        <f>STOA!I61</f>
        <v>0</v>
      </c>
      <c r="AB61" s="75">
        <f>-STOA!O61</f>
        <v>-220</v>
      </c>
      <c r="AC61">
        <f t="shared" si="0"/>
        <v>11.965676700905314</v>
      </c>
      <c r="AD61">
        <f t="shared" si="1"/>
        <v>693.48697036993144</v>
      </c>
      <c r="AE61">
        <f>'IDT-1'!C61</f>
        <v>0</v>
      </c>
      <c r="AF61" s="24"/>
      <c r="AG61">
        <f t="shared" si="2"/>
        <v>693.48697036993144</v>
      </c>
      <c r="AI61" s="34">
        <f>PXIL!I61</f>
        <v>0</v>
      </c>
      <c r="AJ61" s="34">
        <f>PXIL!O61</f>
        <v>0</v>
      </c>
      <c r="AK61" s="34">
        <f>RTM_IEX!I61</f>
        <v>0</v>
      </c>
      <c r="AL61" s="34">
        <f>RTM_IEX!O61</f>
        <v>-17</v>
      </c>
      <c r="AM61" s="34">
        <f>RTM_PXI!I61</f>
        <v>0</v>
      </c>
      <c r="AN61" s="34">
        <f>RTM_PXI!O61</f>
        <v>0</v>
      </c>
      <c r="AO61" s="148">
        <f>GDAM_IEX!I61</f>
        <v>0</v>
      </c>
      <c r="AP61" s="148">
        <f>GDAM_IEX!O61</f>
        <v>0</v>
      </c>
      <c r="AQ61" s="148">
        <f>GDAM_PXI!I61</f>
        <v>0</v>
      </c>
      <c r="AR61" s="148">
        <f>GDAM_PXI!O61</f>
        <v>0</v>
      </c>
      <c r="AS61">
        <f>HPX!I61</f>
        <v>0</v>
      </c>
      <c r="AT61">
        <f>HPX!O61</f>
        <v>0</v>
      </c>
    </row>
    <row r="62" spans="1:46">
      <c r="A62" t="s">
        <v>104</v>
      </c>
      <c r="D62">
        <f>TWEPL!Q62</f>
        <v>5.9491499999999995</v>
      </c>
      <c r="E62">
        <f>GT_NG!Q62</f>
        <v>7.939814814814814</v>
      </c>
      <c r="F62">
        <f>GT_Spot!Q62</f>
        <v>0</v>
      </c>
      <c r="G62">
        <f>PPCL_NG!Q62</f>
        <v>0</v>
      </c>
      <c r="H62">
        <f>PPCL_Spot!Q62</f>
        <v>0</v>
      </c>
      <c r="I62">
        <f>Bawana_NG!Q62</f>
        <v>48.20000000000001</v>
      </c>
      <c r="J62">
        <f>Bawana_RLNG!Q62</f>
        <v>0</v>
      </c>
      <c r="K62">
        <f>Bawana_Spot!Q62</f>
        <v>1.5601049727474601</v>
      </c>
      <c r="L62">
        <f>TWOMCL!P62</f>
        <v>0</v>
      </c>
      <c r="M62">
        <f>EDWPCL!T62</f>
        <v>0</v>
      </c>
      <c r="N62">
        <f>'MSW BWN'!T62</f>
        <v>0</v>
      </c>
      <c r="O62">
        <f>BYPL_ISGS_exbus!DM62</f>
        <v>627.47140348327446</v>
      </c>
      <c r="P62" s="36">
        <v>33.69</v>
      </c>
      <c r="Q62" s="36">
        <v>11.55</v>
      </c>
      <c r="R62" s="38">
        <v>26.3</v>
      </c>
      <c r="S62" s="38">
        <v>0</v>
      </c>
      <c r="T62" s="37">
        <f>SUMPRODUCT(LTA!J62:AN62,LTA!J$101:AN$101,LTA!J$104:AN$104)</f>
        <v>224.70999999999998</v>
      </c>
      <c r="U62" s="37">
        <f>SUMPRODUCT(LTA!J62:AN62,LTA!J$102:AN$102,LTA!J$104:AN$104)</f>
        <v>59.599999999999994</v>
      </c>
      <c r="V62" s="66">
        <f>SUMPRODUCT(MTOA!B62:G62,MTOA!B$102:G$102,MTOA!B$104:G$104)</f>
        <v>0</v>
      </c>
      <c r="W62" s="66">
        <f>SUMPRODUCT(MTOA!B62:G62,MTOA!B$101:G$101,MTOA!B$104:G$104)</f>
        <v>0</v>
      </c>
      <c r="X62">
        <v>0</v>
      </c>
      <c r="Y62" s="34">
        <f>IEX!I62</f>
        <v>0</v>
      </c>
      <c r="Z62" s="34">
        <f>IEX!O62</f>
        <v>-121</v>
      </c>
      <c r="AA62" s="75">
        <f>STOA!I62</f>
        <v>0</v>
      </c>
      <c r="AB62" s="75">
        <f>-STOA!O62</f>
        <v>-220</v>
      </c>
      <c r="AC62">
        <f t="shared" si="0"/>
        <v>11.810284125535535</v>
      </c>
      <c r="AD62">
        <f t="shared" si="1"/>
        <v>679.16018914530116</v>
      </c>
      <c r="AE62">
        <f>'IDT-1'!C62</f>
        <v>0</v>
      </c>
      <c r="AF62" s="24"/>
      <c r="AG62">
        <f t="shared" si="2"/>
        <v>679.16018914530116</v>
      </c>
      <c r="AI62" s="34">
        <f>PXIL!I62</f>
        <v>0</v>
      </c>
      <c r="AJ62" s="34">
        <f>PXIL!O62</f>
        <v>0</v>
      </c>
      <c r="AK62" s="34">
        <f>RTM_IEX!I62</f>
        <v>0</v>
      </c>
      <c r="AL62" s="34">
        <f>RTM_IEX!O62</f>
        <v>-15</v>
      </c>
      <c r="AM62" s="34">
        <f>RTM_PXI!I62</f>
        <v>0</v>
      </c>
      <c r="AN62" s="34">
        <f>RTM_PXI!O62</f>
        <v>0</v>
      </c>
      <c r="AO62" s="148">
        <f>GDAM_IEX!I62</f>
        <v>0</v>
      </c>
      <c r="AP62" s="148">
        <f>GDAM_IEX!O62</f>
        <v>0</v>
      </c>
      <c r="AQ62" s="148">
        <f>GDAM_PXI!I62</f>
        <v>0</v>
      </c>
      <c r="AR62" s="148">
        <f>GDAM_PXI!O62</f>
        <v>0</v>
      </c>
      <c r="AS62">
        <f>HPX!I62</f>
        <v>0</v>
      </c>
      <c r="AT62">
        <f>HPX!O62</f>
        <v>0</v>
      </c>
    </row>
    <row r="63" spans="1:46">
      <c r="A63" t="s">
        <v>105</v>
      </c>
      <c r="D63">
        <f>TWEPL!Q63</f>
        <v>5.9491499999999995</v>
      </c>
      <c r="E63">
        <f>GT_NG!Q63</f>
        <v>7.939814814814814</v>
      </c>
      <c r="F63">
        <f>GT_Spot!Q63</f>
        <v>0</v>
      </c>
      <c r="G63">
        <f>PPCL_NG!Q63</f>
        <v>0</v>
      </c>
      <c r="H63">
        <f>PPCL_Spot!Q63</f>
        <v>0</v>
      </c>
      <c r="I63">
        <f>Bawana_NG!Q63</f>
        <v>46.51</v>
      </c>
      <c r="J63">
        <f>Bawana_RLNG!Q63</f>
        <v>0</v>
      </c>
      <c r="K63">
        <f>Bawana_Spot!Q63</f>
        <v>0</v>
      </c>
      <c r="L63">
        <f>TWOMCL!P63</f>
        <v>0</v>
      </c>
      <c r="M63">
        <f>EDWPCL!T63</f>
        <v>0</v>
      </c>
      <c r="N63">
        <f>'MSW BWN'!T63</f>
        <v>0</v>
      </c>
      <c r="O63">
        <f>BYPL_ISGS_exbus!DM63</f>
        <v>627.07559582809779</v>
      </c>
      <c r="P63" s="36">
        <v>33.69</v>
      </c>
      <c r="Q63" s="36">
        <v>11.55</v>
      </c>
      <c r="R63" s="38">
        <v>26.3</v>
      </c>
      <c r="S63" s="38">
        <v>0</v>
      </c>
      <c r="T63" s="37">
        <f>SUMPRODUCT(LTA!J63:AN63,LTA!J$101:AN$101,LTA!J$104:AN$104)</f>
        <v>213.42999999999998</v>
      </c>
      <c r="U63" s="37">
        <f>SUMPRODUCT(LTA!J63:AN63,LTA!J$102:AN$102,LTA!J$104:AN$104)</f>
        <v>59.599999999999994</v>
      </c>
      <c r="V63" s="66">
        <f>SUMPRODUCT(MTOA!B63:G63,MTOA!B$102:G$102,MTOA!B$104:G$104)</f>
        <v>0</v>
      </c>
      <c r="W63" s="66">
        <f>SUMPRODUCT(MTOA!B63:G63,MTOA!B$101:G$101,MTOA!B$104:G$104)</f>
        <v>0</v>
      </c>
      <c r="X63">
        <v>0</v>
      </c>
      <c r="Y63" s="34">
        <f>IEX!I63</f>
        <v>0</v>
      </c>
      <c r="Z63" s="34">
        <f>IEX!O63</f>
        <v>-116</v>
      </c>
      <c r="AA63" s="75">
        <f>STOA!I63</f>
        <v>0</v>
      </c>
      <c r="AB63" s="75">
        <f>-STOA!O63</f>
        <v>-220</v>
      </c>
      <c r="AC63">
        <f t="shared" si="0"/>
        <v>11.634079513111637</v>
      </c>
      <c r="AD63">
        <f t="shared" si="1"/>
        <v>670.41048112980093</v>
      </c>
      <c r="AE63">
        <f>'IDT-1'!C63</f>
        <v>0</v>
      </c>
      <c r="AF63" s="24"/>
      <c r="AG63">
        <f t="shared" si="2"/>
        <v>670.41048112980093</v>
      </c>
      <c r="AI63" s="34">
        <f>PXIL!I63</f>
        <v>0</v>
      </c>
      <c r="AJ63" s="34">
        <f>PXIL!O63</f>
        <v>0</v>
      </c>
      <c r="AK63" s="34">
        <f>RTM_IEX!I63</f>
        <v>0</v>
      </c>
      <c r="AL63" s="34">
        <f>RTM_IEX!O63</f>
        <v>-14</v>
      </c>
      <c r="AM63" s="34">
        <f>RTM_PXI!I63</f>
        <v>0</v>
      </c>
      <c r="AN63" s="34">
        <f>RTM_PXI!O63</f>
        <v>0</v>
      </c>
      <c r="AO63" s="148">
        <f>GDAM_IEX!I63</f>
        <v>0</v>
      </c>
      <c r="AP63" s="148">
        <f>GDAM_IEX!O63</f>
        <v>0</v>
      </c>
      <c r="AQ63" s="148">
        <f>GDAM_PXI!I63</f>
        <v>0</v>
      </c>
      <c r="AR63" s="148">
        <f>GDAM_PXI!O63</f>
        <v>0</v>
      </c>
      <c r="AS63">
        <f>HPX!I63</f>
        <v>0</v>
      </c>
      <c r="AT63">
        <f>HPX!O63</f>
        <v>0</v>
      </c>
    </row>
    <row r="64" spans="1:46">
      <c r="A64" t="s">
        <v>106</v>
      </c>
      <c r="D64">
        <f>TWEPL!Q64</f>
        <v>5.9491499999999995</v>
      </c>
      <c r="E64">
        <f>GT_NG!Q64</f>
        <v>7.939814814814814</v>
      </c>
      <c r="F64">
        <f>GT_Spot!Q64</f>
        <v>0</v>
      </c>
      <c r="G64">
        <f>PPCL_NG!Q64</f>
        <v>0</v>
      </c>
      <c r="H64">
        <f>PPCL_Spot!Q64</f>
        <v>0</v>
      </c>
      <c r="I64">
        <f>Bawana_NG!Q64</f>
        <v>46.51</v>
      </c>
      <c r="J64">
        <f>Bawana_RLNG!Q64</f>
        <v>0</v>
      </c>
      <c r="K64">
        <f>Bawana_Spot!Q64</f>
        <v>0</v>
      </c>
      <c r="L64">
        <f>TWOMCL!P64</f>
        <v>0</v>
      </c>
      <c r="M64">
        <f>EDWPCL!T64</f>
        <v>0</v>
      </c>
      <c r="N64">
        <f>'MSW BWN'!T64</f>
        <v>0</v>
      </c>
      <c r="O64">
        <f>BYPL_ISGS_exbus!DM64</f>
        <v>627.07574780974687</v>
      </c>
      <c r="P64" s="36">
        <v>33.69</v>
      </c>
      <c r="Q64" s="36">
        <v>11.55</v>
      </c>
      <c r="R64" s="38">
        <v>26.3</v>
      </c>
      <c r="S64" s="38">
        <v>0</v>
      </c>
      <c r="T64" s="37">
        <f>SUMPRODUCT(LTA!J64:AN64,LTA!J$101:AN$101,LTA!J$104:AN$104)</f>
        <v>201.39</v>
      </c>
      <c r="U64" s="37">
        <f>SUMPRODUCT(LTA!J64:AN64,LTA!J$102:AN$102,LTA!J$104:AN$104)</f>
        <v>59.599999999999994</v>
      </c>
      <c r="V64" s="66">
        <f>SUMPRODUCT(MTOA!B64:G64,MTOA!B$102:G$102,MTOA!B$104:G$104)</f>
        <v>0</v>
      </c>
      <c r="W64" s="66">
        <f>SUMPRODUCT(MTOA!B64:G64,MTOA!B$101:G$101,MTOA!B$104:G$104)</f>
        <v>0</v>
      </c>
      <c r="X64">
        <v>0</v>
      </c>
      <c r="Y64" s="34">
        <f>IEX!I64</f>
        <v>0</v>
      </c>
      <c r="Z64" s="34">
        <f>IEX!O64</f>
        <v>-116</v>
      </c>
      <c r="AA64" s="75">
        <f>STOA!I64</f>
        <v>0</v>
      </c>
      <c r="AB64" s="75">
        <f>-STOA!O64</f>
        <v>-220</v>
      </c>
      <c r="AC64">
        <f t="shared" si="0"/>
        <v>11.499060158857933</v>
      </c>
      <c r="AD64">
        <f t="shared" si="1"/>
        <v>662.50565246570363</v>
      </c>
      <c r="AE64">
        <f>'IDT-1'!C64</f>
        <v>0</v>
      </c>
      <c r="AF64" s="24"/>
      <c r="AG64">
        <f t="shared" si="2"/>
        <v>662.50565246570363</v>
      </c>
      <c r="AI64" s="34">
        <f>PXIL!I64</f>
        <v>0</v>
      </c>
      <c r="AJ64" s="34">
        <f>PXIL!O64</f>
        <v>0</v>
      </c>
      <c r="AK64" s="34">
        <f>RTM_IEX!I64</f>
        <v>0</v>
      </c>
      <c r="AL64" s="34">
        <f>RTM_IEX!O64</f>
        <v>-10</v>
      </c>
      <c r="AM64" s="34">
        <f>RTM_PXI!I64</f>
        <v>0</v>
      </c>
      <c r="AN64" s="34">
        <f>RTM_PXI!O64</f>
        <v>0</v>
      </c>
      <c r="AO64" s="148">
        <f>GDAM_IEX!I64</f>
        <v>0</v>
      </c>
      <c r="AP64" s="148">
        <f>GDAM_IEX!O64</f>
        <v>0</v>
      </c>
      <c r="AQ64" s="148">
        <f>GDAM_PXI!I64</f>
        <v>0</v>
      </c>
      <c r="AR64" s="148">
        <f>GDAM_PXI!O64</f>
        <v>0</v>
      </c>
      <c r="AS64">
        <f>HPX!I64</f>
        <v>0</v>
      </c>
      <c r="AT64">
        <f>HPX!O64</f>
        <v>0</v>
      </c>
    </row>
    <row r="65" spans="1:46">
      <c r="A65" t="s">
        <v>107</v>
      </c>
      <c r="D65">
        <f>TWEPL!Q65</f>
        <v>5.9491499999999995</v>
      </c>
      <c r="E65">
        <f>GT_NG!Q65</f>
        <v>7.939814814814814</v>
      </c>
      <c r="F65">
        <f>GT_Spot!Q65</f>
        <v>0</v>
      </c>
      <c r="G65">
        <f>PPCL_NG!Q65</f>
        <v>0</v>
      </c>
      <c r="H65">
        <f>PPCL_Spot!Q65</f>
        <v>0</v>
      </c>
      <c r="I65">
        <f>Bawana_NG!Q65</f>
        <v>46.51</v>
      </c>
      <c r="J65">
        <f>Bawana_RLNG!Q65</f>
        <v>0</v>
      </c>
      <c r="K65">
        <f>Bawana_Spot!Q65</f>
        <v>0</v>
      </c>
      <c r="L65">
        <f>TWOMCL!P65</f>
        <v>0</v>
      </c>
      <c r="M65">
        <f>EDWPCL!T65</f>
        <v>0</v>
      </c>
      <c r="N65">
        <f>'MSW BWN'!T65</f>
        <v>0</v>
      </c>
      <c r="O65">
        <f>BYPL_ISGS_exbus!DM65</f>
        <v>625.91921496618045</v>
      </c>
      <c r="P65" s="36">
        <v>33.69</v>
      </c>
      <c r="Q65" s="36">
        <v>11.55</v>
      </c>
      <c r="R65" s="38">
        <v>26.3</v>
      </c>
      <c r="S65" s="38">
        <v>0</v>
      </c>
      <c r="T65" s="37">
        <f>SUMPRODUCT(LTA!J65:AN65,LTA!J$101:AN$101,LTA!J$104:AN$104)</f>
        <v>172.37</v>
      </c>
      <c r="U65" s="37">
        <f>SUMPRODUCT(LTA!J65:AN65,LTA!J$102:AN$102,LTA!J$104:AN$104)</f>
        <v>59.599999999999994</v>
      </c>
      <c r="V65" s="66">
        <f>SUMPRODUCT(MTOA!B65:G65,MTOA!B$102:G$102,MTOA!B$104:G$104)</f>
        <v>0</v>
      </c>
      <c r="W65" s="66">
        <f>SUMPRODUCT(MTOA!B65:G65,MTOA!B$101:G$101,MTOA!B$104:G$104)</f>
        <v>0</v>
      </c>
      <c r="X65">
        <v>0</v>
      </c>
      <c r="Y65" s="34">
        <f>IEX!I65</f>
        <v>0</v>
      </c>
      <c r="Z65" s="34">
        <f>IEX!O65</f>
        <v>-133.80000000000001</v>
      </c>
      <c r="AA65" s="75">
        <f>STOA!I65</f>
        <v>0</v>
      </c>
      <c r="AB65" s="75">
        <f>-STOA!O65</f>
        <v>-220</v>
      </c>
      <c r="AC65">
        <f t="shared" si="0"/>
        <v>11.311652313226112</v>
      </c>
      <c r="AD65">
        <f t="shared" si="1"/>
        <v>624.7165274677692</v>
      </c>
      <c r="AE65">
        <f>'IDT-1'!C65</f>
        <v>0</v>
      </c>
      <c r="AF65" s="24"/>
      <c r="AG65">
        <f t="shared" si="2"/>
        <v>624.7165274677692</v>
      </c>
      <c r="AI65" s="34">
        <f>PXIL!I65</f>
        <v>0</v>
      </c>
      <c r="AJ65" s="34">
        <f>PXIL!O65</f>
        <v>0</v>
      </c>
      <c r="AK65" s="34">
        <f>RTM_IEX!I65</f>
        <v>0</v>
      </c>
      <c r="AL65" s="34">
        <f>RTM_IEX!O65</f>
        <v>0</v>
      </c>
      <c r="AM65" s="34">
        <f>RTM_PXI!I65</f>
        <v>0</v>
      </c>
      <c r="AN65" s="34">
        <f>RTM_PXI!O65</f>
        <v>0</v>
      </c>
      <c r="AO65" s="148">
        <f>GDAM_IEX!I65</f>
        <v>0</v>
      </c>
      <c r="AP65" s="148">
        <f>GDAM_IEX!O65</f>
        <v>0</v>
      </c>
      <c r="AQ65" s="148">
        <f>GDAM_PXI!I65</f>
        <v>0</v>
      </c>
      <c r="AR65" s="148">
        <f>GDAM_PXI!O65</f>
        <v>0</v>
      </c>
      <c r="AS65">
        <f>HPX!I65</f>
        <v>0</v>
      </c>
      <c r="AT65">
        <f>HPX!O65</f>
        <v>0</v>
      </c>
    </row>
    <row r="66" spans="1:46">
      <c r="A66" t="s">
        <v>108</v>
      </c>
      <c r="D66">
        <f>TWEPL!Q66</f>
        <v>5.9491499999999995</v>
      </c>
      <c r="E66">
        <f>GT_NG!Q66</f>
        <v>7.939814814814814</v>
      </c>
      <c r="F66">
        <f>GT_Spot!Q66</f>
        <v>0</v>
      </c>
      <c r="G66">
        <f>PPCL_NG!Q66</f>
        <v>0</v>
      </c>
      <c r="H66">
        <f>PPCL_Spot!Q66</f>
        <v>0</v>
      </c>
      <c r="I66">
        <f>Bawana_NG!Q66</f>
        <v>46.51</v>
      </c>
      <c r="J66">
        <f>Bawana_RLNG!Q66</f>
        <v>0</v>
      </c>
      <c r="K66">
        <f>Bawana_Spot!Q66</f>
        <v>0</v>
      </c>
      <c r="L66">
        <f>TWOMCL!P66</f>
        <v>0</v>
      </c>
      <c r="M66">
        <f>EDWPCL!T66</f>
        <v>0</v>
      </c>
      <c r="N66">
        <f>'MSW BWN'!T66</f>
        <v>0</v>
      </c>
      <c r="O66">
        <f>BYPL_ISGS_exbus!DM66</f>
        <v>625.91921496618045</v>
      </c>
      <c r="P66" s="36">
        <v>33.69</v>
      </c>
      <c r="Q66" s="36">
        <v>11.55</v>
      </c>
      <c r="R66" s="38">
        <v>26.3</v>
      </c>
      <c r="S66" s="38">
        <v>0</v>
      </c>
      <c r="T66" s="37">
        <f>SUMPRODUCT(LTA!J66:AN66,LTA!J$101:AN$101,LTA!J$104:AN$104)</f>
        <v>156.5</v>
      </c>
      <c r="U66" s="37">
        <f>SUMPRODUCT(LTA!J66:AN66,LTA!J$102:AN$102,LTA!J$104:AN$104)</f>
        <v>59.599999999999994</v>
      </c>
      <c r="V66" s="66">
        <f>SUMPRODUCT(MTOA!B66:G66,MTOA!B$102:G$102,MTOA!B$104:G$104)</f>
        <v>0</v>
      </c>
      <c r="W66" s="66">
        <f>SUMPRODUCT(MTOA!B66:G66,MTOA!B$101:G$101,MTOA!B$104:G$104)</f>
        <v>0</v>
      </c>
      <c r="X66">
        <v>0</v>
      </c>
      <c r="Y66" s="34">
        <f>IEX!I66</f>
        <v>0</v>
      </c>
      <c r="Z66" s="34">
        <f>IEX!O66</f>
        <v>-142.55000000000001</v>
      </c>
      <c r="AA66" s="75">
        <f>STOA!I66</f>
        <v>0</v>
      </c>
      <c r="AB66" s="75">
        <f>-STOA!O66</f>
        <v>-220</v>
      </c>
      <c r="AC66">
        <f t="shared" si="0"/>
        <v>11.414166943318889</v>
      </c>
      <c r="AD66">
        <f t="shared" si="1"/>
        <v>619.24401283767634</v>
      </c>
      <c r="AE66">
        <f>'IDT-1'!C66</f>
        <v>0</v>
      </c>
      <c r="AF66" s="24"/>
      <c r="AG66">
        <f t="shared" si="2"/>
        <v>619.24401283767634</v>
      </c>
      <c r="AI66" s="34">
        <f>PXIL!I66</f>
        <v>0</v>
      </c>
      <c r="AJ66" s="34">
        <f>PXIL!O66</f>
        <v>0</v>
      </c>
      <c r="AK66" s="34">
        <f>RTM_IEX!I66</f>
        <v>19.25</v>
      </c>
      <c r="AL66" s="34">
        <f>RTM_IEX!O66</f>
        <v>0</v>
      </c>
      <c r="AM66" s="34">
        <f>RTM_PXI!I66</f>
        <v>0</v>
      </c>
      <c r="AN66" s="34">
        <f>RTM_PXI!O66</f>
        <v>0</v>
      </c>
      <c r="AO66" s="148">
        <f>GDAM_IEX!I66</f>
        <v>0</v>
      </c>
      <c r="AP66" s="148">
        <f>GDAM_IEX!O66</f>
        <v>0</v>
      </c>
      <c r="AQ66" s="148">
        <f>GDAM_PXI!I66</f>
        <v>0</v>
      </c>
      <c r="AR66" s="148">
        <f>GDAM_PXI!O66</f>
        <v>0</v>
      </c>
      <c r="AS66">
        <f>HPX!I66</f>
        <v>0</v>
      </c>
      <c r="AT66">
        <f>HPX!O66</f>
        <v>0</v>
      </c>
    </row>
    <row r="67" spans="1:46">
      <c r="A67" t="s">
        <v>109</v>
      </c>
      <c r="D67">
        <f>TWEPL!Q67</f>
        <v>5.9491499999999995</v>
      </c>
      <c r="E67">
        <f>GT_NG!Q67</f>
        <v>7.939814814814814</v>
      </c>
      <c r="F67">
        <f>GT_Spot!Q67</f>
        <v>0</v>
      </c>
      <c r="G67">
        <f>PPCL_NG!Q67</f>
        <v>0</v>
      </c>
      <c r="H67">
        <f>PPCL_Spot!Q67</f>
        <v>0</v>
      </c>
      <c r="I67">
        <f>Bawana_NG!Q67</f>
        <v>45</v>
      </c>
      <c r="J67">
        <f>Bawana_RLNG!Q67</f>
        <v>0</v>
      </c>
      <c r="K67">
        <f>Bawana_Spot!Q67</f>
        <v>0</v>
      </c>
      <c r="L67">
        <f>TWOMCL!P67</f>
        <v>0</v>
      </c>
      <c r="M67">
        <f>EDWPCL!T67</f>
        <v>0</v>
      </c>
      <c r="N67">
        <f>'MSW BWN'!T67</f>
        <v>0</v>
      </c>
      <c r="O67">
        <f>BYPL_ISGS_exbus!DM67</f>
        <v>623.99020651113426</v>
      </c>
      <c r="P67" s="36">
        <v>68.037371552190379</v>
      </c>
      <c r="Q67" s="36">
        <v>11.55</v>
      </c>
      <c r="R67" s="38">
        <v>26.3</v>
      </c>
      <c r="S67" s="38">
        <v>0</v>
      </c>
      <c r="T67" s="37">
        <f>SUMPRODUCT(LTA!J67:AN67,LTA!J$101:AN$101,LTA!J$104:AN$104)</f>
        <v>152.47</v>
      </c>
      <c r="U67" s="37">
        <f>SUMPRODUCT(LTA!J67:AN67,LTA!J$102:AN$102,LTA!J$104:AN$104)</f>
        <v>59.599999999999994</v>
      </c>
      <c r="V67" s="66">
        <f>SUMPRODUCT(MTOA!B67:G67,MTOA!B$102:G$102,MTOA!B$104:G$104)</f>
        <v>0</v>
      </c>
      <c r="W67" s="66">
        <f>SUMPRODUCT(MTOA!B67:G67,MTOA!B$101:G$101,MTOA!B$104:G$104)</f>
        <v>0</v>
      </c>
      <c r="X67">
        <v>0</v>
      </c>
      <c r="Y67" s="34">
        <f>IEX!I67</f>
        <v>0</v>
      </c>
      <c r="Z67" s="34">
        <f>IEX!O67</f>
        <v>-141</v>
      </c>
      <c r="AA67" s="75">
        <f>STOA!I67</f>
        <v>0</v>
      </c>
      <c r="AB67" s="75">
        <f>-STOA!O67</f>
        <v>-220</v>
      </c>
      <c r="AC67">
        <f t="shared" si="0"/>
        <v>11.610686898861323</v>
      </c>
      <c r="AD67">
        <f t="shared" si="1"/>
        <v>645.55585597927814</v>
      </c>
      <c r="AE67">
        <f>'IDT-1'!C67</f>
        <v>0</v>
      </c>
      <c r="AF67" s="24"/>
      <c r="AG67">
        <f t="shared" si="2"/>
        <v>645.55585597927814</v>
      </c>
      <c r="AI67" s="34">
        <f>PXIL!I67</f>
        <v>0</v>
      </c>
      <c r="AJ67" s="34">
        <f>PXIL!O67</f>
        <v>0</v>
      </c>
      <c r="AK67" s="34">
        <f>RTM_IEX!I67</f>
        <v>17.329999999999998</v>
      </c>
      <c r="AL67" s="34">
        <f>RTM_IEX!O67</f>
        <v>0</v>
      </c>
      <c r="AM67" s="34">
        <f>RTM_PXI!I67</f>
        <v>0</v>
      </c>
      <c r="AN67" s="34">
        <f>RTM_PXI!O67</f>
        <v>0</v>
      </c>
      <c r="AO67" s="148">
        <f>GDAM_IEX!I67</f>
        <v>0</v>
      </c>
      <c r="AP67" s="148">
        <f>GDAM_IEX!O67</f>
        <v>0</v>
      </c>
      <c r="AQ67" s="148">
        <f>GDAM_PXI!I67</f>
        <v>0</v>
      </c>
      <c r="AR67" s="148">
        <f>GDAM_PXI!O67</f>
        <v>0</v>
      </c>
      <c r="AS67">
        <f>HPX!I67</f>
        <v>0</v>
      </c>
      <c r="AT67">
        <f>HPX!O67</f>
        <v>0</v>
      </c>
    </row>
    <row r="68" spans="1:46">
      <c r="A68" t="s">
        <v>110</v>
      </c>
      <c r="D68">
        <f>TWEPL!Q68</f>
        <v>5.9491499999999995</v>
      </c>
      <c r="E68">
        <f>GT_NG!Q68</f>
        <v>7.939814814814814</v>
      </c>
      <c r="F68">
        <f>GT_Spot!Q68</f>
        <v>0</v>
      </c>
      <c r="G68">
        <f>PPCL_NG!Q68</f>
        <v>0</v>
      </c>
      <c r="H68">
        <f>PPCL_Spot!Q68</f>
        <v>0</v>
      </c>
      <c r="I68">
        <f>Bawana_NG!Q68</f>
        <v>45</v>
      </c>
      <c r="J68">
        <f>Bawana_RLNG!Q68</f>
        <v>0</v>
      </c>
      <c r="K68">
        <f>Bawana_Spot!Q68</f>
        <v>0</v>
      </c>
      <c r="L68">
        <f>TWOMCL!P68</f>
        <v>0</v>
      </c>
      <c r="M68">
        <f>EDWPCL!T68</f>
        <v>0</v>
      </c>
      <c r="N68">
        <f>'MSW BWN'!T68</f>
        <v>0</v>
      </c>
      <c r="O68">
        <f>BYPL_ISGS_exbus!DM68</f>
        <v>622.29985993094078</v>
      </c>
      <c r="P68" s="36">
        <v>68.037371552190379</v>
      </c>
      <c r="Q68" s="36">
        <v>11.55</v>
      </c>
      <c r="R68" s="38">
        <v>26.3</v>
      </c>
      <c r="S68" s="38">
        <v>0</v>
      </c>
      <c r="T68" s="37">
        <f>SUMPRODUCT(LTA!J68:AN68,LTA!J$101:AN$101,LTA!J$104:AN$104)</f>
        <v>134.95999999999998</v>
      </c>
      <c r="U68" s="37">
        <f>SUMPRODUCT(LTA!J68:AN68,LTA!J$102:AN$102,LTA!J$104:AN$104)</f>
        <v>59.599999999999994</v>
      </c>
      <c r="V68" s="66">
        <f>SUMPRODUCT(MTOA!B68:G68,MTOA!B$102:G$102,MTOA!B$104:G$104)</f>
        <v>0</v>
      </c>
      <c r="W68" s="66">
        <f>SUMPRODUCT(MTOA!B68:G68,MTOA!B$101:G$101,MTOA!B$104:G$104)</f>
        <v>0</v>
      </c>
      <c r="X68">
        <v>0</v>
      </c>
      <c r="Y68" s="34">
        <f>IEX!I68</f>
        <v>0</v>
      </c>
      <c r="Z68" s="34">
        <f>IEX!O68</f>
        <v>-126</v>
      </c>
      <c r="AA68" s="75">
        <f>STOA!I68</f>
        <v>0</v>
      </c>
      <c r="AB68" s="75">
        <f>-STOA!O68</f>
        <v>-220</v>
      </c>
      <c r="AC68">
        <f t="shared" ref="AC68:AC98" si="3">SUMIF(B68:AB68,"&gt;0")*$AC$2-SUMIF(B68:AB68,"&lt;0")*($AC$2/(1-$AC$2))+SUMIF(AI68:AR68,"&gt;0")*$AC$2-SUMIF(AI68:AR68,"&lt;0")*($AC$2/(1-$AC$2))</f>
        <v>11.265720621714362</v>
      </c>
      <c r="AD68">
        <f t="shared" ref="AD68:AD98" si="4">SUM(B68:AB68,AI68:AT68)-AC68</f>
        <v>634.96047567623168</v>
      </c>
      <c r="AE68">
        <f>'IDT-1'!C68</f>
        <v>0</v>
      </c>
      <c r="AF68" s="24"/>
      <c r="AG68">
        <f t="shared" ref="AG68:AG98" si="5">SUM(AD68:AF68)</f>
        <v>634.96047567623168</v>
      </c>
      <c r="AI68" s="34">
        <f>PXIL!I68</f>
        <v>0</v>
      </c>
      <c r="AJ68" s="34">
        <f>PXIL!O68</f>
        <v>0</v>
      </c>
      <c r="AK68" s="34">
        <f>RTM_IEX!I68</f>
        <v>10.59</v>
      </c>
      <c r="AL68" s="34">
        <f>RTM_IEX!O68</f>
        <v>0</v>
      </c>
      <c r="AM68" s="34">
        <f>RTM_PXI!I68</f>
        <v>0</v>
      </c>
      <c r="AN68" s="34">
        <f>RTM_PXI!O68</f>
        <v>0</v>
      </c>
      <c r="AO68" s="148">
        <f>GDAM_IEX!I68</f>
        <v>0</v>
      </c>
      <c r="AP68" s="148">
        <f>GDAM_IEX!O68</f>
        <v>0</v>
      </c>
      <c r="AQ68" s="148">
        <f>GDAM_PXI!I68</f>
        <v>0</v>
      </c>
      <c r="AR68" s="148">
        <f>GDAM_PXI!O68</f>
        <v>0</v>
      </c>
      <c r="AS68">
        <f>HPX!I68</f>
        <v>0</v>
      </c>
      <c r="AT68">
        <f>HPX!O68</f>
        <v>0</v>
      </c>
    </row>
    <row r="69" spans="1:46">
      <c r="A69" t="s">
        <v>111</v>
      </c>
      <c r="D69">
        <f>TWEPL!Q69</f>
        <v>5.9491499999999995</v>
      </c>
      <c r="E69">
        <f>GT_NG!Q69</f>
        <v>7.939814814814814</v>
      </c>
      <c r="F69">
        <f>GT_Spot!Q69</f>
        <v>0</v>
      </c>
      <c r="G69">
        <f>PPCL_NG!Q69</f>
        <v>0</v>
      </c>
      <c r="H69">
        <f>PPCL_Spot!Q69</f>
        <v>0</v>
      </c>
      <c r="I69">
        <f>Bawana_NG!Q69</f>
        <v>45</v>
      </c>
      <c r="J69">
        <f>Bawana_RLNG!Q69</f>
        <v>0</v>
      </c>
      <c r="K69">
        <f>Bawana_Spot!Q69</f>
        <v>0</v>
      </c>
      <c r="L69">
        <f>TWOMCL!P69</f>
        <v>0</v>
      </c>
      <c r="M69">
        <f>EDWPCL!T69</f>
        <v>0</v>
      </c>
      <c r="N69">
        <f>'MSW BWN'!T69</f>
        <v>0</v>
      </c>
      <c r="O69">
        <f>BYPL_ISGS_exbus!DM69</f>
        <v>617.52538531935318</v>
      </c>
      <c r="P69" s="36">
        <v>68.037371552190379</v>
      </c>
      <c r="Q69" s="36">
        <v>11.55</v>
      </c>
      <c r="R69" s="38">
        <v>22.39</v>
      </c>
      <c r="S69" s="38">
        <v>0</v>
      </c>
      <c r="T69" s="37">
        <f>SUMPRODUCT(LTA!J69:AN69,LTA!J$101:AN$101,LTA!J$104:AN$104)</f>
        <v>109.78999999999999</v>
      </c>
      <c r="U69" s="37">
        <f>SUMPRODUCT(LTA!J69:AN69,LTA!J$102:AN$102,LTA!J$104:AN$104)</f>
        <v>63.82</v>
      </c>
      <c r="V69" s="66">
        <f>SUMPRODUCT(MTOA!B69:G69,MTOA!B$102:G$102,MTOA!B$104:G$104)</f>
        <v>0</v>
      </c>
      <c r="W69" s="66">
        <f>SUMPRODUCT(MTOA!B69:G69,MTOA!B$101:G$101,MTOA!B$104:G$104)</f>
        <v>0</v>
      </c>
      <c r="X69">
        <v>0</v>
      </c>
      <c r="Y69" s="34">
        <f>IEX!I69</f>
        <v>0</v>
      </c>
      <c r="Z69" s="34">
        <f>IEX!O69</f>
        <v>-105</v>
      </c>
      <c r="AA69" s="75">
        <f>STOA!I69</f>
        <v>0</v>
      </c>
      <c r="AB69" s="75">
        <f>-STOA!O69</f>
        <v>-220</v>
      </c>
      <c r="AC69">
        <f t="shared" si="3"/>
        <v>10.911640722754356</v>
      </c>
      <c r="AD69">
        <f t="shared" si="4"/>
        <v>635.34008096360401</v>
      </c>
      <c r="AE69">
        <f>'IDT-1'!C69</f>
        <v>0</v>
      </c>
      <c r="AF69" s="24"/>
      <c r="AG69">
        <f t="shared" si="5"/>
        <v>635.34008096360401</v>
      </c>
      <c r="AI69" s="34">
        <f>PXIL!I69</f>
        <v>0</v>
      </c>
      <c r="AJ69" s="34">
        <f>PXIL!O69</f>
        <v>0</v>
      </c>
      <c r="AK69" s="34">
        <f>RTM_IEX!I69</f>
        <v>19.25</v>
      </c>
      <c r="AL69" s="34">
        <f>RTM_IEX!O69</f>
        <v>0</v>
      </c>
      <c r="AM69" s="34">
        <f>RTM_PXI!I69</f>
        <v>0</v>
      </c>
      <c r="AN69" s="34">
        <f>RTM_PXI!O69</f>
        <v>0</v>
      </c>
      <c r="AO69" s="148">
        <f>GDAM_IEX!I69</f>
        <v>0</v>
      </c>
      <c r="AP69" s="148">
        <f>GDAM_IEX!O69</f>
        <v>0</v>
      </c>
      <c r="AQ69" s="148">
        <f>GDAM_PXI!I69</f>
        <v>0</v>
      </c>
      <c r="AR69" s="148">
        <f>GDAM_PXI!O69</f>
        <v>0</v>
      </c>
      <c r="AS69">
        <f>HPX!I69</f>
        <v>0</v>
      </c>
      <c r="AT69">
        <f>HPX!O69</f>
        <v>0</v>
      </c>
    </row>
    <row r="70" spans="1:46">
      <c r="A70" t="s">
        <v>112</v>
      </c>
      <c r="D70">
        <f>TWEPL!Q70</f>
        <v>5.9491499999999995</v>
      </c>
      <c r="E70">
        <f>GT_NG!Q70</f>
        <v>7.939814814814814</v>
      </c>
      <c r="F70">
        <f>GT_Spot!Q70</f>
        <v>0</v>
      </c>
      <c r="G70">
        <f>PPCL_NG!Q70</f>
        <v>0</v>
      </c>
      <c r="H70">
        <f>PPCL_Spot!Q70</f>
        <v>0</v>
      </c>
      <c r="I70">
        <f>Bawana_NG!Q70</f>
        <v>44.998242256161873</v>
      </c>
      <c r="J70">
        <f>Bawana_RLNG!Q70</f>
        <v>0</v>
      </c>
      <c r="K70">
        <f>Bawana_Spot!Q70</f>
        <v>0</v>
      </c>
      <c r="L70">
        <f>TWOMCL!P70</f>
        <v>0</v>
      </c>
      <c r="M70">
        <f>EDWPCL!T70</f>
        <v>0</v>
      </c>
      <c r="N70">
        <f>'MSW BWN'!T70</f>
        <v>0</v>
      </c>
      <c r="O70">
        <f>BYPL_ISGS_exbus!DM70</f>
        <v>645.64524831624612</v>
      </c>
      <c r="P70" s="36">
        <v>68.037371552190379</v>
      </c>
      <c r="Q70" s="36">
        <v>22.05</v>
      </c>
      <c r="R70" s="38">
        <v>19.517343133251668</v>
      </c>
      <c r="S70" s="38">
        <v>0</v>
      </c>
      <c r="T70" s="37">
        <f>SUMPRODUCT(LTA!J70:AN70,LTA!J$101:AN$101,LTA!J$104:AN$104)</f>
        <v>91.91</v>
      </c>
      <c r="U70" s="37">
        <f>SUMPRODUCT(LTA!J70:AN70,LTA!J$102:AN$102,LTA!J$104:AN$104)</f>
        <v>92.199999999999989</v>
      </c>
      <c r="V70" s="66">
        <f>SUMPRODUCT(MTOA!B70:G70,MTOA!B$102:G$102,MTOA!B$104:G$104)</f>
        <v>0</v>
      </c>
      <c r="W70" s="66">
        <f>SUMPRODUCT(MTOA!B70:G70,MTOA!B$101:G$101,MTOA!B$104:G$104)</f>
        <v>0</v>
      </c>
      <c r="X70">
        <v>0</v>
      </c>
      <c r="Y70" s="34">
        <f>IEX!I70</f>
        <v>0</v>
      </c>
      <c r="Z70" s="34">
        <f>IEX!O70</f>
        <v>-155</v>
      </c>
      <c r="AA70" s="75">
        <f>STOA!I70</f>
        <v>0</v>
      </c>
      <c r="AB70" s="75">
        <f>-STOA!O70</f>
        <v>-220</v>
      </c>
      <c r="AC70">
        <f t="shared" si="3"/>
        <v>11.804468375443786</v>
      </c>
      <c r="AD70">
        <f t="shared" si="4"/>
        <v>640.31270169722109</v>
      </c>
      <c r="AE70">
        <f>'IDT-1'!C70</f>
        <v>0</v>
      </c>
      <c r="AF70" s="24"/>
      <c r="AG70">
        <f t="shared" si="5"/>
        <v>640.31270169722109</v>
      </c>
      <c r="AI70" s="34">
        <f>PXIL!I70</f>
        <v>0</v>
      </c>
      <c r="AJ70" s="34">
        <f>PXIL!O70</f>
        <v>0</v>
      </c>
      <c r="AK70" s="34">
        <f>RTM_IEX!I70</f>
        <v>28.87</v>
      </c>
      <c r="AL70" s="34">
        <f>RTM_IEX!O70</f>
        <v>0</v>
      </c>
      <c r="AM70" s="34">
        <f>RTM_PXI!I70</f>
        <v>0</v>
      </c>
      <c r="AN70" s="34">
        <f>RTM_PXI!O70</f>
        <v>0</v>
      </c>
      <c r="AO70" s="148">
        <f>GDAM_IEX!I70</f>
        <v>0</v>
      </c>
      <c r="AP70" s="148">
        <f>GDAM_IEX!O70</f>
        <v>0</v>
      </c>
      <c r="AQ70" s="148">
        <f>GDAM_PXI!I70</f>
        <v>0</v>
      </c>
      <c r="AR70" s="148">
        <f>GDAM_PXI!O70</f>
        <v>0</v>
      </c>
      <c r="AS70">
        <f>HPX!I70</f>
        <v>0</v>
      </c>
      <c r="AT70">
        <f>HPX!O70</f>
        <v>0</v>
      </c>
    </row>
    <row r="71" spans="1:46">
      <c r="A71" t="s">
        <v>113</v>
      </c>
      <c r="D71">
        <f>TWEPL!Q71</f>
        <v>5.9491499999999995</v>
      </c>
      <c r="E71">
        <f>GT_NG!Q71</f>
        <v>7.939814814814814</v>
      </c>
      <c r="F71">
        <f>GT_Spot!Q71</f>
        <v>0</v>
      </c>
      <c r="G71">
        <f>PPCL_NG!Q71</f>
        <v>0</v>
      </c>
      <c r="H71">
        <f>PPCL_Spot!Q71</f>
        <v>0</v>
      </c>
      <c r="I71">
        <f>Bawana_NG!Q71</f>
        <v>44.998242256161873</v>
      </c>
      <c r="J71">
        <f>Bawana_RLNG!Q71</f>
        <v>0</v>
      </c>
      <c r="K71">
        <f>Bawana_Spot!Q71</f>
        <v>0</v>
      </c>
      <c r="L71">
        <f>TWOMCL!P71</f>
        <v>0</v>
      </c>
      <c r="M71">
        <f>EDWPCL!T71</f>
        <v>0</v>
      </c>
      <c r="N71">
        <f>'MSW BWN'!T71</f>
        <v>0</v>
      </c>
      <c r="O71">
        <f>BYPL_ISGS_exbus!DM71</f>
        <v>699.78333707161232</v>
      </c>
      <c r="P71" s="36">
        <v>68.037371552190379</v>
      </c>
      <c r="Q71" s="36">
        <v>22.05</v>
      </c>
      <c r="R71" s="38">
        <v>13.19</v>
      </c>
      <c r="S71" s="38">
        <v>0</v>
      </c>
      <c r="T71" s="37">
        <f>SUMPRODUCT(LTA!J71:AN71,LTA!J$101:AN$101,LTA!J$104:AN$104)</f>
        <v>70.08</v>
      </c>
      <c r="U71" s="37">
        <f>SUMPRODUCT(LTA!J71:AN71,LTA!J$102:AN$102,LTA!J$104:AN$104)</f>
        <v>110</v>
      </c>
      <c r="V71" s="66">
        <f>SUMPRODUCT(MTOA!B71:G71,MTOA!B$102:G$102,MTOA!B$104:G$104)</f>
        <v>0</v>
      </c>
      <c r="W71" s="66">
        <f>SUMPRODUCT(MTOA!B71:G71,MTOA!B$101:G$101,MTOA!B$104:G$104)</f>
        <v>0</v>
      </c>
      <c r="X71">
        <v>0</v>
      </c>
      <c r="Y71" s="34">
        <f>IEX!I71</f>
        <v>0</v>
      </c>
      <c r="Z71" s="34">
        <f>IEX!O71</f>
        <v>-125</v>
      </c>
      <c r="AA71" s="75">
        <f>STOA!I71</f>
        <v>0</v>
      </c>
      <c r="AB71" s="75">
        <f>-STOA!O71</f>
        <v>-220</v>
      </c>
      <c r="AC71">
        <f t="shared" si="3"/>
        <v>11.853478219145545</v>
      </c>
      <c r="AD71">
        <f t="shared" si="4"/>
        <v>664.17443747563391</v>
      </c>
      <c r="AE71">
        <f>'IDT-1'!C71</f>
        <v>0</v>
      </c>
      <c r="AF71" s="24"/>
      <c r="AG71">
        <f t="shared" si="5"/>
        <v>664.17443747563391</v>
      </c>
      <c r="AI71" s="34">
        <f>PXIL!I71</f>
        <v>0</v>
      </c>
      <c r="AJ71" s="34">
        <f>PXIL!O71</f>
        <v>0</v>
      </c>
      <c r="AK71" s="34">
        <f>RTM_IEX!I71</f>
        <v>0</v>
      </c>
      <c r="AL71" s="34">
        <f>RTM_IEX!O71</f>
        <v>-21</v>
      </c>
      <c r="AM71" s="34">
        <f>RTM_PXI!I71</f>
        <v>0</v>
      </c>
      <c r="AN71" s="34">
        <f>RTM_PXI!O71</f>
        <v>0</v>
      </c>
      <c r="AO71" s="148">
        <f>GDAM_IEX!I71</f>
        <v>0</v>
      </c>
      <c r="AP71" s="148">
        <f>GDAM_IEX!O71</f>
        <v>0</v>
      </c>
      <c r="AQ71" s="148">
        <f>GDAM_PXI!I71</f>
        <v>0</v>
      </c>
      <c r="AR71" s="148">
        <f>GDAM_PXI!O71</f>
        <v>0</v>
      </c>
      <c r="AS71">
        <f>HPX!I71</f>
        <v>0</v>
      </c>
      <c r="AT71">
        <f>HPX!O71</f>
        <v>0</v>
      </c>
    </row>
    <row r="72" spans="1:46">
      <c r="A72" t="s">
        <v>114</v>
      </c>
      <c r="D72">
        <f>TWEPL!Q72</f>
        <v>5.7158499999999997</v>
      </c>
      <c r="E72">
        <f>GT_NG!Q72</f>
        <v>7.939814814814814</v>
      </c>
      <c r="F72">
        <f>GT_Spot!Q72</f>
        <v>0</v>
      </c>
      <c r="G72">
        <f>PPCL_NG!Q72</f>
        <v>0</v>
      </c>
      <c r="H72">
        <f>PPCL_Spot!Q72</f>
        <v>0</v>
      </c>
      <c r="I72">
        <f>Bawana_NG!Q72</f>
        <v>44.998242256161873</v>
      </c>
      <c r="J72">
        <f>Bawana_RLNG!Q72</f>
        <v>0</v>
      </c>
      <c r="K72">
        <f>Bawana_Spot!Q72</f>
        <v>0</v>
      </c>
      <c r="L72">
        <f>TWOMCL!P72</f>
        <v>0</v>
      </c>
      <c r="M72">
        <f>EDWPCL!T72</f>
        <v>0</v>
      </c>
      <c r="N72">
        <f>'MSW BWN'!T72</f>
        <v>0</v>
      </c>
      <c r="O72">
        <f>BYPL_ISGS_exbus!DM72</f>
        <v>752.30623745219805</v>
      </c>
      <c r="P72" s="36">
        <v>68.037371552190379</v>
      </c>
      <c r="Q72" s="36">
        <v>22.05</v>
      </c>
      <c r="R72" s="38">
        <v>7.7700000000000005</v>
      </c>
      <c r="S72" s="38">
        <v>0</v>
      </c>
      <c r="T72" s="37">
        <f>SUMPRODUCT(LTA!J72:AN72,LTA!J$101:AN$101,LTA!J$104:AN$104)</f>
        <v>56.19</v>
      </c>
      <c r="U72" s="37">
        <f>SUMPRODUCT(LTA!J72:AN72,LTA!J$102:AN$102,LTA!J$104:AN$104)</f>
        <v>109.69</v>
      </c>
      <c r="V72" s="66">
        <f>SUMPRODUCT(MTOA!B72:G72,MTOA!B$102:G$102,MTOA!B$104:G$104)</f>
        <v>0</v>
      </c>
      <c r="W72" s="66">
        <f>SUMPRODUCT(MTOA!B72:G72,MTOA!B$101:G$101,MTOA!B$104:G$104)</f>
        <v>0</v>
      </c>
      <c r="X72">
        <v>0</v>
      </c>
      <c r="Y72" s="34">
        <f>IEX!I72</f>
        <v>0</v>
      </c>
      <c r="Z72" s="34">
        <f>IEX!O72</f>
        <v>-95</v>
      </c>
      <c r="AA72" s="75">
        <f>STOA!I72</f>
        <v>0</v>
      </c>
      <c r="AB72" s="75">
        <f>-STOA!O72</f>
        <v>-220</v>
      </c>
      <c r="AC72">
        <f t="shared" si="3"/>
        <v>12.212614439591356</v>
      </c>
      <c r="AD72">
        <f t="shared" si="4"/>
        <v>686.48490163577367</v>
      </c>
      <c r="AE72">
        <f>'IDT-1'!C72</f>
        <v>0</v>
      </c>
      <c r="AF72" s="24"/>
      <c r="AG72">
        <f t="shared" si="5"/>
        <v>686.48490163577367</v>
      </c>
      <c r="AI72" s="34">
        <f>PXIL!I72</f>
        <v>0</v>
      </c>
      <c r="AJ72" s="34">
        <f>PXIL!O72</f>
        <v>0</v>
      </c>
      <c r="AK72" s="34">
        <f>RTM_IEX!I72</f>
        <v>0</v>
      </c>
      <c r="AL72" s="34">
        <f>RTM_IEX!O72</f>
        <v>-61</v>
      </c>
      <c r="AM72" s="34">
        <f>RTM_PXI!I72</f>
        <v>0</v>
      </c>
      <c r="AN72" s="34">
        <f>RTM_PXI!O72</f>
        <v>0</v>
      </c>
      <c r="AO72" s="148">
        <f>GDAM_IEX!I72</f>
        <v>0</v>
      </c>
      <c r="AP72" s="148">
        <f>GDAM_IEX!O72</f>
        <v>0</v>
      </c>
      <c r="AQ72" s="148">
        <f>GDAM_PXI!I72</f>
        <v>0</v>
      </c>
      <c r="AR72" s="148">
        <f>GDAM_PXI!O72</f>
        <v>0</v>
      </c>
      <c r="AS72">
        <f>HPX!I72</f>
        <v>0</v>
      </c>
      <c r="AT72">
        <f>HPX!O72</f>
        <v>0</v>
      </c>
    </row>
    <row r="73" spans="1:46">
      <c r="A73" t="s">
        <v>115</v>
      </c>
      <c r="D73">
        <f>TWEPL!Q73</f>
        <v>5.7158499999999997</v>
      </c>
      <c r="E73">
        <f>GT_NG!Q73</f>
        <v>7.939814814814814</v>
      </c>
      <c r="F73">
        <f>GT_Spot!Q73</f>
        <v>0</v>
      </c>
      <c r="G73">
        <f>PPCL_NG!Q73</f>
        <v>0</v>
      </c>
      <c r="H73">
        <f>PPCL_Spot!Q73</f>
        <v>0</v>
      </c>
      <c r="I73">
        <f>Bawana_NG!Q73</f>
        <v>54.997851646420067</v>
      </c>
      <c r="J73">
        <f>Bawana_RLNG!Q73</f>
        <v>0</v>
      </c>
      <c r="K73">
        <f>Bawana_Spot!Q73</f>
        <v>0</v>
      </c>
      <c r="L73">
        <f>TWOMCL!P73</f>
        <v>0</v>
      </c>
      <c r="M73">
        <f>EDWPCL!T73</f>
        <v>0</v>
      </c>
      <c r="N73">
        <f>'MSW BWN'!T73</f>
        <v>0</v>
      </c>
      <c r="O73">
        <f>BYPL_ISGS_exbus!DM73</f>
        <v>782.74512054405147</v>
      </c>
      <c r="P73" s="36">
        <v>68.037371552190379</v>
      </c>
      <c r="Q73" s="36">
        <v>22.05</v>
      </c>
      <c r="R73" s="38">
        <v>3.99734219269103</v>
      </c>
      <c r="S73" s="38">
        <v>0</v>
      </c>
      <c r="T73" s="37">
        <f>SUMPRODUCT(LTA!J73:AN73,LTA!J$101:AN$101,LTA!J$104:AN$104)</f>
        <v>44.160000000000004</v>
      </c>
      <c r="U73" s="37">
        <f>SUMPRODUCT(LTA!J73:AN73,LTA!J$102:AN$102,LTA!J$104:AN$104)</f>
        <v>109.33999999999999</v>
      </c>
      <c r="V73" s="66">
        <f>SUMPRODUCT(MTOA!B73:G73,MTOA!B$102:G$102,MTOA!B$104:G$104)</f>
        <v>0</v>
      </c>
      <c r="W73" s="66">
        <f>SUMPRODUCT(MTOA!B73:G73,MTOA!B$101:G$101,MTOA!B$104:G$104)</f>
        <v>0</v>
      </c>
      <c r="X73">
        <v>0</v>
      </c>
      <c r="Y73" s="34">
        <f>IEX!I73</f>
        <v>0</v>
      </c>
      <c r="Z73" s="34">
        <f>IEX!O73</f>
        <v>-90</v>
      </c>
      <c r="AA73" s="75">
        <f>STOA!I73</f>
        <v>0</v>
      </c>
      <c r="AB73" s="75">
        <f>-STOA!O73</f>
        <v>-220</v>
      </c>
      <c r="AC73">
        <f t="shared" si="3"/>
        <v>12.416615450859696</v>
      </c>
      <c r="AD73">
        <f t="shared" si="4"/>
        <v>710.56673529930788</v>
      </c>
      <c r="AE73">
        <f>'IDT-1'!C73</f>
        <v>0</v>
      </c>
      <c r="AF73" s="24"/>
      <c r="AG73">
        <f t="shared" si="5"/>
        <v>710.56673529930788</v>
      </c>
      <c r="AI73" s="34">
        <f>PXIL!I73</f>
        <v>0</v>
      </c>
      <c r="AJ73" s="34">
        <f>PXIL!O73</f>
        <v>0</v>
      </c>
      <c r="AK73" s="34">
        <f>RTM_IEX!I73</f>
        <v>0</v>
      </c>
      <c r="AL73" s="34">
        <f>RTM_IEX!O73</f>
        <v>-66</v>
      </c>
      <c r="AM73" s="34">
        <f>RTM_PXI!I73</f>
        <v>0</v>
      </c>
      <c r="AN73" s="34">
        <f>RTM_PXI!O73</f>
        <v>0</v>
      </c>
      <c r="AO73" s="148">
        <f>GDAM_IEX!I73</f>
        <v>0</v>
      </c>
      <c r="AP73" s="148">
        <f>GDAM_IEX!O73</f>
        <v>0</v>
      </c>
      <c r="AQ73" s="148">
        <f>GDAM_PXI!I73</f>
        <v>0</v>
      </c>
      <c r="AR73" s="148">
        <f>GDAM_PXI!O73</f>
        <v>0</v>
      </c>
      <c r="AS73">
        <f>HPX!I73</f>
        <v>0</v>
      </c>
      <c r="AT73">
        <f>HPX!O73</f>
        <v>0</v>
      </c>
    </row>
    <row r="74" spans="1:46">
      <c r="A74" t="s">
        <v>116</v>
      </c>
      <c r="D74">
        <f>TWEPL!Q74</f>
        <v>5.7158499999999997</v>
      </c>
      <c r="E74">
        <f>GT_NG!Q74</f>
        <v>7.939814814814814</v>
      </c>
      <c r="F74">
        <f>GT_Spot!Q74</f>
        <v>0</v>
      </c>
      <c r="G74">
        <f>PPCL_NG!Q74</f>
        <v>0</v>
      </c>
      <c r="H74">
        <f>PPCL_Spot!Q74</f>
        <v>0</v>
      </c>
      <c r="I74">
        <f>Bawana_NG!Q74</f>
        <v>54.997851646420067</v>
      </c>
      <c r="J74">
        <f>Bawana_RLNG!Q74</f>
        <v>0</v>
      </c>
      <c r="K74">
        <f>Bawana_Spot!Q74</f>
        <v>0</v>
      </c>
      <c r="L74">
        <f>TWOMCL!P74</f>
        <v>0</v>
      </c>
      <c r="M74">
        <f>EDWPCL!T74</f>
        <v>0</v>
      </c>
      <c r="N74">
        <f>'MSW BWN'!T74</f>
        <v>0</v>
      </c>
      <c r="O74">
        <f>BYPL_ISGS_exbus!DM74</f>
        <v>788.73287510448631</v>
      </c>
      <c r="P74" s="36">
        <v>68.037371552190379</v>
      </c>
      <c r="Q74" s="36">
        <v>22.05</v>
      </c>
      <c r="R74" s="38">
        <v>1.7673463268365814</v>
      </c>
      <c r="S74" s="38">
        <v>0</v>
      </c>
      <c r="T74" s="37">
        <f>SUMPRODUCT(LTA!J74:AN74,LTA!J$101:AN$101,LTA!J$104:AN$104)</f>
        <v>32.03</v>
      </c>
      <c r="U74" s="37">
        <f>SUMPRODUCT(LTA!J74:AN74,LTA!J$102:AN$102,LTA!J$104:AN$104)</f>
        <v>109</v>
      </c>
      <c r="V74" s="66">
        <f>SUMPRODUCT(MTOA!B74:G74,MTOA!B$102:G$102,MTOA!B$104:G$104)</f>
        <v>0</v>
      </c>
      <c r="W74" s="66">
        <f>SUMPRODUCT(MTOA!B74:G74,MTOA!B$101:G$101,MTOA!B$104:G$104)</f>
        <v>0</v>
      </c>
      <c r="X74">
        <v>0</v>
      </c>
      <c r="Y74" s="34">
        <f>IEX!I74</f>
        <v>0</v>
      </c>
      <c r="Z74" s="34">
        <f>IEX!O74</f>
        <v>-35</v>
      </c>
      <c r="AA74" s="75">
        <f>STOA!I74</f>
        <v>0</v>
      </c>
      <c r="AB74" s="75">
        <f>-STOA!O74</f>
        <v>-220</v>
      </c>
      <c r="AC74">
        <f t="shared" si="3"/>
        <v>11.970701683999053</v>
      </c>
      <c r="AD74">
        <f t="shared" si="4"/>
        <v>746.30040776074907</v>
      </c>
      <c r="AE74">
        <f>'IDT-1'!C74</f>
        <v>-26.672000000000001</v>
      </c>
      <c r="AF74" s="24"/>
      <c r="AG74">
        <f t="shared" si="5"/>
        <v>719.62840776074904</v>
      </c>
      <c r="AI74" s="34">
        <f>PXIL!I74</f>
        <v>0</v>
      </c>
      <c r="AJ74" s="34">
        <f>PXIL!O74</f>
        <v>0</v>
      </c>
      <c r="AK74" s="34">
        <f>RTM_IEX!I74</f>
        <v>0</v>
      </c>
      <c r="AL74" s="34">
        <f>RTM_IEX!O74</f>
        <v>-77</v>
      </c>
      <c r="AM74" s="34">
        <f>RTM_PXI!I74</f>
        <v>0</v>
      </c>
      <c r="AN74" s="34">
        <f>RTM_PXI!O74</f>
        <v>0</v>
      </c>
      <c r="AO74" s="148">
        <f>GDAM_IEX!I74</f>
        <v>0</v>
      </c>
      <c r="AP74" s="148">
        <f>GDAM_IEX!O74</f>
        <v>0</v>
      </c>
      <c r="AQ74" s="148">
        <f>GDAM_PXI!I74</f>
        <v>0</v>
      </c>
      <c r="AR74" s="148">
        <f>GDAM_PXI!O74</f>
        <v>0</v>
      </c>
      <c r="AS74">
        <f>HPX!I74</f>
        <v>0</v>
      </c>
      <c r="AT74">
        <f>HPX!O74</f>
        <v>0</v>
      </c>
    </row>
    <row r="75" spans="1:46">
      <c r="A75" t="s">
        <v>117</v>
      </c>
      <c r="D75">
        <f>TWEPL!Q75</f>
        <v>5.7158499999999997</v>
      </c>
      <c r="E75">
        <f>GT_NG!Q75</f>
        <v>8.0092592592592595</v>
      </c>
      <c r="F75">
        <f>GT_Spot!Q75</f>
        <v>0</v>
      </c>
      <c r="G75">
        <f>PPCL_NG!Q75</f>
        <v>0</v>
      </c>
      <c r="H75">
        <f>PPCL_Spot!Q75</f>
        <v>0</v>
      </c>
      <c r="I75">
        <f>Bawana_NG!Q75</f>
        <v>54.997851646420067</v>
      </c>
      <c r="J75">
        <f>Bawana_RLNG!Q75</f>
        <v>0</v>
      </c>
      <c r="K75">
        <f>Bawana_Spot!Q75</f>
        <v>0</v>
      </c>
      <c r="L75">
        <f>TWOMCL!P75</f>
        <v>0</v>
      </c>
      <c r="M75">
        <f>EDWPCL!T75</f>
        <v>0</v>
      </c>
      <c r="N75">
        <f>'MSW BWN'!T75</f>
        <v>0</v>
      </c>
      <c r="O75">
        <f>BYPL_ISGS_exbus!DM75</f>
        <v>787.67836304728326</v>
      </c>
      <c r="P75" s="36">
        <v>68.037371552190379</v>
      </c>
      <c r="Q75" s="36">
        <v>22.05</v>
      </c>
      <c r="R75" s="38">
        <v>0</v>
      </c>
      <c r="S75" s="38">
        <v>0</v>
      </c>
      <c r="T75" s="37">
        <f>SUMPRODUCT(LTA!J75:AN75,LTA!J$101:AN$101,LTA!J$104:AN$104)</f>
        <v>43.37</v>
      </c>
      <c r="U75" s="37">
        <f>SUMPRODUCT(LTA!J75:AN75,LTA!J$102:AN$102,LTA!J$104:AN$104)</f>
        <v>99.3</v>
      </c>
      <c r="V75" s="66">
        <f>SUMPRODUCT(MTOA!B75:G75,MTOA!B$102:G$102,MTOA!B$104:G$104)</f>
        <v>0</v>
      </c>
      <c r="W75" s="66">
        <f>SUMPRODUCT(MTOA!B75:G75,MTOA!B$101:G$101,MTOA!B$104:G$104)</f>
        <v>0</v>
      </c>
      <c r="X75">
        <v>0</v>
      </c>
      <c r="Y75" s="34">
        <f>IEX!I75</f>
        <v>0</v>
      </c>
      <c r="Z75" s="34">
        <f>IEX!O75</f>
        <v>-35</v>
      </c>
      <c r="AA75" s="75">
        <f>STOA!I75</f>
        <v>0</v>
      </c>
      <c r="AB75" s="75">
        <f>-STOA!O75</f>
        <v>-220</v>
      </c>
      <c r="AC75">
        <f t="shared" si="3"/>
        <v>11.986770880081121</v>
      </c>
      <c r="AD75">
        <f t="shared" si="4"/>
        <v>742.17192462507182</v>
      </c>
      <c r="AE75">
        <f>'IDT-1'!C75</f>
        <v>0</v>
      </c>
      <c r="AF75" s="24"/>
      <c r="AG75">
        <f t="shared" si="5"/>
        <v>742.17192462507182</v>
      </c>
      <c r="AI75" s="34">
        <f>PXIL!I75</f>
        <v>0</v>
      </c>
      <c r="AJ75" s="34">
        <f>PXIL!O75</f>
        <v>0</v>
      </c>
      <c r="AK75" s="34">
        <f>RTM_IEX!I75</f>
        <v>0</v>
      </c>
      <c r="AL75" s="34">
        <f>RTM_IEX!O75</f>
        <v>-80</v>
      </c>
      <c r="AM75" s="34">
        <f>RTM_PXI!I75</f>
        <v>0</v>
      </c>
      <c r="AN75" s="34">
        <f>RTM_PXI!O75</f>
        <v>0</v>
      </c>
      <c r="AO75" s="148">
        <f>GDAM_IEX!I75</f>
        <v>0</v>
      </c>
      <c r="AP75" s="148">
        <f>GDAM_IEX!O75</f>
        <v>0</v>
      </c>
      <c r="AQ75" s="148">
        <f>GDAM_PXI!I75</f>
        <v>0</v>
      </c>
      <c r="AR75" s="148">
        <f>GDAM_PXI!O75</f>
        <v>0</v>
      </c>
      <c r="AS75">
        <f>HPX!I75</f>
        <v>0</v>
      </c>
      <c r="AT75">
        <f>HPX!O75</f>
        <v>0</v>
      </c>
    </row>
    <row r="76" spans="1:46">
      <c r="A76" t="s">
        <v>118</v>
      </c>
      <c r="D76">
        <f>TWEPL!Q76</f>
        <v>5.7158499999999997</v>
      </c>
      <c r="E76">
        <f>GT_NG!Q76</f>
        <v>8.0092592592592595</v>
      </c>
      <c r="F76">
        <f>GT_Spot!Q76</f>
        <v>0</v>
      </c>
      <c r="G76">
        <f>PPCL_NG!Q76</f>
        <v>0</v>
      </c>
      <c r="H76">
        <f>PPCL_Spot!Q76</f>
        <v>0</v>
      </c>
      <c r="I76">
        <f>Bawana_NG!Q76</f>
        <v>54.997851646420067</v>
      </c>
      <c r="J76">
        <f>Bawana_RLNG!Q76</f>
        <v>0</v>
      </c>
      <c r="K76">
        <f>Bawana_Spot!Q76</f>
        <v>0</v>
      </c>
      <c r="L76">
        <f>TWOMCL!P76</f>
        <v>0</v>
      </c>
      <c r="M76">
        <f>EDWPCL!T76</f>
        <v>0</v>
      </c>
      <c r="N76">
        <f>'MSW BWN'!T76</f>
        <v>0</v>
      </c>
      <c r="O76">
        <f>BYPL_ISGS_exbus!DM76</f>
        <v>796.31558012409482</v>
      </c>
      <c r="P76" s="36">
        <v>68.037371552190379</v>
      </c>
      <c r="Q76" s="36">
        <v>22.05</v>
      </c>
      <c r="R76" s="38">
        <v>0</v>
      </c>
      <c r="S76" s="38">
        <v>0</v>
      </c>
      <c r="T76" s="37">
        <f>SUMPRODUCT(LTA!J76:AN76,LTA!J$101:AN$101,LTA!J$104:AN$104)</f>
        <v>37.589999999999996</v>
      </c>
      <c r="U76" s="37">
        <f>SUMPRODUCT(LTA!J76:AN76,LTA!J$102:AN$102,LTA!J$104:AN$104)</f>
        <v>99.68</v>
      </c>
      <c r="V76" s="66">
        <f>SUMPRODUCT(MTOA!B76:G76,MTOA!B$102:G$102,MTOA!B$104:G$104)</f>
        <v>0</v>
      </c>
      <c r="W76" s="66">
        <f>SUMPRODUCT(MTOA!B76:G76,MTOA!B$101:G$101,MTOA!B$104:G$104)</f>
        <v>0</v>
      </c>
      <c r="X76">
        <v>0</v>
      </c>
      <c r="Y76" s="34">
        <f>IEX!I76</f>
        <v>0</v>
      </c>
      <c r="Z76" s="34">
        <f>IEX!O76</f>
        <v>-15</v>
      </c>
      <c r="AA76" s="75">
        <f>STOA!I76</f>
        <v>0</v>
      </c>
      <c r="AB76" s="75">
        <f>-STOA!O76</f>
        <v>-220</v>
      </c>
      <c r="AC76">
        <f t="shared" si="3"/>
        <v>11.81912687585389</v>
      </c>
      <c r="AD76">
        <f t="shared" si="4"/>
        <v>768.57678570611063</v>
      </c>
      <c r="AE76">
        <f>'IDT-1'!C76</f>
        <v>0</v>
      </c>
      <c r="AF76" s="24"/>
      <c r="AG76">
        <f t="shared" si="5"/>
        <v>768.57678570611063</v>
      </c>
      <c r="AI76" s="34">
        <f>PXIL!I76</f>
        <v>0</v>
      </c>
      <c r="AJ76" s="34">
        <f>PXIL!O76</f>
        <v>0</v>
      </c>
      <c r="AK76" s="34">
        <f>RTM_IEX!I76</f>
        <v>0</v>
      </c>
      <c r="AL76" s="34">
        <f>RTM_IEX!O76</f>
        <v>-77</v>
      </c>
      <c r="AM76" s="34">
        <f>RTM_PXI!I76</f>
        <v>0</v>
      </c>
      <c r="AN76" s="34">
        <f>RTM_PXI!O76</f>
        <v>0</v>
      </c>
      <c r="AO76" s="148">
        <f>GDAM_IEX!I76</f>
        <v>0</v>
      </c>
      <c r="AP76" s="148">
        <f>GDAM_IEX!O76</f>
        <v>0</v>
      </c>
      <c r="AQ76" s="148">
        <f>GDAM_PXI!I76</f>
        <v>0</v>
      </c>
      <c r="AR76" s="148">
        <f>GDAM_PXI!O76</f>
        <v>0</v>
      </c>
      <c r="AS76">
        <f>HPX!I76</f>
        <v>0</v>
      </c>
      <c r="AT76">
        <f>HPX!O76</f>
        <v>0</v>
      </c>
    </row>
    <row r="77" spans="1:46">
      <c r="A77" t="s">
        <v>119</v>
      </c>
      <c r="D77">
        <f>TWEPL!Q77</f>
        <v>5.7158499999999997</v>
      </c>
      <c r="E77">
        <f>GT_NG!Q77</f>
        <v>8.0092592592592595</v>
      </c>
      <c r="F77">
        <f>GT_Spot!Q77</f>
        <v>0</v>
      </c>
      <c r="G77">
        <f>PPCL_NG!Q77</f>
        <v>0</v>
      </c>
      <c r="H77">
        <f>PPCL_Spot!Q77</f>
        <v>0</v>
      </c>
      <c r="I77">
        <f>Bawana_NG!Q77</f>
        <v>54.997851646420067</v>
      </c>
      <c r="J77">
        <f>Bawana_RLNG!Q77</f>
        <v>0</v>
      </c>
      <c r="K77">
        <f>Bawana_Spot!Q77</f>
        <v>0</v>
      </c>
      <c r="L77">
        <f>TWOMCL!P77</f>
        <v>0</v>
      </c>
      <c r="M77">
        <f>EDWPCL!T77</f>
        <v>0</v>
      </c>
      <c r="N77">
        <f>'MSW BWN'!T77</f>
        <v>0</v>
      </c>
      <c r="O77">
        <f>BYPL_ISGS_exbus!DM77</f>
        <v>789.68656974294254</v>
      </c>
      <c r="P77" s="36">
        <v>68.037371552190379</v>
      </c>
      <c r="Q77" s="36">
        <v>22.05</v>
      </c>
      <c r="R77" s="38">
        <v>0</v>
      </c>
      <c r="S77" s="38">
        <v>0</v>
      </c>
      <c r="T77" s="37">
        <f>SUMPRODUCT(LTA!J77:AN77,LTA!J$101:AN$101,LTA!J$104:AN$104)</f>
        <v>26.87</v>
      </c>
      <c r="U77" s="37">
        <f>SUMPRODUCT(LTA!J77:AN77,LTA!J$102:AN$102,LTA!J$104:AN$104)</f>
        <v>100.19</v>
      </c>
      <c r="V77" s="66">
        <f>SUMPRODUCT(MTOA!B77:G77,MTOA!B$102:G$102,MTOA!B$104:G$104)</f>
        <v>0</v>
      </c>
      <c r="W77" s="66">
        <f>SUMPRODUCT(MTOA!B77:G77,MTOA!B$101:G$101,MTOA!B$104:G$104)</f>
        <v>0</v>
      </c>
      <c r="X77">
        <v>0</v>
      </c>
      <c r="Y77" s="34">
        <f>IEX!I77</f>
        <v>0</v>
      </c>
      <c r="Z77" s="34">
        <f>IEX!O77</f>
        <v>0</v>
      </c>
      <c r="AA77" s="75">
        <f>STOA!I77</f>
        <v>0</v>
      </c>
      <c r="AB77" s="75">
        <f>-STOA!O77</f>
        <v>-220</v>
      </c>
      <c r="AC77">
        <f t="shared" si="3"/>
        <v>11.508256034154428</v>
      </c>
      <c r="AD77">
        <f t="shared" si="4"/>
        <v>772.0486461666577</v>
      </c>
      <c r="AE77">
        <f>'IDT-1'!C77</f>
        <v>-15</v>
      </c>
      <c r="AF77" s="24"/>
      <c r="AG77">
        <f t="shared" si="5"/>
        <v>757.0486461666577</v>
      </c>
      <c r="AI77" s="34">
        <f>PXIL!I77</f>
        <v>0</v>
      </c>
      <c r="AJ77" s="34">
        <f>PXIL!O77</f>
        <v>0</v>
      </c>
      <c r="AK77" s="34">
        <f>RTM_IEX!I77</f>
        <v>0</v>
      </c>
      <c r="AL77" s="34">
        <f>RTM_IEX!O77</f>
        <v>-72</v>
      </c>
      <c r="AM77" s="34">
        <f>RTM_PXI!I77</f>
        <v>0</v>
      </c>
      <c r="AN77" s="34">
        <f>RTM_PXI!O77</f>
        <v>0</v>
      </c>
      <c r="AO77" s="148">
        <f>GDAM_IEX!I77</f>
        <v>0</v>
      </c>
      <c r="AP77" s="148">
        <f>GDAM_IEX!O77</f>
        <v>0</v>
      </c>
      <c r="AQ77" s="148">
        <f>GDAM_PXI!I77</f>
        <v>0</v>
      </c>
      <c r="AR77" s="148">
        <f>GDAM_PXI!O77</f>
        <v>0</v>
      </c>
      <c r="AS77">
        <f>HPX!I77</f>
        <v>0</v>
      </c>
      <c r="AT77">
        <f>HPX!O77</f>
        <v>0</v>
      </c>
    </row>
    <row r="78" spans="1:46">
      <c r="A78" t="s">
        <v>120</v>
      </c>
      <c r="D78">
        <f>TWEPL!Q78</f>
        <v>5.7158499999999997</v>
      </c>
      <c r="E78">
        <f>GT_NG!Q78</f>
        <v>8.0089988751406072</v>
      </c>
      <c r="F78">
        <f>GT_Spot!Q78</f>
        <v>0</v>
      </c>
      <c r="G78">
        <f>PPCL_NG!Q78</f>
        <v>0</v>
      </c>
      <c r="H78">
        <f>PPCL_Spot!Q78</f>
        <v>0</v>
      </c>
      <c r="I78">
        <f>Bawana_NG!Q78</f>
        <v>54.997851646420067</v>
      </c>
      <c r="J78">
        <f>Bawana_RLNG!Q78</f>
        <v>0</v>
      </c>
      <c r="K78">
        <f>Bawana_Spot!Q78</f>
        <v>0</v>
      </c>
      <c r="L78">
        <f>TWOMCL!P78</f>
        <v>0</v>
      </c>
      <c r="M78">
        <f>EDWPCL!T78</f>
        <v>0</v>
      </c>
      <c r="N78">
        <f>'MSW BWN'!T78</f>
        <v>0</v>
      </c>
      <c r="O78">
        <f>BYPL_ISGS_exbus!DM78</f>
        <v>778.3139220584527</v>
      </c>
      <c r="P78" s="36">
        <v>68.037371552190379</v>
      </c>
      <c r="Q78" s="36">
        <v>22.05</v>
      </c>
      <c r="R78" s="38">
        <v>0</v>
      </c>
      <c r="S78" s="38">
        <v>0</v>
      </c>
      <c r="T78" s="37">
        <f>SUMPRODUCT(LTA!J78:AN78,LTA!J$101:AN$101,LTA!J$104:AN$104)</f>
        <v>26.85</v>
      </c>
      <c r="U78" s="37">
        <f>SUMPRODUCT(LTA!J78:AN78,LTA!J$102:AN$102,LTA!J$104:AN$104)</f>
        <v>102.47</v>
      </c>
      <c r="V78" s="66">
        <f>SUMPRODUCT(MTOA!B78:G78,MTOA!B$102:G$102,MTOA!B$104:G$104)</f>
        <v>0</v>
      </c>
      <c r="W78" s="66">
        <f>SUMPRODUCT(MTOA!B78:G78,MTOA!B$101:G$101,MTOA!B$104:G$104)</f>
        <v>0</v>
      </c>
      <c r="X78">
        <v>0</v>
      </c>
      <c r="Y78" s="34">
        <f>IEX!I78</f>
        <v>0</v>
      </c>
      <c r="Z78" s="34">
        <f>IEX!O78</f>
        <v>0</v>
      </c>
      <c r="AA78" s="75">
        <f>STOA!I78</f>
        <v>0</v>
      </c>
      <c r="AB78" s="75">
        <f>-STOA!O78</f>
        <v>-220</v>
      </c>
      <c r="AC78">
        <f t="shared" si="3"/>
        <v>11.507948025902119</v>
      </c>
      <c r="AD78">
        <f t="shared" si="4"/>
        <v>753.93604610630155</v>
      </c>
      <c r="AE78">
        <f>'IDT-1'!C78</f>
        <v>-15</v>
      </c>
      <c r="AF78" s="24"/>
      <c r="AG78">
        <f t="shared" si="5"/>
        <v>738.93604610630155</v>
      </c>
      <c r="AI78" s="34">
        <f>PXIL!I78</f>
        <v>0</v>
      </c>
      <c r="AJ78" s="34">
        <f>PXIL!O78</f>
        <v>0</v>
      </c>
      <c r="AK78" s="34">
        <f>RTM_IEX!I78</f>
        <v>0</v>
      </c>
      <c r="AL78" s="34">
        <f>RTM_IEX!O78</f>
        <v>-81</v>
      </c>
      <c r="AM78" s="34">
        <f>RTM_PXI!I78</f>
        <v>0</v>
      </c>
      <c r="AN78" s="34">
        <f>RTM_PXI!O78</f>
        <v>0</v>
      </c>
      <c r="AO78" s="148">
        <f>GDAM_IEX!I78</f>
        <v>0</v>
      </c>
      <c r="AP78" s="148">
        <f>GDAM_IEX!O78</f>
        <v>0</v>
      </c>
      <c r="AQ78" s="148">
        <f>GDAM_PXI!I78</f>
        <v>0</v>
      </c>
      <c r="AR78" s="148">
        <f>GDAM_PXI!O78</f>
        <v>0</v>
      </c>
      <c r="AS78">
        <f>HPX!I78</f>
        <v>0</v>
      </c>
      <c r="AT78">
        <f>HPX!O78</f>
        <v>0</v>
      </c>
    </row>
    <row r="79" spans="1:46">
      <c r="A79" t="s">
        <v>121</v>
      </c>
      <c r="D79">
        <f>TWEPL!Q79</f>
        <v>5.7158499999999997</v>
      </c>
      <c r="E79">
        <f>GT_NG!Q79</f>
        <v>8.0089988751406072</v>
      </c>
      <c r="F79">
        <f>GT_Spot!Q79</f>
        <v>0</v>
      </c>
      <c r="G79">
        <f>PPCL_NG!Q79</f>
        <v>0</v>
      </c>
      <c r="H79">
        <f>PPCL_Spot!Q79</f>
        <v>0</v>
      </c>
      <c r="I79">
        <f>Bawana_NG!Q79</f>
        <v>54.997851646420067</v>
      </c>
      <c r="J79">
        <f>Bawana_RLNG!Q79</f>
        <v>0</v>
      </c>
      <c r="K79">
        <f>Bawana_Spot!Q79</f>
        <v>0</v>
      </c>
      <c r="L79">
        <f>TWOMCL!P79</f>
        <v>0</v>
      </c>
      <c r="M79">
        <f>EDWPCL!T79</f>
        <v>0</v>
      </c>
      <c r="N79">
        <f>'MSW BWN'!T79</f>
        <v>0</v>
      </c>
      <c r="O79">
        <f>BYPL_ISGS_exbus!DM79</f>
        <v>747.93337408546654</v>
      </c>
      <c r="P79" s="36">
        <v>68.037371552190379</v>
      </c>
      <c r="Q79" s="36">
        <v>22.05</v>
      </c>
      <c r="R79" s="38">
        <v>0</v>
      </c>
      <c r="S79" s="38">
        <v>0</v>
      </c>
      <c r="T79" s="37">
        <f>SUMPRODUCT(LTA!J79:AN79,LTA!J$101:AN$101,LTA!J$104:AN$104)</f>
        <v>27.22</v>
      </c>
      <c r="U79" s="37">
        <f>SUMPRODUCT(LTA!J79:AN79,LTA!J$102:AN$102,LTA!J$104:AN$104)</f>
        <v>102.8</v>
      </c>
      <c r="V79" s="66">
        <f>SUMPRODUCT(MTOA!B79:G79,MTOA!B$102:G$102,MTOA!B$104:G$104)</f>
        <v>0</v>
      </c>
      <c r="W79" s="66">
        <f>SUMPRODUCT(MTOA!B79:G79,MTOA!B$101:G$101,MTOA!B$104:G$104)</f>
        <v>0</v>
      </c>
      <c r="X79">
        <v>0</v>
      </c>
      <c r="Y79" s="34">
        <f>IEX!I79</f>
        <v>0</v>
      </c>
      <c r="Z79" s="34">
        <f>IEX!O79</f>
        <v>0</v>
      </c>
      <c r="AA79" s="75">
        <f>STOA!I79</f>
        <v>0</v>
      </c>
      <c r="AB79" s="75">
        <f>-STOA!O79</f>
        <v>-220</v>
      </c>
      <c r="AC79">
        <f t="shared" si="3"/>
        <v>11.131564057055702</v>
      </c>
      <c r="AD79">
        <f t="shared" si="4"/>
        <v>739.63188210216197</v>
      </c>
      <c r="AE79">
        <f>'IDT-1'!C79</f>
        <v>0</v>
      </c>
      <c r="AF79" s="24"/>
      <c r="AG79">
        <f t="shared" si="5"/>
        <v>739.63188210216197</v>
      </c>
      <c r="AI79" s="34">
        <f>PXIL!I79</f>
        <v>0</v>
      </c>
      <c r="AJ79" s="34">
        <f>PXIL!O79</f>
        <v>0</v>
      </c>
      <c r="AK79" s="34">
        <f>RTM_IEX!I79</f>
        <v>0</v>
      </c>
      <c r="AL79" s="34">
        <f>RTM_IEX!O79</f>
        <v>-66</v>
      </c>
      <c r="AM79" s="34">
        <f>RTM_PXI!I79</f>
        <v>0</v>
      </c>
      <c r="AN79" s="34">
        <f>RTM_PXI!O79</f>
        <v>0</v>
      </c>
      <c r="AO79" s="148">
        <f>GDAM_IEX!I79</f>
        <v>0</v>
      </c>
      <c r="AP79" s="148">
        <f>GDAM_IEX!O79</f>
        <v>0</v>
      </c>
      <c r="AQ79" s="148">
        <f>GDAM_PXI!I79</f>
        <v>0</v>
      </c>
      <c r="AR79" s="148">
        <f>GDAM_PXI!O79</f>
        <v>0</v>
      </c>
      <c r="AS79">
        <f>HPX!I79</f>
        <v>0</v>
      </c>
      <c r="AT79">
        <f>HPX!O79</f>
        <v>0</v>
      </c>
    </row>
    <row r="80" spans="1:46">
      <c r="A80" t="s">
        <v>122</v>
      </c>
      <c r="D80">
        <f>TWEPL!Q80</f>
        <v>5.7158499999999997</v>
      </c>
      <c r="E80">
        <f>GT_NG!Q80</f>
        <v>8.0089988751406072</v>
      </c>
      <c r="F80">
        <f>GT_Spot!Q80</f>
        <v>0</v>
      </c>
      <c r="G80">
        <f>PPCL_NG!Q80</f>
        <v>0</v>
      </c>
      <c r="H80">
        <f>PPCL_Spot!Q80</f>
        <v>0</v>
      </c>
      <c r="I80">
        <f>Bawana_NG!Q80</f>
        <v>54.997851646420067</v>
      </c>
      <c r="J80">
        <f>Bawana_RLNG!Q80</f>
        <v>0</v>
      </c>
      <c r="K80">
        <f>Bawana_Spot!Q80</f>
        <v>0</v>
      </c>
      <c r="L80">
        <f>TWOMCL!P80</f>
        <v>0</v>
      </c>
      <c r="M80">
        <f>EDWPCL!T80</f>
        <v>0</v>
      </c>
      <c r="N80">
        <f>'MSW BWN'!T80</f>
        <v>0</v>
      </c>
      <c r="O80">
        <f>BYPL_ISGS_exbus!DM80</f>
        <v>730.48706650683789</v>
      </c>
      <c r="P80" s="36">
        <v>68.037371552190379</v>
      </c>
      <c r="Q80" s="36">
        <v>22.05</v>
      </c>
      <c r="R80" s="38">
        <v>0</v>
      </c>
      <c r="S80" s="38">
        <v>0</v>
      </c>
      <c r="T80" s="37">
        <f>SUMPRODUCT(LTA!J80:AN80,LTA!J$101:AN$101,LTA!J$104:AN$104)</f>
        <v>27.51</v>
      </c>
      <c r="U80" s="37">
        <f>SUMPRODUCT(LTA!J80:AN80,LTA!J$102:AN$102,LTA!J$104:AN$104)</f>
        <v>103.12</v>
      </c>
      <c r="V80" s="66">
        <f>SUMPRODUCT(MTOA!B80:G80,MTOA!B$102:G$102,MTOA!B$104:G$104)</f>
        <v>0</v>
      </c>
      <c r="W80" s="66">
        <f>SUMPRODUCT(MTOA!B80:G80,MTOA!B$101:G$101,MTOA!B$104:G$104)</f>
        <v>0</v>
      </c>
      <c r="X80">
        <v>0</v>
      </c>
      <c r="Y80" s="34">
        <f>IEX!I80</f>
        <v>0</v>
      </c>
      <c r="Z80" s="34">
        <f>IEX!O80</f>
        <v>0</v>
      </c>
      <c r="AA80" s="75">
        <f>STOA!I80</f>
        <v>0</v>
      </c>
      <c r="AB80" s="75">
        <f>-STOA!O80</f>
        <v>-220</v>
      </c>
      <c r="AC80">
        <f t="shared" si="3"/>
        <v>10.930840969320995</v>
      </c>
      <c r="AD80">
        <f t="shared" si="4"/>
        <v>729.99629761126789</v>
      </c>
      <c r="AE80">
        <f>'IDT-1'!C80</f>
        <v>0</v>
      </c>
      <c r="AF80" s="24"/>
      <c r="AG80">
        <f t="shared" si="5"/>
        <v>729.99629761126789</v>
      </c>
      <c r="AI80" s="34">
        <f>PXIL!I80</f>
        <v>0</v>
      </c>
      <c r="AJ80" s="34">
        <f>PXIL!O80</f>
        <v>0</v>
      </c>
      <c r="AK80" s="34">
        <f>RTM_IEX!I80</f>
        <v>0</v>
      </c>
      <c r="AL80" s="34">
        <f>RTM_IEX!O80</f>
        <v>-59</v>
      </c>
      <c r="AM80" s="34">
        <f>RTM_PXI!I80</f>
        <v>0</v>
      </c>
      <c r="AN80" s="34">
        <f>RTM_PXI!O80</f>
        <v>0</v>
      </c>
      <c r="AO80" s="148">
        <f>GDAM_IEX!I80</f>
        <v>0</v>
      </c>
      <c r="AP80" s="148">
        <f>GDAM_IEX!O80</f>
        <v>0</v>
      </c>
      <c r="AQ80" s="148">
        <f>GDAM_PXI!I80</f>
        <v>0</v>
      </c>
      <c r="AR80" s="148">
        <f>GDAM_PXI!O80</f>
        <v>0</v>
      </c>
      <c r="AS80">
        <f>HPX!I80</f>
        <v>0</v>
      </c>
      <c r="AT80">
        <f>HPX!O80</f>
        <v>0</v>
      </c>
    </row>
    <row r="81" spans="1:46">
      <c r="A81" t="s">
        <v>123</v>
      </c>
      <c r="D81">
        <f>TWEPL!Q81</f>
        <v>5.7158499999999997</v>
      </c>
      <c r="E81">
        <f>GT_NG!Q81</f>
        <v>8.0089988751406072</v>
      </c>
      <c r="F81">
        <f>GT_Spot!Q81</f>
        <v>0</v>
      </c>
      <c r="G81">
        <f>PPCL_NG!Q81</f>
        <v>0</v>
      </c>
      <c r="H81">
        <f>PPCL_Spot!Q81</f>
        <v>0</v>
      </c>
      <c r="I81">
        <f>Bawana_NG!Q81</f>
        <v>54.997851646420067</v>
      </c>
      <c r="J81">
        <f>Bawana_RLNG!Q81</f>
        <v>0</v>
      </c>
      <c r="K81">
        <f>Bawana_Spot!Q81</f>
        <v>0</v>
      </c>
      <c r="L81">
        <f>TWOMCL!P81</f>
        <v>0</v>
      </c>
      <c r="M81">
        <f>EDWPCL!T81</f>
        <v>0</v>
      </c>
      <c r="N81">
        <f>'MSW BWN'!T81</f>
        <v>0</v>
      </c>
      <c r="O81">
        <f>BYPL_ISGS_exbus!DM81</f>
        <v>724.38829683213555</v>
      </c>
      <c r="P81" s="36">
        <v>68.037371552190379</v>
      </c>
      <c r="Q81" s="36">
        <v>22.05</v>
      </c>
      <c r="R81" s="38">
        <v>0</v>
      </c>
      <c r="S81" s="38">
        <v>0</v>
      </c>
      <c r="T81" s="37">
        <f>SUMPRODUCT(LTA!J81:AN81,LTA!J$101:AN$101,LTA!J$104:AN$104)</f>
        <v>41.55</v>
      </c>
      <c r="U81" s="37">
        <f>SUMPRODUCT(LTA!J81:AN81,LTA!J$102:AN$102,LTA!J$104:AN$104)</f>
        <v>103.64</v>
      </c>
      <c r="V81" s="66">
        <f>SUMPRODUCT(MTOA!B81:G81,MTOA!B$102:G$102,MTOA!B$104:G$104)</f>
        <v>0</v>
      </c>
      <c r="W81" s="66">
        <f>SUMPRODUCT(MTOA!B81:G81,MTOA!B$101:G$101,MTOA!B$104:G$104)</f>
        <v>0</v>
      </c>
      <c r="X81">
        <v>0</v>
      </c>
      <c r="Y81" s="34">
        <f>IEX!I81</f>
        <v>0</v>
      </c>
      <c r="Z81" s="34">
        <f>IEX!O81</f>
        <v>0</v>
      </c>
      <c r="AA81" s="75">
        <f>STOA!I81</f>
        <v>0</v>
      </c>
      <c r="AB81" s="75">
        <f>-STOA!O81</f>
        <v>-220</v>
      </c>
      <c r="AC81">
        <f t="shared" si="3"/>
        <v>11.095098039027276</v>
      </c>
      <c r="AD81">
        <f t="shared" si="4"/>
        <v>727.29327086685942</v>
      </c>
      <c r="AE81">
        <f>'IDT-1'!C81</f>
        <v>0</v>
      </c>
      <c r="AF81" s="24"/>
      <c r="AG81">
        <f t="shared" si="5"/>
        <v>727.29327086685942</v>
      </c>
      <c r="AI81" s="34">
        <f>PXIL!I81</f>
        <v>0</v>
      </c>
      <c r="AJ81" s="34">
        <f>PXIL!O81</f>
        <v>0</v>
      </c>
      <c r="AK81" s="34">
        <f>RTM_IEX!I81</f>
        <v>0</v>
      </c>
      <c r="AL81" s="34">
        <f>RTM_IEX!O81</f>
        <v>-70</v>
      </c>
      <c r="AM81" s="34">
        <f>RTM_PXI!I81</f>
        <v>0</v>
      </c>
      <c r="AN81" s="34">
        <f>RTM_PXI!O81</f>
        <v>0</v>
      </c>
      <c r="AO81" s="148">
        <f>GDAM_IEX!I81</f>
        <v>0</v>
      </c>
      <c r="AP81" s="148">
        <f>GDAM_IEX!O81</f>
        <v>0</v>
      </c>
      <c r="AQ81" s="148">
        <f>GDAM_PXI!I81</f>
        <v>0</v>
      </c>
      <c r="AR81" s="148">
        <f>GDAM_PXI!O81</f>
        <v>0</v>
      </c>
      <c r="AS81">
        <f>HPX!I81</f>
        <v>0</v>
      </c>
      <c r="AT81">
        <f>HPX!O81</f>
        <v>0</v>
      </c>
    </row>
    <row r="82" spans="1:46">
      <c r="A82" t="s">
        <v>124</v>
      </c>
      <c r="D82">
        <f>TWEPL!Q82</f>
        <v>5.7158499999999997</v>
      </c>
      <c r="E82">
        <f>GT_NG!Q82</f>
        <v>8.0089988751406072</v>
      </c>
      <c r="F82">
        <f>GT_Spot!Q82</f>
        <v>0</v>
      </c>
      <c r="G82">
        <f>PPCL_NG!Q82</f>
        <v>0</v>
      </c>
      <c r="H82">
        <f>PPCL_Spot!Q82</f>
        <v>0</v>
      </c>
      <c r="I82">
        <f>Bawana_NG!Q82</f>
        <v>54.997851646420067</v>
      </c>
      <c r="J82">
        <f>Bawana_RLNG!Q82</f>
        <v>0</v>
      </c>
      <c r="K82">
        <f>Bawana_Spot!Q82</f>
        <v>0</v>
      </c>
      <c r="L82">
        <f>TWOMCL!P82</f>
        <v>0</v>
      </c>
      <c r="M82">
        <f>EDWPCL!T82</f>
        <v>0</v>
      </c>
      <c r="N82">
        <f>'MSW BWN'!T82</f>
        <v>0</v>
      </c>
      <c r="O82">
        <f>BYPL_ISGS_exbus!DM82</f>
        <v>719.75742075213554</v>
      </c>
      <c r="P82" s="36">
        <v>68.037371552190379</v>
      </c>
      <c r="Q82" s="36">
        <v>22.05</v>
      </c>
      <c r="R82" s="38">
        <v>0</v>
      </c>
      <c r="S82" s="38">
        <v>0</v>
      </c>
      <c r="T82" s="37">
        <f>SUMPRODUCT(LTA!J82:AN82,LTA!J$101:AN$101,LTA!J$104:AN$104)</f>
        <v>43.22</v>
      </c>
      <c r="U82" s="37">
        <f>SUMPRODUCT(LTA!J82:AN82,LTA!J$102:AN$102,LTA!J$104:AN$104)</f>
        <v>105.88</v>
      </c>
      <c r="V82" s="66">
        <f>SUMPRODUCT(MTOA!B82:G82,MTOA!B$102:G$102,MTOA!B$104:G$104)</f>
        <v>0</v>
      </c>
      <c r="W82" s="66">
        <f>SUMPRODUCT(MTOA!B82:G82,MTOA!B$101:G$101,MTOA!B$104:G$104)</f>
        <v>0</v>
      </c>
      <c r="X82">
        <v>0</v>
      </c>
      <c r="Y82" s="34">
        <f>IEX!I82</f>
        <v>0</v>
      </c>
      <c r="Z82" s="34">
        <f>IEX!O82</f>
        <v>0</v>
      </c>
      <c r="AA82" s="75">
        <f>STOA!I82</f>
        <v>0</v>
      </c>
      <c r="AB82" s="75">
        <f>-STOA!O82</f>
        <v>-220</v>
      </c>
      <c r="AC82">
        <f t="shared" si="3"/>
        <v>11.207638888103725</v>
      </c>
      <c r="AD82">
        <f t="shared" si="4"/>
        <v>712.45985393778301</v>
      </c>
      <c r="AE82">
        <f>'IDT-1'!C82</f>
        <v>0</v>
      </c>
      <c r="AF82" s="24"/>
      <c r="AG82">
        <f t="shared" si="5"/>
        <v>712.45985393778301</v>
      </c>
      <c r="AI82" s="34">
        <f>PXIL!I82</f>
        <v>0</v>
      </c>
      <c r="AJ82" s="34">
        <f>PXIL!O82</f>
        <v>0</v>
      </c>
      <c r="AK82" s="34">
        <f>RTM_IEX!I82</f>
        <v>0</v>
      </c>
      <c r="AL82" s="34">
        <f>RTM_IEX!O82</f>
        <v>-84</v>
      </c>
      <c r="AM82" s="34">
        <f>RTM_PXI!I82</f>
        <v>0</v>
      </c>
      <c r="AN82" s="34">
        <f>RTM_PXI!O82</f>
        <v>0</v>
      </c>
      <c r="AO82" s="148">
        <f>GDAM_IEX!I82</f>
        <v>0</v>
      </c>
      <c r="AP82" s="148">
        <f>GDAM_IEX!O82</f>
        <v>0</v>
      </c>
      <c r="AQ82" s="148">
        <f>GDAM_PXI!I82</f>
        <v>0</v>
      </c>
      <c r="AR82" s="148">
        <f>GDAM_PXI!O82</f>
        <v>0</v>
      </c>
      <c r="AS82">
        <f>HPX!I82</f>
        <v>0</v>
      </c>
      <c r="AT82">
        <f>HPX!O82</f>
        <v>0</v>
      </c>
    </row>
    <row r="83" spans="1:46">
      <c r="A83" t="s">
        <v>125</v>
      </c>
      <c r="D83">
        <f>TWEPL!Q83</f>
        <v>5.7158499999999997</v>
      </c>
      <c r="E83">
        <f>GT_NG!Q83</f>
        <v>8.0089988751406072</v>
      </c>
      <c r="F83">
        <f>GT_Spot!Q83</f>
        <v>0</v>
      </c>
      <c r="G83">
        <f>PPCL_NG!Q83</f>
        <v>0</v>
      </c>
      <c r="H83">
        <f>PPCL_Spot!Q83</f>
        <v>0</v>
      </c>
      <c r="I83">
        <f>Bawana_NG!Q83</f>
        <v>54.997851646420067</v>
      </c>
      <c r="J83">
        <f>Bawana_RLNG!Q83</f>
        <v>0</v>
      </c>
      <c r="K83">
        <f>Bawana_Spot!Q83</f>
        <v>0</v>
      </c>
      <c r="L83">
        <f>TWOMCL!P83</f>
        <v>0</v>
      </c>
      <c r="M83">
        <f>EDWPCL!T83</f>
        <v>0</v>
      </c>
      <c r="N83">
        <f>'MSW BWN'!T83</f>
        <v>0</v>
      </c>
      <c r="O83">
        <f>BYPL_ISGS_exbus!DM83</f>
        <v>719.98983173563954</v>
      </c>
      <c r="P83" s="36">
        <v>68.037371552190379</v>
      </c>
      <c r="Q83" s="36">
        <v>22.05</v>
      </c>
      <c r="R83" s="38">
        <v>0</v>
      </c>
      <c r="S83" s="38">
        <v>0</v>
      </c>
      <c r="T83" s="37">
        <f>SUMPRODUCT(LTA!J83:AN83,LTA!J$101:AN$101,LTA!J$104:AN$104)</f>
        <v>43.74</v>
      </c>
      <c r="U83" s="37">
        <f>SUMPRODUCT(LTA!J83:AN83,LTA!J$102:AN$102,LTA!J$104:AN$104)</f>
        <v>107.52</v>
      </c>
      <c r="V83" s="66">
        <f>SUMPRODUCT(MTOA!B83:G83,MTOA!B$102:G$102,MTOA!B$104:G$104)</f>
        <v>0</v>
      </c>
      <c r="W83" s="66">
        <f>SUMPRODUCT(MTOA!B83:G83,MTOA!B$101:G$101,MTOA!B$104:G$104)</f>
        <v>0</v>
      </c>
      <c r="X83">
        <v>0</v>
      </c>
      <c r="Y83" s="34">
        <f>IEX!I83</f>
        <v>0</v>
      </c>
      <c r="Z83" s="34">
        <f>IEX!O83</f>
        <v>0</v>
      </c>
      <c r="AA83" s="75">
        <f>STOA!I83</f>
        <v>0</v>
      </c>
      <c r="AB83" s="75">
        <f>-STOA!O83</f>
        <v>-120</v>
      </c>
      <c r="AC83">
        <f t="shared" si="3"/>
        <v>10.634754099622922</v>
      </c>
      <c r="AD83">
        <f t="shared" si="4"/>
        <v>785.42514970976765</v>
      </c>
      <c r="AE83">
        <f>'IDT-1'!C83</f>
        <v>-95</v>
      </c>
      <c r="AF83" s="24"/>
      <c r="AG83">
        <f t="shared" si="5"/>
        <v>690.42514970976765</v>
      </c>
      <c r="AI83" s="34">
        <f>PXIL!I83</f>
        <v>0</v>
      </c>
      <c r="AJ83" s="34">
        <f>PXIL!O83</f>
        <v>0</v>
      </c>
      <c r="AK83" s="34">
        <f>RTM_IEX!I83</f>
        <v>0</v>
      </c>
      <c r="AL83" s="34">
        <f>RTM_IEX!O83</f>
        <v>-114</v>
      </c>
      <c r="AM83" s="34">
        <f>RTM_PXI!I83</f>
        <v>0</v>
      </c>
      <c r="AN83" s="34">
        <f>RTM_PXI!O83</f>
        <v>0</v>
      </c>
      <c r="AO83" s="148">
        <f>GDAM_IEX!I83</f>
        <v>0</v>
      </c>
      <c r="AP83" s="148">
        <f>GDAM_IEX!O83</f>
        <v>0</v>
      </c>
      <c r="AQ83" s="148">
        <f>GDAM_PXI!I83</f>
        <v>0</v>
      </c>
      <c r="AR83" s="148">
        <f>GDAM_PXI!O83</f>
        <v>0</v>
      </c>
      <c r="AS83">
        <f>HPX!I83</f>
        <v>0</v>
      </c>
      <c r="AT83">
        <f>HPX!O83</f>
        <v>0</v>
      </c>
    </row>
    <row r="84" spans="1:46">
      <c r="A84" t="s">
        <v>126</v>
      </c>
      <c r="D84">
        <f>TWEPL!Q84</f>
        <v>5.7158499999999997</v>
      </c>
      <c r="E84">
        <f>GT_NG!Q84</f>
        <v>8.0089988751406072</v>
      </c>
      <c r="F84">
        <f>GT_Spot!Q84</f>
        <v>0</v>
      </c>
      <c r="G84">
        <f>PPCL_NG!Q84</f>
        <v>0</v>
      </c>
      <c r="H84">
        <f>PPCL_Spot!Q84</f>
        <v>0</v>
      </c>
      <c r="I84">
        <f>Bawana_NG!Q84</f>
        <v>54.997851646420067</v>
      </c>
      <c r="J84">
        <f>Bawana_RLNG!Q84</f>
        <v>0</v>
      </c>
      <c r="K84">
        <f>Bawana_Spot!Q84</f>
        <v>0</v>
      </c>
      <c r="L84">
        <f>TWOMCL!P84</f>
        <v>0</v>
      </c>
      <c r="M84">
        <f>EDWPCL!T84</f>
        <v>0</v>
      </c>
      <c r="N84">
        <f>'MSW BWN'!T84</f>
        <v>0</v>
      </c>
      <c r="O84">
        <f>BYPL_ISGS_exbus!DM84</f>
        <v>720.47737801945107</v>
      </c>
      <c r="P84" s="36">
        <v>68.037371552190379</v>
      </c>
      <c r="Q84" s="36">
        <v>22.05</v>
      </c>
      <c r="R84" s="38">
        <v>0</v>
      </c>
      <c r="S84" s="38">
        <v>0</v>
      </c>
      <c r="T84" s="37">
        <f>SUMPRODUCT(LTA!J84:AN84,LTA!J$101:AN$101,LTA!J$104:AN$104)</f>
        <v>44.44</v>
      </c>
      <c r="U84" s="37">
        <f>SUMPRODUCT(LTA!J84:AN84,LTA!J$102:AN$102,LTA!J$104:AN$104)</f>
        <v>108.61</v>
      </c>
      <c r="V84" s="66">
        <f>SUMPRODUCT(MTOA!B84:G84,MTOA!B$102:G$102,MTOA!B$104:G$104)</f>
        <v>0</v>
      </c>
      <c r="W84" s="66">
        <f>SUMPRODUCT(MTOA!B84:G84,MTOA!B$101:G$101,MTOA!B$104:G$104)</f>
        <v>0</v>
      </c>
      <c r="X84">
        <v>0</v>
      </c>
      <c r="Y84" s="34">
        <f>IEX!I84</f>
        <v>0</v>
      </c>
      <c r="Z84" s="34">
        <f>IEX!O84</f>
        <v>0</v>
      </c>
      <c r="AA84" s="75">
        <f>STOA!I84</f>
        <v>0</v>
      </c>
      <c r="AB84" s="75">
        <f>-STOA!O84</f>
        <v>-120</v>
      </c>
      <c r="AC84">
        <f t="shared" si="3"/>
        <v>10.620000857507382</v>
      </c>
      <c r="AD84">
        <f t="shared" si="4"/>
        <v>791.71744923569463</v>
      </c>
      <c r="AE84">
        <f>'IDT-1'!C84</f>
        <v>-115</v>
      </c>
      <c r="AF84" s="24"/>
      <c r="AG84">
        <f t="shared" si="5"/>
        <v>676.71744923569463</v>
      </c>
      <c r="AI84" s="34">
        <f>PXIL!I84</f>
        <v>0</v>
      </c>
      <c r="AJ84" s="34">
        <f>PXIL!O84</f>
        <v>0</v>
      </c>
      <c r="AK84" s="34">
        <f>RTM_IEX!I84</f>
        <v>0</v>
      </c>
      <c r="AL84" s="34">
        <f>RTM_IEX!O84</f>
        <v>-110</v>
      </c>
      <c r="AM84" s="34">
        <f>RTM_PXI!I84</f>
        <v>0</v>
      </c>
      <c r="AN84" s="34">
        <f>RTM_PXI!O84</f>
        <v>0</v>
      </c>
      <c r="AO84" s="148">
        <f>GDAM_IEX!I84</f>
        <v>0</v>
      </c>
      <c r="AP84" s="148">
        <f>GDAM_IEX!O84</f>
        <v>0</v>
      </c>
      <c r="AQ84" s="148">
        <f>GDAM_PXI!I84</f>
        <v>0</v>
      </c>
      <c r="AR84" s="148">
        <f>GDAM_PXI!O84</f>
        <v>0</v>
      </c>
      <c r="AS84">
        <f>HPX!I84</f>
        <v>0</v>
      </c>
      <c r="AT84">
        <f>HPX!O84</f>
        <v>0</v>
      </c>
    </row>
    <row r="85" spans="1:46">
      <c r="A85" t="s">
        <v>127</v>
      </c>
      <c r="D85">
        <f>TWEPL!Q85</f>
        <v>5.7158499999999997</v>
      </c>
      <c r="E85">
        <f>GT_NG!Q85</f>
        <v>8.0089988751406072</v>
      </c>
      <c r="F85">
        <f>GT_Spot!Q85</f>
        <v>0</v>
      </c>
      <c r="G85">
        <f>PPCL_NG!Q85</f>
        <v>0</v>
      </c>
      <c r="H85">
        <f>PPCL_Spot!Q85</f>
        <v>0</v>
      </c>
      <c r="I85">
        <f>Bawana_NG!Q85</f>
        <v>41.399999999999991</v>
      </c>
      <c r="J85">
        <f>Bawana_RLNG!Q85</f>
        <v>0</v>
      </c>
      <c r="K85">
        <f>Bawana_Spot!Q85</f>
        <v>0</v>
      </c>
      <c r="L85">
        <f>TWOMCL!P85</f>
        <v>0</v>
      </c>
      <c r="M85">
        <f>EDWPCL!T85</f>
        <v>0</v>
      </c>
      <c r="N85">
        <f>'MSW BWN'!T85</f>
        <v>0</v>
      </c>
      <c r="O85">
        <f>BYPL_ISGS_exbus!DM85</f>
        <v>729.59624630064491</v>
      </c>
      <c r="P85" s="36">
        <v>68.037371552190379</v>
      </c>
      <c r="Q85" s="36">
        <v>22.05</v>
      </c>
      <c r="R85" s="38">
        <v>0</v>
      </c>
      <c r="S85" s="38">
        <v>0</v>
      </c>
      <c r="T85" s="37">
        <f>SUMPRODUCT(LTA!J85:AN85,LTA!J$101:AN$101,LTA!J$104:AN$104)</f>
        <v>44.88</v>
      </c>
      <c r="U85" s="37">
        <f>SUMPRODUCT(LTA!J85:AN85,LTA!J$102:AN$102,LTA!J$104:AN$104)</f>
        <v>109.44</v>
      </c>
      <c r="V85" s="66">
        <f>SUMPRODUCT(MTOA!B85:G85,MTOA!B$102:G$102,MTOA!B$104:G$104)</f>
        <v>0</v>
      </c>
      <c r="W85" s="66">
        <f>SUMPRODUCT(MTOA!B85:G85,MTOA!B$101:G$101,MTOA!B$104:G$104)</f>
        <v>0</v>
      </c>
      <c r="X85">
        <v>0</v>
      </c>
      <c r="Y85" s="34">
        <f>IEX!I85</f>
        <v>0</v>
      </c>
      <c r="Z85" s="34">
        <f>IEX!O85</f>
        <v>0</v>
      </c>
      <c r="AA85" s="75">
        <f>STOA!I85</f>
        <v>0</v>
      </c>
      <c r="AB85" s="75">
        <f>-STOA!O85</f>
        <v>-120</v>
      </c>
      <c r="AC85">
        <f t="shared" si="3"/>
        <v>10.660814659038595</v>
      </c>
      <c r="AD85">
        <f t="shared" si="4"/>
        <v>780.46765206893724</v>
      </c>
      <c r="AE85">
        <f>'IDT-1'!C85</f>
        <v>-130</v>
      </c>
      <c r="AF85" s="24"/>
      <c r="AG85">
        <f t="shared" si="5"/>
        <v>650.46765206893724</v>
      </c>
      <c r="AI85" s="34">
        <f>PXIL!I85</f>
        <v>0</v>
      </c>
      <c r="AJ85" s="34">
        <f>PXIL!O85</f>
        <v>0</v>
      </c>
      <c r="AK85" s="34">
        <f>RTM_IEX!I85</f>
        <v>0</v>
      </c>
      <c r="AL85" s="34">
        <f>RTM_IEX!O85</f>
        <v>-118</v>
      </c>
      <c r="AM85" s="34">
        <f>RTM_PXI!I85</f>
        <v>0</v>
      </c>
      <c r="AN85" s="34">
        <f>RTM_PXI!O85</f>
        <v>0</v>
      </c>
      <c r="AO85" s="148">
        <f>GDAM_IEX!I85</f>
        <v>0</v>
      </c>
      <c r="AP85" s="148">
        <f>GDAM_IEX!O85</f>
        <v>0</v>
      </c>
      <c r="AQ85" s="148">
        <f>GDAM_PXI!I85</f>
        <v>0</v>
      </c>
      <c r="AR85" s="148">
        <f>GDAM_PXI!O85</f>
        <v>0</v>
      </c>
      <c r="AS85">
        <f>HPX!I85</f>
        <v>0</v>
      </c>
      <c r="AT85">
        <f>HPX!O85</f>
        <v>0</v>
      </c>
    </row>
    <row r="86" spans="1:46">
      <c r="A86" t="s">
        <v>128</v>
      </c>
      <c r="D86">
        <f>TWEPL!Q86</f>
        <v>5.7158499999999997</v>
      </c>
      <c r="E86">
        <f>GT_NG!Q86</f>
        <v>8.0089988751406072</v>
      </c>
      <c r="F86">
        <f>GT_Spot!Q86</f>
        <v>0</v>
      </c>
      <c r="G86">
        <f>PPCL_NG!Q86</f>
        <v>0</v>
      </c>
      <c r="H86">
        <f>PPCL_Spot!Q86</f>
        <v>0</v>
      </c>
      <c r="I86">
        <f>Bawana_NG!Q86</f>
        <v>41.399999999999991</v>
      </c>
      <c r="J86">
        <f>Bawana_RLNG!Q86</f>
        <v>0</v>
      </c>
      <c r="K86">
        <f>Bawana_Spot!Q86</f>
        <v>0</v>
      </c>
      <c r="L86">
        <f>TWOMCL!P86</f>
        <v>0</v>
      </c>
      <c r="M86">
        <f>EDWPCL!T86</f>
        <v>0</v>
      </c>
      <c r="N86">
        <f>'MSW BWN'!T86</f>
        <v>0</v>
      </c>
      <c r="O86">
        <f>BYPL_ISGS_exbus!DM86</f>
        <v>729.77689474909585</v>
      </c>
      <c r="P86" s="36">
        <v>68.037371552190379</v>
      </c>
      <c r="Q86" s="36">
        <v>22.05</v>
      </c>
      <c r="R86" s="38">
        <v>0</v>
      </c>
      <c r="S86" s="38">
        <v>0</v>
      </c>
      <c r="T86" s="37">
        <f>SUMPRODUCT(LTA!J86:AN86,LTA!J$101:AN$101,LTA!J$104:AN$104)</f>
        <v>45.81</v>
      </c>
      <c r="U86" s="37">
        <f>SUMPRODUCT(LTA!J86:AN86,LTA!J$102:AN$102,LTA!J$104:AN$104)</f>
        <v>109.77</v>
      </c>
      <c r="V86" s="66">
        <f>SUMPRODUCT(MTOA!B86:G86,MTOA!B$102:G$102,MTOA!B$104:G$104)</f>
        <v>0</v>
      </c>
      <c r="W86" s="66">
        <f>SUMPRODUCT(MTOA!B86:G86,MTOA!B$101:G$101,MTOA!B$104:G$104)</f>
        <v>0</v>
      </c>
      <c r="X86">
        <v>0</v>
      </c>
      <c r="Y86" s="34">
        <f>IEX!I86</f>
        <v>0</v>
      </c>
      <c r="Z86" s="34">
        <f>IEX!O86</f>
        <v>0</v>
      </c>
      <c r="AA86" s="75">
        <f>STOA!I86</f>
        <v>0</v>
      </c>
      <c r="AB86" s="75">
        <f>-STOA!O86</f>
        <v>-120</v>
      </c>
      <c r="AC86">
        <f t="shared" si="3"/>
        <v>10.706800736905137</v>
      </c>
      <c r="AD86">
        <f t="shared" si="4"/>
        <v>777.86231443952158</v>
      </c>
      <c r="AE86">
        <f>'IDT-1'!C86</f>
        <v>-150</v>
      </c>
      <c r="AF86" s="24"/>
      <c r="AG86">
        <f t="shared" si="5"/>
        <v>627.86231443952158</v>
      </c>
      <c r="AI86" s="34">
        <f>PXIL!I86</f>
        <v>0</v>
      </c>
      <c r="AJ86" s="34">
        <f>PXIL!O86</f>
        <v>0</v>
      </c>
      <c r="AK86" s="34">
        <f>RTM_IEX!I86</f>
        <v>0</v>
      </c>
      <c r="AL86" s="34">
        <f>RTM_IEX!O86</f>
        <v>-122</v>
      </c>
      <c r="AM86" s="34">
        <f>RTM_PXI!I86</f>
        <v>0</v>
      </c>
      <c r="AN86" s="34">
        <f>RTM_PXI!O86</f>
        <v>0</v>
      </c>
      <c r="AO86" s="148">
        <f>GDAM_IEX!I86</f>
        <v>0</v>
      </c>
      <c r="AP86" s="148">
        <f>GDAM_IEX!O86</f>
        <v>0</v>
      </c>
      <c r="AQ86" s="148">
        <f>GDAM_PXI!I86</f>
        <v>0</v>
      </c>
      <c r="AR86" s="148">
        <f>GDAM_PXI!O86</f>
        <v>0</v>
      </c>
      <c r="AS86">
        <f>HPX!I86</f>
        <v>0</v>
      </c>
      <c r="AT86">
        <f>HPX!O86</f>
        <v>0</v>
      </c>
    </row>
    <row r="87" spans="1:46">
      <c r="A87" t="s">
        <v>129</v>
      </c>
      <c r="D87">
        <f>TWEPL!Q87</f>
        <v>5.7158499999999997</v>
      </c>
      <c r="E87">
        <f>GT_NG!Q87</f>
        <v>8.0089988751406072</v>
      </c>
      <c r="F87">
        <f>GT_Spot!Q87</f>
        <v>0</v>
      </c>
      <c r="G87">
        <f>PPCL_NG!Q87</f>
        <v>0</v>
      </c>
      <c r="H87">
        <f>PPCL_Spot!Q87</f>
        <v>0</v>
      </c>
      <c r="I87">
        <f>Bawana_NG!Q87</f>
        <v>41.399999999999991</v>
      </c>
      <c r="J87">
        <f>Bawana_RLNG!Q87</f>
        <v>0</v>
      </c>
      <c r="K87">
        <f>Bawana_Spot!Q87</f>
        <v>0</v>
      </c>
      <c r="L87">
        <f>TWOMCL!P87</f>
        <v>0</v>
      </c>
      <c r="M87">
        <f>EDWPCL!T87</f>
        <v>0</v>
      </c>
      <c r="N87">
        <f>'MSW BWN'!T87</f>
        <v>0</v>
      </c>
      <c r="O87">
        <f>BYPL_ISGS_exbus!DM87</f>
        <v>722.42329502905864</v>
      </c>
      <c r="P87" s="36">
        <v>68.037371552190379</v>
      </c>
      <c r="Q87" s="36">
        <v>22.05</v>
      </c>
      <c r="R87" s="38">
        <v>0</v>
      </c>
      <c r="S87" s="38">
        <v>0</v>
      </c>
      <c r="T87" s="37">
        <f>SUMPRODUCT(LTA!J87:AN87,LTA!J$101:AN$101,LTA!J$104:AN$104)</f>
        <v>47.01</v>
      </c>
      <c r="U87" s="37">
        <f>SUMPRODUCT(LTA!J87:AN87,LTA!J$102:AN$102,LTA!J$104:AN$104)</f>
        <v>110.12</v>
      </c>
      <c r="V87" s="66">
        <f>SUMPRODUCT(MTOA!B87:G87,MTOA!B$102:G$102,MTOA!B$104:G$104)</f>
        <v>0</v>
      </c>
      <c r="W87" s="66">
        <f>SUMPRODUCT(MTOA!B87:G87,MTOA!B$101:G$101,MTOA!B$104:G$104)</f>
        <v>0</v>
      </c>
      <c r="X87">
        <v>0</v>
      </c>
      <c r="Y87" s="34">
        <f>IEX!I87</f>
        <v>0</v>
      </c>
      <c r="Z87" s="34">
        <f>IEX!O87</f>
        <v>-45</v>
      </c>
      <c r="AA87" s="75">
        <f>STOA!I87</f>
        <v>0</v>
      </c>
      <c r="AB87" s="75">
        <f>-STOA!O87</f>
        <v>-120</v>
      </c>
      <c r="AC87">
        <f t="shared" si="3"/>
        <v>10.861358284654163</v>
      </c>
      <c r="AD87">
        <f t="shared" si="4"/>
        <v>747.90415717173528</v>
      </c>
      <c r="AE87">
        <f>'IDT-1'!C87</f>
        <v>-116.848</v>
      </c>
      <c r="AF87" s="24"/>
      <c r="AG87">
        <f t="shared" si="5"/>
        <v>631.05615717173532</v>
      </c>
      <c r="AI87" s="34">
        <f>PXIL!I87</f>
        <v>0</v>
      </c>
      <c r="AJ87" s="34">
        <f>PXIL!O87</f>
        <v>0</v>
      </c>
      <c r="AK87" s="34">
        <f>RTM_IEX!I87</f>
        <v>0</v>
      </c>
      <c r="AL87" s="34">
        <f>RTM_IEX!O87</f>
        <v>-101</v>
      </c>
      <c r="AM87" s="34">
        <f>RTM_PXI!I87</f>
        <v>0</v>
      </c>
      <c r="AN87" s="34">
        <f>RTM_PXI!O87</f>
        <v>0</v>
      </c>
      <c r="AO87" s="148">
        <f>GDAM_IEX!I87</f>
        <v>0</v>
      </c>
      <c r="AP87" s="148">
        <f>GDAM_IEX!O87</f>
        <v>0</v>
      </c>
      <c r="AQ87" s="148">
        <f>GDAM_PXI!I87</f>
        <v>0</v>
      </c>
      <c r="AR87" s="148">
        <f>GDAM_PXI!O87</f>
        <v>0</v>
      </c>
      <c r="AS87">
        <f>HPX!I87</f>
        <v>0</v>
      </c>
      <c r="AT87">
        <f>HPX!O87</f>
        <v>0</v>
      </c>
    </row>
    <row r="88" spans="1:46">
      <c r="A88" t="s">
        <v>130</v>
      </c>
      <c r="D88">
        <f>TWEPL!Q88</f>
        <v>5.7158499999999997</v>
      </c>
      <c r="E88">
        <f>GT_NG!Q88</f>
        <v>8.0089988751406072</v>
      </c>
      <c r="F88">
        <f>GT_Spot!Q88</f>
        <v>0</v>
      </c>
      <c r="G88">
        <f>PPCL_NG!Q88</f>
        <v>0</v>
      </c>
      <c r="H88">
        <f>PPCL_Spot!Q88</f>
        <v>0</v>
      </c>
      <c r="I88">
        <f>Bawana_NG!Q88</f>
        <v>41.399999999999991</v>
      </c>
      <c r="J88">
        <f>Bawana_RLNG!Q88</f>
        <v>0</v>
      </c>
      <c r="K88">
        <f>Bawana_Spot!Q88</f>
        <v>0</v>
      </c>
      <c r="L88">
        <f>TWOMCL!P88</f>
        <v>0</v>
      </c>
      <c r="M88">
        <f>EDWPCL!T88</f>
        <v>0</v>
      </c>
      <c r="N88">
        <f>'MSW BWN'!T88</f>
        <v>0</v>
      </c>
      <c r="O88">
        <f>BYPL_ISGS_exbus!DM88</f>
        <v>670.97657620533914</v>
      </c>
      <c r="P88" s="36">
        <v>68.037371552190379</v>
      </c>
      <c r="Q88" s="36">
        <v>22.05</v>
      </c>
      <c r="R88" s="38">
        <v>0</v>
      </c>
      <c r="S88" s="38">
        <v>0</v>
      </c>
      <c r="T88" s="37">
        <f>SUMPRODUCT(LTA!J88:AN88,LTA!J$101:AN$101,LTA!J$104:AN$104)</f>
        <v>48.29</v>
      </c>
      <c r="U88" s="37">
        <f>SUMPRODUCT(LTA!J88:AN88,LTA!J$102:AN$102,LTA!J$104:AN$104)</f>
        <v>110.77</v>
      </c>
      <c r="V88" s="66">
        <f>SUMPRODUCT(MTOA!B88:G88,MTOA!B$102:G$102,MTOA!B$104:G$104)</f>
        <v>0</v>
      </c>
      <c r="W88" s="66">
        <f>SUMPRODUCT(MTOA!B88:G88,MTOA!B$101:G$101,MTOA!B$104:G$104)</f>
        <v>0</v>
      </c>
      <c r="X88">
        <v>0</v>
      </c>
      <c r="Y88" s="34">
        <f>IEX!I88</f>
        <v>0</v>
      </c>
      <c r="Z88" s="34">
        <f>IEX!O88</f>
        <v>-75</v>
      </c>
      <c r="AA88" s="75">
        <f>STOA!I88</f>
        <v>0</v>
      </c>
      <c r="AB88" s="75">
        <f>-STOA!O88</f>
        <v>-120</v>
      </c>
      <c r="AC88">
        <f t="shared" si="3"/>
        <v>10.216696587962915</v>
      </c>
      <c r="AD88">
        <f t="shared" si="4"/>
        <v>726.03210004470714</v>
      </c>
      <c r="AE88">
        <f>'IDT-1'!C88</f>
        <v>-103.724</v>
      </c>
      <c r="AF88" s="24"/>
      <c r="AG88">
        <f t="shared" si="5"/>
        <v>622.30810004470709</v>
      </c>
      <c r="AI88" s="34">
        <f>PXIL!I88</f>
        <v>0</v>
      </c>
      <c r="AJ88" s="34">
        <f>PXIL!O88</f>
        <v>0</v>
      </c>
      <c r="AK88" s="34">
        <f>RTM_IEX!I88</f>
        <v>0</v>
      </c>
      <c r="AL88" s="34">
        <f>RTM_IEX!O88</f>
        <v>-44</v>
      </c>
      <c r="AM88" s="34">
        <f>RTM_PXI!I88</f>
        <v>0</v>
      </c>
      <c r="AN88" s="34">
        <f>RTM_PXI!O88</f>
        <v>0</v>
      </c>
      <c r="AO88" s="148">
        <f>GDAM_IEX!I88</f>
        <v>0</v>
      </c>
      <c r="AP88" s="148">
        <f>GDAM_IEX!O88</f>
        <v>0</v>
      </c>
      <c r="AQ88" s="148">
        <f>GDAM_PXI!I88</f>
        <v>0</v>
      </c>
      <c r="AR88" s="148">
        <f>GDAM_PXI!O88</f>
        <v>0</v>
      </c>
      <c r="AS88">
        <f>HPX!I88</f>
        <v>0</v>
      </c>
      <c r="AT88">
        <f>HPX!O88</f>
        <v>0</v>
      </c>
    </row>
    <row r="89" spans="1:46">
      <c r="A89" t="s">
        <v>131</v>
      </c>
      <c r="D89">
        <f>TWEPL!Q89</f>
        <v>5.7158499999999997</v>
      </c>
      <c r="E89">
        <f>GT_NG!Q89</f>
        <v>8.0089988751406072</v>
      </c>
      <c r="F89">
        <f>GT_Spot!Q89</f>
        <v>0</v>
      </c>
      <c r="G89">
        <f>PPCL_NG!Q89</f>
        <v>0</v>
      </c>
      <c r="H89">
        <f>PPCL_Spot!Q89</f>
        <v>0</v>
      </c>
      <c r="I89">
        <f>Bawana_NG!Q89</f>
        <v>41.399999999999991</v>
      </c>
      <c r="J89">
        <f>Bawana_RLNG!Q89</f>
        <v>0</v>
      </c>
      <c r="K89">
        <f>Bawana_Spot!Q89</f>
        <v>0</v>
      </c>
      <c r="L89">
        <f>TWOMCL!P89</f>
        <v>0</v>
      </c>
      <c r="M89">
        <f>EDWPCL!T89</f>
        <v>0</v>
      </c>
      <c r="N89">
        <f>'MSW BWN'!T89</f>
        <v>0</v>
      </c>
      <c r="O89">
        <f>BYPL_ISGS_exbus!DM89</f>
        <v>641.06294337957388</v>
      </c>
      <c r="P89" s="36">
        <v>68.037371552190379</v>
      </c>
      <c r="Q89" s="36">
        <v>21.43</v>
      </c>
      <c r="R89" s="38">
        <v>0</v>
      </c>
      <c r="S89" s="38">
        <v>0</v>
      </c>
      <c r="T89" s="37">
        <f>SUMPRODUCT(LTA!J89:AN89,LTA!J$101:AN$101,LTA!J$104:AN$104)</f>
        <v>35.22</v>
      </c>
      <c r="U89" s="37">
        <f>SUMPRODUCT(LTA!J89:AN89,LTA!J$102:AN$102,LTA!J$104:AN$104)</f>
        <v>112.61</v>
      </c>
      <c r="V89" s="66">
        <f>SUMPRODUCT(MTOA!B89:G89,MTOA!B$102:G$102,MTOA!B$104:G$104)</f>
        <v>0</v>
      </c>
      <c r="W89" s="66">
        <f>SUMPRODUCT(MTOA!B89:G89,MTOA!B$101:G$101,MTOA!B$104:G$104)</f>
        <v>0</v>
      </c>
      <c r="X89">
        <v>0</v>
      </c>
      <c r="Y89" s="34">
        <f>IEX!I89</f>
        <v>0</v>
      </c>
      <c r="Z89" s="34">
        <f>IEX!O89</f>
        <v>-105</v>
      </c>
      <c r="AA89" s="75">
        <f>STOA!I89</f>
        <v>0</v>
      </c>
      <c r="AB89" s="75">
        <f>-STOA!O89</f>
        <v>-120</v>
      </c>
      <c r="AC89">
        <f t="shared" si="3"/>
        <v>9.8658820722264871</v>
      </c>
      <c r="AD89">
        <f t="shared" si="4"/>
        <v>684.61928173467845</v>
      </c>
      <c r="AE89">
        <f>'IDT-1'!C89</f>
        <v>-84.248999999999995</v>
      </c>
      <c r="AF89" s="24"/>
      <c r="AG89">
        <f t="shared" si="5"/>
        <v>600.37028173467843</v>
      </c>
      <c r="AI89" s="34">
        <f>PXIL!I89</f>
        <v>0</v>
      </c>
      <c r="AJ89" s="34">
        <f>PXIL!O89</f>
        <v>0</v>
      </c>
      <c r="AK89" s="34">
        <f>RTM_IEX!I89</f>
        <v>0</v>
      </c>
      <c r="AL89" s="34">
        <f>RTM_IEX!O89</f>
        <v>-14</v>
      </c>
      <c r="AM89" s="34">
        <f>RTM_PXI!I89</f>
        <v>0</v>
      </c>
      <c r="AN89" s="34">
        <f>RTM_PXI!O89</f>
        <v>0</v>
      </c>
      <c r="AO89" s="148">
        <f>GDAM_IEX!I89</f>
        <v>0</v>
      </c>
      <c r="AP89" s="148">
        <f>GDAM_IEX!O89</f>
        <v>0</v>
      </c>
      <c r="AQ89" s="148">
        <f>GDAM_PXI!I89</f>
        <v>0</v>
      </c>
      <c r="AR89" s="148">
        <f>GDAM_PXI!O89</f>
        <v>0</v>
      </c>
      <c r="AS89">
        <f>HPX!I89</f>
        <v>0</v>
      </c>
      <c r="AT89">
        <f>HPX!O89</f>
        <v>0</v>
      </c>
    </row>
    <row r="90" spans="1:46">
      <c r="A90" t="s">
        <v>132</v>
      </c>
      <c r="D90">
        <f>TWEPL!Q90</f>
        <v>5.7158499999999997</v>
      </c>
      <c r="E90">
        <f>GT_NG!Q90</f>
        <v>8.0089988751406072</v>
      </c>
      <c r="F90">
        <f>GT_Spot!Q90</f>
        <v>0</v>
      </c>
      <c r="G90">
        <f>PPCL_NG!Q90</f>
        <v>0</v>
      </c>
      <c r="H90">
        <f>PPCL_Spot!Q90</f>
        <v>0</v>
      </c>
      <c r="I90">
        <f>Bawana_NG!Q90</f>
        <v>41.399999999999991</v>
      </c>
      <c r="J90">
        <f>Bawana_RLNG!Q90</f>
        <v>0</v>
      </c>
      <c r="K90">
        <f>Bawana_Spot!Q90</f>
        <v>0</v>
      </c>
      <c r="L90">
        <f>TWOMCL!P90</f>
        <v>0</v>
      </c>
      <c r="M90">
        <f>EDWPCL!T90</f>
        <v>0</v>
      </c>
      <c r="N90">
        <f>'MSW BWN'!T90</f>
        <v>0</v>
      </c>
      <c r="O90">
        <f>BYPL_ISGS_exbus!DM90</f>
        <v>628.91442267890659</v>
      </c>
      <c r="P90" s="36">
        <v>68.037371552190379</v>
      </c>
      <c r="Q90" s="36">
        <v>21.43</v>
      </c>
      <c r="R90" s="38">
        <v>0</v>
      </c>
      <c r="S90" s="38">
        <v>0</v>
      </c>
      <c r="T90" s="37">
        <f>SUMPRODUCT(LTA!J90:AN90,LTA!J$101:AN$101,LTA!J$104:AN$104)</f>
        <v>36.619999999999997</v>
      </c>
      <c r="U90" s="37">
        <f>SUMPRODUCT(LTA!J90:AN90,LTA!J$102:AN$102,LTA!J$104:AN$104)</f>
        <v>112.89</v>
      </c>
      <c r="V90" s="66">
        <f>SUMPRODUCT(MTOA!B90:G90,MTOA!B$102:G$102,MTOA!B$104:G$104)</f>
        <v>0</v>
      </c>
      <c r="W90" s="66">
        <f>SUMPRODUCT(MTOA!B90:G90,MTOA!B$101:G$101,MTOA!B$104:G$104)</f>
        <v>0</v>
      </c>
      <c r="X90">
        <v>0</v>
      </c>
      <c r="Y90" s="34">
        <f>IEX!I90</f>
        <v>0</v>
      </c>
      <c r="Z90" s="34">
        <f>IEX!O90</f>
        <v>-49</v>
      </c>
      <c r="AA90" s="75">
        <f>STOA!I90</f>
        <v>0</v>
      </c>
      <c r="AB90" s="75">
        <f>-STOA!O90</f>
        <v>-120</v>
      </c>
      <c r="AC90">
        <f t="shared" si="3"/>
        <v>10.023610072362665</v>
      </c>
      <c r="AD90">
        <f t="shared" si="4"/>
        <v>644.99303303387489</v>
      </c>
      <c r="AE90">
        <f>'IDT-1'!C90</f>
        <v>-70.278000000000006</v>
      </c>
      <c r="AF90" s="24"/>
      <c r="AG90">
        <f t="shared" si="5"/>
        <v>574.71503303387487</v>
      </c>
      <c r="AI90" s="34">
        <f>PXIL!I90</f>
        <v>0</v>
      </c>
      <c r="AJ90" s="34">
        <f>PXIL!O90</f>
        <v>0</v>
      </c>
      <c r="AK90" s="34">
        <f>RTM_IEX!I90</f>
        <v>0</v>
      </c>
      <c r="AL90" s="34">
        <f>RTM_IEX!O90</f>
        <v>-99</v>
      </c>
      <c r="AM90" s="34">
        <f>RTM_PXI!I90</f>
        <v>0</v>
      </c>
      <c r="AN90" s="34">
        <f>RTM_PXI!O90</f>
        <v>0</v>
      </c>
      <c r="AO90" s="148">
        <f>GDAM_IEX!I90</f>
        <v>0</v>
      </c>
      <c r="AP90" s="148">
        <f>GDAM_IEX!O90</f>
        <v>0</v>
      </c>
      <c r="AQ90" s="148">
        <f>GDAM_PXI!I90</f>
        <v>0</v>
      </c>
      <c r="AR90" s="148">
        <f>GDAM_PXI!O90</f>
        <v>0</v>
      </c>
      <c r="AS90">
        <f>HPX!I90</f>
        <v>0</v>
      </c>
      <c r="AT90">
        <f>HPX!O90</f>
        <v>0</v>
      </c>
    </row>
    <row r="91" spans="1:46">
      <c r="A91" t="s">
        <v>133</v>
      </c>
      <c r="D91">
        <f>TWEPL!Q91</f>
        <v>5.7158499999999997</v>
      </c>
      <c r="E91">
        <f>GT_NG!Q91</f>
        <v>8.0089988751406072</v>
      </c>
      <c r="F91">
        <f>GT_Spot!Q91</f>
        <v>0</v>
      </c>
      <c r="G91">
        <f>PPCL_NG!Q91</f>
        <v>0</v>
      </c>
      <c r="H91">
        <f>PPCL_Spot!Q91</f>
        <v>0</v>
      </c>
      <c r="I91">
        <f>Bawana_NG!Q91</f>
        <v>41.399999999999991</v>
      </c>
      <c r="J91">
        <f>Bawana_RLNG!Q91</f>
        <v>0</v>
      </c>
      <c r="K91">
        <f>Bawana_Spot!Q91</f>
        <v>0</v>
      </c>
      <c r="L91">
        <f>TWOMCL!P91</f>
        <v>0</v>
      </c>
      <c r="M91">
        <f>EDWPCL!T91</f>
        <v>0</v>
      </c>
      <c r="N91">
        <f>'MSW BWN'!T91</f>
        <v>0</v>
      </c>
      <c r="O91">
        <f>BYPL_ISGS_exbus!DM91</f>
        <v>622.34248137962413</v>
      </c>
      <c r="P91" s="36">
        <v>33.69</v>
      </c>
      <c r="Q91" s="36">
        <v>10.589999999999998</v>
      </c>
      <c r="R91" s="38">
        <v>0</v>
      </c>
      <c r="S91" s="38">
        <v>0</v>
      </c>
      <c r="T91" s="37">
        <f>SUMPRODUCT(LTA!J91:AN91,LTA!J$101:AN$101,LTA!J$104:AN$104)</f>
        <v>37.14</v>
      </c>
      <c r="U91" s="37">
        <f>SUMPRODUCT(LTA!J91:AN91,LTA!J$102:AN$102,LTA!J$104:AN$104)</f>
        <v>117.23</v>
      </c>
      <c r="V91" s="66">
        <f>SUMPRODUCT(MTOA!B91:G91,MTOA!B$102:G$102,MTOA!B$104:G$104)</f>
        <v>0</v>
      </c>
      <c r="W91" s="66">
        <f>SUMPRODUCT(MTOA!B91:G91,MTOA!B$101:G$101,MTOA!B$104:G$104)</f>
        <v>0</v>
      </c>
      <c r="X91">
        <v>0</v>
      </c>
      <c r="Y91" s="34">
        <f>IEX!I91</f>
        <v>0</v>
      </c>
      <c r="Z91" s="34">
        <f>IEX!O91</f>
        <v>0</v>
      </c>
      <c r="AA91" s="75">
        <f>STOA!I91</f>
        <v>0</v>
      </c>
      <c r="AB91" s="75">
        <f>-STOA!O91</f>
        <v>-128.4</v>
      </c>
      <c r="AC91">
        <f t="shared" si="3"/>
        <v>9.0146497935833487</v>
      </c>
      <c r="AD91">
        <f t="shared" si="4"/>
        <v>671.70268046118144</v>
      </c>
      <c r="AE91">
        <f>'IDT-1'!C91</f>
        <v>-104</v>
      </c>
      <c r="AF91" s="24"/>
      <c r="AG91">
        <f t="shared" si="5"/>
        <v>567.70268046118144</v>
      </c>
      <c r="AI91" s="34">
        <f>PXIL!I91</f>
        <v>0</v>
      </c>
      <c r="AJ91" s="34">
        <f>PXIL!O91</f>
        <v>0</v>
      </c>
      <c r="AK91" s="34">
        <f>RTM_IEX!I91</f>
        <v>0</v>
      </c>
      <c r="AL91" s="34">
        <f>RTM_IEX!O91</f>
        <v>-67</v>
      </c>
      <c r="AM91" s="34">
        <f>RTM_PXI!I91</f>
        <v>0</v>
      </c>
      <c r="AN91" s="34">
        <f>RTM_PXI!O91</f>
        <v>0</v>
      </c>
      <c r="AO91" s="148">
        <f>GDAM_IEX!I91</f>
        <v>0</v>
      </c>
      <c r="AP91" s="148">
        <f>GDAM_IEX!O91</f>
        <v>0</v>
      </c>
      <c r="AQ91" s="148">
        <f>GDAM_PXI!I91</f>
        <v>0</v>
      </c>
      <c r="AR91" s="148">
        <f>GDAM_PXI!O91</f>
        <v>0</v>
      </c>
      <c r="AS91">
        <f>HPX!I91</f>
        <v>0</v>
      </c>
      <c r="AT91">
        <f>HPX!O91</f>
        <v>0</v>
      </c>
    </row>
    <row r="92" spans="1:46">
      <c r="A92" t="s">
        <v>134</v>
      </c>
      <c r="D92">
        <f>TWEPL!Q92</f>
        <v>5.7158499999999997</v>
      </c>
      <c r="E92">
        <f>GT_NG!Q92</f>
        <v>8.6191693290734825</v>
      </c>
      <c r="F92">
        <f>GT_Spot!Q92</f>
        <v>0</v>
      </c>
      <c r="G92">
        <f>PPCL_NG!Q92</f>
        <v>0</v>
      </c>
      <c r="H92">
        <f>PPCL_Spot!Q92</f>
        <v>0</v>
      </c>
      <c r="I92">
        <f>Bawana_NG!Q92</f>
        <v>41.399999999999991</v>
      </c>
      <c r="J92">
        <f>Bawana_RLNG!Q92</f>
        <v>0</v>
      </c>
      <c r="K92">
        <f>Bawana_Spot!Q92</f>
        <v>0</v>
      </c>
      <c r="L92">
        <f>TWOMCL!P92</f>
        <v>0</v>
      </c>
      <c r="M92">
        <f>EDWPCL!T92</f>
        <v>0</v>
      </c>
      <c r="N92">
        <f>'MSW BWN'!T92</f>
        <v>0</v>
      </c>
      <c r="O92">
        <f>BYPL_ISGS_exbus!DM92</f>
        <v>619.37926298425816</v>
      </c>
      <c r="P92" s="36">
        <v>33.69</v>
      </c>
      <c r="Q92" s="36">
        <v>10.59</v>
      </c>
      <c r="R92" s="38">
        <v>0</v>
      </c>
      <c r="S92" s="38">
        <v>0</v>
      </c>
      <c r="T92" s="37">
        <f>SUMPRODUCT(LTA!J92:AN92,LTA!J$101:AN$101,LTA!J$104:AN$104)</f>
        <v>37.47</v>
      </c>
      <c r="U92" s="37">
        <f>SUMPRODUCT(LTA!J92:AN92,LTA!J$102:AN$102,LTA!J$104:AN$104)</f>
        <v>117.39</v>
      </c>
      <c r="V92" s="66">
        <f>SUMPRODUCT(MTOA!B92:G92,MTOA!B$102:G$102,MTOA!B$104:G$104)</f>
        <v>0</v>
      </c>
      <c r="W92" s="66">
        <f>SUMPRODUCT(MTOA!B92:G92,MTOA!B$101:G$101,MTOA!B$104:G$104)</f>
        <v>0</v>
      </c>
      <c r="X92">
        <v>0</v>
      </c>
      <c r="Y92" s="34">
        <f>IEX!I92</f>
        <v>0</v>
      </c>
      <c r="Z92" s="34">
        <f>IEX!O92</f>
        <v>-46</v>
      </c>
      <c r="AA92" s="75">
        <f>STOA!I92</f>
        <v>0</v>
      </c>
      <c r="AB92" s="75">
        <f>-STOA!O92</f>
        <v>-128.4</v>
      </c>
      <c r="AC92">
        <f t="shared" si="3"/>
        <v>9.5496254429930989</v>
      </c>
      <c r="AD92">
        <f t="shared" si="4"/>
        <v>604.30465687033859</v>
      </c>
      <c r="AE92">
        <f>'IDT-1'!C92</f>
        <v>-57.98</v>
      </c>
      <c r="AF92" s="24"/>
      <c r="AG92">
        <f t="shared" si="5"/>
        <v>546.32465687033857</v>
      </c>
      <c r="AI92" s="34">
        <f>PXIL!I92</f>
        <v>0</v>
      </c>
      <c r="AJ92" s="34">
        <f>PXIL!O92</f>
        <v>0</v>
      </c>
      <c r="AK92" s="34">
        <f>RTM_IEX!I92</f>
        <v>0</v>
      </c>
      <c r="AL92" s="34">
        <f>RTM_IEX!O92</f>
        <v>-86</v>
      </c>
      <c r="AM92" s="34">
        <f>RTM_PXI!I92</f>
        <v>0</v>
      </c>
      <c r="AN92" s="34">
        <f>RTM_PXI!O92</f>
        <v>0</v>
      </c>
      <c r="AO92" s="148">
        <f>GDAM_IEX!I92</f>
        <v>0</v>
      </c>
      <c r="AP92" s="148">
        <f>GDAM_IEX!O92</f>
        <v>0</v>
      </c>
      <c r="AQ92" s="148">
        <f>GDAM_PXI!I92</f>
        <v>0</v>
      </c>
      <c r="AR92" s="148">
        <f>GDAM_PXI!O92</f>
        <v>0</v>
      </c>
      <c r="AS92">
        <f>HPX!I92</f>
        <v>0</v>
      </c>
      <c r="AT92">
        <f>HPX!O92</f>
        <v>0</v>
      </c>
    </row>
    <row r="93" spans="1:46">
      <c r="A93" t="s">
        <v>135</v>
      </c>
      <c r="D93">
        <f>TWEPL!Q93</f>
        <v>5.7158499999999997</v>
      </c>
      <c r="E93">
        <f>GT_NG!Q93</f>
        <v>8.6191693290734825</v>
      </c>
      <c r="F93">
        <f>GT_Spot!Q93</f>
        <v>0</v>
      </c>
      <c r="G93">
        <f>PPCL_NG!Q93</f>
        <v>0</v>
      </c>
      <c r="H93">
        <f>PPCL_Spot!Q93</f>
        <v>0</v>
      </c>
      <c r="I93">
        <f>Bawana_NG!Q93</f>
        <v>45</v>
      </c>
      <c r="J93">
        <f>Bawana_RLNG!Q93</f>
        <v>0</v>
      </c>
      <c r="K93">
        <f>Bawana_Spot!Q93</f>
        <v>0</v>
      </c>
      <c r="L93">
        <f>TWOMCL!P93</f>
        <v>0</v>
      </c>
      <c r="M93">
        <f>EDWPCL!T93</f>
        <v>0</v>
      </c>
      <c r="N93">
        <f>'MSW BWN'!T93</f>
        <v>0</v>
      </c>
      <c r="O93">
        <f>BYPL_ISGS_exbus!DM93</f>
        <v>618.10329427570286</v>
      </c>
      <c r="P93" s="36">
        <v>33.69</v>
      </c>
      <c r="Q93" s="36">
        <v>10.589999999999998</v>
      </c>
      <c r="R93" s="38">
        <v>0</v>
      </c>
      <c r="S93" s="38">
        <v>0</v>
      </c>
      <c r="T93" s="37">
        <f>SUMPRODUCT(LTA!J93:AN93,LTA!J$101:AN$101,LTA!J$104:AN$104)</f>
        <v>38.58</v>
      </c>
      <c r="U93" s="37">
        <f>SUMPRODUCT(LTA!J93:AN93,LTA!J$102:AN$102,LTA!J$104:AN$104)</f>
        <v>102.36</v>
      </c>
      <c r="V93" s="66">
        <f>SUMPRODUCT(MTOA!B93:G93,MTOA!B$102:G$102,MTOA!B$104:G$104)</f>
        <v>0</v>
      </c>
      <c r="W93" s="66">
        <f>SUMPRODUCT(MTOA!B93:G93,MTOA!B$101:G$101,MTOA!B$104:G$104)</f>
        <v>0</v>
      </c>
      <c r="X93">
        <v>0</v>
      </c>
      <c r="Y93" s="34">
        <f>IEX!I93</f>
        <v>0</v>
      </c>
      <c r="Z93" s="34">
        <f>IEX!O93</f>
        <v>-101.07</v>
      </c>
      <c r="AA93" s="75">
        <f>STOA!I93</f>
        <v>0</v>
      </c>
      <c r="AB93" s="75">
        <f>-STOA!O93</f>
        <v>-128.4</v>
      </c>
      <c r="AC93">
        <f t="shared" si="3"/>
        <v>10.045793327624212</v>
      </c>
      <c r="AD93">
        <f t="shared" si="4"/>
        <v>522.14252027715224</v>
      </c>
      <c r="AE93">
        <f>'IDT-1'!C93</f>
        <v>-7.6210000000000004</v>
      </c>
      <c r="AF93" s="24"/>
      <c r="AG93">
        <f t="shared" si="5"/>
        <v>514.52152027715226</v>
      </c>
      <c r="AI93" s="34">
        <f>PXIL!I93</f>
        <v>0</v>
      </c>
      <c r="AJ93" s="34">
        <f>PXIL!O93</f>
        <v>0</v>
      </c>
      <c r="AK93" s="34">
        <f>RTM_IEX!I93</f>
        <v>0</v>
      </c>
      <c r="AL93" s="34">
        <f>RTM_IEX!O93</f>
        <v>-101</v>
      </c>
      <c r="AM93" s="34">
        <f>RTM_PXI!I93</f>
        <v>0</v>
      </c>
      <c r="AN93" s="34">
        <f>RTM_PXI!O93</f>
        <v>0</v>
      </c>
      <c r="AO93" s="148">
        <f>GDAM_IEX!I93</f>
        <v>0</v>
      </c>
      <c r="AP93" s="148">
        <f>GDAM_IEX!O93</f>
        <v>0</v>
      </c>
      <c r="AQ93" s="148">
        <f>GDAM_PXI!I93</f>
        <v>0</v>
      </c>
      <c r="AR93" s="148">
        <f>GDAM_PXI!O93</f>
        <v>0</v>
      </c>
      <c r="AS93">
        <f>HPX!I93</f>
        <v>0</v>
      </c>
      <c r="AT93">
        <f>HPX!O93</f>
        <v>0</v>
      </c>
    </row>
    <row r="94" spans="1:46">
      <c r="A94" t="s">
        <v>136</v>
      </c>
      <c r="D94">
        <f>TWEPL!Q94</f>
        <v>5.7158499999999997</v>
      </c>
      <c r="E94">
        <f>GT_NG!Q94</f>
        <v>8.6191693290734825</v>
      </c>
      <c r="F94">
        <f>GT_Spot!Q94</f>
        <v>0</v>
      </c>
      <c r="G94">
        <f>PPCL_NG!Q94</f>
        <v>0</v>
      </c>
      <c r="H94">
        <f>PPCL_Spot!Q94</f>
        <v>0</v>
      </c>
      <c r="I94">
        <f>Bawana_NG!Q94</f>
        <v>45</v>
      </c>
      <c r="J94">
        <f>Bawana_RLNG!Q94</f>
        <v>0</v>
      </c>
      <c r="K94">
        <f>Bawana_Spot!Q94</f>
        <v>0</v>
      </c>
      <c r="L94">
        <f>TWOMCL!P94</f>
        <v>0</v>
      </c>
      <c r="M94">
        <f>EDWPCL!T94</f>
        <v>0</v>
      </c>
      <c r="N94">
        <f>'MSW BWN'!T94</f>
        <v>0</v>
      </c>
      <c r="O94">
        <f>BYPL_ISGS_exbus!DM94</f>
        <v>618.05335386147794</v>
      </c>
      <c r="P94" s="36">
        <v>33.69</v>
      </c>
      <c r="Q94" s="36">
        <v>10.589999999999998</v>
      </c>
      <c r="R94" s="38">
        <v>0</v>
      </c>
      <c r="S94" s="38">
        <v>0</v>
      </c>
      <c r="T94" s="37">
        <f>SUMPRODUCT(LTA!J94:AN94,LTA!J$101:AN$101,LTA!J$104:AN$104)</f>
        <v>39.72</v>
      </c>
      <c r="U94" s="37">
        <f>SUMPRODUCT(LTA!J94:AN94,LTA!J$102:AN$102,LTA!J$104:AN$104)</f>
        <v>103.02</v>
      </c>
      <c r="V94" s="66">
        <f>SUMPRODUCT(MTOA!B94:G94,MTOA!B$102:G$102,MTOA!B$104:G$104)</f>
        <v>0</v>
      </c>
      <c r="W94" s="66">
        <f>SUMPRODUCT(MTOA!B94:G94,MTOA!B$101:G$101,MTOA!B$104:G$104)</f>
        <v>0</v>
      </c>
      <c r="X94">
        <v>0</v>
      </c>
      <c r="Y94" s="34">
        <f>IEX!I94</f>
        <v>0</v>
      </c>
      <c r="Z94" s="34">
        <f>IEX!O94</f>
        <v>-96</v>
      </c>
      <c r="AA94" s="75">
        <f>STOA!I94</f>
        <v>0</v>
      </c>
      <c r="AB94" s="75">
        <f>-STOA!O94</f>
        <v>-128.4</v>
      </c>
      <c r="AC94">
        <f t="shared" si="3"/>
        <v>10.330977894300432</v>
      </c>
      <c r="AD94">
        <f t="shared" si="4"/>
        <v>491.67739529625112</v>
      </c>
      <c r="AE94">
        <f>'IDT-1'!C94</f>
        <v>0</v>
      </c>
      <c r="AF94" s="24"/>
      <c r="AG94">
        <f t="shared" si="5"/>
        <v>491.67739529625112</v>
      </c>
      <c r="AI94" s="34">
        <f>PXIL!I94</f>
        <v>0</v>
      </c>
      <c r="AJ94" s="34">
        <f>PXIL!O94</f>
        <v>0</v>
      </c>
      <c r="AK94" s="34">
        <f>RTM_IEX!I94</f>
        <v>0</v>
      </c>
      <c r="AL94" s="34">
        <f>RTM_IEX!O94</f>
        <v>-138</v>
      </c>
      <c r="AM94" s="34">
        <f>RTM_PXI!I94</f>
        <v>0</v>
      </c>
      <c r="AN94" s="34">
        <f>RTM_PXI!O94</f>
        <v>0</v>
      </c>
      <c r="AO94" s="148">
        <f>GDAM_IEX!I94</f>
        <v>0</v>
      </c>
      <c r="AP94" s="148">
        <f>GDAM_IEX!O94</f>
        <v>0</v>
      </c>
      <c r="AQ94" s="148">
        <f>GDAM_PXI!I94</f>
        <v>0</v>
      </c>
      <c r="AR94" s="148">
        <f>GDAM_PXI!O94</f>
        <v>0</v>
      </c>
      <c r="AS94">
        <f>HPX!I94</f>
        <v>0</v>
      </c>
      <c r="AT94">
        <f>HPX!O94</f>
        <v>0</v>
      </c>
    </row>
    <row r="95" spans="1:46">
      <c r="A95" t="s">
        <v>137</v>
      </c>
      <c r="D95">
        <f>TWEPL!Q95</f>
        <v>5.7158499999999997</v>
      </c>
      <c r="E95">
        <f>GT_NG!Q95</f>
        <v>8.6191693290734825</v>
      </c>
      <c r="F95">
        <f>GT_Spot!Q95</f>
        <v>0</v>
      </c>
      <c r="G95">
        <f>PPCL_NG!Q95</f>
        <v>0</v>
      </c>
      <c r="H95">
        <f>PPCL_Spot!Q95</f>
        <v>0</v>
      </c>
      <c r="I95">
        <f>Bawana_NG!Q95</f>
        <v>45</v>
      </c>
      <c r="J95">
        <f>Bawana_RLNG!Q95</f>
        <v>0</v>
      </c>
      <c r="K95">
        <f>Bawana_Spot!Q95</f>
        <v>0</v>
      </c>
      <c r="L95">
        <f>TWOMCL!P95</f>
        <v>0</v>
      </c>
      <c r="M95">
        <f>EDWPCL!T95</f>
        <v>0</v>
      </c>
      <c r="N95">
        <f>'MSW BWN'!T95</f>
        <v>0</v>
      </c>
      <c r="O95">
        <f>BYPL_ISGS_exbus!DM95</f>
        <v>610.59525073480029</v>
      </c>
      <c r="P95" s="36">
        <v>33.69</v>
      </c>
      <c r="Q95" s="36">
        <v>10.589999999999998</v>
      </c>
      <c r="R95" s="38">
        <v>0</v>
      </c>
      <c r="S95" s="38">
        <v>0</v>
      </c>
      <c r="T95" s="37">
        <f>SUMPRODUCT(LTA!J95:AN95,LTA!J$101:AN$101,LTA!J$104:AN$104)</f>
        <v>31.2</v>
      </c>
      <c r="U95" s="37">
        <f>SUMPRODUCT(LTA!J95:AN95,LTA!J$102:AN$102,LTA!J$104:AN$104)</f>
        <v>103.46</v>
      </c>
      <c r="V95" s="66">
        <f>SUMPRODUCT(MTOA!B95:G95,MTOA!B$102:G$102,MTOA!B$104:G$104)</f>
        <v>0</v>
      </c>
      <c r="W95" s="66">
        <f>SUMPRODUCT(MTOA!B95:G95,MTOA!B$101:G$101,MTOA!B$104:G$104)</f>
        <v>0</v>
      </c>
      <c r="X95">
        <v>0</v>
      </c>
      <c r="Y95" s="34">
        <f>IEX!I95</f>
        <v>0</v>
      </c>
      <c r="Z95" s="34">
        <f>IEX!O95</f>
        <v>-121</v>
      </c>
      <c r="AA95" s="75">
        <f>STOA!I95</f>
        <v>0</v>
      </c>
      <c r="AB95" s="75">
        <f>-STOA!O95</f>
        <v>-128.4</v>
      </c>
      <c r="AC95">
        <f t="shared" si="3"/>
        <v>10.335996351634563</v>
      </c>
      <c r="AD95">
        <f>SUM(B95:AB95,AI95:AT95)-AC95</f>
        <v>460.13427371223929</v>
      </c>
      <c r="AE95">
        <f>'IDT-1'!C95</f>
        <v>0</v>
      </c>
      <c r="AF95" s="24"/>
      <c r="AG95">
        <f t="shared" si="5"/>
        <v>460.13427371223929</v>
      </c>
      <c r="AI95" s="34">
        <f>PXIL!I95</f>
        <v>0</v>
      </c>
      <c r="AJ95" s="34">
        <f>PXIL!O95</f>
        <v>0</v>
      </c>
      <c r="AK95" s="34">
        <f>RTM_IEX!I95</f>
        <v>0</v>
      </c>
      <c r="AL95" s="34">
        <f>RTM_IEX!O95</f>
        <v>-129</v>
      </c>
      <c r="AM95" s="34">
        <f>RTM_PXI!I95</f>
        <v>0</v>
      </c>
      <c r="AN95" s="34">
        <f>RTM_PXI!O95</f>
        <v>0</v>
      </c>
      <c r="AO95" s="148">
        <f>GDAM_IEX!I95</f>
        <v>0</v>
      </c>
      <c r="AP95" s="148">
        <f>GDAM_IEX!O95</f>
        <v>0</v>
      </c>
      <c r="AQ95" s="148">
        <f>GDAM_PXI!I95</f>
        <v>0</v>
      </c>
      <c r="AR95" s="148">
        <f>GDAM_PXI!O95</f>
        <v>0</v>
      </c>
      <c r="AS95">
        <f>HPX!I95</f>
        <v>0</v>
      </c>
      <c r="AT95">
        <f>HPX!O95</f>
        <v>0</v>
      </c>
    </row>
    <row r="96" spans="1:46">
      <c r="A96" t="s">
        <v>138</v>
      </c>
      <c r="D96">
        <f>TWEPL!Q96</f>
        <v>5.7158499999999997</v>
      </c>
      <c r="E96">
        <f>GT_NG!Q96</f>
        <v>8.6191693290734825</v>
      </c>
      <c r="F96">
        <f>GT_Spot!Q96</f>
        <v>0</v>
      </c>
      <c r="G96">
        <f>PPCL_NG!Q96</f>
        <v>0</v>
      </c>
      <c r="H96">
        <f>PPCL_Spot!Q96</f>
        <v>0</v>
      </c>
      <c r="I96">
        <f>Bawana_NG!Q96</f>
        <v>45</v>
      </c>
      <c r="J96">
        <f>Bawana_RLNG!Q96</f>
        <v>0</v>
      </c>
      <c r="K96">
        <f>Bawana_Spot!Q96</f>
        <v>0</v>
      </c>
      <c r="L96">
        <f>TWOMCL!P96</f>
        <v>0</v>
      </c>
      <c r="M96">
        <f>EDWPCL!T96</f>
        <v>0</v>
      </c>
      <c r="N96">
        <f>'MSW BWN'!T96</f>
        <v>0</v>
      </c>
      <c r="O96">
        <f>BYPL_ISGS_exbus!DM96</f>
        <v>610.52665801732974</v>
      </c>
      <c r="P96" s="36">
        <v>33.69</v>
      </c>
      <c r="Q96" s="36">
        <v>10.589999999999998</v>
      </c>
      <c r="R96" s="38">
        <v>0</v>
      </c>
      <c r="S96" s="38">
        <v>0</v>
      </c>
      <c r="T96" s="37">
        <f>SUMPRODUCT(LTA!J96:AN96,LTA!J$101:AN$101,LTA!J$104:AN$104)</f>
        <v>32.909999999999997</v>
      </c>
      <c r="U96" s="37">
        <f>SUMPRODUCT(LTA!J96:AN96,LTA!J$102:AN$102,LTA!J$104:AN$104)</f>
        <v>104.02</v>
      </c>
      <c r="V96" s="66">
        <f>SUMPRODUCT(MTOA!B96:G96,MTOA!B$102:G$102,MTOA!B$104:G$104)</f>
        <v>0</v>
      </c>
      <c r="W96" s="66">
        <f>SUMPRODUCT(MTOA!B96:G96,MTOA!B$101:G$101,MTOA!B$104:G$104)</f>
        <v>0</v>
      </c>
      <c r="X96">
        <v>0</v>
      </c>
      <c r="Y96" s="34">
        <f>IEX!I96</f>
        <v>0</v>
      </c>
      <c r="Z96" s="34">
        <f>IEX!O96</f>
        <v>-146</v>
      </c>
      <c r="AA96" s="75">
        <f>STOA!I96</f>
        <v>0</v>
      </c>
      <c r="AB96" s="75">
        <f>-STOA!O96</f>
        <v>-128.4</v>
      </c>
      <c r="AC96">
        <f t="shared" si="3"/>
        <v>10.583209431379814</v>
      </c>
      <c r="AD96">
        <f t="shared" si="4"/>
        <v>435.08846791502344</v>
      </c>
      <c r="AE96">
        <f>'IDT-1'!C96</f>
        <v>0</v>
      </c>
      <c r="AF96" s="24"/>
      <c r="AG96">
        <f t="shared" si="5"/>
        <v>435.08846791502344</v>
      </c>
      <c r="AI96" s="34">
        <f>PXIL!I96</f>
        <v>0</v>
      </c>
      <c r="AJ96" s="34">
        <f>PXIL!O96</f>
        <v>0</v>
      </c>
      <c r="AK96" s="34">
        <f>RTM_IEX!I96</f>
        <v>0</v>
      </c>
      <c r="AL96" s="34">
        <f>RTM_IEX!O96</f>
        <v>-131</v>
      </c>
      <c r="AM96" s="34">
        <f>RTM_PXI!I96</f>
        <v>0</v>
      </c>
      <c r="AN96" s="34">
        <f>RTM_PXI!O96</f>
        <v>0</v>
      </c>
      <c r="AO96" s="148">
        <f>GDAM_IEX!I96</f>
        <v>0</v>
      </c>
      <c r="AP96" s="148">
        <f>GDAM_IEX!O96</f>
        <v>0</v>
      </c>
      <c r="AQ96" s="148">
        <f>GDAM_PXI!I96</f>
        <v>0</v>
      </c>
      <c r="AR96" s="148">
        <f>GDAM_PXI!O96</f>
        <v>0</v>
      </c>
      <c r="AS96">
        <f>HPX!I96</f>
        <v>0</v>
      </c>
      <c r="AT96">
        <f>HPX!O96</f>
        <v>0</v>
      </c>
    </row>
    <row r="97" spans="1:46">
      <c r="A97" t="s">
        <v>139</v>
      </c>
      <c r="D97">
        <f>TWEPL!Q97</f>
        <v>5.7158499999999997</v>
      </c>
      <c r="E97">
        <f>GT_NG!Q97</f>
        <v>8.6191693290734825</v>
      </c>
      <c r="F97">
        <f>GT_Spot!Q97</f>
        <v>0</v>
      </c>
      <c r="G97">
        <f>PPCL_NG!Q97</f>
        <v>0</v>
      </c>
      <c r="H97">
        <f>PPCL_Spot!Q97</f>
        <v>0</v>
      </c>
      <c r="I97">
        <f>Bawana_NG!Q97</f>
        <v>47.16</v>
      </c>
      <c r="J97">
        <f>Bawana_RLNG!Q97</f>
        <v>0</v>
      </c>
      <c r="K97">
        <f>Bawana_Spot!Q97</f>
        <v>0</v>
      </c>
      <c r="L97">
        <f>TWOMCL!P97</f>
        <v>0</v>
      </c>
      <c r="M97">
        <f>EDWPCL!T97</f>
        <v>0</v>
      </c>
      <c r="N97">
        <f>'MSW BWN'!T97</f>
        <v>0</v>
      </c>
      <c r="O97">
        <f>BYPL_ISGS_exbus!DM97</f>
        <v>610.52665801732974</v>
      </c>
      <c r="P97" s="36">
        <v>33.69</v>
      </c>
      <c r="Q97" s="36">
        <v>10.589999999999998</v>
      </c>
      <c r="R97" s="38">
        <v>0</v>
      </c>
      <c r="S97" s="38">
        <v>0</v>
      </c>
      <c r="T97" s="37">
        <f>SUMPRODUCT(LTA!J97:AN97,LTA!J$101:AN$101,LTA!J$104:AN$104)</f>
        <v>33.450000000000003</v>
      </c>
      <c r="U97" s="37">
        <f>SUMPRODUCT(LTA!J97:AN97,LTA!J$102:AN$102,LTA!J$104:AN$104)</f>
        <v>104.84</v>
      </c>
      <c r="V97" s="66">
        <f>SUMPRODUCT(MTOA!B97:G97,MTOA!B$102:G$102,MTOA!B$104:G$104)</f>
        <v>0</v>
      </c>
      <c r="W97" s="66">
        <f>SUMPRODUCT(MTOA!B97:G97,MTOA!B$101:G$101,MTOA!B$104:G$104)</f>
        <v>0</v>
      </c>
      <c r="X97">
        <v>0</v>
      </c>
      <c r="Y97" s="34">
        <f>IEX!I97</f>
        <v>0</v>
      </c>
      <c r="Z97" s="34">
        <f>IEX!O97</f>
        <v>-171</v>
      </c>
      <c r="AA97" s="75">
        <f>STOA!I97</f>
        <v>0</v>
      </c>
      <c r="AB97" s="75">
        <f>-STOA!O97</f>
        <v>-128.4</v>
      </c>
      <c r="AC97">
        <f t="shared" si="3"/>
        <v>10.790671743602486</v>
      </c>
      <c r="AD97">
        <f t="shared" si="4"/>
        <v>417.40100560280075</v>
      </c>
      <c r="AE97">
        <f>'IDT-1'!C97</f>
        <v>0</v>
      </c>
      <c r="AF97" s="24"/>
      <c r="AG97">
        <f t="shared" si="5"/>
        <v>417.40100560280075</v>
      </c>
      <c r="AI97" s="34">
        <f>PXIL!I97</f>
        <v>0</v>
      </c>
      <c r="AJ97" s="34">
        <f>PXIL!O97</f>
        <v>0</v>
      </c>
      <c r="AK97" s="34">
        <f>RTM_IEX!I97</f>
        <v>0</v>
      </c>
      <c r="AL97" s="34">
        <f>RTM_IEX!O97</f>
        <v>-127</v>
      </c>
      <c r="AM97" s="34">
        <f>RTM_PXI!I97</f>
        <v>0</v>
      </c>
      <c r="AN97" s="34">
        <f>RTM_PXI!O97</f>
        <v>0</v>
      </c>
      <c r="AO97" s="148">
        <f>GDAM_IEX!I97</f>
        <v>0</v>
      </c>
      <c r="AP97" s="148">
        <f>GDAM_IEX!O97</f>
        <v>0</v>
      </c>
      <c r="AQ97" s="148">
        <f>GDAM_PXI!I97</f>
        <v>0</v>
      </c>
      <c r="AR97" s="148">
        <f>GDAM_PXI!O97</f>
        <v>0</v>
      </c>
      <c r="AS97">
        <f>HPX!I97</f>
        <v>0</v>
      </c>
      <c r="AT97">
        <f>HPX!O97</f>
        <v>0</v>
      </c>
    </row>
    <row r="98" spans="1:46">
      <c r="A98" t="s">
        <v>140</v>
      </c>
      <c r="D98">
        <f>TWEPL!Q98</f>
        <v>5.7158499999999997</v>
      </c>
      <c r="E98">
        <f>GT_NG!Q98</f>
        <v>8.6191693290734825</v>
      </c>
      <c r="F98">
        <f>GT_Spot!Q98</f>
        <v>0</v>
      </c>
      <c r="G98">
        <f>PPCL_NG!Q98</f>
        <v>0</v>
      </c>
      <c r="H98">
        <f>PPCL_Spot!Q98</f>
        <v>0</v>
      </c>
      <c r="I98">
        <f>Bawana_NG!Q98</f>
        <v>47.16</v>
      </c>
      <c r="J98">
        <f>Bawana_RLNG!Q98</f>
        <v>0</v>
      </c>
      <c r="K98">
        <f>Bawana_Spot!Q98</f>
        <v>0</v>
      </c>
      <c r="L98">
        <f>TWOMCL!P98</f>
        <v>0</v>
      </c>
      <c r="M98">
        <f>EDWPCL!T98</f>
        <v>0</v>
      </c>
      <c r="N98">
        <f>'MSW BWN'!T98</f>
        <v>0</v>
      </c>
      <c r="O98">
        <f>BYPL_ISGS_exbus!DM98</f>
        <v>610.51735560756208</v>
      </c>
      <c r="P98" s="36">
        <v>33.69</v>
      </c>
      <c r="Q98" s="36">
        <v>10.59</v>
      </c>
      <c r="R98" s="38">
        <v>0</v>
      </c>
      <c r="S98" s="38">
        <v>0</v>
      </c>
      <c r="T98" s="37">
        <f>SUMPRODUCT(LTA!J98:AN98,LTA!J$101:AN$101,LTA!J$104:AN$104)</f>
        <v>33.67</v>
      </c>
      <c r="U98" s="37">
        <f>SUMPRODUCT(LTA!J98:AN98,LTA!J$102:AN$102,LTA!J$104:AN$104)</f>
        <v>105.16</v>
      </c>
      <c r="V98" s="66">
        <f>SUMPRODUCT(MTOA!B98:G98,MTOA!B$102:G$102,MTOA!B$104:G$104)</f>
        <v>0</v>
      </c>
      <c r="W98" s="66">
        <f>SUMPRODUCT(MTOA!B98:G98,MTOA!B$101:G$101,MTOA!B$104:G$104)</f>
        <v>0</v>
      </c>
      <c r="X98">
        <v>0</v>
      </c>
      <c r="Y98" s="34">
        <f>IEX!I98</f>
        <v>0</v>
      </c>
      <c r="Z98" s="34">
        <f>IEX!O98</f>
        <v>-196</v>
      </c>
      <c r="AA98" s="75">
        <f>STOA!I98</f>
        <v>0</v>
      </c>
      <c r="AB98" s="75">
        <f>-STOA!O98</f>
        <v>-128.4</v>
      </c>
      <c r="AC98">
        <f t="shared" si="3"/>
        <v>10.964552757858216</v>
      </c>
      <c r="AD98">
        <f t="shared" si="4"/>
        <v>397.75782217877736</v>
      </c>
      <c r="AE98">
        <f>'IDT-1'!C98</f>
        <v>0</v>
      </c>
      <c r="AF98" s="24"/>
      <c r="AG98">
        <f t="shared" si="5"/>
        <v>397.75782217877736</v>
      </c>
      <c r="AI98" s="34">
        <f>PXIL!I98</f>
        <v>0</v>
      </c>
      <c r="AJ98" s="34">
        <f>PXIL!O98</f>
        <v>0</v>
      </c>
      <c r="AK98" s="34">
        <f>RTM_IEX!I98</f>
        <v>0</v>
      </c>
      <c r="AL98" s="34">
        <f>RTM_IEX!O98</f>
        <v>-122</v>
      </c>
      <c r="AM98" s="34">
        <f>RTM_PXI!I98</f>
        <v>0</v>
      </c>
      <c r="AN98" s="34">
        <f>RTM_PXI!O98</f>
        <v>0</v>
      </c>
      <c r="AO98" s="148">
        <f>GDAM_IEX!I98</f>
        <v>0</v>
      </c>
      <c r="AP98" s="148">
        <f>GDAM_IEX!O98</f>
        <v>0</v>
      </c>
      <c r="AQ98" s="148">
        <f>GDAM_PXI!I98</f>
        <v>0</v>
      </c>
      <c r="AR98" s="148">
        <f>GDAM_PXI!O98</f>
        <v>0</v>
      </c>
      <c r="AS98">
        <f>HPX!I98</f>
        <v>0</v>
      </c>
      <c r="AT98">
        <f>HPX!O98</f>
        <v>0</v>
      </c>
    </row>
    <row r="99" spans="1:46">
      <c r="A99" t="s">
        <v>141</v>
      </c>
      <c r="C99">
        <f t="shared" ref="C99:AT99" si="6">SUM(C3:C98)/4000</f>
        <v>0</v>
      </c>
      <c r="D99">
        <f t="shared" si="6"/>
        <v>0.14102984999999993</v>
      </c>
      <c r="E99">
        <f t="shared" si="6"/>
        <v>0.19785696181669341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1.1642455671653456</v>
      </c>
      <c r="J99">
        <f t="shared" si="6"/>
        <v>0</v>
      </c>
      <c r="K99">
        <f t="shared" si="6"/>
        <v>2.7001574591211902E-3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16.054807030494633</v>
      </c>
      <c r="P99" s="36">
        <f t="shared" si="6"/>
        <v>1.1247324627976276</v>
      </c>
      <c r="Q99" s="36">
        <f t="shared" si="6"/>
        <v>0.38979249999999932</v>
      </c>
      <c r="R99" s="38">
        <f t="shared" si="6"/>
        <v>0.25695368099011773</v>
      </c>
      <c r="S99" s="38">
        <f t="shared" si="6"/>
        <v>0</v>
      </c>
      <c r="T99" s="37">
        <f t="shared" si="6"/>
        <v>2.2289799999999995</v>
      </c>
      <c r="U99" s="37">
        <f t="shared" si="6"/>
        <v>2.1064725000000015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-2.3785449999999999</v>
      </c>
      <c r="AA99" s="75">
        <f t="shared" si="6"/>
        <v>0</v>
      </c>
      <c r="AB99" s="75">
        <f t="shared" si="6"/>
        <v>-4.1972000000000014</v>
      </c>
      <c r="AC99">
        <f t="shared" si="6"/>
        <v>0.26968888288133225</v>
      </c>
      <c r="AD99">
        <f t="shared" si="6"/>
        <v>15.07795932784221</v>
      </c>
      <c r="AE99">
        <f t="shared" si="6"/>
        <v>-0.47348200000000001</v>
      </c>
      <c r="AG99">
        <f t="shared" si="6"/>
        <v>14.604477327842211</v>
      </c>
      <c r="AI99">
        <f t="shared" si="6"/>
        <v>0</v>
      </c>
      <c r="AJ99">
        <f t="shared" si="6"/>
        <v>0</v>
      </c>
      <c r="AK99">
        <f t="shared" si="6"/>
        <v>2.38225E-2</v>
      </c>
      <c r="AL99">
        <f t="shared" si="6"/>
        <v>-1.768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</sheetData>
  <mergeCells count="38">
    <mergeCell ref="AS1:AS2"/>
    <mergeCell ref="AT1:AT2"/>
    <mergeCell ref="Q1:Q2"/>
    <mergeCell ref="AD1:AD2"/>
    <mergeCell ref="Y1:Y2"/>
    <mergeCell ref="Z1:Z2"/>
    <mergeCell ref="AB1:AB2"/>
    <mergeCell ref="U1:U2"/>
    <mergeCell ref="AA1:AA2"/>
    <mergeCell ref="X1:X2"/>
    <mergeCell ref="R1:R2"/>
    <mergeCell ref="S1:S2"/>
    <mergeCell ref="AG1:AG2"/>
    <mergeCell ref="AI1:AI2"/>
    <mergeCell ref="AJ1:AJ2"/>
    <mergeCell ref="AK1:AK2"/>
    <mergeCell ref="F1:F2"/>
    <mergeCell ref="B1:B2"/>
    <mergeCell ref="C1:C2"/>
    <mergeCell ref="D1:D2"/>
    <mergeCell ref="E1:E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AR1:AR2"/>
    <mergeCell ref="AN1:AN2"/>
    <mergeCell ref="AL1:AL2"/>
    <mergeCell ref="AM1:AM2"/>
    <mergeCell ref="AO1:AO2"/>
    <mergeCell ref="AP1:AP2"/>
    <mergeCell ref="AQ1:AQ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T99"/>
  <sheetViews>
    <sheetView workbookViewId="0">
      <pane xSplit="1" ySplit="2" topLeftCell="Z74" activePane="bottomRight" state="frozen"/>
      <selection activeCell="M3" sqref="M3:M98"/>
      <selection pane="topRight" activeCell="M3" sqref="M3:M98"/>
      <selection pane="bottomLeft" activeCell="M3" sqref="M3:M98"/>
      <selection pane="bottomRight" activeCell="AD3" sqref="AD3:AD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28515625" customWidth="1"/>
    <col min="42" max="42" width="10.5703125" customWidth="1"/>
    <col min="43" max="43" width="11" customWidth="1"/>
    <col min="44" max="44" width="10.85546875" customWidth="1"/>
  </cols>
  <sheetData>
    <row r="1" spans="1:46" ht="15" customHeight="1">
      <c r="A1" s="190">
        <f>Allocation_SG!A1</f>
        <v>45335</v>
      </c>
      <c r="B1" s="219"/>
      <c r="C1" s="219"/>
      <c r="D1" s="229" t="s">
        <v>434</v>
      </c>
      <c r="E1" s="219" t="s">
        <v>188</v>
      </c>
      <c r="F1" s="219" t="s">
        <v>189</v>
      </c>
      <c r="G1" s="219" t="s">
        <v>186</v>
      </c>
      <c r="H1" s="219" t="s">
        <v>187</v>
      </c>
      <c r="I1" s="219" t="s">
        <v>190</v>
      </c>
      <c r="J1" s="219" t="s">
        <v>192</v>
      </c>
      <c r="K1" s="219" t="s">
        <v>281</v>
      </c>
      <c r="L1" s="219" t="s">
        <v>196</v>
      </c>
      <c r="M1" s="219" t="s">
        <v>197</v>
      </c>
      <c r="N1" s="219" t="s">
        <v>198</v>
      </c>
      <c r="O1" s="219" t="s">
        <v>193</v>
      </c>
      <c r="P1" s="230" t="s">
        <v>143</v>
      </c>
      <c r="Q1" s="230" t="s">
        <v>144</v>
      </c>
      <c r="R1" s="228" t="s">
        <v>314</v>
      </c>
      <c r="S1" s="228" t="s">
        <v>452</v>
      </c>
      <c r="T1" s="40" t="s">
        <v>282</v>
      </c>
      <c r="U1" s="231" t="s">
        <v>283</v>
      </c>
      <c r="V1" s="65" t="s">
        <v>295</v>
      </c>
      <c r="W1" s="65" t="s">
        <v>282</v>
      </c>
      <c r="X1" s="219" t="s">
        <v>313</v>
      </c>
      <c r="Y1" s="226" t="s">
        <v>218</v>
      </c>
      <c r="Z1" s="226" t="s">
        <v>219</v>
      </c>
      <c r="AA1" s="232" t="s">
        <v>194</v>
      </c>
      <c r="AB1" s="232" t="s">
        <v>195</v>
      </c>
      <c r="AC1" s="25" t="s">
        <v>185</v>
      </c>
      <c r="AD1" s="219" t="s">
        <v>142</v>
      </c>
      <c r="AG1" s="219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25" t="s">
        <v>373</v>
      </c>
      <c r="AP1" s="225" t="s">
        <v>374</v>
      </c>
      <c r="AQ1" s="225" t="s">
        <v>375</v>
      </c>
      <c r="AR1" s="225" t="s">
        <v>376</v>
      </c>
      <c r="AS1" s="226" t="s">
        <v>525</v>
      </c>
      <c r="AT1" s="226" t="s">
        <v>526</v>
      </c>
    </row>
    <row r="2" spans="1:46">
      <c r="A2" s="25" t="s">
        <v>44</v>
      </c>
      <c r="B2" s="219"/>
      <c r="C2" s="219"/>
      <c r="D2" s="22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30"/>
      <c r="Q2" s="230"/>
      <c r="R2" s="228"/>
      <c r="S2" s="228"/>
      <c r="T2" s="40" t="s">
        <v>294</v>
      </c>
      <c r="U2" s="231"/>
      <c r="V2" s="65" t="s">
        <v>284</v>
      </c>
      <c r="W2" s="65" t="s">
        <v>284</v>
      </c>
      <c r="X2" s="219"/>
      <c r="Y2" s="226"/>
      <c r="Z2" s="226"/>
      <c r="AA2" s="232"/>
      <c r="AB2" s="232"/>
      <c r="AC2" s="25">
        <f>Losses!B3</f>
        <v>8.3999999999999995E-3</v>
      </c>
      <c r="AD2" s="219"/>
      <c r="AE2" t="s">
        <v>270</v>
      </c>
      <c r="AG2" s="219"/>
      <c r="AI2" s="226"/>
      <c r="AJ2" s="226"/>
      <c r="AK2" s="226"/>
      <c r="AL2" s="226"/>
      <c r="AM2" s="226"/>
      <c r="AN2" s="226"/>
      <c r="AO2" s="225"/>
      <c r="AP2" s="225"/>
      <c r="AQ2" s="225"/>
      <c r="AR2" s="225"/>
      <c r="AS2" s="226"/>
      <c r="AT2" s="226"/>
    </row>
    <row r="3" spans="1:46">
      <c r="A3" t="s">
        <v>45</v>
      </c>
      <c r="D3">
        <f>TWEPL!R3</f>
        <v>7.2215999999999996</v>
      </c>
      <c r="E3">
        <f>GT_NG!T3</f>
        <v>11.015047879616965</v>
      </c>
      <c r="F3">
        <f>GT_Spot!T3</f>
        <v>0</v>
      </c>
      <c r="G3">
        <f>PPCL_NG!T3</f>
        <v>0</v>
      </c>
      <c r="H3">
        <f>PPCL_Spot!T3</f>
        <v>0</v>
      </c>
      <c r="I3">
        <f>Bawana_NG!T3</f>
        <v>56.99</v>
      </c>
      <c r="J3">
        <f>Bawana_RLNG!T3</f>
        <v>0</v>
      </c>
      <c r="K3">
        <f>Bawana_Spot!T3</f>
        <v>0</v>
      </c>
      <c r="L3">
        <f>TWOMCL!S3</f>
        <v>0</v>
      </c>
      <c r="M3">
        <f>EDWPCL!W3</f>
        <v>0</v>
      </c>
      <c r="N3">
        <f>'MSW BWN'!W3</f>
        <v>0</v>
      </c>
      <c r="O3">
        <f>TPDDL_ISGS_exbus!DM3</f>
        <v>428.66118781871609</v>
      </c>
      <c r="P3" s="36">
        <v>48.13000000000001</v>
      </c>
      <c r="Q3" s="36">
        <v>7.6999999999999993</v>
      </c>
      <c r="R3" s="38">
        <v>0</v>
      </c>
      <c r="S3" s="38">
        <v>0</v>
      </c>
      <c r="T3" s="37">
        <f>SUMPRODUCT(LTA!J3:AN3,LTA!J$101:AN$101,LTA!J$105:AN$105)</f>
        <v>0</v>
      </c>
      <c r="U3" s="37">
        <f>SUMPRODUCT(LTA!J3:AN3,LTA!J$102:AN$102,LTA!J$105:AN$105)</f>
        <v>285.13</v>
      </c>
      <c r="V3" s="66">
        <f>SUMPRODUCT(MTOA!B3:G3,MTOA!B$102:G$102,MTOA!B$105:G$105)</f>
        <v>0</v>
      </c>
      <c r="W3" s="66">
        <f>SUMPRODUCT(MTOA!B3:G3,MTOA!B$101:G$101,MTOA!B$105:G$105)</f>
        <v>0</v>
      </c>
      <c r="X3">
        <v>0</v>
      </c>
      <c r="Y3" s="34">
        <f>IEX!J3</f>
        <v>0</v>
      </c>
      <c r="Z3" s="34">
        <f>IEX!P3</f>
        <v>-42</v>
      </c>
      <c r="AA3" s="75">
        <f>STOA!J3</f>
        <v>1.74</v>
      </c>
      <c r="AB3" s="75">
        <f>-STOA!P3</f>
        <v>0</v>
      </c>
      <c r="AC3">
        <f>SUMIF(B3:AB3,"&gt;0")*$AC$2-SUMIF(B3:AB3,"&lt;0")*($AC$2/(1-$AC$2))+SUMIF(AI3:AR3,"&gt;0")*$AC$2-SUMIF(AI3:AR3,"&lt;0")*($AC$2/(1-$AC$2))</f>
        <v>8.5853192639966966</v>
      </c>
      <c r="AD3">
        <f>SUM(B3:AB3,AI3:AT3)-AC3</f>
        <v>664.00251643433648</v>
      </c>
      <c r="AE3">
        <f>'IDT-1'!F3</f>
        <v>0</v>
      </c>
      <c r="AF3" s="24"/>
      <c r="AG3">
        <f>SUM(AD3:AF3)</f>
        <v>664.00251643433648</v>
      </c>
      <c r="AI3" s="34">
        <f>PXIL!J3</f>
        <v>0</v>
      </c>
      <c r="AJ3" s="34">
        <f>PXIL!P3</f>
        <v>0</v>
      </c>
      <c r="AK3" s="34">
        <f>RTM_IEX!J3</f>
        <v>0</v>
      </c>
      <c r="AL3" s="34">
        <f>RTM_IEX!P3</f>
        <v>-132</v>
      </c>
      <c r="AM3" s="34">
        <f>RTM_PXI!J3</f>
        <v>0</v>
      </c>
      <c r="AN3" s="34">
        <f>RTM_PXI!P3</f>
        <v>0</v>
      </c>
      <c r="AO3" s="148">
        <f>GDAM_IEX!J3</f>
        <v>0</v>
      </c>
      <c r="AP3" s="148">
        <f>GDAM_IEX!P3</f>
        <v>0</v>
      </c>
      <c r="AQ3" s="148">
        <f>GDAM_PXI!J3</f>
        <v>0</v>
      </c>
      <c r="AR3" s="148">
        <f>GDAM_PXI!P3</f>
        <v>0</v>
      </c>
      <c r="AS3">
        <f>HPX!J3</f>
        <v>0</v>
      </c>
      <c r="AT3">
        <f>HPX!P3</f>
        <v>0</v>
      </c>
    </row>
    <row r="4" spans="1:46">
      <c r="A4" t="s">
        <v>46</v>
      </c>
      <c r="D4">
        <f>TWEPL!R4</f>
        <v>7.2215999999999996</v>
      </c>
      <c r="E4">
        <f>GT_NG!T4</f>
        <v>11.015047879616965</v>
      </c>
      <c r="F4">
        <f>GT_Spot!T4</f>
        <v>0</v>
      </c>
      <c r="G4">
        <f>PPCL_NG!T4</f>
        <v>0</v>
      </c>
      <c r="H4">
        <f>PPCL_Spot!T4</f>
        <v>0</v>
      </c>
      <c r="I4">
        <f>Bawana_NG!T4</f>
        <v>56.99</v>
      </c>
      <c r="J4">
        <f>Bawana_RLNG!T4</f>
        <v>0</v>
      </c>
      <c r="K4">
        <f>Bawana_Spot!T4</f>
        <v>0</v>
      </c>
      <c r="L4">
        <f>TWOMCL!S4</f>
        <v>0</v>
      </c>
      <c r="M4">
        <f>EDWPCL!W4</f>
        <v>0</v>
      </c>
      <c r="N4">
        <f>'MSW BWN'!W4</f>
        <v>0</v>
      </c>
      <c r="O4">
        <f>TPDDL_ISGS_exbus!DM4</f>
        <v>433.84259641589779</v>
      </c>
      <c r="P4" s="36">
        <v>19.250000000000004</v>
      </c>
      <c r="Q4" s="36">
        <v>7.6999999999999993</v>
      </c>
      <c r="R4" s="38">
        <v>0</v>
      </c>
      <c r="S4" s="38">
        <v>0</v>
      </c>
      <c r="T4" s="37">
        <f>SUMPRODUCT(LTA!J4:AN4,LTA!J$101:AN$101,LTA!J$105:AN$105)</f>
        <v>0</v>
      </c>
      <c r="U4" s="37">
        <f>SUMPRODUCT(LTA!J4:AN4,LTA!J$102:AN$102,LTA!J$105:AN$105)</f>
        <v>246.04000000000002</v>
      </c>
      <c r="V4" s="66">
        <f>SUMPRODUCT(MTOA!B4:G4,MTOA!B$102:G$102,MTOA!B$105:G$105)</f>
        <v>0</v>
      </c>
      <c r="W4" s="66">
        <f>SUMPRODUCT(MTOA!B4:G4,MTOA!B$101:G$101,MTOA!B$105:G$105)</f>
        <v>0</v>
      </c>
      <c r="X4">
        <v>0</v>
      </c>
      <c r="Y4" s="34">
        <f>IEX!J4</f>
        <v>0</v>
      </c>
      <c r="Z4" s="34">
        <f>IEX!P4</f>
        <v>-15</v>
      </c>
      <c r="AA4" s="75">
        <f>STOA!J4</f>
        <v>1.74</v>
      </c>
      <c r="AB4" s="75">
        <f>-STOA!P4</f>
        <v>0</v>
      </c>
      <c r="AC4">
        <f t="shared" ref="AC4:AC67" si="0">SUMIF(B4:AB4,"&gt;0")*$AC$2-SUMIF(B4:AB4,"&lt;0")*($AC$2/(1-$AC$2))+SUMIF(AI4:AR4,"&gt;0")*$AC$2-SUMIF(AI4:AR4,"&lt;0")*($AC$2/(1-$AC$2))</f>
        <v>7.7105776294925708</v>
      </c>
      <c r="AD4">
        <f t="shared" ref="AD4:AD67" si="1">SUM(B4:AB4,AI4:AT4)-AC4</f>
        <v>643.08866666602228</v>
      </c>
      <c r="AE4">
        <f>'IDT-1'!F4</f>
        <v>0</v>
      </c>
      <c r="AF4" s="24"/>
      <c r="AG4">
        <f t="shared" ref="AG4:AG67" si="2">SUM(AD4:AF4)</f>
        <v>643.08866666602228</v>
      </c>
      <c r="AI4" s="34">
        <f>PXIL!J4</f>
        <v>0</v>
      </c>
      <c r="AJ4" s="34">
        <f>PXIL!P4</f>
        <v>0</v>
      </c>
      <c r="AK4" s="34">
        <f>RTM_IEX!J4</f>
        <v>0</v>
      </c>
      <c r="AL4" s="34">
        <f>RTM_IEX!P4</f>
        <v>-118</v>
      </c>
      <c r="AM4" s="34">
        <f>RTM_PXI!J4</f>
        <v>0</v>
      </c>
      <c r="AN4" s="34">
        <f>RTM_PXI!P4</f>
        <v>0</v>
      </c>
      <c r="AO4" s="148">
        <f>GDAM_IEX!J4</f>
        <v>0</v>
      </c>
      <c r="AP4" s="148">
        <f>GDAM_IEX!P4</f>
        <v>0</v>
      </c>
      <c r="AQ4" s="148">
        <f>GDAM_PXI!J4</f>
        <v>0</v>
      </c>
      <c r="AR4" s="148">
        <f>GDAM_PXI!P4</f>
        <v>0</v>
      </c>
      <c r="AS4">
        <f>HPX!J4</f>
        <v>0</v>
      </c>
      <c r="AT4">
        <f>HPX!P4</f>
        <v>0</v>
      </c>
    </row>
    <row r="5" spans="1:46">
      <c r="A5" t="s">
        <v>47</v>
      </c>
      <c r="D5">
        <f>TWEPL!R5</f>
        <v>7.6729499999999993</v>
      </c>
      <c r="E5">
        <f>GT_NG!T5</f>
        <v>11.015047879616965</v>
      </c>
      <c r="F5">
        <f>GT_Spot!T5</f>
        <v>0</v>
      </c>
      <c r="G5">
        <f>PPCL_NG!T5</f>
        <v>0</v>
      </c>
      <c r="H5">
        <f>PPCL_Spot!T5</f>
        <v>0</v>
      </c>
      <c r="I5">
        <f>Bawana_NG!T5</f>
        <v>56.99</v>
      </c>
      <c r="J5">
        <f>Bawana_RLNG!T5</f>
        <v>0</v>
      </c>
      <c r="K5">
        <f>Bawana_Spot!T5</f>
        <v>0</v>
      </c>
      <c r="L5">
        <f>TWOMCL!S5</f>
        <v>0</v>
      </c>
      <c r="M5">
        <f>EDWPCL!W5</f>
        <v>0</v>
      </c>
      <c r="N5">
        <f>'MSW BWN'!W5</f>
        <v>0</v>
      </c>
      <c r="O5">
        <f>TPDDL_ISGS_exbus!DM5</f>
        <v>433.84259641589779</v>
      </c>
      <c r="P5" s="36">
        <v>19.250000000000004</v>
      </c>
      <c r="Q5" s="36">
        <v>7.6999999999999993</v>
      </c>
      <c r="R5" s="38">
        <v>0</v>
      </c>
      <c r="S5" s="38">
        <v>0</v>
      </c>
      <c r="T5" s="37">
        <f>SUMPRODUCT(LTA!J5:AN5,LTA!J$101:AN$101,LTA!J$105:AN$105)</f>
        <v>0</v>
      </c>
      <c r="U5" s="37">
        <f>SUMPRODUCT(LTA!J5:AN5,LTA!J$102:AN$102,LTA!J$105:AN$105)</f>
        <v>201.79</v>
      </c>
      <c r="V5" s="66">
        <f>SUMPRODUCT(MTOA!B5:G5,MTOA!B$102:G$102,MTOA!B$105:G$105)</f>
        <v>0</v>
      </c>
      <c r="W5" s="66">
        <f>SUMPRODUCT(MTOA!B5:G5,MTOA!B$101:G$101,MTOA!B$105:G$105)</f>
        <v>0</v>
      </c>
      <c r="X5">
        <v>0</v>
      </c>
      <c r="Y5" s="34">
        <f>IEX!J5</f>
        <v>0</v>
      </c>
      <c r="Z5" s="34">
        <f>IEX!P5</f>
        <v>-27</v>
      </c>
      <c r="AA5" s="75">
        <f>STOA!J5</f>
        <v>1.74</v>
      </c>
      <c r="AB5" s="75">
        <f>-STOA!P5</f>
        <v>0</v>
      </c>
      <c r="AC5">
        <f t="shared" si="0"/>
        <v>7.037707291396563</v>
      </c>
      <c r="AD5">
        <f t="shared" si="1"/>
        <v>635.96288700411822</v>
      </c>
      <c r="AE5">
        <f>'IDT-1'!F5</f>
        <v>0</v>
      </c>
      <c r="AF5" s="24"/>
      <c r="AG5">
        <f t="shared" si="2"/>
        <v>635.96288700411822</v>
      </c>
      <c r="AI5" s="34">
        <f>PXIL!J5</f>
        <v>0</v>
      </c>
      <c r="AJ5" s="34">
        <f>PXIL!P5</f>
        <v>0</v>
      </c>
      <c r="AK5" s="34">
        <f>RTM_IEX!J5</f>
        <v>0</v>
      </c>
      <c r="AL5" s="34">
        <f>RTM_IEX!P5</f>
        <v>-70</v>
      </c>
      <c r="AM5" s="34">
        <f>RTM_PXI!J5</f>
        <v>0</v>
      </c>
      <c r="AN5" s="34">
        <f>RTM_PXI!P5</f>
        <v>0</v>
      </c>
      <c r="AO5" s="148">
        <f>GDAM_IEX!J5</f>
        <v>0</v>
      </c>
      <c r="AP5" s="148">
        <f>GDAM_IEX!P5</f>
        <v>0</v>
      </c>
      <c r="AQ5" s="148">
        <f>GDAM_PXI!J5</f>
        <v>0</v>
      </c>
      <c r="AR5" s="148">
        <f>GDAM_PXI!P5</f>
        <v>0</v>
      </c>
      <c r="AS5">
        <f>HPX!J5</f>
        <v>0</v>
      </c>
      <c r="AT5">
        <f>HPX!P5</f>
        <v>0</v>
      </c>
    </row>
    <row r="6" spans="1:46">
      <c r="A6" t="s">
        <v>48</v>
      </c>
      <c r="D6">
        <f>TWEPL!R6</f>
        <v>7.6729499999999993</v>
      </c>
      <c r="E6">
        <f>GT_NG!T6</f>
        <v>11.015047879616965</v>
      </c>
      <c r="F6">
        <f>GT_Spot!T6</f>
        <v>0</v>
      </c>
      <c r="G6">
        <f>PPCL_NG!T6</f>
        <v>0</v>
      </c>
      <c r="H6">
        <f>PPCL_Spot!T6</f>
        <v>0</v>
      </c>
      <c r="I6">
        <f>Bawana_NG!T6</f>
        <v>56.99</v>
      </c>
      <c r="J6">
        <f>Bawana_RLNG!T6</f>
        <v>0</v>
      </c>
      <c r="K6">
        <f>Bawana_Spot!T6</f>
        <v>0</v>
      </c>
      <c r="L6">
        <f>TWOMCL!S6</f>
        <v>0</v>
      </c>
      <c r="M6">
        <f>EDWPCL!W6</f>
        <v>0</v>
      </c>
      <c r="N6">
        <f>'MSW BWN'!W6</f>
        <v>0</v>
      </c>
      <c r="O6">
        <f>TPDDL_ISGS_exbus!DM6</f>
        <v>423.73558531861522</v>
      </c>
      <c r="P6" s="36">
        <v>19.250000000000004</v>
      </c>
      <c r="Q6" s="36">
        <v>7.6999999999999993</v>
      </c>
      <c r="R6" s="38">
        <v>0</v>
      </c>
      <c r="S6" s="38">
        <v>0</v>
      </c>
      <c r="T6" s="37">
        <f>SUMPRODUCT(LTA!J6:AN6,LTA!J$101:AN$101,LTA!J$105:AN$105)</f>
        <v>0</v>
      </c>
      <c r="U6" s="37">
        <f>SUMPRODUCT(LTA!J6:AN6,LTA!J$102:AN$102,LTA!J$105:AN$105)</f>
        <v>201.29</v>
      </c>
      <c r="V6" s="66">
        <f>SUMPRODUCT(MTOA!B6:G6,MTOA!B$102:G$102,MTOA!B$105:G$105)</f>
        <v>0</v>
      </c>
      <c r="W6" s="66">
        <f>SUMPRODUCT(MTOA!B6:G6,MTOA!B$101:G$101,MTOA!B$105:G$105)</f>
        <v>0</v>
      </c>
      <c r="X6">
        <v>0</v>
      </c>
      <c r="Y6" s="34">
        <f>IEX!J6</f>
        <v>0</v>
      </c>
      <c r="Z6" s="34">
        <f>IEX!P6</f>
        <v>-44</v>
      </c>
      <c r="AA6" s="75">
        <f>STOA!J6</f>
        <v>1.74</v>
      </c>
      <c r="AB6" s="75">
        <f>-STOA!P6</f>
        <v>0</v>
      </c>
      <c r="AC6">
        <f t="shared" si="0"/>
        <v>7.1095603949522825</v>
      </c>
      <c r="AD6">
        <f t="shared" si="1"/>
        <v>606.28402280327998</v>
      </c>
      <c r="AE6">
        <f>'IDT-1'!F6</f>
        <v>0</v>
      </c>
      <c r="AF6" s="24"/>
      <c r="AG6">
        <f t="shared" si="2"/>
        <v>606.28402280327998</v>
      </c>
      <c r="AI6" s="34">
        <f>PXIL!J6</f>
        <v>0</v>
      </c>
      <c r="AJ6" s="34">
        <f>PXIL!P6</f>
        <v>0</v>
      </c>
      <c r="AK6" s="34">
        <f>RTM_IEX!J6</f>
        <v>0</v>
      </c>
      <c r="AL6" s="34">
        <f>RTM_IEX!P6</f>
        <v>-72</v>
      </c>
      <c r="AM6" s="34">
        <f>RTM_PXI!J6</f>
        <v>0</v>
      </c>
      <c r="AN6" s="34">
        <f>RTM_PXI!P6</f>
        <v>0</v>
      </c>
      <c r="AO6" s="148">
        <f>GDAM_IEX!J6</f>
        <v>0</v>
      </c>
      <c r="AP6" s="148">
        <f>GDAM_IEX!P6</f>
        <v>0</v>
      </c>
      <c r="AQ6" s="148">
        <f>GDAM_PXI!J6</f>
        <v>0</v>
      </c>
      <c r="AR6" s="148">
        <f>GDAM_PXI!P6</f>
        <v>0</v>
      </c>
      <c r="AS6">
        <f>HPX!J6</f>
        <v>0</v>
      </c>
      <c r="AT6">
        <f>HPX!P6</f>
        <v>0</v>
      </c>
    </row>
    <row r="7" spans="1:46">
      <c r="A7" t="s">
        <v>49</v>
      </c>
      <c r="D7">
        <f>TWEPL!R7</f>
        <v>7.6729499999999993</v>
      </c>
      <c r="E7">
        <f>GT_NG!T7</f>
        <v>11.015047879616965</v>
      </c>
      <c r="F7">
        <f>GT_Spot!T7</f>
        <v>0</v>
      </c>
      <c r="G7">
        <f>PPCL_NG!T7</f>
        <v>0</v>
      </c>
      <c r="H7">
        <f>PPCL_Spot!T7</f>
        <v>0</v>
      </c>
      <c r="I7">
        <f>Bawana_NG!T7</f>
        <v>58.250000000000014</v>
      </c>
      <c r="J7">
        <f>Bawana_RLNG!T7</f>
        <v>0</v>
      </c>
      <c r="K7">
        <f>Bawana_Spot!T7</f>
        <v>0</v>
      </c>
      <c r="L7">
        <f>TWOMCL!S7</f>
        <v>0</v>
      </c>
      <c r="M7">
        <f>EDWPCL!W7</f>
        <v>0</v>
      </c>
      <c r="N7">
        <f>'MSW BWN'!W7</f>
        <v>0</v>
      </c>
      <c r="O7">
        <f>TPDDL_ISGS_exbus!DM7</f>
        <v>425.00939381271104</v>
      </c>
      <c r="P7" s="36">
        <v>24.04</v>
      </c>
      <c r="Q7" s="36">
        <v>7.6999999999999993</v>
      </c>
      <c r="R7" s="38">
        <v>0</v>
      </c>
      <c r="S7" s="38">
        <v>0</v>
      </c>
      <c r="T7" s="37">
        <f>SUMPRODUCT(LTA!J7:AN7,LTA!J$101:AN$101,LTA!J$105:AN$105)</f>
        <v>0</v>
      </c>
      <c r="U7" s="37">
        <f>SUMPRODUCT(LTA!J7:AN7,LTA!J$102:AN$102,LTA!J$105:AN$105)</f>
        <v>203.17999999999995</v>
      </c>
      <c r="V7" s="66">
        <f>SUMPRODUCT(MTOA!B7:G7,MTOA!B$102:G$102,MTOA!B$105:G$105)</f>
        <v>0</v>
      </c>
      <c r="W7" s="66">
        <f>SUMPRODUCT(MTOA!B7:G7,MTOA!B$101:G$101,MTOA!B$105:G$105)</f>
        <v>0</v>
      </c>
      <c r="X7">
        <v>0</v>
      </c>
      <c r="Y7" s="34">
        <f>IEX!J7</f>
        <v>0</v>
      </c>
      <c r="Z7" s="34">
        <f>IEX!P7</f>
        <v>-68</v>
      </c>
      <c r="AA7" s="75">
        <f>STOA!J7</f>
        <v>1.66</v>
      </c>
      <c r="AB7" s="75">
        <f>-STOA!P7</f>
        <v>0</v>
      </c>
      <c r="AC7">
        <f t="shared" si="0"/>
        <v>7.2455824903769095</v>
      </c>
      <c r="AD7">
        <f t="shared" si="1"/>
        <v>608.28180920195098</v>
      </c>
      <c r="AE7">
        <f>'IDT-1'!F7</f>
        <v>0</v>
      </c>
      <c r="AF7" s="24"/>
      <c r="AG7">
        <f t="shared" si="2"/>
        <v>608.28180920195098</v>
      </c>
      <c r="AI7" s="34">
        <f>PXIL!J7</f>
        <v>0</v>
      </c>
      <c r="AJ7" s="34">
        <f>PXIL!P7</f>
        <v>0</v>
      </c>
      <c r="AK7" s="34">
        <f>RTM_IEX!J7</f>
        <v>0</v>
      </c>
      <c r="AL7" s="34">
        <f>RTM_IEX!P7</f>
        <v>-55</v>
      </c>
      <c r="AM7" s="34">
        <f>RTM_PXI!J7</f>
        <v>0</v>
      </c>
      <c r="AN7" s="34">
        <f>RTM_PXI!P7</f>
        <v>0</v>
      </c>
      <c r="AO7" s="148">
        <f>GDAM_IEX!J7</f>
        <v>0</v>
      </c>
      <c r="AP7" s="148">
        <f>GDAM_IEX!P7</f>
        <v>0</v>
      </c>
      <c r="AQ7" s="148">
        <f>GDAM_PXI!J7</f>
        <v>0</v>
      </c>
      <c r="AR7" s="148">
        <f>GDAM_PXI!P7</f>
        <v>0</v>
      </c>
      <c r="AS7">
        <f>HPX!J7</f>
        <v>0</v>
      </c>
      <c r="AT7">
        <f>HPX!P7</f>
        <v>0</v>
      </c>
    </row>
    <row r="8" spans="1:46">
      <c r="A8" t="s">
        <v>50</v>
      </c>
      <c r="D8">
        <f>TWEPL!R8</f>
        <v>7.6729499999999993</v>
      </c>
      <c r="E8">
        <f>GT_NG!T8</f>
        <v>11.015047879616965</v>
      </c>
      <c r="F8">
        <f>GT_Spot!T8</f>
        <v>0</v>
      </c>
      <c r="G8">
        <f>PPCL_NG!T8</f>
        <v>0</v>
      </c>
      <c r="H8">
        <f>PPCL_Spot!T8</f>
        <v>0</v>
      </c>
      <c r="I8">
        <f>Bawana_NG!T8</f>
        <v>58.250000000000014</v>
      </c>
      <c r="J8">
        <f>Bawana_RLNG!T8</f>
        <v>0</v>
      </c>
      <c r="K8">
        <f>Bawana_Spot!T8</f>
        <v>0</v>
      </c>
      <c r="L8">
        <f>TWOMCL!S8</f>
        <v>0</v>
      </c>
      <c r="M8">
        <f>EDWPCL!W8</f>
        <v>0</v>
      </c>
      <c r="N8">
        <f>'MSW BWN'!W8</f>
        <v>0</v>
      </c>
      <c r="O8">
        <f>TPDDL_ISGS_exbus!DM8</f>
        <v>425.00939381271104</v>
      </c>
      <c r="P8" s="36">
        <v>18.25</v>
      </c>
      <c r="Q8" s="36">
        <v>7.6999999999999993</v>
      </c>
      <c r="R8" s="38">
        <v>0</v>
      </c>
      <c r="S8" s="38">
        <v>0</v>
      </c>
      <c r="T8" s="37">
        <f>SUMPRODUCT(LTA!J8:AN8,LTA!J$101:AN$101,LTA!J$105:AN$105)</f>
        <v>0</v>
      </c>
      <c r="U8" s="37">
        <f>SUMPRODUCT(LTA!J8:AN8,LTA!J$102:AN$102,LTA!J$105:AN$105)</f>
        <v>203.00999999999996</v>
      </c>
      <c r="V8" s="66">
        <f>SUMPRODUCT(MTOA!B8:G8,MTOA!B$102:G$102,MTOA!B$105:G$105)</f>
        <v>0</v>
      </c>
      <c r="W8" s="66">
        <f>SUMPRODUCT(MTOA!B8:G8,MTOA!B$101:G$101,MTOA!B$105:G$105)</f>
        <v>0</v>
      </c>
      <c r="X8">
        <v>0</v>
      </c>
      <c r="Y8" s="34">
        <f>IEX!J8</f>
        <v>0</v>
      </c>
      <c r="Z8" s="34">
        <f>IEX!P8</f>
        <v>-82</v>
      </c>
      <c r="AA8" s="75">
        <f>STOA!J8</f>
        <v>1.66</v>
      </c>
      <c r="AB8" s="75">
        <f>-STOA!P8</f>
        <v>0</v>
      </c>
      <c r="AC8">
        <f t="shared" si="0"/>
        <v>7.3141146985253576</v>
      </c>
      <c r="AD8">
        <f t="shared" si="1"/>
        <v>588.25327699380261</v>
      </c>
      <c r="AE8">
        <f>'IDT-1'!F8</f>
        <v>0</v>
      </c>
      <c r="AF8" s="24"/>
      <c r="AG8">
        <f t="shared" si="2"/>
        <v>588.25327699380261</v>
      </c>
      <c r="AI8" s="34">
        <f>PXIL!J8</f>
        <v>0</v>
      </c>
      <c r="AJ8" s="34">
        <f>PXIL!P8</f>
        <v>0</v>
      </c>
      <c r="AK8" s="34">
        <f>RTM_IEX!J8</f>
        <v>0</v>
      </c>
      <c r="AL8" s="34">
        <f>RTM_IEX!P8</f>
        <v>-55</v>
      </c>
      <c r="AM8" s="34">
        <f>RTM_PXI!J8</f>
        <v>0</v>
      </c>
      <c r="AN8" s="34">
        <f>RTM_PXI!P8</f>
        <v>0</v>
      </c>
      <c r="AO8" s="148">
        <f>GDAM_IEX!J8</f>
        <v>0</v>
      </c>
      <c r="AP8" s="148">
        <f>GDAM_IEX!P8</f>
        <v>0</v>
      </c>
      <c r="AQ8" s="148">
        <f>GDAM_PXI!J8</f>
        <v>0</v>
      </c>
      <c r="AR8" s="148">
        <f>GDAM_PXI!P8</f>
        <v>0</v>
      </c>
      <c r="AS8">
        <f>HPX!J8</f>
        <v>0</v>
      </c>
      <c r="AT8">
        <f>HPX!P8</f>
        <v>0</v>
      </c>
    </row>
    <row r="9" spans="1:46">
      <c r="A9" t="s">
        <v>51</v>
      </c>
      <c r="D9">
        <f>TWEPL!R9</f>
        <v>7.6729499999999993</v>
      </c>
      <c r="E9">
        <f>GT_NG!T9</f>
        <v>11.015047879616965</v>
      </c>
      <c r="F9">
        <f>GT_Spot!T9</f>
        <v>0</v>
      </c>
      <c r="G9">
        <f>PPCL_NG!T9</f>
        <v>0</v>
      </c>
      <c r="H9">
        <f>PPCL_Spot!T9</f>
        <v>0</v>
      </c>
      <c r="I9">
        <f>Bawana_NG!T9</f>
        <v>58.250000000000014</v>
      </c>
      <c r="J9">
        <f>Bawana_RLNG!T9</f>
        <v>0</v>
      </c>
      <c r="K9">
        <f>Bawana_Spot!T9</f>
        <v>0</v>
      </c>
      <c r="L9">
        <f>TWOMCL!S9</f>
        <v>0</v>
      </c>
      <c r="M9">
        <f>EDWPCL!W9</f>
        <v>0</v>
      </c>
      <c r="N9">
        <f>'MSW BWN'!W9</f>
        <v>0</v>
      </c>
      <c r="O9">
        <f>TPDDL_ISGS_exbus!DM9</f>
        <v>418.56051871447431</v>
      </c>
      <c r="P9" s="36">
        <v>18.25</v>
      </c>
      <c r="Q9" s="36">
        <v>7.6999999999999993</v>
      </c>
      <c r="R9" s="38">
        <v>0</v>
      </c>
      <c r="S9" s="38">
        <v>0</v>
      </c>
      <c r="T9" s="37">
        <f>SUMPRODUCT(LTA!J9:AN9,LTA!J$101:AN$101,LTA!J$105:AN$105)</f>
        <v>0</v>
      </c>
      <c r="U9" s="37">
        <f>SUMPRODUCT(LTA!J9:AN9,LTA!J$102:AN$102,LTA!J$105:AN$105)</f>
        <v>205.35999999999996</v>
      </c>
      <c r="V9" s="66">
        <f>SUMPRODUCT(MTOA!B9:G9,MTOA!B$102:G$102,MTOA!B$105:G$105)</f>
        <v>0</v>
      </c>
      <c r="W9" s="66">
        <f>SUMPRODUCT(MTOA!B9:G9,MTOA!B$101:G$101,MTOA!B$105:G$105)</f>
        <v>0</v>
      </c>
      <c r="X9">
        <v>0</v>
      </c>
      <c r="Y9" s="34">
        <f>IEX!J9</f>
        <v>0</v>
      </c>
      <c r="Z9" s="34">
        <f>IEX!P9</f>
        <v>-87</v>
      </c>
      <c r="AA9" s="75">
        <f>STOA!J9</f>
        <v>1.66</v>
      </c>
      <c r="AB9" s="75">
        <f>-STOA!P9</f>
        <v>0</v>
      </c>
      <c r="AC9">
        <f t="shared" si="0"/>
        <v>7.3135687785997252</v>
      </c>
      <c r="AD9">
        <f t="shared" si="1"/>
        <v>580.1549478154916</v>
      </c>
      <c r="AE9">
        <f>'IDT-1'!F9</f>
        <v>0</v>
      </c>
      <c r="AF9" s="24"/>
      <c r="AG9">
        <f t="shared" si="2"/>
        <v>580.1549478154916</v>
      </c>
      <c r="AI9" s="34">
        <f>PXIL!J9</f>
        <v>0</v>
      </c>
      <c r="AJ9" s="34">
        <f>PXIL!P9</f>
        <v>0</v>
      </c>
      <c r="AK9" s="34">
        <f>RTM_IEX!J9</f>
        <v>0</v>
      </c>
      <c r="AL9" s="34">
        <f>RTM_IEX!P9</f>
        <v>-54</v>
      </c>
      <c r="AM9" s="34">
        <f>RTM_PXI!J9</f>
        <v>0</v>
      </c>
      <c r="AN9" s="34">
        <f>RTM_PXI!P9</f>
        <v>0</v>
      </c>
      <c r="AO9" s="148">
        <f>GDAM_IEX!J9</f>
        <v>0</v>
      </c>
      <c r="AP9" s="148">
        <f>GDAM_IEX!P9</f>
        <v>0</v>
      </c>
      <c r="AQ9" s="148">
        <f>GDAM_PXI!J9</f>
        <v>0</v>
      </c>
      <c r="AR9" s="148">
        <f>GDAM_PXI!P9</f>
        <v>0</v>
      </c>
      <c r="AS9">
        <f>HPX!J9</f>
        <v>0</v>
      </c>
      <c r="AT9">
        <f>HPX!P9</f>
        <v>0</v>
      </c>
    </row>
    <row r="10" spans="1:46">
      <c r="A10" t="s">
        <v>52</v>
      </c>
      <c r="D10">
        <f>TWEPL!R10</f>
        <v>7.6729499999999993</v>
      </c>
      <c r="E10">
        <f>GT_NG!T10</f>
        <v>11.015047879616965</v>
      </c>
      <c r="F10">
        <f>GT_Spot!T10</f>
        <v>0</v>
      </c>
      <c r="G10">
        <f>PPCL_NG!T10</f>
        <v>0</v>
      </c>
      <c r="H10">
        <f>PPCL_Spot!T10</f>
        <v>0</v>
      </c>
      <c r="I10">
        <f>Bawana_NG!T10</f>
        <v>58.250000000000014</v>
      </c>
      <c r="J10">
        <f>Bawana_RLNG!T10</f>
        <v>0</v>
      </c>
      <c r="K10">
        <f>Bawana_Spot!T10</f>
        <v>0</v>
      </c>
      <c r="L10">
        <f>TWOMCL!S10</f>
        <v>0</v>
      </c>
      <c r="M10">
        <f>EDWPCL!W10</f>
        <v>0</v>
      </c>
      <c r="N10">
        <f>'MSW BWN'!W10</f>
        <v>0</v>
      </c>
      <c r="O10">
        <f>TPDDL_ISGS_exbus!DM10</f>
        <v>418.56051871447431</v>
      </c>
      <c r="P10" s="36">
        <v>18.25</v>
      </c>
      <c r="Q10" s="36">
        <v>7.6999999999999993</v>
      </c>
      <c r="R10" s="38">
        <v>0</v>
      </c>
      <c r="S10" s="38">
        <v>0</v>
      </c>
      <c r="T10" s="37">
        <f>SUMPRODUCT(LTA!J10:AN10,LTA!J$101:AN$101,LTA!J$105:AN$105)</f>
        <v>0</v>
      </c>
      <c r="U10" s="37">
        <f>SUMPRODUCT(LTA!J10:AN10,LTA!J$102:AN$102,LTA!J$105:AN$105)</f>
        <v>205.18999999999994</v>
      </c>
      <c r="V10" s="66">
        <f>SUMPRODUCT(MTOA!B10:G10,MTOA!B$102:G$102,MTOA!B$105:G$105)</f>
        <v>0</v>
      </c>
      <c r="W10" s="66">
        <f>SUMPRODUCT(MTOA!B10:G10,MTOA!B$101:G$101,MTOA!B$105:G$105)</f>
        <v>0</v>
      </c>
      <c r="X10">
        <v>0</v>
      </c>
      <c r="Y10" s="34">
        <f>IEX!J10</f>
        <v>0</v>
      </c>
      <c r="Z10" s="34">
        <f>IEX!P10</f>
        <v>-94</v>
      </c>
      <c r="AA10" s="75">
        <f>STOA!J10</f>
        <v>1.66</v>
      </c>
      <c r="AB10" s="75">
        <f>-STOA!P10</f>
        <v>0</v>
      </c>
      <c r="AC10">
        <f t="shared" si="0"/>
        <v>7.3799100403988369</v>
      </c>
      <c r="AD10">
        <f t="shared" si="1"/>
        <v>571.91860655369237</v>
      </c>
      <c r="AE10">
        <f>'IDT-1'!F10</f>
        <v>0</v>
      </c>
      <c r="AF10" s="24"/>
      <c r="AG10">
        <f t="shared" si="2"/>
        <v>571.91860655369237</v>
      </c>
      <c r="AI10" s="34">
        <f>PXIL!J10</f>
        <v>0</v>
      </c>
      <c r="AJ10" s="34">
        <f>PXIL!P10</f>
        <v>0</v>
      </c>
      <c r="AK10" s="34">
        <f>RTM_IEX!J10</f>
        <v>0</v>
      </c>
      <c r="AL10" s="34">
        <f>RTM_IEX!P10</f>
        <v>-55</v>
      </c>
      <c r="AM10" s="34">
        <f>RTM_PXI!J10</f>
        <v>0</v>
      </c>
      <c r="AN10" s="34">
        <f>RTM_PXI!P10</f>
        <v>0</v>
      </c>
      <c r="AO10" s="148">
        <f>GDAM_IEX!J10</f>
        <v>0</v>
      </c>
      <c r="AP10" s="148">
        <f>GDAM_IEX!P10</f>
        <v>0</v>
      </c>
      <c r="AQ10" s="148">
        <f>GDAM_PXI!J10</f>
        <v>0</v>
      </c>
      <c r="AR10" s="148">
        <f>GDAM_PXI!P10</f>
        <v>0</v>
      </c>
      <c r="AS10">
        <f>HPX!J10</f>
        <v>0</v>
      </c>
      <c r="AT10">
        <f>HPX!P10</f>
        <v>0</v>
      </c>
    </row>
    <row r="11" spans="1:46">
      <c r="A11" t="s">
        <v>53</v>
      </c>
      <c r="D11">
        <f>TWEPL!R11</f>
        <v>7.6729499999999993</v>
      </c>
      <c r="E11">
        <f>GT_NG!T11</f>
        <v>11.015047879616965</v>
      </c>
      <c r="F11">
        <f>GT_Spot!T11</f>
        <v>0</v>
      </c>
      <c r="G11">
        <f>PPCL_NG!T11</f>
        <v>0</v>
      </c>
      <c r="H11">
        <f>PPCL_Spot!T11</f>
        <v>0</v>
      </c>
      <c r="I11">
        <f>Bawana_NG!T11</f>
        <v>58.250000000000014</v>
      </c>
      <c r="J11">
        <f>Bawana_RLNG!T11</f>
        <v>0</v>
      </c>
      <c r="K11">
        <f>Bawana_Spot!T11</f>
        <v>0</v>
      </c>
      <c r="L11">
        <f>TWOMCL!S11</f>
        <v>0</v>
      </c>
      <c r="M11">
        <f>EDWPCL!W11</f>
        <v>0</v>
      </c>
      <c r="N11">
        <f>'MSW BWN'!W11</f>
        <v>0</v>
      </c>
      <c r="O11">
        <f>TPDDL_ISGS_exbus!DM11</f>
        <v>418.56051871447431</v>
      </c>
      <c r="P11" s="36">
        <v>18.25</v>
      </c>
      <c r="Q11" s="36">
        <v>7.6999999999999993</v>
      </c>
      <c r="R11" s="38">
        <v>0</v>
      </c>
      <c r="S11" s="38">
        <v>0</v>
      </c>
      <c r="T11" s="37">
        <f>SUMPRODUCT(LTA!J11:AN11,LTA!J$101:AN$101,LTA!J$105:AN$105)</f>
        <v>0</v>
      </c>
      <c r="U11" s="37">
        <f>SUMPRODUCT(LTA!J11:AN11,LTA!J$102:AN$102,LTA!J$105:AN$105)</f>
        <v>204.67999999999995</v>
      </c>
      <c r="V11" s="66">
        <f>SUMPRODUCT(MTOA!B11:G11,MTOA!B$102:G$102,MTOA!B$105:G$105)</f>
        <v>0</v>
      </c>
      <c r="W11" s="66">
        <f>SUMPRODUCT(MTOA!B11:G11,MTOA!B$101:G$101,MTOA!B$105:G$105)</f>
        <v>0</v>
      </c>
      <c r="X11">
        <v>0</v>
      </c>
      <c r="Y11" s="34">
        <f>IEX!J11</f>
        <v>0</v>
      </c>
      <c r="Z11" s="34">
        <f>IEX!P11</f>
        <v>-96</v>
      </c>
      <c r="AA11" s="75">
        <f>STOA!J11</f>
        <v>1.66</v>
      </c>
      <c r="AB11" s="75">
        <f>-STOA!P11</f>
        <v>0</v>
      </c>
      <c r="AC11">
        <f t="shared" si="0"/>
        <v>7.3671548826739475</v>
      </c>
      <c r="AD11">
        <f t="shared" si="1"/>
        <v>572.42136171141726</v>
      </c>
      <c r="AE11">
        <f>'IDT-1'!F11</f>
        <v>0</v>
      </c>
      <c r="AF11" s="24"/>
      <c r="AG11">
        <f t="shared" si="2"/>
        <v>572.42136171141726</v>
      </c>
      <c r="AI11" s="34">
        <f>PXIL!J11</f>
        <v>0</v>
      </c>
      <c r="AJ11" s="34">
        <f>PXIL!P11</f>
        <v>0</v>
      </c>
      <c r="AK11" s="34">
        <f>RTM_IEX!J11</f>
        <v>0</v>
      </c>
      <c r="AL11" s="34">
        <f>RTM_IEX!P11</f>
        <v>-52</v>
      </c>
      <c r="AM11" s="34">
        <f>RTM_PXI!J11</f>
        <v>0</v>
      </c>
      <c r="AN11" s="34">
        <f>RTM_PXI!P11</f>
        <v>0</v>
      </c>
      <c r="AO11" s="148">
        <f>GDAM_IEX!J11</f>
        <v>0</v>
      </c>
      <c r="AP11" s="148">
        <f>GDAM_IEX!P11</f>
        <v>0</v>
      </c>
      <c r="AQ11" s="148">
        <f>GDAM_PXI!J11</f>
        <v>0</v>
      </c>
      <c r="AR11" s="148">
        <f>GDAM_PXI!P11</f>
        <v>0</v>
      </c>
      <c r="AS11">
        <f>HPX!J11</f>
        <v>0</v>
      </c>
      <c r="AT11">
        <f>HPX!P11</f>
        <v>0</v>
      </c>
    </row>
    <row r="12" spans="1:46">
      <c r="A12" t="s">
        <v>54</v>
      </c>
      <c r="D12">
        <f>TWEPL!R12</f>
        <v>7.6729499999999993</v>
      </c>
      <c r="E12">
        <f>GT_NG!T12</f>
        <v>10.952715654952076</v>
      </c>
      <c r="F12">
        <f>GT_Spot!T12</f>
        <v>0</v>
      </c>
      <c r="G12">
        <f>PPCL_NG!T12</f>
        <v>0</v>
      </c>
      <c r="H12">
        <f>PPCL_Spot!T12</f>
        <v>0</v>
      </c>
      <c r="I12">
        <f>Bawana_NG!T12</f>
        <v>58.250000000000014</v>
      </c>
      <c r="J12">
        <f>Bawana_RLNG!T12</f>
        <v>0</v>
      </c>
      <c r="K12">
        <f>Bawana_Spot!T12</f>
        <v>0</v>
      </c>
      <c r="L12">
        <f>TWOMCL!S12</f>
        <v>0</v>
      </c>
      <c r="M12">
        <f>EDWPCL!W12</f>
        <v>0</v>
      </c>
      <c r="N12">
        <f>'MSW BWN'!W12</f>
        <v>0</v>
      </c>
      <c r="O12">
        <f>TPDDL_ISGS_exbus!DM12</f>
        <v>418.56051871447431</v>
      </c>
      <c r="P12" s="36">
        <v>18.25</v>
      </c>
      <c r="Q12" s="36">
        <v>7.6999999999999993</v>
      </c>
      <c r="R12" s="38">
        <v>0</v>
      </c>
      <c r="S12" s="38">
        <v>0</v>
      </c>
      <c r="T12" s="37">
        <f>SUMPRODUCT(LTA!J12:AN12,LTA!J$101:AN$101,LTA!J$105:AN$105)</f>
        <v>0</v>
      </c>
      <c r="U12" s="37">
        <f>SUMPRODUCT(LTA!J12:AN12,LTA!J$102:AN$102,LTA!J$105:AN$105)</f>
        <v>204.31999999999996</v>
      </c>
      <c r="V12" s="66">
        <f>SUMPRODUCT(MTOA!B12:G12,MTOA!B$102:G$102,MTOA!B$105:G$105)</f>
        <v>0</v>
      </c>
      <c r="W12" s="66">
        <f>SUMPRODUCT(MTOA!B12:G12,MTOA!B$101:G$101,MTOA!B$105:G$105)</f>
        <v>0</v>
      </c>
      <c r="X12">
        <v>0</v>
      </c>
      <c r="Y12" s="34">
        <f>IEX!J12</f>
        <v>0</v>
      </c>
      <c r="Z12" s="34">
        <f>IEX!P12</f>
        <v>-103</v>
      </c>
      <c r="AA12" s="75">
        <f>STOA!J12</f>
        <v>1.66</v>
      </c>
      <c r="AB12" s="75">
        <f>-STOA!P12</f>
        <v>0</v>
      </c>
      <c r="AC12">
        <f t="shared" si="0"/>
        <v>7.4144342383360984</v>
      </c>
      <c r="AD12">
        <f t="shared" si="1"/>
        <v>565.95175013109031</v>
      </c>
      <c r="AE12">
        <f>'IDT-1'!F12</f>
        <v>0</v>
      </c>
      <c r="AF12" s="24"/>
      <c r="AG12">
        <f t="shared" si="2"/>
        <v>565.95175013109031</v>
      </c>
      <c r="AI12" s="34">
        <f>PXIL!J12</f>
        <v>0</v>
      </c>
      <c r="AJ12" s="34">
        <f>PXIL!P12</f>
        <v>0</v>
      </c>
      <c r="AK12" s="34">
        <f>RTM_IEX!J12</f>
        <v>0</v>
      </c>
      <c r="AL12" s="34">
        <f>RTM_IEX!P12</f>
        <v>-51</v>
      </c>
      <c r="AM12" s="34">
        <f>RTM_PXI!J12</f>
        <v>0</v>
      </c>
      <c r="AN12" s="34">
        <f>RTM_PXI!P12</f>
        <v>0</v>
      </c>
      <c r="AO12" s="148">
        <f>GDAM_IEX!J12</f>
        <v>0</v>
      </c>
      <c r="AP12" s="148">
        <f>GDAM_IEX!P12</f>
        <v>0</v>
      </c>
      <c r="AQ12" s="148">
        <f>GDAM_PXI!J12</f>
        <v>0</v>
      </c>
      <c r="AR12" s="148">
        <f>GDAM_PXI!P12</f>
        <v>0</v>
      </c>
      <c r="AS12">
        <f>HPX!J12</f>
        <v>0</v>
      </c>
      <c r="AT12">
        <f>HPX!P12</f>
        <v>0</v>
      </c>
    </row>
    <row r="13" spans="1:46">
      <c r="A13" t="s">
        <v>55</v>
      </c>
      <c r="D13">
        <f>TWEPL!R13</f>
        <v>7.6729499999999993</v>
      </c>
      <c r="E13">
        <f>GT_NG!T13</f>
        <v>10.952715654952076</v>
      </c>
      <c r="F13">
        <f>GT_Spot!T13</f>
        <v>0</v>
      </c>
      <c r="G13">
        <f>PPCL_NG!T13</f>
        <v>0</v>
      </c>
      <c r="H13">
        <f>PPCL_Spot!T13</f>
        <v>0</v>
      </c>
      <c r="I13">
        <f>Bawana_NG!T13</f>
        <v>56.2</v>
      </c>
      <c r="J13">
        <f>Bawana_RLNG!T13</f>
        <v>0</v>
      </c>
      <c r="K13">
        <f>Bawana_Spot!T13</f>
        <v>0</v>
      </c>
      <c r="L13">
        <f>TWOMCL!S13</f>
        <v>0</v>
      </c>
      <c r="M13">
        <f>EDWPCL!W13</f>
        <v>0</v>
      </c>
      <c r="N13">
        <f>'MSW BWN'!W13</f>
        <v>0</v>
      </c>
      <c r="O13">
        <f>TPDDL_ISGS_exbus!DM13</f>
        <v>416.63464491901976</v>
      </c>
      <c r="P13" s="36">
        <v>18.25</v>
      </c>
      <c r="Q13" s="36">
        <v>7.6999999999999993</v>
      </c>
      <c r="R13" s="38">
        <v>0</v>
      </c>
      <c r="S13" s="38">
        <v>0</v>
      </c>
      <c r="T13" s="37">
        <f>SUMPRODUCT(LTA!J13:AN13,LTA!J$101:AN$101,LTA!J$105:AN$105)</f>
        <v>0</v>
      </c>
      <c r="U13" s="37">
        <f>SUMPRODUCT(LTA!J13:AN13,LTA!J$102:AN$102,LTA!J$105:AN$105)</f>
        <v>203.79999999999995</v>
      </c>
      <c r="V13" s="66">
        <f>SUMPRODUCT(MTOA!B13:G13,MTOA!B$102:G$102,MTOA!B$105:G$105)</f>
        <v>0</v>
      </c>
      <c r="W13" s="66">
        <f>SUMPRODUCT(MTOA!B13:G13,MTOA!B$101:G$101,MTOA!B$105:G$105)</f>
        <v>0</v>
      </c>
      <c r="X13">
        <v>0</v>
      </c>
      <c r="Y13" s="34">
        <f>IEX!J13</f>
        <v>0</v>
      </c>
      <c r="Z13" s="34">
        <f>IEX!P13</f>
        <v>-110</v>
      </c>
      <c r="AA13" s="75">
        <f>STOA!J13</f>
        <v>1.66</v>
      </c>
      <c r="AB13" s="75">
        <f>-STOA!P13</f>
        <v>0</v>
      </c>
      <c r="AC13">
        <f t="shared" si="0"/>
        <v>7.3851400561791678</v>
      </c>
      <c r="AD13">
        <f t="shared" si="1"/>
        <v>560.48517051779265</v>
      </c>
      <c r="AE13">
        <f>'IDT-1'!F13</f>
        <v>0</v>
      </c>
      <c r="AF13" s="24"/>
      <c r="AG13">
        <f t="shared" si="2"/>
        <v>560.48517051779265</v>
      </c>
      <c r="AI13" s="34">
        <f>PXIL!J13</f>
        <v>0</v>
      </c>
      <c r="AJ13" s="34">
        <f>PXIL!P13</f>
        <v>0</v>
      </c>
      <c r="AK13" s="34">
        <f>RTM_IEX!J13</f>
        <v>0</v>
      </c>
      <c r="AL13" s="34">
        <f>RTM_IEX!P13</f>
        <v>-45</v>
      </c>
      <c r="AM13" s="34">
        <f>RTM_PXI!J13</f>
        <v>0</v>
      </c>
      <c r="AN13" s="34">
        <f>RTM_PXI!P13</f>
        <v>0</v>
      </c>
      <c r="AO13" s="148">
        <f>GDAM_IEX!J13</f>
        <v>0</v>
      </c>
      <c r="AP13" s="148">
        <f>GDAM_IEX!P13</f>
        <v>0</v>
      </c>
      <c r="AQ13" s="148">
        <f>GDAM_PXI!J13</f>
        <v>0</v>
      </c>
      <c r="AR13" s="148">
        <f>GDAM_PXI!P13</f>
        <v>0</v>
      </c>
      <c r="AS13">
        <f>HPX!J13</f>
        <v>0</v>
      </c>
      <c r="AT13">
        <f>HPX!P13</f>
        <v>0</v>
      </c>
    </row>
    <row r="14" spans="1:46">
      <c r="A14" t="s">
        <v>56</v>
      </c>
      <c r="D14">
        <f>TWEPL!R14</f>
        <v>7.6729499999999993</v>
      </c>
      <c r="E14">
        <f>GT_NG!T14</f>
        <v>10.952715654952076</v>
      </c>
      <c r="F14">
        <f>GT_Spot!T14</f>
        <v>0</v>
      </c>
      <c r="G14">
        <f>PPCL_NG!T14</f>
        <v>0</v>
      </c>
      <c r="H14">
        <f>PPCL_Spot!T14</f>
        <v>0</v>
      </c>
      <c r="I14">
        <f>Bawana_NG!T14</f>
        <v>56.2</v>
      </c>
      <c r="J14">
        <f>Bawana_RLNG!T14</f>
        <v>0</v>
      </c>
      <c r="K14">
        <f>Bawana_Spot!T14</f>
        <v>0</v>
      </c>
      <c r="L14">
        <f>TWOMCL!S14</f>
        <v>0</v>
      </c>
      <c r="M14">
        <f>EDWPCL!W14</f>
        <v>0</v>
      </c>
      <c r="N14">
        <f>'MSW BWN'!W14</f>
        <v>0</v>
      </c>
      <c r="O14">
        <f>TPDDL_ISGS_exbus!DM14</f>
        <v>416.63464491901976</v>
      </c>
      <c r="P14" s="36">
        <v>18.25</v>
      </c>
      <c r="Q14" s="36">
        <v>7.6999999999999993</v>
      </c>
      <c r="R14" s="38">
        <v>0</v>
      </c>
      <c r="S14" s="38">
        <v>0</v>
      </c>
      <c r="T14" s="37">
        <f>SUMPRODUCT(LTA!J14:AN14,LTA!J$101:AN$101,LTA!J$105:AN$105)</f>
        <v>0</v>
      </c>
      <c r="U14" s="37">
        <f>SUMPRODUCT(LTA!J14:AN14,LTA!J$102:AN$102,LTA!J$105:AN$105)</f>
        <v>203.25999999999996</v>
      </c>
      <c r="V14" s="66">
        <f>SUMPRODUCT(MTOA!B14:G14,MTOA!B$102:G$102,MTOA!B$105:G$105)</f>
        <v>0</v>
      </c>
      <c r="W14" s="66">
        <f>SUMPRODUCT(MTOA!B14:G14,MTOA!B$101:G$101,MTOA!B$105:G$105)</f>
        <v>0</v>
      </c>
      <c r="X14">
        <v>0</v>
      </c>
      <c r="Y14" s="34">
        <f>IEX!J14</f>
        <v>0</v>
      </c>
      <c r="Z14" s="34">
        <f>IEX!P14</f>
        <v>-118</v>
      </c>
      <c r="AA14" s="75">
        <f>STOA!J14</f>
        <v>1.66</v>
      </c>
      <c r="AB14" s="75">
        <f>-STOA!P14</f>
        <v>0</v>
      </c>
      <c r="AC14">
        <f t="shared" si="0"/>
        <v>7.4483733179782803</v>
      </c>
      <c r="AD14">
        <f t="shared" si="1"/>
        <v>551.88193725599353</v>
      </c>
      <c r="AE14">
        <f>'IDT-1'!F14</f>
        <v>0</v>
      </c>
      <c r="AF14" s="24"/>
      <c r="AG14">
        <f t="shared" si="2"/>
        <v>551.88193725599353</v>
      </c>
      <c r="AI14" s="34">
        <f>PXIL!J14</f>
        <v>0</v>
      </c>
      <c r="AJ14" s="34">
        <f>PXIL!P14</f>
        <v>0</v>
      </c>
      <c r="AK14" s="34">
        <f>RTM_IEX!J14</f>
        <v>0</v>
      </c>
      <c r="AL14" s="34">
        <f>RTM_IEX!P14</f>
        <v>-45</v>
      </c>
      <c r="AM14" s="34">
        <f>RTM_PXI!J14</f>
        <v>0</v>
      </c>
      <c r="AN14" s="34">
        <f>RTM_PXI!P14</f>
        <v>0</v>
      </c>
      <c r="AO14" s="148">
        <f>GDAM_IEX!J14</f>
        <v>0</v>
      </c>
      <c r="AP14" s="148">
        <f>GDAM_IEX!P14</f>
        <v>0</v>
      </c>
      <c r="AQ14" s="148">
        <f>GDAM_PXI!J14</f>
        <v>0</v>
      </c>
      <c r="AR14" s="148">
        <f>GDAM_PXI!P14</f>
        <v>0</v>
      </c>
      <c r="AS14">
        <f>HPX!J14</f>
        <v>0</v>
      </c>
      <c r="AT14">
        <f>HPX!P14</f>
        <v>0</v>
      </c>
    </row>
    <row r="15" spans="1:46">
      <c r="A15" t="s">
        <v>57</v>
      </c>
      <c r="D15">
        <f>TWEPL!R15</f>
        <v>7.6729499999999993</v>
      </c>
      <c r="E15">
        <f>GT_NG!T15</f>
        <v>10.952715654952076</v>
      </c>
      <c r="F15">
        <f>GT_Spot!T15</f>
        <v>0</v>
      </c>
      <c r="G15">
        <f>PPCL_NG!T15</f>
        <v>0</v>
      </c>
      <c r="H15">
        <f>PPCL_Spot!T15</f>
        <v>0</v>
      </c>
      <c r="I15">
        <f>Bawana_NG!T15</f>
        <v>56.2</v>
      </c>
      <c r="J15">
        <f>Bawana_RLNG!T15</f>
        <v>0</v>
      </c>
      <c r="K15">
        <f>Bawana_Spot!T15</f>
        <v>0</v>
      </c>
      <c r="L15">
        <f>TWOMCL!S15</f>
        <v>0</v>
      </c>
      <c r="M15">
        <f>EDWPCL!W15</f>
        <v>0</v>
      </c>
      <c r="N15">
        <f>'MSW BWN'!W15</f>
        <v>0</v>
      </c>
      <c r="O15">
        <f>TPDDL_ISGS_exbus!DM15</f>
        <v>416.63464491901976</v>
      </c>
      <c r="P15" s="36">
        <v>18.25</v>
      </c>
      <c r="Q15" s="36">
        <v>7.6999999999999993</v>
      </c>
      <c r="R15" s="38">
        <v>0</v>
      </c>
      <c r="S15" s="38">
        <v>0</v>
      </c>
      <c r="T15" s="37">
        <f>SUMPRODUCT(LTA!J15:AN15,LTA!J$101:AN$101,LTA!J$105:AN$105)</f>
        <v>0</v>
      </c>
      <c r="U15" s="37">
        <f>SUMPRODUCT(LTA!J15:AN15,LTA!J$102:AN$102,LTA!J$105:AN$105)</f>
        <v>202.5</v>
      </c>
      <c r="V15" s="66">
        <f>SUMPRODUCT(MTOA!B15:G15,MTOA!B$102:G$102,MTOA!B$105:G$105)</f>
        <v>0</v>
      </c>
      <c r="W15" s="66">
        <f>SUMPRODUCT(MTOA!B15:G15,MTOA!B$101:G$101,MTOA!B$105:G$105)</f>
        <v>0</v>
      </c>
      <c r="X15">
        <v>0</v>
      </c>
      <c r="Y15" s="34">
        <f>IEX!J15</f>
        <v>0</v>
      </c>
      <c r="Z15" s="34">
        <f>IEX!P15</f>
        <v>-122</v>
      </c>
      <c r="AA15" s="75">
        <f>STOA!J15</f>
        <v>1.66</v>
      </c>
      <c r="AB15" s="75">
        <f>-STOA!P15</f>
        <v>0</v>
      </c>
      <c r="AC15">
        <f t="shared" si="0"/>
        <v>7.5012874220525037</v>
      </c>
      <c r="AD15">
        <f t="shared" si="1"/>
        <v>544.06902315191928</v>
      </c>
      <c r="AE15">
        <f>'IDT-1'!F15</f>
        <v>0</v>
      </c>
      <c r="AF15" s="24"/>
      <c r="AG15">
        <f t="shared" si="2"/>
        <v>544.06902315191928</v>
      </c>
      <c r="AI15" s="34">
        <f>PXIL!J15</f>
        <v>0</v>
      </c>
      <c r="AJ15" s="34">
        <f>PXIL!P15</f>
        <v>0</v>
      </c>
      <c r="AK15" s="34">
        <f>RTM_IEX!J15</f>
        <v>0</v>
      </c>
      <c r="AL15" s="34">
        <f>RTM_IEX!P15</f>
        <v>-48</v>
      </c>
      <c r="AM15" s="34">
        <f>RTM_PXI!J15</f>
        <v>0</v>
      </c>
      <c r="AN15" s="34">
        <f>RTM_PXI!P15</f>
        <v>0</v>
      </c>
      <c r="AO15" s="148">
        <f>GDAM_IEX!J15</f>
        <v>0</v>
      </c>
      <c r="AP15" s="148">
        <f>GDAM_IEX!P15</f>
        <v>0</v>
      </c>
      <c r="AQ15" s="148">
        <f>GDAM_PXI!J15</f>
        <v>0</v>
      </c>
      <c r="AR15" s="148">
        <f>GDAM_PXI!P15</f>
        <v>0</v>
      </c>
      <c r="AS15">
        <f>HPX!J15</f>
        <v>0</v>
      </c>
      <c r="AT15">
        <f>HPX!P15</f>
        <v>0</v>
      </c>
    </row>
    <row r="16" spans="1:46">
      <c r="A16" t="s">
        <v>58</v>
      </c>
      <c r="D16">
        <f>TWEPL!R16</f>
        <v>7.6729499999999993</v>
      </c>
      <c r="E16">
        <f>GT_NG!T16</f>
        <v>10.952715654952076</v>
      </c>
      <c r="F16">
        <f>GT_Spot!T16</f>
        <v>0</v>
      </c>
      <c r="G16">
        <f>PPCL_NG!T16</f>
        <v>0</v>
      </c>
      <c r="H16">
        <f>PPCL_Spot!T16</f>
        <v>0</v>
      </c>
      <c r="I16">
        <f>Bawana_NG!T16</f>
        <v>56.2</v>
      </c>
      <c r="J16">
        <f>Bawana_RLNG!T16</f>
        <v>0</v>
      </c>
      <c r="K16">
        <f>Bawana_Spot!T16</f>
        <v>0</v>
      </c>
      <c r="L16">
        <f>TWOMCL!S16</f>
        <v>0</v>
      </c>
      <c r="M16">
        <f>EDWPCL!W16</f>
        <v>0</v>
      </c>
      <c r="N16">
        <f>'MSW BWN'!W16</f>
        <v>0</v>
      </c>
      <c r="O16">
        <f>TPDDL_ISGS_exbus!DM16</f>
        <v>416.63464491901976</v>
      </c>
      <c r="P16" s="36">
        <v>18.25</v>
      </c>
      <c r="Q16" s="36">
        <v>7.6999999999999993</v>
      </c>
      <c r="R16" s="38">
        <v>0</v>
      </c>
      <c r="S16" s="38">
        <v>0</v>
      </c>
      <c r="T16" s="37">
        <f>SUMPRODUCT(LTA!J16:AN16,LTA!J$101:AN$101,LTA!J$105:AN$105)</f>
        <v>0</v>
      </c>
      <c r="U16" s="37">
        <f>SUMPRODUCT(LTA!J16:AN16,LTA!J$102:AN$102,LTA!J$105:AN$105)</f>
        <v>201.88</v>
      </c>
      <c r="V16" s="66">
        <f>SUMPRODUCT(MTOA!B16:G16,MTOA!B$102:G$102,MTOA!B$105:G$105)</f>
        <v>0</v>
      </c>
      <c r="W16" s="66">
        <f>SUMPRODUCT(MTOA!B16:G16,MTOA!B$101:G$101,MTOA!B$105:G$105)</f>
        <v>0</v>
      </c>
      <c r="X16">
        <v>0</v>
      </c>
      <c r="Y16" s="34">
        <f>IEX!J16</f>
        <v>0</v>
      </c>
      <c r="Z16" s="34">
        <f>IEX!P16</f>
        <v>-122</v>
      </c>
      <c r="AA16" s="75">
        <f>STOA!J16</f>
        <v>1.66</v>
      </c>
      <c r="AB16" s="75">
        <f>-STOA!P16</f>
        <v>0</v>
      </c>
      <c r="AC16">
        <f t="shared" si="0"/>
        <v>7.496079422052504</v>
      </c>
      <c r="AD16">
        <f t="shared" si="1"/>
        <v>543.45423115191932</v>
      </c>
      <c r="AE16">
        <f>'IDT-1'!F16</f>
        <v>0</v>
      </c>
      <c r="AF16" s="24"/>
      <c r="AG16">
        <f t="shared" si="2"/>
        <v>543.45423115191932</v>
      </c>
      <c r="AI16" s="34">
        <f>PXIL!J16</f>
        <v>0</v>
      </c>
      <c r="AJ16" s="34">
        <f>PXIL!P16</f>
        <v>0</v>
      </c>
      <c r="AK16" s="34">
        <f>RTM_IEX!J16</f>
        <v>0</v>
      </c>
      <c r="AL16" s="34">
        <f>RTM_IEX!P16</f>
        <v>-48</v>
      </c>
      <c r="AM16" s="34">
        <f>RTM_PXI!J16</f>
        <v>0</v>
      </c>
      <c r="AN16" s="34">
        <f>RTM_PXI!P16</f>
        <v>0</v>
      </c>
      <c r="AO16" s="148">
        <f>GDAM_IEX!J16</f>
        <v>0</v>
      </c>
      <c r="AP16" s="148">
        <f>GDAM_IEX!P16</f>
        <v>0</v>
      </c>
      <c r="AQ16" s="148">
        <f>GDAM_PXI!J16</f>
        <v>0</v>
      </c>
      <c r="AR16" s="148">
        <f>GDAM_PXI!P16</f>
        <v>0</v>
      </c>
      <c r="AS16">
        <f>HPX!J16</f>
        <v>0</v>
      </c>
      <c r="AT16">
        <f>HPX!P16</f>
        <v>0</v>
      </c>
    </row>
    <row r="17" spans="1:46">
      <c r="A17" t="s">
        <v>59</v>
      </c>
      <c r="D17">
        <f>TWEPL!R17</f>
        <v>7.6729499999999993</v>
      </c>
      <c r="E17">
        <f>GT_NG!T17</f>
        <v>10.952715654952076</v>
      </c>
      <c r="F17">
        <f>GT_Spot!T17</f>
        <v>0</v>
      </c>
      <c r="G17">
        <f>PPCL_NG!T17</f>
        <v>0</v>
      </c>
      <c r="H17">
        <f>PPCL_Spot!T17</f>
        <v>0</v>
      </c>
      <c r="I17">
        <f>Bawana_NG!T17</f>
        <v>56.2</v>
      </c>
      <c r="J17">
        <f>Bawana_RLNG!T17</f>
        <v>0</v>
      </c>
      <c r="K17">
        <f>Bawana_Spot!T17</f>
        <v>0</v>
      </c>
      <c r="L17">
        <f>TWOMCL!S17</f>
        <v>0</v>
      </c>
      <c r="M17">
        <f>EDWPCL!W17</f>
        <v>0</v>
      </c>
      <c r="N17">
        <f>'MSW BWN'!W17</f>
        <v>0</v>
      </c>
      <c r="O17">
        <f>TPDDL_ISGS_exbus!DM17</f>
        <v>416.79766116766109</v>
      </c>
      <c r="P17" s="36">
        <v>18.25</v>
      </c>
      <c r="Q17" s="36">
        <v>7.6999999999999993</v>
      </c>
      <c r="R17" s="38">
        <v>0</v>
      </c>
      <c r="S17" s="38">
        <v>0</v>
      </c>
      <c r="T17" s="37">
        <f>SUMPRODUCT(LTA!J17:AN17,LTA!J$101:AN$101,LTA!J$105:AN$105)</f>
        <v>0</v>
      </c>
      <c r="U17" s="37">
        <f>SUMPRODUCT(LTA!J17:AN17,LTA!J$102:AN$102,LTA!J$105:AN$105)</f>
        <v>201.25</v>
      </c>
      <c r="V17" s="66">
        <f>SUMPRODUCT(MTOA!B17:G17,MTOA!B$102:G$102,MTOA!B$105:G$105)</f>
        <v>0</v>
      </c>
      <c r="W17" s="66">
        <f>SUMPRODUCT(MTOA!B17:G17,MTOA!B$101:G$101,MTOA!B$105:G$105)</f>
        <v>0</v>
      </c>
      <c r="X17">
        <v>0</v>
      </c>
      <c r="Y17" s="34">
        <f>IEX!J17</f>
        <v>0</v>
      </c>
      <c r="Z17" s="34">
        <f>IEX!P17</f>
        <v>-126</v>
      </c>
      <c r="AA17" s="75">
        <f>STOA!J17</f>
        <v>1.66</v>
      </c>
      <c r="AB17" s="75">
        <f>-STOA!P17</f>
        <v>0</v>
      </c>
      <c r="AC17">
        <f t="shared" si="0"/>
        <v>7.5090990739908703</v>
      </c>
      <c r="AD17">
        <f t="shared" si="1"/>
        <v>540.9742277486223</v>
      </c>
      <c r="AE17">
        <f>'IDT-1'!F17</f>
        <v>0</v>
      </c>
      <c r="AF17" s="24"/>
      <c r="AG17">
        <f t="shared" si="2"/>
        <v>540.9742277486223</v>
      </c>
      <c r="AI17" s="34">
        <f>PXIL!J17</f>
        <v>0</v>
      </c>
      <c r="AJ17" s="34">
        <f>PXIL!P17</f>
        <v>0</v>
      </c>
      <c r="AK17" s="34">
        <f>RTM_IEX!J17</f>
        <v>0</v>
      </c>
      <c r="AL17" s="34">
        <f>RTM_IEX!P17</f>
        <v>-46</v>
      </c>
      <c r="AM17" s="34">
        <f>RTM_PXI!J17</f>
        <v>0</v>
      </c>
      <c r="AN17" s="34">
        <f>RTM_PXI!P17</f>
        <v>0</v>
      </c>
      <c r="AO17" s="148">
        <f>GDAM_IEX!J17</f>
        <v>0</v>
      </c>
      <c r="AP17" s="148">
        <f>GDAM_IEX!P17</f>
        <v>0</v>
      </c>
      <c r="AQ17" s="148">
        <f>GDAM_PXI!J17</f>
        <v>0</v>
      </c>
      <c r="AR17" s="148">
        <f>GDAM_PXI!P17</f>
        <v>0</v>
      </c>
      <c r="AS17">
        <f>HPX!J17</f>
        <v>0</v>
      </c>
      <c r="AT17">
        <f>HPX!P17</f>
        <v>0</v>
      </c>
    </row>
    <row r="18" spans="1:46">
      <c r="A18" t="s">
        <v>60</v>
      </c>
      <c r="D18">
        <f>TWEPL!R18</f>
        <v>7.6729499999999993</v>
      </c>
      <c r="E18">
        <f>GT_NG!T18</f>
        <v>10.952715654952076</v>
      </c>
      <c r="F18">
        <f>GT_Spot!T18</f>
        <v>0</v>
      </c>
      <c r="G18">
        <f>PPCL_NG!T18</f>
        <v>0</v>
      </c>
      <c r="H18">
        <f>PPCL_Spot!T18</f>
        <v>0</v>
      </c>
      <c r="I18">
        <f>Bawana_NG!T18</f>
        <v>56.2</v>
      </c>
      <c r="J18">
        <f>Bawana_RLNG!T18</f>
        <v>0</v>
      </c>
      <c r="K18">
        <f>Bawana_Spot!T18</f>
        <v>0</v>
      </c>
      <c r="L18">
        <f>TWOMCL!S18</f>
        <v>0</v>
      </c>
      <c r="M18">
        <f>EDWPCL!W18</f>
        <v>0</v>
      </c>
      <c r="N18">
        <f>'MSW BWN'!W18</f>
        <v>0</v>
      </c>
      <c r="O18">
        <f>TPDDL_ISGS_exbus!DM18</f>
        <v>416.79766116766109</v>
      </c>
      <c r="P18" s="36">
        <v>18.25</v>
      </c>
      <c r="Q18" s="36">
        <v>7.6999999999999993</v>
      </c>
      <c r="R18" s="38">
        <v>0</v>
      </c>
      <c r="S18" s="38">
        <v>0</v>
      </c>
      <c r="T18" s="37">
        <f>SUMPRODUCT(LTA!J18:AN18,LTA!J$101:AN$101,LTA!J$105:AN$105)</f>
        <v>0</v>
      </c>
      <c r="U18" s="37">
        <f>SUMPRODUCT(LTA!J18:AN18,LTA!J$102:AN$102,LTA!J$105:AN$105)</f>
        <v>200.63</v>
      </c>
      <c r="V18" s="66">
        <f>SUMPRODUCT(MTOA!B18:G18,MTOA!B$102:G$102,MTOA!B$105:G$105)</f>
        <v>0</v>
      </c>
      <c r="W18" s="66">
        <f>SUMPRODUCT(MTOA!B18:G18,MTOA!B$101:G$101,MTOA!B$105:G$105)</f>
        <v>0</v>
      </c>
      <c r="X18">
        <v>0</v>
      </c>
      <c r="Y18" s="34">
        <f>IEX!J18</f>
        <v>0</v>
      </c>
      <c r="Z18" s="34">
        <f>IEX!P18</f>
        <v>-125</v>
      </c>
      <c r="AA18" s="75">
        <f>STOA!J18</f>
        <v>1.66</v>
      </c>
      <c r="AB18" s="75">
        <f>-STOA!P18</f>
        <v>0</v>
      </c>
      <c r="AC18">
        <f t="shared" si="0"/>
        <v>7.4954199162659814</v>
      </c>
      <c r="AD18">
        <f t="shared" si="1"/>
        <v>541.36790690634723</v>
      </c>
      <c r="AE18">
        <f>'IDT-1'!F18</f>
        <v>0</v>
      </c>
      <c r="AF18" s="24"/>
      <c r="AG18">
        <f t="shared" si="2"/>
        <v>541.36790690634723</v>
      </c>
      <c r="AI18" s="34">
        <f>PXIL!J18</f>
        <v>0</v>
      </c>
      <c r="AJ18" s="34">
        <f>PXIL!P18</f>
        <v>0</v>
      </c>
      <c r="AK18" s="34">
        <f>RTM_IEX!J18</f>
        <v>0</v>
      </c>
      <c r="AL18" s="34">
        <f>RTM_IEX!P18</f>
        <v>-46</v>
      </c>
      <c r="AM18" s="34">
        <f>RTM_PXI!J18</f>
        <v>0</v>
      </c>
      <c r="AN18" s="34">
        <f>RTM_PXI!P18</f>
        <v>0</v>
      </c>
      <c r="AO18" s="148">
        <f>GDAM_IEX!J18</f>
        <v>0</v>
      </c>
      <c r="AP18" s="148">
        <f>GDAM_IEX!P18</f>
        <v>0</v>
      </c>
      <c r="AQ18" s="148">
        <f>GDAM_PXI!J18</f>
        <v>0</v>
      </c>
      <c r="AR18" s="148">
        <f>GDAM_PXI!P18</f>
        <v>0</v>
      </c>
      <c r="AS18">
        <f>HPX!J18</f>
        <v>0</v>
      </c>
      <c r="AT18">
        <f>HPX!P18</f>
        <v>0</v>
      </c>
    </row>
    <row r="19" spans="1:46">
      <c r="A19" t="s">
        <v>61</v>
      </c>
      <c r="D19">
        <f>TWEPL!R19</f>
        <v>7.6729499999999993</v>
      </c>
      <c r="E19">
        <f>GT_NG!T19</f>
        <v>10.952715654952076</v>
      </c>
      <c r="F19">
        <f>GT_Spot!T19</f>
        <v>0</v>
      </c>
      <c r="G19">
        <f>PPCL_NG!T19</f>
        <v>0</v>
      </c>
      <c r="H19">
        <f>PPCL_Spot!T19</f>
        <v>0</v>
      </c>
      <c r="I19">
        <f>Bawana_NG!T19</f>
        <v>56.2</v>
      </c>
      <c r="J19">
        <f>Bawana_RLNG!T19</f>
        <v>0</v>
      </c>
      <c r="K19">
        <f>Bawana_Spot!T19</f>
        <v>0</v>
      </c>
      <c r="L19">
        <f>TWOMCL!S19</f>
        <v>0</v>
      </c>
      <c r="M19">
        <f>EDWPCL!W19</f>
        <v>0</v>
      </c>
      <c r="N19">
        <f>'MSW BWN'!W19</f>
        <v>0</v>
      </c>
      <c r="O19">
        <f>TPDDL_ISGS_exbus!DM19</f>
        <v>421.09566855534621</v>
      </c>
      <c r="P19" s="36">
        <v>18.25</v>
      </c>
      <c r="Q19" s="36">
        <v>7.6999999999999993</v>
      </c>
      <c r="R19" s="38">
        <v>0</v>
      </c>
      <c r="S19" s="38">
        <v>0</v>
      </c>
      <c r="T19" s="37">
        <f>SUMPRODUCT(LTA!J19:AN19,LTA!J$101:AN$101,LTA!J$105:AN$105)</f>
        <v>0</v>
      </c>
      <c r="U19" s="37">
        <f>SUMPRODUCT(LTA!J19:AN19,LTA!J$102:AN$102,LTA!J$105:AN$105)</f>
        <v>200</v>
      </c>
      <c r="V19" s="66">
        <f>SUMPRODUCT(MTOA!B19:G19,MTOA!B$102:G$102,MTOA!B$105:G$105)</f>
        <v>0</v>
      </c>
      <c r="W19" s="66">
        <f>SUMPRODUCT(MTOA!B19:G19,MTOA!B$101:G$101,MTOA!B$105:G$105)</f>
        <v>0</v>
      </c>
      <c r="X19">
        <v>0</v>
      </c>
      <c r="Y19" s="34">
        <f>IEX!J19</f>
        <v>0</v>
      </c>
      <c r="Z19" s="34">
        <f>IEX!P19</f>
        <v>-125</v>
      </c>
      <c r="AA19" s="75">
        <f>STOA!J19</f>
        <v>1.66</v>
      </c>
      <c r="AB19" s="75">
        <f>-STOA!P19</f>
        <v>0</v>
      </c>
      <c r="AC19">
        <f t="shared" si="0"/>
        <v>7.5177600205976463</v>
      </c>
      <c r="AD19">
        <f t="shared" si="1"/>
        <v>546.01357418970065</v>
      </c>
      <c r="AE19">
        <f>'IDT-1'!F19</f>
        <v>0</v>
      </c>
      <c r="AF19" s="24"/>
      <c r="AG19">
        <f t="shared" si="2"/>
        <v>546.01357418970065</v>
      </c>
      <c r="AI19" s="34">
        <f>PXIL!J19</f>
        <v>0</v>
      </c>
      <c r="AJ19" s="34">
        <f>PXIL!P19</f>
        <v>0</v>
      </c>
      <c r="AK19" s="34">
        <f>RTM_IEX!J19</f>
        <v>0</v>
      </c>
      <c r="AL19" s="34">
        <f>RTM_IEX!P19</f>
        <v>-45</v>
      </c>
      <c r="AM19" s="34">
        <f>RTM_PXI!J19</f>
        <v>0</v>
      </c>
      <c r="AN19" s="34">
        <f>RTM_PXI!P19</f>
        <v>0</v>
      </c>
      <c r="AO19" s="148">
        <f>GDAM_IEX!J19</f>
        <v>0</v>
      </c>
      <c r="AP19" s="148">
        <f>GDAM_IEX!P19</f>
        <v>0</v>
      </c>
      <c r="AQ19" s="148">
        <f>GDAM_PXI!J19</f>
        <v>0</v>
      </c>
      <c r="AR19" s="148">
        <f>GDAM_PXI!P19</f>
        <v>0</v>
      </c>
      <c r="AS19">
        <f>HPX!J19</f>
        <v>0</v>
      </c>
      <c r="AT19">
        <f>HPX!P19</f>
        <v>0</v>
      </c>
    </row>
    <row r="20" spans="1:46">
      <c r="A20" t="s">
        <v>62</v>
      </c>
      <c r="D20">
        <f>TWEPL!R20</f>
        <v>7.6729499999999993</v>
      </c>
      <c r="E20">
        <f>GT_NG!T20</f>
        <v>11.251970181043664</v>
      </c>
      <c r="F20">
        <f>GT_Spot!T20</f>
        <v>0</v>
      </c>
      <c r="G20">
        <f>PPCL_NG!T20</f>
        <v>0</v>
      </c>
      <c r="H20">
        <f>PPCL_Spot!T20</f>
        <v>0</v>
      </c>
      <c r="I20">
        <f>Bawana_NG!T20</f>
        <v>56.2</v>
      </c>
      <c r="J20">
        <f>Bawana_RLNG!T20</f>
        <v>0</v>
      </c>
      <c r="K20">
        <f>Bawana_Spot!T20</f>
        <v>0</v>
      </c>
      <c r="L20">
        <f>TWOMCL!S20</f>
        <v>0</v>
      </c>
      <c r="M20">
        <f>EDWPCL!W20</f>
        <v>0</v>
      </c>
      <c r="N20">
        <f>'MSW BWN'!W20</f>
        <v>0</v>
      </c>
      <c r="O20">
        <f>TPDDL_ISGS_exbus!DM20</f>
        <v>425.28225660534622</v>
      </c>
      <c r="P20" s="36">
        <v>18.25</v>
      </c>
      <c r="Q20" s="36">
        <v>7.6999999999999993</v>
      </c>
      <c r="R20" s="38">
        <v>0</v>
      </c>
      <c r="S20" s="38">
        <v>0</v>
      </c>
      <c r="T20" s="37">
        <f>SUMPRODUCT(LTA!J20:AN20,LTA!J$101:AN$101,LTA!J$105:AN$105)</f>
        <v>0</v>
      </c>
      <c r="U20" s="37">
        <f>SUMPRODUCT(LTA!J20:AN20,LTA!J$102:AN$102,LTA!J$105:AN$105)</f>
        <v>199.36999999999998</v>
      </c>
      <c r="V20" s="66">
        <f>SUMPRODUCT(MTOA!B20:G20,MTOA!B$102:G$102,MTOA!B$105:G$105)</f>
        <v>0</v>
      </c>
      <c r="W20" s="66">
        <f>SUMPRODUCT(MTOA!B20:G20,MTOA!B$101:G$101,MTOA!B$105:G$105)</f>
        <v>0</v>
      </c>
      <c r="X20">
        <v>0</v>
      </c>
      <c r="Y20" s="34">
        <f>IEX!J20</f>
        <v>0</v>
      </c>
      <c r="Z20" s="34">
        <f>IEX!P20</f>
        <v>-118</v>
      </c>
      <c r="AA20" s="75">
        <f>STOA!J20</f>
        <v>1.66</v>
      </c>
      <c r="AB20" s="75">
        <f>-STOA!P20</f>
        <v>0</v>
      </c>
      <c r="AC20">
        <f t="shared" si="0"/>
        <v>7.4993221518874815</v>
      </c>
      <c r="AD20">
        <f t="shared" si="1"/>
        <v>555.88785463450245</v>
      </c>
      <c r="AE20">
        <f>'IDT-1'!F20</f>
        <v>0</v>
      </c>
      <c r="AF20" s="24"/>
      <c r="AG20">
        <f t="shared" si="2"/>
        <v>555.88785463450245</v>
      </c>
      <c r="AI20" s="34">
        <f>PXIL!J20</f>
        <v>0</v>
      </c>
      <c r="AJ20" s="34">
        <f>PXIL!P20</f>
        <v>0</v>
      </c>
      <c r="AK20" s="34">
        <f>RTM_IEX!J20</f>
        <v>0</v>
      </c>
      <c r="AL20" s="34">
        <f>RTM_IEX!P20</f>
        <v>-46</v>
      </c>
      <c r="AM20" s="34">
        <f>RTM_PXI!J20</f>
        <v>0</v>
      </c>
      <c r="AN20" s="34">
        <f>RTM_PXI!P20</f>
        <v>0</v>
      </c>
      <c r="AO20" s="148">
        <f>GDAM_IEX!J20</f>
        <v>0</v>
      </c>
      <c r="AP20" s="148">
        <f>GDAM_IEX!P20</f>
        <v>0</v>
      </c>
      <c r="AQ20" s="148">
        <f>GDAM_PXI!J20</f>
        <v>0</v>
      </c>
      <c r="AR20" s="148">
        <f>GDAM_PXI!P20</f>
        <v>0</v>
      </c>
      <c r="AS20">
        <f>HPX!J20</f>
        <v>0</v>
      </c>
      <c r="AT20">
        <f>HPX!P20</f>
        <v>0</v>
      </c>
    </row>
    <row r="21" spans="1:46">
      <c r="A21" t="s">
        <v>63</v>
      </c>
      <c r="D21">
        <f>TWEPL!R21</f>
        <v>7.6729499999999993</v>
      </c>
      <c r="E21">
        <f>GT_NG!T21</f>
        <v>11.251970181043664</v>
      </c>
      <c r="F21">
        <f>GT_Spot!T21</f>
        <v>0</v>
      </c>
      <c r="G21">
        <f>PPCL_NG!T21</f>
        <v>0</v>
      </c>
      <c r="H21">
        <f>PPCL_Spot!T21</f>
        <v>0</v>
      </c>
      <c r="I21">
        <f>Bawana_NG!T21</f>
        <v>56.2</v>
      </c>
      <c r="J21">
        <f>Bawana_RLNG!T21</f>
        <v>0</v>
      </c>
      <c r="K21">
        <f>Bawana_Spot!T21</f>
        <v>0</v>
      </c>
      <c r="L21">
        <f>TWOMCL!S21</f>
        <v>0</v>
      </c>
      <c r="M21">
        <f>EDWPCL!W21</f>
        <v>0</v>
      </c>
      <c r="N21">
        <f>'MSW BWN'!W21</f>
        <v>0</v>
      </c>
      <c r="O21">
        <f>TPDDL_ISGS_exbus!DM21</f>
        <v>425.11924035670489</v>
      </c>
      <c r="P21" s="36">
        <v>18.25</v>
      </c>
      <c r="Q21" s="36">
        <v>7.6999999999999993</v>
      </c>
      <c r="R21" s="38">
        <v>0</v>
      </c>
      <c r="S21" s="38">
        <v>0</v>
      </c>
      <c r="T21" s="37">
        <f>SUMPRODUCT(LTA!J21:AN21,LTA!J$101:AN$101,LTA!J$105:AN$105)</f>
        <v>0</v>
      </c>
      <c r="U21" s="37">
        <f>SUMPRODUCT(LTA!J21:AN21,LTA!J$102:AN$102,LTA!J$105:AN$105)</f>
        <v>198.75</v>
      </c>
      <c r="V21" s="66">
        <f>SUMPRODUCT(MTOA!B21:G21,MTOA!B$102:G$102,MTOA!B$105:G$105)</f>
        <v>0</v>
      </c>
      <c r="W21" s="66">
        <f>SUMPRODUCT(MTOA!B21:G21,MTOA!B$101:G$101,MTOA!B$105:G$105)</f>
        <v>0</v>
      </c>
      <c r="X21">
        <v>0</v>
      </c>
      <c r="Y21" s="34">
        <f>IEX!J21</f>
        <v>0</v>
      </c>
      <c r="Z21" s="34">
        <f>IEX!P21</f>
        <v>-105</v>
      </c>
      <c r="AA21" s="75">
        <f>STOA!J21</f>
        <v>1.66</v>
      </c>
      <c r="AB21" s="75">
        <f>-STOA!P21</f>
        <v>0</v>
      </c>
      <c r="AC21">
        <f t="shared" si="0"/>
        <v>7.3741486072504472</v>
      </c>
      <c r="AD21">
        <f t="shared" si="1"/>
        <v>569.23001193049799</v>
      </c>
      <c r="AE21">
        <f>'IDT-1'!F21</f>
        <v>0</v>
      </c>
      <c r="AF21" s="24"/>
      <c r="AG21">
        <f t="shared" si="2"/>
        <v>569.23001193049799</v>
      </c>
      <c r="AI21" s="34">
        <f>PXIL!J21</f>
        <v>0</v>
      </c>
      <c r="AJ21" s="34">
        <f>PXIL!P21</f>
        <v>0</v>
      </c>
      <c r="AK21" s="34">
        <f>RTM_IEX!J21</f>
        <v>0</v>
      </c>
      <c r="AL21" s="34">
        <f>RTM_IEX!P21</f>
        <v>-45</v>
      </c>
      <c r="AM21" s="34">
        <f>RTM_PXI!J21</f>
        <v>0</v>
      </c>
      <c r="AN21" s="34">
        <f>RTM_PXI!P21</f>
        <v>0</v>
      </c>
      <c r="AO21" s="148">
        <f>GDAM_IEX!J21</f>
        <v>0</v>
      </c>
      <c r="AP21" s="148">
        <f>GDAM_IEX!P21</f>
        <v>0</v>
      </c>
      <c r="AQ21" s="148">
        <f>GDAM_PXI!J21</f>
        <v>0</v>
      </c>
      <c r="AR21" s="148">
        <f>GDAM_PXI!P21</f>
        <v>0</v>
      </c>
      <c r="AS21">
        <f>HPX!J21</f>
        <v>0</v>
      </c>
      <c r="AT21">
        <f>HPX!P21</f>
        <v>0</v>
      </c>
    </row>
    <row r="22" spans="1:46">
      <c r="A22" t="s">
        <v>64</v>
      </c>
      <c r="D22">
        <f>TWEPL!R22</f>
        <v>7.6729499999999993</v>
      </c>
      <c r="E22">
        <f>GT_NG!T22</f>
        <v>11.251970181043664</v>
      </c>
      <c r="F22">
        <f>GT_Spot!T22</f>
        <v>0</v>
      </c>
      <c r="G22">
        <f>PPCL_NG!T22</f>
        <v>0</v>
      </c>
      <c r="H22">
        <f>PPCL_Spot!T22</f>
        <v>0</v>
      </c>
      <c r="I22">
        <f>Bawana_NG!T22</f>
        <v>56.2</v>
      </c>
      <c r="J22">
        <f>Bawana_RLNG!T22</f>
        <v>0</v>
      </c>
      <c r="K22">
        <f>Bawana_Spot!T22</f>
        <v>0</v>
      </c>
      <c r="L22">
        <f>TWOMCL!S22</f>
        <v>0</v>
      </c>
      <c r="M22">
        <f>EDWPCL!W22</f>
        <v>0</v>
      </c>
      <c r="N22">
        <f>'MSW BWN'!W22</f>
        <v>0</v>
      </c>
      <c r="O22">
        <f>TPDDL_ISGS_exbus!DM22</f>
        <v>425.11924035670489</v>
      </c>
      <c r="P22" s="36">
        <v>20</v>
      </c>
      <c r="Q22" s="36">
        <v>7.6999999999999993</v>
      </c>
      <c r="R22" s="38">
        <v>0</v>
      </c>
      <c r="S22" s="38">
        <v>0</v>
      </c>
      <c r="T22" s="37">
        <f>SUMPRODUCT(LTA!J22:AN22,LTA!J$101:AN$101,LTA!J$105:AN$105)</f>
        <v>0</v>
      </c>
      <c r="U22" s="37">
        <f>SUMPRODUCT(LTA!J22:AN22,LTA!J$102:AN$102,LTA!J$105:AN$105)</f>
        <v>241.76000000000002</v>
      </c>
      <c r="V22" s="66">
        <f>SUMPRODUCT(MTOA!B22:G22,MTOA!B$102:G$102,MTOA!B$105:G$105)</f>
        <v>0</v>
      </c>
      <c r="W22" s="66">
        <f>SUMPRODUCT(MTOA!B22:G22,MTOA!B$101:G$101,MTOA!B$105:G$105)</f>
        <v>0</v>
      </c>
      <c r="X22">
        <v>0</v>
      </c>
      <c r="Y22" s="34">
        <f>IEX!J22</f>
        <v>0</v>
      </c>
      <c r="Z22" s="34">
        <f>IEX!P22</f>
        <v>-86</v>
      </c>
      <c r="AA22" s="75">
        <f>STOA!J22</f>
        <v>1.66</v>
      </c>
      <c r="AB22" s="75">
        <f>-STOA!P22</f>
        <v>0</v>
      </c>
      <c r="AC22">
        <f t="shared" si="0"/>
        <v>7.9703827080975636</v>
      </c>
      <c r="AD22">
        <f t="shared" si="1"/>
        <v>587.39377782965096</v>
      </c>
      <c r="AE22">
        <f>'IDT-1'!F22</f>
        <v>0</v>
      </c>
      <c r="AF22" s="24"/>
      <c r="AG22">
        <f t="shared" si="2"/>
        <v>587.39377782965096</v>
      </c>
      <c r="AI22" s="34">
        <f>PXIL!J22</f>
        <v>0</v>
      </c>
      <c r="AJ22" s="34">
        <f>PXIL!P22</f>
        <v>0</v>
      </c>
      <c r="AK22" s="34">
        <f>RTM_IEX!J22</f>
        <v>0</v>
      </c>
      <c r="AL22" s="34">
        <f>RTM_IEX!P22</f>
        <v>-90</v>
      </c>
      <c r="AM22" s="34">
        <f>RTM_PXI!J22</f>
        <v>0</v>
      </c>
      <c r="AN22" s="34">
        <f>RTM_PXI!P22</f>
        <v>0</v>
      </c>
      <c r="AO22" s="148">
        <f>GDAM_IEX!J22</f>
        <v>0</v>
      </c>
      <c r="AP22" s="148">
        <f>GDAM_IEX!P22</f>
        <v>0</v>
      </c>
      <c r="AQ22" s="148">
        <f>GDAM_PXI!J22</f>
        <v>0</v>
      </c>
      <c r="AR22" s="148">
        <f>GDAM_PXI!P22</f>
        <v>0</v>
      </c>
      <c r="AS22">
        <f>HPX!J22</f>
        <v>0</v>
      </c>
      <c r="AT22">
        <f>HPX!P22</f>
        <v>0</v>
      </c>
    </row>
    <row r="23" spans="1:46">
      <c r="A23" t="s">
        <v>65</v>
      </c>
      <c r="D23">
        <f>TWEPL!R23</f>
        <v>7.6729499999999993</v>
      </c>
      <c r="E23">
        <f>GT_NG!T23</f>
        <v>11.251970181043664</v>
      </c>
      <c r="F23">
        <f>GT_Spot!T23</f>
        <v>0</v>
      </c>
      <c r="G23">
        <f>PPCL_NG!T23</f>
        <v>0</v>
      </c>
      <c r="H23">
        <f>PPCL_Spot!T23</f>
        <v>0</v>
      </c>
      <c r="I23">
        <f>Bawana_NG!T23</f>
        <v>54.46</v>
      </c>
      <c r="J23">
        <f>Bawana_RLNG!T23</f>
        <v>0</v>
      </c>
      <c r="K23">
        <f>Bawana_Spot!T23</f>
        <v>0</v>
      </c>
      <c r="L23">
        <f>TWOMCL!S23</f>
        <v>0</v>
      </c>
      <c r="M23">
        <f>EDWPCL!W23</f>
        <v>0</v>
      </c>
      <c r="N23">
        <f>'MSW BWN'!W23</f>
        <v>0</v>
      </c>
      <c r="O23">
        <f>TPDDL_ISGS_exbus!DM23</f>
        <v>429.3058284067049</v>
      </c>
      <c r="P23" s="36">
        <v>24.976070473493785</v>
      </c>
      <c r="Q23" s="36">
        <v>7.6999999999999993</v>
      </c>
      <c r="R23" s="38">
        <v>0</v>
      </c>
      <c r="S23" s="38">
        <v>0</v>
      </c>
      <c r="T23" s="37">
        <f>SUMPRODUCT(LTA!J23:AN23,LTA!J$101:AN$101,LTA!J$105:AN$105)</f>
        <v>0</v>
      </c>
      <c r="U23" s="37">
        <f>SUMPRODUCT(LTA!J23:AN23,LTA!J$102:AN$102,LTA!J$105:AN$105)</f>
        <v>279.63</v>
      </c>
      <c r="V23" s="66">
        <f>SUMPRODUCT(MTOA!B23:G23,MTOA!B$102:G$102,MTOA!B$105:G$105)</f>
        <v>0</v>
      </c>
      <c r="W23" s="66">
        <f>SUMPRODUCT(MTOA!B23:G23,MTOA!B$101:G$101,MTOA!B$105:G$105)</f>
        <v>0</v>
      </c>
      <c r="X23">
        <v>0</v>
      </c>
      <c r="Y23" s="34">
        <f>IEX!J23</f>
        <v>0</v>
      </c>
      <c r="Z23" s="34">
        <f>IEX!P23</f>
        <v>-52</v>
      </c>
      <c r="AA23" s="75">
        <f>STOA!J23</f>
        <v>1.66</v>
      </c>
      <c r="AB23" s="75">
        <f>-STOA!P23</f>
        <v>0</v>
      </c>
      <c r="AC23">
        <f t="shared" si="0"/>
        <v>8.3847256705944666</v>
      </c>
      <c r="AD23">
        <f t="shared" si="1"/>
        <v>628.27209339064791</v>
      </c>
      <c r="AE23">
        <f>'IDT-1'!F23</f>
        <v>0</v>
      </c>
      <c r="AF23" s="24"/>
      <c r="AG23">
        <f t="shared" si="2"/>
        <v>628.27209339064791</v>
      </c>
      <c r="AI23" s="34">
        <f>PXIL!J23</f>
        <v>0</v>
      </c>
      <c r="AJ23" s="34">
        <f>PXIL!P23</f>
        <v>0</v>
      </c>
      <c r="AK23" s="34">
        <f>RTM_IEX!J23</f>
        <v>0</v>
      </c>
      <c r="AL23" s="34">
        <f>RTM_IEX!P23</f>
        <v>-128</v>
      </c>
      <c r="AM23" s="34">
        <f>RTM_PXI!J23</f>
        <v>0</v>
      </c>
      <c r="AN23" s="34">
        <f>RTM_PXI!P23</f>
        <v>0</v>
      </c>
      <c r="AO23" s="148">
        <f>GDAM_IEX!J23</f>
        <v>0</v>
      </c>
      <c r="AP23" s="148">
        <f>GDAM_IEX!P23</f>
        <v>0</v>
      </c>
      <c r="AQ23" s="148">
        <f>GDAM_PXI!J23</f>
        <v>0</v>
      </c>
      <c r="AR23" s="148">
        <f>GDAM_PXI!P23</f>
        <v>0</v>
      </c>
      <c r="AS23">
        <f>HPX!J23</f>
        <v>0</v>
      </c>
      <c r="AT23">
        <f>HPX!P23</f>
        <v>0</v>
      </c>
    </row>
    <row r="24" spans="1:46">
      <c r="A24" t="s">
        <v>66</v>
      </c>
      <c r="D24">
        <f>TWEPL!R24</f>
        <v>7.6729499999999993</v>
      </c>
      <c r="E24">
        <f>GT_NG!T24</f>
        <v>11.251970181043664</v>
      </c>
      <c r="F24">
        <f>GT_Spot!T24</f>
        <v>0</v>
      </c>
      <c r="G24">
        <f>PPCL_NG!T24</f>
        <v>0</v>
      </c>
      <c r="H24">
        <f>PPCL_Spot!T24</f>
        <v>0</v>
      </c>
      <c r="I24">
        <f>Bawana_NG!T24</f>
        <v>54.46</v>
      </c>
      <c r="J24">
        <f>Bawana_RLNG!T24</f>
        <v>0</v>
      </c>
      <c r="K24">
        <f>Bawana_Spot!T24</f>
        <v>0</v>
      </c>
      <c r="L24">
        <f>TWOMCL!S24</f>
        <v>0</v>
      </c>
      <c r="M24">
        <f>EDWPCL!W24</f>
        <v>0</v>
      </c>
      <c r="N24">
        <f>'MSW BWN'!W24</f>
        <v>0</v>
      </c>
      <c r="O24">
        <f>TPDDL_ISGS_exbus!DM24</f>
        <v>474.77430479070836</v>
      </c>
      <c r="P24" s="36">
        <v>24.050000000000004</v>
      </c>
      <c r="Q24" s="36">
        <v>23.509999999999998</v>
      </c>
      <c r="R24" s="38">
        <v>0</v>
      </c>
      <c r="S24" s="38">
        <v>0</v>
      </c>
      <c r="T24" s="37">
        <f>SUMPRODUCT(LTA!J24:AN24,LTA!J$101:AN$101,LTA!J$105:AN$105)</f>
        <v>0</v>
      </c>
      <c r="U24" s="37">
        <f>SUMPRODUCT(LTA!J24:AN24,LTA!J$102:AN$102,LTA!J$105:AN$105)</f>
        <v>332.87</v>
      </c>
      <c r="V24" s="66">
        <f>SUMPRODUCT(MTOA!B24:G24,MTOA!B$102:G$102,MTOA!B$105:G$105)</f>
        <v>0</v>
      </c>
      <c r="W24" s="66">
        <f>SUMPRODUCT(MTOA!B24:G24,MTOA!B$101:G$101,MTOA!B$105:G$105)</f>
        <v>0</v>
      </c>
      <c r="X24">
        <v>0</v>
      </c>
      <c r="Y24" s="34">
        <f>IEX!J24</f>
        <v>0</v>
      </c>
      <c r="Z24" s="34">
        <f>IEX!P24</f>
        <v>-272</v>
      </c>
      <c r="AA24" s="75">
        <f>STOA!J24</f>
        <v>1.66</v>
      </c>
      <c r="AB24" s="75">
        <f>-STOA!P24</f>
        <v>0</v>
      </c>
      <c r="AC24">
        <f t="shared" si="0"/>
        <v>10.352776390932542</v>
      </c>
      <c r="AD24">
        <f t="shared" si="1"/>
        <v>675.81644858081938</v>
      </c>
      <c r="AE24">
        <f>'IDT-1'!F24</f>
        <v>0</v>
      </c>
      <c r="AF24" s="24"/>
      <c r="AG24">
        <f t="shared" si="2"/>
        <v>675.81644858081938</v>
      </c>
      <c r="AI24" s="34">
        <f>PXIL!J24</f>
        <v>0</v>
      </c>
      <c r="AJ24" s="34">
        <f>PXIL!P24</f>
        <v>0</v>
      </c>
      <c r="AK24" s="34">
        <f>RTM_IEX!J24</f>
        <v>27.92</v>
      </c>
      <c r="AL24" s="34">
        <f>RTM_IEX!P24</f>
        <v>0</v>
      </c>
      <c r="AM24" s="34">
        <f>RTM_PXI!J24</f>
        <v>0</v>
      </c>
      <c r="AN24" s="34">
        <f>RTM_PXI!P24</f>
        <v>0</v>
      </c>
      <c r="AO24" s="148">
        <f>GDAM_IEX!J24</f>
        <v>0</v>
      </c>
      <c r="AP24" s="148">
        <f>GDAM_IEX!P24</f>
        <v>0</v>
      </c>
      <c r="AQ24" s="148">
        <f>GDAM_PXI!J24</f>
        <v>0</v>
      </c>
      <c r="AR24" s="148">
        <f>GDAM_PXI!P24</f>
        <v>0</v>
      </c>
      <c r="AS24">
        <f>HPX!J24</f>
        <v>0</v>
      </c>
      <c r="AT24">
        <f>HPX!P24</f>
        <v>0</v>
      </c>
    </row>
    <row r="25" spans="1:46">
      <c r="A25" t="s">
        <v>67</v>
      </c>
      <c r="D25">
        <f>TWEPL!R25</f>
        <v>7.6729499999999993</v>
      </c>
      <c r="E25">
        <f>GT_NG!T25</f>
        <v>11.251970181043664</v>
      </c>
      <c r="F25">
        <f>GT_Spot!T25</f>
        <v>0</v>
      </c>
      <c r="G25">
        <f>PPCL_NG!T25</f>
        <v>0</v>
      </c>
      <c r="H25">
        <f>PPCL_Spot!T25</f>
        <v>0</v>
      </c>
      <c r="I25">
        <f>Bawana_NG!T25</f>
        <v>50</v>
      </c>
      <c r="J25">
        <f>Bawana_RLNG!T25</f>
        <v>0</v>
      </c>
      <c r="K25">
        <f>Bawana_Spot!T25</f>
        <v>0</v>
      </c>
      <c r="L25">
        <f>TWOMCL!S25</f>
        <v>0</v>
      </c>
      <c r="M25">
        <f>EDWPCL!W25</f>
        <v>0</v>
      </c>
      <c r="N25">
        <f>'MSW BWN'!W25</f>
        <v>0</v>
      </c>
      <c r="O25">
        <f>TPDDL_ISGS_exbus!DM25</f>
        <v>519.3616670638437</v>
      </c>
      <c r="P25" s="36">
        <v>24.050000000000004</v>
      </c>
      <c r="Q25" s="36">
        <v>7.7</v>
      </c>
      <c r="R25" s="38">
        <v>0</v>
      </c>
      <c r="S25" s="38">
        <v>0</v>
      </c>
      <c r="T25" s="37">
        <f>SUMPRODUCT(LTA!J25:AN25,LTA!J$101:AN$101,LTA!J$105:AN$105)</f>
        <v>0</v>
      </c>
      <c r="U25" s="37">
        <f>SUMPRODUCT(LTA!J25:AN25,LTA!J$102:AN$102,LTA!J$105:AN$105)</f>
        <v>318.55999999999995</v>
      </c>
      <c r="V25" s="66">
        <f>SUMPRODUCT(MTOA!B25:G25,MTOA!B$102:G$102,MTOA!B$105:G$105)</f>
        <v>0</v>
      </c>
      <c r="W25" s="66">
        <f>SUMPRODUCT(MTOA!B25:G25,MTOA!B$101:G$101,MTOA!B$105:G$105)</f>
        <v>0</v>
      </c>
      <c r="X25">
        <v>0</v>
      </c>
      <c r="Y25" s="34">
        <f>IEX!J25</f>
        <v>0</v>
      </c>
      <c r="Z25" s="34">
        <f>IEX!P25</f>
        <v>-217</v>
      </c>
      <c r="AA25" s="75">
        <f>STOA!J25</f>
        <v>1.66</v>
      </c>
      <c r="AB25" s="75">
        <f>-STOA!P25</f>
        <v>0</v>
      </c>
      <c r="AC25">
        <f t="shared" si="0"/>
        <v>9.8334165591579819</v>
      </c>
      <c r="AD25">
        <f t="shared" si="1"/>
        <v>724.97317068572931</v>
      </c>
      <c r="AE25">
        <f>'IDT-1'!F25</f>
        <v>0</v>
      </c>
      <c r="AF25" s="24"/>
      <c r="AG25">
        <f t="shared" si="2"/>
        <v>724.97317068572931</v>
      </c>
      <c r="AI25" s="34">
        <f>PXIL!J25</f>
        <v>0</v>
      </c>
      <c r="AJ25" s="34">
        <f>PXIL!P25</f>
        <v>0</v>
      </c>
      <c r="AK25" s="34">
        <f>RTM_IEX!J25</f>
        <v>11.55</v>
      </c>
      <c r="AL25" s="34">
        <f>RTM_IEX!P25</f>
        <v>0</v>
      </c>
      <c r="AM25" s="34">
        <f>RTM_PXI!J25</f>
        <v>0</v>
      </c>
      <c r="AN25" s="34">
        <f>RTM_PXI!P25</f>
        <v>0</v>
      </c>
      <c r="AO25" s="148">
        <f>GDAM_IEX!J25</f>
        <v>0</v>
      </c>
      <c r="AP25" s="148">
        <f>GDAM_IEX!P25</f>
        <v>0</v>
      </c>
      <c r="AQ25" s="148">
        <f>GDAM_PXI!J25</f>
        <v>0</v>
      </c>
      <c r="AR25" s="148">
        <f>GDAM_PXI!P25</f>
        <v>0</v>
      </c>
      <c r="AS25">
        <f>HPX!J25</f>
        <v>0</v>
      </c>
      <c r="AT25">
        <f>HPX!P25</f>
        <v>0</v>
      </c>
    </row>
    <row r="26" spans="1:46">
      <c r="A26" t="s">
        <v>68</v>
      </c>
      <c r="D26">
        <f>TWEPL!R26</f>
        <v>7.6729499999999993</v>
      </c>
      <c r="E26">
        <f>GT_NG!T26</f>
        <v>11.251970181043664</v>
      </c>
      <c r="F26">
        <f>GT_Spot!T26</f>
        <v>0</v>
      </c>
      <c r="G26">
        <f>PPCL_NG!T26</f>
        <v>0</v>
      </c>
      <c r="H26">
        <f>PPCL_Spot!T26</f>
        <v>0</v>
      </c>
      <c r="I26">
        <f>Bawana_NG!T26</f>
        <v>50</v>
      </c>
      <c r="J26">
        <f>Bawana_RLNG!T26</f>
        <v>0</v>
      </c>
      <c r="K26">
        <f>Bawana_Spot!T26</f>
        <v>0</v>
      </c>
      <c r="L26">
        <f>TWOMCL!S26</f>
        <v>0</v>
      </c>
      <c r="M26">
        <f>EDWPCL!W26</f>
        <v>0</v>
      </c>
      <c r="N26">
        <f>'MSW BWN'!W26</f>
        <v>0</v>
      </c>
      <c r="O26">
        <f>TPDDL_ISGS_exbus!DM26</f>
        <v>549.81513668489822</v>
      </c>
      <c r="P26" s="36">
        <v>24.050000000000004</v>
      </c>
      <c r="Q26" s="36">
        <v>7.7</v>
      </c>
      <c r="R26" s="38">
        <v>0</v>
      </c>
      <c r="S26" s="38">
        <v>0</v>
      </c>
      <c r="T26" s="37">
        <f>SUMPRODUCT(LTA!J26:AN26,LTA!J$101:AN$101,LTA!J$105:AN$105)</f>
        <v>0</v>
      </c>
      <c r="U26" s="37">
        <f>SUMPRODUCT(LTA!J26:AN26,LTA!J$102:AN$102,LTA!J$105:AN$105)</f>
        <v>292.99999999999994</v>
      </c>
      <c r="V26" s="66">
        <f>SUMPRODUCT(MTOA!B26:G26,MTOA!B$102:G$102,MTOA!B$105:G$105)</f>
        <v>0</v>
      </c>
      <c r="W26" s="66">
        <f>SUMPRODUCT(MTOA!B26:G26,MTOA!B$101:G$101,MTOA!B$105:G$105)</f>
        <v>0</v>
      </c>
      <c r="X26">
        <v>0</v>
      </c>
      <c r="Y26" s="34">
        <f>IEX!J26</f>
        <v>0</v>
      </c>
      <c r="Z26" s="34">
        <f>IEX!P26</f>
        <v>-88</v>
      </c>
      <c r="AA26" s="75">
        <f>STOA!J26</f>
        <v>1.66</v>
      </c>
      <c r="AB26" s="75">
        <f>-STOA!P26</f>
        <v>0</v>
      </c>
      <c r="AC26">
        <f t="shared" si="0"/>
        <v>9.20993413640727</v>
      </c>
      <c r="AD26">
        <f t="shared" si="1"/>
        <v>785.94012272953455</v>
      </c>
      <c r="AE26">
        <f>'IDT-1'!F26</f>
        <v>0</v>
      </c>
      <c r="AF26" s="24"/>
      <c r="AG26">
        <f t="shared" si="2"/>
        <v>785.94012272953455</v>
      </c>
      <c r="AI26" s="34">
        <f>PXIL!J26</f>
        <v>0</v>
      </c>
      <c r="AJ26" s="34">
        <f>PXIL!P26</f>
        <v>0</v>
      </c>
      <c r="AK26" s="34">
        <f>RTM_IEX!J26</f>
        <v>0</v>
      </c>
      <c r="AL26" s="34">
        <f>RTM_IEX!P26</f>
        <v>-62</v>
      </c>
      <c r="AM26" s="34">
        <f>RTM_PXI!J26</f>
        <v>0</v>
      </c>
      <c r="AN26" s="34">
        <f>RTM_PXI!P26</f>
        <v>0</v>
      </c>
      <c r="AO26" s="148">
        <f>GDAM_IEX!J26</f>
        <v>0</v>
      </c>
      <c r="AP26" s="148">
        <f>GDAM_IEX!P26</f>
        <v>0</v>
      </c>
      <c r="AQ26" s="148">
        <f>GDAM_PXI!J26</f>
        <v>0</v>
      </c>
      <c r="AR26" s="148">
        <f>GDAM_PXI!P26</f>
        <v>0</v>
      </c>
      <c r="AS26">
        <f>HPX!J26</f>
        <v>0</v>
      </c>
      <c r="AT26">
        <f>HPX!P26</f>
        <v>0</v>
      </c>
    </row>
    <row r="27" spans="1:46">
      <c r="A27" t="s">
        <v>69</v>
      </c>
      <c r="D27">
        <f>TWEPL!R27</f>
        <v>7.6729499999999993</v>
      </c>
      <c r="E27">
        <f>GT_NG!T27</f>
        <v>11.251970181043664</v>
      </c>
      <c r="F27">
        <f>GT_Spot!T27</f>
        <v>0</v>
      </c>
      <c r="G27">
        <f>PPCL_NG!T27</f>
        <v>0</v>
      </c>
      <c r="H27">
        <f>PPCL_Spot!T27</f>
        <v>0</v>
      </c>
      <c r="I27">
        <f>Bawana_NG!T27</f>
        <v>69.607280965587279</v>
      </c>
      <c r="J27">
        <f>Bawana_RLNG!T27</f>
        <v>0</v>
      </c>
      <c r="K27">
        <f>Bawana_Spot!T27</f>
        <v>0</v>
      </c>
      <c r="L27">
        <f>TWOMCL!S27</f>
        <v>0</v>
      </c>
      <c r="M27">
        <f>EDWPCL!W27</f>
        <v>0</v>
      </c>
      <c r="N27">
        <f>'MSW BWN'!W27</f>
        <v>0</v>
      </c>
      <c r="O27">
        <f>TPDDL_ISGS_exbus!DM27</f>
        <v>641.10224264824376</v>
      </c>
      <c r="P27" s="36">
        <v>63.01</v>
      </c>
      <c r="Q27" s="36">
        <v>24.99</v>
      </c>
      <c r="R27" s="38">
        <v>0</v>
      </c>
      <c r="S27" s="38">
        <v>0</v>
      </c>
      <c r="T27" s="37">
        <f>SUMPRODUCT(LTA!J27:AN27,LTA!J$101:AN$101,LTA!J$105:AN$105)</f>
        <v>0</v>
      </c>
      <c r="U27" s="37">
        <f>SUMPRODUCT(LTA!J27:AN27,LTA!J$102:AN$102,LTA!J$105:AN$105)</f>
        <v>343.28</v>
      </c>
      <c r="V27" s="66">
        <f>SUMPRODUCT(MTOA!B27:G27,MTOA!B$102:G$102,MTOA!B$105:G$105)</f>
        <v>0</v>
      </c>
      <c r="W27" s="66">
        <f>SUMPRODUCT(MTOA!B27:G27,MTOA!B$101:G$101,MTOA!B$105:G$105)</f>
        <v>0</v>
      </c>
      <c r="X27">
        <v>0</v>
      </c>
      <c r="Y27" s="34">
        <f>IEX!J27</f>
        <v>0</v>
      </c>
      <c r="Z27" s="34">
        <f>IEX!P27</f>
        <v>-258</v>
      </c>
      <c r="AA27" s="75">
        <f>STOA!J27</f>
        <v>1.66</v>
      </c>
      <c r="AB27" s="75">
        <f>-STOA!P27</f>
        <v>0</v>
      </c>
      <c r="AC27">
        <f t="shared" si="0"/>
        <v>12.112884020898326</v>
      </c>
      <c r="AD27">
        <f t="shared" si="1"/>
        <v>911.71155977397621</v>
      </c>
      <c r="AE27">
        <f>'IDT-1'!F27</f>
        <v>-32.868000000000002</v>
      </c>
      <c r="AF27" s="24"/>
      <c r="AG27">
        <f t="shared" si="2"/>
        <v>878.84355977397615</v>
      </c>
      <c r="AI27" s="34">
        <f>PXIL!J27</f>
        <v>0</v>
      </c>
      <c r="AJ27" s="34">
        <f>PXIL!P27</f>
        <v>0</v>
      </c>
      <c r="AK27" s="34">
        <f>RTM_IEX!J27</f>
        <v>19.25</v>
      </c>
      <c r="AL27" s="34">
        <f>RTM_IEX!P27</f>
        <v>0</v>
      </c>
      <c r="AM27" s="34">
        <f>RTM_PXI!J27</f>
        <v>0</v>
      </c>
      <c r="AN27" s="34">
        <f>RTM_PXI!P27</f>
        <v>0</v>
      </c>
      <c r="AO27" s="148">
        <f>GDAM_IEX!J27</f>
        <v>0</v>
      </c>
      <c r="AP27" s="148">
        <f>GDAM_IEX!P27</f>
        <v>0</v>
      </c>
      <c r="AQ27" s="148">
        <f>GDAM_PXI!J27</f>
        <v>0</v>
      </c>
      <c r="AR27" s="148">
        <f>GDAM_PXI!P27</f>
        <v>0</v>
      </c>
      <c r="AS27">
        <f>HPX!J27</f>
        <v>0</v>
      </c>
      <c r="AT27">
        <f>HPX!P27</f>
        <v>0</v>
      </c>
    </row>
    <row r="28" spans="1:46">
      <c r="A28" t="s">
        <v>70</v>
      </c>
      <c r="D28">
        <f>TWEPL!R28</f>
        <v>7.6729499999999993</v>
      </c>
      <c r="E28">
        <f>GT_NG!T28</f>
        <v>11.251970181043664</v>
      </c>
      <c r="F28">
        <f>GT_Spot!T28</f>
        <v>0</v>
      </c>
      <c r="G28">
        <f>PPCL_NG!T28</f>
        <v>0</v>
      </c>
      <c r="H28">
        <f>PPCL_Spot!T28</f>
        <v>0</v>
      </c>
      <c r="I28">
        <f>Bawana_NG!T28</f>
        <v>69.607280965587279</v>
      </c>
      <c r="J28">
        <f>Bawana_RLNG!T28</f>
        <v>0</v>
      </c>
      <c r="K28">
        <f>Bawana_Spot!T28</f>
        <v>0</v>
      </c>
      <c r="L28">
        <f>TWOMCL!S28</f>
        <v>0</v>
      </c>
      <c r="M28">
        <f>EDWPCL!W28</f>
        <v>0</v>
      </c>
      <c r="N28">
        <f>'MSW BWN'!W28</f>
        <v>0</v>
      </c>
      <c r="O28">
        <f>TPDDL_ISGS_exbus!DM28</f>
        <v>666.4432799746736</v>
      </c>
      <c r="P28" s="36">
        <v>63.01</v>
      </c>
      <c r="Q28" s="36">
        <v>26.64</v>
      </c>
      <c r="R28" s="38">
        <v>0</v>
      </c>
      <c r="S28" s="38">
        <v>0</v>
      </c>
      <c r="T28" s="37">
        <f>SUMPRODUCT(LTA!J28:AN28,LTA!J$101:AN$101,LTA!J$105:AN$105)</f>
        <v>0</v>
      </c>
      <c r="U28" s="37">
        <f>SUMPRODUCT(LTA!J28:AN28,LTA!J$102:AN$102,LTA!J$105:AN$105)</f>
        <v>343.28</v>
      </c>
      <c r="V28" s="66">
        <f>SUMPRODUCT(MTOA!B28:G28,MTOA!B$102:G$102,MTOA!B$105:G$105)</f>
        <v>0</v>
      </c>
      <c r="W28" s="66">
        <f>SUMPRODUCT(MTOA!B28:G28,MTOA!B$101:G$101,MTOA!B$105:G$105)</f>
        <v>0</v>
      </c>
      <c r="X28">
        <v>0</v>
      </c>
      <c r="Y28" s="34">
        <f>IEX!J28</f>
        <v>0</v>
      </c>
      <c r="Z28" s="34">
        <f>IEX!P28</f>
        <v>-136</v>
      </c>
      <c r="AA28" s="75">
        <f>STOA!J28</f>
        <v>1.66</v>
      </c>
      <c r="AB28" s="75">
        <f>-STOA!P28</f>
        <v>0</v>
      </c>
      <c r="AC28">
        <f t="shared" si="0"/>
        <v>11.306127492003872</v>
      </c>
      <c r="AD28">
        <f t="shared" si="1"/>
        <v>1061.5093536293007</v>
      </c>
      <c r="AE28">
        <f>'IDT-1'!F28</f>
        <v>-79.575999999999993</v>
      </c>
      <c r="AF28" s="24"/>
      <c r="AG28">
        <f t="shared" si="2"/>
        <v>981.93335362930065</v>
      </c>
      <c r="AI28" s="34">
        <f>PXIL!J28</f>
        <v>0</v>
      </c>
      <c r="AJ28" s="34">
        <f>PXIL!P28</f>
        <v>0</v>
      </c>
      <c r="AK28" s="34">
        <f>RTM_IEX!J28</f>
        <v>19.25</v>
      </c>
      <c r="AL28" s="34">
        <f>RTM_IEX!P28</f>
        <v>0</v>
      </c>
      <c r="AM28" s="34">
        <f>RTM_PXI!J28</f>
        <v>0</v>
      </c>
      <c r="AN28" s="34">
        <f>RTM_PXI!P28</f>
        <v>0</v>
      </c>
      <c r="AO28" s="148">
        <f>GDAM_IEX!J28</f>
        <v>0</v>
      </c>
      <c r="AP28" s="148">
        <f>GDAM_IEX!P28</f>
        <v>0</v>
      </c>
      <c r="AQ28" s="148">
        <f>GDAM_PXI!J28</f>
        <v>0</v>
      </c>
      <c r="AR28" s="148">
        <f>GDAM_PXI!P28</f>
        <v>0</v>
      </c>
      <c r="AS28">
        <f>HPX!J28</f>
        <v>0</v>
      </c>
      <c r="AT28">
        <f>HPX!P28</f>
        <v>0</v>
      </c>
    </row>
    <row r="29" spans="1:46">
      <c r="A29" t="s">
        <v>71</v>
      </c>
      <c r="D29">
        <f>TWEPL!R29</f>
        <v>7.6729499999999993</v>
      </c>
      <c r="E29">
        <f>GT_NG!T29</f>
        <v>11.251970181043664</v>
      </c>
      <c r="F29">
        <f>GT_Spot!T29</f>
        <v>0</v>
      </c>
      <c r="G29">
        <f>PPCL_NG!T29</f>
        <v>0</v>
      </c>
      <c r="H29">
        <f>PPCL_Spot!T29</f>
        <v>0</v>
      </c>
      <c r="I29">
        <f>Bawana_NG!T29</f>
        <v>69.607280965587279</v>
      </c>
      <c r="J29">
        <f>Bawana_RLNG!T29</f>
        <v>0</v>
      </c>
      <c r="K29">
        <f>Bawana_Spot!T29</f>
        <v>0</v>
      </c>
      <c r="L29">
        <f>TWOMCL!S29</f>
        <v>0</v>
      </c>
      <c r="M29">
        <f>EDWPCL!W29</f>
        <v>0</v>
      </c>
      <c r="N29">
        <f>'MSW BWN'!W29</f>
        <v>0</v>
      </c>
      <c r="O29">
        <f>TPDDL_ISGS_exbus!DM29</f>
        <v>682.94688228045607</v>
      </c>
      <c r="P29" s="36">
        <v>63.01</v>
      </c>
      <c r="Q29" s="36">
        <v>26.64</v>
      </c>
      <c r="R29" s="38">
        <v>0.13250000000000001</v>
      </c>
      <c r="S29" s="38">
        <v>0</v>
      </c>
      <c r="T29" s="37">
        <f>SUMPRODUCT(LTA!J29:AN29,LTA!J$101:AN$101,LTA!J$105:AN$105)</f>
        <v>0</v>
      </c>
      <c r="U29" s="37">
        <f>SUMPRODUCT(LTA!J29:AN29,LTA!J$102:AN$102,LTA!J$105:AN$105)</f>
        <v>342.78</v>
      </c>
      <c r="V29" s="66">
        <f>SUMPRODUCT(MTOA!B29:G29,MTOA!B$102:G$102,MTOA!B$105:G$105)</f>
        <v>0</v>
      </c>
      <c r="W29" s="66">
        <f>SUMPRODUCT(MTOA!B29:G29,MTOA!B$101:G$101,MTOA!B$105:G$105)</f>
        <v>0</v>
      </c>
      <c r="X29">
        <v>0</v>
      </c>
      <c r="Y29" s="34">
        <f>IEX!J29</f>
        <v>0</v>
      </c>
      <c r="Z29" s="34">
        <f>IEX!P29</f>
        <v>0</v>
      </c>
      <c r="AA29" s="75">
        <f>STOA!J29</f>
        <v>1.66</v>
      </c>
      <c r="AB29" s="75">
        <f>-STOA!P29</f>
        <v>0</v>
      </c>
      <c r="AC29">
        <f t="shared" si="0"/>
        <v>10.289593300787532</v>
      </c>
      <c r="AD29">
        <f t="shared" si="1"/>
        <v>1214.6619901262995</v>
      </c>
      <c r="AE29">
        <f>'IDT-1'!F29</f>
        <v>-169.29400000000001</v>
      </c>
      <c r="AF29" s="24"/>
      <c r="AG29">
        <f t="shared" si="2"/>
        <v>1045.3679901262994</v>
      </c>
      <c r="AI29" s="34">
        <f>PXIL!J29</f>
        <v>0</v>
      </c>
      <c r="AJ29" s="34">
        <f>PXIL!P29</f>
        <v>0</v>
      </c>
      <c r="AK29" s="34">
        <f>RTM_IEX!J29</f>
        <v>19.25</v>
      </c>
      <c r="AL29" s="34">
        <f>RTM_IEX!P29</f>
        <v>0</v>
      </c>
      <c r="AM29" s="34">
        <f>RTM_PXI!J29</f>
        <v>0</v>
      </c>
      <c r="AN29" s="34">
        <f>RTM_PXI!P29</f>
        <v>0</v>
      </c>
      <c r="AO29" s="148">
        <f>GDAM_IEX!J29</f>
        <v>0</v>
      </c>
      <c r="AP29" s="148">
        <f>GDAM_IEX!P29</f>
        <v>0</v>
      </c>
      <c r="AQ29" s="148">
        <f>GDAM_PXI!J29</f>
        <v>0</v>
      </c>
      <c r="AR29" s="148">
        <f>GDAM_PXI!P29</f>
        <v>0</v>
      </c>
      <c r="AS29">
        <f>HPX!J29</f>
        <v>0</v>
      </c>
      <c r="AT29">
        <f>HPX!P29</f>
        <v>0</v>
      </c>
    </row>
    <row r="30" spans="1:46">
      <c r="A30" t="s">
        <v>72</v>
      </c>
      <c r="D30">
        <f>TWEPL!R30</f>
        <v>7.6729499999999993</v>
      </c>
      <c r="E30">
        <f>GT_NG!T30</f>
        <v>11.251970181043664</v>
      </c>
      <c r="F30">
        <f>GT_Spot!T30</f>
        <v>0</v>
      </c>
      <c r="G30">
        <f>PPCL_NG!T30</f>
        <v>0</v>
      </c>
      <c r="H30">
        <f>PPCL_Spot!T30</f>
        <v>0</v>
      </c>
      <c r="I30">
        <f>Bawana_NG!T30</f>
        <v>69.607280965587279</v>
      </c>
      <c r="J30">
        <f>Bawana_RLNG!T30</f>
        <v>0</v>
      </c>
      <c r="K30">
        <f>Bawana_Spot!T30</f>
        <v>0</v>
      </c>
      <c r="L30">
        <f>TWOMCL!S30</f>
        <v>0</v>
      </c>
      <c r="M30">
        <f>EDWPCL!W30</f>
        <v>0</v>
      </c>
      <c r="N30">
        <f>'MSW BWN'!W30</f>
        <v>0</v>
      </c>
      <c r="O30">
        <f>TPDDL_ISGS_exbus!DM30</f>
        <v>710.68340909963456</v>
      </c>
      <c r="P30" s="36">
        <v>63.01</v>
      </c>
      <c r="Q30" s="36">
        <v>26.64</v>
      </c>
      <c r="R30" s="38">
        <v>1.1499999999999999</v>
      </c>
      <c r="S30" s="38">
        <v>0</v>
      </c>
      <c r="T30" s="37">
        <f>SUMPRODUCT(LTA!J30:AN30,LTA!J$101:AN$101,LTA!J$105:AN$105)</f>
        <v>0</v>
      </c>
      <c r="U30" s="37">
        <f>SUMPRODUCT(LTA!J30:AN30,LTA!J$102:AN$102,LTA!J$105:AN$105)</f>
        <v>342.28</v>
      </c>
      <c r="V30" s="66">
        <f>SUMPRODUCT(MTOA!B30:G30,MTOA!B$102:G$102,MTOA!B$105:G$105)</f>
        <v>0</v>
      </c>
      <c r="W30" s="66">
        <f>SUMPRODUCT(MTOA!B30:G30,MTOA!B$101:G$101,MTOA!B$105:G$105)</f>
        <v>0</v>
      </c>
      <c r="X30">
        <v>0</v>
      </c>
      <c r="Y30" s="34">
        <f>IEX!J30</f>
        <v>0</v>
      </c>
      <c r="Z30" s="34">
        <f>IEX!P30</f>
        <v>0</v>
      </c>
      <c r="AA30" s="75">
        <f>STOA!J30</f>
        <v>1.66</v>
      </c>
      <c r="AB30" s="75">
        <f>-STOA!P30</f>
        <v>0</v>
      </c>
      <c r="AC30">
        <f t="shared" si="0"/>
        <v>10.539779126068629</v>
      </c>
      <c r="AD30">
        <f t="shared" si="1"/>
        <v>1244.1958311201968</v>
      </c>
      <c r="AE30">
        <f>'IDT-1'!F30</f>
        <v>-138.52199999999999</v>
      </c>
      <c r="AF30" s="24"/>
      <c r="AG30">
        <f t="shared" si="2"/>
        <v>1105.6738311201968</v>
      </c>
      <c r="AI30" s="34">
        <f>PXIL!J30</f>
        <v>0</v>
      </c>
      <c r="AJ30" s="34">
        <f>PXIL!P30</f>
        <v>0</v>
      </c>
      <c r="AK30" s="34">
        <f>RTM_IEX!J30</f>
        <v>20.78</v>
      </c>
      <c r="AL30" s="34">
        <f>RTM_IEX!P30</f>
        <v>0</v>
      </c>
      <c r="AM30" s="34">
        <f>RTM_PXI!J30</f>
        <v>0</v>
      </c>
      <c r="AN30" s="34">
        <f>RTM_PXI!P30</f>
        <v>0</v>
      </c>
      <c r="AO30" s="148">
        <f>GDAM_IEX!J30</f>
        <v>0</v>
      </c>
      <c r="AP30" s="148">
        <f>GDAM_IEX!P30</f>
        <v>0</v>
      </c>
      <c r="AQ30" s="148">
        <f>GDAM_PXI!J30</f>
        <v>0</v>
      </c>
      <c r="AR30" s="148">
        <f>GDAM_PXI!P30</f>
        <v>0</v>
      </c>
      <c r="AS30">
        <f>HPX!J30</f>
        <v>0</v>
      </c>
      <c r="AT30">
        <f>HPX!P30</f>
        <v>0</v>
      </c>
    </row>
    <row r="31" spans="1:46">
      <c r="A31" t="s">
        <v>73</v>
      </c>
      <c r="D31">
        <f>TWEPL!R31</f>
        <v>7.6729499999999993</v>
      </c>
      <c r="E31">
        <f>GT_NG!T31</f>
        <v>11.251970181043664</v>
      </c>
      <c r="F31">
        <f>GT_Spot!T31</f>
        <v>0</v>
      </c>
      <c r="G31">
        <f>PPCL_NG!T31</f>
        <v>0</v>
      </c>
      <c r="H31">
        <f>PPCL_Spot!T31</f>
        <v>0</v>
      </c>
      <c r="I31">
        <f>Bawana_NG!T31</f>
        <v>69.607280965587279</v>
      </c>
      <c r="J31">
        <f>Bawana_RLNG!T31</f>
        <v>0</v>
      </c>
      <c r="K31">
        <f>Bawana_Spot!T31</f>
        <v>0</v>
      </c>
      <c r="L31">
        <f>TWOMCL!S31</f>
        <v>0</v>
      </c>
      <c r="M31">
        <f>EDWPCL!W31</f>
        <v>0</v>
      </c>
      <c r="N31">
        <f>'MSW BWN'!W31</f>
        <v>0</v>
      </c>
      <c r="O31">
        <f>TPDDL_ISGS_exbus!DM31</f>
        <v>716.97212073679941</v>
      </c>
      <c r="P31" s="36">
        <v>63.01</v>
      </c>
      <c r="Q31" s="36">
        <v>26.64</v>
      </c>
      <c r="R31" s="38">
        <v>5.04</v>
      </c>
      <c r="S31" s="38">
        <v>0</v>
      </c>
      <c r="T31" s="37">
        <f>SUMPRODUCT(LTA!J31:AN31,LTA!J$101:AN$101,LTA!J$105:AN$105)</f>
        <v>1</v>
      </c>
      <c r="U31" s="37">
        <f>SUMPRODUCT(LTA!J31:AN31,LTA!J$102:AN$102,LTA!J$105:AN$105)</f>
        <v>343.78581999999994</v>
      </c>
      <c r="V31" s="66">
        <f>SUMPRODUCT(MTOA!B31:G31,MTOA!B$102:G$102,MTOA!B$105:G$105)</f>
        <v>0</v>
      </c>
      <c r="W31" s="66">
        <f>SUMPRODUCT(MTOA!B31:G31,MTOA!B$101:G$101,MTOA!B$105:G$105)</f>
        <v>0</v>
      </c>
      <c r="X31">
        <v>0</v>
      </c>
      <c r="Y31" s="34">
        <f>IEX!J31</f>
        <v>0</v>
      </c>
      <c r="Z31" s="34">
        <f>IEX!P31</f>
        <v>0</v>
      </c>
      <c r="AA31" s="75">
        <f>STOA!J31</f>
        <v>1.66</v>
      </c>
      <c r="AB31" s="75">
        <f>-STOA!P31</f>
        <v>0</v>
      </c>
      <c r="AC31">
        <f t="shared" si="0"/>
        <v>10.495801191820814</v>
      </c>
      <c r="AD31">
        <f t="shared" si="1"/>
        <v>1239.0043406916093</v>
      </c>
      <c r="AE31">
        <f>'IDT-1'!F31</f>
        <v>-85.685000000000002</v>
      </c>
      <c r="AF31" s="24"/>
      <c r="AG31">
        <f t="shared" si="2"/>
        <v>1153.3193406916093</v>
      </c>
      <c r="AI31" s="34">
        <f>PXIL!J31</f>
        <v>0</v>
      </c>
      <c r="AJ31" s="34">
        <f>PXIL!P31</f>
        <v>0</v>
      </c>
      <c r="AK31" s="34">
        <f>RTM_IEX!J31</f>
        <v>2.86</v>
      </c>
      <c r="AL31" s="34">
        <f>RTM_IEX!P31</f>
        <v>0</v>
      </c>
      <c r="AM31" s="34">
        <f>RTM_PXI!J31</f>
        <v>0</v>
      </c>
      <c r="AN31" s="34">
        <f>RTM_PXI!P31</f>
        <v>0</v>
      </c>
      <c r="AO31" s="148">
        <f>GDAM_IEX!J31</f>
        <v>0</v>
      </c>
      <c r="AP31" s="148">
        <f>GDAM_IEX!P31</f>
        <v>0</v>
      </c>
      <c r="AQ31" s="148">
        <f>GDAM_PXI!J31</f>
        <v>0</v>
      </c>
      <c r="AR31" s="148">
        <f>GDAM_PXI!P31</f>
        <v>0</v>
      </c>
      <c r="AS31">
        <f>HPX!J31</f>
        <v>0</v>
      </c>
      <c r="AT31">
        <f>HPX!P31</f>
        <v>0</v>
      </c>
    </row>
    <row r="32" spans="1:46">
      <c r="A32" t="s">
        <v>74</v>
      </c>
      <c r="D32">
        <f>TWEPL!R32</f>
        <v>7.6729499999999993</v>
      </c>
      <c r="E32">
        <f>GT_NG!T32</f>
        <v>11.251970181043664</v>
      </c>
      <c r="F32">
        <f>GT_Spot!T32</f>
        <v>0</v>
      </c>
      <c r="G32">
        <f>PPCL_NG!T32</f>
        <v>0</v>
      </c>
      <c r="H32">
        <f>PPCL_Spot!T32</f>
        <v>0</v>
      </c>
      <c r="I32">
        <f>Bawana_NG!T32</f>
        <v>69.607280965587279</v>
      </c>
      <c r="J32">
        <f>Bawana_RLNG!T32</f>
        <v>0</v>
      </c>
      <c r="K32">
        <f>Bawana_Spot!T32</f>
        <v>0</v>
      </c>
      <c r="L32">
        <f>TWOMCL!S32</f>
        <v>0</v>
      </c>
      <c r="M32">
        <f>EDWPCL!W32</f>
        <v>0</v>
      </c>
      <c r="N32">
        <f>'MSW BWN'!W32</f>
        <v>0</v>
      </c>
      <c r="O32">
        <f>TPDDL_ISGS_exbus!DM32</f>
        <v>715.04624694134486</v>
      </c>
      <c r="P32" s="36">
        <v>63.01</v>
      </c>
      <c r="Q32" s="36">
        <v>26.64</v>
      </c>
      <c r="R32" s="38">
        <v>10.540000000000001</v>
      </c>
      <c r="S32" s="38">
        <v>0</v>
      </c>
      <c r="T32" s="37">
        <f>SUMPRODUCT(LTA!J32:AN32,LTA!J$101:AN$101,LTA!J$105:AN$105)</f>
        <v>3.08</v>
      </c>
      <c r="U32" s="37">
        <f>SUMPRODUCT(LTA!J32:AN32,LTA!J$102:AN$102,LTA!J$105:AN$105)</f>
        <v>348.08552999999995</v>
      </c>
      <c r="V32" s="66">
        <f>SUMPRODUCT(MTOA!B32:G32,MTOA!B$102:G$102,MTOA!B$105:G$105)</f>
        <v>0</v>
      </c>
      <c r="W32" s="66">
        <f>SUMPRODUCT(MTOA!B32:G32,MTOA!B$101:G$101,MTOA!B$105:G$105)</f>
        <v>0</v>
      </c>
      <c r="X32">
        <v>0</v>
      </c>
      <c r="Y32" s="34">
        <f>IEX!J32</f>
        <v>0</v>
      </c>
      <c r="Z32" s="34">
        <f>IEX!P32</f>
        <v>0</v>
      </c>
      <c r="AA32" s="75">
        <f>STOA!J32</f>
        <v>1.66</v>
      </c>
      <c r="AB32" s="75">
        <f>-STOA!P32</f>
        <v>0</v>
      </c>
      <c r="AC32">
        <f t="shared" si="0"/>
        <v>10.589577415938997</v>
      </c>
      <c r="AD32">
        <f t="shared" si="1"/>
        <v>1250.074400672037</v>
      </c>
      <c r="AE32">
        <f>'IDT-1'!F32</f>
        <v>-54.146000000000001</v>
      </c>
      <c r="AF32" s="24"/>
      <c r="AG32">
        <f t="shared" si="2"/>
        <v>1195.928400672037</v>
      </c>
      <c r="AI32" s="34">
        <f>PXIL!J32</f>
        <v>0</v>
      </c>
      <c r="AJ32" s="34">
        <f>PXIL!P32</f>
        <v>0</v>
      </c>
      <c r="AK32" s="34">
        <f>RTM_IEX!J32</f>
        <v>4.07</v>
      </c>
      <c r="AL32" s="34">
        <f>RTM_IEX!P32</f>
        <v>0</v>
      </c>
      <c r="AM32" s="34">
        <f>RTM_PXI!J32</f>
        <v>0</v>
      </c>
      <c r="AN32" s="34">
        <f>RTM_PXI!P32</f>
        <v>0</v>
      </c>
      <c r="AO32" s="148">
        <f>GDAM_IEX!J32</f>
        <v>0</v>
      </c>
      <c r="AP32" s="148">
        <f>GDAM_IEX!P32</f>
        <v>0</v>
      </c>
      <c r="AQ32" s="148">
        <f>GDAM_PXI!J32</f>
        <v>0</v>
      </c>
      <c r="AR32" s="148">
        <f>GDAM_PXI!P32</f>
        <v>0</v>
      </c>
      <c r="AS32">
        <f>HPX!J32</f>
        <v>0</v>
      </c>
      <c r="AT32">
        <f>HPX!P32</f>
        <v>0</v>
      </c>
    </row>
    <row r="33" spans="1:46">
      <c r="A33" t="s">
        <v>75</v>
      </c>
      <c r="D33">
        <f>TWEPL!R33</f>
        <v>7.6729499999999993</v>
      </c>
      <c r="E33">
        <f>GT_NG!T33</f>
        <v>11.251970181043664</v>
      </c>
      <c r="F33">
        <f>GT_Spot!T33</f>
        <v>0</v>
      </c>
      <c r="G33">
        <f>PPCL_NG!T33</f>
        <v>0</v>
      </c>
      <c r="H33">
        <f>PPCL_Spot!T33</f>
        <v>0</v>
      </c>
      <c r="I33">
        <f>Bawana_NG!T33</f>
        <v>69.607280965587279</v>
      </c>
      <c r="J33">
        <f>Bawana_RLNG!T33</f>
        <v>0</v>
      </c>
      <c r="K33">
        <f>Bawana_Spot!T33</f>
        <v>0</v>
      </c>
      <c r="L33">
        <f>TWOMCL!S33</f>
        <v>0</v>
      </c>
      <c r="M33">
        <f>EDWPCL!W33</f>
        <v>0</v>
      </c>
      <c r="N33">
        <f>'MSW BWN'!W33</f>
        <v>0</v>
      </c>
      <c r="O33">
        <f>TPDDL_ISGS_exbus!DM33</f>
        <v>715.37227943862752</v>
      </c>
      <c r="P33" s="36">
        <v>66.322870871390847</v>
      </c>
      <c r="Q33" s="36">
        <v>26.64</v>
      </c>
      <c r="R33" s="38">
        <v>16.78</v>
      </c>
      <c r="S33" s="38">
        <v>0</v>
      </c>
      <c r="T33" s="37">
        <f>SUMPRODUCT(LTA!J33:AN33,LTA!J$101:AN$101,LTA!J$105:AN$105)</f>
        <v>5.41</v>
      </c>
      <c r="U33" s="37">
        <f>SUMPRODUCT(LTA!J33:AN33,LTA!J$102:AN$102,LTA!J$105:AN$105)</f>
        <v>353.55537399999997</v>
      </c>
      <c r="V33" s="66">
        <f>SUMPRODUCT(MTOA!B33:G33,MTOA!B$102:G$102,MTOA!B$105:G$105)</f>
        <v>0</v>
      </c>
      <c r="W33" s="66">
        <f>SUMPRODUCT(MTOA!B33:G33,MTOA!B$101:G$101,MTOA!B$105:G$105)</f>
        <v>0</v>
      </c>
      <c r="X33">
        <v>0</v>
      </c>
      <c r="Y33" s="34">
        <f>IEX!J33</f>
        <v>0</v>
      </c>
      <c r="Z33" s="34">
        <f>IEX!P33</f>
        <v>0</v>
      </c>
      <c r="AA33" s="75">
        <f>STOA!J33</f>
        <v>1.66</v>
      </c>
      <c r="AB33" s="75">
        <f>-STOA!P33</f>
        <v>0</v>
      </c>
      <c r="AC33">
        <f t="shared" si="0"/>
        <v>10.883566893835853</v>
      </c>
      <c r="AD33">
        <f t="shared" si="1"/>
        <v>1284.7791585628133</v>
      </c>
      <c r="AE33">
        <f>'IDT-1'!F33</f>
        <v>-27.202999999999999</v>
      </c>
      <c r="AF33" s="24"/>
      <c r="AG33">
        <f t="shared" si="2"/>
        <v>1257.5761585628134</v>
      </c>
      <c r="AI33" s="34">
        <f>PXIL!J33</f>
        <v>0</v>
      </c>
      <c r="AJ33" s="34">
        <f>PXIL!P33</f>
        <v>0</v>
      </c>
      <c r="AK33" s="34">
        <f>RTM_IEX!J33</f>
        <v>21.39</v>
      </c>
      <c r="AL33" s="34">
        <f>RTM_IEX!P33</f>
        <v>0</v>
      </c>
      <c r="AM33" s="34">
        <f>RTM_PXI!J33</f>
        <v>0</v>
      </c>
      <c r="AN33" s="34">
        <f>RTM_PXI!P33</f>
        <v>0</v>
      </c>
      <c r="AO33" s="148">
        <f>GDAM_IEX!J33</f>
        <v>0</v>
      </c>
      <c r="AP33" s="148">
        <f>GDAM_IEX!P33</f>
        <v>0</v>
      </c>
      <c r="AQ33" s="148">
        <f>GDAM_PXI!J33</f>
        <v>0</v>
      </c>
      <c r="AR33" s="148">
        <f>GDAM_PXI!P33</f>
        <v>0</v>
      </c>
      <c r="AS33">
        <f>HPX!J33</f>
        <v>0</v>
      </c>
      <c r="AT33">
        <f>HPX!P33</f>
        <v>0</v>
      </c>
    </row>
    <row r="34" spans="1:46">
      <c r="A34" t="s">
        <v>76</v>
      </c>
      <c r="D34">
        <f>TWEPL!R34</f>
        <v>7.6729499999999993</v>
      </c>
      <c r="E34">
        <f>GT_NG!T34</f>
        <v>11.251970181043664</v>
      </c>
      <c r="F34">
        <f>GT_Spot!T34</f>
        <v>0</v>
      </c>
      <c r="G34">
        <f>PPCL_NG!T34</f>
        <v>0</v>
      </c>
      <c r="H34">
        <f>PPCL_Spot!T34</f>
        <v>0</v>
      </c>
      <c r="I34">
        <f>Bawana_NG!T34</f>
        <v>69.607280965587279</v>
      </c>
      <c r="J34">
        <f>Bawana_RLNG!T34</f>
        <v>0</v>
      </c>
      <c r="K34">
        <f>Bawana_Spot!T34</f>
        <v>0</v>
      </c>
      <c r="L34">
        <f>TWOMCL!S34</f>
        <v>0</v>
      </c>
      <c r="M34">
        <f>EDWPCL!W34</f>
        <v>0</v>
      </c>
      <c r="N34">
        <f>'MSW BWN'!W34</f>
        <v>0</v>
      </c>
      <c r="O34">
        <f>TPDDL_ISGS_exbus!DM34</f>
        <v>725.80532333998622</v>
      </c>
      <c r="P34" s="36">
        <v>66.322870871390847</v>
      </c>
      <c r="Q34" s="36">
        <v>26.64</v>
      </c>
      <c r="R34" s="38">
        <v>19.7</v>
      </c>
      <c r="S34" s="38">
        <v>0</v>
      </c>
      <c r="T34" s="37">
        <f>SUMPRODUCT(LTA!J34:AN34,LTA!J$101:AN$101,LTA!J$105:AN$105)</f>
        <v>11.25</v>
      </c>
      <c r="U34" s="37">
        <f>SUMPRODUCT(LTA!J34:AN34,LTA!J$102:AN$102,LTA!J$105:AN$105)</f>
        <v>359.38696199999998</v>
      </c>
      <c r="V34" s="66">
        <f>SUMPRODUCT(MTOA!B34:G34,MTOA!B$102:G$102,MTOA!B$105:G$105)</f>
        <v>0</v>
      </c>
      <c r="W34" s="66">
        <f>SUMPRODUCT(MTOA!B34:G34,MTOA!B$101:G$101,MTOA!B$105:G$105)</f>
        <v>0</v>
      </c>
      <c r="X34">
        <v>0</v>
      </c>
      <c r="Y34" s="34">
        <f>IEX!J34</f>
        <v>0</v>
      </c>
      <c r="Z34" s="34">
        <f>IEX!P34</f>
        <v>0</v>
      </c>
      <c r="AA34" s="75">
        <f>STOA!J34</f>
        <v>1.66</v>
      </c>
      <c r="AB34" s="75">
        <f>-STOA!P34</f>
        <v>0</v>
      </c>
      <c r="AC34">
        <f t="shared" si="0"/>
        <v>11.087557801807268</v>
      </c>
      <c r="AD34">
        <f t="shared" si="1"/>
        <v>1308.8597995562011</v>
      </c>
      <c r="AE34">
        <f>'IDT-1'!F34</f>
        <v>-20.335000000000001</v>
      </c>
      <c r="AF34" s="24"/>
      <c r="AG34">
        <f t="shared" si="2"/>
        <v>1288.5247995562011</v>
      </c>
      <c r="AI34" s="34">
        <f>PXIL!J34</f>
        <v>0</v>
      </c>
      <c r="AJ34" s="34">
        <f>PXIL!P34</f>
        <v>0</v>
      </c>
      <c r="AK34" s="34">
        <f>RTM_IEX!J34</f>
        <v>20.65</v>
      </c>
      <c r="AL34" s="34">
        <f>RTM_IEX!P34</f>
        <v>0</v>
      </c>
      <c r="AM34" s="34">
        <f>RTM_PXI!J34</f>
        <v>0</v>
      </c>
      <c r="AN34" s="34">
        <f>RTM_PXI!P34</f>
        <v>0</v>
      </c>
      <c r="AO34" s="148">
        <f>GDAM_IEX!J34</f>
        <v>0</v>
      </c>
      <c r="AP34" s="148">
        <f>GDAM_IEX!P34</f>
        <v>0</v>
      </c>
      <c r="AQ34" s="148">
        <f>GDAM_PXI!J34</f>
        <v>0</v>
      </c>
      <c r="AR34" s="148">
        <f>GDAM_PXI!P34</f>
        <v>0</v>
      </c>
      <c r="AS34">
        <f>HPX!J34</f>
        <v>0</v>
      </c>
      <c r="AT34">
        <f>HPX!P34</f>
        <v>0</v>
      </c>
    </row>
    <row r="35" spans="1:46">
      <c r="A35" t="s">
        <v>77</v>
      </c>
      <c r="D35">
        <f>TWEPL!R35</f>
        <v>7.6729499999999993</v>
      </c>
      <c r="E35">
        <f>GT_NG!T35</f>
        <v>11.015047879616965</v>
      </c>
      <c r="F35">
        <f>GT_Spot!T35</f>
        <v>0</v>
      </c>
      <c r="G35">
        <f>PPCL_NG!T35</f>
        <v>0</v>
      </c>
      <c r="H35">
        <f>PPCL_Spot!T35</f>
        <v>0</v>
      </c>
      <c r="I35">
        <f>Bawana_NG!T35</f>
        <v>69.607280965587279</v>
      </c>
      <c r="J35">
        <f>Bawana_RLNG!T35</f>
        <v>0</v>
      </c>
      <c r="K35">
        <f>Bawana_Spot!T35</f>
        <v>0</v>
      </c>
      <c r="L35">
        <f>TWOMCL!S35</f>
        <v>0</v>
      </c>
      <c r="M35">
        <f>EDWPCL!W35</f>
        <v>0</v>
      </c>
      <c r="N35">
        <f>'MSW BWN'!W35</f>
        <v>0</v>
      </c>
      <c r="O35">
        <f>TPDDL_ISGS_exbus!DM35</f>
        <v>723.39892899214374</v>
      </c>
      <c r="P35" s="36">
        <v>66.322870871390847</v>
      </c>
      <c r="Q35" s="36">
        <v>26.64</v>
      </c>
      <c r="R35" s="38">
        <v>20.2</v>
      </c>
      <c r="S35" s="38">
        <v>0</v>
      </c>
      <c r="T35" s="37">
        <f>SUMPRODUCT(LTA!J35:AN35,LTA!J$101:AN$101,LTA!J$105:AN$105)</f>
        <v>15.870000000000001</v>
      </c>
      <c r="U35" s="37">
        <f>SUMPRODUCT(LTA!J35:AN35,LTA!J$102:AN$102,LTA!J$105:AN$105)</f>
        <v>364.44500999999997</v>
      </c>
      <c r="V35" s="66">
        <f>SUMPRODUCT(MTOA!B35:G35,MTOA!B$102:G$102,MTOA!B$105:G$105)</f>
        <v>0</v>
      </c>
      <c r="W35" s="66">
        <f>SUMPRODUCT(MTOA!B35:G35,MTOA!B$101:G$101,MTOA!B$105:G$105)</f>
        <v>0</v>
      </c>
      <c r="X35">
        <v>0</v>
      </c>
      <c r="Y35" s="34">
        <f>IEX!J35</f>
        <v>0</v>
      </c>
      <c r="Z35" s="34">
        <f>IEX!P35</f>
        <v>0</v>
      </c>
      <c r="AA35" s="75">
        <f>STOA!J35</f>
        <v>1.66</v>
      </c>
      <c r="AB35" s="75">
        <f>-STOA!P35</f>
        <v>0</v>
      </c>
      <c r="AC35">
        <f t="shared" si="0"/>
        <v>11.208725545153406</v>
      </c>
      <c r="AD35">
        <f t="shared" si="1"/>
        <v>1323.1633631635855</v>
      </c>
      <c r="AE35">
        <f>'IDT-1'!F35</f>
        <v>-8.8529999999999998</v>
      </c>
      <c r="AF35" s="24"/>
      <c r="AG35">
        <f t="shared" si="2"/>
        <v>1314.3103631635854</v>
      </c>
      <c r="AI35" s="34">
        <f>PXIL!J35</f>
        <v>0</v>
      </c>
      <c r="AJ35" s="34">
        <f>PXIL!P35</f>
        <v>0</v>
      </c>
      <c r="AK35" s="34">
        <f>RTM_IEX!J35</f>
        <v>27.54</v>
      </c>
      <c r="AL35" s="34">
        <f>RTM_IEX!P35</f>
        <v>0</v>
      </c>
      <c r="AM35" s="34">
        <f>RTM_PXI!J35</f>
        <v>0</v>
      </c>
      <c r="AN35" s="34">
        <f>RTM_PXI!P35</f>
        <v>0</v>
      </c>
      <c r="AO35" s="148">
        <f>GDAM_IEX!J35</f>
        <v>0</v>
      </c>
      <c r="AP35" s="148">
        <f>GDAM_IEX!P35</f>
        <v>0</v>
      </c>
      <c r="AQ35" s="148">
        <f>GDAM_PXI!J35</f>
        <v>0</v>
      </c>
      <c r="AR35" s="148">
        <f>GDAM_PXI!P35</f>
        <v>0</v>
      </c>
      <c r="AS35">
        <f>HPX!J35</f>
        <v>0</v>
      </c>
      <c r="AT35">
        <f>HPX!P35</f>
        <v>0</v>
      </c>
    </row>
    <row r="36" spans="1:46">
      <c r="A36" t="s">
        <v>78</v>
      </c>
      <c r="D36">
        <f>TWEPL!R36</f>
        <v>7.6729499999999993</v>
      </c>
      <c r="E36">
        <f>GT_NG!T36</f>
        <v>11.015047879616965</v>
      </c>
      <c r="F36">
        <f>GT_Spot!T36</f>
        <v>0</v>
      </c>
      <c r="G36">
        <f>PPCL_NG!T36</f>
        <v>0</v>
      </c>
      <c r="H36">
        <f>PPCL_Spot!T36</f>
        <v>0</v>
      </c>
      <c r="I36">
        <f>Bawana_NG!T36</f>
        <v>69.607280965587279</v>
      </c>
      <c r="J36">
        <f>Bawana_RLNG!T36</f>
        <v>0</v>
      </c>
      <c r="K36">
        <f>Bawana_Spot!T36</f>
        <v>0</v>
      </c>
      <c r="L36">
        <f>TWOMCL!S36</f>
        <v>0</v>
      </c>
      <c r="M36">
        <f>EDWPCL!W36</f>
        <v>0</v>
      </c>
      <c r="N36">
        <f>'MSW BWN'!W36</f>
        <v>0</v>
      </c>
      <c r="O36">
        <f>TPDDL_ISGS_exbus!DM36</f>
        <v>670.02579356252863</v>
      </c>
      <c r="P36" s="36">
        <v>66.322870871390847</v>
      </c>
      <c r="Q36" s="36">
        <v>26.64</v>
      </c>
      <c r="R36" s="38">
        <v>20.2</v>
      </c>
      <c r="S36" s="38">
        <v>0</v>
      </c>
      <c r="T36" s="37">
        <f>SUMPRODUCT(LTA!J36:AN36,LTA!J$101:AN$101,LTA!J$105:AN$105)</f>
        <v>24.87</v>
      </c>
      <c r="U36" s="37">
        <f>SUMPRODUCT(LTA!J36:AN36,LTA!J$102:AN$102,LTA!J$105:AN$105)</f>
        <v>372.88158199999998</v>
      </c>
      <c r="V36" s="66">
        <f>SUMPRODUCT(MTOA!B36:G36,MTOA!B$102:G$102,MTOA!B$105:G$105)</f>
        <v>0</v>
      </c>
      <c r="W36" s="66">
        <f>SUMPRODUCT(MTOA!B36:G36,MTOA!B$101:G$101,MTOA!B$105:G$105)</f>
        <v>0</v>
      </c>
      <c r="X36">
        <v>0</v>
      </c>
      <c r="Y36" s="34">
        <f>IEX!J36</f>
        <v>18.559999999999999</v>
      </c>
      <c r="Z36" s="34">
        <f>IEX!P36</f>
        <v>0</v>
      </c>
      <c r="AA36" s="75">
        <f>STOA!J36</f>
        <v>1.66</v>
      </c>
      <c r="AB36" s="75">
        <f>-STOA!P36</f>
        <v>0</v>
      </c>
      <c r="AC36">
        <f t="shared" si="0"/>
        <v>11.292586412344638</v>
      </c>
      <c r="AD36">
        <f t="shared" si="1"/>
        <v>1333.0629388667792</v>
      </c>
      <c r="AE36">
        <f>'IDT-1'!F36</f>
        <v>0</v>
      </c>
      <c r="AF36" s="24"/>
      <c r="AG36">
        <f t="shared" si="2"/>
        <v>1333.0629388667792</v>
      </c>
      <c r="AI36" s="34">
        <f>PXIL!J36</f>
        <v>0</v>
      </c>
      <c r="AJ36" s="34">
        <f>PXIL!P36</f>
        <v>0</v>
      </c>
      <c r="AK36" s="34">
        <f>RTM_IEX!J36</f>
        <v>54.9</v>
      </c>
      <c r="AL36" s="34">
        <f>RTM_IEX!P36</f>
        <v>0</v>
      </c>
      <c r="AM36" s="34">
        <f>RTM_PXI!J36</f>
        <v>0</v>
      </c>
      <c r="AN36" s="34">
        <f>RTM_PXI!P36</f>
        <v>0</v>
      </c>
      <c r="AO36" s="148">
        <f>GDAM_IEX!J36</f>
        <v>0</v>
      </c>
      <c r="AP36" s="148">
        <f>GDAM_IEX!P36</f>
        <v>0</v>
      </c>
      <c r="AQ36" s="148">
        <f>GDAM_PXI!J36</f>
        <v>0</v>
      </c>
      <c r="AR36" s="148">
        <f>GDAM_PXI!P36</f>
        <v>0</v>
      </c>
      <c r="AS36">
        <f>HPX!J36</f>
        <v>0</v>
      </c>
      <c r="AT36">
        <f>HPX!P36</f>
        <v>0</v>
      </c>
    </row>
    <row r="37" spans="1:46">
      <c r="A37" t="s">
        <v>79</v>
      </c>
      <c r="D37">
        <f>TWEPL!R37</f>
        <v>7.6729499999999993</v>
      </c>
      <c r="E37">
        <f>GT_NG!T37</f>
        <v>11.015047879616965</v>
      </c>
      <c r="F37">
        <f>GT_Spot!T37</f>
        <v>0</v>
      </c>
      <c r="G37">
        <f>PPCL_NG!T37</f>
        <v>0</v>
      </c>
      <c r="H37">
        <f>PPCL_Spot!T37</f>
        <v>0</v>
      </c>
      <c r="I37">
        <f>Bawana_NG!T37</f>
        <v>69.607280965587279</v>
      </c>
      <c r="J37">
        <f>Bawana_RLNG!T37</f>
        <v>0</v>
      </c>
      <c r="K37">
        <f>Bawana_Spot!T37</f>
        <v>0</v>
      </c>
      <c r="L37">
        <f>TWOMCL!S37</f>
        <v>0</v>
      </c>
      <c r="M37">
        <f>EDWPCL!W37</f>
        <v>0</v>
      </c>
      <c r="N37">
        <f>'MSW BWN'!W37</f>
        <v>0</v>
      </c>
      <c r="O37">
        <f>TPDDL_ISGS_exbus!DM37</f>
        <v>669.92512476126592</v>
      </c>
      <c r="P37" s="36">
        <v>66.322870871390847</v>
      </c>
      <c r="Q37" s="36">
        <v>26.64</v>
      </c>
      <c r="R37" s="38">
        <v>22.2</v>
      </c>
      <c r="S37" s="38">
        <v>0</v>
      </c>
      <c r="T37" s="37">
        <f>SUMPRODUCT(LTA!J37:AN37,LTA!J$101:AN$101,LTA!J$105:AN$105)</f>
        <v>34.799999999999997</v>
      </c>
      <c r="U37" s="37">
        <f>SUMPRODUCT(LTA!J37:AN37,LTA!J$102:AN$102,LTA!J$105:AN$105)</f>
        <v>380.84519199999994</v>
      </c>
      <c r="V37" s="66">
        <f>SUMPRODUCT(MTOA!B37:G37,MTOA!B$102:G$102,MTOA!B$105:G$105)</f>
        <v>0</v>
      </c>
      <c r="W37" s="66">
        <f>SUMPRODUCT(MTOA!B37:G37,MTOA!B$101:G$101,MTOA!B$105:G$105)</f>
        <v>0</v>
      </c>
      <c r="X37">
        <v>0</v>
      </c>
      <c r="Y37" s="34">
        <f>IEX!J37</f>
        <v>15.58</v>
      </c>
      <c r="Z37" s="34">
        <f>IEX!P37</f>
        <v>0</v>
      </c>
      <c r="AA37" s="75">
        <f>STOA!J37</f>
        <v>1.66</v>
      </c>
      <c r="AB37" s="75">
        <f>-STOA!P37</f>
        <v>0</v>
      </c>
      <c r="AC37">
        <f t="shared" si="0"/>
        <v>11.437091118414031</v>
      </c>
      <c r="AD37">
        <f t="shared" si="1"/>
        <v>1350.121375359447</v>
      </c>
      <c r="AE37">
        <f>'IDT-1'!F37</f>
        <v>0</v>
      </c>
      <c r="AF37" s="24"/>
      <c r="AG37">
        <f t="shared" si="2"/>
        <v>1350.121375359447</v>
      </c>
      <c r="AI37" s="34">
        <f>PXIL!J37</f>
        <v>0</v>
      </c>
      <c r="AJ37" s="34">
        <f>PXIL!P37</f>
        <v>0</v>
      </c>
      <c r="AK37" s="34">
        <f>RTM_IEX!J37</f>
        <v>55.29</v>
      </c>
      <c r="AL37" s="34">
        <f>RTM_IEX!P37</f>
        <v>0</v>
      </c>
      <c r="AM37" s="34">
        <f>RTM_PXI!J37</f>
        <v>0</v>
      </c>
      <c r="AN37" s="34">
        <f>RTM_PXI!P37</f>
        <v>0</v>
      </c>
      <c r="AO37" s="148">
        <f>GDAM_IEX!J37</f>
        <v>0</v>
      </c>
      <c r="AP37" s="148">
        <f>GDAM_IEX!P37</f>
        <v>0</v>
      </c>
      <c r="AQ37" s="148">
        <f>GDAM_PXI!J37</f>
        <v>0</v>
      </c>
      <c r="AR37" s="148">
        <f>GDAM_PXI!P37</f>
        <v>0</v>
      </c>
      <c r="AS37">
        <f>HPX!J37</f>
        <v>0</v>
      </c>
      <c r="AT37">
        <f>HPX!P37</f>
        <v>0</v>
      </c>
    </row>
    <row r="38" spans="1:46">
      <c r="A38" t="s">
        <v>80</v>
      </c>
      <c r="D38">
        <f>TWEPL!R38</f>
        <v>7.6729499999999993</v>
      </c>
      <c r="E38">
        <f>GT_NG!T38</f>
        <v>11.015047879616965</v>
      </c>
      <c r="F38">
        <f>GT_Spot!T38</f>
        <v>0</v>
      </c>
      <c r="G38">
        <f>PPCL_NG!T38</f>
        <v>0</v>
      </c>
      <c r="H38">
        <f>PPCL_Spot!T38</f>
        <v>0</v>
      </c>
      <c r="I38">
        <f>Bawana_NG!T38</f>
        <v>69.607280965587279</v>
      </c>
      <c r="J38">
        <f>Bawana_RLNG!T38</f>
        <v>0</v>
      </c>
      <c r="K38">
        <f>Bawana_Spot!T38</f>
        <v>0</v>
      </c>
      <c r="L38">
        <f>TWOMCL!S38</f>
        <v>0</v>
      </c>
      <c r="M38">
        <f>EDWPCL!W38</f>
        <v>0</v>
      </c>
      <c r="N38">
        <f>'MSW BWN'!W38</f>
        <v>0</v>
      </c>
      <c r="O38">
        <f>TPDDL_ISGS_exbus!DM38</f>
        <v>664.32137289099433</v>
      </c>
      <c r="P38" s="36">
        <v>66.322870871390847</v>
      </c>
      <c r="Q38" s="36">
        <v>26.64</v>
      </c>
      <c r="R38" s="38">
        <v>22.2</v>
      </c>
      <c r="S38" s="38">
        <v>0</v>
      </c>
      <c r="T38" s="37">
        <f>SUMPRODUCT(LTA!J38:AN38,LTA!J$101:AN$101,LTA!J$105:AN$105)</f>
        <v>44.7</v>
      </c>
      <c r="U38" s="37">
        <f>SUMPRODUCT(LTA!J38:AN38,LTA!J$102:AN$102,LTA!J$105:AN$105)</f>
        <v>390.47028799999998</v>
      </c>
      <c r="V38" s="66">
        <f>SUMPRODUCT(MTOA!B38:G38,MTOA!B$102:G$102,MTOA!B$105:G$105)</f>
        <v>0</v>
      </c>
      <c r="W38" s="66">
        <f>SUMPRODUCT(MTOA!B38:G38,MTOA!B$101:G$101,MTOA!B$105:G$105)</f>
        <v>0</v>
      </c>
      <c r="X38">
        <v>0</v>
      </c>
      <c r="Y38" s="34">
        <f>IEX!J38</f>
        <v>0</v>
      </c>
      <c r="Z38" s="34">
        <f>IEX!P38</f>
        <v>0</v>
      </c>
      <c r="AA38" s="75">
        <f>STOA!J38</f>
        <v>1.66</v>
      </c>
      <c r="AB38" s="75">
        <f>-STOA!P38</f>
        <v>0</v>
      </c>
      <c r="AC38">
        <f t="shared" si="0"/>
        <v>11.38258640910375</v>
      </c>
      <c r="AD38">
        <f t="shared" si="1"/>
        <v>1343.6872241984856</v>
      </c>
      <c r="AE38">
        <f>'IDT-1'!F38</f>
        <v>3.879</v>
      </c>
      <c r="AF38" s="24"/>
      <c r="AG38">
        <f t="shared" si="2"/>
        <v>1347.5662241984855</v>
      </c>
      <c r="AI38" s="34">
        <f>PXIL!J38</f>
        <v>0</v>
      </c>
      <c r="AJ38" s="34">
        <f>PXIL!P38</f>
        <v>0</v>
      </c>
      <c r="AK38" s="34">
        <f>RTM_IEX!J38</f>
        <v>50.46</v>
      </c>
      <c r="AL38" s="34">
        <f>RTM_IEX!P38</f>
        <v>0</v>
      </c>
      <c r="AM38" s="34">
        <f>RTM_PXI!J38</f>
        <v>0</v>
      </c>
      <c r="AN38" s="34">
        <f>RTM_PXI!P38</f>
        <v>0</v>
      </c>
      <c r="AO38" s="148">
        <f>GDAM_IEX!J38</f>
        <v>0</v>
      </c>
      <c r="AP38" s="148">
        <f>GDAM_IEX!P38</f>
        <v>0</v>
      </c>
      <c r="AQ38" s="148">
        <f>GDAM_PXI!J38</f>
        <v>0</v>
      </c>
      <c r="AR38" s="148">
        <f>GDAM_PXI!P38</f>
        <v>0</v>
      </c>
      <c r="AS38">
        <f>HPX!J38</f>
        <v>0</v>
      </c>
      <c r="AT38">
        <f>HPX!P38</f>
        <v>0</v>
      </c>
    </row>
    <row r="39" spans="1:46">
      <c r="A39" t="s">
        <v>81</v>
      </c>
      <c r="D39">
        <f>TWEPL!R39</f>
        <v>7.6729499999999993</v>
      </c>
      <c r="E39">
        <f>GT_NG!T39</f>
        <v>10.924760601915185</v>
      </c>
      <c r="F39">
        <f>GT_Spot!T39</f>
        <v>0</v>
      </c>
      <c r="G39">
        <f>PPCL_NG!T39</f>
        <v>0</v>
      </c>
      <c r="H39">
        <f>PPCL_Spot!T39</f>
        <v>0</v>
      </c>
      <c r="I39">
        <f>Bawana_NG!T39</f>
        <v>69.607280965587279</v>
      </c>
      <c r="J39">
        <f>Bawana_RLNG!T39</f>
        <v>0</v>
      </c>
      <c r="K39">
        <f>Bawana_Spot!T39</f>
        <v>0</v>
      </c>
      <c r="L39">
        <f>TWOMCL!S39</f>
        <v>0</v>
      </c>
      <c r="M39">
        <f>EDWPCL!W39</f>
        <v>0</v>
      </c>
      <c r="N39">
        <f>'MSW BWN'!W39</f>
        <v>0</v>
      </c>
      <c r="O39">
        <f>TPDDL_ISGS_exbus!DM39</f>
        <v>660.13478484099437</v>
      </c>
      <c r="P39" s="36">
        <v>69.650000000000006</v>
      </c>
      <c r="Q39" s="36">
        <v>26.64</v>
      </c>
      <c r="R39" s="38">
        <v>22.2</v>
      </c>
      <c r="S39" s="38">
        <v>0</v>
      </c>
      <c r="T39" s="37">
        <f>SUMPRODUCT(LTA!J39:AN39,LTA!J$101:AN$101,LTA!J$105:AN$105)</f>
        <v>49.18</v>
      </c>
      <c r="U39" s="37">
        <f>SUMPRODUCT(LTA!J39:AN39,LTA!J$102:AN$102,LTA!J$105:AN$105)</f>
        <v>399.90054399999997</v>
      </c>
      <c r="V39" s="66">
        <f>SUMPRODUCT(MTOA!B39:G39,MTOA!B$102:G$102,MTOA!B$105:G$105)</f>
        <v>0</v>
      </c>
      <c r="W39" s="66">
        <f>SUMPRODUCT(MTOA!B39:G39,MTOA!B$101:G$101,MTOA!B$105:G$105)</f>
        <v>0</v>
      </c>
      <c r="X39">
        <v>0</v>
      </c>
      <c r="Y39" s="34">
        <f>IEX!J39</f>
        <v>6.68</v>
      </c>
      <c r="Z39" s="34">
        <f>IEX!P39</f>
        <v>0</v>
      </c>
      <c r="AA39" s="75">
        <f>STOA!J39</f>
        <v>1.56</v>
      </c>
      <c r="AB39" s="75">
        <f>-STOA!P39</f>
        <v>0</v>
      </c>
      <c r="AC39">
        <f t="shared" si="0"/>
        <v>11.639126691431372</v>
      </c>
      <c r="AD39">
        <f t="shared" si="1"/>
        <v>1373.9711937170655</v>
      </c>
      <c r="AE39">
        <f>'IDT-1'!F39</f>
        <v>18.306999999999999</v>
      </c>
      <c r="AF39" s="24"/>
      <c r="AG39">
        <f t="shared" si="2"/>
        <v>1392.2781937170655</v>
      </c>
      <c r="AI39" s="34">
        <f>PXIL!J39</f>
        <v>0</v>
      </c>
      <c r="AJ39" s="34">
        <f>PXIL!P39</f>
        <v>0</v>
      </c>
      <c r="AK39" s="34">
        <f>RTM_IEX!J39</f>
        <v>61.46</v>
      </c>
      <c r="AL39" s="34">
        <f>RTM_IEX!P39</f>
        <v>0</v>
      </c>
      <c r="AM39" s="34">
        <f>RTM_PXI!J39</f>
        <v>0</v>
      </c>
      <c r="AN39" s="34">
        <f>RTM_PXI!P39</f>
        <v>0</v>
      </c>
      <c r="AO39" s="148">
        <f>GDAM_IEX!J39</f>
        <v>0</v>
      </c>
      <c r="AP39" s="148">
        <f>GDAM_IEX!P39</f>
        <v>0</v>
      </c>
      <c r="AQ39" s="148">
        <f>GDAM_PXI!J39</f>
        <v>0</v>
      </c>
      <c r="AR39" s="148">
        <f>GDAM_PXI!P39</f>
        <v>0</v>
      </c>
      <c r="AS39">
        <f>HPX!J39</f>
        <v>0</v>
      </c>
      <c r="AT39">
        <f>HPX!P39</f>
        <v>0</v>
      </c>
    </row>
    <row r="40" spans="1:46">
      <c r="A40" t="s">
        <v>82</v>
      </c>
      <c r="D40">
        <f>TWEPL!R40</f>
        <v>7.6729499999999993</v>
      </c>
      <c r="E40">
        <f>GT_NG!T40</f>
        <v>10.924760601915185</v>
      </c>
      <c r="F40">
        <f>GT_Spot!T40</f>
        <v>0</v>
      </c>
      <c r="G40">
        <f>PPCL_NG!T40</f>
        <v>0</v>
      </c>
      <c r="H40">
        <f>PPCL_Spot!T40</f>
        <v>0</v>
      </c>
      <c r="I40">
        <f>Bawana_NG!T40</f>
        <v>69.607280965587279</v>
      </c>
      <c r="J40">
        <f>Bawana_RLNG!T40</f>
        <v>0</v>
      </c>
      <c r="K40">
        <f>Bawana_Spot!T40</f>
        <v>0</v>
      </c>
      <c r="L40">
        <f>TWOMCL!S40</f>
        <v>0</v>
      </c>
      <c r="M40">
        <f>EDWPCL!W40</f>
        <v>0</v>
      </c>
      <c r="N40">
        <f>'MSW BWN'!W40</f>
        <v>0</v>
      </c>
      <c r="O40">
        <f>TPDDL_ISGS_exbus!DM40</f>
        <v>653.22684198650654</v>
      </c>
      <c r="P40" s="36">
        <v>69.650000000000006</v>
      </c>
      <c r="Q40" s="36">
        <v>26.64</v>
      </c>
      <c r="R40" s="38">
        <v>22.2</v>
      </c>
      <c r="S40" s="38">
        <v>0</v>
      </c>
      <c r="T40" s="37">
        <f>SUMPRODUCT(LTA!J40:AN40,LTA!J$101:AN$101,LTA!J$105:AN$105)</f>
        <v>57.59</v>
      </c>
      <c r="U40" s="37">
        <f>SUMPRODUCT(LTA!J40:AN40,LTA!J$102:AN$102,LTA!J$105:AN$105)</f>
        <v>409.45744599999995</v>
      </c>
      <c r="V40" s="66">
        <f>SUMPRODUCT(MTOA!B40:G40,MTOA!B$102:G$102,MTOA!B$105:G$105)</f>
        <v>0</v>
      </c>
      <c r="W40" s="66">
        <f>SUMPRODUCT(MTOA!B40:G40,MTOA!B$101:G$101,MTOA!B$105:G$105)</f>
        <v>0</v>
      </c>
      <c r="X40">
        <v>0</v>
      </c>
      <c r="Y40" s="34">
        <f>IEX!J40</f>
        <v>48.68</v>
      </c>
      <c r="Z40" s="34">
        <f>IEX!P40</f>
        <v>0</v>
      </c>
      <c r="AA40" s="75">
        <f>STOA!J40</f>
        <v>1.56</v>
      </c>
      <c r="AB40" s="75">
        <f>-STOA!P40</f>
        <v>0</v>
      </c>
      <c r="AC40">
        <f t="shared" si="0"/>
        <v>12.299021948253674</v>
      </c>
      <c r="AD40">
        <f t="shared" si="1"/>
        <v>1451.8702576057553</v>
      </c>
      <c r="AE40">
        <f>'IDT-1'!F40</f>
        <v>20.594999999999999</v>
      </c>
      <c r="AF40" s="24"/>
      <c r="AG40">
        <f t="shared" si="2"/>
        <v>1472.4652576057554</v>
      </c>
      <c r="AI40" s="34">
        <f>PXIL!J40</f>
        <v>0</v>
      </c>
      <c r="AJ40" s="34">
        <f>PXIL!P40</f>
        <v>0</v>
      </c>
      <c r="AK40" s="34">
        <f>RTM_IEX!J40</f>
        <v>86.96</v>
      </c>
      <c r="AL40" s="34">
        <f>RTM_IEX!P40</f>
        <v>0</v>
      </c>
      <c r="AM40" s="34">
        <f>RTM_PXI!J40</f>
        <v>0</v>
      </c>
      <c r="AN40" s="34">
        <f>RTM_PXI!P40</f>
        <v>0</v>
      </c>
      <c r="AO40" s="148">
        <f>GDAM_IEX!J40</f>
        <v>0</v>
      </c>
      <c r="AP40" s="148">
        <f>GDAM_IEX!P40</f>
        <v>0</v>
      </c>
      <c r="AQ40" s="148">
        <f>GDAM_PXI!J40</f>
        <v>0</v>
      </c>
      <c r="AR40" s="148">
        <f>GDAM_PXI!P40</f>
        <v>0</v>
      </c>
      <c r="AS40">
        <f>HPX!J40</f>
        <v>0</v>
      </c>
      <c r="AT40">
        <f>HPX!P40</f>
        <v>0</v>
      </c>
    </row>
    <row r="41" spans="1:46">
      <c r="A41" t="s">
        <v>83</v>
      </c>
      <c r="D41">
        <f>TWEPL!R41</f>
        <v>7.6729499999999993</v>
      </c>
      <c r="E41">
        <f>GT_NG!T41</f>
        <v>10.924760601915185</v>
      </c>
      <c r="F41">
        <f>GT_Spot!T41</f>
        <v>0</v>
      </c>
      <c r="G41">
        <f>PPCL_NG!T41</f>
        <v>0</v>
      </c>
      <c r="H41">
        <f>PPCL_Spot!T41</f>
        <v>0</v>
      </c>
      <c r="I41">
        <f>Bawana_NG!T41</f>
        <v>69.607280965587279</v>
      </c>
      <c r="J41">
        <f>Bawana_RLNG!T41</f>
        <v>0</v>
      </c>
      <c r="K41">
        <f>Bawana_Spot!T41</f>
        <v>0</v>
      </c>
      <c r="L41">
        <f>TWOMCL!S41</f>
        <v>0</v>
      </c>
      <c r="M41">
        <f>EDWPCL!W41</f>
        <v>0</v>
      </c>
      <c r="N41">
        <f>'MSW BWN'!W41</f>
        <v>0</v>
      </c>
      <c r="O41">
        <f>TPDDL_ISGS_exbus!DM41</f>
        <v>664.37866426533003</v>
      </c>
      <c r="P41" s="36">
        <v>69.650000000000006</v>
      </c>
      <c r="Q41" s="36">
        <v>26.64</v>
      </c>
      <c r="R41" s="38">
        <v>22.2</v>
      </c>
      <c r="S41" s="38">
        <v>0</v>
      </c>
      <c r="T41" s="37">
        <f>SUMPRODUCT(LTA!J41:AN41,LTA!J$101:AN$101,LTA!J$105:AN$105)</f>
        <v>64.180000000000007</v>
      </c>
      <c r="U41" s="37">
        <f>SUMPRODUCT(LTA!J41:AN41,LTA!J$102:AN$102,LTA!J$105:AN$105)</f>
        <v>421.54576199999997</v>
      </c>
      <c r="V41" s="66">
        <f>SUMPRODUCT(MTOA!B41:G41,MTOA!B$102:G$102,MTOA!B$105:G$105)</f>
        <v>0</v>
      </c>
      <c r="W41" s="66">
        <f>SUMPRODUCT(MTOA!B41:G41,MTOA!B$101:G$101,MTOA!B$105:G$105)</f>
        <v>0</v>
      </c>
      <c r="X41">
        <v>0</v>
      </c>
      <c r="Y41" s="34">
        <f>IEX!J41</f>
        <v>57.01</v>
      </c>
      <c r="Z41" s="34">
        <f>IEX!P41</f>
        <v>0</v>
      </c>
      <c r="AA41" s="75">
        <f>STOA!J41</f>
        <v>1.56</v>
      </c>
      <c r="AB41" s="75">
        <f>-STOA!P41</f>
        <v>0</v>
      </c>
      <c r="AC41">
        <f t="shared" si="0"/>
        <v>12.123547109795791</v>
      </c>
      <c r="AD41">
        <f t="shared" si="1"/>
        <v>1431.1558707230367</v>
      </c>
      <c r="AE41">
        <f>'IDT-1'!F41</f>
        <v>39</v>
      </c>
      <c r="AF41" s="24"/>
      <c r="AG41">
        <f t="shared" si="2"/>
        <v>1470.1558707230367</v>
      </c>
      <c r="AI41" s="34">
        <f>PXIL!J41</f>
        <v>0</v>
      </c>
      <c r="AJ41" s="34">
        <f>PXIL!P41</f>
        <v>0</v>
      </c>
      <c r="AK41" s="34">
        <f>RTM_IEX!J41</f>
        <v>27.91</v>
      </c>
      <c r="AL41" s="34">
        <f>RTM_IEX!P41</f>
        <v>0</v>
      </c>
      <c r="AM41" s="34">
        <f>RTM_PXI!J41</f>
        <v>0</v>
      </c>
      <c r="AN41" s="34">
        <f>RTM_PXI!P41</f>
        <v>0</v>
      </c>
      <c r="AO41" s="148">
        <f>GDAM_IEX!J41</f>
        <v>0</v>
      </c>
      <c r="AP41" s="148">
        <f>GDAM_IEX!P41</f>
        <v>0</v>
      </c>
      <c r="AQ41" s="148">
        <f>GDAM_PXI!J41</f>
        <v>0</v>
      </c>
      <c r="AR41" s="148">
        <f>GDAM_PXI!P41</f>
        <v>0</v>
      </c>
      <c r="AS41">
        <f>HPX!J41</f>
        <v>0</v>
      </c>
      <c r="AT41">
        <f>HPX!P41</f>
        <v>0</v>
      </c>
    </row>
    <row r="42" spans="1:46">
      <c r="A42" t="s">
        <v>84</v>
      </c>
      <c r="D42">
        <f>TWEPL!R42</f>
        <v>7.6729499999999993</v>
      </c>
      <c r="E42">
        <f>GT_NG!T42</f>
        <v>10.924760601915185</v>
      </c>
      <c r="F42">
        <f>GT_Spot!T42</f>
        <v>0</v>
      </c>
      <c r="G42">
        <f>PPCL_NG!T42</f>
        <v>0</v>
      </c>
      <c r="H42">
        <f>PPCL_Spot!T42</f>
        <v>0</v>
      </c>
      <c r="I42">
        <f>Bawana_NG!T42</f>
        <v>69.607280965587279</v>
      </c>
      <c r="J42">
        <f>Bawana_RLNG!T42</f>
        <v>0</v>
      </c>
      <c r="K42">
        <f>Bawana_Spot!T42</f>
        <v>0</v>
      </c>
      <c r="L42">
        <f>TWOMCL!S42</f>
        <v>0</v>
      </c>
      <c r="M42">
        <f>EDWPCL!W42</f>
        <v>0</v>
      </c>
      <c r="N42">
        <f>'MSW BWN'!W42</f>
        <v>0</v>
      </c>
      <c r="O42">
        <f>TPDDL_ISGS_exbus!DM42</f>
        <v>653.1727137163565</v>
      </c>
      <c r="P42" s="36">
        <v>69.650000000000006</v>
      </c>
      <c r="Q42" s="36">
        <v>26.64</v>
      </c>
      <c r="R42" s="38">
        <v>23.7</v>
      </c>
      <c r="S42" s="38">
        <v>0</v>
      </c>
      <c r="T42" s="37">
        <f>SUMPRODUCT(LTA!J42:AN42,LTA!J$101:AN$101,LTA!J$105:AN$105)</f>
        <v>71.710000000000008</v>
      </c>
      <c r="U42" s="37">
        <f>SUMPRODUCT(LTA!J42:AN42,LTA!J$102:AN$102,LTA!J$105:AN$105)</f>
        <v>428.57948599999997</v>
      </c>
      <c r="V42" s="66">
        <f>SUMPRODUCT(MTOA!B42:G42,MTOA!B$102:G$102,MTOA!B$105:G$105)</f>
        <v>0</v>
      </c>
      <c r="W42" s="66">
        <f>SUMPRODUCT(MTOA!B42:G42,MTOA!B$101:G$101,MTOA!B$105:G$105)</f>
        <v>0</v>
      </c>
      <c r="X42">
        <v>0</v>
      </c>
      <c r="Y42" s="34">
        <f>IEX!J42</f>
        <v>51.94</v>
      </c>
      <c r="Z42" s="34">
        <f>IEX!P42</f>
        <v>0</v>
      </c>
      <c r="AA42" s="75">
        <f>STOA!J42</f>
        <v>1.56</v>
      </c>
      <c r="AB42" s="75">
        <f>-STOA!P42</f>
        <v>0</v>
      </c>
      <c r="AC42">
        <f t="shared" si="0"/>
        <v>12.049020406784415</v>
      </c>
      <c r="AD42">
        <f t="shared" si="1"/>
        <v>1422.3581708770746</v>
      </c>
      <c r="AE42">
        <f>'IDT-1'!F42</f>
        <v>60</v>
      </c>
      <c r="AF42" s="24"/>
      <c r="AG42">
        <f t="shared" si="2"/>
        <v>1482.3581708770746</v>
      </c>
      <c r="AI42" s="34">
        <f>PXIL!J42</f>
        <v>0</v>
      </c>
      <c r="AJ42" s="34">
        <f>PXIL!P42</f>
        <v>0</v>
      </c>
      <c r="AK42" s="34">
        <f>RTM_IEX!J42</f>
        <v>19.25</v>
      </c>
      <c r="AL42" s="34">
        <f>RTM_IEX!P42</f>
        <v>0</v>
      </c>
      <c r="AM42" s="34">
        <f>RTM_PXI!J42</f>
        <v>0</v>
      </c>
      <c r="AN42" s="34">
        <f>RTM_PXI!P42</f>
        <v>0</v>
      </c>
      <c r="AO42" s="148">
        <f>GDAM_IEX!J42</f>
        <v>0</v>
      </c>
      <c r="AP42" s="148">
        <f>GDAM_IEX!P42</f>
        <v>0</v>
      </c>
      <c r="AQ42" s="148">
        <f>GDAM_PXI!J42</f>
        <v>0</v>
      </c>
      <c r="AR42" s="148">
        <f>GDAM_PXI!P42</f>
        <v>0</v>
      </c>
      <c r="AS42">
        <f>HPX!J42</f>
        <v>0</v>
      </c>
      <c r="AT42">
        <f>HPX!P42</f>
        <v>0</v>
      </c>
    </row>
    <row r="43" spans="1:46">
      <c r="A43" t="s">
        <v>85</v>
      </c>
      <c r="D43">
        <f>TWEPL!R43</f>
        <v>7.6729499999999993</v>
      </c>
      <c r="E43">
        <f>GT_NG!T43</f>
        <v>10.924760601915185</v>
      </c>
      <c r="F43">
        <f>GT_Spot!T43</f>
        <v>0</v>
      </c>
      <c r="G43">
        <f>PPCL_NG!T43</f>
        <v>0</v>
      </c>
      <c r="H43">
        <f>PPCL_Spot!T43</f>
        <v>0</v>
      </c>
      <c r="I43">
        <f>Bawana_NG!T43</f>
        <v>69.607280965587279</v>
      </c>
      <c r="J43">
        <f>Bawana_RLNG!T43</f>
        <v>0</v>
      </c>
      <c r="K43">
        <f>Bawana_Spot!T43</f>
        <v>0</v>
      </c>
      <c r="L43">
        <f>TWOMCL!S43</f>
        <v>0</v>
      </c>
      <c r="M43">
        <f>EDWPCL!W43</f>
        <v>0</v>
      </c>
      <c r="N43">
        <f>'MSW BWN'!W43</f>
        <v>0</v>
      </c>
      <c r="O43">
        <f>TPDDL_ISGS_exbus!DM43</f>
        <v>633.21104858322803</v>
      </c>
      <c r="P43" s="36">
        <v>69.650000000000006</v>
      </c>
      <c r="Q43" s="36">
        <v>26.64</v>
      </c>
      <c r="R43" s="38">
        <v>23.7</v>
      </c>
      <c r="S43" s="38">
        <v>0</v>
      </c>
      <c r="T43" s="37">
        <f>SUMPRODUCT(LTA!J43:AN43,LTA!J$101:AN$101,LTA!J$105:AN$105)</f>
        <v>76.86</v>
      </c>
      <c r="U43" s="37">
        <f>SUMPRODUCT(LTA!J43:AN43,LTA!J$102:AN$102,LTA!J$105:AN$105)</f>
        <v>435.13811199999998</v>
      </c>
      <c r="V43" s="66">
        <f>SUMPRODUCT(MTOA!B43:G43,MTOA!B$102:G$102,MTOA!B$105:G$105)</f>
        <v>0</v>
      </c>
      <c r="W43" s="66">
        <f>SUMPRODUCT(MTOA!B43:G43,MTOA!B$101:G$101,MTOA!B$105:G$105)</f>
        <v>0</v>
      </c>
      <c r="X43">
        <v>0</v>
      </c>
      <c r="Y43" s="34">
        <f>IEX!J43</f>
        <v>92.08</v>
      </c>
      <c r="Z43" s="34">
        <f>IEX!P43</f>
        <v>0</v>
      </c>
      <c r="AA43" s="75">
        <f>STOA!J43</f>
        <v>1.56</v>
      </c>
      <c r="AB43" s="75">
        <f>-STOA!P43</f>
        <v>0</v>
      </c>
      <c r="AC43">
        <f t="shared" si="0"/>
        <v>12.381550878066136</v>
      </c>
      <c r="AD43">
        <f t="shared" si="1"/>
        <v>1461.6126012726645</v>
      </c>
      <c r="AE43">
        <f>'IDT-1'!F43</f>
        <v>34.326000000000001</v>
      </c>
      <c r="AF43" s="24"/>
      <c r="AG43">
        <f t="shared" si="2"/>
        <v>1495.9386012726645</v>
      </c>
      <c r="AI43" s="34">
        <f>PXIL!J43</f>
        <v>0</v>
      </c>
      <c r="AJ43" s="34">
        <f>PXIL!P43</f>
        <v>0</v>
      </c>
      <c r="AK43" s="34">
        <f>RTM_IEX!J43</f>
        <v>26.95</v>
      </c>
      <c r="AL43" s="34">
        <f>RTM_IEX!P43</f>
        <v>0</v>
      </c>
      <c r="AM43" s="34">
        <f>RTM_PXI!J43</f>
        <v>0</v>
      </c>
      <c r="AN43" s="34">
        <f>RTM_PXI!P43</f>
        <v>0</v>
      </c>
      <c r="AO43" s="148">
        <f>GDAM_IEX!J43</f>
        <v>0</v>
      </c>
      <c r="AP43" s="148">
        <f>GDAM_IEX!P43</f>
        <v>0</v>
      </c>
      <c r="AQ43" s="148">
        <f>GDAM_PXI!J43</f>
        <v>0</v>
      </c>
      <c r="AR43" s="148">
        <f>GDAM_PXI!P43</f>
        <v>0</v>
      </c>
      <c r="AS43">
        <f>HPX!J43</f>
        <v>0</v>
      </c>
      <c r="AT43">
        <f>HPX!P43</f>
        <v>0</v>
      </c>
    </row>
    <row r="44" spans="1:46">
      <c r="A44" t="s">
        <v>86</v>
      </c>
      <c r="D44">
        <f>TWEPL!R44</f>
        <v>7.6729499999999993</v>
      </c>
      <c r="E44">
        <f>GT_NG!T44</f>
        <v>10.924760601915185</v>
      </c>
      <c r="F44">
        <f>GT_Spot!T44</f>
        <v>0</v>
      </c>
      <c r="G44">
        <f>PPCL_NG!T44</f>
        <v>0</v>
      </c>
      <c r="H44">
        <f>PPCL_Spot!T44</f>
        <v>0</v>
      </c>
      <c r="I44">
        <f>Bawana_NG!T44</f>
        <v>69.607280965587279</v>
      </c>
      <c r="J44">
        <f>Bawana_RLNG!T44</f>
        <v>0</v>
      </c>
      <c r="K44">
        <f>Bawana_Spot!T44</f>
        <v>0</v>
      </c>
      <c r="L44">
        <f>TWOMCL!S44</f>
        <v>0</v>
      </c>
      <c r="M44">
        <f>EDWPCL!W44</f>
        <v>0</v>
      </c>
      <c r="N44">
        <f>'MSW BWN'!W44</f>
        <v>0</v>
      </c>
      <c r="O44">
        <f>TPDDL_ISGS_exbus!DM44</f>
        <v>632.72199983730411</v>
      </c>
      <c r="P44" s="36">
        <v>69.650000000000006</v>
      </c>
      <c r="Q44" s="36">
        <v>26.64</v>
      </c>
      <c r="R44" s="38">
        <v>23.7</v>
      </c>
      <c r="S44" s="38">
        <v>0</v>
      </c>
      <c r="T44" s="37">
        <f>SUMPRODUCT(LTA!J44:AN44,LTA!J$101:AN$101,LTA!J$105:AN$105)</f>
        <v>84.08</v>
      </c>
      <c r="U44" s="37">
        <f>SUMPRODUCT(LTA!J44:AN44,LTA!J$102:AN$102,LTA!J$105:AN$105)</f>
        <v>441.71519000000001</v>
      </c>
      <c r="V44" s="66">
        <f>SUMPRODUCT(MTOA!B44:G44,MTOA!B$102:G$102,MTOA!B$105:G$105)</f>
        <v>0</v>
      </c>
      <c r="W44" s="66">
        <f>SUMPRODUCT(MTOA!B44:G44,MTOA!B$101:G$101,MTOA!B$105:G$105)</f>
        <v>0</v>
      </c>
      <c r="X44">
        <v>0</v>
      </c>
      <c r="Y44" s="34">
        <f>IEX!J44</f>
        <v>90.39</v>
      </c>
      <c r="Z44" s="34">
        <f>IEX!P44</f>
        <v>0</v>
      </c>
      <c r="AA44" s="75">
        <f>STOA!J44</f>
        <v>1.56</v>
      </c>
      <c r="AB44" s="75">
        <f>-STOA!P44</f>
        <v>0</v>
      </c>
      <c r="AC44">
        <f t="shared" si="0"/>
        <v>12.349782323800376</v>
      </c>
      <c r="AD44">
        <f t="shared" si="1"/>
        <v>1457.8623990810063</v>
      </c>
      <c r="AE44">
        <f>'IDT-1'!F44</f>
        <v>41.191000000000003</v>
      </c>
      <c r="AF44" s="24"/>
      <c r="AG44">
        <f t="shared" si="2"/>
        <v>1499.0533990810063</v>
      </c>
      <c r="AI44" s="34">
        <f>PXIL!J44</f>
        <v>0</v>
      </c>
      <c r="AJ44" s="34">
        <f>PXIL!P44</f>
        <v>0</v>
      </c>
      <c r="AK44" s="34">
        <f>RTM_IEX!J44</f>
        <v>11.55</v>
      </c>
      <c r="AL44" s="34">
        <f>RTM_IEX!P44</f>
        <v>0</v>
      </c>
      <c r="AM44" s="34">
        <f>RTM_PXI!J44</f>
        <v>0</v>
      </c>
      <c r="AN44" s="34">
        <f>RTM_PXI!P44</f>
        <v>0</v>
      </c>
      <c r="AO44" s="148">
        <f>GDAM_IEX!J44</f>
        <v>0</v>
      </c>
      <c r="AP44" s="148">
        <f>GDAM_IEX!P44</f>
        <v>0</v>
      </c>
      <c r="AQ44" s="148">
        <f>GDAM_PXI!J44</f>
        <v>0</v>
      </c>
      <c r="AR44" s="148">
        <f>GDAM_PXI!P44</f>
        <v>0</v>
      </c>
      <c r="AS44">
        <f>HPX!J44</f>
        <v>0</v>
      </c>
      <c r="AT44">
        <f>HPX!P44</f>
        <v>0</v>
      </c>
    </row>
    <row r="45" spans="1:46">
      <c r="A45" t="s">
        <v>87</v>
      </c>
      <c r="D45">
        <f>TWEPL!R45</f>
        <v>7.6729499999999993</v>
      </c>
      <c r="E45">
        <f>GT_NG!T45</f>
        <v>10.924760601915185</v>
      </c>
      <c r="F45">
        <f>GT_Spot!T45</f>
        <v>0</v>
      </c>
      <c r="G45">
        <f>PPCL_NG!T45</f>
        <v>0</v>
      </c>
      <c r="H45">
        <f>PPCL_Spot!T45</f>
        <v>0</v>
      </c>
      <c r="I45">
        <f>Bawana_NG!T45</f>
        <v>50</v>
      </c>
      <c r="J45">
        <f>Bawana_RLNG!T45</f>
        <v>0</v>
      </c>
      <c r="K45">
        <f>Bawana_Spot!T45</f>
        <v>0</v>
      </c>
      <c r="L45">
        <f>TWOMCL!S45</f>
        <v>0</v>
      </c>
      <c r="M45">
        <f>EDWPCL!W45</f>
        <v>0</v>
      </c>
      <c r="N45">
        <f>'MSW BWN'!W45</f>
        <v>0</v>
      </c>
      <c r="O45">
        <f>TPDDL_ISGS_exbus!DM45</f>
        <v>628.53541178730404</v>
      </c>
      <c r="P45" s="36">
        <v>69.650000000000006</v>
      </c>
      <c r="Q45" s="36">
        <v>26.64</v>
      </c>
      <c r="R45" s="38">
        <v>23.7</v>
      </c>
      <c r="S45" s="38">
        <v>0</v>
      </c>
      <c r="T45" s="37">
        <f>SUMPRODUCT(LTA!J45:AN45,LTA!J$101:AN$101,LTA!J$105:AN$105)</f>
        <v>92.210000000000008</v>
      </c>
      <c r="U45" s="37">
        <f>SUMPRODUCT(LTA!J45:AN45,LTA!J$102:AN$102,LTA!J$105:AN$105)</f>
        <v>452.58848999999998</v>
      </c>
      <c r="V45" s="66">
        <f>SUMPRODUCT(MTOA!B45:G45,MTOA!B$102:G$102,MTOA!B$105:G$105)</f>
        <v>0</v>
      </c>
      <c r="W45" s="66">
        <f>SUMPRODUCT(MTOA!B45:G45,MTOA!B$101:G$101,MTOA!B$105:G$105)</f>
        <v>0</v>
      </c>
      <c r="X45">
        <v>0</v>
      </c>
      <c r="Y45" s="34">
        <f>IEX!J45</f>
        <v>95.3</v>
      </c>
      <c r="Z45" s="34">
        <f>IEX!P45</f>
        <v>0</v>
      </c>
      <c r="AA45" s="75">
        <f>STOA!J45</f>
        <v>1.56</v>
      </c>
      <c r="AB45" s="75">
        <f>-STOA!P45</f>
        <v>0</v>
      </c>
      <c r="AC45">
        <f t="shared" si="0"/>
        <v>12.25376554406944</v>
      </c>
      <c r="AD45">
        <f t="shared" si="1"/>
        <v>1446.5278468451497</v>
      </c>
      <c r="AE45">
        <f>'IDT-1'!F45</f>
        <v>36.613999999999997</v>
      </c>
      <c r="AF45" s="24"/>
      <c r="AG45">
        <f t="shared" si="2"/>
        <v>1483.1418468451498</v>
      </c>
      <c r="AI45" s="34">
        <f>PXIL!J45</f>
        <v>0</v>
      </c>
      <c r="AJ45" s="34">
        <f>PXIL!P45</f>
        <v>0</v>
      </c>
      <c r="AK45" s="34">
        <f>RTM_IEX!J45</f>
        <v>0</v>
      </c>
      <c r="AL45" s="34">
        <f>RTM_IEX!P45</f>
        <v>0</v>
      </c>
      <c r="AM45" s="34">
        <f>RTM_PXI!J45</f>
        <v>0</v>
      </c>
      <c r="AN45" s="34">
        <f>RTM_PXI!P45</f>
        <v>0</v>
      </c>
      <c r="AO45" s="148">
        <f>GDAM_IEX!J45</f>
        <v>0</v>
      </c>
      <c r="AP45" s="148">
        <f>GDAM_IEX!P45</f>
        <v>0</v>
      </c>
      <c r="AQ45" s="148">
        <f>GDAM_PXI!J45</f>
        <v>0</v>
      </c>
      <c r="AR45" s="148">
        <f>GDAM_PXI!P45</f>
        <v>0</v>
      </c>
      <c r="AS45">
        <f>HPX!J45</f>
        <v>0</v>
      </c>
      <c r="AT45">
        <f>HPX!P45</f>
        <v>0</v>
      </c>
    </row>
    <row r="46" spans="1:46">
      <c r="A46" t="s">
        <v>88</v>
      </c>
      <c r="D46">
        <f>TWEPL!R46</f>
        <v>7.6729499999999993</v>
      </c>
      <c r="E46">
        <f>GT_NG!T46</f>
        <v>10.924760601915185</v>
      </c>
      <c r="F46">
        <f>GT_Spot!T46</f>
        <v>0</v>
      </c>
      <c r="G46">
        <f>PPCL_NG!T46</f>
        <v>0</v>
      </c>
      <c r="H46">
        <f>PPCL_Spot!T46</f>
        <v>0</v>
      </c>
      <c r="I46">
        <f>Bawana_NG!T46</f>
        <v>50</v>
      </c>
      <c r="J46">
        <f>Bawana_RLNG!T46</f>
        <v>0</v>
      </c>
      <c r="K46">
        <f>Bawana_Spot!T46</f>
        <v>0</v>
      </c>
      <c r="L46">
        <f>TWOMCL!S46</f>
        <v>0</v>
      </c>
      <c r="M46">
        <f>EDWPCL!W46</f>
        <v>0</v>
      </c>
      <c r="N46">
        <f>'MSW BWN'!W46</f>
        <v>0</v>
      </c>
      <c r="O46">
        <f>TPDDL_ISGS_exbus!DM46</f>
        <v>628.53541178730404</v>
      </c>
      <c r="P46" s="36">
        <v>69.650000000000006</v>
      </c>
      <c r="Q46" s="36">
        <v>26.64</v>
      </c>
      <c r="R46" s="38">
        <v>23.7</v>
      </c>
      <c r="S46" s="38">
        <v>0</v>
      </c>
      <c r="T46" s="37">
        <f>SUMPRODUCT(LTA!J46:AN46,LTA!J$101:AN$101,LTA!J$105:AN$105)</f>
        <v>98.13</v>
      </c>
      <c r="U46" s="37">
        <f>SUMPRODUCT(LTA!J46:AN46,LTA!J$102:AN$102,LTA!J$105:AN$105)</f>
        <v>456.31090399999999</v>
      </c>
      <c r="V46" s="66">
        <f>SUMPRODUCT(MTOA!B46:G46,MTOA!B$102:G$102,MTOA!B$105:G$105)</f>
        <v>0</v>
      </c>
      <c r="W46" s="66">
        <f>SUMPRODUCT(MTOA!B46:G46,MTOA!B$101:G$101,MTOA!B$105:G$105)</f>
        <v>0</v>
      </c>
      <c r="X46">
        <v>0</v>
      </c>
      <c r="Y46" s="34">
        <f>IEX!J46</f>
        <v>80.86</v>
      </c>
      <c r="Z46" s="34">
        <f>IEX!P46</f>
        <v>0</v>
      </c>
      <c r="AA46" s="75">
        <f>STOA!J46</f>
        <v>1.56</v>
      </c>
      <c r="AB46" s="75">
        <f>-STOA!P46</f>
        <v>0</v>
      </c>
      <c r="AC46">
        <f t="shared" si="0"/>
        <v>12.213465821669439</v>
      </c>
      <c r="AD46">
        <f t="shared" si="1"/>
        <v>1441.7705605675496</v>
      </c>
      <c r="AE46">
        <f>'IDT-1'!F46</f>
        <v>38.902000000000001</v>
      </c>
      <c r="AF46" s="24"/>
      <c r="AG46">
        <f t="shared" si="2"/>
        <v>1480.6725605675497</v>
      </c>
      <c r="AI46" s="34">
        <f>PXIL!J46</f>
        <v>0</v>
      </c>
      <c r="AJ46" s="34">
        <f>PXIL!P46</f>
        <v>0</v>
      </c>
      <c r="AK46" s="34">
        <f>RTM_IEX!J46</f>
        <v>0</v>
      </c>
      <c r="AL46" s="34">
        <f>RTM_IEX!P46</f>
        <v>0</v>
      </c>
      <c r="AM46" s="34">
        <f>RTM_PXI!J46</f>
        <v>0</v>
      </c>
      <c r="AN46" s="34">
        <f>RTM_PXI!P46</f>
        <v>0</v>
      </c>
      <c r="AO46" s="148">
        <f>GDAM_IEX!J46</f>
        <v>0</v>
      </c>
      <c r="AP46" s="148">
        <f>GDAM_IEX!P46</f>
        <v>0</v>
      </c>
      <c r="AQ46" s="148">
        <f>GDAM_PXI!J46</f>
        <v>0</v>
      </c>
      <c r="AR46" s="148">
        <f>GDAM_PXI!P46</f>
        <v>0</v>
      </c>
      <c r="AS46">
        <f>HPX!J46</f>
        <v>0</v>
      </c>
      <c r="AT46">
        <f>HPX!P46</f>
        <v>0</v>
      </c>
    </row>
    <row r="47" spans="1:46">
      <c r="A47" t="s">
        <v>89</v>
      </c>
      <c r="D47">
        <f>TWEPL!R47</f>
        <v>7.6729499999999993</v>
      </c>
      <c r="E47">
        <f>GT_NG!T47</f>
        <v>10.924760601915185</v>
      </c>
      <c r="F47">
        <f>GT_Spot!T47</f>
        <v>0</v>
      </c>
      <c r="G47">
        <f>PPCL_NG!T47</f>
        <v>0</v>
      </c>
      <c r="H47">
        <f>PPCL_Spot!T47</f>
        <v>0</v>
      </c>
      <c r="I47">
        <f>Bawana_NG!T47</f>
        <v>69.607280965587279</v>
      </c>
      <c r="J47">
        <f>Bawana_RLNG!T47</f>
        <v>0</v>
      </c>
      <c r="K47">
        <f>Bawana_Spot!T47</f>
        <v>0</v>
      </c>
      <c r="L47">
        <f>TWOMCL!S47</f>
        <v>0</v>
      </c>
      <c r="M47">
        <f>EDWPCL!W47</f>
        <v>0</v>
      </c>
      <c r="N47">
        <f>'MSW BWN'!W47</f>
        <v>0</v>
      </c>
      <c r="O47">
        <f>TPDDL_ISGS_exbus!DM47</f>
        <v>622.64578701325263</v>
      </c>
      <c r="P47" s="36">
        <v>69.650000000000006</v>
      </c>
      <c r="Q47" s="36">
        <v>26.64</v>
      </c>
      <c r="R47" s="38">
        <v>23.7</v>
      </c>
      <c r="S47" s="38">
        <v>0</v>
      </c>
      <c r="T47" s="37">
        <f>SUMPRODUCT(LTA!J47:AN47,LTA!J$101:AN$101,LTA!J$105:AN$105)</f>
        <v>102.64</v>
      </c>
      <c r="U47" s="37">
        <f>SUMPRODUCT(LTA!J47:AN47,LTA!J$102:AN$102,LTA!J$105:AN$105)</f>
        <v>459.653638</v>
      </c>
      <c r="V47" s="66">
        <f>SUMPRODUCT(MTOA!B47:G47,MTOA!B$102:G$102,MTOA!B$105:G$105)</f>
        <v>0</v>
      </c>
      <c r="W47" s="66">
        <f>SUMPRODUCT(MTOA!B47:G47,MTOA!B$101:G$101,MTOA!B$105:G$105)</f>
        <v>0</v>
      </c>
      <c r="X47">
        <v>0</v>
      </c>
      <c r="Y47" s="34">
        <f>IEX!J47</f>
        <v>39.47</v>
      </c>
      <c r="Z47" s="34">
        <f>IEX!P47</f>
        <v>0</v>
      </c>
      <c r="AA47" s="75">
        <f>STOA!J47</f>
        <v>1.56</v>
      </c>
      <c r="AB47" s="75">
        <f>-STOA!P47</f>
        <v>0</v>
      </c>
      <c r="AC47">
        <f t="shared" si="0"/>
        <v>12.127873099278341</v>
      </c>
      <c r="AD47">
        <f t="shared" si="1"/>
        <v>1431.6665434814768</v>
      </c>
      <c r="AE47">
        <f>'IDT-1'!F47</f>
        <v>25.172000000000001</v>
      </c>
      <c r="AF47" s="24"/>
      <c r="AG47">
        <f t="shared" si="2"/>
        <v>1456.8385434814768</v>
      </c>
      <c r="AI47" s="34">
        <f>PXIL!J47</f>
        <v>0</v>
      </c>
      <c r="AJ47" s="34">
        <f>PXIL!P47</f>
        <v>0</v>
      </c>
      <c r="AK47" s="34">
        <f>RTM_IEX!J47</f>
        <v>9.6300000000000008</v>
      </c>
      <c r="AL47" s="34">
        <f>RTM_IEX!P47</f>
        <v>0</v>
      </c>
      <c r="AM47" s="34">
        <f>RTM_PXI!J47</f>
        <v>0</v>
      </c>
      <c r="AN47" s="34">
        <f>RTM_PXI!P47</f>
        <v>0</v>
      </c>
      <c r="AO47" s="148">
        <f>GDAM_IEX!J47</f>
        <v>0</v>
      </c>
      <c r="AP47" s="148">
        <f>GDAM_IEX!P47</f>
        <v>0</v>
      </c>
      <c r="AQ47" s="148">
        <f>GDAM_PXI!J47</f>
        <v>0</v>
      </c>
      <c r="AR47" s="148">
        <f>GDAM_PXI!P47</f>
        <v>0</v>
      </c>
      <c r="AS47">
        <f>HPX!J47</f>
        <v>0</v>
      </c>
      <c r="AT47">
        <f>HPX!P47</f>
        <v>0</v>
      </c>
    </row>
    <row r="48" spans="1:46">
      <c r="A48" t="s">
        <v>90</v>
      </c>
      <c r="D48">
        <f>TWEPL!R48</f>
        <v>7.6729499999999993</v>
      </c>
      <c r="E48">
        <f>GT_NG!T48</f>
        <v>10.924760601915185</v>
      </c>
      <c r="F48">
        <f>GT_Spot!T48</f>
        <v>0</v>
      </c>
      <c r="G48">
        <f>PPCL_NG!T48</f>
        <v>0</v>
      </c>
      <c r="H48">
        <f>PPCL_Spot!T48</f>
        <v>0</v>
      </c>
      <c r="I48">
        <f>Bawana_NG!T48</f>
        <v>69.607280965587279</v>
      </c>
      <c r="J48">
        <f>Bawana_RLNG!T48</f>
        <v>0</v>
      </c>
      <c r="K48">
        <f>Bawana_Spot!T48</f>
        <v>0</v>
      </c>
      <c r="L48">
        <f>TWOMCL!S48</f>
        <v>0</v>
      </c>
      <c r="M48">
        <f>EDWPCL!W48</f>
        <v>0</v>
      </c>
      <c r="N48">
        <f>'MSW BWN'!W48</f>
        <v>0</v>
      </c>
      <c r="O48">
        <f>TPDDL_ISGS_exbus!DM48</f>
        <v>623.00699237208244</v>
      </c>
      <c r="P48" s="36">
        <v>69.650000000000006</v>
      </c>
      <c r="Q48" s="36">
        <v>26.64</v>
      </c>
      <c r="R48" s="38">
        <v>23.7</v>
      </c>
      <c r="S48" s="38">
        <v>0</v>
      </c>
      <c r="T48" s="37">
        <f>SUMPRODUCT(LTA!J48:AN48,LTA!J$101:AN$101,LTA!J$105:AN$105)</f>
        <v>103.03999999999999</v>
      </c>
      <c r="U48" s="37">
        <f>SUMPRODUCT(LTA!J48:AN48,LTA!J$102:AN$102,LTA!J$105:AN$105)</f>
        <v>462.38262600000002</v>
      </c>
      <c r="V48" s="66">
        <f>SUMPRODUCT(MTOA!B48:G48,MTOA!B$102:G$102,MTOA!B$105:G$105)</f>
        <v>0</v>
      </c>
      <c r="W48" s="66">
        <f>SUMPRODUCT(MTOA!B48:G48,MTOA!B$101:G$101,MTOA!B$105:G$105)</f>
        <v>0</v>
      </c>
      <c r="X48">
        <v>0</v>
      </c>
      <c r="Y48" s="34">
        <f>IEX!J48</f>
        <v>50.06</v>
      </c>
      <c r="Z48" s="34">
        <f>IEX!P48</f>
        <v>0</v>
      </c>
      <c r="AA48" s="75">
        <f>STOA!J48</f>
        <v>1.56</v>
      </c>
      <c r="AB48" s="75">
        <f>-STOA!P48</f>
        <v>0</v>
      </c>
      <c r="AC48">
        <f t="shared" si="0"/>
        <v>12.246146723492512</v>
      </c>
      <c r="AD48">
        <f t="shared" si="1"/>
        <v>1445.6284632160923</v>
      </c>
      <c r="AE48">
        <f>'IDT-1'!F48</f>
        <v>0</v>
      </c>
      <c r="AF48" s="24"/>
      <c r="AG48">
        <f t="shared" si="2"/>
        <v>1445.6284632160923</v>
      </c>
      <c r="AI48" s="34">
        <f>PXIL!J48</f>
        <v>0</v>
      </c>
      <c r="AJ48" s="34">
        <f>PXIL!P48</f>
        <v>0</v>
      </c>
      <c r="AK48" s="34">
        <f>RTM_IEX!J48</f>
        <v>9.6300000000000008</v>
      </c>
      <c r="AL48" s="34">
        <f>RTM_IEX!P48</f>
        <v>0</v>
      </c>
      <c r="AM48" s="34">
        <f>RTM_PXI!J48</f>
        <v>0</v>
      </c>
      <c r="AN48" s="34">
        <f>RTM_PXI!P48</f>
        <v>0</v>
      </c>
      <c r="AO48" s="148">
        <f>GDAM_IEX!J48</f>
        <v>0</v>
      </c>
      <c r="AP48" s="148">
        <f>GDAM_IEX!P48</f>
        <v>0</v>
      </c>
      <c r="AQ48" s="148">
        <f>GDAM_PXI!J48</f>
        <v>0</v>
      </c>
      <c r="AR48" s="148">
        <f>GDAM_PXI!P48</f>
        <v>0</v>
      </c>
      <c r="AS48">
        <f>HPX!J48</f>
        <v>0</v>
      </c>
      <c r="AT48">
        <f>HPX!P48</f>
        <v>0</v>
      </c>
    </row>
    <row r="49" spans="1:46">
      <c r="A49" t="s">
        <v>91</v>
      </c>
      <c r="D49">
        <f>TWEPL!R49</f>
        <v>7.6729499999999993</v>
      </c>
      <c r="E49">
        <f>GT_NG!T49</f>
        <v>10.924760601915185</v>
      </c>
      <c r="F49">
        <f>GT_Spot!T49</f>
        <v>0</v>
      </c>
      <c r="G49">
        <f>PPCL_NG!T49</f>
        <v>0</v>
      </c>
      <c r="H49">
        <f>PPCL_Spot!T49</f>
        <v>0</v>
      </c>
      <c r="I49">
        <f>Bawana_NG!T49</f>
        <v>69.607280965587279</v>
      </c>
      <c r="J49">
        <f>Bawana_RLNG!T49</f>
        <v>0</v>
      </c>
      <c r="K49">
        <f>Bawana_Spot!T49</f>
        <v>0</v>
      </c>
      <c r="L49">
        <f>TWOMCL!S49</f>
        <v>0</v>
      </c>
      <c r="M49">
        <f>EDWPCL!W49</f>
        <v>0</v>
      </c>
      <c r="N49">
        <f>'MSW BWN'!W49</f>
        <v>0</v>
      </c>
      <c r="O49">
        <f>TPDDL_ISGS_exbus!DM49</f>
        <v>622.78044127733733</v>
      </c>
      <c r="P49" s="36">
        <v>69.650000000000006</v>
      </c>
      <c r="Q49" s="36">
        <v>26.64</v>
      </c>
      <c r="R49" s="38">
        <v>23.7</v>
      </c>
      <c r="S49" s="38">
        <v>0</v>
      </c>
      <c r="T49" s="37">
        <f>SUMPRODUCT(LTA!J49:AN49,LTA!J$101:AN$101,LTA!J$105:AN$105)</f>
        <v>104.03999999999999</v>
      </c>
      <c r="U49" s="37">
        <f>SUMPRODUCT(LTA!J49:AN49,LTA!J$102:AN$102,LTA!J$105:AN$105)</f>
        <v>465.83226399999995</v>
      </c>
      <c r="V49" s="66">
        <f>SUMPRODUCT(MTOA!B49:G49,MTOA!B$102:G$102,MTOA!B$105:G$105)</f>
        <v>0</v>
      </c>
      <c r="W49" s="66">
        <f>SUMPRODUCT(MTOA!B49:G49,MTOA!B$101:G$101,MTOA!B$105:G$105)</f>
        <v>0</v>
      </c>
      <c r="X49">
        <v>0</v>
      </c>
      <c r="Y49" s="34">
        <f>IEX!J49</f>
        <v>32.729999999999997</v>
      </c>
      <c r="Z49" s="34">
        <f>IEX!P49</f>
        <v>0</v>
      </c>
      <c r="AA49" s="75">
        <f>STOA!J49</f>
        <v>1.56</v>
      </c>
      <c r="AB49" s="75">
        <f>-STOA!P49</f>
        <v>0</v>
      </c>
      <c r="AC49">
        <f t="shared" si="0"/>
        <v>12.176452653496652</v>
      </c>
      <c r="AD49">
        <f t="shared" si="1"/>
        <v>1437.401244191343</v>
      </c>
      <c r="AE49">
        <f>'IDT-1'!F49</f>
        <v>0</v>
      </c>
      <c r="AF49" s="24"/>
      <c r="AG49">
        <f t="shared" si="2"/>
        <v>1437.401244191343</v>
      </c>
      <c r="AI49" s="34">
        <f>PXIL!J49</f>
        <v>0</v>
      </c>
      <c r="AJ49" s="34">
        <f>PXIL!P49</f>
        <v>0</v>
      </c>
      <c r="AK49" s="34">
        <f>RTM_IEX!J49</f>
        <v>14.44</v>
      </c>
      <c r="AL49" s="34">
        <f>RTM_IEX!P49</f>
        <v>0</v>
      </c>
      <c r="AM49" s="34">
        <f>RTM_PXI!J49</f>
        <v>0</v>
      </c>
      <c r="AN49" s="34">
        <f>RTM_PXI!P49</f>
        <v>0</v>
      </c>
      <c r="AO49" s="148">
        <f>GDAM_IEX!J49</f>
        <v>0</v>
      </c>
      <c r="AP49" s="148">
        <f>GDAM_IEX!P49</f>
        <v>0</v>
      </c>
      <c r="AQ49" s="148">
        <f>GDAM_PXI!J49</f>
        <v>0</v>
      </c>
      <c r="AR49" s="148">
        <f>GDAM_PXI!P49</f>
        <v>0</v>
      </c>
      <c r="AS49">
        <f>HPX!J49</f>
        <v>0</v>
      </c>
      <c r="AT49">
        <f>HPX!P49</f>
        <v>0</v>
      </c>
    </row>
    <row r="50" spans="1:46">
      <c r="A50" t="s">
        <v>92</v>
      </c>
      <c r="D50">
        <f>TWEPL!R50</f>
        <v>7.6729499999999993</v>
      </c>
      <c r="E50">
        <f>GT_NG!T50</f>
        <v>10.924760601915185</v>
      </c>
      <c r="F50">
        <f>GT_Spot!T50</f>
        <v>0</v>
      </c>
      <c r="G50">
        <f>PPCL_NG!T50</f>
        <v>0</v>
      </c>
      <c r="H50">
        <f>PPCL_Spot!T50</f>
        <v>0</v>
      </c>
      <c r="I50">
        <f>Bawana_NG!T50</f>
        <v>69.607280965587279</v>
      </c>
      <c r="J50">
        <f>Bawana_RLNG!T50</f>
        <v>0</v>
      </c>
      <c r="K50">
        <f>Bawana_Spot!T50</f>
        <v>0</v>
      </c>
      <c r="L50">
        <f>TWOMCL!S50</f>
        <v>0</v>
      </c>
      <c r="M50">
        <f>EDWPCL!W50</f>
        <v>0</v>
      </c>
      <c r="N50">
        <f>'MSW BWN'!W50</f>
        <v>0</v>
      </c>
      <c r="O50">
        <f>TPDDL_ISGS_exbus!DM50</f>
        <v>623.57249275513914</v>
      </c>
      <c r="P50" s="36">
        <v>69.650000000000006</v>
      </c>
      <c r="Q50" s="36">
        <v>26.63</v>
      </c>
      <c r="R50" s="38">
        <v>23.7</v>
      </c>
      <c r="S50" s="38">
        <v>0</v>
      </c>
      <c r="T50" s="37">
        <f>SUMPRODUCT(LTA!J50:AN50,LTA!J$101:AN$101,LTA!J$105:AN$105)</f>
        <v>104.03999999999999</v>
      </c>
      <c r="U50" s="37">
        <f>SUMPRODUCT(LTA!J50:AN50,LTA!J$102:AN$102,LTA!J$105:AN$105)</f>
        <v>469.46190200000001</v>
      </c>
      <c r="V50" s="66">
        <f>SUMPRODUCT(MTOA!B50:G50,MTOA!B$102:G$102,MTOA!B$105:G$105)</f>
        <v>0</v>
      </c>
      <c r="W50" s="66">
        <f>SUMPRODUCT(MTOA!B50:G50,MTOA!B$101:G$101,MTOA!B$105:G$105)</f>
        <v>0</v>
      </c>
      <c r="X50">
        <v>0</v>
      </c>
      <c r="Y50" s="34">
        <f>IEX!J50</f>
        <v>8.66</v>
      </c>
      <c r="Z50" s="34">
        <f>IEX!P50</f>
        <v>0</v>
      </c>
      <c r="AA50" s="75">
        <f>STOA!J50</f>
        <v>1.56</v>
      </c>
      <c r="AB50" s="75">
        <f>-STOA!P50</f>
        <v>0</v>
      </c>
      <c r="AC50">
        <f t="shared" si="0"/>
        <v>12.051726845110188</v>
      </c>
      <c r="AD50">
        <f t="shared" si="1"/>
        <v>1422.6776594775315</v>
      </c>
      <c r="AE50">
        <f>'IDT-1'!F50</f>
        <v>0</v>
      </c>
      <c r="AF50" s="24"/>
      <c r="AG50">
        <f t="shared" si="2"/>
        <v>1422.6776594775315</v>
      </c>
      <c r="AI50" s="34">
        <f>PXIL!J50</f>
        <v>0</v>
      </c>
      <c r="AJ50" s="34">
        <f>PXIL!P50</f>
        <v>0</v>
      </c>
      <c r="AK50" s="34">
        <f>RTM_IEX!J50</f>
        <v>19.25</v>
      </c>
      <c r="AL50" s="34">
        <f>RTM_IEX!P50</f>
        <v>0</v>
      </c>
      <c r="AM50" s="34">
        <f>RTM_PXI!J50</f>
        <v>0</v>
      </c>
      <c r="AN50" s="34">
        <f>RTM_PXI!P50</f>
        <v>0</v>
      </c>
      <c r="AO50" s="148">
        <f>GDAM_IEX!J50</f>
        <v>0</v>
      </c>
      <c r="AP50" s="148">
        <f>GDAM_IEX!P50</f>
        <v>0</v>
      </c>
      <c r="AQ50" s="148">
        <f>GDAM_PXI!J50</f>
        <v>0</v>
      </c>
      <c r="AR50" s="148">
        <f>GDAM_PXI!P50</f>
        <v>0</v>
      </c>
      <c r="AS50">
        <f>HPX!J50</f>
        <v>0</v>
      </c>
      <c r="AT50">
        <f>HPX!P50</f>
        <v>0</v>
      </c>
    </row>
    <row r="51" spans="1:46">
      <c r="A51" t="s">
        <v>93</v>
      </c>
      <c r="D51">
        <f>TWEPL!R51</f>
        <v>7.6729499999999993</v>
      </c>
      <c r="E51">
        <f>GT_NG!T51</f>
        <v>10.91957255343082</v>
      </c>
      <c r="F51">
        <f>GT_Spot!T51</f>
        <v>0</v>
      </c>
      <c r="G51">
        <f>PPCL_NG!T51</f>
        <v>0</v>
      </c>
      <c r="H51">
        <f>PPCL_Spot!T51</f>
        <v>0</v>
      </c>
      <c r="I51">
        <f>Bawana_NG!T51</f>
        <v>69.607280965587279</v>
      </c>
      <c r="J51">
        <f>Bawana_RLNG!T51</f>
        <v>0</v>
      </c>
      <c r="K51">
        <f>Bawana_Spot!T51</f>
        <v>0</v>
      </c>
      <c r="L51">
        <f>TWOMCL!S51</f>
        <v>0</v>
      </c>
      <c r="M51">
        <f>EDWPCL!W51</f>
        <v>0</v>
      </c>
      <c r="N51">
        <f>'MSW BWN'!W51</f>
        <v>0</v>
      </c>
      <c r="O51">
        <f>TPDDL_ISGS_exbus!DM51</f>
        <v>623.72457753072865</v>
      </c>
      <c r="P51" s="36">
        <v>73.157173761879008</v>
      </c>
      <c r="Q51" s="36">
        <v>26.63</v>
      </c>
      <c r="R51" s="38">
        <v>23.7</v>
      </c>
      <c r="S51" s="38">
        <v>0</v>
      </c>
      <c r="T51" s="37">
        <f>SUMPRODUCT(LTA!J51:AN51,LTA!J$101:AN$101,LTA!J$105:AN$105)</f>
        <v>105.03999999999999</v>
      </c>
      <c r="U51" s="37">
        <f>SUMPRODUCT(LTA!J51:AN51,LTA!J$102:AN$102,LTA!J$105:AN$105)</f>
        <v>479.934552</v>
      </c>
      <c r="V51" s="66">
        <f>SUMPRODUCT(MTOA!B51:G51,MTOA!B$102:G$102,MTOA!B$105:G$105)</f>
        <v>0</v>
      </c>
      <c r="W51" s="66">
        <f>SUMPRODUCT(MTOA!B51:G51,MTOA!B$101:G$101,MTOA!B$105:G$105)</f>
        <v>0</v>
      </c>
      <c r="X51">
        <v>0</v>
      </c>
      <c r="Y51" s="34">
        <f>IEX!J51</f>
        <v>0</v>
      </c>
      <c r="Z51" s="34">
        <f>IEX!P51</f>
        <v>0</v>
      </c>
      <c r="AA51" s="75">
        <f>STOA!J51</f>
        <v>1.56</v>
      </c>
      <c r="AB51" s="75">
        <f>-STOA!P51</f>
        <v>0</v>
      </c>
      <c r="AC51">
        <f t="shared" si="0"/>
        <v>12.186855297217656</v>
      </c>
      <c r="AD51">
        <f t="shared" si="1"/>
        <v>1438.629251514408</v>
      </c>
      <c r="AE51">
        <f>'IDT-1'!F51</f>
        <v>0</v>
      </c>
      <c r="AF51" s="24"/>
      <c r="AG51">
        <f t="shared" si="2"/>
        <v>1438.629251514408</v>
      </c>
      <c r="AI51" s="34">
        <f>PXIL!J51</f>
        <v>0</v>
      </c>
      <c r="AJ51" s="34">
        <f>PXIL!P51</f>
        <v>0</v>
      </c>
      <c r="AK51" s="34">
        <f>RTM_IEX!J51</f>
        <v>28.87</v>
      </c>
      <c r="AL51" s="34">
        <f>RTM_IEX!P51</f>
        <v>0</v>
      </c>
      <c r="AM51" s="34">
        <f>RTM_PXI!J51</f>
        <v>0</v>
      </c>
      <c r="AN51" s="34">
        <f>RTM_PXI!P51</f>
        <v>0</v>
      </c>
      <c r="AO51" s="148">
        <f>GDAM_IEX!J51</f>
        <v>0</v>
      </c>
      <c r="AP51" s="148">
        <f>GDAM_IEX!P51</f>
        <v>0</v>
      </c>
      <c r="AQ51" s="148">
        <f>GDAM_PXI!J51</f>
        <v>0</v>
      </c>
      <c r="AR51" s="148">
        <f>GDAM_PXI!P51</f>
        <v>0</v>
      </c>
      <c r="AS51">
        <f>HPX!J51</f>
        <v>0</v>
      </c>
      <c r="AT51">
        <f>HPX!P51</f>
        <v>0</v>
      </c>
    </row>
    <row r="52" spans="1:46">
      <c r="A52" t="s">
        <v>94</v>
      </c>
      <c r="D52">
        <f>TWEPL!R52</f>
        <v>7.6729499999999993</v>
      </c>
      <c r="E52">
        <f>GT_NG!T52</f>
        <v>10.91957255343082</v>
      </c>
      <c r="F52">
        <f>GT_Spot!T52</f>
        <v>0</v>
      </c>
      <c r="G52">
        <f>PPCL_NG!T52</f>
        <v>0</v>
      </c>
      <c r="H52">
        <f>PPCL_Spot!T52</f>
        <v>0</v>
      </c>
      <c r="I52">
        <f>Bawana_NG!T52</f>
        <v>50</v>
      </c>
      <c r="J52">
        <f>Bawana_RLNG!T52</f>
        <v>0</v>
      </c>
      <c r="K52">
        <f>Bawana_Spot!T52</f>
        <v>0</v>
      </c>
      <c r="L52">
        <f>TWOMCL!S52</f>
        <v>0</v>
      </c>
      <c r="M52">
        <f>EDWPCL!W52</f>
        <v>0</v>
      </c>
      <c r="N52">
        <f>'MSW BWN'!W52</f>
        <v>0</v>
      </c>
      <c r="O52">
        <f>TPDDL_ISGS_exbus!DM52</f>
        <v>619.6845078250077</v>
      </c>
      <c r="P52" s="36">
        <v>73.157173761879008</v>
      </c>
      <c r="Q52" s="36">
        <v>26.63</v>
      </c>
      <c r="R52" s="38">
        <v>23.7</v>
      </c>
      <c r="S52" s="38">
        <v>0</v>
      </c>
      <c r="T52" s="37">
        <f>SUMPRODUCT(LTA!J52:AN52,LTA!J$101:AN$101,LTA!J$105:AN$105)</f>
        <v>105.03999999999999</v>
      </c>
      <c r="U52" s="37">
        <f>SUMPRODUCT(LTA!J52:AN52,LTA!J$102:AN$102,LTA!J$105:AN$105)</f>
        <v>480.75288</v>
      </c>
      <c r="V52" s="66">
        <f>SUMPRODUCT(MTOA!B52:G52,MTOA!B$102:G$102,MTOA!B$105:G$105)</f>
        <v>0</v>
      </c>
      <c r="W52" s="66">
        <f>SUMPRODUCT(MTOA!B52:G52,MTOA!B$101:G$101,MTOA!B$105:G$105)</f>
        <v>0</v>
      </c>
      <c r="X52">
        <v>0</v>
      </c>
      <c r="Y52" s="34">
        <f>IEX!J52</f>
        <v>0</v>
      </c>
      <c r="Z52" s="34">
        <f>IEX!P52</f>
        <v>0</v>
      </c>
      <c r="AA52" s="75">
        <f>STOA!J52</f>
        <v>1.56</v>
      </c>
      <c r="AB52" s="75">
        <f>-STOA!P52</f>
        <v>0</v>
      </c>
      <c r="AC52">
        <f t="shared" si="0"/>
        <v>11.995091506778667</v>
      </c>
      <c r="AD52">
        <f t="shared" si="1"/>
        <v>1415.9919926335388</v>
      </c>
      <c r="AE52">
        <f>'IDT-1'!F52</f>
        <v>0</v>
      </c>
      <c r="AF52" s="24"/>
      <c r="AG52">
        <f t="shared" si="2"/>
        <v>1415.9919926335388</v>
      </c>
      <c r="AI52" s="34">
        <f>PXIL!J52</f>
        <v>0</v>
      </c>
      <c r="AJ52" s="34">
        <f>PXIL!P52</f>
        <v>0</v>
      </c>
      <c r="AK52" s="34">
        <f>RTM_IEX!J52</f>
        <v>28.87</v>
      </c>
      <c r="AL52" s="34">
        <f>RTM_IEX!P52</f>
        <v>0</v>
      </c>
      <c r="AM52" s="34">
        <f>RTM_PXI!J52</f>
        <v>0</v>
      </c>
      <c r="AN52" s="34">
        <f>RTM_PXI!P52</f>
        <v>0</v>
      </c>
      <c r="AO52" s="148">
        <f>GDAM_IEX!J52</f>
        <v>0</v>
      </c>
      <c r="AP52" s="148">
        <f>GDAM_IEX!P52</f>
        <v>0</v>
      </c>
      <c r="AQ52" s="148">
        <f>GDAM_PXI!J52</f>
        <v>0</v>
      </c>
      <c r="AR52" s="148">
        <f>GDAM_PXI!P52</f>
        <v>0</v>
      </c>
      <c r="AS52">
        <f>HPX!J52</f>
        <v>0</v>
      </c>
      <c r="AT52">
        <f>HPX!P52</f>
        <v>0</v>
      </c>
    </row>
    <row r="53" spans="1:46">
      <c r="A53" t="s">
        <v>95</v>
      </c>
      <c r="D53">
        <f>TWEPL!R53</f>
        <v>7.6729499999999993</v>
      </c>
      <c r="E53">
        <f>GT_NG!T53</f>
        <v>10.91957255343082</v>
      </c>
      <c r="F53">
        <f>GT_Spot!T53</f>
        <v>0</v>
      </c>
      <c r="G53">
        <f>PPCL_NG!T53</f>
        <v>0</v>
      </c>
      <c r="H53">
        <f>PPCL_Spot!T53</f>
        <v>0</v>
      </c>
      <c r="I53">
        <f>Bawana_NG!T53</f>
        <v>50</v>
      </c>
      <c r="J53">
        <f>Bawana_RLNG!T53</f>
        <v>0</v>
      </c>
      <c r="K53">
        <f>Bawana_Spot!T53</f>
        <v>0</v>
      </c>
      <c r="L53">
        <f>TWOMCL!S53</f>
        <v>0</v>
      </c>
      <c r="M53">
        <f>EDWPCL!W53</f>
        <v>0</v>
      </c>
      <c r="N53">
        <f>'MSW BWN'!W53</f>
        <v>0</v>
      </c>
      <c r="O53">
        <f>TPDDL_ISGS_exbus!DM53</f>
        <v>584.57489956492441</v>
      </c>
      <c r="P53" s="36">
        <v>73.157173761879008</v>
      </c>
      <c r="Q53" s="36">
        <v>26.63</v>
      </c>
      <c r="R53" s="38">
        <v>23.7</v>
      </c>
      <c r="S53" s="38">
        <v>0</v>
      </c>
      <c r="T53" s="37">
        <f>SUMPRODUCT(LTA!J53:AN53,LTA!J$101:AN$101,LTA!J$105:AN$105)</f>
        <v>103.03999999999999</v>
      </c>
      <c r="U53" s="37">
        <f>SUMPRODUCT(LTA!J53:AN53,LTA!J$102:AN$102,LTA!J$105:AN$105)</f>
        <v>480.84055799999999</v>
      </c>
      <c r="V53" s="66">
        <f>SUMPRODUCT(MTOA!B53:G53,MTOA!B$102:G$102,MTOA!B$105:G$105)</f>
        <v>0</v>
      </c>
      <c r="W53" s="66">
        <f>SUMPRODUCT(MTOA!B53:G53,MTOA!B$101:G$101,MTOA!B$105:G$105)</f>
        <v>0</v>
      </c>
      <c r="X53">
        <v>0</v>
      </c>
      <c r="Y53" s="34">
        <f>IEX!J53</f>
        <v>0</v>
      </c>
      <c r="Z53" s="34">
        <f>IEX!P53</f>
        <v>0</v>
      </c>
      <c r="AA53" s="75">
        <f>STOA!J53</f>
        <v>1.56</v>
      </c>
      <c r="AB53" s="75">
        <f>-STOA!P53</f>
        <v>0</v>
      </c>
      <c r="AC53">
        <f t="shared" si="0"/>
        <v>11.724595292593968</v>
      </c>
      <c r="AD53">
        <f t="shared" si="1"/>
        <v>1384.0605585876403</v>
      </c>
      <c r="AE53">
        <f>'IDT-1'!F53</f>
        <v>0</v>
      </c>
      <c r="AF53" s="24"/>
      <c r="AG53">
        <f t="shared" si="2"/>
        <v>1384.0605585876403</v>
      </c>
      <c r="AI53" s="34">
        <f>PXIL!J53</f>
        <v>0</v>
      </c>
      <c r="AJ53" s="34">
        <f>PXIL!P53</f>
        <v>0</v>
      </c>
      <c r="AK53" s="34">
        <f>RTM_IEX!J53</f>
        <v>33.69</v>
      </c>
      <c r="AL53" s="34">
        <f>RTM_IEX!P53</f>
        <v>0</v>
      </c>
      <c r="AM53" s="34">
        <f>RTM_PXI!J53</f>
        <v>0</v>
      </c>
      <c r="AN53" s="34">
        <f>RTM_PXI!P53</f>
        <v>0</v>
      </c>
      <c r="AO53" s="148">
        <f>GDAM_IEX!J53</f>
        <v>0</v>
      </c>
      <c r="AP53" s="148">
        <f>GDAM_IEX!P53</f>
        <v>0</v>
      </c>
      <c r="AQ53" s="148">
        <f>GDAM_PXI!J53</f>
        <v>0</v>
      </c>
      <c r="AR53" s="148">
        <f>GDAM_PXI!P53</f>
        <v>0</v>
      </c>
      <c r="AS53">
        <f>HPX!J53</f>
        <v>0</v>
      </c>
      <c r="AT53">
        <f>HPX!P53</f>
        <v>0</v>
      </c>
    </row>
    <row r="54" spans="1:46">
      <c r="A54" t="s">
        <v>96</v>
      </c>
      <c r="D54">
        <f>TWEPL!R54</f>
        <v>7.6729499999999993</v>
      </c>
      <c r="E54">
        <f>GT_NG!T54</f>
        <v>10.91957255343082</v>
      </c>
      <c r="F54">
        <f>GT_Spot!T54</f>
        <v>0</v>
      </c>
      <c r="G54">
        <f>PPCL_NG!T54</f>
        <v>0</v>
      </c>
      <c r="H54">
        <f>PPCL_Spot!T54</f>
        <v>0</v>
      </c>
      <c r="I54">
        <f>Bawana_NG!T54</f>
        <v>50</v>
      </c>
      <c r="J54">
        <f>Bawana_RLNG!T54</f>
        <v>0</v>
      </c>
      <c r="K54">
        <f>Bawana_Spot!T54</f>
        <v>0</v>
      </c>
      <c r="L54">
        <f>TWOMCL!S54</f>
        <v>0</v>
      </c>
      <c r="M54">
        <f>EDWPCL!W54</f>
        <v>0</v>
      </c>
      <c r="N54">
        <f>'MSW BWN'!W54</f>
        <v>0</v>
      </c>
      <c r="O54">
        <f>TPDDL_ISGS_exbus!DM54</f>
        <v>536.43452446159188</v>
      </c>
      <c r="P54" s="36">
        <v>73.157173761879008</v>
      </c>
      <c r="Q54" s="36">
        <v>26.63</v>
      </c>
      <c r="R54" s="38">
        <v>23.7</v>
      </c>
      <c r="S54" s="38">
        <v>0</v>
      </c>
      <c r="T54" s="37">
        <f>SUMPRODUCT(LTA!J54:AN54,LTA!J$101:AN$101,LTA!J$105:AN$105)</f>
        <v>103.03999999999999</v>
      </c>
      <c r="U54" s="37">
        <f>SUMPRODUCT(LTA!J54:AN54,LTA!J$102:AN$102,LTA!J$105:AN$105)</f>
        <v>480.11965000000004</v>
      </c>
      <c r="V54" s="66">
        <f>SUMPRODUCT(MTOA!B54:G54,MTOA!B$102:G$102,MTOA!B$105:G$105)</f>
        <v>0</v>
      </c>
      <c r="W54" s="66">
        <f>SUMPRODUCT(MTOA!B54:G54,MTOA!B$101:G$101,MTOA!B$105:G$105)</f>
        <v>0</v>
      </c>
      <c r="X54">
        <v>0</v>
      </c>
      <c r="Y54" s="34">
        <f>IEX!J54</f>
        <v>0</v>
      </c>
      <c r="Z54" s="34">
        <f>IEX!P54</f>
        <v>0</v>
      </c>
      <c r="AA54" s="75">
        <f>STOA!J54</f>
        <v>1.56</v>
      </c>
      <c r="AB54" s="75">
        <f>-STOA!P54</f>
        <v>0</v>
      </c>
      <c r="AC54">
        <f t="shared" si="0"/>
        <v>11.435456514525974</v>
      </c>
      <c r="AD54">
        <f t="shared" si="1"/>
        <v>1349.928414262376</v>
      </c>
      <c r="AE54">
        <f>'IDT-1'!F54</f>
        <v>0</v>
      </c>
      <c r="AF54" s="24"/>
      <c r="AG54">
        <f t="shared" si="2"/>
        <v>1349.928414262376</v>
      </c>
      <c r="AI54" s="34">
        <f>PXIL!J54</f>
        <v>0</v>
      </c>
      <c r="AJ54" s="34">
        <f>PXIL!P54</f>
        <v>0</v>
      </c>
      <c r="AK54" s="34">
        <f>RTM_IEX!J54</f>
        <v>48.13</v>
      </c>
      <c r="AL54" s="34">
        <f>RTM_IEX!P54</f>
        <v>0</v>
      </c>
      <c r="AM54" s="34">
        <f>RTM_PXI!J54</f>
        <v>0</v>
      </c>
      <c r="AN54" s="34">
        <f>RTM_PXI!P54</f>
        <v>0</v>
      </c>
      <c r="AO54" s="148">
        <f>GDAM_IEX!J54</f>
        <v>0</v>
      </c>
      <c r="AP54" s="148">
        <f>GDAM_IEX!P54</f>
        <v>0</v>
      </c>
      <c r="AQ54" s="148">
        <f>GDAM_PXI!J54</f>
        <v>0</v>
      </c>
      <c r="AR54" s="148">
        <f>GDAM_PXI!P54</f>
        <v>0</v>
      </c>
      <c r="AS54">
        <f>HPX!J54</f>
        <v>0</v>
      </c>
      <c r="AT54">
        <f>HPX!P54</f>
        <v>0</v>
      </c>
    </row>
    <row r="55" spans="1:46">
      <c r="A55" t="s">
        <v>97</v>
      </c>
      <c r="D55">
        <f>TWEPL!R55</f>
        <v>7.6729499999999993</v>
      </c>
      <c r="E55">
        <f>GT_NG!T55</f>
        <v>10.91957255343082</v>
      </c>
      <c r="F55">
        <f>GT_Spot!T55</f>
        <v>0</v>
      </c>
      <c r="G55">
        <f>PPCL_NG!T55</f>
        <v>0</v>
      </c>
      <c r="H55">
        <f>PPCL_Spot!T55</f>
        <v>0</v>
      </c>
      <c r="I55">
        <f>Bawana_NG!T55</f>
        <v>50</v>
      </c>
      <c r="J55">
        <f>Bawana_RLNG!T55</f>
        <v>0</v>
      </c>
      <c r="K55">
        <f>Bawana_Spot!T55</f>
        <v>0</v>
      </c>
      <c r="L55">
        <f>TWOMCL!S55</f>
        <v>0</v>
      </c>
      <c r="M55">
        <f>EDWPCL!W55</f>
        <v>0</v>
      </c>
      <c r="N55">
        <f>'MSW BWN'!W55</f>
        <v>0</v>
      </c>
      <c r="O55">
        <f>TPDDL_ISGS_exbus!DM55</f>
        <v>478.54332555505897</v>
      </c>
      <c r="P55" s="36">
        <v>73.16</v>
      </c>
      <c r="Q55" s="36">
        <v>7.7</v>
      </c>
      <c r="R55" s="38">
        <v>23.7</v>
      </c>
      <c r="S55" s="38">
        <v>0</v>
      </c>
      <c r="T55" s="37">
        <f>SUMPRODUCT(LTA!J55:AN55,LTA!J$101:AN$101,LTA!J$105:AN$105)</f>
        <v>102.37</v>
      </c>
      <c r="U55" s="37">
        <f>SUMPRODUCT(LTA!J55:AN55,LTA!J$102:AN$102,LTA!J$105:AN$105)</f>
        <v>467.407442</v>
      </c>
      <c r="V55" s="66">
        <f>SUMPRODUCT(MTOA!B55:G55,MTOA!B$102:G$102,MTOA!B$105:G$105)</f>
        <v>0</v>
      </c>
      <c r="W55" s="66">
        <f>SUMPRODUCT(MTOA!B55:G55,MTOA!B$101:G$101,MTOA!B$105:G$105)</f>
        <v>0</v>
      </c>
      <c r="X55">
        <v>0</v>
      </c>
      <c r="Y55" s="34">
        <f>IEX!J55</f>
        <v>0</v>
      </c>
      <c r="Z55" s="34">
        <f>IEX!P55</f>
        <v>0</v>
      </c>
      <c r="AA55" s="75">
        <f>STOA!J55</f>
        <v>1.56</v>
      </c>
      <c r="AB55" s="75">
        <f>-STOA!P55</f>
        <v>0</v>
      </c>
      <c r="AC55">
        <f t="shared" si="0"/>
        <v>10.527614368657987</v>
      </c>
      <c r="AD55">
        <f t="shared" si="1"/>
        <v>1182.5056757398318</v>
      </c>
      <c r="AE55">
        <f>'IDT-1'!F55</f>
        <v>0</v>
      </c>
      <c r="AF55" s="24"/>
      <c r="AG55">
        <f t="shared" si="2"/>
        <v>1182.5056757398318</v>
      </c>
      <c r="AI55" s="34">
        <f>PXIL!J55</f>
        <v>0</v>
      </c>
      <c r="AJ55" s="34">
        <f>PXIL!P55</f>
        <v>0</v>
      </c>
      <c r="AK55" s="34">
        <f>RTM_IEX!J55</f>
        <v>0</v>
      </c>
      <c r="AL55" s="34">
        <f>RTM_IEX!P55</f>
        <v>-30</v>
      </c>
      <c r="AM55" s="34">
        <f>RTM_PXI!J55</f>
        <v>0</v>
      </c>
      <c r="AN55" s="34">
        <f>RTM_PXI!P55</f>
        <v>0</v>
      </c>
      <c r="AO55" s="148">
        <f>GDAM_IEX!J55</f>
        <v>0</v>
      </c>
      <c r="AP55" s="148">
        <f>GDAM_IEX!P55</f>
        <v>0</v>
      </c>
      <c r="AQ55" s="148">
        <f>GDAM_PXI!J55</f>
        <v>0</v>
      </c>
      <c r="AR55" s="148">
        <f>GDAM_PXI!P55</f>
        <v>0</v>
      </c>
      <c r="AS55">
        <f>HPX!J55</f>
        <v>0</v>
      </c>
      <c r="AT55">
        <f>HPX!P55</f>
        <v>0</v>
      </c>
    </row>
    <row r="56" spans="1:46">
      <c r="A56" t="s">
        <v>98</v>
      </c>
      <c r="D56">
        <f>TWEPL!R56</f>
        <v>7.6729499999999993</v>
      </c>
      <c r="E56">
        <f>GT_NG!T56</f>
        <v>10.91957255343082</v>
      </c>
      <c r="F56">
        <f>GT_Spot!T56</f>
        <v>0</v>
      </c>
      <c r="G56">
        <f>PPCL_NG!T56</f>
        <v>0</v>
      </c>
      <c r="H56">
        <f>PPCL_Spot!T56</f>
        <v>0</v>
      </c>
      <c r="I56">
        <f>Bawana_NG!T56</f>
        <v>50</v>
      </c>
      <c r="J56">
        <f>Bawana_RLNG!T56</f>
        <v>0</v>
      </c>
      <c r="K56">
        <f>Bawana_Spot!T56</f>
        <v>1.74</v>
      </c>
      <c r="L56">
        <f>TWOMCL!S56</f>
        <v>0</v>
      </c>
      <c r="M56">
        <f>EDWPCL!W56</f>
        <v>0</v>
      </c>
      <c r="N56">
        <f>'MSW BWN'!W56</f>
        <v>0</v>
      </c>
      <c r="O56">
        <f>TPDDL_ISGS_exbus!DM56</f>
        <v>448.20535259356609</v>
      </c>
      <c r="P56" s="36">
        <v>73.16</v>
      </c>
      <c r="Q56" s="36">
        <v>7.6999999999999984</v>
      </c>
      <c r="R56" s="38">
        <v>23.7</v>
      </c>
      <c r="S56" s="38">
        <v>0</v>
      </c>
      <c r="T56" s="37">
        <f>SUMPRODUCT(LTA!J56:AN56,LTA!J$101:AN$101,LTA!J$105:AN$105)</f>
        <v>102.37</v>
      </c>
      <c r="U56" s="37">
        <f>SUMPRODUCT(LTA!J56:AN56,LTA!J$102:AN$102,LTA!J$105:AN$105)</f>
        <v>450.13025999999996</v>
      </c>
      <c r="V56" s="66">
        <f>SUMPRODUCT(MTOA!B56:G56,MTOA!B$102:G$102,MTOA!B$105:G$105)</f>
        <v>0</v>
      </c>
      <c r="W56" s="66">
        <f>SUMPRODUCT(MTOA!B56:G56,MTOA!B$101:G$101,MTOA!B$105:G$105)</f>
        <v>0</v>
      </c>
      <c r="X56">
        <v>0</v>
      </c>
      <c r="Y56" s="34">
        <f>IEX!J56</f>
        <v>0</v>
      </c>
      <c r="Z56" s="34">
        <f>IEX!P56</f>
        <v>0</v>
      </c>
      <c r="AA56" s="75">
        <f>STOA!J56</f>
        <v>1.56</v>
      </c>
      <c r="AB56" s="75">
        <f>-STOA!P56</f>
        <v>0</v>
      </c>
      <c r="AC56">
        <f t="shared" si="0"/>
        <v>10.142263066981446</v>
      </c>
      <c r="AD56">
        <f t="shared" si="1"/>
        <v>1137.0158720800155</v>
      </c>
      <c r="AE56">
        <f>'IDT-1'!F56</f>
        <v>0</v>
      </c>
      <c r="AF56" s="24"/>
      <c r="AG56">
        <f t="shared" si="2"/>
        <v>1137.0158720800155</v>
      </c>
      <c r="AI56" s="34">
        <f>PXIL!J56</f>
        <v>0</v>
      </c>
      <c r="AJ56" s="34">
        <f>PXIL!P56</f>
        <v>0</v>
      </c>
      <c r="AK56" s="34">
        <f>RTM_IEX!J56</f>
        <v>0</v>
      </c>
      <c r="AL56" s="34">
        <f>RTM_IEX!P56</f>
        <v>-30</v>
      </c>
      <c r="AM56" s="34">
        <f>RTM_PXI!J56</f>
        <v>0</v>
      </c>
      <c r="AN56" s="34">
        <f>RTM_PXI!P56</f>
        <v>0</v>
      </c>
      <c r="AO56" s="148">
        <f>GDAM_IEX!J56</f>
        <v>0</v>
      </c>
      <c r="AP56" s="148">
        <f>GDAM_IEX!P56</f>
        <v>0</v>
      </c>
      <c r="AQ56" s="148">
        <f>GDAM_PXI!J56</f>
        <v>0</v>
      </c>
      <c r="AR56" s="148">
        <f>GDAM_PXI!P56</f>
        <v>0</v>
      </c>
      <c r="AS56">
        <f>HPX!J56</f>
        <v>0</v>
      </c>
      <c r="AT56">
        <f>HPX!P56</f>
        <v>0</v>
      </c>
    </row>
    <row r="57" spans="1:46">
      <c r="A57" t="s">
        <v>99</v>
      </c>
      <c r="D57">
        <f>TWEPL!R57</f>
        <v>7.6729499999999993</v>
      </c>
      <c r="E57">
        <f>GT_NG!T57</f>
        <v>10.91957255343082</v>
      </c>
      <c r="F57">
        <f>GT_Spot!T57</f>
        <v>0</v>
      </c>
      <c r="G57">
        <f>PPCL_NG!T57</f>
        <v>0</v>
      </c>
      <c r="H57">
        <f>PPCL_Spot!T57</f>
        <v>0</v>
      </c>
      <c r="I57">
        <f>Bawana_NG!T57</f>
        <v>56.2</v>
      </c>
      <c r="J57">
        <f>Bawana_RLNG!T57</f>
        <v>0</v>
      </c>
      <c r="K57">
        <f>Bawana_Spot!T57</f>
        <v>1.890127178520961</v>
      </c>
      <c r="L57">
        <f>TWOMCL!S57</f>
        <v>0</v>
      </c>
      <c r="M57">
        <f>EDWPCL!W57</f>
        <v>0</v>
      </c>
      <c r="N57">
        <f>'MSW BWN'!W57</f>
        <v>0</v>
      </c>
      <c r="O57">
        <f>TPDDL_ISGS_exbus!DM57</f>
        <v>450.42689485746604</v>
      </c>
      <c r="P57" s="36">
        <v>73.16</v>
      </c>
      <c r="Q57" s="36">
        <v>26.64</v>
      </c>
      <c r="R57" s="38">
        <v>23.7</v>
      </c>
      <c r="S57" s="38">
        <v>0</v>
      </c>
      <c r="T57" s="37">
        <f>SUMPRODUCT(LTA!J57:AN57,LTA!J$101:AN$101,LTA!J$105:AN$105)</f>
        <v>98.37</v>
      </c>
      <c r="U57" s="37">
        <f>SUMPRODUCT(LTA!J57:AN57,LTA!J$102:AN$102,LTA!J$105:AN$105)</f>
        <v>454.57261199999999</v>
      </c>
      <c r="V57" s="66">
        <f>SUMPRODUCT(MTOA!B57:G57,MTOA!B$102:G$102,MTOA!B$105:G$105)</f>
        <v>0</v>
      </c>
      <c r="W57" s="66">
        <f>SUMPRODUCT(MTOA!B57:G57,MTOA!B$101:G$101,MTOA!B$105:G$105)</f>
        <v>0</v>
      </c>
      <c r="X57">
        <v>0</v>
      </c>
      <c r="Y57" s="34">
        <f>IEX!J57</f>
        <v>0</v>
      </c>
      <c r="Z57" s="34">
        <f>IEX!P57</f>
        <v>0</v>
      </c>
      <c r="AA57" s="75">
        <f>STOA!J57</f>
        <v>1.56</v>
      </c>
      <c r="AB57" s="75">
        <f>-STOA!P57</f>
        <v>0</v>
      </c>
      <c r="AC57">
        <f t="shared" si="0"/>
        <v>10.122942115351108</v>
      </c>
      <c r="AD57">
        <f t="shared" si="1"/>
        <v>1194.9892144740666</v>
      </c>
      <c r="AE57">
        <f>'IDT-1'!F57</f>
        <v>0</v>
      </c>
      <c r="AF57" s="24"/>
      <c r="AG57">
        <f t="shared" si="2"/>
        <v>1194.9892144740666</v>
      </c>
      <c r="AI57" s="34">
        <f>PXIL!J57</f>
        <v>0</v>
      </c>
      <c r="AJ57" s="34">
        <f>PXIL!P57</f>
        <v>0</v>
      </c>
      <c r="AK57" s="34">
        <f>RTM_IEX!J57</f>
        <v>0</v>
      </c>
      <c r="AL57" s="34">
        <f>RTM_IEX!P57</f>
        <v>0</v>
      </c>
      <c r="AM57" s="34">
        <f>RTM_PXI!J57</f>
        <v>0</v>
      </c>
      <c r="AN57" s="34">
        <f>RTM_PXI!P57</f>
        <v>0</v>
      </c>
      <c r="AO57" s="148">
        <f>GDAM_IEX!J57</f>
        <v>0</v>
      </c>
      <c r="AP57" s="148">
        <f>GDAM_IEX!P57</f>
        <v>0</v>
      </c>
      <c r="AQ57" s="148">
        <f>GDAM_PXI!J57</f>
        <v>0</v>
      </c>
      <c r="AR57" s="148">
        <f>GDAM_PXI!P57</f>
        <v>0</v>
      </c>
      <c r="AS57">
        <f>HPX!J57</f>
        <v>0</v>
      </c>
      <c r="AT57">
        <f>HPX!P57</f>
        <v>0</v>
      </c>
    </row>
    <row r="58" spans="1:46">
      <c r="A58" t="s">
        <v>100</v>
      </c>
      <c r="D58">
        <f>TWEPL!R58</f>
        <v>7.6729499999999993</v>
      </c>
      <c r="E58">
        <f>GT_NG!T58</f>
        <v>10.91957255343082</v>
      </c>
      <c r="F58">
        <f>GT_Spot!T58</f>
        <v>0</v>
      </c>
      <c r="G58">
        <f>PPCL_NG!T58</f>
        <v>0</v>
      </c>
      <c r="H58">
        <f>PPCL_Spot!T58</f>
        <v>0</v>
      </c>
      <c r="I58">
        <f>Bawana_NG!T58</f>
        <v>56.2</v>
      </c>
      <c r="J58">
        <f>Bawana_RLNG!T58</f>
        <v>0</v>
      </c>
      <c r="K58">
        <f>Bawana_Spot!T58</f>
        <v>1.890127178520961</v>
      </c>
      <c r="L58">
        <f>TWOMCL!S58</f>
        <v>0</v>
      </c>
      <c r="M58">
        <f>EDWPCL!W58</f>
        <v>0</v>
      </c>
      <c r="N58">
        <f>'MSW BWN'!W58</f>
        <v>0</v>
      </c>
      <c r="O58">
        <f>TPDDL_ISGS_exbus!DM58</f>
        <v>452.2562040822948</v>
      </c>
      <c r="P58" s="36">
        <v>73.16</v>
      </c>
      <c r="Q58" s="36">
        <v>26.64</v>
      </c>
      <c r="R58" s="38">
        <v>23.7</v>
      </c>
      <c r="S58" s="38">
        <v>0</v>
      </c>
      <c r="T58" s="37">
        <f>SUMPRODUCT(LTA!J58:AN58,LTA!J$101:AN$101,LTA!J$105:AN$105)</f>
        <v>98.37</v>
      </c>
      <c r="U58" s="37">
        <f>SUMPRODUCT(LTA!J58:AN58,LTA!J$102:AN$102,LTA!J$105:AN$105)</f>
        <v>464.59200400000003</v>
      </c>
      <c r="V58" s="66">
        <f>SUMPRODUCT(MTOA!B58:G58,MTOA!B$102:G$102,MTOA!B$105:G$105)</f>
        <v>0</v>
      </c>
      <c r="W58" s="66">
        <f>SUMPRODUCT(MTOA!B58:G58,MTOA!B$101:G$101,MTOA!B$105:G$105)</f>
        <v>0</v>
      </c>
      <c r="X58">
        <v>0</v>
      </c>
      <c r="Y58" s="34">
        <f>IEX!J58</f>
        <v>0</v>
      </c>
      <c r="Z58" s="34">
        <f>IEX!P58</f>
        <v>0</v>
      </c>
      <c r="AA58" s="75">
        <f>STOA!J58</f>
        <v>1.56</v>
      </c>
      <c r="AB58" s="75">
        <f>-STOA!P58</f>
        <v>0</v>
      </c>
      <c r="AC58">
        <f t="shared" si="0"/>
        <v>10.40038320563967</v>
      </c>
      <c r="AD58">
        <f t="shared" si="1"/>
        <v>1227.740474608607</v>
      </c>
      <c r="AE58">
        <f>'IDT-1'!F58</f>
        <v>0</v>
      </c>
      <c r="AF58" s="24"/>
      <c r="AG58">
        <f t="shared" si="2"/>
        <v>1227.740474608607</v>
      </c>
      <c r="AI58" s="34">
        <f>PXIL!J58</f>
        <v>0</v>
      </c>
      <c r="AJ58" s="34">
        <f>PXIL!P58</f>
        <v>0</v>
      </c>
      <c r="AK58" s="34">
        <f>RTM_IEX!J58</f>
        <v>21.18</v>
      </c>
      <c r="AL58" s="34">
        <f>RTM_IEX!P58</f>
        <v>0</v>
      </c>
      <c r="AM58" s="34">
        <f>RTM_PXI!J58</f>
        <v>0</v>
      </c>
      <c r="AN58" s="34">
        <f>RTM_PXI!P58</f>
        <v>0</v>
      </c>
      <c r="AO58" s="148">
        <f>GDAM_IEX!J58</f>
        <v>0</v>
      </c>
      <c r="AP58" s="148">
        <f>GDAM_IEX!P58</f>
        <v>0</v>
      </c>
      <c r="AQ58" s="148">
        <f>GDAM_PXI!J58</f>
        <v>0</v>
      </c>
      <c r="AR58" s="148">
        <f>GDAM_PXI!P58</f>
        <v>0</v>
      </c>
      <c r="AS58">
        <f>HPX!J58</f>
        <v>0</v>
      </c>
      <c r="AT58">
        <f>HPX!P58</f>
        <v>0</v>
      </c>
    </row>
    <row r="59" spans="1:46">
      <c r="A59" t="s">
        <v>101</v>
      </c>
      <c r="D59">
        <f>TWEPL!R59</f>
        <v>7.6729499999999993</v>
      </c>
      <c r="E59">
        <f>GT_NG!T59</f>
        <v>10.917245370370368</v>
      </c>
      <c r="F59">
        <f>GT_Spot!T59</f>
        <v>0</v>
      </c>
      <c r="G59">
        <f>PPCL_NG!T59</f>
        <v>0</v>
      </c>
      <c r="H59">
        <f>PPCL_Spot!T59</f>
        <v>0</v>
      </c>
      <c r="I59">
        <f>Bawana_NG!T59</f>
        <v>56.2</v>
      </c>
      <c r="J59">
        <f>Bawana_RLNG!T59</f>
        <v>0</v>
      </c>
      <c r="K59">
        <f>Bawana_Spot!T59</f>
        <v>1.890127178520961</v>
      </c>
      <c r="L59">
        <f>TWOMCL!S59</f>
        <v>0</v>
      </c>
      <c r="M59">
        <f>EDWPCL!W59</f>
        <v>0</v>
      </c>
      <c r="N59">
        <f>'MSW BWN'!W59</f>
        <v>0</v>
      </c>
      <c r="O59">
        <f>TPDDL_ISGS_exbus!DM59</f>
        <v>464.4642571887141</v>
      </c>
      <c r="P59" s="36">
        <v>73.16</v>
      </c>
      <c r="Q59" s="36">
        <v>26.64</v>
      </c>
      <c r="R59" s="38">
        <v>23.7</v>
      </c>
      <c r="S59" s="38">
        <v>0</v>
      </c>
      <c r="T59" s="37">
        <f>SUMPRODUCT(LTA!J59:AN59,LTA!J$101:AN$101,LTA!J$105:AN$105)</f>
        <v>96.37</v>
      </c>
      <c r="U59" s="37">
        <f>SUMPRODUCT(LTA!J59:AN59,LTA!J$102:AN$102,LTA!J$105:AN$105)</f>
        <v>470.03874400000007</v>
      </c>
      <c r="V59" s="66">
        <f>SUMPRODUCT(MTOA!B59:G59,MTOA!B$102:G$102,MTOA!B$105:G$105)</f>
        <v>0</v>
      </c>
      <c r="W59" s="66">
        <f>SUMPRODUCT(MTOA!B59:G59,MTOA!B$101:G$101,MTOA!B$105:G$105)</f>
        <v>0</v>
      </c>
      <c r="X59">
        <v>0</v>
      </c>
      <c r="Y59" s="34">
        <f>IEX!J59</f>
        <v>0</v>
      </c>
      <c r="Z59" s="34">
        <f>IEX!P59</f>
        <v>0</v>
      </c>
      <c r="AA59" s="75">
        <f>STOA!J59</f>
        <v>1.56</v>
      </c>
      <c r="AB59" s="75">
        <f>-STOA!P59</f>
        <v>0</v>
      </c>
      <c r="AC59">
        <f t="shared" si="0"/>
        <v>10.515651919395886</v>
      </c>
      <c r="AD59">
        <f t="shared" si="1"/>
        <v>1241.3476718182096</v>
      </c>
      <c r="AE59">
        <f>'IDT-1'!F59</f>
        <v>0</v>
      </c>
      <c r="AF59" s="24"/>
      <c r="AG59">
        <f t="shared" si="2"/>
        <v>1241.3476718182096</v>
      </c>
      <c r="AI59" s="34">
        <f>PXIL!J59</f>
        <v>0</v>
      </c>
      <c r="AJ59" s="34">
        <f>PXIL!P59</f>
        <v>0</v>
      </c>
      <c r="AK59" s="34">
        <f>RTM_IEX!J59</f>
        <v>19.25</v>
      </c>
      <c r="AL59" s="34">
        <f>RTM_IEX!P59</f>
        <v>0</v>
      </c>
      <c r="AM59" s="34">
        <f>RTM_PXI!J59</f>
        <v>0</v>
      </c>
      <c r="AN59" s="34">
        <f>RTM_PXI!P59</f>
        <v>0</v>
      </c>
      <c r="AO59" s="148">
        <f>GDAM_IEX!J59</f>
        <v>0</v>
      </c>
      <c r="AP59" s="148">
        <f>GDAM_IEX!P59</f>
        <v>0</v>
      </c>
      <c r="AQ59" s="148">
        <f>GDAM_PXI!J59</f>
        <v>0</v>
      </c>
      <c r="AR59" s="148">
        <f>GDAM_PXI!P59</f>
        <v>0</v>
      </c>
      <c r="AS59">
        <f>HPX!J59</f>
        <v>0</v>
      </c>
      <c r="AT59">
        <f>HPX!P59</f>
        <v>0</v>
      </c>
    </row>
    <row r="60" spans="1:46">
      <c r="A60" t="s">
        <v>102</v>
      </c>
      <c r="D60">
        <f>TWEPL!R60</f>
        <v>7.6729499999999993</v>
      </c>
      <c r="E60">
        <f>GT_NG!T60</f>
        <v>10.917245370370368</v>
      </c>
      <c r="F60">
        <f>GT_Spot!T60</f>
        <v>0</v>
      </c>
      <c r="G60">
        <f>PPCL_NG!T60</f>
        <v>0</v>
      </c>
      <c r="H60">
        <f>PPCL_Spot!T60</f>
        <v>0</v>
      </c>
      <c r="I60">
        <f>Bawana_NG!T60</f>
        <v>56.2</v>
      </c>
      <c r="J60">
        <f>Bawana_RLNG!T60</f>
        <v>0</v>
      </c>
      <c r="K60">
        <f>Bawana_Spot!T60</f>
        <v>1.890127178520961</v>
      </c>
      <c r="L60">
        <f>TWOMCL!S60</f>
        <v>0</v>
      </c>
      <c r="M60">
        <f>EDWPCL!W60</f>
        <v>0</v>
      </c>
      <c r="N60">
        <f>'MSW BWN'!W60</f>
        <v>0</v>
      </c>
      <c r="O60">
        <f>TPDDL_ISGS_exbus!DM60</f>
        <v>474.89730078327932</v>
      </c>
      <c r="P60" s="36">
        <v>73.16</v>
      </c>
      <c r="Q60" s="36">
        <v>26.64</v>
      </c>
      <c r="R60" s="38">
        <v>23.7</v>
      </c>
      <c r="S60" s="38">
        <v>0</v>
      </c>
      <c r="T60" s="37">
        <f>SUMPRODUCT(LTA!J60:AN60,LTA!J$101:AN$101,LTA!J$105:AN$105)</f>
        <v>96.37</v>
      </c>
      <c r="U60" s="37">
        <f>SUMPRODUCT(LTA!J60:AN60,LTA!J$102:AN$102,LTA!J$105:AN$105)</f>
        <v>463.57005600000002</v>
      </c>
      <c r="V60" s="66">
        <f>SUMPRODUCT(MTOA!B60:G60,MTOA!B$102:G$102,MTOA!B$105:G$105)</f>
        <v>0</v>
      </c>
      <c r="W60" s="66">
        <f>SUMPRODUCT(MTOA!B60:G60,MTOA!B$101:G$101,MTOA!B$105:G$105)</f>
        <v>0</v>
      </c>
      <c r="X60">
        <v>0</v>
      </c>
      <c r="Y60" s="34">
        <f>IEX!J60</f>
        <v>0</v>
      </c>
      <c r="Z60" s="34">
        <f>IEX!P60</f>
        <v>0</v>
      </c>
      <c r="AA60" s="75">
        <f>STOA!J60</f>
        <v>1.56</v>
      </c>
      <c r="AB60" s="75">
        <f>-STOA!P60</f>
        <v>0</v>
      </c>
      <c r="AC60">
        <f t="shared" si="0"/>
        <v>10.629844506390233</v>
      </c>
      <c r="AD60">
        <f t="shared" si="1"/>
        <v>1254.8278348257804</v>
      </c>
      <c r="AE60">
        <f>'IDT-1'!F60</f>
        <v>0</v>
      </c>
      <c r="AF60" s="24"/>
      <c r="AG60">
        <f t="shared" si="2"/>
        <v>1254.8278348257804</v>
      </c>
      <c r="AI60" s="34">
        <f>PXIL!J60</f>
        <v>0</v>
      </c>
      <c r="AJ60" s="34">
        <f>PXIL!P60</f>
        <v>0</v>
      </c>
      <c r="AK60" s="34">
        <f>RTM_IEX!J60</f>
        <v>28.88</v>
      </c>
      <c r="AL60" s="34">
        <f>RTM_IEX!P60</f>
        <v>0</v>
      </c>
      <c r="AM60" s="34">
        <f>RTM_PXI!J60</f>
        <v>0</v>
      </c>
      <c r="AN60" s="34">
        <f>RTM_PXI!P60</f>
        <v>0</v>
      </c>
      <c r="AO60" s="148">
        <f>GDAM_IEX!J60</f>
        <v>0</v>
      </c>
      <c r="AP60" s="148">
        <f>GDAM_IEX!P60</f>
        <v>0</v>
      </c>
      <c r="AQ60" s="148">
        <f>GDAM_PXI!J60</f>
        <v>0</v>
      </c>
      <c r="AR60" s="148">
        <f>GDAM_PXI!P60</f>
        <v>0</v>
      </c>
      <c r="AS60">
        <f>HPX!J60</f>
        <v>0</v>
      </c>
      <c r="AT60">
        <f>HPX!P60</f>
        <v>0</v>
      </c>
    </row>
    <row r="61" spans="1:46">
      <c r="A61" t="s">
        <v>103</v>
      </c>
      <c r="D61">
        <f>TWEPL!R61</f>
        <v>7.6729499999999993</v>
      </c>
      <c r="E61">
        <f>GT_NG!T61</f>
        <v>10.917245370370368</v>
      </c>
      <c r="F61">
        <f>GT_Spot!T61</f>
        <v>0</v>
      </c>
      <c r="G61">
        <f>PPCL_NG!T61</f>
        <v>0</v>
      </c>
      <c r="H61">
        <f>PPCL_Spot!T61</f>
        <v>0</v>
      </c>
      <c r="I61">
        <f>Bawana_NG!T61</f>
        <v>58.250000000000014</v>
      </c>
      <c r="J61">
        <f>Bawana_RLNG!T61</f>
        <v>0</v>
      </c>
      <c r="K61">
        <f>Bawana_Spot!T61</f>
        <v>1.890127178520961</v>
      </c>
      <c r="L61">
        <f>TWOMCL!S61</f>
        <v>0</v>
      </c>
      <c r="M61">
        <f>EDWPCL!W61</f>
        <v>0</v>
      </c>
      <c r="N61">
        <f>'MSW BWN'!W61</f>
        <v>0</v>
      </c>
      <c r="O61">
        <f>TPDDL_ISGS_exbus!DM61</f>
        <v>474.89730078327932</v>
      </c>
      <c r="P61" s="36">
        <v>73.16</v>
      </c>
      <c r="Q61" s="36">
        <v>26.64</v>
      </c>
      <c r="R61" s="38">
        <v>23.7</v>
      </c>
      <c r="S61" s="38">
        <v>0</v>
      </c>
      <c r="T61" s="37">
        <f>SUMPRODUCT(LTA!J61:AN61,LTA!J$101:AN$101,LTA!J$105:AN$105)</f>
        <v>100.37</v>
      </c>
      <c r="U61" s="37">
        <f>SUMPRODUCT(LTA!J61:AN61,LTA!J$102:AN$102,LTA!J$105:AN$105)</f>
        <v>457.86124400000006</v>
      </c>
      <c r="V61" s="66">
        <f>SUMPRODUCT(MTOA!B61:G61,MTOA!B$102:G$102,MTOA!B$105:G$105)</f>
        <v>0</v>
      </c>
      <c r="W61" s="66">
        <f>SUMPRODUCT(MTOA!B61:G61,MTOA!B$101:G$101,MTOA!B$105:G$105)</f>
        <v>0</v>
      </c>
      <c r="X61">
        <v>0</v>
      </c>
      <c r="Y61" s="34">
        <f>IEX!J61</f>
        <v>0</v>
      </c>
      <c r="Z61" s="34">
        <f>IEX!P61</f>
        <v>0</v>
      </c>
      <c r="AA61" s="75">
        <f>STOA!J61</f>
        <v>1.56</v>
      </c>
      <c r="AB61" s="75">
        <f>-STOA!P61</f>
        <v>0</v>
      </c>
      <c r="AC61">
        <f t="shared" si="0"/>
        <v>10.601897428712459</v>
      </c>
      <c r="AD61">
        <f t="shared" si="1"/>
        <v>1201.3169699034581</v>
      </c>
      <c r="AE61">
        <f>'IDT-1'!F61</f>
        <v>0</v>
      </c>
      <c r="AF61" s="24"/>
      <c r="AG61">
        <f t="shared" si="2"/>
        <v>1201.3169699034581</v>
      </c>
      <c r="AI61" s="34">
        <f>PXIL!J61</f>
        <v>0</v>
      </c>
      <c r="AJ61" s="34">
        <f>PXIL!P61</f>
        <v>0</v>
      </c>
      <c r="AK61" s="34">
        <f>RTM_IEX!J61</f>
        <v>0</v>
      </c>
      <c r="AL61" s="34">
        <f>RTM_IEX!P61</f>
        <v>-25</v>
      </c>
      <c r="AM61" s="34">
        <f>RTM_PXI!J61</f>
        <v>0</v>
      </c>
      <c r="AN61" s="34">
        <f>RTM_PXI!P61</f>
        <v>0</v>
      </c>
      <c r="AO61" s="148">
        <f>GDAM_IEX!J61</f>
        <v>0</v>
      </c>
      <c r="AP61" s="148">
        <f>GDAM_IEX!P61</f>
        <v>0</v>
      </c>
      <c r="AQ61" s="148">
        <f>GDAM_PXI!J61</f>
        <v>0</v>
      </c>
      <c r="AR61" s="148">
        <f>GDAM_PXI!P61</f>
        <v>0</v>
      </c>
      <c r="AS61">
        <f>HPX!J61</f>
        <v>0</v>
      </c>
      <c r="AT61">
        <f>HPX!P61</f>
        <v>0</v>
      </c>
    </row>
    <row r="62" spans="1:46">
      <c r="A62" t="s">
        <v>104</v>
      </c>
      <c r="D62">
        <f>TWEPL!R62</f>
        <v>7.6729499999999993</v>
      </c>
      <c r="E62">
        <f>GT_NG!T62</f>
        <v>10.917245370370368</v>
      </c>
      <c r="F62">
        <f>GT_Spot!T62</f>
        <v>0</v>
      </c>
      <c r="G62">
        <f>PPCL_NG!T62</f>
        <v>0</v>
      </c>
      <c r="H62">
        <f>PPCL_Spot!T62</f>
        <v>0</v>
      </c>
      <c r="I62">
        <f>Bawana_NG!T62</f>
        <v>58.250000000000014</v>
      </c>
      <c r="J62">
        <f>Bawana_RLNG!T62</f>
        <v>0</v>
      </c>
      <c r="K62">
        <f>Bawana_Spot!T62</f>
        <v>1.890127178520961</v>
      </c>
      <c r="L62">
        <f>TWOMCL!S62</f>
        <v>0</v>
      </c>
      <c r="M62">
        <f>EDWPCL!W62</f>
        <v>0</v>
      </c>
      <c r="N62">
        <f>'MSW BWN'!W62</f>
        <v>0</v>
      </c>
      <c r="O62">
        <f>TPDDL_ISGS_exbus!DM62</f>
        <v>468.4878286832793</v>
      </c>
      <c r="P62" s="36">
        <v>73.16</v>
      </c>
      <c r="Q62" s="36">
        <v>26.64</v>
      </c>
      <c r="R62" s="38">
        <v>23.7</v>
      </c>
      <c r="S62" s="38">
        <v>0</v>
      </c>
      <c r="T62" s="37">
        <f>SUMPRODUCT(LTA!J62:AN62,LTA!J$101:AN$101,LTA!J$105:AN$105)</f>
        <v>97.67</v>
      </c>
      <c r="U62" s="37">
        <f>SUMPRODUCT(LTA!J62:AN62,LTA!J$102:AN$102,LTA!J$105:AN$105)</f>
        <v>450.22351600000002</v>
      </c>
      <c r="V62" s="66">
        <f>SUMPRODUCT(MTOA!B62:G62,MTOA!B$102:G$102,MTOA!B$105:G$105)</f>
        <v>0</v>
      </c>
      <c r="W62" s="66">
        <f>SUMPRODUCT(MTOA!B62:G62,MTOA!B$101:G$101,MTOA!B$105:G$105)</f>
        <v>0</v>
      </c>
      <c r="X62">
        <v>0</v>
      </c>
      <c r="Y62" s="34">
        <f>IEX!J62</f>
        <v>0</v>
      </c>
      <c r="Z62" s="34">
        <f>IEX!P62</f>
        <v>0</v>
      </c>
      <c r="AA62" s="75">
        <f>STOA!J62</f>
        <v>1.56</v>
      </c>
      <c r="AB62" s="75">
        <f>-STOA!P62</f>
        <v>0</v>
      </c>
      <c r="AC62">
        <f t="shared" si="0"/>
        <v>10.334153581999121</v>
      </c>
      <c r="AD62">
        <f t="shared" si="1"/>
        <v>1199.8375136501713</v>
      </c>
      <c r="AE62">
        <f>'IDT-1'!F62</f>
        <v>0</v>
      </c>
      <c r="AF62" s="24"/>
      <c r="AG62">
        <f t="shared" si="2"/>
        <v>1199.8375136501713</v>
      </c>
      <c r="AI62" s="34">
        <f>PXIL!J62</f>
        <v>0</v>
      </c>
      <c r="AJ62" s="34">
        <f>PXIL!P62</f>
        <v>0</v>
      </c>
      <c r="AK62" s="34">
        <f>RTM_IEX!J62</f>
        <v>0</v>
      </c>
      <c r="AL62" s="34">
        <f>RTM_IEX!P62</f>
        <v>-10</v>
      </c>
      <c r="AM62" s="34">
        <f>RTM_PXI!J62</f>
        <v>0</v>
      </c>
      <c r="AN62" s="34">
        <f>RTM_PXI!P62</f>
        <v>0</v>
      </c>
      <c r="AO62" s="148">
        <f>GDAM_IEX!J62</f>
        <v>0</v>
      </c>
      <c r="AP62" s="148">
        <f>GDAM_IEX!P62</f>
        <v>0</v>
      </c>
      <c r="AQ62" s="148">
        <f>GDAM_PXI!J62</f>
        <v>0</v>
      </c>
      <c r="AR62" s="148">
        <f>GDAM_PXI!P62</f>
        <v>0</v>
      </c>
      <c r="AS62">
        <f>HPX!J62</f>
        <v>0</v>
      </c>
      <c r="AT62">
        <f>HPX!P62</f>
        <v>0</v>
      </c>
    </row>
    <row r="63" spans="1:46">
      <c r="A63" t="s">
        <v>105</v>
      </c>
      <c r="D63">
        <f>TWEPL!R63</f>
        <v>7.6729499999999993</v>
      </c>
      <c r="E63">
        <f>GT_NG!T63</f>
        <v>10.917245370370368</v>
      </c>
      <c r="F63">
        <f>GT_Spot!T63</f>
        <v>0</v>
      </c>
      <c r="G63">
        <f>PPCL_NG!T63</f>
        <v>0</v>
      </c>
      <c r="H63">
        <f>PPCL_Spot!T63</f>
        <v>0</v>
      </c>
      <c r="I63">
        <f>Bawana_NG!T63</f>
        <v>56.2</v>
      </c>
      <c r="J63">
        <f>Bawana_RLNG!T63</f>
        <v>0</v>
      </c>
      <c r="K63">
        <f>Bawana_Spot!T63</f>
        <v>0</v>
      </c>
      <c r="L63">
        <f>TWOMCL!S63</f>
        <v>0</v>
      </c>
      <c r="M63">
        <f>EDWPCL!W63</f>
        <v>0</v>
      </c>
      <c r="N63">
        <f>'MSW BWN'!W63</f>
        <v>0</v>
      </c>
      <c r="O63">
        <f>TPDDL_ISGS_exbus!DM63</f>
        <v>470.61358340066533</v>
      </c>
      <c r="P63" s="36">
        <v>73.16</v>
      </c>
      <c r="Q63" s="36">
        <v>26.63</v>
      </c>
      <c r="R63" s="38">
        <v>23.7</v>
      </c>
      <c r="S63" s="38">
        <v>0</v>
      </c>
      <c r="T63" s="37">
        <f>SUMPRODUCT(LTA!J63:AN63,LTA!J$101:AN$101,LTA!J$105:AN$105)</f>
        <v>90.72</v>
      </c>
      <c r="U63" s="37">
        <f>SUMPRODUCT(LTA!J63:AN63,LTA!J$102:AN$102,LTA!J$105:AN$105)</f>
        <v>439.61551000000009</v>
      </c>
      <c r="V63" s="66">
        <f>SUMPRODUCT(MTOA!B63:G63,MTOA!B$102:G$102,MTOA!B$105:G$105)</f>
        <v>0</v>
      </c>
      <c r="W63" s="66">
        <f>SUMPRODUCT(MTOA!B63:G63,MTOA!B$101:G$101,MTOA!B$105:G$105)</f>
        <v>0</v>
      </c>
      <c r="X63">
        <v>0</v>
      </c>
      <c r="Y63" s="34">
        <f>IEX!J63</f>
        <v>0</v>
      </c>
      <c r="Z63" s="34">
        <f>IEX!P63</f>
        <v>0</v>
      </c>
      <c r="AA63" s="75">
        <f>STOA!J63</f>
        <v>1.56</v>
      </c>
      <c r="AB63" s="75">
        <f>-STOA!P63</f>
        <v>0</v>
      </c>
      <c r="AC63">
        <f t="shared" si="0"/>
        <v>10.2079260256767</v>
      </c>
      <c r="AD63">
        <f t="shared" si="1"/>
        <v>1205.0213627453593</v>
      </c>
      <c r="AE63">
        <f>'IDT-1'!F63</f>
        <v>0</v>
      </c>
      <c r="AF63" s="24"/>
      <c r="AG63">
        <f t="shared" si="2"/>
        <v>1205.0213627453593</v>
      </c>
      <c r="AI63" s="34">
        <f>PXIL!J63</f>
        <v>0</v>
      </c>
      <c r="AJ63" s="34">
        <f>PXIL!P63</f>
        <v>0</v>
      </c>
      <c r="AK63" s="34">
        <f>RTM_IEX!J63</f>
        <v>14.44</v>
      </c>
      <c r="AL63" s="34">
        <f>RTM_IEX!P63</f>
        <v>0</v>
      </c>
      <c r="AM63" s="34">
        <f>RTM_PXI!J63</f>
        <v>0</v>
      </c>
      <c r="AN63" s="34">
        <f>RTM_PXI!P63</f>
        <v>0</v>
      </c>
      <c r="AO63" s="148">
        <f>GDAM_IEX!J63</f>
        <v>0</v>
      </c>
      <c r="AP63" s="148">
        <f>GDAM_IEX!P63</f>
        <v>0</v>
      </c>
      <c r="AQ63" s="148">
        <f>GDAM_PXI!J63</f>
        <v>0</v>
      </c>
      <c r="AR63" s="148">
        <f>GDAM_PXI!P63</f>
        <v>0</v>
      </c>
      <c r="AS63">
        <f>HPX!J63</f>
        <v>0</v>
      </c>
      <c r="AT63">
        <f>HPX!P63</f>
        <v>0</v>
      </c>
    </row>
    <row r="64" spans="1:46">
      <c r="A64" t="s">
        <v>106</v>
      </c>
      <c r="D64">
        <f>TWEPL!R64</f>
        <v>7.6729499999999993</v>
      </c>
      <c r="E64">
        <f>GT_NG!T64</f>
        <v>10.917245370370368</v>
      </c>
      <c r="F64">
        <f>GT_Spot!T64</f>
        <v>0</v>
      </c>
      <c r="G64">
        <f>PPCL_NG!T64</f>
        <v>0</v>
      </c>
      <c r="H64">
        <f>PPCL_Spot!T64</f>
        <v>0</v>
      </c>
      <c r="I64">
        <f>Bawana_NG!T64</f>
        <v>56.2</v>
      </c>
      <c r="J64">
        <f>Bawana_RLNG!T64</f>
        <v>0</v>
      </c>
      <c r="K64">
        <f>Bawana_Spot!T64</f>
        <v>0</v>
      </c>
      <c r="L64">
        <f>TWOMCL!S64</f>
        <v>0</v>
      </c>
      <c r="M64">
        <f>EDWPCL!W64</f>
        <v>0</v>
      </c>
      <c r="N64">
        <f>'MSW BWN'!W64</f>
        <v>0</v>
      </c>
      <c r="O64">
        <f>TPDDL_ISGS_exbus!DM64</f>
        <v>474.81152053361865</v>
      </c>
      <c r="P64" s="36">
        <v>73.16</v>
      </c>
      <c r="Q64" s="36">
        <v>26.63</v>
      </c>
      <c r="R64" s="38">
        <v>23.7</v>
      </c>
      <c r="S64" s="38">
        <v>0</v>
      </c>
      <c r="T64" s="37">
        <f>SUMPRODUCT(LTA!J64:AN64,LTA!J$101:AN$101,LTA!J$105:AN$105)</f>
        <v>85.66</v>
      </c>
      <c r="U64" s="37">
        <f>SUMPRODUCT(LTA!J64:AN64,LTA!J$102:AN$102,LTA!J$105:AN$105)</f>
        <v>433.03966000000003</v>
      </c>
      <c r="V64" s="66">
        <f>SUMPRODUCT(MTOA!B64:G64,MTOA!B$102:G$102,MTOA!B$105:G$105)</f>
        <v>0</v>
      </c>
      <c r="W64" s="66">
        <f>SUMPRODUCT(MTOA!B64:G64,MTOA!B$101:G$101,MTOA!B$105:G$105)</f>
        <v>0</v>
      </c>
      <c r="X64">
        <v>0</v>
      </c>
      <c r="Y64" s="34">
        <f>IEX!J64</f>
        <v>0</v>
      </c>
      <c r="Z64" s="34">
        <f>IEX!P64</f>
        <v>0</v>
      </c>
      <c r="AA64" s="75">
        <f>STOA!J64</f>
        <v>1.56</v>
      </c>
      <c r="AB64" s="75">
        <f>-STOA!P64</f>
        <v>0</v>
      </c>
      <c r="AC64">
        <f t="shared" si="0"/>
        <v>10.145447557593505</v>
      </c>
      <c r="AD64">
        <f t="shared" si="1"/>
        <v>1197.6459283463953</v>
      </c>
      <c r="AE64">
        <f>'IDT-1'!F64</f>
        <v>0</v>
      </c>
      <c r="AF64" s="24"/>
      <c r="AG64">
        <f t="shared" si="2"/>
        <v>1197.6459283463953</v>
      </c>
      <c r="AI64" s="34">
        <f>PXIL!J64</f>
        <v>0</v>
      </c>
      <c r="AJ64" s="34">
        <f>PXIL!P64</f>
        <v>0</v>
      </c>
      <c r="AK64" s="34">
        <f>RTM_IEX!J64</f>
        <v>14.44</v>
      </c>
      <c r="AL64" s="34">
        <f>RTM_IEX!P64</f>
        <v>0</v>
      </c>
      <c r="AM64" s="34">
        <f>RTM_PXI!J64</f>
        <v>0</v>
      </c>
      <c r="AN64" s="34">
        <f>RTM_PXI!P64</f>
        <v>0</v>
      </c>
      <c r="AO64" s="148">
        <f>GDAM_IEX!J64</f>
        <v>0</v>
      </c>
      <c r="AP64" s="148">
        <f>GDAM_IEX!P64</f>
        <v>0</v>
      </c>
      <c r="AQ64" s="148">
        <f>GDAM_PXI!J64</f>
        <v>0</v>
      </c>
      <c r="AR64" s="148">
        <f>GDAM_PXI!P64</f>
        <v>0</v>
      </c>
      <c r="AS64">
        <f>HPX!J64</f>
        <v>0</v>
      </c>
      <c r="AT64">
        <f>HPX!P64</f>
        <v>0</v>
      </c>
    </row>
    <row r="65" spans="1:46">
      <c r="A65" t="s">
        <v>107</v>
      </c>
      <c r="D65">
        <f>TWEPL!R65</f>
        <v>7.6729499999999993</v>
      </c>
      <c r="E65">
        <f>GT_NG!T65</f>
        <v>10.917245370370368</v>
      </c>
      <c r="F65">
        <f>GT_Spot!T65</f>
        <v>0</v>
      </c>
      <c r="G65">
        <f>PPCL_NG!T65</f>
        <v>0</v>
      </c>
      <c r="H65">
        <f>PPCL_Spot!T65</f>
        <v>0</v>
      </c>
      <c r="I65">
        <f>Bawana_NG!T65</f>
        <v>56.2</v>
      </c>
      <c r="J65">
        <f>Bawana_RLNG!T65</f>
        <v>0</v>
      </c>
      <c r="K65">
        <f>Bawana_Spot!T65</f>
        <v>0</v>
      </c>
      <c r="L65">
        <f>TWOMCL!S65</f>
        <v>0</v>
      </c>
      <c r="M65">
        <f>EDWPCL!W65</f>
        <v>0</v>
      </c>
      <c r="N65">
        <f>'MSW BWN'!W65</f>
        <v>0</v>
      </c>
      <c r="O65">
        <f>TPDDL_ISGS_exbus!DM65</f>
        <v>503.48168268359223</v>
      </c>
      <c r="P65" s="36">
        <v>73.16</v>
      </c>
      <c r="Q65" s="36">
        <v>26.63</v>
      </c>
      <c r="R65" s="38">
        <v>23.7</v>
      </c>
      <c r="S65" s="38">
        <v>0</v>
      </c>
      <c r="T65" s="37">
        <f>SUMPRODUCT(LTA!J65:AN65,LTA!J$101:AN$101,LTA!J$105:AN$105)</f>
        <v>74.400000000000006</v>
      </c>
      <c r="U65" s="37">
        <f>SUMPRODUCT(LTA!J65:AN65,LTA!J$102:AN$102,LTA!J$105:AN$105)</f>
        <v>425.27528600000005</v>
      </c>
      <c r="V65" s="66">
        <f>SUMPRODUCT(MTOA!B65:G65,MTOA!B$102:G$102,MTOA!B$105:G$105)</f>
        <v>0</v>
      </c>
      <c r="W65" s="66">
        <f>SUMPRODUCT(MTOA!B65:G65,MTOA!B$101:G$101,MTOA!B$105:G$105)</f>
        <v>0</v>
      </c>
      <c r="X65">
        <v>0</v>
      </c>
      <c r="Y65" s="34">
        <f>IEX!J65</f>
        <v>0</v>
      </c>
      <c r="Z65" s="34">
        <f>IEX!P65</f>
        <v>0</v>
      </c>
      <c r="AA65" s="75">
        <f>STOA!J65</f>
        <v>1.56</v>
      </c>
      <c r="AB65" s="75">
        <f>-STOA!P65</f>
        <v>0</v>
      </c>
      <c r="AC65">
        <f t="shared" si="0"/>
        <v>10.226472178053283</v>
      </c>
      <c r="AD65">
        <f t="shared" si="1"/>
        <v>1207.2106918759093</v>
      </c>
      <c r="AE65">
        <f>'IDT-1'!F65</f>
        <v>0</v>
      </c>
      <c r="AF65" s="24"/>
      <c r="AG65">
        <f t="shared" si="2"/>
        <v>1207.2106918759093</v>
      </c>
      <c r="AI65" s="34">
        <f>PXIL!J65</f>
        <v>0</v>
      </c>
      <c r="AJ65" s="34">
        <f>PXIL!P65</f>
        <v>0</v>
      </c>
      <c r="AK65" s="34">
        <f>RTM_IEX!J65</f>
        <v>14.44</v>
      </c>
      <c r="AL65" s="34">
        <f>RTM_IEX!P65</f>
        <v>0</v>
      </c>
      <c r="AM65" s="34">
        <f>RTM_PXI!J65</f>
        <v>0</v>
      </c>
      <c r="AN65" s="34">
        <f>RTM_PXI!P65</f>
        <v>0</v>
      </c>
      <c r="AO65" s="148">
        <f>GDAM_IEX!J65</f>
        <v>0</v>
      </c>
      <c r="AP65" s="148">
        <f>GDAM_IEX!P65</f>
        <v>0</v>
      </c>
      <c r="AQ65" s="148">
        <f>GDAM_PXI!J65</f>
        <v>0</v>
      </c>
      <c r="AR65" s="148">
        <f>GDAM_PXI!P65</f>
        <v>0</v>
      </c>
      <c r="AS65">
        <f>HPX!J65</f>
        <v>0</v>
      </c>
      <c r="AT65">
        <f>HPX!P65</f>
        <v>0</v>
      </c>
    </row>
    <row r="66" spans="1:46">
      <c r="A66" t="s">
        <v>108</v>
      </c>
      <c r="D66">
        <f>TWEPL!R66</f>
        <v>7.6729499999999993</v>
      </c>
      <c r="E66">
        <f>GT_NG!T66</f>
        <v>10.917245370370368</v>
      </c>
      <c r="F66">
        <f>GT_Spot!T66</f>
        <v>0</v>
      </c>
      <c r="G66">
        <f>PPCL_NG!T66</f>
        <v>0</v>
      </c>
      <c r="H66">
        <f>PPCL_Spot!T66</f>
        <v>0</v>
      </c>
      <c r="I66">
        <f>Bawana_NG!T66</f>
        <v>56.2</v>
      </c>
      <c r="J66">
        <f>Bawana_RLNG!T66</f>
        <v>0</v>
      </c>
      <c r="K66">
        <f>Bawana_Spot!T66</f>
        <v>0</v>
      </c>
      <c r="L66">
        <f>TWOMCL!S66</f>
        <v>0</v>
      </c>
      <c r="M66">
        <f>EDWPCL!W66</f>
        <v>0</v>
      </c>
      <c r="N66">
        <f>'MSW BWN'!W66</f>
        <v>0</v>
      </c>
      <c r="O66">
        <f>TPDDL_ISGS_exbus!DM66</f>
        <v>503.48168268359223</v>
      </c>
      <c r="P66" s="36">
        <v>73.16</v>
      </c>
      <c r="Q66" s="36">
        <v>26.63</v>
      </c>
      <c r="R66" s="38">
        <v>23.7</v>
      </c>
      <c r="S66" s="38">
        <v>0</v>
      </c>
      <c r="T66" s="37">
        <f>SUMPRODUCT(LTA!J66:AN66,LTA!J$101:AN$101,LTA!J$105:AN$105)</f>
        <v>65.63</v>
      </c>
      <c r="U66" s="37">
        <f>SUMPRODUCT(LTA!J66:AN66,LTA!J$102:AN$102,LTA!J$105:AN$105)</f>
        <v>415.97167600000006</v>
      </c>
      <c r="V66" s="66">
        <f>SUMPRODUCT(MTOA!B66:G66,MTOA!B$102:G$102,MTOA!B$105:G$105)</f>
        <v>0</v>
      </c>
      <c r="W66" s="66">
        <f>SUMPRODUCT(MTOA!B66:G66,MTOA!B$101:G$101,MTOA!B$105:G$105)</f>
        <v>0</v>
      </c>
      <c r="X66">
        <v>0</v>
      </c>
      <c r="Y66" s="34">
        <f>IEX!J66</f>
        <v>0</v>
      </c>
      <c r="Z66" s="34">
        <f>IEX!P66</f>
        <v>0</v>
      </c>
      <c r="AA66" s="75">
        <f>STOA!J66</f>
        <v>1.56</v>
      </c>
      <c r="AB66" s="75">
        <f>-STOA!P66</f>
        <v>0</v>
      </c>
      <c r="AC66">
        <f t="shared" si="0"/>
        <v>10.115057854053285</v>
      </c>
      <c r="AD66">
        <f t="shared" si="1"/>
        <v>1194.0584961999093</v>
      </c>
      <c r="AE66">
        <f>'IDT-1'!F66</f>
        <v>0</v>
      </c>
      <c r="AF66" s="24"/>
      <c r="AG66">
        <f t="shared" si="2"/>
        <v>1194.0584961999093</v>
      </c>
      <c r="AI66" s="34">
        <f>PXIL!J66</f>
        <v>0</v>
      </c>
      <c r="AJ66" s="34">
        <f>PXIL!P66</f>
        <v>0</v>
      </c>
      <c r="AK66" s="34">
        <f>RTM_IEX!J66</f>
        <v>19.25</v>
      </c>
      <c r="AL66" s="34">
        <f>RTM_IEX!P66</f>
        <v>0</v>
      </c>
      <c r="AM66" s="34">
        <f>RTM_PXI!J66</f>
        <v>0</v>
      </c>
      <c r="AN66" s="34">
        <f>RTM_PXI!P66</f>
        <v>0</v>
      </c>
      <c r="AO66" s="148">
        <f>GDAM_IEX!J66</f>
        <v>0</v>
      </c>
      <c r="AP66" s="148">
        <f>GDAM_IEX!P66</f>
        <v>0</v>
      </c>
      <c r="AQ66" s="148">
        <f>GDAM_PXI!J66</f>
        <v>0</v>
      </c>
      <c r="AR66" s="148">
        <f>GDAM_PXI!P66</f>
        <v>0</v>
      </c>
      <c r="AS66">
        <f>HPX!J66</f>
        <v>0</v>
      </c>
      <c r="AT66">
        <f>HPX!P66</f>
        <v>0</v>
      </c>
    </row>
    <row r="67" spans="1:46">
      <c r="A67" t="s">
        <v>109</v>
      </c>
      <c r="D67">
        <f>TWEPL!R67</f>
        <v>7.6729499999999993</v>
      </c>
      <c r="E67">
        <f>GT_NG!T67</f>
        <v>10.917245370370368</v>
      </c>
      <c r="F67">
        <f>GT_Spot!T67</f>
        <v>0</v>
      </c>
      <c r="G67">
        <f>PPCL_NG!T67</f>
        <v>0</v>
      </c>
      <c r="H67">
        <f>PPCL_Spot!T67</f>
        <v>0</v>
      </c>
      <c r="I67">
        <f>Bawana_NG!T67</f>
        <v>51.55</v>
      </c>
      <c r="J67">
        <f>Bawana_RLNG!T67</f>
        <v>0</v>
      </c>
      <c r="K67">
        <f>Bawana_Spot!T67</f>
        <v>0</v>
      </c>
      <c r="L67">
        <f>TWOMCL!S67</f>
        <v>0</v>
      </c>
      <c r="M67">
        <f>EDWPCL!W67</f>
        <v>0</v>
      </c>
      <c r="N67">
        <f>'MSW BWN'!W67</f>
        <v>0</v>
      </c>
      <c r="O67">
        <f>TPDDL_ISGS_exbus!DM67</f>
        <v>534.28397841516698</v>
      </c>
      <c r="P67" s="36">
        <v>73.157173761879008</v>
      </c>
      <c r="Q67" s="36">
        <v>26.63</v>
      </c>
      <c r="R67" s="38">
        <v>23.7</v>
      </c>
      <c r="S67" s="38">
        <v>0</v>
      </c>
      <c r="T67" s="37">
        <f>SUMPRODUCT(LTA!J67:AN67,LTA!J$101:AN$101,LTA!J$105:AN$105)</f>
        <v>56.06</v>
      </c>
      <c r="U67" s="37">
        <f>SUMPRODUCT(LTA!J67:AN67,LTA!J$102:AN$102,LTA!J$105:AN$105)</f>
        <v>406.46348400000005</v>
      </c>
      <c r="V67" s="66">
        <f>SUMPRODUCT(MTOA!B67:G67,MTOA!B$102:G$102,MTOA!B$105:G$105)</f>
        <v>0</v>
      </c>
      <c r="W67" s="66">
        <f>SUMPRODUCT(MTOA!B67:G67,MTOA!B$101:G$101,MTOA!B$105:G$105)</f>
        <v>0</v>
      </c>
      <c r="X67">
        <v>0</v>
      </c>
      <c r="Y67" s="34">
        <f>IEX!J67</f>
        <v>0</v>
      </c>
      <c r="Z67" s="34">
        <f>IEX!P67</f>
        <v>0</v>
      </c>
      <c r="AA67" s="75">
        <f>STOA!J67</f>
        <v>1.56</v>
      </c>
      <c r="AB67" s="75">
        <f>-STOA!P67</f>
        <v>0</v>
      </c>
      <c r="AC67">
        <f t="shared" si="0"/>
        <v>10.053160584998297</v>
      </c>
      <c r="AD67">
        <f t="shared" si="1"/>
        <v>1186.7516709624181</v>
      </c>
      <c r="AE67">
        <f>'IDT-1'!F67</f>
        <v>0</v>
      </c>
      <c r="AF67" s="24"/>
      <c r="AG67">
        <f t="shared" si="2"/>
        <v>1186.7516709624181</v>
      </c>
      <c r="AI67" s="34">
        <f>PXIL!J67</f>
        <v>0</v>
      </c>
      <c r="AJ67" s="34">
        <f>PXIL!P67</f>
        <v>0</v>
      </c>
      <c r="AK67" s="34">
        <f>RTM_IEX!J67</f>
        <v>4.8099999999999996</v>
      </c>
      <c r="AL67" s="34">
        <f>RTM_IEX!P67</f>
        <v>0</v>
      </c>
      <c r="AM67" s="34">
        <f>RTM_PXI!J67</f>
        <v>0</v>
      </c>
      <c r="AN67" s="34">
        <f>RTM_PXI!P67</f>
        <v>0</v>
      </c>
      <c r="AO67" s="148">
        <f>GDAM_IEX!J67</f>
        <v>0</v>
      </c>
      <c r="AP67" s="148">
        <f>GDAM_IEX!P67</f>
        <v>0</v>
      </c>
      <c r="AQ67" s="148">
        <f>GDAM_PXI!J67</f>
        <v>0</v>
      </c>
      <c r="AR67" s="148">
        <f>GDAM_PXI!P67</f>
        <v>0</v>
      </c>
      <c r="AS67">
        <f>HPX!J67</f>
        <v>0</v>
      </c>
      <c r="AT67">
        <f>HPX!P67</f>
        <v>0</v>
      </c>
    </row>
    <row r="68" spans="1:46">
      <c r="A68" t="s">
        <v>110</v>
      </c>
      <c r="D68">
        <f>TWEPL!R68</f>
        <v>7.6729499999999993</v>
      </c>
      <c r="E68">
        <f>GT_NG!T68</f>
        <v>10.917245370370368</v>
      </c>
      <c r="F68">
        <f>GT_Spot!T68</f>
        <v>0</v>
      </c>
      <c r="G68">
        <f>PPCL_NG!T68</f>
        <v>0</v>
      </c>
      <c r="H68">
        <f>PPCL_Spot!T68</f>
        <v>0</v>
      </c>
      <c r="I68">
        <f>Bawana_NG!T68</f>
        <v>51.55</v>
      </c>
      <c r="J68">
        <f>Bawana_RLNG!T68</f>
        <v>0</v>
      </c>
      <c r="K68">
        <f>Bawana_Spot!T68</f>
        <v>0</v>
      </c>
      <c r="L68">
        <f>TWOMCL!S68</f>
        <v>0</v>
      </c>
      <c r="M68">
        <f>EDWPCL!W68</f>
        <v>0</v>
      </c>
      <c r="N68">
        <f>'MSW BWN'!W68</f>
        <v>0</v>
      </c>
      <c r="O68">
        <f>TPDDL_ISGS_exbus!DM68</f>
        <v>536.42397200072287</v>
      </c>
      <c r="P68" s="36">
        <v>73.157173761879008</v>
      </c>
      <c r="Q68" s="36">
        <v>26.63</v>
      </c>
      <c r="R68" s="38">
        <v>23.7</v>
      </c>
      <c r="S68" s="38">
        <v>0</v>
      </c>
      <c r="T68" s="37">
        <f>SUMPRODUCT(LTA!J68:AN68,LTA!J$101:AN$101,LTA!J$105:AN$105)</f>
        <v>47.11</v>
      </c>
      <c r="U68" s="37">
        <f>SUMPRODUCT(LTA!J68:AN68,LTA!J$102:AN$102,LTA!J$105:AN$105)</f>
        <v>396.56561200000004</v>
      </c>
      <c r="V68" s="66">
        <f>SUMPRODUCT(MTOA!B68:G68,MTOA!B$102:G$102,MTOA!B$105:G$105)</f>
        <v>0</v>
      </c>
      <c r="W68" s="66">
        <f>SUMPRODUCT(MTOA!B68:G68,MTOA!B$101:G$101,MTOA!B$105:G$105)</f>
        <v>0</v>
      </c>
      <c r="X68">
        <v>0</v>
      </c>
      <c r="Y68" s="34">
        <f>IEX!J68</f>
        <v>0</v>
      </c>
      <c r="Z68" s="34">
        <f>IEX!P68</f>
        <v>0</v>
      </c>
      <c r="AA68" s="75">
        <f>STOA!J68</f>
        <v>1.56</v>
      </c>
      <c r="AB68" s="75">
        <f>-STOA!P68</f>
        <v>0</v>
      </c>
      <c r="AC68">
        <f t="shared" ref="AC68:AC98" si="3">SUMIF(B68:AB68,"&gt;0")*$AC$2-SUMIF(B68:AB68,"&lt;0")*($AC$2/(1-$AC$2))+SUMIF(AI68:AR68,"&gt;0")*$AC$2-SUMIF(AI68:AR68,"&lt;0")*($AC$2/(1-$AC$2))</f>
        <v>9.8724104063169662</v>
      </c>
      <c r="AD68">
        <f t="shared" ref="AD68:AD98" si="4">SUM(B68:AB68,AI68:AT68)-AC68</f>
        <v>1165.4145427266553</v>
      </c>
      <c r="AE68">
        <f>'IDT-1'!F68</f>
        <v>0</v>
      </c>
      <c r="AF68" s="24"/>
      <c r="AG68">
        <f t="shared" ref="AG68:AG98" si="5">SUM(AD68:AF68)</f>
        <v>1165.4145427266553</v>
      </c>
      <c r="AI68" s="34">
        <f>PXIL!J68</f>
        <v>0</v>
      </c>
      <c r="AJ68" s="34">
        <f>PXIL!P68</f>
        <v>0</v>
      </c>
      <c r="AK68" s="34">
        <f>RTM_IEX!J68</f>
        <v>0</v>
      </c>
      <c r="AL68" s="34">
        <f>RTM_IEX!P68</f>
        <v>0</v>
      </c>
      <c r="AM68" s="34">
        <f>RTM_PXI!J68</f>
        <v>0</v>
      </c>
      <c r="AN68" s="34">
        <f>RTM_PXI!P68</f>
        <v>0</v>
      </c>
      <c r="AO68" s="148">
        <f>GDAM_IEX!J68</f>
        <v>0</v>
      </c>
      <c r="AP68" s="148">
        <f>GDAM_IEX!P68</f>
        <v>0</v>
      </c>
      <c r="AQ68" s="148">
        <f>GDAM_PXI!J68</f>
        <v>0</v>
      </c>
      <c r="AR68" s="148">
        <f>GDAM_PXI!P68</f>
        <v>0</v>
      </c>
      <c r="AS68">
        <f>HPX!J68</f>
        <v>0</v>
      </c>
      <c r="AT68">
        <f>HPX!P68</f>
        <v>0</v>
      </c>
    </row>
    <row r="69" spans="1:46">
      <c r="A69" t="s">
        <v>111</v>
      </c>
      <c r="D69">
        <f>TWEPL!R69</f>
        <v>7.6729499999999993</v>
      </c>
      <c r="E69">
        <f>GT_NG!T69</f>
        <v>10.917245370370368</v>
      </c>
      <c r="F69">
        <f>GT_Spot!T69</f>
        <v>0</v>
      </c>
      <c r="G69">
        <f>PPCL_NG!T69</f>
        <v>0</v>
      </c>
      <c r="H69">
        <f>PPCL_Spot!T69</f>
        <v>0</v>
      </c>
      <c r="I69">
        <f>Bawana_NG!T69</f>
        <v>51.55</v>
      </c>
      <c r="J69">
        <f>Bawana_RLNG!T69</f>
        <v>0</v>
      </c>
      <c r="K69">
        <f>Bawana_Spot!T69</f>
        <v>0</v>
      </c>
      <c r="L69">
        <f>TWOMCL!S69</f>
        <v>0</v>
      </c>
      <c r="M69">
        <f>EDWPCL!W69</f>
        <v>0</v>
      </c>
      <c r="N69">
        <f>'MSW BWN'!W69</f>
        <v>0</v>
      </c>
      <c r="O69">
        <f>TPDDL_ISGS_exbus!DM69</f>
        <v>574.91839391753388</v>
      </c>
      <c r="P69" s="36">
        <v>73.157173761879008</v>
      </c>
      <c r="Q69" s="36">
        <v>26.63</v>
      </c>
      <c r="R69" s="38">
        <v>21.34</v>
      </c>
      <c r="S69" s="38">
        <v>0</v>
      </c>
      <c r="T69" s="37">
        <f>SUMPRODUCT(LTA!J69:AN69,LTA!J$101:AN$101,LTA!J$105:AN$105)</f>
        <v>38.53</v>
      </c>
      <c r="U69" s="37">
        <f>SUMPRODUCT(LTA!J69:AN69,LTA!J$102:AN$102,LTA!J$105:AN$105)</f>
        <v>378.42779200000001</v>
      </c>
      <c r="V69" s="66">
        <f>SUMPRODUCT(MTOA!B69:G69,MTOA!B$102:G$102,MTOA!B$105:G$105)</f>
        <v>0</v>
      </c>
      <c r="W69" s="66">
        <f>SUMPRODUCT(MTOA!B69:G69,MTOA!B$101:G$101,MTOA!B$105:G$105)</f>
        <v>0</v>
      </c>
      <c r="X69">
        <v>0</v>
      </c>
      <c r="Y69" s="34">
        <f>IEX!J69</f>
        <v>0</v>
      </c>
      <c r="Z69" s="34">
        <f>IEX!P69</f>
        <v>0</v>
      </c>
      <c r="AA69" s="75">
        <f>STOA!J69</f>
        <v>1.56</v>
      </c>
      <c r="AB69" s="75">
        <f>-STOA!P69</f>
        <v>0</v>
      </c>
      <c r="AC69">
        <f t="shared" si="3"/>
        <v>10.072805862418178</v>
      </c>
      <c r="AD69">
        <f t="shared" si="4"/>
        <v>1189.0707491873652</v>
      </c>
      <c r="AE69">
        <f>'IDT-1'!F69</f>
        <v>0</v>
      </c>
      <c r="AF69" s="24"/>
      <c r="AG69">
        <f t="shared" si="5"/>
        <v>1189.0707491873652</v>
      </c>
      <c r="AI69" s="34">
        <f>PXIL!J69</f>
        <v>0</v>
      </c>
      <c r="AJ69" s="34">
        <f>PXIL!P69</f>
        <v>0</v>
      </c>
      <c r="AK69" s="34">
        <f>RTM_IEX!J69</f>
        <v>14.44</v>
      </c>
      <c r="AL69" s="34">
        <f>RTM_IEX!P69</f>
        <v>0</v>
      </c>
      <c r="AM69" s="34">
        <f>RTM_PXI!J69</f>
        <v>0</v>
      </c>
      <c r="AN69" s="34">
        <f>RTM_PXI!P69</f>
        <v>0</v>
      </c>
      <c r="AO69" s="148">
        <f>GDAM_IEX!J69</f>
        <v>0</v>
      </c>
      <c r="AP69" s="148">
        <f>GDAM_IEX!P69</f>
        <v>0</v>
      </c>
      <c r="AQ69" s="148">
        <f>GDAM_PXI!J69</f>
        <v>0</v>
      </c>
      <c r="AR69" s="148">
        <f>GDAM_PXI!P69</f>
        <v>0</v>
      </c>
      <c r="AS69">
        <f>HPX!J69</f>
        <v>0</v>
      </c>
      <c r="AT69">
        <f>HPX!P69</f>
        <v>0</v>
      </c>
    </row>
    <row r="70" spans="1:46">
      <c r="A70" t="s">
        <v>112</v>
      </c>
      <c r="D70">
        <f>TWEPL!R70</f>
        <v>7.6729499999999993</v>
      </c>
      <c r="E70">
        <f>GT_NG!T70</f>
        <v>10.917245370370368</v>
      </c>
      <c r="F70">
        <f>GT_Spot!T70</f>
        <v>0</v>
      </c>
      <c r="G70">
        <f>PPCL_NG!T70</f>
        <v>0</v>
      </c>
      <c r="H70">
        <f>PPCL_Spot!T70</f>
        <v>0</v>
      </c>
      <c r="I70">
        <f>Bawana_NG!T70</f>
        <v>69.607280965587279</v>
      </c>
      <c r="J70">
        <f>Bawana_RLNG!T70</f>
        <v>0</v>
      </c>
      <c r="K70">
        <f>Bawana_Spot!T70</f>
        <v>0</v>
      </c>
      <c r="L70">
        <f>TWOMCL!S70</f>
        <v>0</v>
      </c>
      <c r="M70">
        <f>EDWPCL!W70</f>
        <v>0</v>
      </c>
      <c r="N70">
        <f>'MSW BWN'!W70</f>
        <v>0</v>
      </c>
      <c r="O70">
        <f>TPDDL_ISGS_exbus!DM70</f>
        <v>635.63469737522075</v>
      </c>
      <c r="P70" s="36">
        <v>73.157173761879008</v>
      </c>
      <c r="Q70" s="36">
        <v>26.64</v>
      </c>
      <c r="R70" s="38">
        <v>18.697454743432694</v>
      </c>
      <c r="S70" s="38">
        <v>0</v>
      </c>
      <c r="T70" s="37">
        <f>SUMPRODUCT(LTA!J70:AN70,LTA!J$101:AN$101,LTA!J$105:AN$105)</f>
        <v>28.86</v>
      </c>
      <c r="U70" s="37">
        <f>SUMPRODUCT(LTA!J70:AN70,LTA!J$102:AN$102,LTA!J$105:AN$105)</f>
        <v>377.86927000000003</v>
      </c>
      <c r="V70" s="66">
        <f>SUMPRODUCT(MTOA!B70:G70,MTOA!B$102:G$102,MTOA!B$105:G$105)</f>
        <v>0</v>
      </c>
      <c r="W70" s="66">
        <f>SUMPRODUCT(MTOA!B70:G70,MTOA!B$101:G$101,MTOA!B$105:G$105)</f>
        <v>0</v>
      </c>
      <c r="X70">
        <v>0</v>
      </c>
      <c r="Y70" s="34">
        <f>IEX!J70</f>
        <v>0</v>
      </c>
      <c r="Z70" s="34">
        <f>IEX!P70</f>
        <v>-70</v>
      </c>
      <c r="AA70" s="75">
        <f>STOA!J70</f>
        <v>1.56</v>
      </c>
      <c r="AB70" s="75">
        <f>-STOA!P70</f>
        <v>0</v>
      </c>
      <c r="AC70">
        <f t="shared" si="3"/>
        <v>11.34074804736075</v>
      </c>
      <c r="AD70">
        <f t="shared" si="4"/>
        <v>1198.1553241691295</v>
      </c>
      <c r="AE70">
        <f>'IDT-1'!F70</f>
        <v>0</v>
      </c>
      <c r="AF70" s="24"/>
      <c r="AG70">
        <f t="shared" si="5"/>
        <v>1198.1553241691295</v>
      </c>
      <c r="AI70" s="34">
        <f>PXIL!J70</f>
        <v>0</v>
      </c>
      <c r="AJ70" s="34">
        <f>PXIL!P70</f>
        <v>0</v>
      </c>
      <c r="AK70" s="34">
        <f>RTM_IEX!J70</f>
        <v>28.88</v>
      </c>
      <c r="AL70" s="34">
        <f>RTM_IEX!P70</f>
        <v>0</v>
      </c>
      <c r="AM70" s="34">
        <f>RTM_PXI!J70</f>
        <v>0</v>
      </c>
      <c r="AN70" s="34">
        <f>RTM_PXI!P70</f>
        <v>0</v>
      </c>
      <c r="AO70" s="148">
        <f>GDAM_IEX!J70</f>
        <v>0</v>
      </c>
      <c r="AP70" s="148">
        <f>GDAM_IEX!P70</f>
        <v>0</v>
      </c>
      <c r="AQ70" s="148">
        <f>GDAM_PXI!J70</f>
        <v>0</v>
      </c>
      <c r="AR70" s="148">
        <f>GDAM_PXI!P70</f>
        <v>0</v>
      </c>
      <c r="AS70">
        <f>HPX!J70</f>
        <v>0</v>
      </c>
      <c r="AT70">
        <f>HPX!P70</f>
        <v>0</v>
      </c>
    </row>
    <row r="71" spans="1:46">
      <c r="A71" t="s">
        <v>113</v>
      </c>
      <c r="D71">
        <f>TWEPL!R71</f>
        <v>7.6729499999999993</v>
      </c>
      <c r="E71">
        <f>GT_NG!T71</f>
        <v>10.917245370370368</v>
      </c>
      <c r="F71">
        <f>GT_Spot!T71</f>
        <v>0</v>
      </c>
      <c r="G71">
        <f>PPCL_NG!T71</f>
        <v>0</v>
      </c>
      <c r="H71">
        <f>PPCL_Spot!T71</f>
        <v>0</v>
      </c>
      <c r="I71">
        <f>Bawana_NG!T71</f>
        <v>69.607280965587279</v>
      </c>
      <c r="J71">
        <f>Bawana_RLNG!T71</f>
        <v>0</v>
      </c>
      <c r="K71">
        <f>Bawana_Spot!T71</f>
        <v>0</v>
      </c>
      <c r="L71">
        <f>TWOMCL!S71</f>
        <v>0</v>
      </c>
      <c r="M71">
        <f>EDWPCL!W71</f>
        <v>0</v>
      </c>
      <c r="N71">
        <f>'MSW BWN'!W71</f>
        <v>0</v>
      </c>
      <c r="O71">
        <f>TPDDL_ISGS_exbus!DM71</f>
        <v>659.40694756388746</v>
      </c>
      <c r="P71" s="36">
        <v>73.157173761879008</v>
      </c>
      <c r="Q71" s="36">
        <v>26.64</v>
      </c>
      <c r="R71" s="38">
        <v>12.64</v>
      </c>
      <c r="S71" s="38">
        <v>0</v>
      </c>
      <c r="T71" s="37">
        <f>SUMPRODUCT(LTA!J71:AN71,LTA!J$101:AN$101,LTA!J$105:AN$105)</f>
        <v>21.240000000000002</v>
      </c>
      <c r="U71" s="37">
        <f>SUMPRODUCT(LTA!J71:AN71,LTA!J$102:AN$102,LTA!J$105:AN$105)</f>
        <v>367.57888000000003</v>
      </c>
      <c r="V71" s="66">
        <f>SUMPRODUCT(MTOA!B71:G71,MTOA!B$102:G$102,MTOA!B$105:G$105)</f>
        <v>0</v>
      </c>
      <c r="W71" s="66">
        <f>SUMPRODUCT(MTOA!B71:G71,MTOA!B$101:G$101,MTOA!B$105:G$105)</f>
        <v>0</v>
      </c>
      <c r="X71">
        <v>0</v>
      </c>
      <c r="Y71" s="34">
        <f>IEX!J71</f>
        <v>0</v>
      </c>
      <c r="Z71" s="34">
        <f>IEX!P71</f>
        <v>-59</v>
      </c>
      <c r="AA71" s="75">
        <f>STOA!J71</f>
        <v>1.66</v>
      </c>
      <c r="AB71" s="75">
        <f>-STOA!P71</f>
        <v>0</v>
      </c>
      <c r="AC71">
        <f t="shared" si="3"/>
        <v>11.262890318126935</v>
      </c>
      <c r="AD71">
        <f t="shared" si="4"/>
        <v>1211.0575873435971</v>
      </c>
      <c r="AE71">
        <f>'IDT-1'!F71</f>
        <v>0</v>
      </c>
      <c r="AF71" s="24"/>
      <c r="AG71">
        <f t="shared" si="5"/>
        <v>1211.0575873435971</v>
      </c>
      <c r="AI71" s="34">
        <f>PXIL!J71</f>
        <v>0</v>
      </c>
      <c r="AJ71" s="34">
        <f>PXIL!P71</f>
        <v>0</v>
      </c>
      <c r="AK71" s="34">
        <f>RTM_IEX!J71</f>
        <v>30.8</v>
      </c>
      <c r="AL71" s="34">
        <f>RTM_IEX!P71</f>
        <v>0</v>
      </c>
      <c r="AM71" s="34">
        <f>RTM_PXI!J71</f>
        <v>0</v>
      </c>
      <c r="AN71" s="34">
        <f>RTM_PXI!P71</f>
        <v>0</v>
      </c>
      <c r="AO71" s="148">
        <f>GDAM_IEX!J71</f>
        <v>0</v>
      </c>
      <c r="AP71" s="148">
        <f>GDAM_IEX!P71</f>
        <v>0</v>
      </c>
      <c r="AQ71" s="148">
        <f>GDAM_PXI!J71</f>
        <v>0</v>
      </c>
      <c r="AR71" s="148">
        <f>GDAM_PXI!P71</f>
        <v>0</v>
      </c>
      <c r="AS71">
        <f>HPX!J71</f>
        <v>0</v>
      </c>
      <c r="AT71">
        <f>HPX!P71</f>
        <v>0</v>
      </c>
    </row>
    <row r="72" spans="1:46">
      <c r="A72" t="s">
        <v>114</v>
      </c>
      <c r="D72">
        <f>TWEPL!R72</f>
        <v>7.3720500000000007</v>
      </c>
      <c r="E72">
        <f>GT_NG!T72</f>
        <v>10.917245370370368</v>
      </c>
      <c r="F72">
        <f>GT_Spot!T72</f>
        <v>0</v>
      </c>
      <c r="G72">
        <f>PPCL_NG!T72</f>
        <v>0</v>
      </c>
      <c r="H72">
        <f>PPCL_Spot!T72</f>
        <v>0</v>
      </c>
      <c r="I72">
        <f>Bawana_NG!T72</f>
        <v>69.607280965587279</v>
      </c>
      <c r="J72">
        <f>Bawana_RLNG!T72</f>
        <v>0</v>
      </c>
      <c r="K72">
        <f>Bawana_Spot!T72</f>
        <v>0</v>
      </c>
      <c r="L72">
        <f>TWOMCL!S72</f>
        <v>0</v>
      </c>
      <c r="M72">
        <f>EDWPCL!W72</f>
        <v>0</v>
      </c>
      <c r="N72">
        <f>'MSW BWN'!W72</f>
        <v>0</v>
      </c>
      <c r="O72">
        <f>TPDDL_ISGS_exbus!DM72</f>
        <v>681.15056906690131</v>
      </c>
      <c r="P72" s="36">
        <v>73.157173761879008</v>
      </c>
      <c r="Q72" s="36">
        <v>26.64</v>
      </c>
      <c r="R72" s="38">
        <v>7.4500000000000011</v>
      </c>
      <c r="S72" s="38">
        <v>0</v>
      </c>
      <c r="T72" s="37">
        <f>SUMPRODUCT(LTA!J72:AN72,LTA!J$101:AN$101,LTA!J$105:AN$105)</f>
        <v>16.53</v>
      </c>
      <c r="U72" s="37">
        <f>SUMPRODUCT(LTA!J72:AN72,LTA!J$102:AN$102,LTA!J$105:AN$105)</f>
        <v>358.06191600000005</v>
      </c>
      <c r="V72" s="66">
        <f>SUMPRODUCT(MTOA!B72:G72,MTOA!B$102:G$102,MTOA!B$105:G$105)</f>
        <v>0</v>
      </c>
      <c r="W72" s="66">
        <f>SUMPRODUCT(MTOA!B72:G72,MTOA!B$101:G$101,MTOA!B$105:G$105)</f>
        <v>0</v>
      </c>
      <c r="X72">
        <v>0</v>
      </c>
      <c r="Y72" s="34">
        <f>IEX!J72</f>
        <v>0</v>
      </c>
      <c r="Z72" s="34">
        <f>IEX!P72</f>
        <v>-73</v>
      </c>
      <c r="AA72" s="75">
        <f>STOA!J72</f>
        <v>1.66</v>
      </c>
      <c r="AB72" s="75">
        <f>-STOA!P72</f>
        <v>0</v>
      </c>
      <c r="AC72">
        <f t="shared" si="3"/>
        <v>11.487542889300702</v>
      </c>
      <c r="AD72">
        <f t="shared" si="4"/>
        <v>1209.4586922754374</v>
      </c>
      <c r="AE72">
        <f>'IDT-1'!F72</f>
        <v>0</v>
      </c>
      <c r="AF72" s="24"/>
      <c r="AG72">
        <f t="shared" si="5"/>
        <v>1209.4586922754374</v>
      </c>
      <c r="AI72" s="34">
        <f>PXIL!J72</f>
        <v>0</v>
      </c>
      <c r="AJ72" s="34">
        <f>PXIL!P72</f>
        <v>0</v>
      </c>
      <c r="AK72" s="34">
        <f>RTM_IEX!J72</f>
        <v>41.4</v>
      </c>
      <c r="AL72" s="34">
        <f>RTM_IEX!P72</f>
        <v>0</v>
      </c>
      <c r="AM72" s="34">
        <f>RTM_PXI!J72</f>
        <v>0</v>
      </c>
      <c r="AN72" s="34">
        <f>RTM_PXI!P72</f>
        <v>0</v>
      </c>
      <c r="AO72" s="148">
        <f>GDAM_IEX!J72</f>
        <v>0</v>
      </c>
      <c r="AP72" s="148">
        <f>GDAM_IEX!P72</f>
        <v>0</v>
      </c>
      <c r="AQ72" s="148">
        <f>GDAM_PXI!J72</f>
        <v>0</v>
      </c>
      <c r="AR72" s="148">
        <f>GDAM_PXI!P72</f>
        <v>0</v>
      </c>
      <c r="AS72">
        <f>HPX!J72</f>
        <v>0</v>
      </c>
      <c r="AT72">
        <f>HPX!P72</f>
        <v>0</v>
      </c>
    </row>
    <row r="73" spans="1:46">
      <c r="A73" t="s">
        <v>115</v>
      </c>
      <c r="D73">
        <f>TWEPL!R73</f>
        <v>7.3720500000000007</v>
      </c>
      <c r="E73">
        <f>GT_NG!T73</f>
        <v>10.917245370370368</v>
      </c>
      <c r="F73">
        <f>GT_Spot!T73</f>
        <v>0</v>
      </c>
      <c r="G73">
        <f>PPCL_NG!T73</f>
        <v>0</v>
      </c>
      <c r="H73">
        <f>PPCL_Spot!T73</f>
        <v>0</v>
      </c>
      <c r="I73">
        <f>Bawana_NG!T73</f>
        <v>69.607280965587279</v>
      </c>
      <c r="J73">
        <f>Bawana_RLNG!T73</f>
        <v>0</v>
      </c>
      <c r="K73">
        <f>Bawana_Spot!T73</f>
        <v>0</v>
      </c>
      <c r="L73">
        <f>TWOMCL!S73</f>
        <v>0</v>
      </c>
      <c r="M73">
        <f>EDWPCL!W73</f>
        <v>0</v>
      </c>
      <c r="N73">
        <f>'MSW BWN'!W73</f>
        <v>0</v>
      </c>
      <c r="O73">
        <f>TPDDL_ISGS_exbus!DM73</f>
        <v>707.84242695925127</v>
      </c>
      <c r="P73" s="36">
        <v>73.157173761879008</v>
      </c>
      <c r="Q73" s="36">
        <v>26.64</v>
      </c>
      <c r="R73" s="38">
        <v>3.8274551495016613</v>
      </c>
      <c r="S73" s="38">
        <v>0</v>
      </c>
      <c r="T73" s="37">
        <f>SUMPRODUCT(LTA!J73:AN73,LTA!J$101:AN$101,LTA!J$105:AN$105)</f>
        <v>8.99</v>
      </c>
      <c r="U73" s="37">
        <f>SUMPRODUCT(LTA!J73:AN73,LTA!J$102:AN$102,LTA!J$105:AN$105)</f>
        <v>350.04547800000006</v>
      </c>
      <c r="V73" s="66">
        <f>SUMPRODUCT(MTOA!B73:G73,MTOA!B$102:G$102,MTOA!B$105:G$105)</f>
        <v>0</v>
      </c>
      <c r="W73" s="66">
        <f>SUMPRODUCT(MTOA!B73:G73,MTOA!B$101:G$101,MTOA!B$105:G$105)</f>
        <v>0</v>
      </c>
      <c r="X73">
        <v>0</v>
      </c>
      <c r="Y73" s="34">
        <f>IEX!J73</f>
        <v>0</v>
      </c>
      <c r="Z73" s="34">
        <f>IEX!P73</f>
        <v>-70</v>
      </c>
      <c r="AA73" s="75">
        <f>STOA!J73</f>
        <v>1.66</v>
      </c>
      <c r="AB73" s="75">
        <f>-STOA!P73</f>
        <v>0</v>
      </c>
      <c r="AC73">
        <f t="shared" si="3"/>
        <v>11.541281566477588</v>
      </c>
      <c r="AD73">
        <f t="shared" si="4"/>
        <v>1221.8278286401121</v>
      </c>
      <c r="AE73">
        <f>'IDT-1'!F73</f>
        <v>0</v>
      </c>
      <c r="AF73" s="24"/>
      <c r="AG73">
        <f t="shared" si="5"/>
        <v>1221.8278286401121</v>
      </c>
      <c r="AI73" s="34">
        <f>PXIL!J73</f>
        <v>0</v>
      </c>
      <c r="AJ73" s="34">
        <f>PXIL!P73</f>
        <v>0</v>
      </c>
      <c r="AK73" s="34">
        <f>RTM_IEX!J73</f>
        <v>43.31</v>
      </c>
      <c r="AL73" s="34">
        <f>RTM_IEX!P73</f>
        <v>0</v>
      </c>
      <c r="AM73" s="34">
        <f>RTM_PXI!J73</f>
        <v>0</v>
      </c>
      <c r="AN73" s="34">
        <f>RTM_PXI!P73</f>
        <v>0</v>
      </c>
      <c r="AO73" s="148">
        <f>GDAM_IEX!J73</f>
        <v>0</v>
      </c>
      <c r="AP73" s="148">
        <f>GDAM_IEX!P73</f>
        <v>0</v>
      </c>
      <c r="AQ73" s="148">
        <f>GDAM_PXI!J73</f>
        <v>0</v>
      </c>
      <c r="AR73" s="148">
        <f>GDAM_PXI!P73</f>
        <v>0</v>
      </c>
      <c r="AS73">
        <f>HPX!J73</f>
        <v>0</v>
      </c>
      <c r="AT73">
        <f>HPX!P73</f>
        <v>0</v>
      </c>
    </row>
    <row r="74" spans="1:46">
      <c r="A74" t="s">
        <v>116</v>
      </c>
      <c r="D74">
        <f>TWEPL!R74</f>
        <v>7.3720500000000007</v>
      </c>
      <c r="E74">
        <f>GT_NG!T74</f>
        <v>10.917245370370368</v>
      </c>
      <c r="F74">
        <f>GT_Spot!T74</f>
        <v>0</v>
      </c>
      <c r="G74">
        <f>PPCL_NG!T74</f>
        <v>0</v>
      </c>
      <c r="H74">
        <f>PPCL_Spot!T74</f>
        <v>0</v>
      </c>
      <c r="I74">
        <f>Bawana_NG!T74</f>
        <v>69.607280965587279</v>
      </c>
      <c r="J74">
        <f>Bawana_RLNG!T74</f>
        <v>0</v>
      </c>
      <c r="K74">
        <f>Bawana_Spot!T74</f>
        <v>0</v>
      </c>
      <c r="L74">
        <f>TWOMCL!S74</f>
        <v>0</v>
      </c>
      <c r="M74">
        <f>EDWPCL!W74</f>
        <v>0</v>
      </c>
      <c r="N74">
        <f>'MSW BWN'!W74</f>
        <v>0</v>
      </c>
      <c r="O74">
        <f>TPDDL_ISGS_exbus!DM74</f>
        <v>715.07494932173245</v>
      </c>
      <c r="P74" s="36">
        <v>73.157173761879008</v>
      </c>
      <c r="Q74" s="36">
        <v>26.64</v>
      </c>
      <c r="R74" s="38">
        <v>1.6974512743628183</v>
      </c>
      <c r="S74" s="38">
        <v>0</v>
      </c>
      <c r="T74" s="37">
        <f>SUMPRODUCT(LTA!J74:AN74,LTA!J$101:AN$101,LTA!J$105:AN$105)</f>
        <v>5.5600000000000005</v>
      </c>
      <c r="U74" s="37">
        <f>SUMPRODUCT(LTA!J74:AN74,LTA!J$102:AN$102,LTA!J$105:AN$105)</f>
        <v>344.48402400000003</v>
      </c>
      <c r="V74" s="66">
        <f>SUMPRODUCT(MTOA!B74:G74,MTOA!B$102:G$102,MTOA!B$105:G$105)</f>
        <v>0</v>
      </c>
      <c r="W74" s="66">
        <f>SUMPRODUCT(MTOA!B74:G74,MTOA!B$101:G$101,MTOA!B$105:G$105)</f>
        <v>0</v>
      </c>
      <c r="X74">
        <v>0</v>
      </c>
      <c r="Y74" s="34">
        <f>IEX!J74</f>
        <v>0</v>
      </c>
      <c r="Z74" s="34">
        <f>IEX!P74</f>
        <v>-20</v>
      </c>
      <c r="AA74" s="75">
        <f>STOA!J74</f>
        <v>1.66</v>
      </c>
      <c r="AB74" s="75">
        <f>-STOA!P74</f>
        <v>0</v>
      </c>
      <c r="AC74">
        <f t="shared" si="3"/>
        <v>11.00996062192681</v>
      </c>
      <c r="AD74">
        <f t="shared" si="4"/>
        <v>1259.530214072005</v>
      </c>
      <c r="AE74">
        <f>'IDT-1'!F74</f>
        <v>-36.328000000000003</v>
      </c>
      <c r="AF74" s="24"/>
      <c r="AG74">
        <f t="shared" si="5"/>
        <v>1223.2022140720051</v>
      </c>
      <c r="AI74" s="34">
        <f>PXIL!J74</f>
        <v>0</v>
      </c>
      <c r="AJ74" s="34">
        <f>PXIL!P74</f>
        <v>0</v>
      </c>
      <c r="AK74" s="34">
        <f>RTM_IEX!J74</f>
        <v>34.369999999999997</v>
      </c>
      <c r="AL74" s="34">
        <f>RTM_IEX!P74</f>
        <v>0</v>
      </c>
      <c r="AM74" s="34">
        <f>RTM_PXI!J74</f>
        <v>0</v>
      </c>
      <c r="AN74" s="34">
        <f>RTM_PXI!P74</f>
        <v>0</v>
      </c>
      <c r="AO74" s="148">
        <f>GDAM_IEX!J74</f>
        <v>0</v>
      </c>
      <c r="AP74" s="148">
        <f>GDAM_IEX!P74</f>
        <v>0</v>
      </c>
      <c r="AQ74" s="148">
        <f>GDAM_PXI!J74</f>
        <v>0</v>
      </c>
      <c r="AR74" s="148">
        <f>GDAM_PXI!P74</f>
        <v>0</v>
      </c>
      <c r="AS74">
        <f>HPX!J74</f>
        <v>0</v>
      </c>
      <c r="AT74">
        <f>HPX!P74</f>
        <v>0</v>
      </c>
    </row>
    <row r="75" spans="1:46">
      <c r="A75" t="s">
        <v>117</v>
      </c>
      <c r="D75">
        <f>TWEPL!R75</f>
        <v>7.3720500000000007</v>
      </c>
      <c r="E75">
        <f>GT_NG!T75</f>
        <v>11.012731481481481</v>
      </c>
      <c r="F75">
        <f>GT_Spot!T75</f>
        <v>0</v>
      </c>
      <c r="G75">
        <f>PPCL_NG!T75</f>
        <v>0</v>
      </c>
      <c r="H75">
        <f>PPCL_Spot!T75</f>
        <v>0</v>
      </c>
      <c r="I75">
        <f>Bawana_NG!T75</f>
        <v>69.607280965587279</v>
      </c>
      <c r="J75">
        <f>Bawana_RLNG!T75</f>
        <v>0</v>
      </c>
      <c r="K75">
        <f>Bawana_Spot!T75</f>
        <v>0</v>
      </c>
      <c r="L75">
        <f>TWOMCL!S75</f>
        <v>0</v>
      </c>
      <c r="M75">
        <f>EDWPCL!W75</f>
        <v>0</v>
      </c>
      <c r="N75">
        <f>'MSW BWN'!W75</f>
        <v>0</v>
      </c>
      <c r="O75">
        <f>TPDDL_ISGS_exbus!DM75</f>
        <v>713.80114082763657</v>
      </c>
      <c r="P75" s="36">
        <v>73.157173761879008</v>
      </c>
      <c r="Q75" s="36">
        <v>26.64</v>
      </c>
      <c r="R75" s="38">
        <v>0</v>
      </c>
      <c r="S75" s="38">
        <v>0</v>
      </c>
      <c r="T75" s="37">
        <f>SUMPRODUCT(LTA!J75:AN75,LTA!J$101:AN$101,LTA!J$105:AN$105)</f>
        <v>0.26</v>
      </c>
      <c r="U75" s="37">
        <f>SUMPRODUCT(LTA!J75:AN75,LTA!J$102:AN$102,LTA!J$105:AN$105)</f>
        <v>341.73116600000003</v>
      </c>
      <c r="V75" s="66">
        <f>SUMPRODUCT(MTOA!B75:G75,MTOA!B$102:G$102,MTOA!B$105:G$105)</f>
        <v>0</v>
      </c>
      <c r="W75" s="66">
        <f>SUMPRODUCT(MTOA!B75:G75,MTOA!B$101:G$101,MTOA!B$105:G$105)</f>
        <v>0</v>
      </c>
      <c r="X75">
        <v>0</v>
      </c>
      <c r="Y75" s="34">
        <f>IEX!J75</f>
        <v>0</v>
      </c>
      <c r="Z75" s="34">
        <f>IEX!P75</f>
        <v>-25</v>
      </c>
      <c r="AA75" s="75">
        <f>STOA!J75</f>
        <v>1.56</v>
      </c>
      <c r="AB75" s="75">
        <f>-STOA!P75</f>
        <v>0</v>
      </c>
      <c r="AC75">
        <f t="shared" si="3"/>
        <v>11.075259904629533</v>
      </c>
      <c r="AD75">
        <f t="shared" si="4"/>
        <v>1257.1962831319547</v>
      </c>
      <c r="AE75">
        <f>'IDT-1'!F75</f>
        <v>0</v>
      </c>
      <c r="AF75" s="24"/>
      <c r="AG75">
        <f t="shared" si="5"/>
        <v>1257.1962831319547</v>
      </c>
      <c r="AI75" s="34">
        <f>PXIL!J75</f>
        <v>0</v>
      </c>
      <c r="AJ75" s="34">
        <f>PXIL!P75</f>
        <v>0</v>
      </c>
      <c r="AK75" s="34">
        <f>RTM_IEX!J75</f>
        <v>48.13</v>
      </c>
      <c r="AL75" s="34">
        <f>RTM_IEX!P75</f>
        <v>0</v>
      </c>
      <c r="AM75" s="34">
        <f>RTM_PXI!J75</f>
        <v>0</v>
      </c>
      <c r="AN75" s="34">
        <f>RTM_PXI!P75</f>
        <v>0</v>
      </c>
      <c r="AO75" s="148">
        <f>GDAM_IEX!J75</f>
        <v>0</v>
      </c>
      <c r="AP75" s="148">
        <f>GDAM_IEX!P75</f>
        <v>0</v>
      </c>
      <c r="AQ75" s="148">
        <f>GDAM_PXI!J75</f>
        <v>0</v>
      </c>
      <c r="AR75" s="148">
        <f>GDAM_PXI!P75</f>
        <v>0</v>
      </c>
      <c r="AS75">
        <f>HPX!J75</f>
        <v>0</v>
      </c>
      <c r="AT75">
        <f>HPX!P75</f>
        <v>0</v>
      </c>
    </row>
    <row r="76" spans="1:46">
      <c r="A76" t="s">
        <v>118</v>
      </c>
      <c r="D76">
        <f>TWEPL!R76</f>
        <v>7.3720500000000007</v>
      </c>
      <c r="E76">
        <f>GT_NG!T76</f>
        <v>11.012731481481481</v>
      </c>
      <c r="F76">
        <f>GT_Spot!T76</f>
        <v>0</v>
      </c>
      <c r="G76">
        <f>PPCL_NG!T76</f>
        <v>0</v>
      </c>
      <c r="H76">
        <f>PPCL_Spot!T76</f>
        <v>0</v>
      </c>
      <c r="I76">
        <f>Bawana_NG!T76</f>
        <v>69.607280965587279</v>
      </c>
      <c r="J76">
        <f>Bawana_RLNG!T76</f>
        <v>0</v>
      </c>
      <c r="K76">
        <f>Bawana_Spot!T76</f>
        <v>0</v>
      </c>
      <c r="L76">
        <f>TWOMCL!S76</f>
        <v>0</v>
      </c>
      <c r="M76">
        <f>EDWPCL!W76</f>
        <v>0</v>
      </c>
      <c r="N76">
        <f>'MSW BWN'!W76</f>
        <v>0</v>
      </c>
      <c r="O76">
        <f>TPDDL_ISGS_exbus!DM76</f>
        <v>724.23418442220179</v>
      </c>
      <c r="P76" s="36">
        <v>73.157173761879008</v>
      </c>
      <c r="Q76" s="36">
        <v>26.64</v>
      </c>
      <c r="R76" s="38">
        <v>0</v>
      </c>
      <c r="S76" s="38">
        <v>0</v>
      </c>
      <c r="T76" s="37">
        <f>SUMPRODUCT(LTA!J76:AN76,LTA!J$101:AN$101,LTA!J$105:AN$105)</f>
        <v>0.09</v>
      </c>
      <c r="U76" s="37">
        <f>SUMPRODUCT(LTA!J76:AN76,LTA!J$102:AN$102,LTA!J$105:AN$105)</f>
        <v>341.39000000000004</v>
      </c>
      <c r="V76" s="66">
        <f>SUMPRODUCT(MTOA!B76:G76,MTOA!B$102:G$102,MTOA!B$105:G$105)</f>
        <v>0</v>
      </c>
      <c r="W76" s="66">
        <f>SUMPRODUCT(MTOA!B76:G76,MTOA!B$101:G$101,MTOA!B$105:G$105)</f>
        <v>0</v>
      </c>
      <c r="X76">
        <v>0</v>
      </c>
      <c r="Y76" s="34">
        <f>IEX!J76</f>
        <v>0</v>
      </c>
      <c r="Z76" s="34">
        <f>IEX!P76</f>
        <v>0</v>
      </c>
      <c r="AA76" s="75">
        <f>STOA!J76</f>
        <v>1.56</v>
      </c>
      <c r="AB76" s="75">
        <f>-STOA!P76</f>
        <v>0</v>
      </c>
      <c r="AC76">
        <f t="shared" si="3"/>
        <v>10.749256733301655</v>
      </c>
      <c r="AD76">
        <f t="shared" si="4"/>
        <v>1268.9241638978476</v>
      </c>
      <c r="AE76">
        <f>'IDT-1'!F76</f>
        <v>0</v>
      </c>
      <c r="AF76" s="24"/>
      <c r="AG76">
        <f t="shared" si="5"/>
        <v>1268.9241638978476</v>
      </c>
      <c r="AI76" s="34">
        <f>PXIL!J76</f>
        <v>0</v>
      </c>
      <c r="AJ76" s="34">
        <f>PXIL!P76</f>
        <v>0</v>
      </c>
      <c r="AK76" s="34">
        <f>RTM_IEX!J76</f>
        <v>24.61</v>
      </c>
      <c r="AL76" s="34">
        <f>RTM_IEX!P76</f>
        <v>0</v>
      </c>
      <c r="AM76" s="34">
        <f>RTM_PXI!J76</f>
        <v>0</v>
      </c>
      <c r="AN76" s="34">
        <f>RTM_PXI!P76</f>
        <v>0</v>
      </c>
      <c r="AO76" s="148">
        <f>GDAM_IEX!J76</f>
        <v>0</v>
      </c>
      <c r="AP76" s="148">
        <f>GDAM_IEX!P76</f>
        <v>0</v>
      </c>
      <c r="AQ76" s="148">
        <f>GDAM_PXI!J76</f>
        <v>0</v>
      </c>
      <c r="AR76" s="148">
        <f>GDAM_PXI!P76</f>
        <v>0</v>
      </c>
      <c r="AS76">
        <f>HPX!J76</f>
        <v>0</v>
      </c>
      <c r="AT76">
        <f>HPX!P76</f>
        <v>0</v>
      </c>
    </row>
    <row r="77" spans="1:46">
      <c r="A77" t="s">
        <v>119</v>
      </c>
      <c r="D77">
        <f>TWEPL!R77</f>
        <v>7.3720500000000007</v>
      </c>
      <c r="E77">
        <f>GT_NG!T77</f>
        <v>11.012731481481481</v>
      </c>
      <c r="F77">
        <f>GT_Spot!T77</f>
        <v>0</v>
      </c>
      <c r="G77">
        <f>PPCL_NG!T77</f>
        <v>0</v>
      </c>
      <c r="H77">
        <f>PPCL_Spot!T77</f>
        <v>0</v>
      </c>
      <c r="I77">
        <f>Bawana_NG!T77</f>
        <v>69.607280965587279</v>
      </c>
      <c r="J77">
        <f>Bawana_RLNG!T77</f>
        <v>0</v>
      </c>
      <c r="K77">
        <f>Bawana_Spot!T77</f>
        <v>0</v>
      </c>
      <c r="L77">
        <f>TWOMCL!S77</f>
        <v>0</v>
      </c>
      <c r="M77">
        <f>EDWPCL!W77</f>
        <v>0</v>
      </c>
      <c r="N77">
        <f>'MSW BWN'!W77</f>
        <v>0</v>
      </c>
      <c r="O77">
        <f>TPDDL_ISGS_exbus!DM77</f>
        <v>720.34439498484244</v>
      </c>
      <c r="P77" s="36">
        <v>73.157173761879008</v>
      </c>
      <c r="Q77" s="36">
        <v>26.64</v>
      </c>
      <c r="R77" s="38">
        <v>0</v>
      </c>
      <c r="S77" s="38">
        <v>0</v>
      </c>
      <c r="T77" s="37">
        <f>SUMPRODUCT(LTA!J77:AN77,LTA!J$101:AN$101,LTA!J$105:AN$105)</f>
        <v>0</v>
      </c>
      <c r="U77" s="37">
        <f>SUMPRODUCT(LTA!J77:AN77,LTA!J$102:AN$102,LTA!J$105:AN$105)</f>
        <v>341.90000000000003</v>
      </c>
      <c r="V77" s="66">
        <f>SUMPRODUCT(MTOA!B77:G77,MTOA!B$102:G$102,MTOA!B$105:G$105)</f>
        <v>0</v>
      </c>
      <c r="W77" s="66">
        <f>SUMPRODUCT(MTOA!B77:G77,MTOA!B$101:G$101,MTOA!B$105:G$105)</f>
        <v>0</v>
      </c>
      <c r="X77">
        <v>0</v>
      </c>
      <c r="Y77" s="34">
        <f>IEX!J77</f>
        <v>0</v>
      </c>
      <c r="Z77" s="34">
        <f>IEX!P77</f>
        <v>0</v>
      </c>
      <c r="AA77" s="75">
        <f>STOA!J77</f>
        <v>1.56</v>
      </c>
      <c r="AB77" s="75">
        <f>-STOA!P77</f>
        <v>0</v>
      </c>
      <c r="AC77">
        <f t="shared" si="3"/>
        <v>10.611414502027836</v>
      </c>
      <c r="AD77">
        <f t="shared" si="4"/>
        <v>1252.6522166917623</v>
      </c>
      <c r="AE77">
        <f>'IDT-1'!F77</f>
        <v>0</v>
      </c>
      <c r="AF77" s="24"/>
      <c r="AG77">
        <f t="shared" si="5"/>
        <v>1252.6522166917623</v>
      </c>
      <c r="AI77" s="34">
        <f>PXIL!J77</f>
        <v>0</v>
      </c>
      <c r="AJ77" s="34">
        <f>PXIL!P77</f>
        <v>0</v>
      </c>
      <c r="AK77" s="34">
        <f>RTM_IEX!J77</f>
        <v>11.67</v>
      </c>
      <c r="AL77" s="34">
        <f>RTM_IEX!P77</f>
        <v>0</v>
      </c>
      <c r="AM77" s="34">
        <f>RTM_PXI!J77</f>
        <v>0</v>
      </c>
      <c r="AN77" s="34">
        <f>RTM_PXI!P77</f>
        <v>0</v>
      </c>
      <c r="AO77" s="148">
        <f>GDAM_IEX!J77</f>
        <v>0</v>
      </c>
      <c r="AP77" s="148">
        <f>GDAM_IEX!P77</f>
        <v>0</v>
      </c>
      <c r="AQ77" s="148">
        <f>GDAM_PXI!J77</f>
        <v>0</v>
      </c>
      <c r="AR77" s="148">
        <f>GDAM_PXI!P77</f>
        <v>0</v>
      </c>
      <c r="AS77">
        <f>HPX!J77</f>
        <v>0</v>
      </c>
      <c r="AT77">
        <f>HPX!P77</f>
        <v>0</v>
      </c>
    </row>
    <row r="78" spans="1:46">
      <c r="A78" t="s">
        <v>120</v>
      </c>
      <c r="D78">
        <f>TWEPL!R78</f>
        <v>7.3720500000000007</v>
      </c>
      <c r="E78">
        <f>GT_NG!T78</f>
        <v>11.012373453318334</v>
      </c>
      <c r="F78">
        <f>GT_Spot!T78</f>
        <v>0</v>
      </c>
      <c r="G78">
        <f>PPCL_NG!T78</f>
        <v>0</v>
      </c>
      <c r="H78">
        <f>PPCL_Spot!T78</f>
        <v>0</v>
      </c>
      <c r="I78">
        <f>Bawana_NG!T78</f>
        <v>69.607280965587279</v>
      </c>
      <c r="J78">
        <f>Bawana_RLNG!T78</f>
        <v>0</v>
      </c>
      <c r="K78">
        <f>Bawana_Spot!T78</f>
        <v>0</v>
      </c>
      <c r="L78">
        <f>TWOMCL!S78</f>
        <v>0</v>
      </c>
      <c r="M78">
        <f>EDWPCL!W78</f>
        <v>0</v>
      </c>
      <c r="N78">
        <f>'MSW BWN'!W78</f>
        <v>0</v>
      </c>
      <c r="O78">
        <f>TPDDL_ISGS_exbus!DM78</f>
        <v>706.60691945503788</v>
      </c>
      <c r="P78" s="36">
        <v>73.157173761879008</v>
      </c>
      <c r="Q78" s="36">
        <v>26.64</v>
      </c>
      <c r="R78" s="38">
        <v>0</v>
      </c>
      <c r="S78" s="38">
        <v>0</v>
      </c>
      <c r="T78" s="37">
        <f>SUMPRODUCT(LTA!J78:AN78,LTA!J$101:AN$101,LTA!J$105:AN$105)</f>
        <v>0</v>
      </c>
      <c r="U78" s="37">
        <f>SUMPRODUCT(LTA!J78:AN78,LTA!J$102:AN$102,LTA!J$105:AN$105)</f>
        <v>344.19000000000005</v>
      </c>
      <c r="V78" s="66">
        <f>SUMPRODUCT(MTOA!B78:G78,MTOA!B$102:G$102,MTOA!B$105:G$105)</f>
        <v>0</v>
      </c>
      <c r="W78" s="66">
        <f>SUMPRODUCT(MTOA!B78:G78,MTOA!B$101:G$101,MTOA!B$105:G$105)</f>
        <v>0</v>
      </c>
      <c r="X78">
        <v>0</v>
      </c>
      <c r="Y78" s="34">
        <f>IEX!J78</f>
        <v>0</v>
      </c>
      <c r="Z78" s="34">
        <f>IEX!P78</f>
        <v>0</v>
      </c>
      <c r="AA78" s="75">
        <f>STOA!J78</f>
        <v>1.56</v>
      </c>
      <c r="AB78" s="75">
        <f>-STOA!P78</f>
        <v>0</v>
      </c>
      <c r="AC78">
        <f t="shared" si="3"/>
        <v>10.417224700140908</v>
      </c>
      <c r="AD78">
        <f t="shared" si="4"/>
        <v>1229.7285729356815</v>
      </c>
      <c r="AE78">
        <f>'IDT-1'!F78</f>
        <v>6.8650000000000002</v>
      </c>
      <c r="AF78" s="24"/>
      <c r="AG78">
        <f t="shared" si="5"/>
        <v>1236.5935729356816</v>
      </c>
      <c r="AI78" s="34">
        <f>PXIL!J78</f>
        <v>0</v>
      </c>
      <c r="AJ78" s="34">
        <f>PXIL!P78</f>
        <v>0</v>
      </c>
      <c r="AK78" s="34">
        <f>RTM_IEX!J78</f>
        <v>0</v>
      </c>
      <c r="AL78" s="34">
        <f>RTM_IEX!P78</f>
        <v>0</v>
      </c>
      <c r="AM78" s="34">
        <f>RTM_PXI!J78</f>
        <v>0</v>
      </c>
      <c r="AN78" s="34">
        <f>RTM_PXI!P78</f>
        <v>0</v>
      </c>
      <c r="AO78" s="148">
        <f>GDAM_IEX!J78</f>
        <v>0</v>
      </c>
      <c r="AP78" s="148">
        <f>GDAM_IEX!P78</f>
        <v>0</v>
      </c>
      <c r="AQ78" s="148">
        <f>GDAM_PXI!J78</f>
        <v>0</v>
      </c>
      <c r="AR78" s="148">
        <f>GDAM_PXI!P78</f>
        <v>0</v>
      </c>
      <c r="AS78">
        <f>HPX!J78</f>
        <v>0</v>
      </c>
      <c r="AT78">
        <f>HPX!P78</f>
        <v>0</v>
      </c>
    </row>
    <row r="79" spans="1:46">
      <c r="A79" t="s">
        <v>121</v>
      </c>
      <c r="D79">
        <f>TWEPL!R79</f>
        <v>7.3720500000000007</v>
      </c>
      <c r="E79">
        <f>GT_NG!T79</f>
        <v>11.012373453318334</v>
      </c>
      <c r="F79">
        <f>GT_Spot!T79</f>
        <v>0</v>
      </c>
      <c r="G79">
        <f>PPCL_NG!T79</f>
        <v>0</v>
      </c>
      <c r="H79">
        <f>PPCL_Spot!T79</f>
        <v>0</v>
      </c>
      <c r="I79">
        <f>Bawana_NG!T79</f>
        <v>69.607280965587279</v>
      </c>
      <c r="J79">
        <f>Bawana_RLNG!T79</f>
        <v>0</v>
      </c>
      <c r="K79">
        <f>Bawana_Spot!T79</f>
        <v>0</v>
      </c>
      <c r="L79">
        <f>TWOMCL!S79</f>
        <v>0</v>
      </c>
      <c r="M79">
        <f>EDWPCL!W79</f>
        <v>0</v>
      </c>
      <c r="N79">
        <f>'MSW BWN'!W79</f>
        <v>0</v>
      </c>
      <c r="O79">
        <f>TPDDL_ISGS_exbus!DM79</f>
        <v>673.83010001607943</v>
      </c>
      <c r="P79" s="36">
        <v>73.157173761879008</v>
      </c>
      <c r="Q79" s="36">
        <v>26.64</v>
      </c>
      <c r="R79" s="38">
        <v>0</v>
      </c>
      <c r="S79" s="38">
        <v>0</v>
      </c>
      <c r="T79" s="37">
        <f>SUMPRODUCT(LTA!J79:AN79,LTA!J$101:AN$101,LTA!J$105:AN$105)</f>
        <v>0</v>
      </c>
      <c r="U79" s="37">
        <f>SUMPRODUCT(LTA!J79:AN79,LTA!J$102:AN$102,LTA!J$105:AN$105)</f>
        <v>344.52000000000004</v>
      </c>
      <c r="V79" s="66">
        <f>SUMPRODUCT(MTOA!B79:G79,MTOA!B$102:G$102,MTOA!B$105:G$105)</f>
        <v>0</v>
      </c>
      <c r="W79" s="66">
        <f>SUMPRODUCT(MTOA!B79:G79,MTOA!B$101:G$101,MTOA!B$105:G$105)</f>
        <v>0</v>
      </c>
      <c r="X79">
        <v>0</v>
      </c>
      <c r="Y79" s="34">
        <f>IEX!J79</f>
        <v>23.29</v>
      </c>
      <c r="Z79" s="34">
        <f>IEX!P79</f>
        <v>0</v>
      </c>
      <c r="AA79" s="75">
        <f>STOA!J79</f>
        <v>1.56</v>
      </c>
      <c r="AB79" s="75">
        <f>-STOA!P79</f>
        <v>0</v>
      </c>
      <c r="AC79">
        <f t="shared" si="3"/>
        <v>10.41654783637766</v>
      </c>
      <c r="AD79">
        <f t="shared" si="4"/>
        <v>1211.5724303604864</v>
      </c>
      <c r="AE79">
        <f>'IDT-1'!F79</f>
        <v>0</v>
      </c>
      <c r="AF79" s="24"/>
      <c r="AG79">
        <f t="shared" si="5"/>
        <v>1211.5724303604864</v>
      </c>
      <c r="AI79" s="34">
        <f>PXIL!J79</f>
        <v>0</v>
      </c>
      <c r="AJ79" s="34">
        <f>PXIL!P79</f>
        <v>0</v>
      </c>
      <c r="AK79" s="34">
        <f>RTM_IEX!J79</f>
        <v>0</v>
      </c>
      <c r="AL79" s="34">
        <f>RTM_IEX!P79</f>
        <v>-9</v>
      </c>
      <c r="AM79" s="34">
        <f>RTM_PXI!J79</f>
        <v>0</v>
      </c>
      <c r="AN79" s="34">
        <f>RTM_PXI!P79</f>
        <v>0</v>
      </c>
      <c r="AO79" s="148">
        <f>GDAM_IEX!J79</f>
        <v>0</v>
      </c>
      <c r="AP79" s="148">
        <f>GDAM_IEX!P79</f>
        <v>0</v>
      </c>
      <c r="AQ79" s="148">
        <f>GDAM_PXI!J79</f>
        <v>0</v>
      </c>
      <c r="AR79" s="148">
        <f>GDAM_PXI!P79</f>
        <v>0</v>
      </c>
      <c r="AS79">
        <f>HPX!J79</f>
        <v>0</v>
      </c>
      <c r="AT79">
        <f>HPX!P79</f>
        <v>0</v>
      </c>
    </row>
    <row r="80" spans="1:46">
      <c r="A80" t="s">
        <v>122</v>
      </c>
      <c r="D80">
        <f>TWEPL!R80</f>
        <v>7.3720500000000007</v>
      </c>
      <c r="E80">
        <f>GT_NG!T80</f>
        <v>11.012373453318334</v>
      </c>
      <c r="F80">
        <f>GT_Spot!T80</f>
        <v>0</v>
      </c>
      <c r="G80">
        <f>PPCL_NG!T80</f>
        <v>0</v>
      </c>
      <c r="H80">
        <f>PPCL_Spot!T80</f>
        <v>0</v>
      </c>
      <c r="I80">
        <f>Bawana_NG!T80</f>
        <v>69.607280965587279</v>
      </c>
      <c r="J80">
        <f>Bawana_RLNG!T80</f>
        <v>0</v>
      </c>
      <c r="K80">
        <f>Bawana_Spot!T80</f>
        <v>0</v>
      </c>
      <c r="L80">
        <f>TWOMCL!S80</f>
        <v>0</v>
      </c>
      <c r="M80">
        <f>EDWPCL!W80</f>
        <v>0</v>
      </c>
      <c r="N80">
        <f>'MSW BWN'!W80</f>
        <v>0</v>
      </c>
      <c r="O80">
        <f>TPDDL_ISGS_exbus!DM80</f>
        <v>652.64206590684046</v>
      </c>
      <c r="P80" s="36">
        <v>73.157173761879008</v>
      </c>
      <c r="Q80" s="36">
        <v>26.64</v>
      </c>
      <c r="R80" s="38">
        <v>0</v>
      </c>
      <c r="S80" s="38">
        <v>0</v>
      </c>
      <c r="T80" s="37">
        <f>SUMPRODUCT(LTA!J80:AN80,LTA!J$101:AN$101,LTA!J$105:AN$105)</f>
        <v>0</v>
      </c>
      <c r="U80" s="37">
        <f>SUMPRODUCT(LTA!J80:AN80,LTA!J$102:AN$102,LTA!J$105:AN$105)</f>
        <v>344.86</v>
      </c>
      <c r="V80" s="66">
        <f>SUMPRODUCT(MTOA!B80:G80,MTOA!B$102:G$102,MTOA!B$105:G$105)</f>
        <v>0</v>
      </c>
      <c r="W80" s="66">
        <f>SUMPRODUCT(MTOA!B80:G80,MTOA!B$101:G$101,MTOA!B$105:G$105)</f>
        <v>0</v>
      </c>
      <c r="X80">
        <v>0</v>
      </c>
      <c r="Y80" s="34">
        <f>IEX!J80</f>
        <v>37.96</v>
      </c>
      <c r="Z80" s="34">
        <f>IEX!P80</f>
        <v>0</v>
      </c>
      <c r="AA80" s="75">
        <f>STOA!J80</f>
        <v>1.56</v>
      </c>
      <c r="AB80" s="75">
        <f>-STOA!P80</f>
        <v>0</v>
      </c>
      <c r="AC80">
        <f t="shared" si="3"/>
        <v>10.47477740028361</v>
      </c>
      <c r="AD80">
        <f t="shared" si="4"/>
        <v>1192.3361666873416</v>
      </c>
      <c r="AE80">
        <f>'IDT-1'!F80</f>
        <v>0</v>
      </c>
      <c r="AF80" s="24"/>
      <c r="AG80">
        <f t="shared" si="5"/>
        <v>1192.3361666873416</v>
      </c>
      <c r="AI80" s="34">
        <f>PXIL!J80</f>
        <v>0</v>
      </c>
      <c r="AJ80" s="34">
        <f>PXIL!P80</f>
        <v>0</v>
      </c>
      <c r="AK80" s="34">
        <f>RTM_IEX!J80</f>
        <v>0</v>
      </c>
      <c r="AL80" s="34">
        <f>RTM_IEX!P80</f>
        <v>-22</v>
      </c>
      <c r="AM80" s="34">
        <f>RTM_PXI!J80</f>
        <v>0</v>
      </c>
      <c r="AN80" s="34">
        <f>RTM_PXI!P80</f>
        <v>0</v>
      </c>
      <c r="AO80" s="148">
        <f>GDAM_IEX!J80</f>
        <v>0</v>
      </c>
      <c r="AP80" s="148">
        <f>GDAM_IEX!P80</f>
        <v>0</v>
      </c>
      <c r="AQ80" s="148">
        <f>GDAM_PXI!J80</f>
        <v>0</v>
      </c>
      <c r="AR80" s="148">
        <f>GDAM_PXI!P80</f>
        <v>0</v>
      </c>
      <c r="AS80">
        <f>HPX!J80</f>
        <v>0</v>
      </c>
      <c r="AT80">
        <f>HPX!P80</f>
        <v>0</v>
      </c>
    </row>
    <row r="81" spans="1:46">
      <c r="A81" t="s">
        <v>123</v>
      </c>
      <c r="D81">
        <f>TWEPL!R81</f>
        <v>7.3720500000000007</v>
      </c>
      <c r="E81">
        <f>GT_NG!T81</f>
        <v>11.012373453318334</v>
      </c>
      <c r="F81">
        <f>GT_Spot!T81</f>
        <v>0</v>
      </c>
      <c r="G81">
        <f>PPCL_NG!T81</f>
        <v>0</v>
      </c>
      <c r="H81">
        <f>PPCL_Spot!T81</f>
        <v>0</v>
      </c>
      <c r="I81">
        <f>Bawana_NG!T81</f>
        <v>69.607280965587279</v>
      </c>
      <c r="J81">
        <f>Bawana_RLNG!T81</f>
        <v>0</v>
      </c>
      <c r="K81">
        <f>Bawana_Spot!T81</f>
        <v>0</v>
      </c>
      <c r="L81">
        <f>TWOMCL!S81</f>
        <v>0</v>
      </c>
      <c r="M81">
        <f>EDWPCL!W81</f>
        <v>0</v>
      </c>
      <c r="N81">
        <f>'MSW BWN'!W81</f>
        <v>0</v>
      </c>
      <c r="O81">
        <f>TPDDL_ISGS_exbus!DM81</f>
        <v>645.27573744287417</v>
      </c>
      <c r="P81" s="36">
        <v>73.157173761879008</v>
      </c>
      <c r="Q81" s="36">
        <v>26.64</v>
      </c>
      <c r="R81" s="38">
        <v>0</v>
      </c>
      <c r="S81" s="38">
        <v>0</v>
      </c>
      <c r="T81" s="37">
        <f>SUMPRODUCT(LTA!J81:AN81,LTA!J$101:AN$101,LTA!J$105:AN$105)</f>
        <v>0</v>
      </c>
      <c r="U81" s="37">
        <f>SUMPRODUCT(LTA!J81:AN81,LTA!J$102:AN$102,LTA!J$105:AN$105)</f>
        <v>345.35</v>
      </c>
      <c r="V81" s="66">
        <f>SUMPRODUCT(MTOA!B81:G81,MTOA!B$102:G$102,MTOA!B$105:G$105)</f>
        <v>0</v>
      </c>
      <c r="W81" s="66">
        <f>SUMPRODUCT(MTOA!B81:G81,MTOA!B$101:G$101,MTOA!B$105:G$105)</f>
        <v>0</v>
      </c>
      <c r="X81">
        <v>0</v>
      </c>
      <c r="Y81" s="34">
        <f>IEX!J81</f>
        <v>32.01</v>
      </c>
      <c r="Z81" s="34">
        <f>IEX!P81</f>
        <v>0</v>
      </c>
      <c r="AA81" s="75">
        <f>STOA!J81</f>
        <v>1.56</v>
      </c>
      <c r="AB81" s="75">
        <f>-STOA!P81</f>
        <v>0</v>
      </c>
      <c r="AC81">
        <f t="shared" si="3"/>
        <v>10.299266979387179</v>
      </c>
      <c r="AD81">
        <f t="shared" si="4"/>
        <v>1187.6853486442717</v>
      </c>
      <c r="AE81">
        <f>'IDT-1'!F81</f>
        <v>0</v>
      </c>
      <c r="AF81" s="24"/>
      <c r="AG81">
        <f t="shared" si="5"/>
        <v>1187.6853486442717</v>
      </c>
      <c r="AI81" s="34">
        <f>PXIL!J81</f>
        <v>0</v>
      </c>
      <c r="AJ81" s="34">
        <f>PXIL!P81</f>
        <v>0</v>
      </c>
      <c r="AK81" s="34">
        <f>RTM_IEX!J81</f>
        <v>0</v>
      </c>
      <c r="AL81" s="34">
        <f>RTM_IEX!P81</f>
        <v>-14</v>
      </c>
      <c r="AM81" s="34">
        <f>RTM_PXI!J81</f>
        <v>0</v>
      </c>
      <c r="AN81" s="34">
        <f>RTM_PXI!P81</f>
        <v>0</v>
      </c>
      <c r="AO81" s="148">
        <f>GDAM_IEX!J81</f>
        <v>0</v>
      </c>
      <c r="AP81" s="148">
        <f>GDAM_IEX!P81</f>
        <v>0</v>
      </c>
      <c r="AQ81" s="148">
        <f>GDAM_PXI!J81</f>
        <v>0</v>
      </c>
      <c r="AR81" s="148">
        <f>GDAM_PXI!P81</f>
        <v>0</v>
      </c>
      <c r="AS81">
        <f>HPX!J81</f>
        <v>0</v>
      </c>
      <c r="AT81">
        <f>HPX!P81</f>
        <v>0</v>
      </c>
    </row>
    <row r="82" spans="1:46">
      <c r="A82" t="s">
        <v>124</v>
      </c>
      <c r="D82">
        <f>TWEPL!R82</f>
        <v>7.3720500000000007</v>
      </c>
      <c r="E82">
        <f>GT_NG!T82</f>
        <v>11.012373453318334</v>
      </c>
      <c r="F82">
        <f>GT_Spot!T82</f>
        <v>0</v>
      </c>
      <c r="G82">
        <f>PPCL_NG!T82</f>
        <v>0</v>
      </c>
      <c r="H82">
        <f>PPCL_Spot!T82</f>
        <v>0</v>
      </c>
      <c r="I82">
        <f>Bawana_NG!T82</f>
        <v>69.607280965587279</v>
      </c>
      <c r="J82">
        <f>Bawana_RLNG!T82</f>
        <v>0</v>
      </c>
      <c r="K82">
        <f>Bawana_Spot!T82</f>
        <v>0</v>
      </c>
      <c r="L82">
        <f>TWOMCL!S82</f>
        <v>0</v>
      </c>
      <c r="M82">
        <f>EDWPCL!W82</f>
        <v>0</v>
      </c>
      <c r="N82">
        <f>'MSW BWN'!W82</f>
        <v>0</v>
      </c>
      <c r="O82">
        <f>TPDDL_ISGS_exbus!DM82</f>
        <v>635.49567331287426</v>
      </c>
      <c r="P82" s="36">
        <v>73.157173761879008</v>
      </c>
      <c r="Q82" s="36">
        <v>26.64</v>
      </c>
      <c r="R82" s="38">
        <v>0</v>
      </c>
      <c r="S82" s="38">
        <v>0</v>
      </c>
      <c r="T82" s="37">
        <f>SUMPRODUCT(LTA!J82:AN82,LTA!J$101:AN$101,LTA!J$105:AN$105)</f>
        <v>0</v>
      </c>
      <c r="U82" s="37">
        <f>SUMPRODUCT(LTA!J82:AN82,LTA!J$102:AN$102,LTA!J$105:AN$105)</f>
        <v>347.59000000000003</v>
      </c>
      <c r="V82" s="66">
        <f>SUMPRODUCT(MTOA!B82:G82,MTOA!B$102:G$102,MTOA!B$105:G$105)</f>
        <v>0</v>
      </c>
      <c r="W82" s="66">
        <f>SUMPRODUCT(MTOA!B82:G82,MTOA!B$101:G$101,MTOA!B$105:G$105)</f>
        <v>0</v>
      </c>
      <c r="X82">
        <v>0</v>
      </c>
      <c r="Y82" s="34">
        <f>IEX!J82</f>
        <v>29.25</v>
      </c>
      <c r="Z82" s="34">
        <f>IEX!P82</f>
        <v>0</v>
      </c>
      <c r="AA82" s="75">
        <f>STOA!J82</f>
        <v>1.56</v>
      </c>
      <c r="AB82" s="75">
        <f>-STOA!P82</f>
        <v>0</v>
      </c>
      <c r="AC82">
        <f t="shared" si="3"/>
        <v>10.382169595192961</v>
      </c>
      <c r="AD82">
        <f t="shared" si="4"/>
        <v>1157.3023818984659</v>
      </c>
      <c r="AE82">
        <f>'IDT-1'!F82</f>
        <v>0</v>
      </c>
      <c r="AF82" s="24"/>
      <c r="AG82">
        <f t="shared" si="5"/>
        <v>1157.3023818984659</v>
      </c>
      <c r="AI82" s="34">
        <f>PXIL!J82</f>
        <v>0</v>
      </c>
      <c r="AJ82" s="34">
        <f>PXIL!P82</f>
        <v>0</v>
      </c>
      <c r="AK82" s="34">
        <f>RTM_IEX!J82</f>
        <v>0</v>
      </c>
      <c r="AL82" s="34">
        <f>RTM_IEX!P82</f>
        <v>-34</v>
      </c>
      <c r="AM82" s="34">
        <f>RTM_PXI!J82</f>
        <v>0</v>
      </c>
      <c r="AN82" s="34">
        <f>RTM_PXI!P82</f>
        <v>0</v>
      </c>
      <c r="AO82" s="148">
        <f>GDAM_IEX!J82</f>
        <v>0</v>
      </c>
      <c r="AP82" s="148">
        <f>GDAM_IEX!P82</f>
        <v>0</v>
      </c>
      <c r="AQ82" s="148">
        <f>GDAM_PXI!J82</f>
        <v>0</v>
      </c>
      <c r="AR82" s="148">
        <f>GDAM_PXI!P82</f>
        <v>0</v>
      </c>
      <c r="AS82">
        <f>HPX!J82</f>
        <v>0</v>
      </c>
      <c r="AT82">
        <f>HPX!P82</f>
        <v>0</v>
      </c>
    </row>
    <row r="83" spans="1:46">
      <c r="A83" t="s">
        <v>125</v>
      </c>
      <c r="D83">
        <f>TWEPL!R83</f>
        <v>7.3720500000000007</v>
      </c>
      <c r="E83">
        <f>GT_NG!T83</f>
        <v>11.012373453318334</v>
      </c>
      <c r="F83">
        <f>GT_Spot!T83</f>
        <v>0</v>
      </c>
      <c r="G83">
        <f>PPCL_NG!T83</f>
        <v>0</v>
      </c>
      <c r="H83">
        <f>PPCL_Spot!T83</f>
        <v>0</v>
      </c>
      <c r="I83">
        <f>Bawana_NG!T83</f>
        <v>69.607280965587279</v>
      </c>
      <c r="J83">
        <f>Bawana_RLNG!T83</f>
        <v>0</v>
      </c>
      <c r="K83">
        <f>Bawana_Spot!T83</f>
        <v>0</v>
      </c>
      <c r="L83">
        <f>TWOMCL!S83</f>
        <v>0</v>
      </c>
      <c r="M83">
        <f>EDWPCL!W83</f>
        <v>0</v>
      </c>
      <c r="N83">
        <f>'MSW BWN'!W83</f>
        <v>0</v>
      </c>
      <c r="O83">
        <f>TPDDL_ISGS_exbus!DM83</f>
        <v>635.48862561934857</v>
      </c>
      <c r="P83" s="36">
        <v>73.157173761879008</v>
      </c>
      <c r="Q83" s="36">
        <v>26.64</v>
      </c>
      <c r="R83" s="38">
        <v>0</v>
      </c>
      <c r="S83" s="38">
        <v>0</v>
      </c>
      <c r="T83" s="37">
        <f>SUMPRODUCT(LTA!J83:AN83,LTA!J$101:AN$101,LTA!J$105:AN$105)</f>
        <v>0</v>
      </c>
      <c r="U83" s="37">
        <f>SUMPRODUCT(LTA!J83:AN83,LTA!J$102:AN$102,LTA!J$105:AN$105)</f>
        <v>349.22</v>
      </c>
      <c r="V83" s="66">
        <f>SUMPRODUCT(MTOA!B83:G83,MTOA!B$102:G$102,MTOA!B$105:G$105)</f>
        <v>0</v>
      </c>
      <c r="W83" s="66">
        <f>SUMPRODUCT(MTOA!B83:G83,MTOA!B$101:G$101,MTOA!B$105:G$105)</f>
        <v>0</v>
      </c>
      <c r="X83">
        <v>0</v>
      </c>
      <c r="Y83" s="34">
        <f>IEX!J83</f>
        <v>0</v>
      </c>
      <c r="Z83" s="34">
        <f>IEX!P83</f>
        <v>0</v>
      </c>
      <c r="AA83" s="75">
        <f>STOA!J83</f>
        <v>1.66</v>
      </c>
      <c r="AB83" s="75">
        <f>-STOA!P83</f>
        <v>0</v>
      </c>
      <c r="AC83">
        <f t="shared" si="3"/>
        <v>10.252596287266014</v>
      </c>
      <c r="AD83">
        <f t="shared" si="4"/>
        <v>1117.9049075128671</v>
      </c>
      <c r="AE83">
        <f>'IDT-1'!F83</f>
        <v>-18.527000000000001</v>
      </c>
      <c r="AF83" s="24"/>
      <c r="AG83">
        <f t="shared" si="5"/>
        <v>1099.3779075128671</v>
      </c>
      <c r="AI83" s="34">
        <f>PXIL!J83</f>
        <v>0</v>
      </c>
      <c r="AJ83" s="34">
        <f>PXIL!P83</f>
        <v>0</v>
      </c>
      <c r="AK83" s="34">
        <f>RTM_IEX!J83</f>
        <v>0</v>
      </c>
      <c r="AL83" s="34">
        <f>RTM_IEX!P83</f>
        <v>-46</v>
      </c>
      <c r="AM83" s="34">
        <f>RTM_PXI!J83</f>
        <v>0</v>
      </c>
      <c r="AN83" s="34">
        <f>RTM_PXI!P83</f>
        <v>0</v>
      </c>
      <c r="AO83" s="148">
        <f>GDAM_IEX!J83</f>
        <v>0</v>
      </c>
      <c r="AP83" s="148">
        <f>GDAM_IEX!P83</f>
        <v>0</v>
      </c>
      <c r="AQ83" s="148">
        <f>GDAM_PXI!J83</f>
        <v>0</v>
      </c>
      <c r="AR83" s="148">
        <f>GDAM_PXI!P83</f>
        <v>0</v>
      </c>
      <c r="AS83">
        <f>HPX!J83</f>
        <v>0</v>
      </c>
      <c r="AT83">
        <f>HPX!P83</f>
        <v>0</v>
      </c>
    </row>
    <row r="84" spans="1:46">
      <c r="A84" t="s">
        <v>126</v>
      </c>
      <c r="D84">
        <f>TWEPL!R84</f>
        <v>7.3720500000000007</v>
      </c>
      <c r="E84">
        <f>GT_NG!T84</f>
        <v>11.012373453318334</v>
      </c>
      <c r="F84">
        <f>GT_Spot!T84</f>
        <v>0</v>
      </c>
      <c r="G84">
        <f>PPCL_NG!T84</f>
        <v>0</v>
      </c>
      <c r="H84">
        <f>PPCL_Spot!T84</f>
        <v>0</v>
      </c>
      <c r="I84">
        <f>Bawana_NG!T84</f>
        <v>69.607280965587279</v>
      </c>
      <c r="J84">
        <f>Bawana_RLNG!T84</f>
        <v>0</v>
      </c>
      <c r="K84">
        <f>Bawana_Spot!T84</f>
        <v>0</v>
      </c>
      <c r="L84">
        <f>TWOMCL!S84</f>
        <v>0</v>
      </c>
      <c r="M84">
        <f>EDWPCL!W84</f>
        <v>0</v>
      </c>
      <c r="N84">
        <f>'MSW BWN'!W84</f>
        <v>0</v>
      </c>
      <c r="O84">
        <f>TPDDL_ISGS_exbus!DM84</f>
        <v>636.07564936384438</v>
      </c>
      <c r="P84" s="36">
        <v>73.157173761879008</v>
      </c>
      <c r="Q84" s="36">
        <v>26.64</v>
      </c>
      <c r="R84" s="38">
        <v>0</v>
      </c>
      <c r="S84" s="38">
        <v>0</v>
      </c>
      <c r="T84" s="37">
        <f>SUMPRODUCT(LTA!J84:AN84,LTA!J$101:AN$101,LTA!J$105:AN$105)</f>
        <v>0</v>
      </c>
      <c r="U84" s="37">
        <f>SUMPRODUCT(LTA!J84:AN84,LTA!J$102:AN$102,LTA!J$105:AN$105)</f>
        <v>350.3</v>
      </c>
      <c r="V84" s="66">
        <f>SUMPRODUCT(MTOA!B84:G84,MTOA!B$102:G$102,MTOA!B$105:G$105)</f>
        <v>0</v>
      </c>
      <c r="W84" s="66">
        <f>SUMPRODUCT(MTOA!B84:G84,MTOA!B$101:G$101,MTOA!B$105:G$105)</f>
        <v>0</v>
      </c>
      <c r="X84">
        <v>0</v>
      </c>
      <c r="Y84" s="34">
        <f>IEX!J84</f>
        <v>0</v>
      </c>
      <c r="Z84" s="34">
        <f>IEX!P84</f>
        <v>0</v>
      </c>
      <c r="AA84" s="75">
        <f>STOA!J84</f>
        <v>1.66</v>
      </c>
      <c r="AB84" s="75">
        <f>-STOA!P84</f>
        <v>0</v>
      </c>
      <c r="AC84">
        <f t="shared" si="3"/>
        <v>10.325897390794005</v>
      </c>
      <c r="AD84">
        <f t="shared" si="4"/>
        <v>1112.4986301538352</v>
      </c>
      <c r="AE84">
        <f>'IDT-1'!F84</f>
        <v>-37.536999999999999</v>
      </c>
      <c r="AF84" s="24"/>
      <c r="AG84">
        <f t="shared" si="5"/>
        <v>1074.9616301538351</v>
      </c>
      <c r="AI84" s="34">
        <f>PXIL!J84</f>
        <v>0</v>
      </c>
      <c r="AJ84" s="34">
        <f>PXIL!P84</f>
        <v>0</v>
      </c>
      <c r="AK84" s="34">
        <f>RTM_IEX!J84</f>
        <v>0</v>
      </c>
      <c r="AL84" s="34">
        <f>RTM_IEX!P84</f>
        <v>-53</v>
      </c>
      <c r="AM84" s="34">
        <f>RTM_PXI!J84</f>
        <v>0</v>
      </c>
      <c r="AN84" s="34">
        <f>RTM_PXI!P84</f>
        <v>0</v>
      </c>
      <c r="AO84" s="148">
        <f>GDAM_IEX!J84</f>
        <v>0</v>
      </c>
      <c r="AP84" s="148">
        <f>GDAM_IEX!P84</f>
        <v>0</v>
      </c>
      <c r="AQ84" s="148">
        <f>GDAM_PXI!J84</f>
        <v>0</v>
      </c>
      <c r="AR84" s="148">
        <f>GDAM_PXI!P84</f>
        <v>0</v>
      </c>
      <c r="AS84">
        <f>HPX!J84</f>
        <v>0</v>
      </c>
      <c r="AT84">
        <f>HPX!P84</f>
        <v>0</v>
      </c>
    </row>
    <row r="85" spans="1:46">
      <c r="A85" t="s">
        <v>127</v>
      </c>
      <c r="D85">
        <f>TWEPL!R85</f>
        <v>7.3720500000000007</v>
      </c>
      <c r="E85">
        <f>GT_NG!T85</f>
        <v>11.012373453318334</v>
      </c>
      <c r="F85">
        <f>GT_Spot!T85</f>
        <v>0</v>
      </c>
      <c r="G85">
        <f>PPCL_NG!T85</f>
        <v>0</v>
      </c>
      <c r="H85">
        <f>PPCL_Spot!T85</f>
        <v>0</v>
      </c>
      <c r="I85">
        <f>Bawana_NG!T85</f>
        <v>50.029999999999994</v>
      </c>
      <c r="J85">
        <f>Bawana_RLNG!T85</f>
        <v>0</v>
      </c>
      <c r="K85">
        <f>Bawana_Spot!T85</f>
        <v>0</v>
      </c>
      <c r="L85">
        <f>TWOMCL!S85</f>
        <v>0</v>
      </c>
      <c r="M85">
        <f>EDWPCL!W85</f>
        <v>0</v>
      </c>
      <c r="N85">
        <f>'MSW BWN'!W85</f>
        <v>0</v>
      </c>
      <c r="O85">
        <f>TPDDL_ISGS_exbus!DM85</f>
        <v>647.08682369432438</v>
      </c>
      <c r="P85" s="36">
        <v>73.157173761879008</v>
      </c>
      <c r="Q85" s="36">
        <v>26.64</v>
      </c>
      <c r="R85" s="38">
        <v>0</v>
      </c>
      <c r="S85" s="38">
        <v>0</v>
      </c>
      <c r="T85" s="37">
        <f>SUMPRODUCT(LTA!J85:AN85,LTA!J$101:AN$101,LTA!J$105:AN$105)</f>
        <v>0</v>
      </c>
      <c r="U85" s="37">
        <f>SUMPRODUCT(LTA!J85:AN85,LTA!J$102:AN$102,LTA!J$105:AN$105)</f>
        <v>351.11</v>
      </c>
      <c r="V85" s="66">
        <f>SUMPRODUCT(MTOA!B85:G85,MTOA!B$102:G$102,MTOA!B$105:G$105)</f>
        <v>0</v>
      </c>
      <c r="W85" s="66">
        <f>SUMPRODUCT(MTOA!B85:G85,MTOA!B$101:G$101,MTOA!B$105:G$105)</f>
        <v>0</v>
      </c>
      <c r="X85">
        <v>0</v>
      </c>
      <c r="Y85" s="34">
        <f>IEX!J85</f>
        <v>0</v>
      </c>
      <c r="Z85" s="34">
        <f>IEX!P85</f>
        <v>0</v>
      </c>
      <c r="AA85" s="75">
        <f>STOA!J85</f>
        <v>1.66</v>
      </c>
      <c r="AB85" s="75">
        <f>-STOA!P85</f>
        <v>0</v>
      </c>
      <c r="AC85">
        <f t="shared" si="3"/>
        <v>9.9134286283386519</v>
      </c>
      <c r="AD85">
        <f t="shared" si="4"/>
        <v>1146.1549922811832</v>
      </c>
      <c r="AE85">
        <f>'IDT-1'!F85</f>
        <v>-80.387</v>
      </c>
      <c r="AF85" s="24"/>
      <c r="AG85">
        <f t="shared" si="5"/>
        <v>1065.7679922811833</v>
      </c>
      <c r="AI85" s="34">
        <f>PXIL!J85</f>
        <v>0</v>
      </c>
      <c r="AJ85" s="34">
        <f>PXIL!P85</f>
        <v>0</v>
      </c>
      <c r="AK85" s="34">
        <f>RTM_IEX!J85</f>
        <v>0</v>
      </c>
      <c r="AL85" s="34">
        <f>RTM_IEX!P85</f>
        <v>-12</v>
      </c>
      <c r="AM85" s="34">
        <f>RTM_PXI!J85</f>
        <v>0</v>
      </c>
      <c r="AN85" s="34">
        <f>RTM_PXI!P85</f>
        <v>0</v>
      </c>
      <c r="AO85" s="148">
        <f>GDAM_IEX!J85</f>
        <v>0</v>
      </c>
      <c r="AP85" s="148">
        <f>GDAM_IEX!P85</f>
        <v>0</v>
      </c>
      <c r="AQ85" s="148">
        <f>GDAM_PXI!J85</f>
        <v>0</v>
      </c>
      <c r="AR85" s="148">
        <f>GDAM_PXI!P85</f>
        <v>0</v>
      </c>
      <c r="AS85">
        <f>HPX!J85</f>
        <v>0</v>
      </c>
      <c r="AT85">
        <f>HPX!P85</f>
        <v>0</v>
      </c>
    </row>
    <row r="86" spans="1:46">
      <c r="A86" t="s">
        <v>128</v>
      </c>
      <c r="D86">
        <f>TWEPL!R86</f>
        <v>7.3720500000000007</v>
      </c>
      <c r="E86">
        <f>GT_NG!T86</f>
        <v>11.012373453318334</v>
      </c>
      <c r="F86">
        <f>GT_Spot!T86</f>
        <v>0</v>
      </c>
      <c r="G86">
        <f>PPCL_NG!T86</f>
        <v>0</v>
      </c>
      <c r="H86">
        <f>PPCL_Spot!T86</f>
        <v>0</v>
      </c>
      <c r="I86">
        <f>Bawana_NG!T86</f>
        <v>50.029999999999994</v>
      </c>
      <c r="J86">
        <f>Bawana_RLNG!T86</f>
        <v>0</v>
      </c>
      <c r="K86">
        <f>Bawana_Spot!T86</f>
        <v>0</v>
      </c>
      <c r="L86">
        <f>TWOMCL!S86</f>
        <v>0</v>
      </c>
      <c r="M86">
        <f>EDWPCL!W86</f>
        <v>0</v>
      </c>
      <c r="N86">
        <f>'MSW BWN'!W86</f>
        <v>0</v>
      </c>
      <c r="O86">
        <f>TPDDL_ISGS_exbus!DM86</f>
        <v>647.30760806703711</v>
      </c>
      <c r="P86" s="36">
        <v>73.157173761879008</v>
      </c>
      <c r="Q86" s="36">
        <v>26.64</v>
      </c>
      <c r="R86" s="38">
        <v>0</v>
      </c>
      <c r="S86" s="38">
        <v>0</v>
      </c>
      <c r="T86" s="37">
        <f>SUMPRODUCT(LTA!J86:AN86,LTA!J$101:AN$101,LTA!J$105:AN$105)</f>
        <v>0</v>
      </c>
      <c r="U86" s="37">
        <f>SUMPRODUCT(LTA!J86:AN86,LTA!J$102:AN$102,LTA!J$105:AN$105)</f>
        <v>351.45000000000005</v>
      </c>
      <c r="V86" s="66">
        <f>SUMPRODUCT(MTOA!B86:G86,MTOA!B$102:G$102,MTOA!B$105:G$105)</f>
        <v>0</v>
      </c>
      <c r="W86" s="66">
        <f>SUMPRODUCT(MTOA!B86:G86,MTOA!B$101:G$101,MTOA!B$105:G$105)</f>
        <v>0</v>
      </c>
      <c r="X86">
        <v>0</v>
      </c>
      <c r="Y86" s="34">
        <f>IEX!J86</f>
        <v>0</v>
      </c>
      <c r="Z86" s="34">
        <f>IEX!P86</f>
        <v>0</v>
      </c>
      <c r="AA86" s="75">
        <f>STOA!J86</f>
        <v>1.66</v>
      </c>
      <c r="AB86" s="75">
        <f>-STOA!P86</f>
        <v>0</v>
      </c>
      <c r="AC86">
        <f t="shared" si="3"/>
        <v>10.062148898392554</v>
      </c>
      <c r="AD86">
        <f t="shared" si="4"/>
        <v>1129.5670563838421</v>
      </c>
      <c r="AE86">
        <f>'IDT-1'!F86</f>
        <v>-115.78700000000001</v>
      </c>
      <c r="AF86" s="24"/>
      <c r="AG86">
        <f t="shared" si="5"/>
        <v>1013.7800563838421</v>
      </c>
      <c r="AI86" s="34">
        <f>PXIL!J86</f>
        <v>0</v>
      </c>
      <c r="AJ86" s="34">
        <f>PXIL!P86</f>
        <v>0</v>
      </c>
      <c r="AK86" s="34">
        <f>RTM_IEX!J86</f>
        <v>0</v>
      </c>
      <c r="AL86" s="34">
        <f>RTM_IEX!P86</f>
        <v>-29</v>
      </c>
      <c r="AM86" s="34">
        <f>RTM_PXI!J86</f>
        <v>0</v>
      </c>
      <c r="AN86" s="34">
        <f>RTM_PXI!P86</f>
        <v>0</v>
      </c>
      <c r="AO86" s="148">
        <f>GDAM_IEX!J86</f>
        <v>0</v>
      </c>
      <c r="AP86" s="148">
        <f>GDAM_IEX!P86</f>
        <v>0</v>
      </c>
      <c r="AQ86" s="148">
        <f>GDAM_PXI!J86</f>
        <v>0</v>
      </c>
      <c r="AR86" s="148">
        <f>GDAM_PXI!P86</f>
        <v>0</v>
      </c>
      <c r="AS86">
        <f>HPX!J86</f>
        <v>0</v>
      </c>
      <c r="AT86">
        <f>HPX!P86</f>
        <v>0</v>
      </c>
    </row>
    <row r="87" spans="1:46">
      <c r="A87" t="s">
        <v>129</v>
      </c>
      <c r="D87">
        <f>TWEPL!R87</f>
        <v>7.3720500000000007</v>
      </c>
      <c r="E87">
        <f>GT_NG!T87</f>
        <v>11.012373453318334</v>
      </c>
      <c r="F87">
        <f>GT_Spot!T87</f>
        <v>0</v>
      </c>
      <c r="G87">
        <f>PPCL_NG!T87</f>
        <v>0</v>
      </c>
      <c r="H87">
        <f>PPCL_Spot!T87</f>
        <v>0</v>
      </c>
      <c r="I87">
        <f>Bawana_NG!T87</f>
        <v>50.029999999999994</v>
      </c>
      <c r="J87">
        <f>Bawana_RLNG!T87</f>
        <v>0</v>
      </c>
      <c r="K87">
        <f>Bawana_Spot!T87</f>
        <v>0</v>
      </c>
      <c r="L87">
        <f>TWOMCL!S87</f>
        <v>0</v>
      </c>
      <c r="M87">
        <f>EDWPCL!W87</f>
        <v>0</v>
      </c>
      <c r="N87">
        <f>'MSW BWN'!W87</f>
        <v>0</v>
      </c>
      <c r="O87">
        <f>TPDDL_ISGS_exbus!DM87</f>
        <v>634.53477451672029</v>
      </c>
      <c r="P87" s="36">
        <v>73.157173761879008</v>
      </c>
      <c r="Q87" s="36">
        <v>26.64</v>
      </c>
      <c r="R87" s="38">
        <v>0</v>
      </c>
      <c r="S87" s="38">
        <v>0</v>
      </c>
      <c r="T87" s="37">
        <f>SUMPRODUCT(LTA!J87:AN87,LTA!J$101:AN$101,LTA!J$105:AN$105)</f>
        <v>0</v>
      </c>
      <c r="U87" s="37">
        <f>SUMPRODUCT(LTA!J87:AN87,LTA!J$102:AN$102,LTA!J$105:AN$105)</f>
        <v>351.79</v>
      </c>
      <c r="V87" s="66">
        <f>SUMPRODUCT(MTOA!B87:G87,MTOA!B$102:G$102,MTOA!B$105:G$105)</f>
        <v>0</v>
      </c>
      <c r="W87" s="66">
        <f>SUMPRODUCT(MTOA!B87:G87,MTOA!B$101:G$101,MTOA!B$105:G$105)</f>
        <v>0</v>
      </c>
      <c r="X87">
        <v>0</v>
      </c>
      <c r="Y87" s="34">
        <f>IEX!J87</f>
        <v>0</v>
      </c>
      <c r="Z87" s="34">
        <f>IEX!P87</f>
        <v>-6</v>
      </c>
      <c r="AA87" s="75">
        <f>STOA!J87</f>
        <v>1.66</v>
      </c>
      <c r="AB87" s="75">
        <f>-STOA!P87</f>
        <v>0</v>
      </c>
      <c r="AC87">
        <f t="shared" si="3"/>
        <v>9.9577130965698899</v>
      </c>
      <c r="AD87">
        <f t="shared" si="4"/>
        <v>1117.2386586353477</v>
      </c>
      <c r="AE87">
        <f>'IDT-1'!F87</f>
        <v>-159.15199999999999</v>
      </c>
      <c r="AF87" s="24"/>
      <c r="AG87">
        <f t="shared" si="5"/>
        <v>958.0866586353477</v>
      </c>
      <c r="AI87" s="34">
        <f>PXIL!J87</f>
        <v>0</v>
      </c>
      <c r="AJ87" s="34">
        <f>PXIL!P87</f>
        <v>0</v>
      </c>
      <c r="AK87" s="34">
        <f>RTM_IEX!J87</f>
        <v>0</v>
      </c>
      <c r="AL87" s="34">
        <f>RTM_IEX!P87</f>
        <v>-23</v>
      </c>
      <c r="AM87" s="34">
        <f>RTM_PXI!J87</f>
        <v>0</v>
      </c>
      <c r="AN87" s="34">
        <f>RTM_PXI!P87</f>
        <v>0</v>
      </c>
      <c r="AO87" s="148">
        <f>GDAM_IEX!J87</f>
        <v>0</v>
      </c>
      <c r="AP87" s="148">
        <f>GDAM_IEX!P87</f>
        <v>0</v>
      </c>
      <c r="AQ87" s="148">
        <f>GDAM_PXI!J87</f>
        <v>0</v>
      </c>
      <c r="AR87" s="148">
        <f>GDAM_PXI!P87</f>
        <v>0</v>
      </c>
      <c r="AS87">
        <f>HPX!J87</f>
        <v>0</v>
      </c>
      <c r="AT87">
        <f>HPX!P87</f>
        <v>0</v>
      </c>
    </row>
    <row r="88" spans="1:46">
      <c r="A88" t="s">
        <v>130</v>
      </c>
      <c r="D88">
        <f>TWEPL!R88</f>
        <v>7.3720500000000007</v>
      </c>
      <c r="E88">
        <f>GT_NG!T88</f>
        <v>11.012373453318334</v>
      </c>
      <c r="F88">
        <f>GT_Spot!T88</f>
        <v>0</v>
      </c>
      <c r="G88">
        <f>PPCL_NG!T88</f>
        <v>0</v>
      </c>
      <c r="H88">
        <f>PPCL_Spot!T88</f>
        <v>0</v>
      </c>
      <c r="I88">
        <f>Bawana_NG!T88</f>
        <v>50.029999999999994</v>
      </c>
      <c r="J88">
        <f>Bawana_RLNG!T88</f>
        <v>0</v>
      </c>
      <c r="K88">
        <f>Bawana_Spot!T88</f>
        <v>0</v>
      </c>
      <c r="L88">
        <f>TWOMCL!S88</f>
        <v>0</v>
      </c>
      <c r="M88">
        <f>EDWPCL!W88</f>
        <v>0</v>
      </c>
      <c r="N88">
        <f>'MSW BWN'!W88</f>
        <v>0</v>
      </c>
      <c r="O88">
        <f>TPDDL_ISGS_exbus!DM88</f>
        <v>634.25621773762236</v>
      </c>
      <c r="P88" s="36">
        <v>73.157173761879008</v>
      </c>
      <c r="Q88" s="36">
        <v>26.64</v>
      </c>
      <c r="R88" s="38">
        <v>0</v>
      </c>
      <c r="S88" s="38">
        <v>0</v>
      </c>
      <c r="T88" s="37">
        <f>SUMPRODUCT(LTA!J88:AN88,LTA!J$101:AN$101,LTA!J$105:AN$105)</f>
        <v>0</v>
      </c>
      <c r="U88" s="37">
        <f>SUMPRODUCT(LTA!J88:AN88,LTA!J$102:AN$102,LTA!J$105:AN$105)</f>
        <v>352.47</v>
      </c>
      <c r="V88" s="66">
        <f>SUMPRODUCT(MTOA!B88:G88,MTOA!B$102:G$102,MTOA!B$105:G$105)</f>
        <v>0</v>
      </c>
      <c r="W88" s="66">
        <f>SUMPRODUCT(MTOA!B88:G88,MTOA!B$101:G$101,MTOA!B$105:G$105)</f>
        <v>0</v>
      </c>
      <c r="X88">
        <v>0</v>
      </c>
      <c r="Y88" s="34">
        <f>IEX!J88</f>
        <v>0</v>
      </c>
      <c r="Z88" s="34">
        <f>IEX!P88</f>
        <v>-39</v>
      </c>
      <c r="AA88" s="75">
        <f>STOA!J88</f>
        <v>1.66</v>
      </c>
      <c r="AB88" s="75">
        <f>-STOA!P88</f>
        <v>0</v>
      </c>
      <c r="AC88">
        <f t="shared" si="3"/>
        <v>10.164393005022806</v>
      </c>
      <c r="AD88">
        <f t="shared" si="4"/>
        <v>1093.4334219477971</v>
      </c>
      <c r="AE88">
        <f>'IDT-1'!F88</f>
        <v>-141.27600000000001</v>
      </c>
      <c r="AF88" s="24"/>
      <c r="AG88">
        <f t="shared" si="5"/>
        <v>952.15742194779705</v>
      </c>
      <c r="AI88" s="34">
        <f>PXIL!J88</f>
        <v>0</v>
      </c>
      <c r="AJ88" s="34">
        <f>PXIL!P88</f>
        <v>0</v>
      </c>
      <c r="AK88" s="34">
        <f>RTM_IEX!J88</f>
        <v>0</v>
      </c>
      <c r="AL88" s="34">
        <f>RTM_IEX!P88</f>
        <v>-14</v>
      </c>
      <c r="AM88" s="34">
        <f>RTM_PXI!J88</f>
        <v>0</v>
      </c>
      <c r="AN88" s="34">
        <f>RTM_PXI!P88</f>
        <v>0</v>
      </c>
      <c r="AO88" s="148">
        <f>GDAM_IEX!J88</f>
        <v>0</v>
      </c>
      <c r="AP88" s="148">
        <f>GDAM_IEX!P88</f>
        <v>0</v>
      </c>
      <c r="AQ88" s="148">
        <f>GDAM_PXI!J88</f>
        <v>0</v>
      </c>
      <c r="AR88" s="148">
        <f>GDAM_PXI!P88</f>
        <v>0</v>
      </c>
      <c r="AS88">
        <f>HPX!J88</f>
        <v>0</v>
      </c>
      <c r="AT88">
        <f>HPX!P88</f>
        <v>0</v>
      </c>
    </row>
    <row r="89" spans="1:46">
      <c r="A89" t="s">
        <v>131</v>
      </c>
      <c r="D89">
        <f>TWEPL!R89</f>
        <v>7.3720500000000007</v>
      </c>
      <c r="E89">
        <f>GT_NG!T89</f>
        <v>11.012373453318334</v>
      </c>
      <c r="F89">
        <f>GT_Spot!T89</f>
        <v>0</v>
      </c>
      <c r="G89">
        <f>PPCL_NG!T89</f>
        <v>0</v>
      </c>
      <c r="H89">
        <f>PPCL_Spot!T89</f>
        <v>0</v>
      </c>
      <c r="I89">
        <f>Bawana_NG!T89</f>
        <v>50.029999999999994</v>
      </c>
      <c r="J89">
        <f>Bawana_RLNG!T89</f>
        <v>0</v>
      </c>
      <c r="K89">
        <f>Bawana_Spot!T89</f>
        <v>0</v>
      </c>
      <c r="L89">
        <f>TWOMCL!S89</f>
        <v>0</v>
      </c>
      <c r="M89">
        <f>EDWPCL!W89</f>
        <v>0</v>
      </c>
      <c r="N89">
        <f>'MSW BWN'!W89</f>
        <v>0</v>
      </c>
      <c r="O89">
        <f>TPDDL_ISGS_exbus!DM89</f>
        <v>565.74687536800536</v>
      </c>
      <c r="P89" s="36">
        <v>73.157173761879008</v>
      </c>
      <c r="Q89" s="36">
        <v>26.89</v>
      </c>
      <c r="R89" s="38">
        <v>0</v>
      </c>
      <c r="S89" s="38">
        <v>0</v>
      </c>
      <c r="T89" s="37">
        <f>SUMPRODUCT(LTA!J89:AN89,LTA!J$101:AN$101,LTA!J$105:AN$105)</f>
        <v>0</v>
      </c>
      <c r="U89" s="37">
        <f>SUMPRODUCT(LTA!J89:AN89,LTA!J$102:AN$102,LTA!J$105:AN$105)</f>
        <v>354.28000000000003</v>
      </c>
      <c r="V89" s="66">
        <f>SUMPRODUCT(MTOA!B89:G89,MTOA!B$102:G$102,MTOA!B$105:G$105)</f>
        <v>0</v>
      </c>
      <c r="W89" s="66">
        <f>SUMPRODUCT(MTOA!B89:G89,MTOA!B$101:G$101,MTOA!B$105:G$105)</f>
        <v>0</v>
      </c>
      <c r="X89">
        <v>0</v>
      </c>
      <c r="Y89" s="34">
        <f>IEX!J89</f>
        <v>0</v>
      </c>
      <c r="Z89" s="34">
        <f>IEX!P89</f>
        <v>-46</v>
      </c>
      <c r="AA89" s="75">
        <f>STOA!J89</f>
        <v>1.66</v>
      </c>
      <c r="AB89" s="75">
        <f>-STOA!P89</f>
        <v>0</v>
      </c>
      <c r="AC89">
        <f t="shared" si="3"/>
        <v>9.5469204250438011</v>
      </c>
      <c r="AD89">
        <f t="shared" si="4"/>
        <v>1034.6015521581592</v>
      </c>
      <c r="AE89">
        <f>'IDT-1'!F89</f>
        <v>-114.751</v>
      </c>
      <c r="AF89" s="24"/>
      <c r="AG89">
        <f t="shared" si="5"/>
        <v>919.85055215815919</v>
      </c>
      <c r="AI89" s="34">
        <f>PXIL!J89</f>
        <v>0</v>
      </c>
      <c r="AJ89" s="34">
        <f>PXIL!P89</f>
        <v>0</v>
      </c>
      <c r="AK89" s="34">
        <f>RTM_IEX!J89</f>
        <v>0</v>
      </c>
      <c r="AL89" s="34">
        <f>RTM_IEX!P89</f>
        <v>0</v>
      </c>
      <c r="AM89" s="34">
        <f>RTM_PXI!J89</f>
        <v>0</v>
      </c>
      <c r="AN89" s="34">
        <f>RTM_PXI!P89</f>
        <v>0</v>
      </c>
      <c r="AO89" s="148">
        <f>GDAM_IEX!J89</f>
        <v>0</v>
      </c>
      <c r="AP89" s="148">
        <f>GDAM_IEX!P89</f>
        <v>0</v>
      </c>
      <c r="AQ89" s="148">
        <f>GDAM_PXI!J89</f>
        <v>0</v>
      </c>
      <c r="AR89" s="148">
        <f>GDAM_PXI!P89</f>
        <v>0</v>
      </c>
      <c r="AS89">
        <f>HPX!J89</f>
        <v>0</v>
      </c>
      <c r="AT89">
        <f>HPX!P89</f>
        <v>0</v>
      </c>
    </row>
    <row r="90" spans="1:46">
      <c r="A90" t="s">
        <v>132</v>
      </c>
      <c r="D90">
        <f>TWEPL!R90</f>
        <v>7.3720500000000007</v>
      </c>
      <c r="E90">
        <f>GT_NG!T90</f>
        <v>11.012373453318334</v>
      </c>
      <c r="F90">
        <f>GT_Spot!T90</f>
        <v>0</v>
      </c>
      <c r="G90">
        <f>PPCL_NG!T90</f>
        <v>0</v>
      </c>
      <c r="H90">
        <f>PPCL_Spot!T90</f>
        <v>0</v>
      </c>
      <c r="I90">
        <f>Bawana_NG!T90</f>
        <v>50.029999999999994</v>
      </c>
      <c r="J90">
        <f>Bawana_RLNG!T90</f>
        <v>0</v>
      </c>
      <c r="K90">
        <f>Bawana_Spot!T90</f>
        <v>0</v>
      </c>
      <c r="L90">
        <f>TWOMCL!S90</f>
        <v>0</v>
      </c>
      <c r="M90">
        <f>EDWPCL!W90</f>
        <v>0</v>
      </c>
      <c r="N90">
        <f>'MSW BWN'!W90</f>
        <v>0</v>
      </c>
      <c r="O90">
        <f>TPDDL_ISGS_exbus!DM90</f>
        <v>548.56741464499225</v>
      </c>
      <c r="P90" s="36">
        <v>73.157173761879008</v>
      </c>
      <c r="Q90" s="36">
        <v>26.89</v>
      </c>
      <c r="R90" s="38">
        <v>0</v>
      </c>
      <c r="S90" s="38">
        <v>0</v>
      </c>
      <c r="T90" s="37">
        <f>SUMPRODUCT(LTA!J90:AN90,LTA!J$101:AN$101,LTA!J$105:AN$105)</f>
        <v>0</v>
      </c>
      <c r="U90" s="37">
        <f>SUMPRODUCT(LTA!J90:AN90,LTA!J$102:AN$102,LTA!J$105:AN$105)</f>
        <v>354.57000000000005</v>
      </c>
      <c r="V90" s="66">
        <f>SUMPRODUCT(MTOA!B90:G90,MTOA!B$102:G$102,MTOA!B$105:G$105)</f>
        <v>0</v>
      </c>
      <c r="W90" s="66">
        <f>SUMPRODUCT(MTOA!B90:G90,MTOA!B$101:G$101,MTOA!B$105:G$105)</f>
        <v>0</v>
      </c>
      <c r="X90">
        <v>0</v>
      </c>
      <c r="Y90" s="34">
        <f>IEX!J90</f>
        <v>0</v>
      </c>
      <c r="Z90" s="34">
        <f>IEX!P90</f>
        <v>-14.55</v>
      </c>
      <c r="AA90" s="75">
        <f>STOA!J90</f>
        <v>1.66</v>
      </c>
      <c r="AB90" s="75">
        <f>-STOA!P90</f>
        <v>0</v>
      </c>
      <c r="AC90">
        <f t="shared" si="3"/>
        <v>9.4435927226187353</v>
      </c>
      <c r="AD90">
        <f t="shared" si="4"/>
        <v>1013.265419137571</v>
      </c>
      <c r="AE90">
        <f>'IDT-1'!F90</f>
        <v>-95.721999999999994</v>
      </c>
      <c r="AF90" s="24"/>
      <c r="AG90">
        <f t="shared" si="5"/>
        <v>917.54341913757105</v>
      </c>
      <c r="AI90" s="34">
        <f>PXIL!J90</f>
        <v>0</v>
      </c>
      <c r="AJ90" s="34">
        <f>PXIL!P90</f>
        <v>0</v>
      </c>
      <c r="AK90" s="34">
        <f>RTM_IEX!J90</f>
        <v>0</v>
      </c>
      <c r="AL90" s="34">
        <f>RTM_IEX!P90</f>
        <v>-36</v>
      </c>
      <c r="AM90" s="34">
        <f>RTM_PXI!J90</f>
        <v>0</v>
      </c>
      <c r="AN90" s="34">
        <f>RTM_PXI!P90</f>
        <v>0</v>
      </c>
      <c r="AO90" s="148">
        <f>GDAM_IEX!J90</f>
        <v>0</v>
      </c>
      <c r="AP90" s="148">
        <f>GDAM_IEX!P90</f>
        <v>0</v>
      </c>
      <c r="AQ90" s="148">
        <f>GDAM_PXI!J90</f>
        <v>0</v>
      </c>
      <c r="AR90" s="148">
        <f>GDAM_PXI!P90</f>
        <v>0</v>
      </c>
      <c r="AS90">
        <f>HPX!J90</f>
        <v>0</v>
      </c>
      <c r="AT90">
        <f>HPX!P90</f>
        <v>0</v>
      </c>
    </row>
    <row r="91" spans="1:46">
      <c r="A91" t="s">
        <v>133</v>
      </c>
      <c r="D91">
        <f>TWEPL!R91</f>
        <v>7.3720500000000007</v>
      </c>
      <c r="E91">
        <f>GT_NG!T91</f>
        <v>11.012373453318334</v>
      </c>
      <c r="F91">
        <f>GT_Spot!T91</f>
        <v>0</v>
      </c>
      <c r="G91">
        <f>PPCL_NG!T91</f>
        <v>0</v>
      </c>
      <c r="H91">
        <f>PPCL_Spot!T91</f>
        <v>0</v>
      </c>
      <c r="I91">
        <f>Bawana_NG!T91</f>
        <v>50.029999999999994</v>
      </c>
      <c r="J91">
        <f>Bawana_RLNG!T91</f>
        <v>0</v>
      </c>
      <c r="K91">
        <f>Bawana_Spot!T91</f>
        <v>0</v>
      </c>
      <c r="L91">
        <f>TWOMCL!S91</f>
        <v>0</v>
      </c>
      <c r="M91">
        <f>EDWPCL!W91</f>
        <v>0</v>
      </c>
      <c r="N91">
        <f>'MSW BWN'!W91</f>
        <v>0</v>
      </c>
      <c r="O91">
        <f>TPDDL_ISGS_exbus!DM91</f>
        <v>450.6630094711029</v>
      </c>
      <c r="P91" s="36">
        <v>73.16</v>
      </c>
      <c r="Q91" s="36">
        <v>7.6999999999999993</v>
      </c>
      <c r="R91" s="38">
        <v>0</v>
      </c>
      <c r="S91" s="38">
        <v>0</v>
      </c>
      <c r="T91" s="37">
        <f>SUMPRODUCT(LTA!J91:AN91,LTA!J$101:AN$101,LTA!J$105:AN$105)</f>
        <v>0</v>
      </c>
      <c r="U91" s="37">
        <f>SUMPRODUCT(LTA!J91:AN91,LTA!J$102:AN$102,LTA!J$105:AN$105)</f>
        <v>348.3</v>
      </c>
      <c r="V91" s="66">
        <f>SUMPRODUCT(MTOA!B91:G91,MTOA!B$102:G$102,MTOA!B$105:G$105)</f>
        <v>0</v>
      </c>
      <c r="W91" s="66">
        <f>SUMPRODUCT(MTOA!B91:G91,MTOA!B$101:G$101,MTOA!B$105:G$105)</f>
        <v>0</v>
      </c>
      <c r="X91">
        <v>0</v>
      </c>
      <c r="Y91" s="34">
        <f>IEX!J91</f>
        <v>0</v>
      </c>
      <c r="Z91" s="34">
        <f>IEX!P91</f>
        <v>0</v>
      </c>
      <c r="AA91" s="75">
        <f>STOA!J91</f>
        <v>1.66</v>
      </c>
      <c r="AB91" s="75">
        <f>-STOA!P91</f>
        <v>0</v>
      </c>
      <c r="AC91">
        <f t="shared" si="3"/>
        <v>8.3264559032855896</v>
      </c>
      <c r="AD91">
        <f t="shared" si="4"/>
        <v>900.5709770211356</v>
      </c>
      <c r="AE91">
        <f>'IDT-1'!F91</f>
        <v>0</v>
      </c>
      <c r="AF91" s="24"/>
      <c r="AG91">
        <f t="shared" si="5"/>
        <v>900.5709770211356</v>
      </c>
      <c r="AI91" s="34">
        <f>PXIL!J91</f>
        <v>0</v>
      </c>
      <c r="AJ91" s="34">
        <f>PXIL!P91</f>
        <v>0</v>
      </c>
      <c r="AK91" s="34">
        <f>RTM_IEX!J91</f>
        <v>0</v>
      </c>
      <c r="AL91" s="34">
        <f>RTM_IEX!P91</f>
        <v>-41</v>
      </c>
      <c r="AM91" s="34">
        <f>RTM_PXI!J91</f>
        <v>0</v>
      </c>
      <c r="AN91" s="34">
        <f>RTM_PXI!P91</f>
        <v>0</v>
      </c>
      <c r="AO91" s="148">
        <f>GDAM_IEX!J91</f>
        <v>0</v>
      </c>
      <c r="AP91" s="148">
        <f>GDAM_IEX!P91</f>
        <v>0</v>
      </c>
      <c r="AQ91" s="148">
        <f>GDAM_PXI!J91</f>
        <v>0</v>
      </c>
      <c r="AR91" s="148">
        <f>GDAM_PXI!P91</f>
        <v>0</v>
      </c>
      <c r="AS91">
        <f>HPX!J91</f>
        <v>0</v>
      </c>
      <c r="AT91">
        <f>HPX!P91</f>
        <v>0</v>
      </c>
    </row>
    <row r="92" spans="1:46">
      <c r="A92" t="s">
        <v>134</v>
      </c>
      <c r="D92">
        <f>TWEPL!R92</f>
        <v>7.3720500000000007</v>
      </c>
      <c r="E92">
        <f>GT_NG!T92</f>
        <v>11.251970181043664</v>
      </c>
      <c r="F92">
        <f>GT_Spot!T92</f>
        <v>0</v>
      </c>
      <c r="G92">
        <f>PPCL_NG!T92</f>
        <v>0</v>
      </c>
      <c r="H92">
        <f>PPCL_Spot!T92</f>
        <v>0</v>
      </c>
      <c r="I92">
        <f>Bawana_NG!T92</f>
        <v>50.029999999999994</v>
      </c>
      <c r="J92">
        <f>Bawana_RLNG!T92</f>
        <v>0</v>
      </c>
      <c r="K92">
        <f>Bawana_Spot!T92</f>
        <v>0</v>
      </c>
      <c r="L92">
        <f>TWOMCL!S92</f>
        <v>0</v>
      </c>
      <c r="M92">
        <f>EDWPCL!W92</f>
        <v>0</v>
      </c>
      <c r="N92">
        <f>'MSW BWN'!W92</f>
        <v>0</v>
      </c>
      <c r="O92">
        <f>TPDDL_ISGS_exbus!DM92</f>
        <v>453.00058013093462</v>
      </c>
      <c r="P92" s="36">
        <v>73.16</v>
      </c>
      <c r="Q92" s="36">
        <v>26.63</v>
      </c>
      <c r="R92" s="38">
        <v>0</v>
      </c>
      <c r="S92" s="38">
        <v>0</v>
      </c>
      <c r="T92" s="37">
        <f>SUMPRODUCT(LTA!J92:AN92,LTA!J$101:AN$101,LTA!J$105:AN$105)</f>
        <v>0</v>
      </c>
      <c r="U92" s="37">
        <f>SUMPRODUCT(LTA!J92:AN92,LTA!J$102:AN$102,LTA!J$105:AN$105)</f>
        <v>334.30999999999995</v>
      </c>
      <c r="V92" s="66">
        <f>SUMPRODUCT(MTOA!B92:G92,MTOA!B$102:G$102,MTOA!B$105:G$105)</f>
        <v>0</v>
      </c>
      <c r="W92" s="66">
        <f>SUMPRODUCT(MTOA!B92:G92,MTOA!B$101:G$101,MTOA!B$105:G$105)</f>
        <v>0</v>
      </c>
      <c r="X92">
        <v>0</v>
      </c>
      <c r="Y92" s="34">
        <f>IEX!J92</f>
        <v>0</v>
      </c>
      <c r="Z92" s="34">
        <f>IEX!P92</f>
        <v>0</v>
      </c>
      <c r="AA92" s="75">
        <f>STOA!J92</f>
        <v>1.66</v>
      </c>
      <c r="AB92" s="75">
        <f>-STOA!P92</f>
        <v>0</v>
      </c>
      <c r="AC92">
        <f t="shared" si="3"/>
        <v>8.4319558979655138</v>
      </c>
      <c r="AD92">
        <f t="shared" si="4"/>
        <v>902.98264441401261</v>
      </c>
      <c r="AE92">
        <f>'IDT-1'!F92</f>
        <v>-16.02</v>
      </c>
      <c r="AF92" s="24"/>
      <c r="AG92">
        <f t="shared" si="5"/>
        <v>886.96264441401263</v>
      </c>
      <c r="AI92" s="34">
        <f>PXIL!J92</f>
        <v>0</v>
      </c>
      <c r="AJ92" s="34">
        <f>PXIL!P92</f>
        <v>0</v>
      </c>
      <c r="AK92" s="34">
        <f>RTM_IEX!J92</f>
        <v>0</v>
      </c>
      <c r="AL92" s="34">
        <f>RTM_IEX!P92</f>
        <v>-46</v>
      </c>
      <c r="AM92" s="34">
        <f>RTM_PXI!J92</f>
        <v>0</v>
      </c>
      <c r="AN92" s="34">
        <f>RTM_PXI!P92</f>
        <v>0</v>
      </c>
      <c r="AO92" s="148">
        <f>GDAM_IEX!J92</f>
        <v>0</v>
      </c>
      <c r="AP92" s="148">
        <f>GDAM_IEX!P92</f>
        <v>0</v>
      </c>
      <c r="AQ92" s="148">
        <f>GDAM_PXI!J92</f>
        <v>0</v>
      </c>
      <c r="AR92" s="148">
        <f>GDAM_PXI!P92</f>
        <v>0</v>
      </c>
      <c r="AS92">
        <f>HPX!J92</f>
        <v>0</v>
      </c>
      <c r="AT92">
        <f>HPX!P92</f>
        <v>0</v>
      </c>
    </row>
    <row r="93" spans="1:46">
      <c r="A93" t="s">
        <v>135</v>
      </c>
      <c r="D93">
        <f>TWEPL!R93</f>
        <v>7.3720500000000007</v>
      </c>
      <c r="E93">
        <f>GT_NG!T93</f>
        <v>11.251970181043664</v>
      </c>
      <c r="F93">
        <f>GT_Spot!T93</f>
        <v>0</v>
      </c>
      <c r="G93">
        <f>PPCL_NG!T93</f>
        <v>0</v>
      </c>
      <c r="H93">
        <f>PPCL_Spot!T93</f>
        <v>0</v>
      </c>
      <c r="I93">
        <f>Bawana_NG!T93</f>
        <v>50</v>
      </c>
      <c r="J93">
        <f>Bawana_RLNG!T93</f>
        <v>0</v>
      </c>
      <c r="K93">
        <f>Bawana_Spot!T93</f>
        <v>0</v>
      </c>
      <c r="L93">
        <f>TWOMCL!S93</f>
        <v>0</v>
      </c>
      <c r="M93">
        <f>EDWPCL!W93</f>
        <v>0</v>
      </c>
      <c r="N93">
        <f>'MSW BWN'!W93</f>
        <v>0</v>
      </c>
      <c r="O93">
        <f>TPDDL_ISGS_exbus!DM93</f>
        <v>450.3666223513805</v>
      </c>
      <c r="P93" s="36">
        <v>73.16</v>
      </c>
      <c r="Q93" s="36">
        <v>7.6999999999999993</v>
      </c>
      <c r="R93" s="38">
        <v>0</v>
      </c>
      <c r="S93" s="38">
        <v>0</v>
      </c>
      <c r="T93" s="37">
        <f>SUMPRODUCT(LTA!J93:AN93,LTA!J$101:AN$101,LTA!J$105:AN$105)</f>
        <v>0</v>
      </c>
      <c r="U93" s="37">
        <f>SUMPRODUCT(LTA!J93:AN93,LTA!J$102:AN$102,LTA!J$105:AN$105)</f>
        <v>319.27999999999997</v>
      </c>
      <c r="V93" s="66">
        <f>SUMPRODUCT(MTOA!B93:G93,MTOA!B$102:G$102,MTOA!B$105:G$105)</f>
        <v>0</v>
      </c>
      <c r="W93" s="66">
        <f>SUMPRODUCT(MTOA!B93:G93,MTOA!B$101:G$101,MTOA!B$105:G$105)</f>
        <v>0</v>
      </c>
      <c r="X93">
        <v>0</v>
      </c>
      <c r="Y93" s="34">
        <f>IEX!J93</f>
        <v>0</v>
      </c>
      <c r="Z93" s="34">
        <f>IEX!P93</f>
        <v>0</v>
      </c>
      <c r="AA93" s="75">
        <f>STOA!J93</f>
        <v>1.66</v>
      </c>
      <c r="AB93" s="75">
        <f>-STOA!P93</f>
        <v>0</v>
      </c>
      <c r="AC93">
        <f t="shared" si="3"/>
        <v>8.2259685453159292</v>
      </c>
      <c r="AD93">
        <f t="shared" si="4"/>
        <v>854.56467398710822</v>
      </c>
      <c r="AE93">
        <f>'IDT-1'!F93</f>
        <v>-10.379</v>
      </c>
      <c r="AF93" s="24"/>
      <c r="AG93">
        <f t="shared" si="5"/>
        <v>844.1856739871082</v>
      </c>
      <c r="AI93" s="34">
        <f>PXIL!J93</f>
        <v>0</v>
      </c>
      <c r="AJ93" s="34">
        <f>PXIL!P93</f>
        <v>0</v>
      </c>
      <c r="AK93" s="34">
        <f>RTM_IEX!J93</f>
        <v>0</v>
      </c>
      <c r="AL93" s="34">
        <f>RTM_IEX!P93</f>
        <v>-58</v>
      </c>
      <c r="AM93" s="34">
        <f>RTM_PXI!J93</f>
        <v>0</v>
      </c>
      <c r="AN93" s="34">
        <f>RTM_PXI!P93</f>
        <v>0</v>
      </c>
      <c r="AO93" s="148">
        <f>GDAM_IEX!J93</f>
        <v>0</v>
      </c>
      <c r="AP93" s="148">
        <f>GDAM_IEX!P93</f>
        <v>0</v>
      </c>
      <c r="AQ93" s="148">
        <f>GDAM_PXI!J93</f>
        <v>0</v>
      </c>
      <c r="AR93" s="148">
        <f>GDAM_PXI!P93</f>
        <v>0</v>
      </c>
      <c r="AS93">
        <f>HPX!J93</f>
        <v>0</v>
      </c>
      <c r="AT93">
        <f>HPX!P93</f>
        <v>0</v>
      </c>
    </row>
    <row r="94" spans="1:46">
      <c r="A94" t="s">
        <v>136</v>
      </c>
      <c r="D94">
        <f>TWEPL!R94</f>
        <v>7.3720500000000007</v>
      </c>
      <c r="E94">
        <f>GT_NG!T94</f>
        <v>11.251970181043664</v>
      </c>
      <c r="F94">
        <f>GT_Spot!T94</f>
        <v>0</v>
      </c>
      <c r="G94">
        <f>PPCL_NG!T94</f>
        <v>0</v>
      </c>
      <c r="H94">
        <f>PPCL_Spot!T94</f>
        <v>0</v>
      </c>
      <c r="I94">
        <f>Bawana_NG!T94</f>
        <v>50</v>
      </c>
      <c r="J94">
        <f>Bawana_RLNG!T94</f>
        <v>0</v>
      </c>
      <c r="K94">
        <f>Bawana_Spot!T94</f>
        <v>0</v>
      </c>
      <c r="L94">
        <f>TWOMCL!S94</f>
        <v>0</v>
      </c>
      <c r="M94">
        <f>EDWPCL!W94</f>
        <v>0</v>
      </c>
      <c r="N94">
        <f>'MSW BWN'!W94</f>
        <v>0</v>
      </c>
      <c r="O94">
        <f>TPDDL_ISGS_exbus!DM94</f>
        <v>444.67628356455145</v>
      </c>
      <c r="P94" s="36">
        <v>73.16</v>
      </c>
      <c r="Q94" s="36">
        <v>7.6999999999999993</v>
      </c>
      <c r="R94" s="38">
        <v>0</v>
      </c>
      <c r="S94" s="38">
        <v>0</v>
      </c>
      <c r="T94" s="37">
        <f>SUMPRODUCT(LTA!J94:AN94,LTA!J$101:AN$101,LTA!J$105:AN$105)</f>
        <v>0</v>
      </c>
      <c r="U94" s="37">
        <f>SUMPRODUCT(LTA!J94:AN94,LTA!J$102:AN$102,LTA!J$105:AN$105)</f>
        <v>319.95</v>
      </c>
      <c r="V94" s="66">
        <f>SUMPRODUCT(MTOA!B94:G94,MTOA!B$102:G$102,MTOA!B$105:G$105)</f>
        <v>0</v>
      </c>
      <c r="W94" s="66">
        <f>SUMPRODUCT(MTOA!B94:G94,MTOA!B$101:G$101,MTOA!B$105:G$105)</f>
        <v>0</v>
      </c>
      <c r="X94">
        <v>0</v>
      </c>
      <c r="Y94" s="34">
        <f>IEX!J94</f>
        <v>0</v>
      </c>
      <c r="Z94" s="34">
        <f>IEX!P94</f>
        <v>-5</v>
      </c>
      <c r="AA94" s="75">
        <f>STOA!J94</f>
        <v>1.66</v>
      </c>
      <c r="AB94" s="75">
        <f>-STOA!P94</f>
        <v>0</v>
      </c>
      <c r="AC94">
        <f t="shared" si="3"/>
        <v>8.3447496962794556</v>
      </c>
      <c r="AD94">
        <f t="shared" si="4"/>
        <v>830.42555404931556</v>
      </c>
      <c r="AE94">
        <f>'IDT-1'!F94</f>
        <v>0</v>
      </c>
      <c r="AF94" s="24"/>
      <c r="AG94">
        <f t="shared" si="5"/>
        <v>830.42555404931556</v>
      </c>
      <c r="AI94" s="34">
        <f>PXIL!J94</f>
        <v>0</v>
      </c>
      <c r="AJ94" s="34">
        <f>PXIL!P94</f>
        <v>0</v>
      </c>
      <c r="AK94" s="34">
        <f>RTM_IEX!J94</f>
        <v>0</v>
      </c>
      <c r="AL94" s="34">
        <f>RTM_IEX!P94</f>
        <v>-72</v>
      </c>
      <c r="AM94" s="34">
        <f>RTM_PXI!J94</f>
        <v>0</v>
      </c>
      <c r="AN94" s="34">
        <f>RTM_PXI!P94</f>
        <v>0</v>
      </c>
      <c r="AO94" s="148">
        <f>GDAM_IEX!J94</f>
        <v>0</v>
      </c>
      <c r="AP94" s="148">
        <f>GDAM_IEX!P94</f>
        <v>0</v>
      </c>
      <c r="AQ94" s="148">
        <f>GDAM_PXI!J94</f>
        <v>0</v>
      </c>
      <c r="AR94" s="148">
        <f>GDAM_PXI!P94</f>
        <v>0</v>
      </c>
      <c r="AS94">
        <f>HPX!J94</f>
        <v>0</v>
      </c>
      <c r="AT94">
        <f>HPX!P94</f>
        <v>0</v>
      </c>
    </row>
    <row r="95" spans="1:46">
      <c r="A95" t="s">
        <v>137</v>
      </c>
      <c r="D95">
        <f>TWEPL!R95</f>
        <v>7.3720500000000007</v>
      </c>
      <c r="E95">
        <f>GT_NG!T95</f>
        <v>11.251970181043664</v>
      </c>
      <c r="F95">
        <f>GT_Spot!T95</f>
        <v>0</v>
      </c>
      <c r="G95">
        <f>PPCL_NG!T95</f>
        <v>0</v>
      </c>
      <c r="H95">
        <f>PPCL_Spot!T95</f>
        <v>0</v>
      </c>
      <c r="I95">
        <f>Bawana_NG!T95</f>
        <v>50</v>
      </c>
      <c r="J95">
        <f>Bawana_RLNG!T95</f>
        <v>0</v>
      </c>
      <c r="K95">
        <f>Bawana_Spot!T95</f>
        <v>0</v>
      </c>
      <c r="L95">
        <f>TWOMCL!S95</f>
        <v>0</v>
      </c>
      <c r="M95">
        <f>EDWPCL!W95</f>
        <v>0</v>
      </c>
      <c r="N95">
        <f>'MSW BWN'!W95</f>
        <v>0</v>
      </c>
      <c r="O95">
        <f>TPDDL_ISGS_exbus!DM95</f>
        <v>444.54251931735547</v>
      </c>
      <c r="P95" s="36">
        <v>73.16</v>
      </c>
      <c r="Q95" s="36">
        <v>7.6999999999999984</v>
      </c>
      <c r="R95" s="38">
        <v>0</v>
      </c>
      <c r="S95" s="38">
        <v>0</v>
      </c>
      <c r="T95" s="37">
        <f>SUMPRODUCT(LTA!J95:AN95,LTA!J$101:AN$101,LTA!J$105:AN$105)</f>
        <v>0</v>
      </c>
      <c r="U95" s="37">
        <f>SUMPRODUCT(LTA!J95:AN95,LTA!J$102:AN$102,LTA!J$105:AN$105)</f>
        <v>320.39</v>
      </c>
      <c r="V95" s="66">
        <f>SUMPRODUCT(MTOA!B95:G95,MTOA!B$102:G$102,MTOA!B$105:G$105)</f>
        <v>0</v>
      </c>
      <c r="W95" s="66">
        <f>SUMPRODUCT(MTOA!B95:G95,MTOA!B$101:G$101,MTOA!B$105:G$105)</f>
        <v>0</v>
      </c>
      <c r="X95">
        <v>0</v>
      </c>
      <c r="Y95" s="34">
        <f>IEX!J95</f>
        <v>0</v>
      </c>
      <c r="Z95" s="34">
        <f>IEX!P95</f>
        <v>-49</v>
      </c>
      <c r="AA95" s="75">
        <f>STOA!J95</f>
        <v>1.66</v>
      </c>
      <c r="AB95" s="75">
        <f>-STOA!P95</f>
        <v>0</v>
      </c>
      <c r="AC95">
        <f t="shared" si="3"/>
        <v>8.779351120572354</v>
      </c>
      <c r="AD95">
        <f t="shared" si="4"/>
        <v>779.29718837782684</v>
      </c>
      <c r="AE95">
        <f>'IDT-1'!F95</f>
        <v>0</v>
      </c>
      <c r="AF95" s="24"/>
      <c r="AG95">
        <f t="shared" si="5"/>
        <v>779.29718837782684</v>
      </c>
      <c r="AI95" s="34">
        <f>PXIL!J95</f>
        <v>0</v>
      </c>
      <c r="AJ95" s="34">
        <f>PXIL!P95</f>
        <v>0</v>
      </c>
      <c r="AK95" s="34">
        <f>RTM_IEX!J95</f>
        <v>0</v>
      </c>
      <c r="AL95" s="34">
        <f>RTM_IEX!P95</f>
        <v>-79</v>
      </c>
      <c r="AM95" s="34">
        <f>RTM_PXI!J95</f>
        <v>0</v>
      </c>
      <c r="AN95" s="34">
        <f>RTM_PXI!P95</f>
        <v>0</v>
      </c>
      <c r="AO95" s="148">
        <f>GDAM_IEX!J95</f>
        <v>0</v>
      </c>
      <c r="AP95" s="148">
        <f>GDAM_IEX!P95</f>
        <v>0</v>
      </c>
      <c r="AQ95" s="148">
        <f>GDAM_PXI!J95</f>
        <v>0</v>
      </c>
      <c r="AR95" s="148">
        <f>GDAM_PXI!P95</f>
        <v>0</v>
      </c>
      <c r="AS95">
        <f>HPX!J95</f>
        <v>0</v>
      </c>
      <c r="AT95">
        <f>HPX!P95</f>
        <v>0</v>
      </c>
    </row>
    <row r="96" spans="1:46">
      <c r="A96" t="s">
        <v>138</v>
      </c>
      <c r="D96">
        <f>TWEPL!R96</f>
        <v>7.3720500000000007</v>
      </c>
      <c r="E96">
        <f>GT_NG!T96</f>
        <v>11.251970181043664</v>
      </c>
      <c r="F96">
        <f>GT_Spot!T96</f>
        <v>0</v>
      </c>
      <c r="G96">
        <f>PPCL_NG!T96</f>
        <v>0</v>
      </c>
      <c r="H96">
        <f>PPCL_Spot!T96</f>
        <v>0</v>
      </c>
      <c r="I96">
        <f>Bawana_NG!T96</f>
        <v>50</v>
      </c>
      <c r="J96">
        <f>Bawana_RLNG!T96</f>
        <v>0</v>
      </c>
      <c r="K96">
        <f>Bawana_Spot!T96</f>
        <v>0</v>
      </c>
      <c r="L96">
        <f>TWOMCL!S96</f>
        <v>0</v>
      </c>
      <c r="M96">
        <f>EDWPCL!W96</f>
        <v>0</v>
      </c>
      <c r="N96">
        <f>'MSW BWN'!W96</f>
        <v>0</v>
      </c>
      <c r="O96">
        <f>TPDDL_ISGS_exbus!DM96</f>
        <v>444.47398349105549</v>
      </c>
      <c r="P96" s="36">
        <v>73.16</v>
      </c>
      <c r="Q96" s="36">
        <v>7.6999999999999984</v>
      </c>
      <c r="R96" s="38">
        <v>0</v>
      </c>
      <c r="S96" s="38">
        <v>0</v>
      </c>
      <c r="T96" s="37">
        <f>SUMPRODUCT(LTA!J96:AN96,LTA!J$101:AN$101,LTA!J$105:AN$105)</f>
        <v>0</v>
      </c>
      <c r="U96" s="37">
        <f>SUMPRODUCT(LTA!J96:AN96,LTA!J$102:AN$102,LTA!J$105:AN$105)</f>
        <v>320.95</v>
      </c>
      <c r="V96" s="66">
        <f>SUMPRODUCT(MTOA!B96:G96,MTOA!B$102:G$102,MTOA!B$105:G$105)</f>
        <v>0</v>
      </c>
      <c r="W96" s="66">
        <f>SUMPRODUCT(MTOA!B96:G96,MTOA!B$101:G$101,MTOA!B$105:G$105)</f>
        <v>0</v>
      </c>
      <c r="X96">
        <v>0</v>
      </c>
      <c r="Y96" s="34">
        <f>IEX!J96</f>
        <v>0</v>
      </c>
      <c r="Z96" s="34">
        <f>IEX!P96</f>
        <v>-73</v>
      </c>
      <c r="AA96" s="75">
        <f>STOA!J96</f>
        <v>1.66</v>
      </c>
      <c r="AB96" s="75">
        <f>-STOA!P96</f>
        <v>0</v>
      </c>
      <c r="AC96">
        <f t="shared" si="3"/>
        <v>8.995258362753658</v>
      </c>
      <c r="AD96">
        <f t="shared" si="4"/>
        <v>754.57274530934535</v>
      </c>
      <c r="AE96">
        <f>'IDT-1'!F96</f>
        <v>0</v>
      </c>
      <c r="AF96" s="24"/>
      <c r="AG96">
        <f t="shared" si="5"/>
        <v>754.57274530934535</v>
      </c>
      <c r="AI96" s="34">
        <f>PXIL!J96</f>
        <v>0</v>
      </c>
      <c r="AJ96" s="34">
        <f>PXIL!P96</f>
        <v>0</v>
      </c>
      <c r="AK96" s="34">
        <f>RTM_IEX!J96</f>
        <v>0</v>
      </c>
      <c r="AL96" s="34">
        <f>RTM_IEX!P96</f>
        <v>-80</v>
      </c>
      <c r="AM96" s="34">
        <f>RTM_PXI!J96</f>
        <v>0</v>
      </c>
      <c r="AN96" s="34">
        <f>RTM_PXI!P96</f>
        <v>0</v>
      </c>
      <c r="AO96" s="148">
        <f>GDAM_IEX!J96</f>
        <v>0</v>
      </c>
      <c r="AP96" s="148">
        <f>GDAM_IEX!P96</f>
        <v>0</v>
      </c>
      <c r="AQ96" s="148">
        <f>GDAM_PXI!J96</f>
        <v>0</v>
      </c>
      <c r="AR96" s="148">
        <f>GDAM_PXI!P96</f>
        <v>0</v>
      </c>
      <c r="AS96">
        <f>HPX!J96</f>
        <v>0</v>
      </c>
      <c r="AT96">
        <f>HPX!P96</f>
        <v>0</v>
      </c>
    </row>
    <row r="97" spans="1:46">
      <c r="A97" t="s">
        <v>139</v>
      </c>
      <c r="D97">
        <f>TWEPL!R97</f>
        <v>7.3720500000000007</v>
      </c>
      <c r="E97">
        <f>GT_NG!T97</f>
        <v>11.251970181043664</v>
      </c>
      <c r="F97">
        <f>GT_Spot!T97</f>
        <v>0</v>
      </c>
      <c r="G97">
        <f>PPCL_NG!T97</f>
        <v>0</v>
      </c>
      <c r="H97">
        <f>PPCL_Spot!T97</f>
        <v>0</v>
      </c>
      <c r="I97">
        <f>Bawana_NG!T97</f>
        <v>56.99</v>
      </c>
      <c r="J97">
        <f>Bawana_RLNG!T97</f>
        <v>0</v>
      </c>
      <c r="K97">
        <f>Bawana_Spot!T97</f>
        <v>0</v>
      </c>
      <c r="L97">
        <f>TWOMCL!S97</f>
        <v>0</v>
      </c>
      <c r="M97">
        <f>EDWPCL!W97</f>
        <v>0</v>
      </c>
      <c r="N97">
        <f>'MSW BWN'!W97</f>
        <v>0</v>
      </c>
      <c r="O97">
        <f>TPDDL_ISGS_exbus!DM97</f>
        <v>444.47398349105549</v>
      </c>
      <c r="P97" s="36">
        <v>73.16</v>
      </c>
      <c r="Q97" s="36">
        <v>7.6999999999999984</v>
      </c>
      <c r="R97" s="38">
        <v>0</v>
      </c>
      <c r="S97" s="38">
        <v>0</v>
      </c>
      <c r="T97" s="37">
        <f>SUMPRODUCT(LTA!J97:AN97,LTA!J$101:AN$101,LTA!J$105:AN$105)</f>
        <v>0</v>
      </c>
      <c r="U97" s="37">
        <f>SUMPRODUCT(LTA!J97:AN97,LTA!J$102:AN$102,LTA!J$105:AN$105)</f>
        <v>321.76</v>
      </c>
      <c r="V97" s="66">
        <f>SUMPRODUCT(MTOA!B97:G97,MTOA!B$102:G$102,MTOA!B$105:G$105)</f>
        <v>0</v>
      </c>
      <c r="W97" s="66">
        <f>SUMPRODUCT(MTOA!B97:G97,MTOA!B$101:G$101,MTOA!B$105:G$105)</f>
        <v>0</v>
      </c>
      <c r="X97">
        <v>0</v>
      </c>
      <c r="Y97" s="34">
        <f>IEX!J97</f>
        <v>0</v>
      </c>
      <c r="Z97" s="34">
        <f>IEX!P97</f>
        <v>-105</v>
      </c>
      <c r="AA97" s="75">
        <f>STOA!J97</f>
        <v>1.66</v>
      </c>
      <c r="AB97" s="75">
        <f>-STOA!P97</f>
        <v>0</v>
      </c>
      <c r="AC97">
        <f t="shared" si="3"/>
        <v>9.3742111985745549</v>
      </c>
      <c r="AD97">
        <f t="shared" si="4"/>
        <v>724.99379247352454</v>
      </c>
      <c r="AE97">
        <f>'IDT-1'!F97</f>
        <v>0</v>
      </c>
      <c r="AF97" s="24"/>
      <c r="AG97">
        <f t="shared" si="5"/>
        <v>724.99379247352454</v>
      </c>
      <c r="AI97" s="34">
        <f>PXIL!J97</f>
        <v>0</v>
      </c>
      <c r="AJ97" s="34">
        <f>PXIL!P97</f>
        <v>0</v>
      </c>
      <c r="AK97" s="34">
        <f>RTM_IEX!J97</f>
        <v>0</v>
      </c>
      <c r="AL97" s="34">
        <f>RTM_IEX!P97</f>
        <v>-85</v>
      </c>
      <c r="AM97" s="34">
        <f>RTM_PXI!J97</f>
        <v>0</v>
      </c>
      <c r="AN97" s="34">
        <f>RTM_PXI!P97</f>
        <v>0</v>
      </c>
      <c r="AO97" s="148">
        <f>GDAM_IEX!J97</f>
        <v>0</v>
      </c>
      <c r="AP97" s="148">
        <f>GDAM_IEX!P97</f>
        <v>0</v>
      </c>
      <c r="AQ97" s="148">
        <f>GDAM_PXI!J97</f>
        <v>0</v>
      </c>
      <c r="AR97" s="148">
        <f>GDAM_PXI!P97</f>
        <v>0</v>
      </c>
      <c r="AS97">
        <f>HPX!J97</f>
        <v>0</v>
      </c>
      <c r="AT97">
        <f>HPX!P97</f>
        <v>0</v>
      </c>
    </row>
    <row r="98" spans="1:46">
      <c r="A98" t="s">
        <v>140</v>
      </c>
      <c r="D98">
        <f>TWEPL!R98</f>
        <v>7.3720500000000007</v>
      </c>
      <c r="E98">
        <f>GT_NG!T98</f>
        <v>11.251970181043664</v>
      </c>
      <c r="F98">
        <f>GT_Spot!T98</f>
        <v>0</v>
      </c>
      <c r="G98">
        <f>PPCL_NG!T98</f>
        <v>0</v>
      </c>
      <c r="H98">
        <f>PPCL_Spot!T98</f>
        <v>0</v>
      </c>
      <c r="I98">
        <f>Bawana_NG!T98</f>
        <v>56.99</v>
      </c>
      <c r="J98">
        <f>Bawana_RLNG!T98</f>
        <v>0</v>
      </c>
      <c r="K98">
        <f>Bawana_Spot!T98</f>
        <v>0</v>
      </c>
      <c r="L98">
        <f>TWOMCL!S98</f>
        <v>0</v>
      </c>
      <c r="M98">
        <f>EDWPCL!W98</f>
        <v>0</v>
      </c>
      <c r="N98">
        <f>'MSW BWN'!W98</f>
        <v>0</v>
      </c>
      <c r="O98">
        <f>TPDDL_ISGS_exbus!DM98</f>
        <v>451.23533188325285</v>
      </c>
      <c r="P98" s="36">
        <v>73.16</v>
      </c>
      <c r="Q98" s="36">
        <v>26.63</v>
      </c>
      <c r="R98" s="38">
        <v>0</v>
      </c>
      <c r="S98" s="38">
        <v>0</v>
      </c>
      <c r="T98" s="37">
        <f>SUMPRODUCT(LTA!J98:AN98,LTA!J$101:AN$101,LTA!J$105:AN$105)</f>
        <v>0</v>
      </c>
      <c r="U98" s="37">
        <f>SUMPRODUCT(LTA!J98:AN98,LTA!J$102:AN$102,LTA!J$105:AN$105)</f>
        <v>322.07</v>
      </c>
      <c r="V98" s="66">
        <f>SUMPRODUCT(MTOA!B98:G98,MTOA!B$102:G$102,MTOA!B$105:G$105)</f>
        <v>0</v>
      </c>
      <c r="W98" s="66">
        <f>SUMPRODUCT(MTOA!B98:G98,MTOA!B$101:G$101,MTOA!B$105:G$105)</f>
        <v>0</v>
      </c>
      <c r="X98">
        <v>0</v>
      </c>
      <c r="Y98" s="34">
        <f>IEX!J98</f>
        <v>0</v>
      </c>
      <c r="Z98" s="34">
        <f>IEX!P98</f>
        <v>-202</v>
      </c>
      <c r="AA98" s="75">
        <f>STOA!J98</f>
        <v>1.66</v>
      </c>
      <c r="AB98" s="75">
        <f>-STOA!P98</f>
        <v>0</v>
      </c>
      <c r="AC98">
        <f t="shared" si="3"/>
        <v>9.9907669381387993</v>
      </c>
      <c r="AD98">
        <f t="shared" si="4"/>
        <v>703.37858512615776</v>
      </c>
      <c r="AE98">
        <f>'IDT-1'!F98</f>
        <v>0</v>
      </c>
      <c r="AF98" s="24"/>
      <c r="AG98">
        <f t="shared" si="5"/>
        <v>703.37858512615776</v>
      </c>
      <c r="AI98" s="34">
        <f>PXIL!J98</f>
        <v>0</v>
      </c>
      <c r="AJ98" s="34">
        <f>PXIL!P98</f>
        <v>0</v>
      </c>
      <c r="AK98" s="34">
        <f>RTM_IEX!J98</f>
        <v>0</v>
      </c>
      <c r="AL98" s="34">
        <f>RTM_IEX!P98</f>
        <v>-35</v>
      </c>
      <c r="AM98" s="34">
        <f>RTM_PXI!J98</f>
        <v>0</v>
      </c>
      <c r="AN98" s="34">
        <f>RTM_PXI!P98</f>
        <v>0</v>
      </c>
      <c r="AO98" s="148">
        <f>GDAM_IEX!J98</f>
        <v>0</v>
      </c>
      <c r="AP98" s="148">
        <f>GDAM_IEX!P98</f>
        <v>0</v>
      </c>
      <c r="AQ98" s="148">
        <f>GDAM_PXI!J98</f>
        <v>0</v>
      </c>
      <c r="AR98" s="148">
        <f>GDAM_PXI!P98</f>
        <v>0</v>
      </c>
      <c r="AS98">
        <f>HPX!J98</f>
        <v>0</v>
      </c>
      <c r="AT98">
        <f>HPX!P98</f>
        <v>0</v>
      </c>
    </row>
    <row r="99" spans="1:46">
      <c r="A99" t="s">
        <v>141</v>
      </c>
      <c r="C99">
        <f t="shared" ref="C99:AT99" si="6">SUM(C3:C98)/4000</f>
        <v>0</v>
      </c>
      <c r="D99">
        <f t="shared" si="6"/>
        <v>0.18189404999999967</v>
      </c>
      <c r="E99">
        <f t="shared" si="6"/>
        <v>0.26467543700621327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1.4446066691730768</v>
      </c>
      <c r="J99">
        <f t="shared" si="6"/>
        <v>0</v>
      </c>
      <c r="K99">
        <f t="shared" si="6"/>
        <v>3.2701907677814414E-3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13.360190891271246</v>
      </c>
      <c r="P99" s="36">
        <f t="shared" si="6"/>
        <v>1.4064860402586123</v>
      </c>
      <c r="Q99" s="36">
        <f t="shared" si="6"/>
        <v>0.49147000000000091</v>
      </c>
      <c r="R99" s="38">
        <f>SUM(R3:R98)/4000</f>
        <v>0.22757371529182444</v>
      </c>
      <c r="S99" s="38">
        <f t="shared" si="6"/>
        <v>0</v>
      </c>
      <c r="T99" s="37">
        <f t="shared" si="6"/>
        <v>0.72418499999999997</v>
      </c>
      <c r="U99" s="37">
        <f t="shared" si="6"/>
        <v>8.373016348500002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0.20262749999999996</v>
      </c>
      <c r="Z99" s="34">
        <f t="shared" si="6"/>
        <v>-0.9236375</v>
      </c>
      <c r="AA99" s="75">
        <f t="shared" si="6"/>
        <v>3.8919999999999989E-2</v>
      </c>
      <c r="AB99" s="75">
        <f t="shared" si="6"/>
        <v>0</v>
      </c>
      <c r="AC99">
        <f t="shared" si="6"/>
        <v>0.23962673260510994</v>
      </c>
      <c r="AD99">
        <f t="shared" si="6"/>
        <v>25.281914109663649</v>
      </c>
      <c r="AE99">
        <f t="shared" si="6"/>
        <v>-0.27937424999999988</v>
      </c>
      <c r="AG99">
        <f t="shared" si="6"/>
        <v>25.002539859663649</v>
      </c>
      <c r="AI99">
        <f t="shared" si="6"/>
        <v>0</v>
      </c>
      <c r="AJ99">
        <f t="shared" si="6"/>
        <v>0</v>
      </c>
      <c r="AK99">
        <f t="shared" si="6"/>
        <v>0.29901250000000001</v>
      </c>
      <c r="AL99">
        <f t="shared" si="6"/>
        <v>-0.57274999999999998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</sheetData>
  <mergeCells count="38"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U102"/>
  <sheetViews>
    <sheetView workbookViewId="0">
      <pane xSplit="1" ySplit="2" topLeftCell="Z89" activePane="bottomRight" state="frozen"/>
      <selection activeCell="M3" sqref="M3:M98"/>
      <selection pane="topRight" activeCell="M3" sqref="M3:M98"/>
      <selection pane="bottomLeft" activeCell="M3" sqref="M3:M98"/>
      <selection pane="bottomRight" activeCell="AT101" sqref="AT101:AU102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7109375" customWidth="1"/>
    <col min="43" max="43" width="10.5703125" customWidth="1"/>
    <col min="44" max="44" width="10.140625" customWidth="1"/>
  </cols>
  <sheetData>
    <row r="1" spans="1:46" ht="15" customHeight="1">
      <c r="A1" s="190">
        <f>Allocation_SG!A1</f>
        <v>45335</v>
      </c>
      <c r="B1" s="219"/>
      <c r="C1" s="219"/>
      <c r="D1" s="229" t="s">
        <v>434</v>
      </c>
      <c r="E1" s="219" t="s">
        <v>188</v>
      </c>
      <c r="F1" s="219" t="s">
        <v>189</v>
      </c>
      <c r="G1" s="219" t="s">
        <v>186</v>
      </c>
      <c r="H1" s="219" t="s">
        <v>187</v>
      </c>
      <c r="I1" s="219" t="s">
        <v>190</v>
      </c>
      <c r="J1" s="219" t="s">
        <v>192</v>
      </c>
      <c r="K1" s="219" t="s">
        <v>281</v>
      </c>
      <c r="L1" s="219" t="s">
        <v>196</v>
      </c>
      <c r="M1" s="219" t="s">
        <v>197</v>
      </c>
      <c r="N1" s="219" t="s">
        <v>198</v>
      </c>
      <c r="O1" s="219" t="s">
        <v>193</v>
      </c>
      <c r="P1" s="230" t="s">
        <v>143</v>
      </c>
      <c r="Q1" s="230" t="s">
        <v>144</v>
      </c>
      <c r="R1" s="228" t="s">
        <v>314</v>
      </c>
      <c r="S1" s="228" t="s">
        <v>452</v>
      </c>
      <c r="T1" s="40" t="s">
        <v>282</v>
      </c>
      <c r="U1" s="231" t="s">
        <v>283</v>
      </c>
      <c r="V1" s="65" t="s">
        <v>295</v>
      </c>
      <c r="W1" s="65" t="s">
        <v>282</v>
      </c>
      <c r="X1" s="219" t="s">
        <v>313</v>
      </c>
      <c r="Y1" s="226" t="s">
        <v>218</v>
      </c>
      <c r="Z1" s="226" t="s">
        <v>219</v>
      </c>
      <c r="AA1" s="232" t="s">
        <v>194</v>
      </c>
      <c r="AB1" s="232" t="s">
        <v>195</v>
      </c>
      <c r="AC1" s="25" t="s">
        <v>185</v>
      </c>
      <c r="AD1" s="219" t="s">
        <v>142</v>
      </c>
      <c r="AG1" s="219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25" t="s">
        <v>373</v>
      </c>
      <c r="AP1" s="225" t="s">
        <v>374</v>
      </c>
      <c r="AQ1" s="225" t="s">
        <v>375</v>
      </c>
      <c r="AR1" s="225" t="s">
        <v>376</v>
      </c>
      <c r="AS1" s="226" t="s">
        <v>525</v>
      </c>
      <c r="AT1" s="226" t="s">
        <v>526</v>
      </c>
    </row>
    <row r="2" spans="1:46">
      <c r="A2" s="25" t="s">
        <v>44</v>
      </c>
      <c r="B2" s="219"/>
      <c r="C2" s="219"/>
      <c r="D2" s="22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30"/>
      <c r="Q2" s="230"/>
      <c r="R2" s="228"/>
      <c r="S2" s="228"/>
      <c r="T2" s="40" t="s">
        <v>294</v>
      </c>
      <c r="U2" s="231"/>
      <c r="V2" s="65" t="s">
        <v>284</v>
      </c>
      <c r="W2" s="65" t="s">
        <v>284</v>
      </c>
      <c r="X2" s="219"/>
      <c r="Y2" s="226"/>
      <c r="Z2" s="226"/>
      <c r="AA2" s="232"/>
      <c r="AB2" s="232"/>
      <c r="AC2" s="25">
        <f>Losses!B3</f>
        <v>8.3999999999999995E-3</v>
      </c>
      <c r="AD2" s="219"/>
      <c r="AE2" t="s">
        <v>270</v>
      </c>
      <c r="AG2" s="219"/>
      <c r="AI2" s="226"/>
      <c r="AJ2" s="226"/>
      <c r="AK2" s="226"/>
      <c r="AL2" s="226"/>
      <c r="AM2" s="226"/>
      <c r="AN2" s="226"/>
      <c r="AO2" s="225"/>
      <c r="AP2" s="225"/>
      <c r="AQ2" s="225"/>
      <c r="AR2" s="225"/>
      <c r="AS2" s="226"/>
      <c r="AT2" s="226"/>
    </row>
    <row r="3" spans="1:46">
      <c r="A3" t="s">
        <v>45</v>
      </c>
      <c r="D3">
        <f>TWEPL!S3</f>
        <v>1.1664000000000001</v>
      </c>
      <c r="E3">
        <f>GT_NG!S3</f>
        <v>1.9827086183310536</v>
      </c>
      <c r="F3">
        <f>GT_Spot!S3</f>
        <v>0</v>
      </c>
      <c r="G3">
        <f>PPCL_NG!S3</f>
        <v>0</v>
      </c>
      <c r="H3">
        <f>PPCL_Spot!S3</f>
        <v>0</v>
      </c>
      <c r="I3">
        <f>Bawana_NG!S3</f>
        <v>23</v>
      </c>
      <c r="J3">
        <f>Bawana_RLNG!S3</f>
        <v>0</v>
      </c>
      <c r="K3">
        <f>Bawana_Spot!S3</f>
        <v>10</v>
      </c>
      <c r="L3">
        <f>TWOMCL!R3</f>
        <v>0</v>
      </c>
      <c r="M3">
        <f>EDWPCL!V3</f>
        <v>0</v>
      </c>
      <c r="N3">
        <f>'MSW BWN'!V3</f>
        <v>0</v>
      </c>
      <c r="O3">
        <f>NDMC_ISGS_exbus!DM3</f>
        <v>0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SUMPRODUCT(LTA!J3:AN3,LTA!J$101:AN$101,LTA!J$106:AN$106)</f>
        <v>0</v>
      </c>
      <c r="U3" s="37">
        <f>SUMPRODUCT(LTA!J3:AN3,LTA!J$102:AN$102,LTA!J$106:AN$106)</f>
        <v>0</v>
      </c>
      <c r="V3" s="66">
        <f>SUMPRODUCT(MTOA!B3:G3,MTOA!B$102:G$102,MTOA!B$106:G$106)</f>
        <v>0</v>
      </c>
      <c r="W3" s="66">
        <f>SUMPRODUCT(MTOA!B3:G3,MTOA!B$101:G$101,MTOA!B$106:G$106)</f>
        <v>0</v>
      </c>
      <c r="X3">
        <v>0</v>
      </c>
      <c r="Y3" s="34">
        <f>IEX!K3</f>
        <v>0</v>
      </c>
      <c r="Z3" s="34">
        <f>IEX!Q3</f>
        <v>0</v>
      </c>
      <c r="AA3" s="75">
        <f>STOA!K3</f>
        <v>62.09</v>
      </c>
      <c r="AB3" s="75">
        <f>-STOA!Q3</f>
        <v>0</v>
      </c>
      <c r="AC3">
        <f>SUMIF(B3:AB3,"&gt;0")*$AC$2-SUMIF(B3:AB3,"&lt;0")*($AC$2/(1-$AC$2))+SUMIF(AI3:AR3,"&gt;0")*$AC$2-SUMIF(AI3:AR3,"&lt;0")*($AC$2/(1-$AC$2))</f>
        <v>0.82520851239398085</v>
      </c>
      <c r="AD3">
        <f>SUM(B3:AB3,AI3:AR3)-AC3</f>
        <v>97.413900105937074</v>
      </c>
      <c r="AE3">
        <f>'IDT-1'!E3</f>
        <v>0</v>
      </c>
      <c r="AF3" s="24"/>
      <c r="AG3">
        <f>SUM(AD3:AF3)</f>
        <v>97.413900105937074</v>
      </c>
      <c r="AI3" s="34">
        <f>PXIL!K3</f>
        <v>0</v>
      </c>
      <c r="AJ3" s="34">
        <f>PXIL!Q3</f>
        <v>0</v>
      </c>
      <c r="AK3" s="34">
        <f>RTM_IEX!K3</f>
        <v>0</v>
      </c>
      <c r="AL3" s="34">
        <f>RTM_IEX!Q3</f>
        <v>0</v>
      </c>
      <c r="AM3" s="34">
        <f>RTM_PXI!K3</f>
        <v>0</v>
      </c>
      <c r="AN3" s="34">
        <f>RTM_PXI!Q3</f>
        <v>0</v>
      </c>
      <c r="AO3" s="148">
        <f>GDAM_IEX!K3</f>
        <v>0</v>
      </c>
      <c r="AP3" s="148">
        <f>GDAM_IEX!Q3</f>
        <v>0</v>
      </c>
      <c r="AQ3" s="148">
        <f>GDAM_PXI!K3</f>
        <v>0</v>
      </c>
      <c r="AR3" s="148">
        <f>GDAM_PXI!Q3</f>
        <v>0</v>
      </c>
      <c r="AS3">
        <f>HPX!K3</f>
        <v>0</v>
      </c>
      <c r="AT3">
        <f>HPX!Q3</f>
        <v>0</v>
      </c>
    </row>
    <row r="4" spans="1:46">
      <c r="A4" t="s">
        <v>46</v>
      </c>
      <c r="D4">
        <f>TWEPL!S4</f>
        <v>1.1664000000000001</v>
      </c>
      <c r="E4">
        <f>GT_NG!S4</f>
        <v>1.9827086183310536</v>
      </c>
      <c r="F4">
        <f>GT_Spot!S4</f>
        <v>0</v>
      </c>
      <c r="G4">
        <f>PPCL_NG!S4</f>
        <v>0</v>
      </c>
      <c r="H4">
        <f>PPCL_Spot!S4</f>
        <v>0</v>
      </c>
      <c r="I4">
        <f>Bawana_NG!S4</f>
        <v>23</v>
      </c>
      <c r="J4">
        <f>Bawana_RLNG!S4</f>
        <v>0</v>
      </c>
      <c r="K4">
        <f>Bawana_Spot!S4</f>
        <v>10</v>
      </c>
      <c r="L4">
        <f>TWOMCL!R4</f>
        <v>0</v>
      </c>
      <c r="M4">
        <f>EDWPCL!V4</f>
        <v>0</v>
      </c>
      <c r="N4">
        <f>'MSW BWN'!V4</f>
        <v>0</v>
      </c>
      <c r="O4">
        <f>NDMC_ISGS_exbus!DM4</f>
        <v>0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SUMPRODUCT(LTA!J4:AN4,LTA!J$101:AN$101,LTA!J$106:AN$106)</f>
        <v>0</v>
      </c>
      <c r="U4" s="37">
        <f>SUMPRODUCT(LTA!J4:AN4,LTA!J$102:AN$102,LTA!J$106:AN$106)</f>
        <v>0</v>
      </c>
      <c r="V4" s="66">
        <f>SUMPRODUCT(MTOA!B4:G4,MTOA!B$102:G$102,MTOA!B$106:G$106)</f>
        <v>0</v>
      </c>
      <c r="W4" s="66">
        <f>SUMPRODUCT(MTOA!B4:G4,MTOA!B$101:G$101,MTOA!B$106:G$106)</f>
        <v>0</v>
      </c>
      <c r="X4">
        <v>0</v>
      </c>
      <c r="Y4" s="34">
        <f>IEX!K4</f>
        <v>0</v>
      </c>
      <c r="Z4" s="34">
        <f>IEX!Q4</f>
        <v>0</v>
      </c>
      <c r="AA4" s="75">
        <f>STOA!K4</f>
        <v>62.09</v>
      </c>
      <c r="AB4" s="75">
        <f>-STOA!Q4</f>
        <v>0</v>
      </c>
      <c r="AC4">
        <f t="shared" ref="AC4:AC67" si="0">SUMIF(B4:AB4,"&gt;0")*$AC$2-SUMIF(B4:AB4,"&lt;0")*($AC$2/(1-$AC$2))+SUMIF(AI4:AR4,"&gt;0")*$AC$2-SUMIF(AI4:AR4,"&lt;0")*($AC$2/(1-$AC$2))</f>
        <v>0.82520851239398085</v>
      </c>
      <c r="AD4">
        <f t="shared" ref="AD4:AD67" si="1">SUM(B4:AB4,AI4:AR4)-AC4</f>
        <v>97.413900105937074</v>
      </c>
      <c r="AE4">
        <f>'IDT-1'!E4</f>
        <v>0</v>
      </c>
      <c r="AF4" s="24"/>
      <c r="AG4">
        <f t="shared" ref="AG4:AG67" si="2">SUM(AD4:AF4)</f>
        <v>97.413900105937074</v>
      </c>
      <c r="AI4" s="34">
        <f>PXIL!K4</f>
        <v>0</v>
      </c>
      <c r="AJ4" s="34">
        <f>PXIL!Q4</f>
        <v>0</v>
      </c>
      <c r="AK4" s="34">
        <f>RTM_IEX!K4</f>
        <v>0</v>
      </c>
      <c r="AL4" s="34">
        <f>RTM_IEX!Q4</f>
        <v>0</v>
      </c>
      <c r="AM4" s="34">
        <f>RTM_PXI!K4</f>
        <v>0</v>
      </c>
      <c r="AN4" s="34">
        <f>RTM_PXI!Q4</f>
        <v>0</v>
      </c>
      <c r="AO4" s="148">
        <f>GDAM_IEX!K4</f>
        <v>0</v>
      </c>
      <c r="AP4" s="148">
        <f>GDAM_IEX!Q4</f>
        <v>0</v>
      </c>
      <c r="AQ4" s="148">
        <f>GDAM_PXI!K4</f>
        <v>0</v>
      </c>
      <c r="AR4" s="148">
        <f>GDAM_PXI!Q4</f>
        <v>0</v>
      </c>
      <c r="AS4">
        <f>HPX!K4</f>
        <v>0</v>
      </c>
      <c r="AT4">
        <f>HPX!Q4</f>
        <v>0</v>
      </c>
    </row>
    <row r="5" spans="1:46">
      <c r="A5" t="s">
        <v>47</v>
      </c>
      <c r="D5">
        <f>TWEPL!S5</f>
        <v>1.2393000000000001</v>
      </c>
      <c r="E5">
        <f>GT_NG!S5</f>
        <v>1.9827086183310536</v>
      </c>
      <c r="F5">
        <f>GT_Spot!S5</f>
        <v>0</v>
      </c>
      <c r="G5">
        <f>PPCL_NG!S5</f>
        <v>0</v>
      </c>
      <c r="H5">
        <f>PPCL_Spot!S5</f>
        <v>0</v>
      </c>
      <c r="I5">
        <f>Bawana_NG!S5</f>
        <v>23</v>
      </c>
      <c r="J5">
        <f>Bawana_RLNG!S5</f>
        <v>0</v>
      </c>
      <c r="K5">
        <f>Bawana_Spot!S5</f>
        <v>10</v>
      </c>
      <c r="L5">
        <f>TWOMCL!R5</f>
        <v>0</v>
      </c>
      <c r="M5">
        <f>EDWPCL!V5</f>
        <v>0</v>
      </c>
      <c r="N5">
        <f>'MSW BWN'!V5</f>
        <v>0</v>
      </c>
      <c r="O5">
        <f>NDMC_ISGS_exbus!DM5</f>
        <v>0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SUMPRODUCT(LTA!J5:AN5,LTA!J$101:AN$101,LTA!J$106:AN$106)</f>
        <v>0</v>
      </c>
      <c r="U5" s="37">
        <f>SUMPRODUCT(LTA!J5:AN5,LTA!J$102:AN$102,LTA!J$106:AN$106)</f>
        <v>0</v>
      </c>
      <c r="V5" s="66">
        <f>SUMPRODUCT(MTOA!B5:G5,MTOA!B$102:G$102,MTOA!B$106:G$106)</f>
        <v>0</v>
      </c>
      <c r="W5" s="66">
        <f>SUMPRODUCT(MTOA!B5:G5,MTOA!B$101:G$101,MTOA!B$106:G$106)</f>
        <v>0</v>
      </c>
      <c r="X5">
        <v>0</v>
      </c>
      <c r="Y5" s="34">
        <f>IEX!K5</f>
        <v>0</v>
      </c>
      <c r="Z5" s="34">
        <f>IEX!Q5</f>
        <v>0</v>
      </c>
      <c r="AA5" s="75">
        <f>STOA!K5</f>
        <v>62.09</v>
      </c>
      <c r="AB5" s="75">
        <f>-STOA!Q5</f>
        <v>0</v>
      </c>
      <c r="AC5">
        <f t="shared" si="0"/>
        <v>0.82582087239398072</v>
      </c>
      <c r="AD5">
        <f t="shared" si="1"/>
        <v>97.486187745937073</v>
      </c>
      <c r="AE5">
        <f>'IDT-1'!E5</f>
        <v>0</v>
      </c>
      <c r="AF5" s="24"/>
      <c r="AG5">
        <f t="shared" si="2"/>
        <v>97.486187745937073</v>
      </c>
      <c r="AI5" s="34">
        <f>PXIL!K5</f>
        <v>0</v>
      </c>
      <c r="AJ5" s="34">
        <f>PXIL!Q5</f>
        <v>0</v>
      </c>
      <c r="AK5" s="34">
        <f>RTM_IEX!K5</f>
        <v>0</v>
      </c>
      <c r="AL5" s="34">
        <f>RTM_IEX!Q5</f>
        <v>0</v>
      </c>
      <c r="AM5" s="34">
        <f>RTM_PXI!K5</f>
        <v>0</v>
      </c>
      <c r="AN5" s="34">
        <f>RTM_PXI!Q5</f>
        <v>0</v>
      </c>
      <c r="AO5" s="148">
        <f>GDAM_IEX!K5</f>
        <v>0</v>
      </c>
      <c r="AP5" s="148">
        <f>GDAM_IEX!Q5</f>
        <v>0</v>
      </c>
      <c r="AQ5" s="148">
        <f>GDAM_PXI!K5</f>
        <v>0</v>
      </c>
      <c r="AR5" s="148">
        <f>GDAM_PXI!Q5</f>
        <v>0</v>
      </c>
      <c r="AS5">
        <f>HPX!K5</f>
        <v>0</v>
      </c>
      <c r="AT5">
        <f>HPX!Q5</f>
        <v>0</v>
      </c>
    </row>
    <row r="6" spans="1:46">
      <c r="A6" t="s">
        <v>48</v>
      </c>
      <c r="D6">
        <f>TWEPL!S6</f>
        <v>1.2393000000000001</v>
      </c>
      <c r="E6">
        <f>GT_NG!S6</f>
        <v>1.9827086183310536</v>
      </c>
      <c r="F6">
        <f>GT_Spot!S6</f>
        <v>0</v>
      </c>
      <c r="G6">
        <f>PPCL_NG!S6</f>
        <v>0</v>
      </c>
      <c r="H6">
        <f>PPCL_Spot!S6</f>
        <v>0</v>
      </c>
      <c r="I6">
        <f>Bawana_NG!S6</f>
        <v>23</v>
      </c>
      <c r="J6">
        <f>Bawana_RLNG!S6</f>
        <v>0</v>
      </c>
      <c r="K6">
        <f>Bawana_Spot!S6</f>
        <v>10</v>
      </c>
      <c r="L6">
        <f>TWOMCL!R6</f>
        <v>0</v>
      </c>
      <c r="M6">
        <f>EDWPCL!V6</f>
        <v>0</v>
      </c>
      <c r="N6">
        <f>'MSW BWN'!V6</f>
        <v>0</v>
      </c>
      <c r="O6">
        <f>NDMC_ISGS_exbus!DM6</f>
        <v>0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SUMPRODUCT(LTA!J6:AN6,LTA!J$101:AN$101,LTA!J$106:AN$106)</f>
        <v>0</v>
      </c>
      <c r="U6" s="37">
        <f>SUMPRODUCT(LTA!J6:AN6,LTA!J$102:AN$102,LTA!J$106:AN$106)</f>
        <v>0</v>
      </c>
      <c r="V6" s="66">
        <f>SUMPRODUCT(MTOA!B6:G6,MTOA!B$102:G$102,MTOA!B$106:G$106)</f>
        <v>0</v>
      </c>
      <c r="W6" s="66">
        <f>SUMPRODUCT(MTOA!B6:G6,MTOA!B$101:G$101,MTOA!B$106:G$106)</f>
        <v>0</v>
      </c>
      <c r="X6">
        <v>0</v>
      </c>
      <c r="Y6" s="34">
        <f>IEX!K6</f>
        <v>0</v>
      </c>
      <c r="Z6" s="34">
        <f>IEX!Q6</f>
        <v>0</v>
      </c>
      <c r="AA6" s="75">
        <f>STOA!K6</f>
        <v>62.09</v>
      </c>
      <c r="AB6" s="75">
        <f>-STOA!Q6</f>
        <v>0</v>
      </c>
      <c r="AC6">
        <f t="shared" si="0"/>
        <v>0.82582087239398072</v>
      </c>
      <c r="AD6">
        <f t="shared" si="1"/>
        <v>97.486187745937073</v>
      </c>
      <c r="AE6">
        <f>'IDT-1'!E6</f>
        <v>0</v>
      </c>
      <c r="AF6" s="24"/>
      <c r="AG6">
        <f t="shared" si="2"/>
        <v>97.486187745937073</v>
      </c>
      <c r="AI6" s="34">
        <f>PXIL!K6</f>
        <v>0</v>
      </c>
      <c r="AJ6" s="34">
        <f>PXIL!Q6</f>
        <v>0</v>
      </c>
      <c r="AK6" s="34">
        <f>RTM_IEX!K6</f>
        <v>0</v>
      </c>
      <c r="AL6" s="34">
        <f>RTM_IEX!Q6</f>
        <v>0</v>
      </c>
      <c r="AM6" s="34">
        <f>RTM_PXI!K6</f>
        <v>0</v>
      </c>
      <c r="AN6" s="34">
        <f>RTM_PXI!Q6</f>
        <v>0</v>
      </c>
      <c r="AO6" s="148">
        <f>GDAM_IEX!K6</f>
        <v>0</v>
      </c>
      <c r="AP6" s="148">
        <f>GDAM_IEX!Q6</f>
        <v>0</v>
      </c>
      <c r="AQ6" s="148">
        <f>GDAM_PXI!K6</f>
        <v>0</v>
      </c>
      <c r="AR6" s="148">
        <f>GDAM_PXI!Q6</f>
        <v>0</v>
      </c>
      <c r="AS6">
        <f>HPX!K6</f>
        <v>0</v>
      </c>
      <c r="AT6">
        <f>HPX!Q6</f>
        <v>0</v>
      </c>
    </row>
    <row r="7" spans="1:46">
      <c r="A7" t="s">
        <v>49</v>
      </c>
      <c r="D7">
        <f>TWEPL!S7</f>
        <v>1.2393000000000001</v>
      </c>
      <c r="E7">
        <f>GT_NG!S7</f>
        <v>1.9827086183310536</v>
      </c>
      <c r="F7">
        <f>GT_Spot!S7</f>
        <v>0</v>
      </c>
      <c r="G7">
        <f>PPCL_NG!S7</f>
        <v>0</v>
      </c>
      <c r="H7">
        <f>PPCL_Spot!S7</f>
        <v>0</v>
      </c>
      <c r="I7">
        <f>Bawana_NG!S7</f>
        <v>19.540000000000003</v>
      </c>
      <c r="J7">
        <f>Bawana_RLNG!S7</f>
        <v>0</v>
      </c>
      <c r="K7">
        <f>Bawana_Spot!S7</f>
        <v>10</v>
      </c>
      <c r="L7">
        <f>TWOMCL!R7</f>
        <v>0</v>
      </c>
      <c r="M7">
        <f>EDWPCL!V7</f>
        <v>0</v>
      </c>
      <c r="N7">
        <f>'MSW BWN'!V7</f>
        <v>0</v>
      </c>
      <c r="O7">
        <f>NDMC_ISGS_exbus!DM7</f>
        <v>0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SUMPRODUCT(LTA!J7:AN7,LTA!J$101:AN$101,LTA!J$106:AN$106)</f>
        <v>0</v>
      </c>
      <c r="U7" s="37">
        <f>SUMPRODUCT(LTA!J7:AN7,LTA!J$102:AN$102,LTA!J$106:AN$106)</f>
        <v>0</v>
      </c>
      <c r="V7" s="66">
        <f>SUMPRODUCT(MTOA!B7:G7,MTOA!B$102:G$102,MTOA!B$106:G$106)</f>
        <v>0</v>
      </c>
      <c r="W7" s="66">
        <f>SUMPRODUCT(MTOA!B7:G7,MTOA!B$101:G$101,MTOA!B$106:G$106)</f>
        <v>0</v>
      </c>
      <c r="X7">
        <v>0</v>
      </c>
      <c r="Y7" s="34">
        <f>IEX!K7</f>
        <v>0</v>
      </c>
      <c r="Z7" s="34">
        <f>IEX!Q7</f>
        <v>0</v>
      </c>
      <c r="AA7" s="75">
        <f>STOA!K7</f>
        <v>62.09</v>
      </c>
      <c r="AB7" s="75">
        <f>-STOA!Q7</f>
        <v>0</v>
      </c>
      <c r="AC7">
        <f t="shared" si="0"/>
        <v>0.79675687239398085</v>
      </c>
      <c r="AD7">
        <f t="shared" si="1"/>
        <v>94.05525174593707</v>
      </c>
      <c r="AE7">
        <f>'IDT-1'!E7</f>
        <v>0</v>
      </c>
      <c r="AF7" s="24"/>
      <c r="AG7">
        <f t="shared" si="2"/>
        <v>94.05525174593707</v>
      </c>
      <c r="AI7" s="34">
        <f>PXIL!K7</f>
        <v>0</v>
      </c>
      <c r="AJ7" s="34">
        <f>PXIL!Q7</f>
        <v>0</v>
      </c>
      <c r="AK7" s="34">
        <f>RTM_IEX!K7</f>
        <v>0</v>
      </c>
      <c r="AL7" s="34">
        <f>RTM_IEX!Q7</f>
        <v>0</v>
      </c>
      <c r="AM7" s="34">
        <f>RTM_PXI!K7</f>
        <v>0</v>
      </c>
      <c r="AN7" s="34">
        <f>RTM_PXI!Q7</f>
        <v>0</v>
      </c>
      <c r="AO7" s="148">
        <f>GDAM_IEX!K7</f>
        <v>0</v>
      </c>
      <c r="AP7" s="148">
        <f>GDAM_IEX!Q7</f>
        <v>0</v>
      </c>
      <c r="AQ7" s="148">
        <f>GDAM_PXI!K7</f>
        <v>0</v>
      </c>
      <c r="AR7" s="148">
        <f>GDAM_PXI!Q7</f>
        <v>0</v>
      </c>
      <c r="AS7">
        <f>HPX!K7</f>
        <v>0</v>
      </c>
      <c r="AT7">
        <f>HPX!Q7</f>
        <v>0</v>
      </c>
    </row>
    <row r="8" spans="1:46">
      <c r="A8" t="s">
        <v>50</v>
      </c>
      <c r="D8">
        <f>TWEPL!S8</f>
        <v>1.2393000000000001</v>
      </c>
      <c r="E8">
        <f>GT_NG!S8</f>
        <v>1.9827086183310536</v>
      </c>
      <c r="F8">
        <f>GT_Spot!S8</f>
        <v>0</v>
      </c>
      <c r="G8">
        <f>PPCL_NG!S8</f>
        <v>0</v>
      </c>
      <c r="H8">
        <f>PPCL_Spot!S8</f>
        <v>0</v>
      </c>
      <c r="I8">
        <f>Bawana_NG!S8</f>
        <v>19.540000000000003</v>
      </c>
      <c r="J8">
        <f>Bawana_RLNG!S8</f>
        <v>0</v>
      </c>
      <c r="K8">
        <f>Bawana_Spot!S8</f>
        <v>10</v>
      </c>
      <c r="L8">
        <f>TWOMCL!R8</f>
        <v>0</v>
      </c>
      <c r="M8">
        <f>EDWPCL!V8</f>
        <v>0</v>
      </c>
      <c r="N8">
        <f>'MSW BWN'!V8</f>
        <v>0</v>
      </c>
      <c r="O8">
        <f>NDMC_ISGS_exbus!DM8</f>
        <v>0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SUMPRODUCT(LTA!J8:AN8,LTA!J$101:AN$101,LTA!J$106:AN$106)</f>
        <v>0</v>
      </c>
      <c r="U8" s="37">
        <f>SUMPRODUCT(LTA!J8:AN8,LTA!J$102:AN$102,LTA!J$106:AN$106)</f>
        <v>0</v>
      </c>
      <c r="V8" s="66">
        <f>SUMPRODUCT(MTOA!B8:G8,MTOA!B$102:G$102,MTOA!B$106:G$106)</f>
        <v>0</v>
      </c>
      <c r="W8" s="66">
        <f>SUMPRODUCT(MTOA!B8:G8,MTOA!B$101:G$101,MTOA!B$106:G$106)</f>
        <v>0</v>
      </c>
      <c r="X8">
        <v>0</v>
      </c>
      <c r="Y8" s="34">
        <f>IEX!K8</f>
        <v>0</v>
      </c>
      <c r="Z8" s="34">
        <f>IEX!Q8</f>
        <v>0</v>
      </c>
      <c r="AA8" s="75">
        <f>STOA!K8</f>
        <v>62.09</v>
      </c>
      <c r="AB8" s="75">
        <f>-STOA!Q8</f>
        <v>0</v>
      </c>
      <c r="AC8">
        <f t="shared" si="0"/>
        <v>0.79675687239398085</v>
      </c>
      <c r="AD8">
        <f t="shared" si="1"/>
        <v>94.05525174593707</v>
      </c>
      <c r="AE8">
        <f>'IDT-1'!E8</f>
        <v>0</v>
      </c>
      <c r="AF8" s="24"/>
      <c r="AG8">
        <f t="shared" si="2"/>
        <v>94.05525174593707</v>
      </c>
      <c r="AI8" s="34">
        <f>PXIL!K8</f>
        <v>0</v>
      </c>
      <c r="AJ8" s="34">
        <f>PXIL!Q8</f>
        <v>0</v>
      </c>
      <c r="AK8" s="34">
        <f>RTM_IEX!K8</f>
        <v>0</v>
      </c>
      <c r="AL8" s="34">
        <f>RTM_IEX!Q8</f>
        <v>0</v>
      </c>
      <c r="AM8" s="34">
        <f>RTM_PXI!K8</f>
        <v>0</v>
      </c>
      <c r="AN8" s="34">
        <f>RTM_PXI!Q8</f>
        <v>0</v>
      </c>
      <c r="AO8" s="148">
        <f>GDAM_IEX!K8</f>
        <v>0</v>
      </c>
      <c r="AP8" s="148">
        <f>GDAM_IEX!Q8</f>
        <v>0</v>
      </c>
      <c r="AQ8" s="148">
        <f>GDAM_PXI!K8</f>
        <v>0</v>
      </c>
      <c r="AR8" s="148">
        <f>GDAM_PXI!Q8</f>
        <v>0</v>
      </c>
      <c r="AS8">
        <f>HPX!K8</f>
        <v>0</v>
      </c>
      <c r="AT8">
        <f>HPX!Q8</f>
        <v>0</v>
      </c>
    </row>
    <row r="9" spans="1:46">
      <c r="A9" t="s">
        <v>51</v>
      </c>
      <c r="D9">
        <f>TWEPL!S9</f>
        <v>1.2393000000000001</v>
      </c>
      <c r="E9">
        <f>GT_NG!S9</f>
        <v>1.9827086183310536</v>
      </c>
      <c r="F9">
        <f>GT_Spot!S9</f>
        <v>0</v>
      </c>
      <c r="G9">
        <f>PPCL_NG!S9</f>
        <v>0</v>
      </c>
      <c r="H9">
        <f>PPCL_Spot!S9</f>
        <v>0</v>
      </c>
      <c r="I9">
        <f>Bawana_NG!S9</f>
        <v>19.540000000000003</v>
      </c>
      <c r="J9">
        <f>Bawana_RLNG!S9</f>
        <v>0</v>
      </c>
      <c r="K9">
        <f>Bawana_Spot!S9</f>
        <v>10</v>
      </c>
      <c r="L9">
        <f>TWOMCL!R9</f>
        <v>0</v>
      </c>
      <c r="M9">
        <f>EDWPCL!V9</f>
        <v>0</v>
      </c>
      <c r="N9">
        <f>'MSW BWN'!V9</f>
        <v>0</v>
      </c>
      <c r="O9">
        <f>NDMC_ISGS_exbus!DM9</f>
        <v>0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SUMPRODUCT(LTA!J9:AN9,LTA!J$101:AN$101,LTA!J$106:AN$106)</f>
        <v>0</v>
      </c>
      <c r="U9" s="37">
        <f>SUMPRODUCT(LTA!J9:AN9,LTA!J$102:AN$102,LTA!J$106:AN$106)</f>
        <v>0</v>
      </c>
      <c r="V9" s="66">
        <f>SUMPRODUCT(MTOA!B9:G9,MTOA!B$102:G$102,MTOA!B$106:G$106)</f>
        <v>0</v>
      </c>
      <c r="W9" s="66">
        <f>SUMPRODUCT(MTOA!B9:G9,MTOA!B$101:G$101,MTOA!B$106:G$106)</f>
        <v>0</v>
      </c>
      <c r="X9">
        <v>0</v>
      </c>
      <c r="Y9" s="34">
        <f>IEX!K9</f>
        <v>0</v>
      </c>
      <c r="Z9" s="34">
        <f>IEX!Q9</f>
        <v>0</v>
      </c>
      <c r="AA9" s="75">
        <f>STOA!K9</f>
        <v>62.09</v>
      </c>
      <c r="AB9" s="75">
        <f>-STOA!Q9</f>
        <v>0</v>
      </c>
      <c r="AC9">
        <f t="shared" si="0"/>
        <v>0.79675687239398085</v>
      </c>
      <c r="AD9">
        <f t="shared" si="1"/>
        <v>94.05525174593707</v>
      </c>
      <c r="AE9">
        <f>'IDT-1'!E9</f>
        <v>0</v>
      </c>
      <c r="AF9" s="24"/>
      <c r="AG9">
        <f t="shared" si="2"/>
        <v>94.05525174593707</v>
      </c>
      <c r="AI9" s="34">
        <f>PXIL!K9</f>
        <v>0</v>
      </c>
      <c r="AJ9" s="34">
        <f>PXIL!Q9</f>
        <v>0</v>
      </c>
      <c r="AK9" s="34">
        <f>RTM_IEX!K9</f>
        <v>0</v>
      </c>
      <c r="AL9" s="34">
        <f>RTM_IEX!Q9</f>
        <v>0</v>
      </c>
      <c r="AM9" s="34">
        <f>RTM_PXI!K9</f>
        <v>0</v>
      </c>
      <c r="AN9" s="34">
        <f>RTM_PXI!Q9</f>
        <v>0</v>
      </c>
      <c r="AO9" s="148">
        <f>GDAM_IEX!K9</f>
        <v>0</v>
      </c>
      <c r="AP9" s="148">
        <f>GDAM_IEX!Q9</f>
        <v>0</v>
      </c>
      <c r="AQ9" s="148">
        <f>GDAM_PXI!K9</f>
        <v>0</v>
      </c>
      <c r="AR9" s="148">
        <f>GDAM_PXI!Q9</f>
        <v>0</v>
      </c>
      <c r="AS9">
        <f>HPX!K9</f>
        <v>0</v>
      </c>
      <c r="AT9">
        <f>HPX!Q9</f>
        <v>0</v>
      </c>
    </row>
    <row r="10" spans="1:46">
      <c r="A10" t="s">
        <v>52</v>
      </c>
      <c r="D10">
        <f>TWEPL!S10</f>
        <v>1.2393000000000001</v>
      </c>
      <c r="E10">
        <f>GT_NG!S10</f>
        <v>1.9827086183310536</v>
      </c>
      <c r="F10">
        <f>GT_Spot!S10</f>
        <v>0</v>
      </c>
      <c r="G10">
        <f>PPCL_NG!S10</f>
        <v>0</v>
      </c>
      <c r="H10">
        <f>PPCL_Spot!S10</f>
        <v>0</v>
      </c>
      <c r="I10">
        <f>Bawana_NG!S10</f>
        <v>19.540000000000003</v>
      </c>
      <c r="J10">
        <f>Bawana_RLNG!S10</f>
        <v>0</v>
      </c>
      <c r="K10">
        <f>Bawana_Spot!S10</f>
        <v>10</v>
      </c>
      <c r="L10">
        <f>TWOMCL!R10</f>
        <v>0</v>
      </c>
      <c r="M10">
        <f>EDWPCL!V10</f>
        <v>0</v>
      </c>
      <c r="N10">
        <f>'MSW BWN'!V10</f>
        <v>0</v>
      </c>
      <c r="O10">
        <f>NDMC_ISGS_exbus!DM10</f>
        <v>0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SUMPRODUCT(LTA!J10:AN10,LTA!J$101:AN$101,LTA!J$106:AN$106)</f>
        <v>0</v>
      </c>
      <c r="U10" s="37">
        <f>SUMPRODUCT(LTA!J10:AN10,LTA!J$102:AN$102,LTA!J$106:AN$106)</f>
        <v>0</v>
      </c>
      <c r="V10" s="66">
        <f>SUMPRODUCT(MTOA!B10:G10,MTOA!B$102:G$102,MTOA!B$106:G$106)</f>
        <v>0</v>
      </c>
      <c r="W10" s="66">
        <f>SUMPRODUCT(MTOA!B10:G10,MTOA!B$101:G$101,MTOA!B$106:G$106)</f>
        <v>0</v>
      </c>
      <c r="X10">
        <v>0</v>
      </c>
      <c r="Y10" s="34">
        <f>IEX!K10</f>
        <v>0</v>
      </c>
      <c r="Z10" s="34">
        <f>IEX!Q10</f>
        <v>0</v>
      </c>
      <c r="AA10" s="75">
        <f>STOA!K10</f>
        <v>62.09</v>
      </c>
      <c r="AB10" s="75">
        <f>-STOA!Q10</f>
        <v>0</v>
      </c>
      <c r="AC10">
        <f t="shared" si="0"/>
        <v>0.79675687239398085</v>
      </c>
      <c r="AD10">
        <f t="shared" si="1"/>
        <v>94.05525174593707</v>
      </c>
      <c r="AE10">
        <f>'IDT-1'!E10</f>
        <v>0</v>
      </c>
      <c r="AF10" s="24"/>
      <c r="AG10">
        <f t="shared" si="2"/>
        <v>94.05525174593707</v>
      </c>
      <c r="AI10" s="34">
        <f>PXIL!K10</f>
        <v>0</v>
      </c>
      <c r="AJ10" s="34">
        <f>PXIL!Q10</f>
        <v>0</v>
      </c>
      <c r="AK10" s="34">
        <f>RTM_IEX!K10</f>
        <v>0</v>
      </c>
      <c r="AL10" s="34">
        <f>RTM_IEX!Q10</f>
        <v>0</v>
      </c>
      <c r="AM10" s="34">
        <f>RTM_PXI!K10</f>
        <v>0</v>
      </c>
      <c r="AN10" s="34">
        <f>RTM_PXI!Q10</f>
        <v>0</v>
      </c>
      <c r="AO10" s="148">
        <f>GDAM_IEX!K10</f>
        <v>0</v>
      </c>
      <c r="AP10" s="148">
        <f>GDAM_IEX!Q10</f>
        <v>0</v>
      </c>
      <c r="AQ10" s="148">
        <f>GDAM_PXI!K10</f>
        <v>0</v>
      </c>
      <c r="AR10" s="148">
        <f>GDAM_PXI!Q10</f>
        <v>0</v>
      </c>
      <c r="AS10">
        <f>HPX!K10</f>
        <v>0</v>
      </c>
      <c r="AT10">
        <f>HPX!Q10</f>
        <v>0</v>
      </c>
    </row>
    <row r="11" spans="1:46">
      <c r="A11" t="s">
        <v>53</v>
      </c>
      <c r="D11">
        <f>TWEPL!S11</f>
        <v>1.2393000000000001</v>
      </c>
      <c r="E11">
        <f>GT_NG!S11</f>
        <v>1.9827086183310536</v>
      </c>
      <c r="F11">
        <f>GT_Spot!S11</f>
        <v>0</v>
      </c>
      <c r="G11">
        <f>PPCL_NG!S11</f>
        <v>0</v>
      </c>
      <c r="H11">
        <f>PPCL_Spot!S11</f>
        <v>0</v>
      </c>
      <c r="I11">
        <f>Bawana_NG!S11</f>
        <v>19.540000000000003</v>
      </c>
      <c r="J11">
        <f>Bawana_RLNG!S11</f>
        <v>0</v>
      </c>
      <c r="K11">
        <f>Bawana_Spot!S11</f>
        <v>10</v>
      </c>
      <c r="L11">
        <f>TWOMCL!R11</f>
        <v>0</v>
      </c>
      <c r="M11">
        <f>EDWPCL!V11</f>
        <v>0</v>
      </c>
      <c r="N11">
        <f>'MSW BWN'!V11</f>
        <v>0</v>
      </c>
      <c r="O11">
        <f>NDMC_ISGS_exbus!DM11</f>
        <v>0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SUMPRODUCT(LTA!J11:AN11,LTA!J$101:AN$101,LTA!J$106:AN$106)</f>
        <v>0</v>
      </c>
      <c r="U11" s="37">
        <f>SUMPRODUCT(LTA!J11:AN11,LTA!J$102:AN$102,LTA!J$106:AN$106)</f>
        <v>0</v>
      </c>
      <c r="V11" s="66">
        <f>SUMPRODUCT(MTOA!B11:G11,MTOA!B$102:G$102,MTOA!B$106:G$106)</f>
        <v>0</v>
      </c>
      <c r="W11" s="66">
        <f>SUMPRODUCT(MTOA!B11:G11,MTOA!B$101:G$101,MTOA!B$106:G$106)</f>
        <v>0</v>
      </c>
      <c r="X11">
        <v>0</v>
      </c>
      <c r="Y11" s="34">
        <f>IEX!K11</f>
        <v>0</v>
      </c>
      <c r="Z11" s="34">
        <f>IEX!Q11</f>
        <v>0</v>
      </c>
      <c r="AA11" s="75">
        <f>STOA!K11</f>
        <v>62.09</v>
      </c>
      <c r="AB11" s="75">
        <f>-STOA!Q11</f>
        <v>0</v>
      </c>
      <c r="AC11">
        <f t="shared" si="0"/>
        <v>0.79675687239398085</v>
      </c>
      <c r="AD11">
        <f t="shared" si="1"/>
        <v>94.05525174593707</v>
      </c>
      <c r="AE11">
        <f>'IDT-1'!E11</f>
        <v>0</v>
      </c>
      <c r="AF11" s="24"/>
      <c r="AG11">
        <f t="shared" si="2"/>
        <v>94.05525174593707</v>
      </c>
      <c r="AI11" s="34">
        <f>PXIL!K11</f>
        <v>0</v>
      </c>
      <c r="AJ11" s="34">
        <f>PXIL!Q11</f>
        <v>0</v>
      </c>
      <c r="AK11" s="34">
        <f>RTM_IEX!K11</f>
        <v>0</v>
      </c>
      <c r="AL11" s="34">
        <f>RTM_IEX!Q11</f>
        <v>0</v>
      </c>
      <c r="AM11" s="34">
        <f>RTM_PXI!K11</f>
        <v>0</v>
      </c>
      <c r="AN11" s="34">
        <f>RTM_PXI!Q11</f>
        <v>0</v>
      </c>
      <c r="AO11" s="148">
        <f>GDAM_IEX!K11</f>
        <v>0</v>
      </c>
      <c r="AP11" s="148">
        <f>GDAM_IEX!Q11</f>
        <v>0</v>
      </c>
      <c r="AQ11" s="148">
        <f>GDAM_PXI!K11</f>
        <v>0</v>
      </c>
      <c r="AR11" s="148">
        <f>GDAM_PXI!Q11</f>
        <v>0</v>
      </c>
      <c r="AS11">
        <f>HPX!K11</f>
        <v>0</v>
      </c>
      <c r="AT11">
        <f>HPX!Q11</f>
        <v>0</v>
      </c>
    </row>
    <row r="12" spans="1:46">
      <c r="A12" t="s">
        <v>54</v>
      </c>
      <c r="D12">
        <f>TWEPL!S12</f>
        <v>1.2393000000000001</v>
      </c>
      <c r="E12">
        <f>GT_NG!S12</f>
        <v>1.9293929712460063</v>
      </c>
      <c r="F12">
        <f>GT_Spot!S12</f>
        <v>0</v>
      </c>
      <c r="G12">
        <f>PPCL_NG!S12</f>
        <v>0</v>
      </c>
      <c r="H12">
        <f>PPCL_Spot!S12</f>
        <v>0</v>
      </c>
      <c r="I12">
        <f>Bawana_NG!S12</f>
        <v>19.540000000000003</v>
      </c>
      <c r="J12">
        <f>Bawana_RLNG!S12</f>
        <v>0</v>
      </c>
      <c r="K12">
        <f>Bawana_Spot!S12</f>
        <v>10</v>
      </c>
      <c r="L12">
        <f>TWOMCL!R12</f>
        <v>0</v>
      </c>
      <c r="M12">
        <f>EDWPCL!V12</f>
        <v>0</v>
      </c>
      <c r="N12">
        <f>'MSW BWN'!V12</f>
        <v>0</v>
      </c>
      <c r="O12">
        <f>NDMC_ISGS_exbus!DM12</f>
        <v>0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SUMPRODUCT(LTA!J12:AN12,LTA!J$101:AN$101,LTA!J$106:AN$106)</f>
        <v>0</v>
      </c>
      <c r="U12" s="37">
        <f>SUMPRODUCT(LTA!J12:AN12,LTA!J$102:AN$102,LTA!J$106:AN$106)</f>
        <v>0</v>
      </c>
      <c r="V12" s="66">
        <f>SUMPRODUCT(MTOA!B12:G12,MTOA!B$102:G$102,MTOA!B$106:G$106)</f>
        <v>0</v>
      </c>
      <c r="W12" s="66">
        <f>SUMPRODUCT(MTOA!B12:G12,MTOA!B$101:G$101,MTOA!B$106:G$106)</f>
        <v>0</v>
      </c>
      <c r="X12">
        <v>0</v>
      </c>
      <c r="Y12" s="34">
        <f>IEX!K12</f>
        <v>0</v>
      </c>
      <c r="Z12" s="34">
        <f>IEX!Q12</f>
        <v>0</v>
      </c>
      <c r="AA12" s="75">
        <f>STOA!K12</f>
        <v>62.09</v>
      </c>
      <c r="AB12" s="75">
        <f>-STOA!Q12</f>
        <v>0</v>
      </c>
      <c r="AC12">
        <f t="shared" si="0"/>
        <v>0.79630902095846645</v>
      </c>
      <c r="AD12">
        <f t="shared" si="1"/>
        <v>94.002383950287552</v>
      </c>
      <c r="AE12">
        <f>'IDT-1'!E12</f>
        <v>0</v>
      </c>
      <c r="AF12" s="24"/>
      <c r="AG12">
        <f t="shared" si="2"/>
        <v>94.002383950287552</v>
      </c>
      <c r="AI12" s="34">
        <f>PXIL!K12</f>
        <v>0</v>
      </c>
      <c r="AJ12" s="34">
        <f>PXIL!Q12</f>
        <v>0</v>
      </c>
      <c r="AK12" s="34">
        <f>RTM_IEX!K12</f>
        <v>0</v>
      </c>
      <c r="AL12" s="34">
        <f>RTM_IEX!Q12</f>
        <v>0</v>
      </c>
      <c r="AM12" s="34">
        <f>RTM_PXI!K12</f>
        <v>0</v>
      </c>
      <c r="AN12" s="34">
        <f>RTM_PXI!Q12</f>
        <v>0</v>
      </c>
      <c r="AO12" s="148">
        <f>GDAM_IEX!K12</f>
        <v>0</v>
      </c>
      <c r="AP12" s="148">
        <f>GDAM_IEX!Q12</f>
        <v>0</v>
      </c>
      <c r="AQ12" s="148">
        <f>GDAM_PXI!K12</f>
        <v>0</v>
      </c>
      <c r="AR12" s="148">
        <f>GDAM_PXI!Q12</f>
        <v>0</v>
      </c>
      <c r="AS12">
        <f>HPX!K12</f>
        <v>0</v>
      </c>
      <c r="AT12">
        <f>HPX!Q12</f>
        <v>0</v>
      </c>
    </row>
    <row r="13" spans="1:46">
      <c r="A13" t="s">
        <v>55</v>
      </c>
      <c r="D13">
        <f>TWEPL!S13</f>
        <v>1.2393000000000001</v>
      </c>
      <c r="E13">
        <f>GT_NG!S13</f>
        <v>1.9293929712460063</v>
      </c>
      <c r="F13">
        <f>GT_Spot!S13</f>
        <v>0</v>
      </c>
      <c r="G13">
        <f>PPCL_NG!S13</f>
        <v>0</v>
      </c>
      <c r="H13">
        <f>PPCL_Spot!S13</f>
        <v>0</v>
      </c>
      <c r="I13">
        <f>Bawana_NG!S13</f>
        <v>19</v>
      </c>
      <c r="J13">
        <f>Bawana_RLNG!S13</f>
        <v>0</v>
      </c>
      <c r="K13">
        <f>Bawana_Spot!S13</f>
        <v>10</v>
      </c>
      <c r="L13">
        <f>TWOMCL!R13</f>
        <v>0</v>
      </c>
      <c r="M13">
        <f>EDWPCL!V13</f>
        <v>0</v>
      </c>
      <c r="N13">
        <f>'MSW BWN'!V13</f>
        <v>0</v>
      </c>
      <c r="O13">
        <f>NDMC_ISGS_exbus!DM13</f>
        <v>0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SUMPRODUCT(LTA!J13:AN13,LTA!J$101:AN$101,LTA!J$106:AN$106)</f>
        <v>0</v>
      </c>
      <c r="U13" s="37">
        <f>SUMPRODUCT(LTA!J13:AN13,LTA!J$102:AN$102,LTA!J$106:AN$106)</f>
        <v>0</v>
      </c>
      <c r="V13" s="66">
        <f>SUMPRODUCT(MTOA!B13:G13,MTOA!B$102:G$102,MTOA!B$106:G$106)</f>
        <v>0</v>
      </c>
      <c r="W13" s="66">
        <f>SUMPRODUCT(MTOA!B13:G13,MTOA!B$101:G$101,MTOA!B$106:G$106)</f>
        <v>0</v>
      </c>
      <c r="X13">
        <v>0</v>
      </c>
      <c r="Y13" s="34">
        <f>IEX!K13</f>
        <v>0</v>
      </c>
      <c r="Z13" s="34">
        <f>IEX!Q13</f>
        <v>0</v>
      </c>
      <c r="AA13" s="75">
        <f>STOA!K13</f>
        <v>62.09</v>
      </c>
      <c r="AB13" s="75">
        <f>-STOA!Q13</f>
        <v>0</v>
      </c>
      <c r="AC13">
        <f t="shared" si="0"/>
        <v>0.79177302095846636</v>
      </c>
      <c r="AD13">
        <f t="shared" si="1"/>
        <v>93.466919950287533</v>
      </c>
      <c r="AE13">
        <f>'IDT-1'!E13</f>
        <v>0</v>
      </c>
      <c r="AF13" s="24"/>
      <c r="AG13">
        <f t="shared" si="2"/>
        <v>93.466919950287533</v>
      </c>
      <c r="AI13" s="34">
        <f>PXIL!K13</f>
        <v>0</v>
      </c>
      <c r="AJ13" s="34">
        <f>PXIL!Q13</f>
        <v>0</v>
      </c>
      <c r="AK13" s="34">
        <f>RTM_IEX!K13</f>
        <v>0</v>
      </c>
      <c r="AL13" s="34">
        <f>RTM_IEX!Q13</f>
        <v>0</v>
      </c>
      <c r="AM13" s="34">
        <f>RTM_PXI!K13</f>
        <v>0</v>
      </c>
      <c r="AN13" s="34">
        <f>RTM_PXI!Q13</f>
        <v>0</v>
      </c>
      <c r="AO13" s="148">
        <f>GDAM_IEX!K13</f>
        <v>0</v>
      </c>
      <c r="AP13" s="148">
        <f>GDAM_IEX!Q13</f>
        <v>0</v>
      </c>
      <c r="AQ13" s="148">
        <f>GDAM_PXI!K13</f>
        <v>0</v>
      </c>
      <c r="AR13" s="148">
        <f>GDAM_PXI!Q13</f>
        <v>0</v>
      </c>
      <c r="AS13">
        <f>HPX!K13</f>
        <v>0</v>
      </c>
      <c r="AT13">
        <f>HPX!Q13</f>
        <v>0</v>
      </c>
    </row>
    <row r="14" spans="1:46">
      <c r="A14" t="s">
        <v>56</v>
      </c>
      <c r="D14">
        <f>TWEPL!S14</f>
        <v>1.2393000000000001</v>
      </c>
      <c r="E14">
        <f>GT_NG!S14</f>
        <v>1.9293929712460063</v>
      </c>
      <c r="F14">
        <f>GT_Spot!S14</f>
        <v>0</v>
      </c>
      <c r="G14">
        <f>PPCL_NG!S14</f>
        <v>0</v>
      </c>
      <c r="H14">
        <f>PPCL_Spot!S14</f>
        <v>0</v>
      </c>
      <c r="I14">
        <f>Bawana_NG!S14</f>
        <v>19</v>
      </c>
      <c r="J14">
        <f>Bawana_RLNG!S14</f>
        <v>0</v>
      </c>
      <c r="K14">
        <f>Bawana_Spot!S14</f>
        <v>10</v>
      </c>
      <c r="L14">
        <f>TWOMCL!R14</f>
        <v>0</v>
      </c>
      <c r="M14">
        <f>EDWPCL!V14</f>
        <v>0</v>
      </c>
      <c r="N14">
        <f>'MSW BWN'!V14</f>
        <v>0</v>
      </c>
      <c r="O14">
        <f>NDMC_ISGS_exbus!DM14</f>
        <v>0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SUMPRODUCT(LTA!J14:AN14,LTA!J$101:AN$101,LTA!J$106:AN$106)</f>
        <v>0</v>
      </c>
      <c r="U14" s="37">
        <f>SUMPRODUCT(LTA!J14:AN14,LTA!J$102:AN$102,LTA!J$106:AN$106)</f>
        <v>0</v>
      </c>
      <c r="V14" s="66">
        <f>SUMPRODUCT(MTOA!B14:G14,MTOA!B$102:G$102,MTOA!B$106:G$106)</f>
        <v>0</v>
      </c>
      <c r="W14" s="66">
        <f>SUMPRODUCT(MTOA!B14:G14,MTOA!B$101:G$101,MTOA!B$106:G$106)</f>
        <v>0</v>
      </c>
      <c r="X14">
        <v>0</v>
      </c>
      <c r="Y14" s="34">
        <f>IEX!K14</f>
        <v>0</v>
      </c>
      <c r="Z14" s="34">
        <f>IEX!Q14</f>
        <v>0</v>
      </c>
      <c r="AA14" s="75">
        <f>STOA!K14</f>
        <v>62.09</v>
      </c>
      <c r="AB14" s="75">
        <f>-STOA!Q14</f>
        <v>0</v>
      </c>
      <c r="AC14">
        <f t="shared" si="0"/>
        <v>0.79177302095846636</v>
      </c>
      <c r="AD14">
        <f t="shared" si="1"/>
        <v>93.466919950287533</v>
      </c>
      <c r="AE14">
        <f>'IDT-1'!E14</f>
        <v>0</v>
      </c>
      <c r="AF14" s="24"/>
      <c r="AG14">
        <f t="shared" si="2"/>
        <v>93.466919950287533</v>
      </c>
      <c r="AI14" s="34">
        <f>PXIL!K14</f>
        <v>0</v>
      </c>
      <c r="AJ14" s="34">
        <f>PXIL!Q14</f>
        <v>0</v>
      </c>
      <c r="AK14" s="34">
        <f>RTM_IEX!K14</f>
        <v>0</v>
      </c>
      <c r="AL14" s="34">
        <f>RTM_IEX!Q14</f>
        <v>0</v>
      </c>
      <c r="AM14" s="34">
        <f>RTM_PXI!K14</f>
        <v>0</v>
      </c>
      <c r="AN14" s="34">
        <f>RTM_PXI!Q14</f>
        <v>0</v>
      </c>
      <c r="AO14" s="148">
        <f>GDAM_IEX!K14</f>
        <v>0</v>
      </c>
      <c r="AP14" s="148">
        <f>GDAM_IEX!Q14</f>
        <v>0</v>
      </c>
      <c r="AQ14" s="148">
        <f>GDAM_PXI!K14</f>
        <v>0</v>
      </c>
      <c r="AR14" s="148">
        <f>GDAM_PXI!Q14</f>
        <v>0</v>
      </c>
      <c r="AS14">
        <f>HPX!K14</f>
        <v>0</v>
      </c>
      <c r="AT14">
        <f>HPX!Q14</f>
        <v>0</v>
      </c>
    </row>
    <row r="15" spans="1:46">
      <c r="A15" t="s">
        <v>57</v>
      </c>
      <c r="D15">
        <f>TWEPL!S15</f>
        <v>1.2393000000000001</v>
      </c>
      <c r="E15">
        <f>GT_NG!S15</f>
        <v>1.9293929712460063</v>
      </c>
      <c r="F15">
        <f>GT_Spot!S15</f>
        <v>0</v>
      </c>
      <c r="G15">
        <f>PPCL_NG!S15</f>
        <v>0</v>
      </c>
      <c r="H15">
        <f>PPCL_Spot!S15</f>
        <v>0</v>
      </c>
      <c r="I15">
        <f>Bawana_NG!S15</f>
        <v>19</v>
      </c>
      <c r="J15">
        <f>Bawana_RLNG!S15</f>
        <v>0</v>
      </c>
      <c r="K15">
        <f>Bawana_Spot!S15</f>
        <v>10</v>
      </c>
      <c r="L15">
        <f>TWOMCL!R15</f>
        <v>0</v>
      </c>
      <c r="M15">
        <f>EDWPCL!V15</f>
        <v>0</v>
      </c>
      <c r="N15">
        <f>'MSW BWN'!V15</f>
        <v>0</v>
      </c>
      <c r="O15">
        <f>NDMC_ISGS_exbus!DM15</f>
        <v>0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SUMPRODUCT(LTA!J15:AN15,LTA!J$101:AN$101,LTA!J$106:AN$106)</f>
        <v>0</v>
      </c>
      <c r="U15" s="37">
        <f>SUMPRODUCT(LTA!J15:AN15,LTA!J$102:AN$102,LTA!J$106:AN$106)</f>
        <v>0</v>
      </c>
      <c r="V15" s="66">
        <f>SUMPRODUCT(MTOA!B15:G15,MTOA!B$102:G$102,MTOA!B$106:G$106)</f>
        <v>0</v>
      </c>
      <c r="W15" s="66">
        <f>SUMPRODUCT(MTOA!B15:G15,MTOA!B$101:G$101,MTOA!B$106:G$106)</f>
        <v>0</v>
      </c>
      <c r="X15">
        <v>0</v>
      </c>
      <c r="Y15" s="34">
        <f>IEX!K15</f>
        <v>0</v>
      </c>
      <c r="Z15" s="34">
        <f>IEX!Q15</f>
        <v>0</v>
      </c>
      <c r="AA15" s="75">
        <f>STOA!K15</f>
        <v>62.09</v>
      </c>
      <c r="AB15" s="75">
        <f>-STOA!Q15</f>
        <v>0</v>
      </c>
      <c r="AC15">
        <f t="shared" si="0"/>
        <v>0.79177302095846636</v>
      </c>
      <c r="AD15">
        <f t="shared" si="1"/>
        <v>93.466919950287533</v>
      </c>
      <c r="AE15">
        <f>'IDT-1'!E15</f>
        <v>0</v>
      </c>
      <c r="AF15" s="24"/>
      <c r="AG15">
        <f t="shared" si="2"/>
        <v>93.466919950287533</v>
      </c>
      <c r="AI15" s="34">
        <f>PXIL!K15</f>
        <v>0</v>
      </c>
      <c r="AJ15" s="34">
        <f>PXIL!Q15</f>
        <v>0</v>
      </c>
      <c r="AK15" s="34">
        <f>RTM_IEX!K15</f>
        <v>0</v>
      </c>
      <c r="AL15" s="34">
        <f>RTM_IEX!Q15</f>
        <v>0</v>
      </c>
      <c r="AM15" s="34">
        <f>RTM_PXI!K15</f>
        <v>0</v>
      </c>
      <c r="AN15" s="34">
        <f>RTM_PXI!Q15</f>
        <v>0</v>
      </c>
      <c r="AO15" s="148">
        <f>GDAM_IEX!K15</f>
        <v>0</v>
      </c>
      <c r="AP15" s="148">
        <f>GDAM_IEX!Q15</f>
        <v>0</v>
      </c>
      <c r="AQ15" s="148">
        <f>GDAM_PXI!K15</f>
        <v>0</v>
      </c>
      <c r="AR15" s="148">
        <f>GDAM_PXI!Q15</f>
        <v>0</v>
      </c>
      <c r="AS15">
        <f>HPX!K15</f>
        <v>0</v>
      </c>
      <c r="AT15">
        <f>HPX!Q15</f>
        <v>0</v>
      </c>
    </row>
    <row r="16" spans="1:46">
      <c r="A16" t="s">
        <v>58</v>
      </c>
      <c r="D16">
        <f>TWEPL!S16</f>
        <v>1.2393000000000001</v>
      </c>
      <c r="E16">
        <f>GT_NG!S16</f>
        <v>1.9293929712460063</v>
      </c>
      <c r="F16">
        <f>GT_Spot!S16</f>
        <v>0</v>
      </c>
      <c r="G16">
        <f>PPCL_NG!S16</f>
        <v>0</v>
      </c>
      <c r="H16">
        <f>PPCL_Spot!S16</f>
        <v>0</v>
      </c>
      <c r="I16">
        <f>Bawana_NG!S16</f>
        <v>19</v>
      </c>
      <c r="J16">
        <f>Bawana_RLNG!S16</f>
        <v>0</v>
      </c>
      <c r="K16">
        <f>Bawana_Spot!S16</f>
        <v>10</v>
      </c>
      <c r="L16">
        <f>TWOMCL!R16</f>
        <v>0</v>
      </c>
      <c r="M16">
        <f>EDWPCL!V16</f>
        <v>0</v>
      </c>
      <c r="N16">
        <f>'MSW BWN'!V16</f>
        <v>0</v>
      </c>
      <c r="O16">
        <f>NDMC_ISGS_exbus!DM16</f>
        <v>0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SUMPRODUCT(LTA!J16:AN16,LTA!J$101:AN$101,LTA!J$106:AN$106)</f>
        <v>0</v>
      </c>
      <c r="U16" s="37">
        <f>SUMPRODUCT(LTA!J16:AN16,LTA!J$102:AN$102,LTA!J$106:AN$106)</f>
        <v>0</v>
      </c>
      <c r="V16" s="66">
        <f>SUMPRODUCT(MTOA!B16:G16,MTOA!B$102:G$102,MTOA!B$106:G$106)</f>
        <v>0</v>
      </c>
      <c r="W16" s="66">
        <f>SUMPRODUCT(MTOA!B16:G16,MTOA!B$101:G$101,MTOA!B$106:G$106)</f>
        <v>0</v>
      </c>
      <c r="X16">
        <v>0</v>
      </c>
      <c r="Y16" s="34">
        <f>IEX!K16</f>
        <v>0</v>
      </c>
      <c r="Z16" s="34">
        <f>IEX!Q16</f>
        <v>0</v>
      </c>
      <c r="AA16" s="75">
        <f>STOA!K16</f>
        <v>62.09</v>
      </c>
      <c r="AB16" s="75">
        <f>-STOA!Q16</f>
        <v>0</v>
      </c>
      <c r="AC16">
        <f t="shared" si="0"/>
        <v>0.79177302095846636</v>
      </c>
      <c r="AD16">
        <f t="shared" si="1"/>
        <v>93.466919950287533</v>
      </c>
      <c r="AE16">
        <f>'IDT-1'!E16</f>
        <v>0</v>
      </c>
      <c r="AF16" s="24"/>
      <c r="AG16">
        <f t="shared" si="2"/>
        <v>93.466919950287533</v>
      </c>
      <c r="AI16" s="34">
        <f>PXIL!K16</f>
        <v>0</v>
      </c>
      <c r="AJ16" s="34">
        <f>PXIL!Q16</f>
        <v>0</v>
      </c>
      <c r="AK16" s="34">
        <f>RTM_IEX!K16</f>
        <v>0</v>
      </c>
      <c r="AL16" s="34">
        <f>RTM_IEX!Q16</f>
        <v>0</v>
      </c>
      <c r="AM16" s="34">
        <f>RTM_PXI!K16</f>
        <v>0</v>
      </c>
      <c r="AN16" s="34">
        <f>RTM_PXI!Q16</f>
        <v>0</v>
      </c>
      <c r="AO16" s="148">
        <f>GDAM_IEX!K16</f>
        <v>0</v>
      </c>
      <c r="AP16" s="148">
        <f>GDAM_IEX!Q16</f>
        <v>0</v>
      </c>
      <c r="AQ16" s="148">
        <f>GDAM_PXI!K16</f>
        <v>0</v>
      </c>
      <c r="AR16" s="148">
        <f>GDAM_PXI!Q16</f>
        <v>0</v>
      </c>
      <c r="AS16">
        <f>HPX!K16</f>
        <v>0</v>
      </c>
      <c r="AT16">
        <f>HPX!Q16</f>
        <v>0</v>
      </c>
    </row>
    <row r="17" spans="1:46">
      <c r="A17" t="s">
        <v>59</v>
      </c>
      <c r="D17">
        <f>TWEPL!S17</f>
        <v>1.2393000000000001</v>
      </c>
      <c r="E17">
        <f>GT_NG!S17</f>
        <v>1.9293929712460063</v>
      </c>
      <c r="F17">
        <f>GT_Spot!S17</f>
        <v>0</v>
      </c>
      <c r="G17">
        <f>PPCL_NG!S17</f>
        <v>0</v>
      </c>
      <c r="H17">
        <f>PPCL_Spot!S17</f>
        <v>0</v>
      </c>
      <c r="I17">
        <f>Bawana_NG!S17</f>
        <v>19</v>
      </c>
      <c r="J17">
        <f>Bawana_RLNG!S17</f>
        <v>0</v>
      </c>
      <c r="K17">
        <f>Bawana_Spot!S17</f>
        <v>10</v>
      </c>
      <c r="L17">
        <f>TWOMCL!R17</f>
        <v>0</v>
      </c>
      <c r="M17">
        <f>EDWPCL!V17</f>
        <v>0</v>
      </c>
      <c r="N17">
        <f>'MSW BWN'!V17</f>
        <v>0</v>
      </c>
      <c r="O17">
        <f>NDMC_ISGS_exbus!DM17</f>
        <v>0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SUMPRODUCT(LTA!J17:AN17,LTA!J$101:AN$101,LTA!J$106:AN$106)</f>
        <v>0</v>
      </c>
      <c r="U17" s="37">
        <f>SUMPRODUCT(LTA!J17:AN17,LTA!J$102:AN$102,LTA!J$106:AN$106)</f>
        <v>0</v>
      </c>
      <c r="V17" s="66">
        <f>SUMPRODUCT(MTOA!B17:G17,MTOA!B$102:G$102,MTOA!B$106:G$106)</f>
        <v>0</v>
      </c>
      <c r="W17" s="66">
        <f>SUMPRODUCT(MTOA!B17:G17,MTOA!B$101:G$101,MTOA!B$106:G$106)</f>
        <v>0</v>
      </c>
      <c r="X17">
        <v>0</v>
      </c>
      <c r="Y17" s="34">
        <f>IEX!K17</f>
        <v>0</v>
      </c>
      <c r="Z17" s="34">
        <f>IEX!Q17</f>
        <v>0</v>
      </c>
      <c r="AA17" s="75">
        <f>STOA!K17</f>
        <v>62.09</v>
      </c>
      <c r="AB17" s="75">
        <f>-STOA!Q17</f>
        <v>0</v>
      </c>
      <c r="AC17">
        <f t="shared" si="0"/>
        <v>0.79177302095846636</v>
      </c>
      <c r="AD17">
        <f t="shared" si="1"/>
        <v>93.466919950287533</v>
      </c>
      <c r="AE17">
        <f>'IDT-1'!E17</f>
        <v>0</v>
      </c>
      <c r="AF17" s="24"/>
      <c r="AG17">
        <f t="shared" si="2"/>
        <v>93.466919950287533</v>
      </c>
      <c r="AI17" s="34">
        <f>PXIL!K17</f>
        <v>0</v>
      </c>
      <c r="AJ17" s="34">
        <f>PXIL!Q17</f>
        <v>0</v>
      </c>
      <c r="AK17" s="34">
        <f>RTM_IEX!K17</f>
        <v>0</v>
      </c>
      <c r="AL17" s="34">
        <f>RTM_IEX!Q17</f>
        <v>0</v>
      </c>
      <c r="AM17" s="34">
        <f>RTM_PXI!K17</f>
        <v>0</v>
      </c>
      <c r="AN17" s="34">
        <f>RTM_PXI!Q17</f>
        <v>0</v>
      </c>
      <c r="AO17" s="148">
        <f>GDAM_IEX!K17</f>
        <v>0</v>
      </c>
      <c r="AP17" s="148">
        <f>GDAM_IEX!Q17</f>
        <v>0</v>
      </c>
      <c r="AQ17" s="148">
        <f>GDAM_PXI!K17</f>
        <v>0</v>
      </c>
      <c r="AR17" s="148">
        <f>GDAM_PXI!Q17</f>
        <v>0</v>
      </c>
      <c r="AS17">
        <f>HPX!K17</f>
        <v>0</v>
      </c>
      <c r="AT17">
        <f>HPX!Q17</f>
        <v>0</v>
      </c>
    </row>
    <row r="18" spans="1:46">
      <c r="A18" t="s">
        <v>60</v>
      </c>
      <c r="D18">
        <f>TWEPL!S18</f>
        <v>1.2393000000000001</v>
      </c>
      <c r="E18">
        <f>GT_NG!S18</f>
        <v>1.9293929712460063</v>
      </c>
      <c r="F18">
        <f>GT_Spot!S18</f>
        <v>0</v>
      </c>
      <c r="G18">
        <f>PPCL_NG!S18</f>
        <v>0</v>
      </c>
      <c r="H18">
        <f>PPCL_Spot!S18</f>
        <v>0</v>
      </c>
      <c r="I18">
        <f>Bawana_NG!S18</f>
        <v>19</v>
      </c>
      <c r="J18">
        <f>Bawana_RLNG!S18</f>
        <v>0</v>
      </c>
      <c r="K18">
        <f>Bawana_Spot!S18</f>
        <v>10</v>
      </c>
      <c r="L18">
        <f>TWOMCL!R18</f>
        <v>0</v>
      </c>
      <c r="M18">
        <f>EDWPCL!V18</f>
        <v>0</v>
      </c>
      <c r="N18">
        <f>'MSW BWN'!V18</f>
        <v>0</v>
      </c>
      <c r="O18">
        <f>NDMC_ISGS_exbus!DM18</f>
        <v>0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SUMPRODUCT(LTA!J18:AN18,LTA!J$101:AN$101,LTA!J$106:AN$106)</f>
        <v>0</v>
      </c>
      <c r="U18" s="37">
        <f>SUMPRODUCT(LTA!J18:AN18,LTA!J$102:AN$102,LTA!J$106:AN$106)</f>
        <v>0</v>
      </c>
      <c r="V18" s="66">
        <f>SUMPRODUCT(MTOA!B18:G18,MTOA!B$102:G$102,MTOA!B$106:G$106)</f>
        <v>0</v>
      </c>
      <c r="W18" s="66">
        <f>SUMPRODUCT(MTOA!B18:G18,MTOA!B$101:G$101,MTOA!B$106:G$106)</f>
        <v>0</v>
      </c>
      <c r="X18">
        <v>0</v>
      </c>
      <c r="Y18" s="34">
        <f>IEX!K18</f>
        <v>0</v>
      </c>
      <c r="Z18" s="34">
        <f>IEX!Q18</f>
        <v>0</v>
      </c>
      <c r="AA18" s="75">
        <f>STOA!K18</f>
        <v>62.09</v>
      </c>
      <c r="AB18" s="75">
        <f>-STOA!Q18</f>
        <v>0</v>
      </c>
      <c r="AC18">
        <f t="shared" si="0"/>
        <v>0.79177302095846636</v>
      </c>
      <c r="AD18">
        <f t="shared" si="1"/>
        <v>93.466919950287533</v>
      </c>
      <c r="AE18">
        <f>'IDT-1'!E18</f>
        <v>0</v>
      </c>
      <c r="AF18" s="24"/>
      <c r="AG18">
        <f t="shared" si="2"/>
        <v>93.466919950287533</v>
      </c>
      <c r="AI18" s="34">
        <f>PXIL!K18</f>
        <v>0</v>
      </c>
      <c r="AJ18" s="34">
        <f>PXIL!Q18</f>
        <v>0</v>
      </c>
      <c r="AK18" s="34">
        <f>RTM_IEX!K18</f>
        <v>0</v>
      </c>
      <c r="AL18" s="34">
        <f>RTM_IEX!Q18</f>
        <v>0</v>
      </c>
      <c r="AM18" s="34">
        <f>RTM_PXI!K18</f>
        <v>0</v>
      </c>
      <c r="AN18" s="34">
        <f>RTM_PXI!Q18</f>
        <v>0</v>
      </c>
      <c r="AO18" s="148">
        <f>GDAM_IEX!K18</f>
        <v>0</v>
      </c>
      <c r="AP18" s="148">
        <f>GDAM_IEX!Q18</f>
        <v>0</v>
      </c>
      <c r="AQ18" s="148">
        <f>GDAM_PXI!K18</f>
        <v>0</v>
      </c>
      <c r="AR18" s="148">
        <f>GDAM_PXI!Q18</f>
        <v>0</v>
      </c>
      <c r="AS18">
        <f>HPX!K18</f>
        <v>0</v>
      </c>
      <c r="AT18">
        <f>HPX!Q18</f>
        <v>0</v>
      </c>
    </row>
    <row r="19" spans="1:46">
      <c r="A19" t="s">
        <v>61</v>
      </c>
      <c r="D19">
        <f>TWEPL!S19</f>
        <v>1.2393000000000001</v>
      </c>
      <c r="E19">
        <f>GT_NG!S19</f>
        <v>1.9293929712460063</v>
      </c>
      <c r="F19">
        <f>GT_Spot!S19</f>
        <v>0</v>
      </c>
      <c r="G19">
        <f>PPCL_NG!S19</f>
        <v>0</v>
      </c>
      <c r="H19">
        <f>PPCL_Spot!S19</f>
        <v>0</v>
      </c>
      <c r="I19">
        <f>Bawana_NG!S19</f>
        <v>19</v>
      </c>
      <c r="J19">
        <f>Bawana_RLNG!S19</f>
        <v>0</v>
      </c>
      <c r="K19">
        <f>Bawana_Spot!S19</f>
        <v>10</v>
      </c>
      <c r="L19">
        <f>TWOMCL!R19</f>
        <v>0</v>
      </c>
      <c r="M19">
        <f>EDWPCL!V19</f>
        <v>0</v>
      </c>
      <c r="N19">
        <f>'MSW BWN'!V19</f>
        <v>0</v>
      </c>
      <c r="O19">
        <f>NDMC_ISGS_exbus!DM19</f>
        <v>0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SUMPRODUCT(LTA!J19:AN19,LTA!J$101:AN$101,LTA!J$106:AN$106)</f>
        <v>0</v>
      </c>
      <c r="U19" s="37">
        <f>SUMPRODUCT(LTA!J19:AN19,LTA!J$102:AN$102,LTA!J$106:AN$106)</f>
        <v>0</v>
      </c>
      <c r="V19" s="66">
        <f>SUMPRODUCT(MTOA!B19:G19,MTOA!B$102:G$102,MTOA!B$106:G$106)</f>
        <v>0</v>
      </c>
      <c r="W19" s="66">
        <f>SUMPRODUCT(MTOA!B19:G19,MTOA!B$101:G$101,MTOA!B$106:G$106)</f>
        <v>0</v>
      </c>
      <c r="X19">
        <v>0</v>
      </c>
      <c r="Y19" s="34">
        <f>IEX!K19</f>
        <v>0</v>
      </c>
      <c r="Z19" s="34">
        <f>IEX!Q19</f>
        <v>0</v>
      </c>
      <c r="AA19" s="75">
        <f>STOA!K19</f>
        <v>62.09</v>
      </c>
      <c r="AB19" s="75">
        <f>-STOA!Q19</f>
        <v>0</v>
      </c>
      <c r="AC19">
        <f t="shared" si="0"/>
        <v>0.79177302095846636</v>
      </c>
      <c r="AD19">
        <f t="shared" si="1"/>
        <v>93.466919950287533</v>
      </c>
      <c r="AE19">
        <f>'IDT-1'!E19</f>
        <v>0</v>
      </c>
      <c r="AF19" s="24"/>
      <c r="AG19">
        <f t="shared" si="2"/>
        <v>93.466919950287533</v>
      </c>
      <c r="AI19" s="34">
        <f>PXIL!K19</f>
        <v>0</v>
      </c>
      <c r="AJ19" s="34">
        <f>PXIL!Q19</f>
        <v>0</v>
      </c>
      <c r="AK19" s="34">
        <f>RTM_IEX!K19</f>
        <v>0</v>
      </c>
      <c r="AL19" s="34">
        <f>RTM_IEX!Q19</f>
        <v>0</v>
      </c>
      <c r="AM19" s="34">
        <f>RTM_PXI!K19</f>
        <v>0</v>
      </c>
      <c r="AN19" s="34">
        <f>RTM_PXI!Q19</f>
        <v>0</v>
      </c>
      <c r="AO19" s="148">
        <f>GDAM_IEX!K19</f>
        <v>0</v>
      </c>
      <c r="AP19" s="148">
        <f>GDAM_IEX!Q19</f>
        <v>0</v>
      </c>
      <c r="AQ19" s="148">
        <f>GDAM_PXI!K19</f>
        <v>0</v>
      </c>
      <c r="AR19" s="148">
        <f>GDAM_PXI!Q19</f>
        <v>0</v>
      </c>
      <c r="AS19">
        <f>HPX!K19</f>
        <v>0</v>
      </c>
      <c r="AT19">
        <f>HPX!Q19</f>
        <v>0</v>
      </c>
    </row>
    <row r="20" spans="1:46">
      <c r="A20" t="s">
        <v>62</v>
      </c>
      <c r="D20">
        <f>TWEPL!S20</f>
        <v>1.2393000000000001</v>
      </c>
      <c r="E20">
        <f>GT_NG!S20</f>
        <v>1.9821086261980829</v>
      </c>
      <c r="F20">
        <f>GT_Spot!S20</f>
        <v>0</v>
      </c>
      <c r="G20">
        <f>PPCL_NG!S20</f>
        <v>0</v>
      </c>
      <c r="H20">
        <f>PPCL_Spot!S20</f>
        <v>0</v>
      </c>
      <c r="I20">
        <f>Bawana_NG!S20</f>
        <v>19</v>
      </c>
      <c r="J20">
        <f>Bawana_RLNG!S20</f>
        <v>0</v>
      </c>
      <c r="K20">
        <f>Bawana_Spot!S20</f>
        <v>10</v>
      </c>
      <c r="L20">
        <f>TWOMCL!R20</f>
        <v>0</v>
      </c>
      <c r="M20">
        <f>EDWPCL!V20</f>
        <v>0</v>
      </c>
      <c r="N20">
        <f>'MSW BWN'!V20</f>
        <v>0</v>
      </c>
      <c r="O20">
        <f>NDMC_ISGS_exbus!DM20</f>
        <v>0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SUMPRODUCT(LTA!J20:AN20,LTA!J$101:AN$101,LTA!J$106:AN$106)</f>
        <v>0</v>
      </c>
      <c r="U20" s="37">
        <f>SUMPRODUCT(LTA!J20:AN20,LTA!J$102:AN$102,LTA!J$106:AN$106)</f>
        <v>0</v>
      </c>
      <c r="V20" s="66">
        <f>SUMPRODUCT(MTOA!B20:G20,MTOA!B$102:G$102,MTOA!B$106:G$106)</f>
        <v>0</v>
      </c>
      <c r="W20" s="66">
        <f>SUMPRODUCT(MTOA!B20:G20,MTOA!B$101:G$101,MTOA!B$106:G$106)</f>
        <v>0</v>
      </c>
      <c r="X20">
        <v>0</v>
      </c>
      <c r="Y20" s="34">
        <f>IEX!K20</f>
        <v>0</v>
      </c>
      <c r="Z20" s="34">
        <f>IEX!Q20</f>
        <v>0</v>
      </c>
      <c r="AA20" s="75">
        <f>STOA!K20</f>
        <v>62.09</v>
      </c>
      <c r="AB20" s="75">
        <f>-STOA!Q20</f>
        <v>0</v>
      </c>
      <c r="AC20">
        <f t="shared" si="0"/>
        <v>0.79221583246006388</v>
      </c>
      <c r="AD20">
        <f t="shared" si="1"/>
        <v>93.519192793738029</v>
      </c>
      <c r="AE20">
        <f>'IDT-1'!E20</f>
        <v>0</v>
      </c>
      <c r="AF20" s="24"/>
      <c r="AG20">
        <f t="shared" si="2"/>
        <v>93.519192793738029</v>
      </c>
      <c r="AI20" s="34">
        <f>PXIL!K20</f>
        <v>0</v>
      </c>
      <c r="AJ20" s="34">
        <f>PXIL!Q20</f>
        <v>0</v>
      </c>
      <c r="AK20" s="34">
        <f>RTM_IEX!K20</f>
        <v>0</v>
      </c>
      <c r="AL20" s="34">
        <f>RTM_IEX!Q20</f>
        <v>0</v>
      </c>
      <c r="AM20" s="34">
        <f>RTM_PXI!K20</f>
        <v>0</v>
      </c>
      <c r="AN20" s="34">
        <f>RTM_PXI!Q20</f>
        <v>0</v>
      </c>
      <c r="AO20" s="148">
        <f>GDAM_IEX!K20</f>
        <v>0</v>
      </c>
      <c r="AP20" s="148">
        <f>GDAM_IEX!Q20</f>
        <v>0</v>
      </c>
      <c r="AQ20" s="148">
        <f>GDAM_PXI!K20</f>
        <v>0</v>
      </c>
      <c r="AR20" s="148">
        <f>GDAM_PXI!Q20</f>
        <v>0</v>
      </c>
      <c r="AS20">
        <f>HPX!K20</f>
        <v>0</v>
      </c>
      <c r="AT20">
        <f>HPX!Q20</f>
        <v>0</v>
      </c>
    </row>
    <row r="21" spans="1:46">
      <c r="A21" t="s">
        <v>63</v>
      </c>
      <c r="D21">
        <f>TWEPL!S21</f>
        <v>1.2393000000000001</v>
      </c>
      <c r="E21">
        <f>GT_NG!S21</f>
        <v>1.9821086261980829</v>
      </c>
      <c r="F21">
        <f>GT_Spot!S21</f>
        <v>0</v>
      </c>
      <c r="G21">
        <f>PPCL_NG!S21</f>
        <v>0</v>
      </c>
      <c r="H21">
        <f>PPCL_Spot!S21</f>
        <v>0</v>
      </c>
      <c r="I21">
        <f>Bawana_NG!S21</f>
        <v>19</v>
      </c>
      <c r="J21">
        <f>Bawana_RLNG!S21</f>
        <v>0</v>
      </c>
      <c r="K21">
        <f>Bawana_Spot!S21</f>
        <v>10</v>
      </c>
      <c r="L21">
        <f>TWOMCL!R21</f>
        <v>0</v>
      </c>
      <c r="M21">
        <f>EDWPCL!V21</f>
        <v>0</v>
      </c>
      <c r="N21">
        <f>'MSW BWN'!V21</f>
        <v>0</v>
      </c>
      <c r="O21">
        <f>NDMC_ISGS_exbus!DM21</f>
        <v>0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SUMPRODUCT(LTA!J21:AN21,LTA!J$101:AN$101,LTA!J$106:AN$106)</f>
        <v>0</v>
      </c>
      <c r="U21" s="37">
        <f>SUMPRODUCT(LTA!J21:AN21,LTA!J$102:AN$102,LTA!J$106:AN$106)</f>
        <v>0</v>
      </c>
      <c r="V21" s="66">
        <f>SUMPRODUCT(MTOA!B21:G21,MTOA!B$102:G$102,MTOA!B$106:G$106)</f>
        <v>0</v>
      </c>
      <c r="W21" s="66">
        <f>SUMPRODUCT(MTOA!B21:G21,MTOA!B$101:G$101,MTOA!B$106:G$106)</f>
        <v>0</v>
      </c>
      <c r="X21">
        <v>0</v>
      </c>
      <c r="Y21" s="34">
        <f>IEX!K21</f>
        <v>0</v>
      </c>
      <c r="Z21" s="34">
        <f>IEX!Q21</f>
        <v>0</v>
      </c>
      <c r="AA21" s="75">
        <f>STOA!K21</f>
        <v>62.09</v>
      </c>
      <c r="AB21" s="75">
        <f>-STOA!Q21</f>
        <v>0</v>
      </c>
      <c r="AC21">
        <f t="shared" si="0"/>
        <v>0.79221583246006388</v>
      </c>
      <c r="AD21">
        <f t="shared" si="1"/>
        <v>93.519192793738029</v>
      </c>
      <c r="AE21">
        <f>'IDT-1'!E21</f>
        <v>0</v>
      </c>
      <c r="AF21" s="24"/>
      <c r="AG21">
        <f t="shared" si="2"/>
        <v>93.519192793738029</v>
      </c>
      <c r="AI21" s="34">
        <f>PXIL!K21</f>
        <v>0</v>
      </c>
      <c r="AJ21" s="34">
        <f>PXIL!Q21</f>
        <v>0</v>
      </c>
      <c r="AK21" s="34">
        <f>RTM_IEX!K21</f>
        <v>0</v>
      </c>
      <c r="AL21" s="34">
        <f>RTM_IEX!Q21</f>
        <v>0</v>
      </c>
      <c r="AM21" s="34">
        <f>RTM_PXI!K21</f>
        <v>0</v>
      </c>
      <c r="AN21" s="34">
        <f>RTM_PXI!Q21</f>
        <v>0</v>
      </c>
      <c r="AO21" s="148">
        <f>GDAM_IEX!K21</f>
        <v>0</v>
      </c>
      <c r="AP21" s="148">
        <f>GDAM_IEX!Q21</f>
        <v>0</v>
      </c>
      <c r="AQ21" s="148">
        <f>GDAM_PXI!K21</f>
        <v>0</v>
      </c>
      <c r="AR21" s="148">
        <f>GDAM_PXI!Q21</f>
        <v>0</v>
      </c>
      <c r="AS21">
        <f>HPX!K21</f>
        <v>0</v>
      </c>
      <c r="AT21">
        <f>HPX!Q21</f>
        <v>0</v>
      </c>
    </row>
    <row r="22" spans="1:46">
      <c r="A22" t="s">
        <v>64</v>
      </c>
      <c r="D22">
        <f>TWEPL!S22</f>
        <v>1.2393000000000001</v>
      </c>
      <c r="E22">
        <f>GT_NG!S22</f>
        <v>1.9821086261980829</v>
      </c>
      <c r="F22">
        <f>GT_Spot!S22</f>
        <v>0</v>
      </c>
      <c r="G22">
        <f>PPCL_NG!S22</f>
        <v>0</v>
      </c>
      <c r="H22">
        <f>PPCL_Spot!S22</f>
        <v>0</v>
      </c>
      <c r="I22">
        <f>Bawana_NG!S22</f>
        <v>19</v>
      </c>
      <c r="J22">
        <f>Bawana_RLNG!S22</f>
        <v>0</v>
      </c>
      <c r="K22">
        <f>Bawana_Spot!S22</f>
        <v>10</v>
      </c>
      <c r="L22">
        <f>TWOMCL!R22</f>
        <v>0</v>
      </c>
      <c r="M22">
        <f>EDWPCL!V22</f>
        <v>0</v>
      </c>
      <c r="N22">
        <f>'MSW BWN'!V22</f>
        <v>0</v>
      </c>
      <c r="O22">
        <f>NDMC_ISGS_exbus!DM22</f>
        <v>0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SUMPRODUCT(LTA!J22:AN22,LTA!J$101:AN$101,LTA!J$106:AN$106)</f>
        <v>0</v>
      </c>
      <c r="U22" s="37">
        <f>SUMPRODUCT(LTA!J22:AN22,LTA!J$102:AN$102,LTA!J$106:AN$106)</f>
        <v>0</v>
      </c>
      <c r="V22" s="66">
        <f>SUMPRODUCT(MTOA!B22:G22,MTOA!B$102:G$102,MTOA!B$106:G$106)</f>
        <v>0</v>
      </c>
      <c r="W22" s="66">
        <f>SUMPRODUCT(MTOA!B22:G22,MTOA!B$101:G$101,MTOA!B$106:G$106)</f>
        <v>0</v>
      </c>
      <c r="X22">
        <v>0</v>
      </c>
      <c r="Y22" s="34">
        <f>IEX!K22</f>
        <v>0</v>
      </c>
      <c r="Z22" s="34">
        <f>IEX!Q22</f>
        <v>0</v>
      </c>
      <c r="AA22" s="75">
        <f>STOA!K22</f>
        <v>62.09</v>
      </c>
      <c r="AB22" s="75">
        <f>-STOA!Q22</f>
        <v>0</v>
      </c>
      <c r="AC22">
        <f t="shared" si="0"/>
        <v>0.79221583246006388</v>
      </c>
      <c r="AD22">
        <f t="shared" si="1"/>
        <v>93.519192793738029</v>
      </c>
      <c r="AE22">
        <f>'IDT-1'!E22</f>
        <v>0</v>
      </c>
      <c r="AF22" s="24"/>
      <c r="AG22">
        <f t="shared" si="2"/>
        <v>93.519192793738029</v>
      </c>
      <c r="AI22" s="34">
        <f>PXIL!K22</f>
        <v>0</v>
      </c>
      <c r="AJ22" s="34">
        <f>PXIL!Q22</f>
        <v>0</v>
      </c>
      <c r="AK22" s="34">
        <f>RTM_IEX!K22</f>
        <v>0</v>
      </c>
      <c r="AL22" s="34">
        <f>RTM_IEX!Q22</f>
        <v>0</v>
      </c>
      <c r="AM22" s="34">
        <f>RTM_PXI!K22</f>
        <v>0</v>
      </c>
      <c r="AN22" s="34">
        <f>RTM_PXI!Q22</f>
        <v>0</v>
      </c>
      <c r="AO22" s="148">
        <f>GDAM_IEX!K22</f>
        <v>0</v>
      </c>
      <c r="AP22" s="148">
        <f>GDAM_IEX!Q22</f>
        <v>0</v>
      </c>
      <c r="AQ22" s="148">
        <f>GDAM_PXI!K22</f>
        <v>0</v>
      </c>
      <c r="AR22" s="148">
        <f>GDAM_PXI!Q22</f>
        <v>0</v>
      </c>
      <c r="AS22">
        <f>HPX!K22</f>
        <v>0</v>
      </c>
      <c r="AT22">
        <f>HPX!Q22</f>
        <v>0</v>
      </c>
    </row>
    <row r="23" spans="1:46">
      <c r="A23" t="s">
        <v>65</v>
      </c>
      <c r="D23">
        <f>TWEPL!S23</f>
        <v>1.2393000000000001</v>
      </c>
      <c r="E23">
        <f>GT_NG!S23</f>
        <v>1.9821086261980829</v>
      </c>
      <c r="F23">
        <f>GT_Spot!S23</f>
        <v>0</v>
      </c>
      <c r="G23">
        <f>PPCL_NG!S23</f>
        <v>0</v>
      </c>
      <c r="H23">
        <f>PPCL_Spot!S23</f>
        <v>0</v>
      </c>
      <c r="I23">
        <f>Bawana_NG!S23</f>
        <v>23</v>
      </c>
      <c r="J23">
        <f>Bawana_RLNG!S23</f>
        <v>0</v>
      </c>
      <c r="K23">
        <f>Bawana_Spot!S23</f>
        <v>10</v>
      </c>
      <c r="L23">
        <f>TWOMCL!R23</f>
        <v>0</v>
      </c>
      <c r="M23">
        <f>EDWPCL!V23</f>
        <v>0</v>
      </c>
      <c r="N23">
        <f>'MSW BWN'!V23</f>
        <v>0</v>
      </c>
      <c r="O23">
        <f>NDMC_ISGS_exbus!DM23</f>
        <v>0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SUMPRODUCT(LTA!J23:AN23,LTA!J$101:AN$101,LTA!J$106:AN$106)</f>
        <v>0</v>
      </c>
      <c r="U23" s="37">
        <f>SUMPRODUCT(LTA!J23:AN23,LTA!J$102:AN$102,LTA!J$106:AN$106)</f>
        <v>0</v>
      </c>
      <c r="V23" s="66">
        <f>SUMPRODUCT(MTOA!B23:G23,MTOA!B$102:G$102,MTOA!B$106:G$106)</f>
        <v>0</v>
      </c>
      <c r="W23" s="66">
        <f>SUMPRODUCT(MTOA!B23:G23,MTOA!B$101:G$101,MTOA!B$106:G$106)</f>
        <v>0</v>
      </c>
      <c r="X23">
        <v>0</v>
      </c>
      <c r="Y23" s="34">
        <f>IEX!K23</f>
        <v>0</v>
      </c>
      <c r="Z23" s="34">
        <f>IEX!Q23</f>
        <v>0</v>
      </c>
      <c r="AA23" s="75">
        <f>STOA!K23</f>
        <v>62.09</v>
      </c>
      <c r="AB23" s="75">
        <f>-STOA!Q23</f>
        <v>0</v>
      </c>
      <c r="AC23">
        <f t="shared" si="0"/>
        <v>0.82581583246006385</v>
      </c>
      <c r="AD23">
        <f t="shared" si="1"/>
        <v>97.485592793738022</v>
      </c>
      <c r="AE23">
        <f>'IDT-1'!E23</f>
        <v>0</v>
      </c>
      <c r="AF23" s="24"/>
      <c r="AG23">
        <f t="shared" si="2"/>
        <v>97.485592793738022</v>
      </c>
      <c r="AI23" s="34">
        <f>PXIL!K23</f>
        <v>0</v>
      </c>
      <c r="AJ23" s="34">
        <f>PXIL!Q23</f>
        <v>0</v>
      </c>
      <c r="AK23" s="34">
        <f>RTM_IEX!K23</f>
        <v>0</v>
      </c>
      <c r="AL23" s="34">
        <f>RTM_IEX!Q23</f>
        <v>0</v>
      </c>
      <c r="AM23" s="34">
        <f>RTM_PXI!K23</f>
        <v>0</v>
      </c>
      <c r="AN23" s="34">
        <f>RTM_PXI!Q23</f>
        <v>0</v>
      </c>
      <c r="AO23" s="148">
        <f>GDAM_IEX!K23</f>
        <v>0</v>
      </c>
      <c r="AP23" s="148">
        <f>GDAM_IEX!Q23</f>
        <v>0</v>
      </c>
      <c r="AQ23" s="148">
        <f>GDAM_PXI!K23</f>
        <v>0</v>
      </c>
      <c r="AR23" s="148">
        <f>GDAM_PXI!Q23</f>
        <v>0</v>
      </c>
      <c r="AS23">
        <f>HPX!K23</f>
        <v>0</v>
      </c>
      <c r="AT23">
        <f>HPX!Q23</f>
        <v>0</v>
      </c>
    </row>
    <row r="24" spans="1:46">
      <c r="A24" t="s">
        <v>66</v>
      </c>
      <c r="D24">
        <f>TWEPL!S24</f>
        <v>1.2393000000000001</v>
      </c>
      <c r="E24">
        <f>GT_NG!S24</f>
        <v>1.9821086261980829</v>
      </c>
      <c r="F24">
        <f>GT_Spot!S24</f>
        <v>0</v>
      </c>
      <c r="G24">
        <f>PPCL_NG!S24</f>
        <v>0</v>
      </c>
      <c r="H24">
        <f>PPCL_Spot!S24</f>
        <v>0</v>
      </c>
      <c r="I24">
        <f>Bawana_NG!S24</f>
        <v>23</v>
      </c>
      <c r="J24">
        <f>Bawana_RLNG!S24</f>
        <v>0</v>
      </c>
      <c r="K24">
        <f>Bawana_Spot!S24</f>
        <v>10</v>
      </c>
      <c r="L24">
        <f>TWOMCL!R24</f>
        <v>0</v>
      </c>
      <c r="M24">
        <f>EDWPCL!V24</f>
        <v>0</v>
      </c>
      <c r="N24">
        <f>'MSW BWN'!V24</f>
        <v>0</v>
      </c>
      <c r="O24">
        <f>NDMC_ISGS_exbus!DM24</f>
        <v>0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SUMPRODUCT(LTA!J24:AN24,LTA!J$101:AN$101,LTA!J$106:AN$106)</f>
        <v>0</v>
      </c>
      <c r="U24" s="37">
        <f>SUMPRODUCT(LTA!J24:AN24,LTA!J$102:AN$102,LTA!J$106:AN$106)</f>
        <v>0</v>
      </c>
      <c r="V24" s="66">
        <f>SUMPRODUCT(MTOA!B24:G24,MTOA!B$102:G$102,MTOA!B$106:G$106)</f>
        <v>0</v>
      </c>
      <c r="W24" s="66">
        <f>SUMPRODUCT(MTOA!B24:G24,MTOA!B$101:G$101,MTOA!B$106:G$106)</f>
        <v>0</v>
      </c>
      <c r="X24">
        <v>0</v>
      </c>
      <c r="Y24" s="34">
        <f>IEX!K24</f>
        <v>0</v>
      </c>
      <c r="Z24" s="34">
        <f>IEX!Q24</f>
        <v>0</v>
      </c>
      <c r="AA24" s="75">
        <f>STOA!K24</f>
        <v>62.09</v>
      </c>
      <c r="AB24" s="75">
        <f>-STOA!Q24</f>
        <v>0</v>
      </c>
      <c r="AC24">
        <f t="shared" si="0"/>
        <v>0.82581583246006385</v>
      </c>
      <c r="AD24">
        <f t="shared" si="1"/>
        <v>97.485592793738022</v>
      </c>
      <c r="AE24">
        <f>'IDT-1'!E24</f>
        <v>0</v>
      </c>
      <c r="AF24" s="24"/>
      <c r="AG24">
        <f t="shared" si="2"/>
        <v>97.485592793738022</v>
      </c>
      <c r="AI24" s="34">
        <f>PXIL!K24</f>
        <v>0</v>
      </c>
      <c r="AJ24" s="34">
        <f>PXIL!Q24</f>
        <v>0</v>
      </c>
      <c r="AK24" s="34">
        <f>RTM_IEX!K24</f>
        <v>0</v>
      </c>
      <c r="AL24" s="34">
        <f>RTM_IEX!Q24</f>
        <v>0</v>
      </c>
      <c r="AM24" s="34">
        <f>RTM_PXI!K24</f>
        <v>0</v>
      </c>
      <c r="AN24" s="34">
        <f>RTM_PXI!Q24</f>
        <v>0</v>
      </c>
      <c r="AO24" s="148">
        <f>GDAM_IEX!K24</f>
        <v>0</v>
      </c>
      <c r="AP24" s="148">
        <f>GDAM_IEX!Q24</f>
        <v>0</v>
      </c>
      <c r="AQ24" s="148">
        <f>GDAM_PXI!K24</f>
        <v>0</v>
      </c>
      <c r="AR24" s="148">
        <f>GDAM_PXI!Q24</f>
        <v>0</v>
      </c>
      <c r="AS24">
        <f>HPX!K24</f>
        <v>0</v>
      </c>
      <c r="AT24">
        <f>HPX!Q24</f>
        <v>0</v>
      </c>
    </row>
    <row r="25" spans="1:46">
      <c r="A25" t="s">
        <v>67</v>
      </c>
      <c r="D25">
        <f>TWEPL!S25</f>
        <v>1.2393000000000001</v>
      </c>
      <c r="E25">
        <f>GT_NG!S25</f>
        <v>1.9821086261980829</v>
      </c>
      <c r="F25">
        <f>GT_Spot!S25</f>
        <v>0</v>
      </c>
      <c r="G25">
        <f>PPCL_NG!S25</f>
        <v>0</v>
      </c>
      <c r="H25">
        <f>PPCL_Spot!S25</f>
        <v>0</v>
      </c>
      <c r="I25">
        <f>Bawana_NG!S25</f>
        <v>23</v>
      </c>
      <c r="J25">
        <f>Bawana_RLNG!S25</f>
        <v>0</v>
      </c>
      <c r="K25">
        <f>Bawana_Spot!S25</f>
        <v>10</v>
      </c>
      <c r="L25">
        <f>TWOMCL!R25</f>
        <v>0</v>
      </c>
      <c r="M25">
        <f>EDWPCL!V25</f>
        <v>0</v>
      </c>
      <c r="N25">
        <f>'MSW BWN'!V25</f>
        <v>0</v>
      </c>
      <c r="O25">
        <f>NDMC_ISGS_exbus!DM25</f>
        <v>0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SUMPRODUCT(LTA!J25:AN25,LTA!J$101:AN$101,LTA!J$106:AN$106)</f>
        <v>0</v>
      </c>
      <c r="U25" s="37">
        <f>SUMPRODUCT(LTA!J25:AN25,LTA!J$102:AN$102,LTA!J$106:AN$106)</f>
        <v>0</v>
      </c>
      <c r="V25" s="66">
        <f>SUMPRODUCT(MTOA!B25:G25,MTOA!B$102:G$102,MTOA!B$106:G$106)</f>
        <v>0</v>
      </c>
      <c r="W25" s="66">
        <f>SUMPRODUCT(MTOA!B25:G25,MTOA!B$101:G$101,MTOA!B$106:G$106)</f>
        <v>0</v>
      </c>
      <c r="X25">
        <v>0</v>
      </c>
      <c r="Y25" s="34">
        <f>IEX!K25</f>
        <v>0</v>
      </c>
      <c r="Z25" s="34">
        <f>IEX!Q25</f>
        <v>0</v>
      </c>
      <c r="AA25" s="75">
        <f>STOA!K25</f>
        <v>62.09</v>
      </c>
      <c r="AB25" s="75">
        <f>-STOA!Q25</f>
        <v>0</v>
      </c>
      <c r="AC25">
        <f t="shared" si="0"/>
        <v>0.82581583246006385</v>
      </c>
      <c r="AD25">
        <f t="shared" si="1"/>
        <v>97.485592793738022</v>
      </c>
      <c r="AE25">
        <f>'IDT-1'!E25</f>
        <v>0</v>
      </c>
      <c r="AF25" s="24"/>
      <c r="AG25">
        <f t="shared" si="2"/>
        <v>97.485592793738022</v>
      </c>
      <c r="AI25" s="34">
        <f>PXIL!K25</f>
        <v>0</v>
      </c>
      <c r="AJ25" s="34">
        <f>PXIL!Q25</f>
        <v>0</v>
      </c>
      <c r="AK25" s="34">
        <f>RTM_IEX!K25</f>
        <v>0</v>
      </c>
      <c r="AL25" s="34">
        <f>RTM_IEX!Q25</f>
        <v>0</v>
      </c>
      <c r="AM25" s="34">
        <f>RTM_PXI!K25</f>
        <v>0</v>
      </c>
      <c r="AN25" s="34">
        <f>RTM_PXI!Q25</f>
        <v>0</v>
      </c>
      <c r="AO25" s="148">
        <f>GDAM_IEX!K25</f>
        <v>0</v>
      </c>
      <c r="AP25" s="148">
        <f>GDAM_IEX!Q25</f>
        <v>0</v>
      </c>
      <c r="AQ25" s="148">
        <f>GDAM_PXI!K25</f>
        <v>0</v>
      </c>
      <c r="AR25" s="148">
        <f>GDAM_PXI!Q25</f>
        <v>0</v>
      </c>
      <c r="AS25">
        <f>HPX!K25</f>
        <v>0</v>
      </c>
      <c r="AT25">
        <f>HPX!Q25</f>
        <v>0</v>
      </c>
    </row>
    <row r="26" spans="1:46">
      <c r="A26" t="s">
        <v>68</v>
      </c>
      <c r="D26">
        <f>TWEPL!S26</f>
        <v>1.2393000000000001</v>
      </c>
      <c r="E26">
        <f>GT_NG!S26</f>
        <v>1.9821086261980829</v>
      </c>
      <c r="F26">
        <f>GT_Spot!S26</f>
        <v>0</v>
      </c>
      <c r="G26">
        <f>PPCL_NG!S26</f>
        <v>0</v>
      </c>
      <c r="H26">
        <f>PPCL_Spot!S26</f>
        <v>0</v>
      </c>
      <c r="I26">
        <f>Bawana_NG!S26</f>
        <v>23</v>
      </c>
      <c r="J26">
        <f>Bawana_RLNG!S26</f>
        <v>0</v>
      </c>
      <c r="K26">
        <f>Bawana_Spot!S26</f>
        <v>13.18</v>
      </c>
      <c r="L26">
        <f>TWOMCL!R26</f>
        <v>0</v>
      </c>
      <c r="M26">
        <f>EDWPCL!V26</f>
        <v>0</v>
      </c>
      <c r="N26">
        <f>'MSW BWN'!V26</f>
        <v>0</v>
      </c>
      <c r="O26">
        <f>NDMC_ISGS_exbus!DM26</f>
        <v>0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SUMPRODUCT(LTA!J26:AN26,LTA!J$101:AN$101,LTA!J$106:AN$106)</f>
        <v>0</v>
      </c>
      <c r="U26" s="37">
        <f>SUMPRODUCT(LTA!J26:AN26,LTA!J$102:AN$102,LTA!J$106:AN$106)</f>
        <v>0</v>
      </c>
      <c r="V26" s="66">
        <f>SUMPRODUCT(MTOA!B26:G26,MTOA!B$102:G$102,MTOA!B$106:G$106)</f>
        <v>0</v>
      </c>
      <c r="W26" s="66">
        <f>SUMPRODUCT(MTOA!B26:G26,MTOA!B$101:G$101,MTOA!B$106:G$106)</f>
        <v>0</v>
      </c>
      <c r="X26">
        <v>0</v>
      </c>
      <c r="Y26" s="34">
        <f>IEX!K26</f>
        <v>0</v>
      </c>
      <c r="Z26" s="34">
        <f>IEX!Q26</f>
        <v>0</v>
      </c>
      <c r="AA26" s="75">
        <f>STOA!K26</f>
        <v>62.09</v>
      </c>
      <c r="AB26" s="75">
        <f>-STOA!Q26</f>
        <v>0</v>
      </c>
      <c r="AC26">
        <f t="shared" si="0"/>
        <v>0.85252783246006381</v>
      </c>
      <c r="AD26">
        <f t="shared" si="1"/>
        <v>100.63888079373801</v>
      </c>
      <c r="AE26">
        <f>'IDT-1'!E26</f>
        <v>0</v>
      </c>
      <c r="AF26" s="24"/>
      <c r="AG26">
        <f t="shared" si="2"/>
        <v>100.63888079373801</v>
      </c>
      <c r="AI26" s="34">
        <f>PXIL!K26</f>
        <v>0</v>
      </c>
      <c r="AJ26" s="34">
        <f>PXIL!Q26</f>
        <v>0</v>
      </c>
      <c r="AK26" s="34">
        <f>RTM_IEX!K26</f>
        <v>0</v>
      </c>
      <c r="AL26" s="34">
        <f>RTM_IEX!Q26</f>
        <v>0</v>
      </c>
      <c r="AM26" s="34">
        <f>RTM_PXI!K26</f>
        <v>0</v>
      </c>
      <c r="AN26" s="34">
        <f>RTM_PXI!Q26</f>
        <v>0</v>
      </c>
      <c r="AO26" s="148">
        <f>GDAM_IEX!K26</f>
        <v>0</v>
      </c>
      <c r="AP26" s="148">
        <f>GDAM_IEX!Q26</f>
        <v>0</v>
      </c>
      <c r="AQ26" s="148">
        <f>GDAM_PXI!K26</f>
        <v>0</v>
      </c>
      <c r="AR26" s="148">
        <f>GDAM_PXI!Q26</f>
        <v>0</v>
      </c>
      <c r="AS26">
        <f>HPX!K26</f>
        <v>0</v>
      </c>
      <c r="AT26">
        <f>HPX!Q26</f>
        <v>0</v>
      </c>
    </row>
    <row r="27" spans="1:46">
      <c r="A27" t="s">
        <v>69</v>
      </c>
      <c r="D27">
        <f>TWEPL!S27</f>
        <v>1.2393000000000001</v>
      </c>
      <c r="E27">
        <f>GT_NG!S27</f>
        <v>1.9821086261980829</v>
      </c>
      <c r="F27">
        <f>GT_Spot!S27</f>
        <v>0</v>
      </c>
      <c r="G27">
        <f>PPCL_NG!S27</f>
        <v>0</v>
      </c>
      <c r="H27">
        <f>PPCL_Spot!S27</f>
        <v>0</v>
      </c>
      <c r="I27">
        <f>Bawana_NG!S27</f>
        <v>22.999101597593846</v>
      </c>
      <c r="J27">
        <f>Bawana_RLNG!S27</f>
        <v>0</v>
      </c>
      <c r="K27">
        <f>Bawana_Spot!S27</f>
        <v>18.95</v>
      </c>
      <c r="L27">
        <f>TWOMCL!R27</f>
        <v>0</v>
      </c>
      <c r="M27">
        <f>EDWPCL!V27</f>
        <v>0</v>
      </c>
      <c r="N27">
        <f>'MSW BWN'!V27</f>
        <v>0</v>
      </c>
      <c r="O27">
        <f>NDMC_ISGS_exbus!DM27</f>
        <v>0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SUMPRODUCT(LTA!J27:AN27,LTA!J$101:AN$101,LTA!J$106:AN$106)</f>
        <v>0</v>
      </c>
      <c r="U27" s="37">
        <f>SUMPRODUCT(LTA!J27:AN27,LTA!J$102:AN$102,LTA!J$106:AN$106)</f>
        <v>0</v>
      </c>
      <c r="V27" s="66">
        <f>SUMPRODUCT(MTOA!B27:G27,MTOA!B$102:G$102,MTOA!B$106:G$106)</f>
        <v>0</v>
      </c>
      <c r="W27" s="66">
        <f>SUMPRODUCT(MTOA!B27:G27,MTOA!B$101:G$101,MTOA!B$106:G$106)</f>
        <v>0</v>
      </c>
      <c r="X27">
        <v>0</v>
      </c>
      <c r="Y27" s="34">
        <f>IEX!K27</f>
        <v>0</v>
      </c>
      <c r="Z27" s="34">
        <f>IEX!Q27</f>
        <v>0</v>
      </c>
      <c r="AA27" s="75">
        <f>STOA!K27</f>
        <v>62.09</v>
      </c>
      <c r="AB27" s="75">
        <f>-STOA!Q27</f>
        <v>0</v>
      </c>
      <c r="AC27">
        <f t="shared" si="0"/>
        <v>0.90098828587985214</v>
      </c>
      <c r="AD27">
        <f t="shared" si="1"/>
        <v>106.35952193791208</v>
      </c>
      <c r="AE27">
        <f>'IDT-1'!E27</f>
        <v>0</v>
      </c>
      <c r="AF27" s="24"/>
      <c r="AG27">
        <f t="shared" si="2"/>
        <v>106.35952193791208</v>
      </c>
      <c r="AI27" s="34">
        <f>PXIL!K27</f>
        <v>0</v>
      </c>
      <c r="AJ27" s="34">
        <f>PXIL!Q27</f>
        <v>0</v>
      </c>
      <c r="AK27" s="34">
        <f>RTM_IEX!K27</f>
        <v>0</v>
      </c>
      <c r="AL27" s="34">
        <f>RTM_IEX!Q27</f>
        <v>0</v>
      </c>
      <c r="AM27" s="34">
        <f>RTM_PXI!K27</f>
        <v>0</v>
      </c>
      <c r="AN27" s="34">
        <f>RTM_PXI!Q27</f>
        <v>0</v>
      </c>
      <c r="AO27" s="148">
        <f>GDAM_IEX!K27</f>
        <v>0</v>
      </c>
      <c r="AP27" s="148">
        <f>GDAM_IEX!Q27</f>
        <v>0</v>
      </c>
      <c r="AQ27" s="148">
        <f>GDAM_PXI!K27</f>
        <v>0</v>
      </c>
      <c r="AR27" s="148">
        <f>GDAM_PXI!Q27</f>
        <v>0</v>
      </c>
      <c r="AS27">
        <f>HPX!K27</f>
        <v>0</v>
      </c>
      <c r="AT27">
        <f>HPX!Q27</f>
        <v>0</v>
      </c>
    </row>
    <row r="28" spans="1:46">
      <c r="A28" t="s">
        <v>70</v>
      </c>
      <c r="D28">
        <f>TWEPL!S28</f>
        <v>1.2393000000000001</v>
      </c>
      <c r="E28">
        <f>GT_NG!S28</f>
        <v>1.9821086261980829</v>
      </c>
      <c r="F28">
        <f>GT_Spot!S28</f>
        <v>0</v>
      </c>
      <c r="G28">
        <f>PPCL_NG!S28</f>
        <v>0</v>
      </c>
      <c r="H28">
        <f>PPCL_Spot!S28</f>
        <v>0</v>
      </c>
      <c r="I28">
        <f>Bawana_NG!S28</f>
        <v>22.999101597593846</v>
      </c>
      <c r="J28">
        <f>Bawana_RLNG!S28</f>
        <v>0</v>
      </c>
      <c r="K28">
        <f>Bawana_Spot!S28</f>
        <v>25.21</v>
      </c>
      <c r="L28">
        <f>TWOMCL!R28</f>
        <v>0</v>
      </c>
      <c r="M28">
        <f>EDWPCL!V28</f>
        <v>0</v>
      </c>
      <c r="N28">
        <f>'MSW BWN'!V28</f>
        <v>0</v>
      </c>
      <c r="O28">
        <f>NDMC_ISGS_exbus!DM28</f>
        <v>0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SUMPRODUCT(LTA!J28:AN28,LTA!J$101:AN$101,LTA!J$106:AN$106)</f>
        <v>0</v>
      </c>
      <c r="U28" s="37">
        <f>SUMPRODUCT(LTA!J28:AN28,LTA!J$102:AN$102,LTA!J$106:AN$106)</f>
        <v>0</v>
      </c>
      <c r="V28" s="66">
        <f>SUMPRODUCT(MTOA!B28:G28,MTOA!B$102:G$102,MTOA!B$106:G$106)</f>
        <v>0</v>
      </c>
      <c r="W28" s="66">
        <f>SUMPRODUCT(MTOA!B28:G28,MTOA!B$101:G$101,MTOA!B$106:G$106)</f>
        <v>0</v>
      </c>
      <c r="X28">
        <v>0</v>
      </c>
      <c r="Y28" s="34">
        <f>IEX!K28</f>
        <v>0</v>
      </c>
      <c r="Z28" s="34">
        <f>IEX!Q28</f>
        <v>0</v>
      </c>
      <c r="AA28" s="75">
        <f>STOA!K28</f>
        <v>62.09</v>
      </c>
      <c r="AB28" s="75">
        <f>-STOA!Q28</f>
        <v>0</v>
      </c>
      <c r="AC28">
        <f t="shared" si="0"/>
        <v>0.95357228587985221</v>
      </c>
      <c r="AD28">
        <f t="shared" si="1"/>
        <v>112.56693793791207</v>
      </c>
      <c r="AE28">
        <f>'IDT-1'!E28</f>
        <v>0</v>
      </c>
      <c r="AF28" s="24"/>
      <c r="AG28">
        <f t="shared" si="2"/>
        <v>112.56693793791207</v>
      </c>
      <c r="AI28" s="34">
        <f>PXIL!K28</f>
        <v>0</v>
      </c>
      <c r="AJ28" s="34">
        <f>PXIL!Q28</f>
        <v>0</v>
      </c>
      <c r="AK28" s="34">
        <f>RTM_IEX!K28</f>
        <v>0</v>
      </c>
      <c r="AL28" s="34">
        <f>RTM_IEX!Q28</f>
        <v>0</v>
      </c>
      <c r="AM28" s="34">
        <f>RTM_PXI!K28</f>
        <v>0</v>
      </c>
      <c r="AN28" s="34">
        <f>RTM_PXI!Q28</f>
        <v>0</v>
      </c>
      <c r="AO28" s="148">
        <f>GDAM_IEX!K28</f>
        <v>0</v>
      </c>
      <c r="AP28" s="148">
        <f>GDAM_IEX!Q28</f>
        <v>0</v>
      </c>
      <c r="AQ28" s="148">
        <f>GDAM_PXI!K28</f>
        <v>0</v>
      </c>
      <c r="AR28" s="148">
        <f>GDAM_PXI!Q28</f>
        <v>0</v>
      </c>
      <c r="AS28">
        <f>HPX!K28</f>
        <v>0</v>
      </c>
      <c r="AT28">
        <f>HPX!Q28</f>
        <v>0</v>
      </c>
    </row>
    <row r="29" spans="1:46">
      <c r="A29" t="s">
        <v>71</v>
      </c>
      <c r="D29">
        <f>TWEPL!S29</f>
        <v>1.2393000000000001</v>
      </c>
      <c r="E29">
        <f>GT_NG!S29</f>
        <v>1.9821086261980829</v>
      </c>
      <c r="F29">
        <f>GT_Spot!S29</f>
        <v>0</v>
      </c>
      <c r="G29">
        <f>PPCL_NG!S29</f>
        <v>0</v>
      </c>
      <c r="H29">
        <f>PPCL_Spot!S29</f>
        <v>0</v>
      </c>
      <c r="I29">
        <f>Bawana_NG!S29</f>
        <v>22.999101597593846</v>
      </c>
      <c r="J29">
        <f>Bawana_RLNG!S29</f>
        <v>0</v>
      </c>
      <c r="K29">
        <f>Bawana_Spot!S29</f>
        <v>25.21</v>
      </c>
      <c r="L29">
        <f>TWOMCL!R29</f>
        <v>0</v>
      </c>
      <c r="M29">
        <f>EDWPCL!V29</f>
        <v>0</v>
      </c>
      <c r="N29">
        <f>'MSW BWN'!V29</f>
        <v>0</v>
      </c>
      <c r="O29">
        <f>NDMC_ISGS_exbus!DM29</f>
        <v>0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SUMPRODUCT(LTA!J29:AN29,LTA!J$101:AN$101,LTA!J$106:AN$106)</f>
        <v>0</v>
      </c>
      <c r="U29" s="37">
        <f>SUMPRODUCT(LTA!J29:AN29,LTA!J$102:AN$102,LTA!J$106:AN$106)</f>
        <v>0</v>
      </c>
      <c r="V29" s="66">
        <f>SUMPRODUCT(MTOA!B29:G29,MTOA!B$102:G$102,MTOA!B$106:G$106)</f>
        <v>0</v>
      </c>
      <c r="W29" s="66">
        <f>SUMPRODUCT(MTOA!B29:G29,MTOA!B$101:G$101,MTOA!B$106:G$106)</f>
        <v>0</v>
      </c>
      <c r="X29">
        <v>0</v>
      </c>
      <c r="Y29" s="34">
        <f>IEX!K29</f>
        <v>8.2200000000000006</v>
      </c>
      <c r="Z29" s="34">
        <f>IEX!Q29</f>
        <v>0</v>
      </c>
      <c r="AA29" s="75">
        <f>STOA!K29</f>
        <v>62.09</v>
      </c>
      <c r="AB29" s="75">
        <f>-STOA!Q29</f>
        <v>0</v>
      </c>
      <c r="AC29">
        <f t="shared" si="0"/>
        <v>1.0917522858798521</v>
      </c>
      <c r="AD29">
        <f t="shared" si="1"/>
        <v>128.87875793791207</v>
      </c>
      <c r="AE29">
        <f>'IDT-1'!E29</f>
        <v>0</v>
      </c>
      <c r="AF29" s="24"/>
      <c r="AG29">
        <f t="shared" si="2"/>
        <v>128.87875793791207</v>
      </c>
      <c r="AI29" s="34">
        <f>PXIL!K29</f>
        <v>0</v>
      </c>
      <c r="AJ29" s="34">
        <f>PXIL!Q29</f>
        <v>0</v>
      </c>
      <c r="AK29" s="34">
        <f>RTM_IEX!K29</f>
        <v>0</v>
      </c>
      <c r="AL29" s="34">
        <f>RTM_IEX!Q29</f>
        <v>0</v>
      </c>
      <c r="AM29" s="34">
        <f>RTM_PXI!K29</f>
        <v>0</v>
      </c>
      <c r="AN29" s="34">
        <f>RTM_PXI!Q29</f>
        <v>0</v>
      </c>
      <c r="AO29" s="148">
        <f>GDAM_IEX!K29</f>
        <v>8.23</v>
      </c>
      <c r="AP29" s="148">
        <f>GDAM_IEX!Q29</f>
        <v>0</v>
      </c>
      <c r="AQ29" s="148">
        <f>GDAM_PXI!K29</f>
        <v>0</v>
      </c>
      <c r="AR29" s="148">
        <f>GDAM_PXI!Q29</f>
        <v>0</v>
      </c>
      <c r="AS29">
        <f>HPX!K29</f>
        <v>0</v>
      </c>
      <c r="AT29">
        <f>HPX!Q29</f>
        <v>0</v>
      </c>
    </row>
    <row r="30" spans="1:46">
      <c r="A30" t="s">
        <v>72</v>
      </c>
      <c r="D30">
        <f>TWEPL!S30</f>
        <v>1.2393000000000001</v>
      </c>
      <c r="E30">
        <f>GT_NG!S30</f>
        <v>1.9821086261980829</v>
      </c>
      <c r="F30">
        <f>GT_Spot!S30</f>
        <v>0</v>
      </c>
      <c r="G30">
        <f>PPCL_NG!S30</f>
        <v>0</v>
      </c>
      <c r="H30">
        <f>PPCL_Spot!S30</f>
        <v>0</v>
      </c>
      <c r="I30">
        <f>Bawana_NG!S30</f>
        <v>22.999101597593846</v>
      </c>
      <c r="J30">
        <f>Bawana_RLNG!S30</f>
        <v>0</v>
      </c>
      <c r="K30">
        <f>Bawana_Spot!S30</f>
        <v>25.21</v>
      </c>
      <c r="L30">
        <f>TWOMCL!R30</f>
        <v>0</v>
      </c>
      <c r="M30">
        <f>EDWPCL!V30</f>
        <v>0</v>
      </c>
      <c r="N30">
        <f>'MSW BWN'!V30</f>
        <v>0</v>
      </c>
      <c r="O30">
        <f>NDMC_ISGS_exbus!DM30</f>
        <v>0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SUMPRODUCT(LTA!J30:AN30,LTA!J$101:AN$101,LTA!J$106:AN$106)</f>
        <v>0</v>
      </c>
      <c r="U30" s="37">
        <f>SUMPRODUCT(LTA!J30:AN30,LTA!J$102:AN$102,LTA!J$106:AN$106)</f>
        <v>0</v>
      </c>
      <c r="V30" s="66">
        <f>SUMPRODUCT(MTOA!B30:G30,MTOA!B$102:G$102,MTOA!B$106:G$106)</f>
        <v>0</v>
      </c>
      <c r="W30" s="66">
        <f>SUMPRODUCT(MTOA!B30:G30,MTOA!B$101:G$101,MTOA!B$106:G$106)</f>
        <v>0</v>
      </c>
      <c r="X30">
        <v>0</v>
      </c>
      <c r="Y30" s="34">
        <f>IEX!K30</f>
        <v>11.48</v>
      </c>
      <c r="Z30" s="34">
        <f>IEX!Q30</f>
        <v>0</v>
      </c>
      <c r="AA30" s="75">
        <f>STOA!K30</f>
        <v>62.09</v>
      </c>
      <c r="AB30" s="75">
        <f>-STOA!Q30</f>
        <v>0</v>
      </c>
      <c r="AC30">
        <f t="shared" si="0"/>
        <v>1.1051922858798522</v>
      </c>
      <c r="AD30">
        <f t="shared" si="1"/>
        <v>130.46531793791206</v>
      </c>
      <c r="AE30">
        <f>'IDT-1'!E30</f>
        <v>0</v>
      </c>
      <c r="AF30" s="24"/>
      <c r="AG30">
        <f t="shared" si="2"/>
        <v>130.46531793791206</v>
      </c>
      <c r="AI30" s="34">
        <f>PXIL!K30</f>
        <v>0</v>
      </c>
      <c r="AJ30" s="34">
        <f>PXIL!Q30</f>
        <v>0</v>
      </c>
      <c r="AK30" s="34">
        <f>RTM_IEX!K30</f>
        <v>0</v>
      </c>
      <c r="AL30" s="34">
        <f>RTM_IEX!Q30</f>
        <v>0</v>
      </c>
      <c r="AM30" s="34">
        <f>RTM_PXI!K30</f>
        <v>0</v>
      </c>
      <c r="AN30" s="34">
        <f>RTM_PXI!Q30</f>
        <v>0</v>
      </c>
      <c r="AO30" s="148">
        <f>GDAM_IEX!K30</f>
        <v>6.57</v>
      </c>
      <c r="AP30" s="148">
        <f>GDAM_IEX!Q30</f>
        <v>0</v>
      </c>
      <c r="AQ30" s="148">
        <f>GDAM_PXI!K30</f>
        <v>0</v>
      </c>
      <c r="AR30" s="148">
        <f>GDAM_PXI!Q30</f>
        <v>0</v>
      </c>
      <c r="AS30">
        <f>HPX!K30</f>
        <v>0</v>
      </c>
      <c r="AT30">
        <f>HPX!Q30</f>
        <v>0</v>
      </c>
    </row>
    <row r="31" spans="1:46">
      <c r="A31" t="s">
        <v>73</v>
      </c>
      <c r="D31">
        <f>TWEPL!S31</f>
        <v>1.2393000000000001</v>
      </c>
      <c r="E31">
        <f>GT_NG!S31</f>
        <v>1.9821086261980829</v>
      </c>
      <c r="F31">
        <f>GT_Spot!S31</f>
        <v>0</v>
      </c>
      <c r="G31">
        <f>PPCL_NG!S31</f>
        <v>0</v>
      </c>
      <c r="H31">
        <f>PPCL_Spot!S31</f>
        <v>0</v>
      </c>
      <c r="I31">
        <f>Bawana_NG!S31</f>
        <v>22.999101597593846</v>
      </c>
      <c r="J31">
        <f>Bawana_RLNG!S31</f>
        <v>0</v>
      </c>
      <c r="K31">
        <f>Bawana_Spot!S31</f>
        <v>25.21</v>
      </c>
      <c r="L31">
        <f>TWOMCL!R31</f>
        <v>0</v>
      </c>
      <c r="M31">
        <f>EDWPCL!V31</f>
        <v>0</v>
      </c>
      <c r="N31">
        <f>'MSW BWN'!V31</f>
        <v>0</v>
      </c>
      <c r="O31">
        <f>NDMC_ISGS_exbus!DM31</f>
        <v>0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SUMPRODUCT(LTA!J31:AN31,LTA!J$101:AN$101,LTA!J$106:AN$106)</f>
        <v>0</v>
      </c>
      <c r="U31" s="37">
        <f>SUMPRODUCT(LTA!J31:AN31,LTA!J$102:AN$102,LTA!J$106:AN$106)</f>
        <v>0</v>
      </c>
      <c r="V31" s="66">
        <f>SUMPRODUCT(MTOA!B31:G31,MTOA!B$102:G$102,MTOA!B$106:G$106)</f>
        <v>0</v>
      </c>
      <c r="W31" s="66">
        <f>SUMPRODUCT(MTOA!B31:G31,MTOA!B$101:G$101,MTOA!B$106:G$106)</f>
        <v>0</v>
      </c>
      <c r="X31">
        <v>0</v>
      </c>
      <c r="Y31" s="34">
        <f>IEX!K31</f>
        <v>11.09</v>
      </c>
      <c r="Z31" s="34">
        <f>IEX!Q31</f>
        <v>0</v>
      </c>
      <c r="AA31" s="75">
        <f>STOA!K31</f>
        <v>62.09</v>
      </c>
      <c r="AB31" s="75">
        <f>-STOA!Q31</f>
        <v>0</v>
      </c>
      <c r="AC31">
        <f t="shared" si="0"/>
        <v>1.1219922858798521</v>
      </c>
      <c r="AD31">
        <f t="shared" si="1"/>
        <v>132.4485179379121</v>
      </c>
      <c r="AE31">
        <f>'IDT-1'!E31</f>
        <v>0</v>
      </c>
      <c r="AF31" s="24"/>
      <c r="AG31">
        <f t="shared" si="2"/>
        <v>132.4485179379121</v>
      </c>
      <c r="AI31" s="34">
        <f>PXIL!K31</f>
        <v>0</v>
      </c>
      <c r="AJ31" s="34">
        <f>PXIL!Q31</f>
        <v>0</v>
      </c>
      <c r="AK31" s="34">
        <f>RTM_IEX!K31</f>
        <v>5.0999999999999996</v>
      </c>
      <c r="AL31" s="34">
        <f>RTM_IEX!Q31</f>
        <v>0</v>
      </c>
      <c r="AM31" s="34">
        <f>RTM_PXI!K31</f>
        <v>0</v>
      </c>
      <c r="AN31" s="34">
        <f>RTM_PXI!Q31</f>
        <v>0</v>
      </c>
      <c r="AO31" s="148">
        <f>GDAM_IEX!K31</f>
        <v>3.86</v>
      </c>
      <c r="AP31" s="148">
        <f>GDAM_IEX!Q31</f>
        <v>0</v>
      </c>
      <c r="AQ31" s="148">
        <f>GDAM_PXI!K31</f>
        <v>0</v>
      </c>
      <c r="AR31" s="148">
        <f>GDAM_PXI!Q31</f>
        <v>0</v>
      </c>
      <c r="AS31">
        <f>HPX!K31</f>
        <v>0</v>
      </c>
      <c r="AT31">
        <f>HPX!Q31</f>
        <v>0</v>
      </c>
    </row>
    <row r="32" spans="1:46">
      <c r="A32" t="s">
        <v>74</v>
      </c>
      <c r="D32">
        <f>TWEPL!S32</f>
        <v>1.2393000000000001</v>
      </c>
      <c r="E32">
        <f>GT_NG!S32</f>
        <v>1.9821086261980829</v>
      </c>
      <c r="F32">
        <f>GT_Spot!S32</f>
        <v>0</v>
      </c>
      <c r="G32">
        <f>PPCL_NG!S32</f>
        <v>0</v>
      </c>
      <c r="H32">
        <f>PPCL_Spot!S32</f>
        <v>0</v>
      </c>
      <c r="I32">
        <f>Bawana_NG!S32</f>
        <v>22.999101597593846</v>
      </c>
      <c r="J32">
        <f>Bawana_RLNG!S32</f>
        <v>0</v>
      </c>
      <c r="K32">
        <f>Bawana_Spot!S32</f>
        <v>25.21</v>
      </c>
      <c r="L32">
        <f>TWOMCL!R32</f>
        <v>0</v>
      </c>
      <c r="M32">
        <f>EDWPCL!V32</f>
        <v>0</v>
      </c>
      <c r="N32">
        <f>'MSW BWN'!V32</f>
        <v>0</v>
      </c>
      <c r="O32">
        <f>NDMC_ISGS_exbus!DM32</f>
        <v>0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SUMPRODUCT(LTA!J32:AN32,LTA!J$101:AN$101,LTA!J$106:AN$106)</f>
        <v>0</v>
      </c>
      <c r="U32" s="37">
        <f>SUMPRODUCT(LTA!J32:AN32,LTA!J$102:AN$102,LTA!J$106:AN$106)</f>
        <v>0</v>
      </c>
      <c r="V32" s="66">
        <f>SUMPRODUCT(MTOA!B32:G32,MTOA!B$102:G$102,MTOA!B$106:G$106)</f>
        <v>0</v>
      </c>
      <c r="W32" s="66">
        <f>SUMPRODUCT(MTOA!B32:G32,MTOA!B$101:G$101,MTOA!B$106:G$106)</f>
        <v>0</v>
      </c>
      <c r="X32">
        <v>0</v>
      </c>
      <c r="Y32" s="34">
        <f>IEX!K32</f>
        <v>9.64</v>
      </c>
      <c r="Z32" s="34">
        <f>IEX!Q32</f>
        <v>0</v>
      </c>
      <c r="AA32" s="75">
        <f>STOA!K32</f>
        <v>62.09</v>
      </c>
      <c r="AB32" s="75">
        <f>-STOA!Q32</f>
        <v>0</v>
      </c>
      <c r="AC32">
        <f t="shared" si="0"/>
        <v>1.0931802858798523</v>
      </c>
      <c r="AD32">
        <f t="shared" si="1"/>
        <v>129.04732993791208</v>
      </c>
      <c r="AE32">
        <f>'IDT-1'!E32</f>
        <v>0</v>
      </c>
      <c r="AF32" s="24"/>
      <c r="AG32">
        <f t="shared" si="2"/>
        <v>129.04732993791208</v>
      </c>
      <c r="AI32" s="34">
        <f>PXIL!K32</f>
        <v>0</v>
      </c>
      <c r="AJ32" s="34">
        <f>PXIL!Q32</f>
        <v>0</v>
      </c>
      <c r="AK32" s="34">
        <f>RTM_IEX!K32</f>
        <v>4.07</v>
      </c>
      <c r="AL32" s="34">
        <f>RTM_IEX!Q32</f>
        <v>0</v>
      </c>
      <c r="AM32" s="34">
        <f>RTM_PXI!K32</f>
        <v>0</v>
      </c>
      <c r="AN32" s="34">
        <f>RTM_PXI!Q32</f>
        <v>0</v>
      </c>
      <c r="AO32" s="148">
        <f>GDAM_IEX!K32</f>
        <v>2.91</v>
      </c>
      <c r="AP32" s="148">
        <f>GDAM_IEX!Q32</f>
        <v>0</v>
      </c>
      <c r="AQ32" s="148">
        <f>GDAM_PXI!K32</f>
        <v>0</v>
      </c>
      <c r="AR32" s="148">
        <f>GDAM_PXI!Q32</f>
        <v>0</v>
      </c>
      <c r="AS32">
        <f>HPX!K32</f>
        <v>0</v>
      </c>
      <c r="AT32">
        <f>HPX!Q32</f>
        <v>0</v>
      </c>
    </row>
    <row r="33" spans="1:46">
      <c r="A33" t="s">
        <v>75</v>
      </c>
      <c r="D33">
        <f>TWEPL!S33</f>
        <v>1.2393000000000001</v>
      </c>
      <c r="E33">
        <f>GT_NG!S33</f>
        <v>1.9821086261980829</v>
      </c>
      <c r="F33">
        <f>GT_Spot!S33</f>
        <v>0</v>
      </c>
      <c r="G33">
        <f>PPCL_NG!S33</f>
        <v>0</v>
      </c>
      <c r="H33">
        <f>PPCL_Spot!S33</f>
        <v>0</v>
      </c>
      <c r="I33">
        <f>Bawana_NG!S33</f>
        <v>22.999101597593846</v>
      </c>
      <c r="J33">
        <f>Bawana_RLNG!S33</f>
        <v>0</v>
      </c>
      <c r="K33">
        <f>Bawana_Spot!S33</f>
        <v>27</v>
      </c>
      <c r="L33">
        <f>TWOMCL!R33</f>
        <v>0</v>
      </c>
      <c r="M33">
        <f>EDWPCL!V33</f>
        <v>0</v>
      </c>
      <c r="N33">
        <f>'MSW BWN'!V33</f>
        <v>0</v>
      </c>
      <c r="O33">
        <f>NDMC_ISGS_exbus!DM33</f>
        <v>0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SUMPRODUCT(LTA!J33:AN33,LTA!J$101:AN$101,LTA!J$106:AN$106)</f>
        <v>0</v>
      </c>
      <c r="U33" s="37">
        <f>SUMPRODUCT(LTA!J33:AN33,LTA!J$102:AN$102,LTA!J$106:AN$106)</f>
        <v>0</v>
      </c>
      <c r="V33" s="66">
        <f>SUMPRODUCT(MTOA!B33:G33,MTOA!B$102:G$102,MTOA!B$106:G$106)</f>
        <v>0</v>
      </c>
      <c r="W33" s="66">
        <f>SUMPRODUCT(MTOA!B33:G33,MTOA!B$101:G$101,MTOA!B$106:G$106)</f>
        <v>0</v>
      </c>
      <c r="X33">
        <v>0</v>
      </c>
      <c r="Y33" s="34">
        <f>IEX!K33</f>
        <v>8.2899999999999991</v>
      </c>
      <c r="Z33" s="34">
        <f>IEX!Q33</f>
        <v>0</v>
      </c>
      <c r="AA33" s="75">
        <f>STOA!K33</f>
        <v>62.09</v>
      </c>
      <c r="AB33" s="75">
        <f>-STOA!Q33</f>
        <v>0</v>
      </c>
      <c r="AC33">
        <f t="shared" si="0"/>
        <v>1.0894002858798522</v>
      </c>
      <c r="AD33">
        <f t="shared" si="1"/>
        <v>128.60110993791207</v>
      </c>
      <c r="AE33">
        <f>'IDT-1'!E33</f>
        <v>0</v>
      </c>
      <c r="AF33" s="24"/>
      <c r="AG33">
        <f t="shared" si="2"/>
        <v>128.60110993791207</v>
      </c>
      <c r="AI33" s="34">
        <f>PXIL!K33</f>
        <v>0</v>
      </c>
      <c r="AJ33" s="34">
        <f>PXIL!Q33</f>
        <v>0</v>
      </c>
      <c r="AK33" s="34">
        <f>RTM_IEX!K33</f>
        <v>3.85</v>
      </c>
      <c r="AL33" s="34">
        <f>RTM_IEX!Q33</f>
        <v>0</v>
      </c>
      <c r="AM33" s="34">
        <f>RTM_PXI!K33</f>
        <v>0</v>
      </c>
      <c r="AN33" s="34">
        <f>RTM_PXI!Q33</f>
        <v>0</v>
      </c>
      <c r="AO33" s="148">
        <f>GDAM_IEX!K33</f>
        <v>2.2400000000000002</v>
      </c>
      <c r="AP33" s="148">
        <f>GDAM_IEX!Q33</f>
        <v>0</v>
      </c>
      <c r="AQ33" s="148">
        <f>GDAM_PXI!K33</f>
        <v>0</v>
      </c>
      <c r="AR33" s="148">
        <f>GDAM_PXI!Q33</f>
        <v>0</v>
      </c>
      <c r="AS33">
        <f>HPX!K33</f>
        <v>0</v>
      </c>
      <c r="AT33">
        <f>HPX!Q33</f>
        <v>0</v>
      </c>
    </row>
    <row r="34" spans="1:46">
      <c r="A34" t="s">
        <v>76</v>
      </c>
      <c r="D34">
        <f>TWEPL!S34</f>
        <v>1.2393000000000001</v>
      </c>
      <c r="E34">
        <f>GT_NG!S34</f>
        <v>1.9821086261980829</v>
      </c>
      <c r="F34">
        <f>GT_Spot!S34</f>
        <v>0</v>
      </c>
      <c r="G34">
        <f>PPCL_NG!S34</f>
        <v>0</v>
      </c>
      <c r="H34">
        <f>PPCL_Spot!S34</f>
        <v>0</v>
      </c>
      <c r="I34">
        <f>Bawana_NG!S34</f>
        <v>22.999101597593846</v>
      </c>
      <c r="J34">
        <f>Bawana_RLNG!S34</f>
        <v>0</v>
      </c>
      <c r="K34">
        <f>Bawana_Spot!S34</f>
        <v>27</v>
      </c>
      <c r="L34">
        <f>TWOMCL!R34</f>
        <v>0</v>
      </c>
      <c r="M34">
        <f>EDWPCL!V34</f>
        <v>0</v>
      </c>
      <c r="N34">
        <f>'MSW BWN'!V34</f>
        <v>0</v>
      </c>
      <c r="O34">
        <f>NDMC_ISGS_exbus!DM34</f>
        <v>0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SUMPRODUCT(LTA!J34:AN34,LTA!J$101:AN$101,LTA!J$106:AN$106)</f>
        <v>0</v>
      </c>
      <c r="U34" s="37">
        <f>SUMPRODUCT(LTA!J34:AN34,LTA!J$102:AN$102,LTA!J$106:AN$106)</f>
        <v>0</v>
      </c>
      <c r="V34" s="66">
        <f>SUMPRODUCT(MTOA!B34:G34,MTOA!B$102:G$102,MTOA!B$106:G$106)</f>
        <v>0</v>
      </c>
      <c r="W34" s="66">
        <f>SUMPRODUCT(MTOA!B34:G34,MTOA!B$101:G$101,MTOA!B$106:G$106)</f>
        <v>0</v>
      </c>
      <c r="X34">
        <v>0</v>
      </c>
      <c r="Y34" s="34">
        <f>IEX!K34</f>
        <v>9.11</v>
      </c>
      <c r="Z34" s="34">
        <f>IEX!Q34</f>
        <v>0</v>
      </c>
      <c r="AA34" s="75">
        <f>STOA!K34</f>
        <v>62.09</v>
      </c>
      <c r="AB34" s="75">
        <f>-STOA!Q34</f>
        <v>0</v>
      </c>
      <c r="AC34">
        <f t="shared" si="0"/>
        <v>1.1151882858798521</v>
      </c>
      <c r="AD34">
        <f t="shared" si="1"/>
        <v>131.64532193791209</v>
      </c>
      <c r="AE34">
        <f>'IDT-1'!E34</f>
        <v>0</v>
      </c>
      <c r="AF34" s="24"/>
      <c r="AG34">
        <f t="shared" si="2"/>
        <v>131.64532193791209</v>
      </c>
      <c r="AI34" s="34">
        <f>PXIL!K34</f>
        <v>0</v>
      </c>
      <c r="AJ34" s="34">
        <f>PXIL!Q34</f>
        <v>0</v>
      </c>
      <c r="AK34" s="34">
        <f>RTM_IEX!K34</f>
        <v>5.68</v>
      </c>
      <c r="AL34" s="34">
        <f>RTM_IEX!Q34</f>
        <v>0</v>
      </c>
      <c r="AM34" s="34">
        <f>RTM_PXI!K34</f>
        <v>0</v>
      </c>
      <c r="AN34" s="34">
        <f>RTM_PXI!Q34</f>
        <v>0</v>
      </c>
      <c r="AO34" s="148">
        <f>GDAM_IEX!K34</f>
        <v>2.66</v>
      </c>
      <c r="AP34" s="148">
        <f>GDAM_IEX!Q34</f>
        <v>0</v>
      </c>
      <c r="AQ34" s="148">
        <f>GDAM_PXI!K34</f>
        <v>0</v>
      </c>
      <c r="AR34" s="148">
        <f>GDAM_PXI!Q34</f>
        <v>0</v>
      </c>
      <c r="AS34">
        <f>HPX!K34</f>
        <v>0</v>
      </c>
      <c r="AT34">
        <f>HPX!Q34</f>
        <v>0</v>
      </c>
    </row>
    <row r="35" spans="1:46">
      <c r="A35" t="s">
        <v>77</v>
      </c>
      <c r="D35">
        <f>TWEPL!S35</f>
        <v>1.2393000000000001</v>
      </c>
      <c r="E35">
        <f>GT_NG!S35</f>
        <v>1.9827086183310536</v>
      </c>
      <c r="F35">
        <f>GT_Spot!S35</f>
        <v>0</v>
      </c>
      <c r="G35">
        <f>PPCL_NG!S35</f>
        <v>0</v>
      </c>
      <c r="H35">
        <f>PPCL_Spot!S35</f>
        <v>0</v>
      </c>
      <c r="I35">
        <f>Bawana_NG!S35</f>
        <v>22.999101597593846</v>
      </c>
      <c r="J35">
        <f>Bawana_RLNG!S35</f>
        <v>0</v>
      </c>
      <c r="K35">
        <f>Bawana_Spot!S35</f>
        <v>27</v>
      </c>
      <c r="L35">
        <f>TWOMCL!R35</f>
        <v>0</v>
      </c>
      <c r="M35">
        <f>EDWPCL!V35</f>
        <v>0</v>
      </c>
      <c r="N35">
        <f>'MSW BWN'!V35</f>
        <v>0</v>
      </c>
      <c r="O35">
        <f>NDMC_ISGS_exbus!DM35</f>
        <v>0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SUMPRODUCT(LTA!J35:AN35,LTA!J$101:AN$101,LTA!J$106:AN$106)</f>
        <v>0</v>
      </c>
      <c r="U35" s="37">
        <f>SUMPRODUCT(LTA!J35:AN35,LTA!J$102:AN$102,LTA!J$106:AN$106)</f>
        <v>0</v>
      </c>
      <c r="V35" s="66">
        <f>SUMPRODUCT(MTOA!B35:G35,MTOA!B$102:G$102,MTOA!B$106:G$106)</f>
        <v>0</v>
      </c>
      <c r="W35" s="66">
        <f>SUMPRODUCT(MTOA!B35:G35,MTOA!B$101:G$101,MTOA!B$106:G$106)</f>
        <v>0</v>
      </c>
      <c r="X35">
        <v>0</v>
      </c>
      <c r="Y35" s="34">
        <f>IEX!K35</f>
        <v>9.4</v>
      </c>
      <c r="Z35" s="34">
        <f>IEX!Q35</f>
        <v>0</v>
      </c>
      <c r="AA35" s="75">
        <f>STOA!K35</f>
        <v>62.09</v>
      </c>
      <c r="AB35" s="75">
        <f>-STOA!Q35</f>
        <v>0</v>
      </c>
      <c r="AC35">
        <f t="shared" si="0"/>
        <v>1.1511453258137689</v>
      </c>
      <c r="AD35">
        <f t="shared" si="1"/>
        <v>135.88996489011112</v>
      </c>
      <c r="AE35">
        <f>'IDT-1'!E35</f>
        <v>0</v>
      </c>
      <c r="AF35" s="24"/>
      <c r="AG35">
        <f t="shared" si="2"/>
        <v>135.88996489011112</v>
      </c>
      <c r="AI35" s="34">
        <f>PXIL!K35</f>
        <v>0</v>
      </c>
      <c r="AJ35" s="34">
        <f>PXIL!Q35</f>
        <v>0</v>
      </c>
      <c r="AK35" s="34">
        <f>RTM_IEX!K35</f>
        <v>5.51</v>
      </c>
      <c r="AL35" s="34">
        <f>RTM_IEX!Q35</f>
        <v>0</v>
      </c>
      <c r="AM35" s="34">
        <f>RTM_PXI!K35</f>
        <v>0</v>
      </c>
      <c r="AN35" s="34">
        <f>RTM_PXI!Q35</f>
        <v>0</v>
      </c>
      <c r="AO35" s="148">
        <f>GDAM_IEX!K35</f>
        <v>6.82</v>
      </c>
      <c r="AP35" s="148">
        <f>GDAM_IEX!Q35</f>
        <v>0</v>
      </c>
      <c r="AQ35" s="148">
        <f>GDAM_PXI!K35</f>
        <v>0</v>
      </c>
      <c r="AR35" s="148">
        <f>GDAM_PXI!Q35</f>
        <v>0</v>
      </c>
      <c r="AS35">
        <f>HPX!K35</f>
        <v>0</v>
      </c>
      <c r="AT35">
        <f>HPX!Q35</f>
        <v>0</v>
      </c>
    </row>
    <row r="36" spans="1:46">
      <c r="A36" t="s">
        <v>78</v>
      </c>
      <c r="D36">
        <f>TWEPL!S36</f>
        <v>1.2393000000000001</v>
      </c>
      <c r="E36">
        <f>GT_NG!S36</f>
        <v>1.9827086183310536</v>
      </c>
      <c r="F36">
        <f>GT_Spot!S36</f>
        <v>0</v>
      </c>
      <c r="G36">
        <f>PPCL_NG!S36</f>
        <v>0</v>
      </c>
      <c r="H36">
        <f>PPCL_Spot!S36</f>
        <v>0</v>
      </c>
      <c r="I36">
        <f>Bawana_NG!S36</f>
        <v>22.999101597593846</v>
      </c>
      <c r="J36">
        <f>Bawana_RLNG!S36</f>
        <v>0</v>
      </c>
      <c r="K36">
        <f>Bawana_Spot!S36</f>
        <v>27</v>
      </c>
      <c r="L36">
        <f>TWOMCL!R36</f>
        <v>0</v>
      </c>
      <c r="M36">
        <f>EDWPCL!V36</f>
        <v>0</v>
      </c>
      <c r="N36">
        <f>'MSW BWN'!V36</f>
        <v>0</v>
      </c>
      <c r="O36">
        <f>NDMC_ISGS_exbus!DM36</f>
        <v>0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SUMPRODUCT(LTA!J36:AN36,LTA!J$101:AN$101,LTA!J$106:AN$106)</f>
        <v>0</v>
      </c>
      <c r="U36" s="37">
        <f>SUMPRODUCT(LTA!J36:AN36,LTA!J$102:AN$102,LTA!J$106:AN$106)</f>
        <v>0</v>
      </c>
      <c r="V36" s="66">
        <f>SUMPRODUCT(MTOA!B36:G36,MTOA!B$102:G$102,MTOA!B$106:G$106)</f>
        <v>0</v>
      </c>
      <c r="W36" s="66">
        <f>SUMPRODUCT(MTOA!B36:G36,MTOA!B$101:G$101,MTOA!B$106:G$106)</f>
        <v>0</v>
      </c>
      <c r="X36">
        <v>0</v>
      </c>
      <c r="Y36" s="34">
        <f>IEX!K36</f>
        <v>8.1</v>
      </c>
      <c r="Z36" s="34">
        <f>IEX!Q36</f>
        <v>0</v>
      </c>
      <c r="AA36" s="75">
        <f>STOA!K36</f>
        <v>62.09</v>
      </c>
      <c r="AB36" s="75">
        <f>-STOA!Q36</f>
        <v>0</v>
      </c>
      <c r="AC36">
        <f t="shared" si="0"/>
        <v>1.160469325813769</v>
      </c>
      <c r="AD36">
        <f t="shared" si="1"/>
        <v>136.99064089011114</v>
      </c>
      <c r="AE36">
        <f>'IDT-1'!E36</f>
        <v>0</v>
      </c>
      <c r="AF36" s="24"/>
      <c r="AG36">
        <f t="shared" si="2"/>
        <v>136.99064089011114</v>
      </c>
      <c r="AI36" s="34">
        <f>PXIL!K36</f>
        <v>0</v>
      </c>
      <c r="AJ36" s="34">
        <f>PXIL!Q36</f>
        <v>0</v>
      </c>
      <c r="AK36" s="34">
        <f>RTM_IEX!K36</f>
        <v>6.58</v>
      </c>
      <c r="AL36" s="34">
        <f>RTM_IEX!Q36</f>
        <v>0</v>
      </c>
      <c r="AM36" s="34">
        <f>RTM_PXI!K36</f>
        <v>0</v>
      </c>
      <c r="AN36" s="34">
        <f>RTM_PXI!Q36</f>
        <v>0</v>
      </c>
      <c r="AO36" s="148">
        <f>GDAM_IEX!K36</f>
        <v>8.16</v>
      </c>
      <c r="AP36" s="148">
        <f>GDAM_IEX!Q36</f>
        <v>0</v>
      </c>
      <c r="AQ36" s="148">
        <f>GDAM_PXI!K36</f>
        <v>0</v>
      </c>
      <c r="AR36" s="148">
        <f>GDAM_PXI!Q36</f>
        <v>0</v>
      </c>
      <c r="AS36">
        <f>HPX!K36</f>
        <v>0</v>
      </c>
      <c r="AT36">
        <f>HPX!Q36</f>
        <v>0</v>
      </c>
    </row>
    <row r="37" spans="1:46">
      <c r="A37" t="s">
        <v>79</v>
      </c>
      <c r="D37">
        <f>TWEPL!S37</f>
        <v>1.2393000000000001</v>
      </c>
      <c r="E37">
        <f>GT_NG!S37</f>
        <v>1.9827086183310536</v>
      </c>
      <c r="F37">
        <f>GT_Spot!S37</f>
        <v>0</v>
      </c>
      <c r="G37">
        <f>PPCL_NG!S37</f>
        <v>0</v>
      </c>
      <c r="H37">
        <f>PPCL_Spot!S37</f>
        <v>0</v>
      </c>
      <c r="I37">
        <f>Bawana_NG!S37</f>
        <v>22.999101597593846</v>
      </c>
      <c r="J37">
        <f>Bawana_RLNG!S37</f>
        <v>0</v>
      </c>
      <c r="K37">
        <f>Bawana_Spot!S37</f>
        <v>22.4</v>
      </c>
      <c r="L37">
        <f>TWOMCL!R37</f>
        <v>0</v>
      </c>
      <c r="M37">
        <f>EDWPCL!V37</f>
        <v>0</v>
      </c>
      <c r="N37">
        <f>'MSW BWN'!V37</f>
        <v>0</v>
      </c>
      <c r="O37">
        <f>NDMC_ISGS_exbus!DM37</f>
        <v>0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SUMPRODUCT(LTA!J37:AN37,LTA!J$101:AN$101,LTA!J$106:AN$106)</f>
        <v>0</v>
      </c>
      <c r="U37" s="37">
        <f>SUMPRODUCT(LTA!J37:AN37,LTA!J$102:AN$102,LTA!J$106:AN$106)</f>
        <v>0</v>
      </c>
      <c r="V37" s="66">
        <f>SUMPRODUCT(MTOA!B37:G37,MTOA!B$102:G$102,MTOA!B$106:G$106)</f>
        <v>0</v>
      </c>
      <c r="W37" s="66">
        <f>SUMPRODUCT(MTOA!B37:G37,MTOA!B$101:G$101,MTOA!B$106:G$106)</f>
        <v>0</v>
      </c>
      <c r="X37">
        <v>0</v>
      </c>
      <c r="Y37" s="34">
        <f>IEX!K37</f>
        <v>16.149999999999999</v>
      </c>
      <c r="Z37" s="34">
        <f>IEX!Q37</f>
        <v>0</v>
      </c>
      <c r="AA37" s="75">
        <f>STOA!K37</f>
        <v>62.09</v>
      </c>
      <c r="AB37" s="75">
        <f>-STOA!Q37</f>
        <v>0</v>
      </c>
      <c r="AC37">
        <f t="shared" si="0"/>
        <v>1.2382533258137691</v>
      </c>
      <c r="AD37">
        <f t="shared" si="1"/>
        <v>146.17285689011115</v>
      </c>
      <c r="AE37">
        <f>'IDT-1'!E37</f>
        <v>0</v>
      </c>
      <c r="AF37" s="24"/>
      <c r="AG37">
        <f t="shared" si="2"/>
        <v>146.17285689011115</v>
      </c>
      <c r="AI37" s="34">
        <f>PXIL!K37</f>
        <v>0</v>
      </c>
      <c r="AJ37" s="34">
        <f>PXIL!Q37</f>
        <v>0</v>
      </c>
      <c r="AK37" s="34">
        <f>RTM_IEX!K37</f>
        <v>8.3000000000000007</v>
      </c>
      <c r="AL37" s="34">
        <f>RTM_IEX!Q37</f>
        <v>0</v>
      </c>
      <c r="AM37" s="34">
        <f>RTM_PXI!K37</f>
        <v>0</v>
      </c>
      <c r="AN37" s="34">
        <f>RTM_PXI!Q37</f>
        <v>0</v>
      </c>
      <c r="AO37" s="148">
        <f>GDAM_IEX!K37</f>
        <v>12.25</v>
      </c>
      <c r="AP37" s="148">
        <f>GDAM_IEX!Q37</f>
        <v>0</v>
      </c>
      <c r="AQ37" s="148">
        <f>GDAM_PXI!K37</f>
        <v>0</v>
      </c>
      <c r="AR37" s="148">
        <f>GDAM_PXI!Q37</f>
        <v>0</v>
      </c>
      <c r="AS37">
        <f>HPX!K37</f>
        <v>0</v>
      </c>
      <c r="AT37">
        <f>HPX!Q37</f>
        <v>0</v>
      </c>
    </row>
    <row r="38" spans="1:46">
      <c r="A38" t="s">
        <v>80</v>
      </c>
      <c r="D38">
        <f>TWEPL!S38</f>
        <v>1.2393000000000001</v>
      </c>
      <c r="E38">
        <f>GT_NG!S38</f>
        <v>1.9827086183310536</v>
      </c>
      <c r="F38">
        <f>GT_Spot!S38</f>
        <v>0</v>
      </c>
      <c r="G38">
        <f>PPCL_NG!S38</f>
        <v>0</v>
      </c>
      <c r="H38">
        <f>PPCL_Spot!S38</f>
        <v>0</v>
      </c>
      <c r="I38">
        <f>Bawana_NG!S38</f>
        <v>22.999101597593846</v>
      </c>
      <c r="J38">
        <f>Bawana_RLNG!S38</f>
        <v>0</v>
      </c>
      <c r="K38">
        <f>Bawana_Spot!S38</f>
        <v>22.4</v>
      </c>
      <c r="L38">
        <f>TWOMCL!R38</f>
        <v>0</v>
      </c>
      <c r="M38">
        <f>EDWPCL!V38</f>
        <v>0</v>
      </c>
      <c r="N38">
        <f>'MSW BWN'!V38</f>
        <v>0</v>
      </c>
      <c r="O38">
        <f>NDMC_ISGS_exbus!DM38</f>
        <v>0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SUMPRODUCT(LTA!J38:AN38,LTA!J$101:AN$101,LTA!J$106:AN$106)</f>
        <v>0</v>
      </c>
      <c r="U38" s="37">
        <f>SUMPRODUCT(LTA!J38:AN38,LTA!J$102:AN$102,LTA!J$106:AN$106)</f>
        <v>0</v>
      </c>
      <c r="V38" s="66">
        <f>SUMPRODUCT(MTOA!B38:G38,MTOA!B$102:G$102,MTOA!B$106:G$106)</f>
        <v>0</v>
      </c>
      <c r="W38" s="66">
        <f>SUMPRODUCT(MTOA!B38:G38,MTOA!B$101:G$101,MTOA!B$106:G$106)</f>
        <v>0</v>
      </c>
      <c r="X38">
        <v>0</v>
      </c>
      <c r="Y38" s="34">
        <f>IEX!K38</f>
        <v>22.46</v>
      </c>
      <c r="Z38" s="34">
        <f>IEX!Q38</f>
        <v>0</v>
      </c>
      <c r="AA38" s="75">
        <f>STOA!K38</f>
        <v>62.09</v>
      </c>
      <c r="AB38" s="75">
        <f>-STOA!Q38</f>
        <v>0</v>
      </c>
      <c r="AC38">
        <f t="shared" si="0"/>
        <v>1.345521325813769</v>
      </c>
      <c r="AD38">
        <f t="shared" si="1"/>
        <v>158.83558889011115</v>
      </c>
      <c r="AE38">
        <f>'IDT-1'!E38</f>
        <v>0</v>
      </c>
      <c r="AF38" s="24"/>
      <c r="AG38">
        <f t="shared" si="2"/>
        <v>158.83558889011115</v>
      </c>
      <c r="AI38" s="34">
        <f>PXIL!K38</f>
        <v>0</v>
      </c>
      <c r="AJ38" s="34">
        <f>PXIL!Q38</f>
        <v>0</v>
      </c>
      <c r="AK38" s="34">
        <f>RTM_IEX!K38</f>
        <v>7.58</v>
      </c>
      <c r="AL38" s="34">
        <f>RTM_IEX!Q38</f>
        <v>0</v>
      </c>
      <c r="AM38" s="34">
        <f>RTM_PXI!K38</f>
        <v>0</v>
      </c>
      <c r="AN38" s="34">
        <f>RTM_PXI!Q38</f>
        <v>0</v>
      </c>
      <c r="AO38" s="148">
        <f>GDAM_IEX!K38</f>
        <v>19.43</v>
      </c>
      <c r="AP38" s="148">
        <f>GDAM_IEX!Q38</f>
        <v>0</v>
      </c>
      <c r="AQ38" s="148">
        <f>GDAM_PXI!K38</f>
        <v>0</v>
      </c>
      <c r="AR38" s="148">
        <f>GDAM_PXI!Q38</f>
        <v>0</v>
      </c>
      <c r="AS38">
        <f>HPX!K38</f>
        <v>0</v>
      </c>
      <c r="AT38">
        <f>HPX!Q38</f>
        <v>0</v>
      </c>
    </row>
    <row r="39" spans="1:46">
      <c r="A39" t="s">
        <v>81</v>
      </c>
      <c r="D39">
        <f>TWEPL!S39</f>
        <v>1.2393000000000001</v>
      </c>
      <c r="E39">
        <f>GT_NG!S39</f>
        <v>1.9664569083447332</v>
      </c>
      <c r="F39">
        <f>GT_Spot!S39</f>
        <v>0</v>
      </c>
      <c r="G39">
        <f>PPCL_NG!S39</f>
        <v>0</v>
      </c>
      <c r="H39">
        <f>PPCL_Spot!S39</f>
        <v>0</v>
      </c>
      <c r="I39">
        <f>Bawana_NG!S39</f>
        <v>22.999101597593846</v>
      </c>
      <c r="J39">
        <f>Bawana_RLNG!S39</f>
        <v>0</v>
      </c>
      <c r="K39">
        <f>Bawana_Spot!S39</f>
        <v>22.4</v>
      </c>
      <c r="L39">
        <f>TWOMCL!R39</f>
        <v>0</v>
      </c>
      <c r="M39">
        <f>EDWPCL!V39</f>
        <v>0</v>
      </c>
      <c r="N39">
        <f>'MSW BWN'!V39</f>
        <v>0</v>
      </c>
      <c r="O39">
        <f>NDMC_ISGS_exbus!DM39</f>
        <v>0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SUMPRODUCT(LTA!J39:AN39,LTA!J$101:AN$101,LTA!J$106:AN$106)</f>
        <v>0</v>
      </c>
      <c r="U39" s="37">
        <f>SUMPRODUCT(LTA!J39:AN39,LTA!J$102:AN$102,LTA!J$106:AN$106)</f>
        <v>0</v>
      </c>
      <c r="V39" s="66">
        <f>SUMPRODUCT(MTOA!B39:G39,MTOA!B$102:G$102,MTOA!B$106:G$106)</f>
        <v>0</v>
      </c>
      <c r="W39" s="66">
        <f>SUMPRODUCT(MTOA!B39:G39,MTOA!B$101:G$101,MTOA!B$106:G$106)</f>
        <v>0</v>
      </c>
      <c r="X39">
        <v>0</v>
      </c>
      <c r="Y39" s="34">
        <f>IEX!K39</f>
        <v>28</v>
      </c>
      <c r="Z39" s="34">
        <f>IEX!Q39</f>
        <v>0</v>
      </c>
      <c r="AA39" s="75">
        <f>STOA!K39</f>
        <v>62.09</v>
      </c>
      <c r="AB39" s="75">
        <f>-STOA!Q39</f>
        <v>0</v>
      </c>
      <c r="AC39">
        <f t="shared" si="0"/>
        <v>1.4372808114498841</v>
      </c>
      <c r="AD39">
        <f t="shared" si="1"/>
        <v>169.6675776944887</v>
      </c>
      <c r="AE39">
        <f>'IDT-1'!E39</f>
        <v>0</v>
      </c>
      <c r="AF39" s="24"/>
      <c r="AG39">
        <f t="shared" si="2"/>
        <v>169.6675776944887</v>
      </c>
      <c r="AI39" s="34">
        <f>PXIL!K39</f>
        <v>0</v>
      </c>
      <c r="AJ39" s="34">
        <f>PXIL!Q39</f>
        <v>0</v>
      </c>
      <c r="AK39" s="34">
        <f>RTM_IEX!K39</f>
        <v>6.14</v>
      </c>
      <c r="AL39" s="34">
        <f>RTM_IEX!Q39</f>
        <v>0</v>
      </c>
      <c r="AM39" s="34">
        <f>RTM_PXI!K39</f>
        <v>0</v>
      </c>
      <c r="AN39" s="34">
        <f>RTM_PXI!Q39</f>
        <v>0</v>
      </c>
      <c r="AO39" s="148">
        <f>GDAM_IEX!K39</f>
        <v>26.27</v>
      </c>
      <c r="AP39" s="148">
        <f>GDAM_IEX!Q39</f>
        <v>0</v>
      </c>
      <c r="AQ39" s="148">
        <f>GDAM_PXI!K39</f>
        <v>0</v>
      </c>
      <c r="AR39" s="148">
        <f>GDAM_PXI!Q39</f>
        <v>0</v>
      </c>
      <c r="AS39">
        <f>HPX!K39</f>
        <v>0</v>
      </c>
      <c r="AT39">
        <f>HPX!Q39</f>
        <v>0</v>
      </c>
    </row>
    <row r="40" spans="1:46">
      <c r="A40" t="s">
        <v>82</v>
      </c>
      <c r="D40">
        <f>TWEPL!S40</f>
        <v>1.2393000000000001</v>
      </c>
      <c r="E40">
        <f>GT_NG!S40</f>
        <v>1.9664569083447332</v>
      </c>
      <c r="F40">
        <f>GT_Spot!S40</f>
        <v>0</v>
      </c>
      <c r="G40">
        <f>PPCL_NG!S40</f>
        <v>0</v>
      </c>
      <c r="H40">
        <f>PPCL_Spot!S40</f>
        <v>0</v>
      </c>
      <c r="I40">
        <f>Bawana_NG!S40</f>
        <v>22.999101597593846</v>
      </c>
      <c r="J40">
        <f>Bawana_RLNG!S40</f>
        <v>0</v>
      </c>
      <c r="K40">
        <f>Bawana_Spot!S40</f>
        <v>22.4</v>
      </c>
      <c r="L40">
        <f>TWOMCL!R40</f>
        <v>0</v>
      </c>
      <c r="M40">
        <f>EDWPCL!V40</f>
        <v>0</v>
      </c>
      <c r="N40">
        <f>'MSW BWN'!V40</f>
        <v>0</v>
      </c>
      <c r="O40">
        <f>NDMC_ISGS_exbus!DM40</f>
        <v>0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SUMPRODUCT(LTA!J40:AN40,LTA!J$101:AN$101,LTA!J$106:AN$106)</f>
        <v>0</v>
      </c>
      <c r="U40" s="37">
        <f>SUMPRODUCT(LTA!J40:AN40,LTA!J$102:AN$102,LTA!J$106:AN$106)</f>
        <v>0</v>
      </c>
      <c r="V40" s="66">
        <f>SUMPRODUCT(MTOA!B40:G40,MTOA!B$102:G$102,MTOA!B$106:G$106)</f>
        <v>0</v>
      </c>
      <c r="W40" s="66">
        <f>SUMPRODUCT(MTOA!B40:G40,MTOA!B$101:G$101,MTOA!B$106:G$106)</f>
        <v>0</v>
      </c>
      <c r="X40">
        <v>0</v>
      </c>
      <c r="Y40" s="34">
        <f>IEX!K40</f>
        <v>27</v>
      </c>
      <c r="Z40" s="34">
        <f>IEX!Q40</f>
        <v>0</v>
      </c>
      <c r="AA40" s="75">
        <f>STOA!K40</f>
        <v>62.09</v>
      </c>
      <c r="AB40" s="75">
        <f>-STOA!Q40</f>
        <v>0</v>
      </c>
      <c r="AC40">
        <f t="shared" si="0"/>
        <v>1.5049008114498839</v>
      </c>
      <c r="AD40">
        <f t="shared" si="1"/>
        <v>177.64995769448871</v>
      </c>
      <c r="AE40">
        <f>'IDT-1'!E40</f>
        <v>0</v>
      </c>
      <c r="AF40" s="24"/>
      <c r="AG40">
        <f t="shared" si="2"/>
        <v>177.64995769448871</v>
      </c>
      <c r="AI40" s="34">
        <f>PXIL!K40</f>
        <v>0</v>
      </c>
      <c r="AJ40" s="34">
        <f>PXIL!Q40</f>
        <v>0</v>
      </c>
      <c r="AK40" s="34">
        <f>RTM_IEX!K40</f>
        <v>8.69</v>
      </c>
      <c r="AL40" s="34">
        <f>RTM_IEX!Q40</f>
        <v>0</v>
      </c>
      <c r="AM40" s="34">
        <f>RTM_PXI!K40</f>
        <v>0</v>
      </c>
      <c r="AN40" s="34">
        <f>RTM_PXI!Q40</f>
        <v>0</v>
      </c>
      <c r="AO40" s="148">
        <f>GDAM_IEX!K40</f>
        <v>32.770000000000003</v>
      </c>
      <c r="AP40" s="148">
        <f>GDAM_IEX!Q40</f>
        <v>0</v>
      </c>
      <c r="AQ40" s="148">
        <f>GDAM_PXI!K40</f>
        <v>0</v>
      </c>
      <c r="AR40" s="148">
        <f>GDAM_PXI!Q40</f>
        <v>0</v>
      </c>
      <c r="AS40">
        <f>HPX!K40</f>
        <v>0</v>
      </c>
      <c r="AT40">
        <f>HPX!Q40</f>
        <v>0</v>
      </c>
    </row>
    <row r="41" spans="1:46">
      <c r="A41" t="s">
        <v>83</v>
      </c>
      <c r="D41">
        <f>TWEPL!S41</f>
        <v>1.2393000000000001</v>
      </c>
      <c r="E41">
        <f>GT_NG!S41</f>
        <v>1.9664569083447332</v>
      </c>
      <c r="F41">
        <f>GT_Spot!S41</f>
        <v>0</v>
      </c>
      <c r="G41">
        <f>PPCL_NG!S41</f>
        <v>0</v>
      </c>
      <c r="H41">
        <f>PPCL_Spot!S41</f>
        <v>0</v>
      </c>
      <c r="I41">
        <f>Bawana_NG!S41</f>
        <v>22.999101597593846</v>
      </c>
      <c r="J41">
        <f>Bawana_RLNG!S41</f>
        <v>0</v>
      </c>
      <c r="K41">
        <f>Bawana_Spot!S41</f>
        <v>27</v>
      </c>
      <c r="L41">
        <f>TWOMCL!R41</f>
        <v>0</v>
      </c>
      <c r="M41">
        <f>EDWPCL!V41</f>
        <v>0</v>
      </c>
      <c r="N41">
        <f>'MSW BWN'!V41</f>
        <v>0</v>
      </c>
      <c r="O41">
        <f>NDMC_ISGS_exbus!DM41</f>
        <v>0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SUMPRODUCT(LTA!J41:AN41,LTA!J$101:AN$101,LTA!J$106:AN$106)</f>
        <v>0</v>
      </c>
      <c r="U41" s="37">
        <f>SUMPRODUCT(LTA!J41:AN41,LTA!J$102:AN$102,LTA!J$106:AN$106)</f>
        <v>0</v>
      </c>
      <c r="V41" s="66">
        <f>SUMPRODUCT(MTOA!B41:G41,MTOA!B$102:G$102,MTOA!B$106:G$106)</f>
        <v>0</v>
      </c>
      <c r="W41" s="66">
        <f>SUMPRODUCT(MTOA!B41:G41,MTOA!B$101:G$101,MTOA!B$106:G$106)</f>
        <v>0</v>
      </c>
      <c r="X41">
        <v>0</v>
      </c>
      <c r="Y41" s="34">
        <f>IEX!K41</f>
        <v>30.55</v>
      </c>
      <c r="Z41" s="34">
        <f>IEX!Q41</f>
        <v>0</v>
      </c>
      <c r="AA41" s="75">
        <f>STOA!K41</f>
        <v>62.09</v>
      </c>
      <c r="AB41" s="75">
        <f>-STOA!Q41</f>
        <v>0</v>
      </c>
      <c r="AC41">
        <f t="shared" si="0"/>
        <v>1.595452811449884</v>
      </c>
      <c r="AD41">
        <f t="shared" si="1"/>
        <v>188.3394056944887</v>
      </c>
      <c r="AE41">
        <f>'IDT-1'!E41</f>
        <v>0</v>
      </c>
      <c r="AF41" s="24"/>
      <c r="AG41">
        <f t="shared" si="2"/>
        <v>188.3394056944887</v>
      </c>
      <c r="AI41" s="34">
        <f>PXIL!K41</f>
        <v>0</v>
      </c>
      <c r="AJ41" s="34">
        <f>PXIL!Q41</f>
        <v>0</v>
      </c>
      <c r="AK41" s="34">
        <f>RTM_IEX!K41</f>
        <v>9.6300000000000008</v>
      </c>
      <c r="AL41" s="34">
        <f>RTM_IEX!Q41</f>
        <v>0</v>
      </c>
      <c r="AM41" s="34">
        <f>RTM_PXI!K41</f>
        <v>0</v>
      </c>
      <c r="AN41" s="34">
        <f>RTM_PXI!Q41</f>
        <v>0</v>
      </c>
      <c r="AO41" s="148">
        <f>GDAM_IEX!K41</f>
        <v>34.46</v>
      </c>
      <c r="AP41" s="148">
        <f>GDAM_IEX!Q41</f>
        <v>0</v>
      </c>
      <c r="AQ41" s="148">
        <f>GDAM_PXI!K41</f>
        <v>0</v>
      </c>
      <c r="AR41" s="148">
        <f>GDAM_PXI!Q41</f>
        <v>0</v>
      </c>
      <c r="AS41">
        <f>HPX!K41</f>
        <v>0</v>
      </c>
      <c r="AT41">
        <f>HPX!Q41</f>
        <v>0</v>
      </c>
    </row>
    <row r="42" spans="1:46">
      <c r="A42" t="s">
        <v>84</v>
      </c>
      <c r="D42">
        <f>TWEPL!S42</f>
        <v>1.2393000000000001</v>
      </c>
      <c r="E42">
        <f>GT_NG!S42</f>
        <v>1.9664569083447332</v>
      </c>
      <c r="F42">
        <f>GT_Spot!S42</f>
        <v>0</v>
      </c>
      <c r="G42">
        <f>PPCL_NG!S42</f>
        <v>0</v>
      </c>
      <c r="H42">
        <f>PPCL_Spot!S42</f>
        <v>0</v>
      </c>
      <c r="I42">
        <f>Bawana_NG!S42</f>
        <v>22.999101597593846</v>
      </c>
      <c r="J42">
        <f>Bawana_RLNG!S42</f>
        <v>0</v>
      </c>
      <c r="K42">
        <f>Bawana_Spot!S42</f>
        <v>27</v>
      </c>
      <c r="L42">
        <f>TWOMCL!R42</f>
        <v>0</v>
      </c>
      <c r="M42">
        <f>EDWPCL!V42</f>
        <v>0</v>
      </c>
      <c r="N42">
        <f>'MSW BWN'!V42</f>
        <v>0</v>
      </c>
      <c r="O42">
        <f>NDMC_ISGS_exbus!DM42</f>
        <v>0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SUMPRODUCT(LTA!J42:AN42,LTA!J$101:AN$101,LTA!J$106:AN$106)</f>
        <v>0</v>
      </c>
      <c r="U42" s="37">
        <f>SUMPRODUCT(LTA!J42:AN42,LTA!J$102:AN$102,LTA!J$106:AN$106)</f>
        <v>0</v>
      </c>
      <c r="V42" s="66">
        <f>SUMPRODUCT(MTOA!B42:G42,MTOA!B$102:G$102,MTOA!B$106:G$106)</f>
        <v>0</v>
      </c>
      <c r="W42" s="66">
        <f>SUMPRODUCT(MTOA!B42:G42,MTOA!B$101:G$101,MTOA!B$106:G$106)</f>
        <v>0</v>
      </c>
      <c r="X42">
        <v>0</v>
      </c>
      <c r="Y42" s="34">
        <f>IEX!K42</f>
        <v>33.340000000000003</v>
      </c>
      <c r="Z42" s="34">
        <f>IEX!Q42</f>
        <v>0</v>
      </c>
      <c r="AA42" s="75">
        <f>STOA!K42</f>
        <v>62.09</v>
      </c>
      <c r="AB42" s="75">
        <f>-STOA!Q42</f>
        <v>0</v>
      </c>
      <c r="AC42">
        <f t="shared" si="0"/>
        <v>1.652152811449884</v>
      </c>
      <c r="AD42">
        <f t="shared" si="1"/>
        <v>195.03270569448867</v>
      </c>
      <c r="AE42">
        <f>'IDT-1'!E42</f>
        <v>0</v>
      </c>
      <c r="AF42" s="24"/>
      <c r="AG42">
        <f t="shared" si="2"/>
        <v>195.03270569448867</v>
      </c>
      <c r="AI42" s="34">
        <f>PXIL!K42</f>
        <v>0</v>
      </c>
      <c r="AJ42" s="34">
        <f>PXIL!Q42</f>
        <v>0</v>
      </c>
      <c r="AK42" s="34">
        <f>RTM_IEX!K42</f>
        <v>9.6300000000000008</v>
      </c>
      <c r="AL42" s="34">
        <f>RTM_IEX!Q42</f>
        <v>0</v>
      </c>
      <c r="AM42" s="34">
        <f>RTM_PXI!K42</f>
        <v>0</v>
      </c>
      <c r="AN42" s="34">
        <f>RTM_PXI!Q42</f>
        <v>0</v>
      </c>
      <c r="AO42" s="148">
        <f>GDAM_IEX!K42</f>
        <v>38.42</v>
      </c>
      <c r="AP42" s="148">
        <f>GDAM_IEX!Q42</f>
        <v>0</v>
      </c>
      <c r="AQ42" s="148">
        <f>GDAM_PXI!K42</f>
        <v>0</v>
      </c>
      <c r="AR42" s="148">
        <f>GDAM_PXI!Q42</f>
        <v>0</v>
      </c>
      <c r="AS42">
        <f>HPX!K42</f>
        <v>0</v>
      </c>
      <c r="AT42">
        <f>HPX!Q42</f>
        <v>0</v>
      </c>
    </row>
    <row r="43" spans="1:46">
      <c r="A43" t="s">
        <v>85</v>
      </c>
      <c r="D43">
        <f>TWEPL!S43</f>
        <v>1.2393000000000001</v>
      </c>
      <c r="E43">
        <f>GT_NG!S43</f>
        <v>1.9664569083447332</v>
      </c>
      <c r="F43">
        <f>GT_Spot!S43</f>
        <v>0</v>
      </c>
      <c r="G43">
        <f>PPCL_NG!S43</f>
        <v>0</v>
      </c>
      <c r="H43">
        <f>PPCL_Spot!S43</f>
        <v>0</v>
      </c>
      <c r="I43">
        <f>Bawana_NG!S43</f>
        <v>22.999101597593846</v>
      </c>
      <c r="J43">
        <f>Bawana_RLNG!S43</f>
        <v>0</v>
      </c>
      <c r="K43">
        <f>Bawana_Spot!S43</f>
        <v>22.4</v>
      </c>
      <c r="L43">
        <f>TWOMCL!R43</f>
        <v>0</v>
      </c>
      <c r="M43">
        <f>EDWPCL!V43</f>
        <v>0</v>
      </c>
      <c r="N43">
        <f>'MSW BWN'!V43</f>
        <v>0</v>
      </c>
      <c r="O43">
        <f>NDMC_ISGS_exbus!DM43</f>
        <v>0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SUMPRODUCT(LTA!J43:AN43,LTA!J$101:AN$101,LTA!J$106:AN$106)</f>
        <v>0</v>
      </c>
      <c r="U43" s="37">
        <f>SUMPRODUCT(LTA!J43:AN43,LTA!J$102:AN$102,LTA!J$106:AN$106)</f>
        <v>0</v>
      </c>
      <c r="V43" s="66">
        <f>SUMPRODUCT(MTOA!B43:G43,MTOA!B$102:G$102,MTOA!B$106:G$106)</f>
        <v>0</v>
      </c>
      <c r="W43" s="66">
        <f>SUMPRODUCT(MTOA!B43:G43,MTOA!B$101:G$101,MTOA!B$106:G$106)</f>
        <v>0</v>
      </c>
      <c r="X43">
        <v>0</v>
      </c>
      <c r="Y43" s="34">
        <f>IEX!K43</f>
        <v>33.71</v>
      </c>
      <c r="Z43" s="34">
        <f>IEX!Q43</f>
        <v>0</v>
      </c>
      <c r="AA43" s="75">
        <f>STOA!K43</f>
        <v>62.09</v>
      </c>
      <c r="AB43" s="75">
        <f>-STOA!Q43</f>
        <v>0</v>
      </c>
      <c r="AC43">
        <f t="shared" si="0"/>
        <v>1.599736811449884</v>
      </c>
      <c r="AD43">
        <f t="shared" si="1"/>
        <v>188.84512169448871</v>
      </c>
      <c r="AE43">
        <f>'IDT-1'!E43</f>
        <v>0</v>
      </c>
      <c r="AF43" s="24"/>
      <c r="AG43">
        <f t="shared" si="2"/>
        <v>188.84512169448871</v>
      </c>
      <c r="AI43" s="34">
        <f>PXIL!K43</f>
        <v>0</v>
      </c>
      <c r="AJ43" s="34">
        <f>PXIL!Q43</f>
        <v>0</v>
      </c>
      <c r="AK43" s="34">
        <f>RTM_IEX!K43</f>
        <v>9.6300000000000008</v>
      </c>
      <c r="AL43" s="34">
        <f>RTM_IEX!Q43</f>
        <v>0</v>
      </c>
      <c r="AM43" s="34">
        <f>RTM_PXI!K43</f>
        <v>0</v>
      </c>
      <c r="AN43" s="34">
        <f>RTM_PXI!Q43</f>
        <v>0</v>
      </c>
      <c r="AO43" s="148">
        <f>GDAM_IEX!K43</f>
        <v>36.409999999999997</v>
      </c>
      <c r="AP43" s="148">
        <f>GDAM_IEX!Q43</f>
        <v>0</v>
      </c>
      <c r="AQ43" s="148">
        <f>GDAM_PXI!K43</f>
        <v>0</v>
      </c>
      <c r="AR43" s="148">
        <f>GDAM_PXI!Q43</f>
        <v>0</v>
      </c>
      <c r="AS43">
        <f>HPX!K43</f>
        <v>0</v>
      </c>
      <c r="AT43">
        <f>HPX!Q43</f>
        <v>0</v>
      </c>
    </row>
    <row r="44" spans="1:46">
      <c r="A44" t="s">
        <v>86</v>
      </c>
      <c r="D44">
        <f>TWEPL!S44</f>
        <v>1.2393000000000001</v>
      </c>
      <c r="E44">
        <f>GT_NG!S44</f>
        <v>1.9664569083447332</v>
      </c>
      <c r="F44">
        <f>GT_Spot!S44</f>
        <v>0</v>
      </c>
      <c r="G44">
        <f>PPCL_NG!S44</f>
        <v>0</v>
      </c>
      <c r="H44">
        <f>PPCL_Spot!S44</f>
        <v>0</v>
      </c>
      <c r="I44">
        <f>Bawana_NG!S44</f>
        <v>22.999101597593846</v>
      </c>
      <c r="J44">
        <f>Bawana_RLNG!S44</f>
        <v>0</v>
      </c>
      <c r="K44">
        <f>Bawana_Spot!S44</f>
        <v>22.4</v>
      </c>
      <c r="L44">
        <f>TWOMCL!R44</f>
        <v>0</v>
      </c>
      <c r="M44">
        <f>EDWPCL!V44</f>
        <v>0</v>
      </c>
      <c r="N44">
        <f>'MSW BWN'!V44</f>
        <v>0</v>
      </c>
      <c r="O44">
        <f>NDMC_ISGS_exbus!DM44</f>
        <v>0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SUMPRODUCT(LTA!J44:AN44,LTA!J$101:AN$101,LTA!J$106:AN$106)</f>
        <v>0</v>
      </c>
      <c r="U44" s="37">
        <f>SUMPRODUCT(LTA!J44:AN44,LTA!J$102:AN$102,LTA!J$106:AN$106)</f>
        <v>0</v>
      </c>
      <c r="V44" s="66">
        <f>SUMPRODUCT(MTOA!B44:G44,MTOA!B$102:G$102,MTOA!B$106:G$106)</f>
        <v>0</v>
      </c>
      <c r="W44" s="66">
        <f>SUMPRODUCT(MTOA!B44:G44,MTOA!B$101:G$101,MTOA!B$106:G$106)</f>
        <v>0</v>
      </c>
      <c r="X44">
        <v>0</v>
      </c>
      <c r="Y44" s="34">
        <f>IEX!K44</f>
        <v>30.24</v>
      </c>
      <c r="Z44" s="34">
        <f>IEX!Q44</f>
        <v>0</v>
      </c>
      <c r="AA44" s="75">
        <f>STOA!K44</f>
        <v>62.09</v>
      </c>
      <c r="AB44" s="75">
        <f>-STOA!Q44</f>
        <v>0</v>
      </c>
      <c r="AC44">
        <f t="shared" si="0"/>
        <v>1.6217448114498838</v>
      </c>
      <c r="AD44">
        <f t="shared" si="1"/>
        <v>191.44311369448869</v>
      </c>
      <c r="AE44">
        <f>'IDT-1'!E44</f>
        <v>0</v>
      </c>
      <c r="AF44" s="24"/>
      <c r="AG44">
        <f t="shared" si="2"/>
        <v>191.44311369448869</v>
      </c>
      <c r="AI44" s="34">
        <f>PXIL!K44</f>
        <v>0</v>
      </c>
      <c r="AJ44" s="34">
        <f>PXIL!Q44</f>
        <v>0</v>
      </c>
      <c r="AK44" s="34">
        <f>RTM_IEX!K44</f>
        <v>9.6300000000000008</v>
      </c>
      <c r="AL44" s="34">
        <f>RTM_IEX!Q44</f>
        <v>0</v>
      </c>
      <c r="AM44" s="34">
        <f>RTM_PXI!K44</f>
        <v>0</v>
      </c>
      <c r="AN44" s="34">
        <f>RTM_PXI!Q44</f>
        <v>0</v>
      </c>
      <c r="AO44" s="148">
        <f>GDAM_IEX!K44</f>
        <v>42.5</v>
      </c>
      <c r="AP44" s="148">
        <f>GDAM_IEX!Q44</f>
        <v>0</v>
      </c>
      <c r="AQ44" s="148">
        <f>GDAM_PXI!K44</f>
        <v>0</v>
      </c>
      <c r="AR44" s="148">
        <f>GDAM_PXI!Q44</f>
        <v>0</v>
      </c>
      <c r="AS44">
        <f>HPX!K44</f>
        <v>0</v>
      </c>
      <c r="AT44">
        <f>HPX!Q44</f>
        <v>0</v>
      </c>
    </row>
    <row r="45" spans="1:46">
      <c r="A45" t="s">
        <v>87</v>
      </c>
      <c r="D45">
        <f>TWEPL!S45</f>
        <v>1.2393000000000001</v>
      </c>
      <c r="E45">
        <f>GT_NG!S45</f>
        <v>1.9664569083447332</v>
      </c>
      <c r="F45">
        <f>GT_Spot!S45</f>
        <v>0</v>
      </c>
      <c r="G45">
        <f>PPCL_NG!S45</f>
        <v>0</v>
      </c>
      <c r="H45">
        <f>PPCL_Spot!S45</f>
        <v>0</v>
      </c>
      <c r="I45">
        <f>Bawana_NG!S45</f>
        <v>23</v>
      </c>
      <c r="J45">
        <f>Bawana_RLNG!S45</f>
        <v>0</v>
      </c>
      <c r="K45">
        <f>Bawana_Spot!S45</f>
        <v>27</v>
      </c>
      <c r="L45">
        <f>TWOMCL!R45</f>
        <v>0</v>
      </c>
      <c r="M45">
        <f>EDWPCL!V45</f>
        <v>0</v>
      </c>
      <c r="N45">
        <f>'MSW BWN'!V45</f>
        <v>0</v>
      </c>
      <c r="O45">
        <f>NDMC_ISGS_exbus!DM45</f>
        <v>0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SUMPRODUCT(LTA!J45:AN45,LTA!J$101:AN$101,LTA!J$106:AN$106)</f>
        <v>0</v>
      </c>
      <c r="U45" s="37">
        <f>SUMPRODUCT(LTA!J45:AN45,LTA!J$102:AN$102,LTA!J$106:AN$106)</f>
        <v>0</v>
      </c>
      <c r="V45" s="66">
        <f>SUMPRODUCT(MTOA!B45:G45,MTOA!B$102:G$102,MTOA!B$106:G$106)</f>
        <v>0</v>
      </c>
      <c r="W45" s="66">
        <f>SUMPRODUCT(MTOA!B45:G45,MTOA!B$101:G$101,MTOA!B$106:G$106)</f>
        <v>0</v>
      </c>
      <c r="X45">
        <v>0</v>
      </c>
      <c r="Y45" s="34">
        <f>IEX!K45</f>
        <v>0</v>
      </c>
      <c r="Z45" s="34">
        <f>IEX!Q45</f>
        <v>0</v>
      </c>
      <c r="AA45" s="75">
        <f>STOA!K45</f>
        <v>99.64</v>
      </c>
      <c r="AB45" s="75">
        <f>-STOA!Q45</f>
        <v>0</v>
      </c>
      <c r="AC45">
        <f t="shared" si="0"/>
        <v>1.3647963580300955</v>
      </c>
      <c r="AD45">
        <f t="shared" si="1"/>
        <v>161.11096055031462</v>
      </c>
      <c r="AE45">
        <f>'IDT-1'!E45</f>
        <v>0</v>
      </c>
      <c r="AF45" s="24"/>
      <c r="AG45">
        <f t="shared" si="2"/>
        <v>161.11096055031462</v>
      </c>
      <c r="AI45" s="34">
        <f>PXIL!K45</f>
        <v>0</v>
      </c>
      <c r="AJ45" s="34">
        <f>PXIL!Q45</f>
        <v>0</v>
      </c>
      <c r="AK45" s="34">
        <f>RTM_IEX!K45</f>
        <v>9.6300000000000008</v>
      </c>
      <c r="AL45" s="34">
        <f>RTM_IEX!Q45</f>
        <v>0</v>
      </c>
      <c r="AM45" s="34">
        <f>RTM_PXI!K45</f>
        <v>0</v>
      </c>
      <c r="AN45" s="34">
        <f>RTM_PXI!Q45</f>
        <v>0</v>
      </c>
      <c r="AO45" s="148">
        <f>GDAM_IEX!K45</f>
        <v>0</v>
      </c>
      <c r="AP45" s="148">
        <f>GDAM_IEX!Q45</f>
        <v>0</v>
      </c>
      <c r="AQ45" s="148">
        <f>GDAM_PXI!K45</f>
        <v>0</v>
      </c>
      <c r="AR45" s="148">
        <f>GDAM_PXI!Q45</f>
        <v>0</v>
      </c>
      <c r="AS45">
        <f>HPX!K45</f>
        <v>0</v>
      </c>
      <c r="AT45">
        <f>HPX!Q45</f>
        <v>0</v>
      </c>
    </row>
    <row r="46" spans="1:46">
      <c r="A46" t="s">
        <v>88</v>
      </c>
      <c r="D46">
        <f>TWEPL!S46</f>
        <v>1.2393000000000001</v>
      </c>
      <c r="E46">
        <f>GT_NG!S46</f>
        <v>1.9664569083447332</v>
      </c>
      <c r="F46">
        <f>GT_Spot!S46</f>
        <v>0</v>
      </c>
      <c r="G46">
        <f>PPCL_NG!S46</f>
        <v>0</v>
      </c>
      <c r="H46">
        <f>PPCL_Spot!S46</f>
        <v>0</v>
      </c>
      <c r="I46">
        <f>Bawana_NG!S46</f>
        <v>23</v>
      </c>
      <c r="J46">
        <f>Bawana_RLNG!S46</f>
        <v>0</v>
      </c>
      <c r="K46">
        <f>Bawana_Spot!S46</f>
        <v>27</v>
      </c>
      <c r="L46">
        <f>TWOMCL!R46</f>
        <v>0</v>
      </c>
      <c r="M46">
        <f>EDWPCL!V46</f>
        <v>0</v>
      </c>
      <c r="N46">
        <f>'MSW BWN'!V46</f>
        <v>0</v>
      </c>
      <c r="O46">
        <f>NDMC_ISGS_exbus!DM46</f>
        <v>0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SUMPRODUCT(LTA!J46:AN46,LTA!J$101:AN$101,LTA!J$106:AN$106)</f>
        <v>0</v>
      </c>
      <c r="U46" s="37">
        <f>SUMPRODUCT(LTA!J46:AN46,LTA!J$102:AN$102,LTA!J$106:AN$106)</f>
        <v>0</v>
      </c>
      <c r="V46" s="66">
        <f>SUMPRODUCT(MTOA!B46:G46,MTOA!B$102:G$102,MTOA!B$106:G$106)</f>
        <v>0</v>
      </c>
      <c r="W46" s="66">
        <f>SUMPRODUCT(MTOA!B46:G46,MTOA!B$101:G$101,MTOA!B$106:G$106)</f>
        <v>0</v>
      </c>
      <c r="X46">
        <v>0</v>
      </c>
      <c r="Y46" s="34">
        <f>IEX!K46</f>
        <v>0</v>
      </c>
      <c r="Z46" s="34">
        <f>IEX!Q46</f>
        <v>0</v>
      </c>
      <c r="AA46" s="75">
        <f>STOA!K46</f>
        <v>99.64</v>
      </c>
      <c r="AB46" s="75">
        <f>-STOA!Q46</f>
        <v>0</v>
      </c>
      <c r="AC46">
        <f t="shared" si="0"/>
        <v>1.3647963580300955</v>
      </c>
      <c r="AD46">
        <f t="shared" si="1"/>
        <v>161.11096055031462</v>
      </c>
      <c r="AE46">
        <f>'IDT-1'!E46</f>
        <v>0</v>
      </c>
      <c r="AF46" s="24"/>
      <c r="AG46">
        <f t="shared" si="2"/>
        <v>161.11096055031462</v>
      </c>
      <c r="AI46" s="34">
        <f>PXIL!K46</f>
        <v>0</v>
      </c>
      <c r="AJ46" s="34">
        <f>PXIL!Q46</f>
        <v>0</v>
      </c>
      <c r="AK46" s="34">
        <f>RTM_IEX!K46</f>
        <v>9.6300000000000008</v>
      </c>
      <c r="AL46" s="34">
        <f>RTM_IEX!Q46</f>
        <v>0</v>
      </c>
      <c r="AM46" s="34">
        <f>RTM_PXI!K46</f>
        <v>0</v>
      </c>
      <c r="AN46" s="34">
        <f>RTM_PXI!Q46</f>
        <v>0</v>
      </c>
      <c r="AO46" s="148">
        <f>GDAM_IEX!K46</f>
        <v>0</v>
      </c>
      <c r="AP46" s="148">
        <f>GDAM_IEX!Q46</f>
        <v>0</v>
      </c>
      <c r="AQ46" s="148">
        <f>GDAM_PXI!K46</f>
        <v>0</v>
      </c>
      <c r="AR46" s="148">
        <f>GDAM_PXI!Q46</f>
        <v>0</v>
      </c>
      <c r="AS46">
        <f>HPX!K46</f>
        <v>0</v>
      </c>
      <c r="AT46">
        <f>HPX!Q46</f>
        <v>0</v>
      </c>
    </row>
    <row r="47" spans="1:46">
      <c r="A47" t="s">
        <v>89</v>
      </c>
      <c r="D47">
        <f>TWEPL!S47</f>
        <v>1.2393000000000001</v>
      </c>
      <c r="E47">
        <f>GT_NG!S47</f>
        <v>1.9664569083447332</v>
      </c>
      <c r="F47">
        <f>GT_Spot!S47</f>
        <v>0</v>
      </c>
      <c r="G47">
        <f>PPCL_NG!S47</f>
        <v>0</v>
      </c>
      <c r="H47">
        <f>PPCL_Spot!S47</f>
        <v>0</v>
      </c>
      <c r="I47">
        <f>Bawana_NG!S47</f>
        <v>22.999101597593846</v>
      </c>
      <c r="J47">
        <f>Bawana_RLNG!S47</f>
        <v>0</v>
      </c>
      <c r="K47">
        <f>Bawana_Spot!S47</f>
        <v>27</v>
      </c>
      <c r="L47">
        <f>TWOMCL!R47</f>
        <v>0</v>
      </c>
      <c r="M47">
        <f>EDWPCL!V47</f>
        <v>0</v>
      </c>
      <c r="N47">
        <f>'MSW BWN'!V47</f>
        <v>0</v>
      </c>
      <c r="O47">
        <f>NDMC_ISGS_exbus!DM47</f>
        <v>0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SUMPRODUCT(LTA!J47:AN47,LTA!J$101:AN$101,LTA!J$106:AN$106)</f>
        <v>0</v>
      </c>
      <c r="U47" s="37">
        <f>SUMPRODUCT(LTA!J47:AN47,LTA!J$102:AN$102,LTA!J$106:AN$106)</f>
        <v>0</v>
      </c>
      <c r="V47" s="66">
        <f>SUMPRODUCT(MTOA!B47:G47,MTOA!B$102:G$102,MTOA!B$106:G$106)</f>
        <v>0</v>
      </c>
      <c r="W47" s="66">
        <f>SUMPRODUCT(MTOA!B47:G47,MTOA!B$101:G$101,MTOA!B$106:G$106)</f>
        <v>0</v>
      </c>
      <c r="X47">
        <v>0</v>
      </c>
      <c r="Y47" s="34">
        <f>IEX!K47</f>
        <v>0</v>
      </c>
      <c r="Z47" s="34">
        <f>IEX!Q47</f>
        <v>0</v>
      </c>
      <c r="AA47" s="75">
        <f>STOA!K47</f>
        <v>99.64</v>
      </c>
      <c r="AB47" s="75">
        <f>-STOA!Q47</f>
        <v>0</v>
      </c>
      <c r="AC47">
        <f t="shared" si="0"/>
        <v>1.3647888114498841</v>
      </c>
      <c r="AD47">
        <f t="shared" si="1"/>
        <v>161.11006969448869</v>
      </c>
      <c r="AE47">
        <f>'IDT-1'!E47</f>
        <v>0</v>
      </c>
      <c r="AF47" s="24"/>
      <c r="AG47">
        <f t="shared" si="2"/>
        <v>161.11006969448869</v>
      </c>
      <c r="AI47" s="34">
        <f>PXIL!K47</f>
        <v>0</v>
      </c>
      <c r="AJ47" s="34">
        <f>PXIL!Q47</f>
        <v>0</v>
      </c>
      <c r="AK47" s="34">
        <f>RTM_IEX!K47</f>
        <v>9.6300000000000008</v>
      </c>
      <c r="AL47" s="34">
        <f>RTM_IEX!Q47</f>
        <v>0</v>
      </c>
      <c r="AM47" s="34">
        <f>RTM_PXI!K47</f>
        <v>0</v>
      </c>
      <c r="AN47" s="34">
        <f>RTM_PXI!Q47</f>
        <v>0</v>
      </c>
      <c r="AO47" s="148">
        <f>GDAM_IEX!K47</f>
        <v>0</v>
      </c>
      <c r="AP47" s="148">
        <f>GDAM_IEX!Q47</f>
        <v>0</v>
      </c>
      <c r="AQ47" s="148">
        <f>GDAM_PXI!K47</f>
        <v>0</v>
      </c>
      <c r="AR47" s="148">
        <f>GDAM_PXI!Q47</f>
        <v>0</v>
      </c>
      <c r="AS47">
        <f>HPX!K47</f>
        <v>0</v>
      </c>
      <c r="AT47">
        <f>HPX!Q47</f>
        <v>0</v>
      </c>
    </row>
    <row r="48" spans="1:46">
      <c r="A48" t="s">
        <v>90</v>
      </c>
      <c r="D48">
        <f>TWEPL!S48</f>
        <v>1.2393000000000001</v>
      </c>
      <c r="E48">
        <f>GT_NG!S48</f>
        <v>1.9664569083447332</v>
      </c>
      <c r="F48">
        <f>GT_Spot!S48</f>
        <v>0</v>
      </c>
      <c r="G48">
        <f>PPCL_NG!S48</f>
        <v>0</v>
      </c>
      <c r="H48">
        <f>PPCL_Spot!S48</f>
        <v>0</v>
      </c>
      <c r="I48">
        <f>Bawana_NG!S48</f>
        <v>22.999101597593846</v>
      </c>
      <c r="J48">
        <f>Bawana_RLNG!S48</f>
        <v>0</v>
      </c>
      <c r="K48">
        <f>Bawana_Spot!S48</f>
        <v>27</v>
      </c>
      <c r="L48">
        <f>TWOMCL!R48</f>
        <v>0</v>
      </c>
      <c r="M48">
        <f>EDWPCL!V48</f>
        <v>0</v>
      </c>
      <c r="N48">
        <f>'MSW BWN'!V48</f>
        <v>0</v>
      </c>
      <c r="O48">
        <f>NDMC_ISGS_exbus!DM48</f>
        <v>0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SUMPRODUCT(LTA!J48:AN48,LTA!J$101:AN$101,LTA!J$106:AN$106)</f>
        <v>0</v>
      </c>
      <c r="U48" s="37">
        <f>SUMPRODUCT(LTA!J48:AN48,LTA!J$102:AN$102,LTA!J$106:AN$106)</f>
        <v>0</v>
      </c>
      <c r="V48" s="66">
        <f>SUMPRODUCT(MTOA!B48:G48,MTOA!B$102:G$102,MTOA!B$106:G$106)</f>
        <v>0</v>
      </c>
      <c r="W48" s="66">
        <f>SUMPRODUCT(MTOA!B48:G48,MTOA!B$101:G$101,MTOA!B$106:G$106)</f>
        <v>0</v>
      </c>
      <c r="X48">
        <v>0</v>
      </c>
      <c r="Y48" s="34">
        <f>IEX!K48</f>
        <v>0</v>
      </c>
      <c r="Z48" s="34">
        <f>IEX!Q48</f>
        <v>0</v>
      </c>
      <c r="AA48" s="75">
        <f>STOA!K48</f>
        <v>99.64</v>
      </c>
      <c r="AB48" s="75">
        <f>-STOA!Q48</f>
        <v>0</v>
      </c>
      <c r="AC48">
        <f t="shared" si="0"/>
        <v>1.3647048114498841</v>
      </c>
      <c r="AD48">
        <f t="shared" si="1"/>
        <v>161.10015369448871</v>
      </c>
      <c r="AE48">
        <f>'IDT-1'!E48</f>
        <v>0</v>
      </c>
      <c r="AF48" s="24"/>
      <c r="AG48">
        <f t="shared" si="2"/>
        <v>161.10015369448871</v>
      </c>
      <c r="AI48" s="34">
        <f>PXIL!K48</f>
        <v>0</v>
      </c>
      <c r="AJ48" s="34">
        <f>PXIL!Q48</f>
        <v>0</v>
      </c>
      <c r="AK48" s="34">
        <f>RTM_IEX!K48</f>
        <v>9.6199999999999992</v>
      </c>
      <c r="AL48" s="34">
        <f>RTM_IEX!Q48</f>
        <v>0</v>
      </c>
      <c r="AM48" s="34">
        <f>RTM_PXI!K48</f>
        <v>0</v>
      </c>
      <c r="AN48" s="34">
        <f>RTM_PXI!Q48</f>
        <v>0</v>
      </c>
      <c r="AO48" s="148">
        <f>GDAM_IEX!K48</f>
        <v>0</v>
      </c>
      <c r="AP48" s="148">
        <f>GDAM_IEX!Q48</f>
        <v>0</v>
      </c>
      <c r="AQ48" s="148">
        <f>GDAM_PXI!K48</f>
        <v>0</v>
      </c>
      <c r="AR48" s="148">
        <f>GDAM_PXI!Q48</f>
        <v>0</v>
      </c>
      <c r="AS48">
        <f>HPX!K48</f>
        <v>0</v>
      </c>
      <c r="AT48">
        <f>HPX!Q48</f>
        <v>0</v>
      </c>
    </row>
    <row r="49" spans="1:46">
      <c r="A49" t="s">
        <v>91</v>
      </c>
      <c r="D49">
        <f>TWEPL!S49</f>
        <v>1.2393000000000001</v>
      </c>
      <c r="E49">
        <f>GT_NG!S49</f>
        <v>1.9664569083447332</v>
      </c>
      <c r="F49">
        <f>GT_Spot!S49</f>
        <v>0</v>
      </c>
      <c r="G49">
        <f>PPCL_NG!S49</f>
        <v>0</v>
      </c>
      <c r="H49">
        <f>PPCL_Spot!S49</f>
        <v>0</v>
      </c>
      <c r="I49">
        <f>Bawana_NG!S49</f>
        <v>22.999101597593846</v>
      </c>
      <c r="J49">
        <f>Bawana_RLNG!S49</f>
        <v>0</v>
      </c>
      <c r="K49">
        <f>Bawana_Spot!S49</f>
        <v>27</v>
      </c>
      <c r="L49">
        <f>TWOMCL!R49</f>
        <v>0</v>
      </c>
      <c r="M49">
        <f>EDWPCL!V49</f>
        <v>0</v>
      </c>
      <c r="N49">
        <f>'MSW BWN'!V49</f>
        <v>0</v>
      </c>
      <c r="O49">
        <f>NDMC_ISGS_exbus!DM49</f>
        <v>0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SUMPRODUCT(LTA!J49:AN49,LTA!J$101:AN$101,LTA!J$106:AN$106)</f>
        <v>0</v>
      </c>
      <c r="U49" s="37">
        <f>SUMPRODUCT(LTA!J49:AN49,LTA!J$102:AN$102,LTA!J$106:AN$106)</f>
        <v>0</v>
      </c>
      <c r="V49" s="66">
        <f>SUMPRODUCT(MTOA!B49:G49,MTOA!B$102:G$102,MTOA!B$106:G$106)</f>
        <v>0</v>
      </c>
      <c r="W49" s="66">
        <f>SUMPRODUCT(MTOA!B49:G49,MTOA!B$101:G$101,MTOA!B$106:G$106)</f>
        <v>0</v>
      </c>
      <c r="X49">
        <v>0</v>
      </c>
      <c r="Y49" s="34">
        <f>IEX!K49</f>
        <v>0</v>
      </c>
      <c r="Z49" s="34">
        <f>IEX!Q49</f>
        <v>0</v>
      </c>
      <c r="AA49" s="75">
        <f>STOA!K49</f>
        <v>99.64</v>
      </c>
      <c r="AB49" s="75">
        <f>-STOA!Q49</f>
        <v>0</v>
      </c>
      <c r="AC49">
        <f t="shared" si="0"/>
        <v>1.3647888114498841</v>
      </c>
      <c r="AD49">
        <f t="shared" si="1"/>
        <v>161.11006969448869</v>
      </c>
      <c r="AE49">
        <f>'IDT-1'!E49</f>
        <v>0</v>
      </c>
      <c r="AF49" s="24"/>
      <c r="AG49">
        <f t="shared" si="2"/>
        <v>161.11006969448869</v>
      </c>
      <c r="AI49" s="34">
        <f>PXIL!K49</f>
        <v>0</v>
      </c>
      <c r="AJ49" s="34">
        <f>PXIL!Q49</f>
        <v>0</v>
      </c>
      <c r="AK49" s="34">
        <f>RTM_IEX!K49</f>
        <v>9.6300000000000008</v>
      </c>
      <c r="AL49" s="34">
        <f>RTM_IEX!Q49</f>
        <v>0</v>
      </c>
      <c r="AM49" s="34">
        <f>RTM_PXI!K49</f>
        <v>0</v>
      </c>
      <c r="AN49" s="34">
        <f>RTM_PXI!Q49</f>
        <v>0</v>
      </c>
      <c r="AO49" s="148">
        <f>GDAM_IEX!K49</f>
        <v>0</v>
      </c>
      <c r="AP49" s="148">
        <f>GDAM_IEX!Q49</f>
        <v>0</v>
      </c>
      <c r="AQ49" s="148">
        <f>GDAM_PXI!K49</f>
        <v>0</v>
      </c>
      <c r="AR49" s="148">
        <f>GDAM_PXI!Q49</f>
        <v>0</v>
      </c>
      <c r="AS49">
        <f>HPX!K49</f>
        <v>0</v>
      </c>
      <c r="AT49">
        <f>HPX!Q49</f>
        <v>0</v>
      </c>
    </row>
    <row r="50" spans="1:46">
      <c r="A50" t="s">
        <v>92</v>
      </c>
      <c r="D50">
        <f>TWEPL!S50</f>
        <v>1.2393000000000001</v>
      </c>
      <c r="E50">
        <f>GT_NG!S50</f>
        <v>1.9664569083447332</v>
      </c>
      <c r="F50">
        <f>GT_Spot!S50</f>
        <v>0</v>
      </c>
      <c r="G50">
        <f>PPCL_NG!S50</f>
        <v>0</v>
      </c>
      <c r="H50">
        <f>PPCL_Spot!S50</f>
        <v>0</v>
      </c>
      <c r="I50">
        <f>Bawana_NG!S50</f>
        <v>22.999101597593846</v>
      </c>
      <c r="J50">
        <f>Bawana_RLNG!S50</f>
        <v>0</v>
      </c>
      <c r="K50">
        <f>Bawana_Spot!S50</f>
        <v>27</v>
      </c>
      <c r="L50">
        <f>TWOMCL!R50</f>
        <v>0</v>
      </c>
      <c r="M50">
        <f>EDWPCL!V50</f>
        <v>0</v>
      </c>
      <c r="N50">
        <f>'MSW BWN'!V50</f>
        <v>0</v>
      </c>
      <c r="O50">
        <f>NDMC_ISGS_exbus!DM50</f>
        <v>0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SUMPRODUCT(LTA!J50:AN50,LTA!J$101:AN$101,LTA!J$106:AN$106)</f>
        <v>0</v>
      </c>
      <c r="U50" s="37">
        <f>SUMPRODUCT(LTA!J50:AN50,LTA!J$102:AN$102,LTA!J$106:AN$106)</f>
        <v>0</v>
      </c>
      <c r="V50" s="66">
        <f>SUMPRODUCT(MTOA!B50:G50,MTOA!B$102:G$102,MTOA!B$106:G$106)</f>
        <v>0</v>
      </c>
      <c r="W50" s="66">
        <f>SUMPRODUCT(MTOA!B50:G50,MTOA!B$101:G$101,MTOA!B$106:G$106)</f>
        <v>0</v>
      </c>
      <c r="X50">
        <v>0</v>
      </c>
      <c r="Y50" s="34">
        <f>IEX!K50</f>
        <v>0</v>
      </c>
      <c r="Z50" s="34">
        <f>IEX!Q50</f>
        <v>0</v>
      </c>
      <c r="AA50" s="75">
        <f>STOA!K50</f>
        <v>99.64</v>
      </c>
      <c r="AB50" s="75">
        <f>-STOA!Q50</f>
        <v>0</v>
      </c>
      <c r="AC50">
        <f t="shared" si="0"/>
        <v>1.3647888114498841</v>
      </c>
      <c r="AD50">
        <f t="shared" si="1"/>
        <v>161.11006969448869</v>
      </c>
      <c r="AE50">
        <f>'IDT-1'!E50</f>
        <v>0</v>
      </c>
      <c r="AF50" s="24"/>
      <c r="AG50">
        <f t="shared" si="2"/>
        <v>161.11006969448869</v>
      </c>
      <c r="AI50" s="34">
        <f>PXIL!K50</f>
        <v>0</v>
      </c>
      <c r="AJ50" s="34">
        <f>PXIL!Q50</f>
        <v>0</v>
      </c>
      <c r="AK50" s="34">
        <f>RTM_IEX!K50</f>
        <v>9.6300000000000008</v>
      </c>
      <c r="AL50" s="34">
        <f>RTM_IEX!Q50</f>
        <v>0</v>
      </c>
      <c r="AM50" s="34">
        <f>RTM_PXI!K50</f>
        <v>0</v>
      </c>
      <c r="AN50" s="34">
        <f>RTM_PXI!Q50</f>
        <v>0</v>
      </c>
      <c r="AO50" s="148">
        <f>GDAM_IEX!K50</f>
        <v>0</v>
      </c>
      <c r="AP50" s="148">
        <f>GDAM_IEX!Q50</f>
        <v>0</v>
      </c>
      <c r="AQ50" s="148">
        <f>GDAM_PXI!K50</f>
        <v>0</v>
      </c>
      <c r="AR50" s="148">
        <f>GDAM_PXI!Q50</f>
        <v>0</v>
      </c>
      <c r="AS50">
        <f>HPX!K50</f>
        <v>0</v>
      </c>
      <c r="AT50">
        <f>HPX!Q50</f>
        <v>0</v>
      </c>
    </row>
    <row r="51" spans="1:46">
      <c r="A51" t="s">
        <v>93</v>
      </c>
      <c r="D51">
        <f>TWEPL!S51</f>
        <v>1.2393000000000001</v>
      </c>
      <c r="E51">
        <f>GT_NG!S51</f>
        <v>1.9655230596175475</v>
      </c>
      <c r="F51">
        <f>GT_Spot!S51</f>
        <v>0</v>
      </c>
      <c r="G51">
        <f>PPCL_NG!S51</f>
        <v>0</v>
      </c>
      <c r="H51">
        <f>PPCL_Spot!S51</f>
        <v>0</v>
      </c>
      <c r="I51">
        <f>Bawana_NG!S51</f>
        <v>22.999101597593846</v>
      </c>
      <c r="J51">
        <f>Bawana_RLNG!S51</f>
        <v>0</v>
      </c>
      <c r="K51">
        <f>Bawana_Spot!S51</f>
        <v>27</v>
      </c>
      <c r="L51">
        <f>TWOMCL!R51</f>
        <v>0</v>
      </c>
      <c r="M51">
        <f>EDWPCL!V51</f>
        <v>0</v>
      </c>
      <c r="N51">
        <f>'MSW BWN'!V51</f>
        <v>0</v>
      </c>
      <c r="O51">
        <f>NDMC_ISGS_exbus!DM51</f>
        <v>0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SUMPRODUCT(LTA!J51:AN51,LTA!J$101:AN$101,LTA!J$106:AN$106)</f>
        <v>0</v>
      </c>
      <c r="U51" s="37">
        <f>SUMPRODUCT(LTA!J51:AN51,LTA!J$102:AN$102,LTA!J$106:AN$106)</f>
        <v>0</v>
      </c>
      <c r="V51" s="66">
        <f>SUMPRODUCT(MTOA!B51:G51,MTOA!B$102:G$102,MTOA!B$106:G$106)</f>
        <v>0</v>
      </c>
      <c r="W51" s="66">
        <f>SUMPRODUCT(MTOA!B51:G51,MTOA!B$101:G$101,MTOA!B$106:G$106)</f>
        <v>0</v>
      </c>
      <c r="X51">
        <v>0</v>
      </c>
      <c r="Y51" s="34">
        <f>IEX!K51</f>
        <v>0</v>
      </c>
      <c r="Z51" s="34">
        <f>IEX!Q51</f>
        <v>0</v>
      </c>
      <c r="AA51" s="75">
        <f>STOA!K51</f>
        <v>99.64</v>
      </c>
      <c r="AB51" s="75">
        <f>-STOA!Q51</f>
        <v>0</v>
      </c>
      <c r="AC51">
        <f t="shared" si="0"/>
        <v>1.2838889671205758</v>
      </c>
      <c r="AD51">
        <f t="shared" si="1"/>
        <v>151.56003569009081</v>
      </c>
      <c r="AE51">
        <f>'IDT-1'!E51</f>
        <v>0</v>
      </c>
      <c r="AF51" s="24"/>
      <c r="AG51">
        <f t="shared" si="2"/>
        <v>151.56003569009081</v>
      </c>
      <c r="AI51" s="34">
        <f>PXIL!K51</f>
        <v>0</v>
      </c>
      <c r="AJ51" s="34">
        <f>PXIL!Q51</f>
        <v>0</v>
      </c>
      <c r="AK51" s="34">
        <f>RTM_IEX!K51</f>
        <v>0</v>
      </c>
      <c r="AL51" s="34">
        <f>RTM_IEX!Q51</f>
        <v>0</v>
      </c>
      <c r="AM51" s="34">
        <f>RTM_PXI!K51</f>
        <v>0</v>
      </c>
      <c r="AN51" s="34">
        <f>RTM_PXI!Q51</f>
        <v>0</v>
      </c>
      <c r="AO51" s="148">
        <f>GDAM_IEX!K51</f>
        <v>0</v>
      </c>
      <c r="AP51" s="148">
        <f>GDAM_IEX!Q51</f>
        <v>0</v>
      </c>
      <c r="AQ51" s="148">
        <f>GDAM_PXI!K51</f>
        <v>0</v>
      </c>
      <c r="AR51" s="148">
        <f>GDAM_PXI!Q51</f>
        <v>0</v>
      </c>
      <c r="AS51">
        <f>HPX!K51</f>
        <v>0</v>
      </c>
      <c r="AT51">
        <f>HPX!Q51</f>
        <v>0</v>
      </c>
    </row>
    <row r="52" spans="1:46">
      <c r="A52" t="s">
        <v>94</v>
      </c>
      <c r="D52">
        <f>TWEPL!S52</f>
        <v>1.2393000000000001</v>
      </c>
      <c r="E52">
        <f>GT_NG!S52</f>
        <v>1.9655230596175475</v>
      </c>
      <c r="F52">
        <f>GT_Spot!S52</f>
        <v>0</v>
      </c>
      <c r="G52">
        <f>PPCL_NG!S52</f>
        <v>0</v>
      </c>
      <c r="H52">
        <f>PPCL_Spot!S52</f>
        <v>0</v>
      </c>
      <c r="I52">
        <f>Bawana_NG!S52</f>
        <v>23</v>
      </c>
      <c r="J52">
        <f>Bawana_RLNG!S52</f>
        <v>0</v>
      </c>
      <c r="K52">
        <f>Bawana_Spot!S52</f>
        <v>27</v>
      </c>
      <c r="L52">
        <f>TWOMCL!R52</f>
        <v>0</v>
      </c>
      <c r="M52">
        <f>EDWPCL!V52</f>
        <v>0</v>
      </c>
      <c r="N52">
        <f>'MSW BWN'!V52</f>
        <v>0</v>
      </c>
      <c r="O52">
        <f>NDMC_ISGS_exbus!DM52</f>
        <v>0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SUMPRODUCT(LTA!J52:AN52,LTA!J$101:AN$101,LTA!J$106:AN$106)</f>
        <v>0</v>
      </c>
      <c r="U52" s="37">
        <f>SUMPRODUCT(LTA!J52:AN52,LTA!J$102:AN$102,LTA!J$106:AN$106)</f>
        <v>0</v>
      </c>
      <c r="V52" s="66">
        <f>SUMPRODUCT(MTOA!B52:G52,MTOA!B$102:G$102,MTOA!B$106:G$106)</f>
        <v>0</v>
      </c>
      <c r="W52" s="66">
        <f>SUMPRODUCT(MTOA!B52:G52,MTOA!B$101:G$101,MTOA!B$106:G$106)</f>
        <v>0</v>
      </c>
      <c r="X52">
        <v>0</v>
      </c>
      <c r="Y52" s="34">
        <f>IEX!K52</f>
        <v>0</v>
      </c>
      <c r="Z52" s="34">
        <f>IEX!Q52</f>
        <v>0</v>
      </c>
      <c r="AA52" s="75">
        <f>STOA!K52</f>
        <v>99.64</v>
      </c>
      <c r="AB52" s="75">
        <f>-STOA!Q52</f>
        <v>0</v>
      </c>
      <c r="AC52">
        <f t="shared" si="0"/>
        <v>1.2838965137007872</v>
      </c>
      <c r="AD52">
        <f t="shared" si="1"/>
        <v>151.56092654591674</v>
      </c>
      <c r="AE52">
        <f>'IDT-1'!E52</f>
        <v>0</v>
      </c>
      <c r="AF52" s="24"/>
      <c r="AG52">
        <f t="shared" si="2"/>
        <v>151.56092654591674</v>
      </c>
      <c r="AI52" s="34">
        <f>PXIL!K52</f>
        <v>0</v>
      </c>
      <c r="AJ52" s="34">
        <f>PXIL!Q52</f>
        <v>0</v>
      </c>
      <c r="AK52" s="34">
        <f>RTM_IEX!K52</f>
        <v>0</v>
      </c>
      <c r="AL52" s="34">
        <f>RTM_IEX!Q52</f>
        <v>0</v>
      </c>
      <c r="AM52" s="34">
        <f>RTM_PXI!K52</f>
        <v>0</v>
      </c>
      <c r="AN52" s="34">
        <f>RTM_PXI!Q52</f>
        <v>0</v>
      </c>
      <c r="AO52" s="148">
        <f>GDAM_IEX!K52</f>
        <v>0</v>
      </c>
      <c r="AP52" s="148">
        <f>GDAM_IEX!Q52</f>
        <v>0</v>
      </c>
      <c r="AQ52" s="148">
        <f>GDAM_PXI!K52</f>
        <v>0</v>
      </c>
      <c r="AR52" s="148">
        <f>GDAM_PXI!Q52</f>
        <v>0</v>
      </c>
      <c r="AS52">
        <f>HPX!K52</f>
        <v>0</v>
      </c>
      <c r="AT52">
        <f>HPX!Q52</f>
        <v>0</v>
      </c>
    </row>
    <row r="53" spans="1:46">
      <c r="A53" t="s">
        <v>95</v>
      </c>
      <c r="D53">
        <f>TWEPL!S53</f>
        <v>1.2393000000000001</v>
      </c>
      <c r="E53">
        <f>GT_NG!S53</f>
        <v>1.9655230596175475</v>
      </c>
      <c r="F53">
        <f>GT_Spot!S53</f>
        <v>0</v>
      </c>
      <c r="G53">
        <f>PPCL_NG!S53</f>
        <v>0</v>
      </c>
      <c r="H53">
        <f>PPCL_Spot!S53</f>
        <v>0</v>
      </c>
      <c r="I53">
        <f>Bawana_NG!S53</f>
        <v>23</v>
      </c>
      <c r="J53">
        <f>Bawana_RLNG!S53</f>
        <v>0</v>
      </c>
      <c r="K53">
        <f>Bawana_Spot!S53</f>
        <v>27</v>
      </c>
      <c r="L53">
        <f>TWOMCL!R53</f>
        <v>0</v>
      </c>
      <c r="M53">
        <f>EDWPCL!V53</f>
        <v>0</v>
      </c>
      <c r="N53">
        <f>'MSW BWN'!V53</f>
        <v>0</v>
      </c>
      <c r="O53">
        <f>NDMC_ISGS_exbus!DM53</f>
        <v>0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SUMPRODUCT(LTA!J53:AN53,LTA!J$101:AN$101,LTA!J$106:AN$106)</f>
        <v>0</v>
      </c>
      <c r="U53" s="37">
        <f>SUMPRODUCT(LTA!J53:AN53,LTA!J$102:AN$102,LTA!J$106:AN$106)</f>
        <v>0</v>
      </c>
      <c r="V53" s="66">
        <f>SUMPRODUCT(MTOA!B53:G53,MTOA!B$102:G$102,MTOA!B$106:G$106)</f>
        <v>0</v>
      </c>
      <c r="W53" s="66">
        <f>SUMPRODUCT(MTOA!B53:G53,MTOA!B$101:G$101,MTOA!B$106:G$106)</f>
        <v>0</v>
      </c>
      <c r="X53">
        <v>0</v>
      </c>
      <c r="Y53" s="34">
        <f>IEX!K53</f>
        <v>0</v>
      </c>
      <c r="Z53" s="34">
        <f>IEX!Q53</f>
        <v>0</v>
      </c>
      <c r="AA53" s="75">
        <f>STOA!K53</f>
        <v>99.64</v>
      </c>
      <c r="AB53" s="75">
        <f>-STOA!Q53</f>
        <v>0</v>
      </c>
      <c r="AC53">
        <f t="shared" si="0"/>
        <v>1.2838965137007872</v>
      </c>
      <c r="AD53">
        <f t="shared" si="1"/>
        <v>151.56092654591674</v>
      </c>
      <c r="AE53">
        <f>'IDT-1'!E53</f>
        <v>0</v>
      </c>
      <c r="AF53" s="24"/>
      <c r="AG53">
        <f t="shared" si="2"/>
        <v>151.56092654591674</v>
      </c>
      <c r="AI53" s="34">
        <f>PXIL!K53</f>
        <v>0</v>
      </c>
      <c r="AJ53" s="34">
        <f>PXIL!Q53</f>
        <v>0</v>
      </c>
      <c r="AK53" s="34">
        <f>RTM_IEX!K53</f>
        <v>0</v>
      </c>
      <c r="AL53" s="34">
        <f>RTM_IEX!Q53</f>
        <v>0</v>
      </c>
      <c r="AM53" s="34">
        <f>RTM_PXI!K53</f>
        <v>0</v>
      </c>
      <c r="AN53" s="34">
        <f>RTM_PXI!Q53</f>
        <v>0</v>
      </c>
      <c r="AO53" s="148">
        <f>GDAM_IEX!K53</f>
        <v>0</v>
      </c>
      <c r="AP53" s="148">
        <f>GDAM_IEX!Q53</f>
        <v>0</v>
      </c>
      <c r="AQ53" s="148">
        <f>GDAM_PXI!K53</f>
        <v>0</v>
      </c>
      <c r="AR53" s="148">
        <f>GDAM_PXI!Q53</f>
        <v>0</v>
      </c>
      <c r="AS53">
        <f>HPX!K53</f>
        <v>0</v>
      </c>
      <c r="AT53">
        <f>HPX!Q53</f>
        <v>0</v>
      </c>
    </row>
    <row r="54" spans="1:46">
      <c r="A54" t="s">
        <v>96</v>
      </c>
      <c r="D54">
        <f>TWEPL!S54</f>
        <v>1.2393000000000001</v>
      </c>
      <c r="E54">
        <f>GT_NG!S54</f>
        <v>1.9655230596175475</v>
      </c>
      <c r="F54">
        <f>GT_Spot!S54</f>
        <v>0</v>
      </c>
      <c r="G54">
        <f>PPCL_NG!S54</f>
        <v>0</v>
      </c>
      <c r="H54">
        <f>PPCL_Spot!S54</f>
        <v>0</v>
      </c>
      <c r="I54">
        <f>Bawana_NG!S54</f>
        <v>23</v>
      </c>
      <c r="J54">
        <f>Bawana_RLNG!S54</f>
        <v>0</v>
      </c>
      <c r="K54">
        <f>Bawana_Spot!S54</f>
        <v>27</v>
      </c>
      <c r="L54">
        <f>TWOMCL!R54</f>
        <v>0</v>
      </c>
      <c r="M54">
        <f>EDWPCL!V54</f>
        <v>0</v>
      </c>
      <c r="N54">
        <f>'MSW BWN'!V54</f>
        <v>0</v>
      </c>
      <c r="O54">
        <f>NDMC_ISGS_exbus!DM54</f>
        <v>0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SUMPRODUCT(LTA!J54:AN54,LTA!J$101:AN$101,LTA!J$106:AN$106)</f>
        <v>0</v>
      </c>
      <c r="U54" s="37">
        <f>SUMPRODUCT(LTA!J54:AN54,LTA!J$102:AN$102,LTA!J$106:AN$106)</f>
        <v>0</v>
      </c>
      <c r="V54" s="66">
        <f>SUMPRODUCT(MTOA!B54:G54,MTOA!B$102:G$102,MTOA!B$106:G$106)</f>
        <v>0</v>
      </c>
      <c r="W54" s="66">
        <f>SUMPRODUCT(MTOA!B54:G54,MTOA!B$101:G$101,MTOA!B$106:G$106)</f>
        <v>0</v>
      </c>
      <c r="X54">
        <v>0</v>
      </c>
      <c r="Y54" s="34">
        <f>IEX!K54</f>
        <v>0</v>
      </c>
      <c r="Z54" s="34">
        <f>IEX!Q54</f>
        <v>0</v>
      </c>
      <c r="AA54" s="75">
        <f>STOA!K54</f>
        <v>99.64</v>
      </c>
      <c r="AB54" s="75">
        <f>-STOA!Q54</f>
        <v>0</v>
      </c>
      <c r="AC54">
        <f t="shared" si="0"/>
        <v>1.2838965137007872</v>
      </c>
      <c r="AD54">
        <f t="shared" si="1"/>
        <v>151.56092654591674</v>
      </c>
      <c r="AE54">
        <f>'IDT-1'!E54</f>
        <v>0</v>
      </c>
      <c r="AF54" s="24"/>
      <c r="AG54">
        <f t="shared" si="2"/>
        <v>151.56092654591674</v>
      </c>
      <c r="AI54" s="34">
        <f>PXIL!K54</f>
        <v>0</v>
      </c>
      <c r="AJ54" s="34">
        <f>PXIL!Q54</f>
        <v>0</v>
      </c>
      <c r="AK54" s="34">
        <f>RTM_IEX!K54</f>
        <v>0</v>
      </c>
      <c r="AL54" s="34">
        <f>RTM_IEX!Q54</f>
        <v>0</v>
      </c>
      <c r="AM54" s="34">
        <f>RTM_PXI!K54</f>
        <v>0</v>
      </c>
      <c r="AN54" s="34">
        <f>RTM_PXI!Q54</f>
        <v>0</v>
      </c>
      <c r="AO54" s="148">
        <f>GDAM_IEX!K54</f>
        <v>0</v>
      </c>
      <c r="AP54" s="148">
        <f>GDAM_IEX!Q54</f>
        <v>0</v>
      </c>
      <c r="AQ54" s="148">
        <f>GDAM_PXI!K54</f>
        <v>0</v>
      </c>
      <c r="AR54" s="148">
        <f>GDAM_PXI!Q54</f>
        <v>0</v>
      </c>
      <c r="AS54">
        <f>HPX!K54</f>
        <v>0</v>
      </c>
      <c r="AT54">
        <f>HPX!Q54</f>
        <v>0</v>
      </c>
    </row>
    <row r="55" spans="1:46">
      <c r="A55" t="s">
        <v>97</v>
      </c>
      <c r="D55">
        <f>TWEPL!S55</f>
        <v>1.2393000000000001</v>
      </c>
      <c r="E55">
        <f>GT_NG!S55</f>
        <v>1.9655230596175475</v>
      </c>
      <c r="F55">
        <f>GT_Spot!S55</f>
        <v>0</v>
      </c>
      <c r="G55">
        <f>PPCL_NG!S55</f>
        <v>0</v>
      </c>
      <c r="H55">
        <f>PPCL_Spot!S55</f>
        <v>0</v>
      </c>
      <c r="I55">
        <f>Bawana_NG!S55</f>
        <v>23</v>
      </c>
      <c r="J55">
        <f>Bawana_RLNG!S55</f>
        <v>0</v>
      </c>
      <c r="K55">
        <f>Bawana_Spot!S55</f>
        <v>27</v>
      </c>
      <c r="L55">
        <f>TWOMCL!R55</f>
        <v>0</v>
      </c>
      <c r="M55">
        <f>EDWPCL!V55</f>
        <v>0</v>
      </c>
      <c r="N55">
        <f>'MSW BWN'!V55</f>
        <v>0</v>
      </c>
      <c r="O55">
        <f>NDMC_ISGS_exbus!DM55</f>
        <v>0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SUMPRODUCT(LTA!J55:AN55,LTA!J$101:AN$101,LTA!J$106:AN$106)</f>
        <v>0</v>
      </c>
      <c r="U55" s="37">
        <f>SUMPRODUCT(LTA!J55:AN55,LTA!J$102:AN$102,LTA!J$106:AN$106)</f>
        <v>0</v>
      </c>
      <c r="V55" s="66">
        <f>SUMPRODUCT(MTOA!B55:G55,MTOA!B$102:G$102,MTOA!B$106:G$106)</f>
        <v>0</v>
      </c>
      <c r="W55" s="66">
        <f>SUMPRODUCT(MTOA!B55:G55,MTOA!B$101:G$101,MTOA!B$106:G$106)</f>
        <v>0</v>
      </c>
      <c r="X55">
        <v>0</v>
      </c>
      <c r="Y55" s="34">
        <f>IEX!K55</f>
        <v>0</v>
      </c>
      <c r="Z55" s="34">
        <f>IEX!Q55</f>
        <v>0</v>
      </c>
      <c r="AA55" s="75">
        <f>STOA!K55</f>
        <v>99.64</v>
      </c>
      <c r="AB55" s="75">
        <f>-STOA!Q55</f>
        <v>0</v>
      </c>
      <c r="AC55">
        <f t="shared" si="0"/>
        <v>1.2838965137007872</v>
      </c>
      <c r="AD55">
        <f t="shared" si="1"/>
        <v>151.56092654591674</v>
      </c>
      <c r="AE55">
        <f>'IDT-1'!E55</f>
        <v>0</v>
      </c>
      <c r="AF55" s="24"/>
      <c r="AG55">
        <f t="shared" si="2"/>
        <v>151.56092654591674</v>
      </c>
      <c r="AI55" s="34">
        <f>PXIL!K55</f>
        <v>0</v>
      </c>
      <c r="AJ55" s="34">
        <f>PXIL!Q55</f>
        <v>0</v>
      </c>
      <c r="AK55" s="34">
        <f>RTM_IEX!K55</f>
        <v>0</v>
      </c>
      <c r="AL55" s="34">
        <f>RTM_IEX!Q55</f>
        <v>0</v>
      </c>
      <c r="AM55" s="34">
        <f>RTM_PXI!K55</f>
        <v>0</v>
      </c>
      <c r="AN55" s="34">
        <f>RTM_PXI!Q55</f>
        <v>0</v>
      </c>
      <c r="AO55" s="148">
        <f>GDAM_IEX!K55</f>
        <v>0</v>
      </c>
      <c r="AP55" s="148">
        <f>GDAM_IEX!Q55</f>
        <v>0</v>
      </c>
      <c r="AQ55" s="148">
        <f>GDAM_PXI!K55</f>
        <v>0</v>
      </c>
      <c r="AR55" s="148">
        <f>GDAM_PXI!Q55</f>
        <v>0</v>
      </c>
      <c r="AS55">
        <f>HPX!K55</f>
        <v>0</v>
      </c>
      <c r="AT55">
        <f>HPX!Q55</f>
        <v>0</v>
      </c>
    </row>
    <row r="56" spans="1:46">
      <c r="A56" t="s">
        <v>98</v>
      </c>
      <c r="D56">
        <f>TWEPL!S56</f>
        <v>1.2393000000000001</v>
      </c>
      <c r="E56">
        <f>GT_NG!S56</f>
        <v>1.9655230596175475</v>
      </c>
      <c r="F56">
        <f>GT_Spot!S56</f>
        <v>0</v>
      </c>
      <c r="G56">
        <f>PPCL_NG!S56</f>
        <v>0</v>
      </c>
      <c r="H56">
        <f>PPCL_Spot!S56</f>
        <v>0</v>
      </c>
      <c r="I56">
        <f>Bawana_NG!S56</f>
        <v>23</v>
      </c>
      <c r="J56">
        <f>Bawana_RLNG!S56</f>
        <v>0</v>
      </c>
      <c r="K56">
        <f>Bawana_Spot!S56</f>
        <v>22.39</v>
      </c>
      <c r="L56">
        <f>TWOMCL!R56</f>
        <v>0</v>
      </c>
      <c r="M56">
        <f>EDWPCL!V56</f>
        <v>0</v>
      </c>
      <c r="N56">
        <f>'MSW BWN'!V56</f>
        <v>0</v>
      </c>
      <c r="O56">
        <f>NDMC_ISGS_exbus!DM56</f>
        <v>0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SUMPRODUCT(LTA!J56:AN56,LTA!J$101:AN$101,LTA!J$106:AN$106)</f>
        <v>0</v>
      </c>
      <c r="U56" s="37">
        <f>SUMPRODUCT(LTA!J56:AN56,LTA!J$102:AN$102,LTA!J$106:AN$106)</f>
        <v>0</v>
      </c>
      <c r="V56" s="66">
        <f>SUMPRODUCT(MTOA!B56:G56,MTOA!B$102:G$102,MTOA!B$106:G$106)</f>
        <v>0</v>
      </c>
      <c r="W56" s="66">
        <f>SUMPRODUCT(MTOA!B56:G56,MTOA!B$101:G$101,MTOA!B$106:G$106)</f>
        <v>0</v>
      </c>
      <c r="X56">
        <v>0</v>
      </c>
      <c r="Y56" s="34">
        <f>IEX!K56</f>
        <v>0</v>
      </c>
      <c r="Z56" s="34">
        <f>IEX!Q56</f>
        <v>0</v>
      </c>
      <c r="AA56" s="75">
        <f>STOA!K56</f>
        <v>99.64</v>
      </c>
      <c r="AB56" s="75">
        <f>-STOA!Q56</f>
        <v>0</v>
      </c>
      <c r="AC56">
        <f t="shared" si="0"/>
        <v>1.2451725137007874</v>
      </c>
      <c r="AD56">
        <f t="shared" si="1"/>
        <v>146.98965054591676</v>
      </c>
      <c r="AE56">
        <f>'IDT-1'!E56</f>
        <v>0</v>
      </c>
      <c r="AF56" s="24"/>
      <c r="AG56">
        <f t="shared" si="2"/>
        <v>146.98965054591676</v>
      </c>
      <c r="AI56" s="34">
        <f>PXIL!K56</f>
        <v>0</v>
      </c>
      <c r="AJ56" s="34">
        <f>PXIL!Q56</f>
        <v>0</v>
      </c>
      <c r="AK56" s="34">
        <f>RTM_IEX!K56</f>
        <v>0</v>
      </c>
      <c r="AL56" s="34">
        <f>RTM_IEX!Q56</f>
        <v>0</v>
      </c>
      <c r="AM56" s="34">
        <f>RTM_PXI!K56</f>
        <v>0</v>
      </c>
      <c r="AN56" s="34">
        <f>RTM_PXI!Q56</f>
        <v>0</v>
      </c>
      <c r="AO56" s="148">
        <f>GDAM_IEX!K56</f>
        <v>0</v>
      </c>
      <c r="AP56" s="148">
        <f>GDAM_IEX!Q56</f>
        <v>0</v>
      </c>
      <c r="AQ56" s="148">
        <f>GDAM_PXI!K56</f>
        <v>0</v>
      </c>
      <c r="AR56" s="148">
        <f>GDAM_PXI!Q56</f>
        <v>0</v>
      </c>
      <c r="AS56">
        <f>HPX!K56</f>
        <v>0</v>
      </c>
      <c r="AT56">
        <f>HPX!Q56</f>
        <v>0</v>
      </c>
    </row>
    <row r="57" spans="1:46">
      <c r="A57" t="s">
        <v>99</v>
      </c>
      <c r="D57">
        <f>TWEPL!S57</f>
        <v>1.2393000000000001</v>
      </c>
      <c r="E57">
        <f>GT_NG!S57</f>
        <v>1.9655230596175475</v>
      </c>
      <c r="F57">
        <f>GT_Spot!S57</f>
        <v>0</v>
      </c>
      <c r="G57">
        <f>PPCL_NG!S57</f>
        <v>0</v>
      </c>
      <c r="H57">
        <f>PPCL_Spot!S57</f>
        <v>0</v>
      </c>
      <c r="I57">
        <f>Bawana_NG!S57</f>
        <v>19</v>
      </c>
      <c r="J57">
        <f>Bawana_RLNG!S57</f>
        <v>0</v>
      </c>
      <c r="K57">
        <f>Bawana_Spot!S57</f>
        <v>10.000672902227308</v>
      </c>
      <c r="L57">
        <f>TWOMCL!R57</f>
        <v>0</v>
      </c>
      <c r="M57">
        <f>EDWPCL!V57</f>
        <v>0</v>
      </c>
      <c r="N57">
        <f>'MSW BWN'!V57</f>
        <v>0</v>
      </c>
      <c r="O57">
        <f>NDMC_ISGS_exbus!DM57</f>
        <v>0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SUMPRODUCT(LTA!J57:AN57,LTA!J$101:AN$101,LTA!J$106:AN$106)</f>
        <v>0</v>
      </c>
      <c r="U57" s="37">
        <f>SUMPRODUCT(LTA!J57:AN57,LTA!J$102:AN$102,LTA!J$106:AN$106)</f>
        <v>0</v>
      </c>
      <c r="V57" s="66">
        <f>SUMPRODUCT(MTOA!B57:G57,MTOA!B$102:G$102,MTOA!B$106:G$106)</f>
        <v>0</v>
      </c>
      <c r="W57" s="66">
        <f>SUMPRODUCT(MTOA!B57:G57,MTOA!B$101:G$101,MTOA!B$106:G$106)</f>
        <v>0</v>
      </c>
      <c r="X57">
        <v>0</v>
      </c>
      <c r="Y57" s="34">
        <f>IEX!K57</f>
        <v>0</v>
      </c>
      <c r="Z57" s="34">
        <f>IEX!Q57</f>
        <v>0</v>
      </c>
      <c r="AA57" s="75">
        <f>STOA!K57</f>
        <v>99.64</v>
      </c>
      <c r="AB57" s="75">
        <f>-STOA!Q57</f>
        <v>0</v>
      </c>
      <c r="AC57">
        <f t="shared" si="0"/>
        <v>1.1075021660794966</v>
      </c>
      <c r="AD57">
        <f t="shared" si="1"/>
        <v>130.73799379576536</v>
      </c>
      <c r="AE57">
        <f>'IDT-1'!E57</f>
        <v>0</v>
      </c>
      <c r="AF57" s="24"/>
      <c r="AG57">
        <f t="shared" si="2"/>
        <v>130.73799379576536</v>
      </c>
      <c r="AI57" s="34">
        <f>PXIL!K57</f>
        <v>0</v>
      </c>
      <c r="AJ57" s="34">
        <f>PXIL!Q57</f>
        <v>0</v>
      </c>
      <c r="AK57" s="34">
        <f>RTM_IEX!K57</f>
        <v>0</v>
      </c>
      <c r="AL57" s="34">
        <f>RTM_IEX!Q57</f>
        <v>0</v>
      </c>
      <c r="AM57" s="34">
        <f>RTM_PXI!K57</f>
        <v>0</v>
      </c>
      <c r="AN57" s="34">
        <f>RTM_PXI!Q57</f>
        <v>0</v>
      </c>
      <c r="AO57" s="148">
        <f>GDAM_IEX!K57</f>
        <v>0</v>
      </c>
      <c r="AP57" s="148">
        <f>GDAM_IEX!Q57</f>
        <v>0</v>
      </c>
      <c r="AQ57" s="148">
        <f>GDAM_PXI!K57</f>
        <v>0</v>
      </c>
      <c r="AR57" s="148">
        <f>GDAM_PXI!Q57</f>
        <v>0</v>
      </c>
      <c r="AS57">
        <f>HPX!K57</f>
        <v>0</v>
      </c>
      <c r="AT57">
        <f>HPX!Q57</f>
        <v>0</v>
      </c>
    </row>
    <row r="58" spans="1:46">
      <c r="A58" t="s">
        <v>100</v>
      </c>
      <c r="D58">
        <f>TWEPL!S58</f>
        <v>1.2393000000000001</v>
      </c>
      <c r="E58">
        <f>GT_NG!S58</f>
        <v>1.9655230596175475</v>
      </c>
      <c r="F58">
        <f>GT_Spot!S58</f>
        <v>0</v>
      </c>
      <c r="G58">
        <f>PPCL_NG!S58</f>
        <v>0</v>
      </c>
      <c r="H58">
        <f>PPCL_Spot!S58</f>
        <v>0</v>
      </c>
      <c r="I58">
        <f>Bawana_NG!S58</f>
        <v>19</v>
      </c>
      <c r="J58">
        <f>Bawana_RLNG!S58</f>
        <v>0</v>
      </c>
      <c r="K58">
        <f>Bawana_Spot!S58</f>
        <v>10.000672902227308</v>
      </c>
      <c r="L58">
        <f>TWOMCL!R58</f>
        <v>0</v>
      </c>
      <c r="M58">
        <f>EDWPCL!V58</f>
        <v>0</v>
      </c>
      <c r="N58">
        <f>'MSW BWN'!V58</f>
        <v>0</v>
      </c>
      <c r="O58">
        <f>NDMC_ISGS_exbus!DM58</f>
        <v>0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SUMPRODUCT(LTA!J58:AN58,LTA!J$101:AN$101,LTA!J$106:AN$106)</f>
        <v>0</v>
      </c>
      <c r="U58" s="37">
        <f>SUMPRODUCT(LTA!J58:AN58,LTA!J$102:AN$102,LTA!J$106:AN$106)</f>
        <v>0</v>
      </c>
      <c r="V58" s="66">
        <f>SUMPRODUCT(MTOA!B58:G58,MTOA!B$102:G$102,MTOA!B$106:G$106)</f>
        <v>0</v>
      </c>
      <c r="W58" s="66">
        <f>SUMPRODUCT(MTOA!B58:G58,MTOA!B$101:G$101,MTOA!B$106:G$106)</f>
        <v>0</v>
      </c>
      <c r="X58">
        <v>0</v>
      </c>
      <c r="Y58" s="34">
        <f>IEX!K58</f>
        <v>0</v>
      </c>
      <c r="Z58" s="34">
        <f>IEX!Q58</f>
        <v>0</v>
      </c>
      <c r="AA58" s="75">
        <f>STOA!K58</f>
        <v>99.64</v>
      </c>
      <c r="AB58" s="75">
        <f>-STOA!Q58</f>
        <v>0</v>
      </c>
      <c r="AC58">
        <f t="shared" si="0"/>
        <v>1.1075021660794966</v>
      </c>
      <c r="AD58">
        <f t="shared" si="1"/>
        <v>130.73799379576536</v>
      </c>
      <c r="AE58">
        <f>'IDT-1'!E58</f>
        <v>0</v>
      </c>
      <c r="AF58" s="24"/>
      <c r="AG58">
        <f t="shared" si="2"/>
        <v>130.73799379576536</v>
      </c>
      <c r="AI58" s="34">
        <f>PXIL!K58</f>
        <v>0</v>
      </c>
      <c r="AJ58" s="34">
        <f>PXIL!Q58</f>
        <v>0</v>
      </c>
      <c r="AK58" s="34">
        <f>RTM_IEX!K58</f>
        <v>0</v>
      </c>
      <c r="AL58" s="34">
        <f>RTM_IEX!Q58</f>
        <v>0</v>
      </c>
      <c r="AM58" s="34">
        <f>RTM_PXI!K58</f>
        <v>0</v>
      </c>
      <c r="AN58" s="34">
        <f>RTM_PXI!Q58</f>
        <v>0</v>
      </c>
      <c r="AO58" s="148">
        <f>GDAM_IEX!K58</f>
        <v>0</v>
      </c>
      <c r="AP58" s="148">
        <f>GDAM_IEX!Q58</f>
        <v>0</v>
      </c>
      <c r="AQ58" s="148">
        <f>GDAM_PXI!K58</f>
        <v>0</v>
      </c>
      <c r="AR58" s="148">
        <f>GDAM_PXI!Q58</f>
        <v>0</v>
      </c>
      <c r="AS58">
        <f>HPX!K58</f>
        <v>0</v>
      </c>
      <c r="AT58">
        <f>HPX!Q58</f>
        <v>0</v>
      </c>
    </row>
    <row r="59" spans="1:46">
      <c r="A59" t="s">
        <v>101</v>
      </c>
      <c r="D59">
        <f>TWEPL!S59</f>
        <v>1.2393000000000001</v>
      </c>
      <c r="E59">
        <f>GT_NG!S59</f>
        <v>1.9651041666666664</v>
      </c>
      <c r="F59">
        <f>GT_Spot!S59</f>
        <v>0</v>
      </c>
      <c r="G59">
        <f>PPCL_NG!S59</f>
        <v>0</v>
      </c>
      <c r="H59">
        <f>PPCL_Spot!S59</f>
        <v>0</v>
      </c>
      <c r="I59">
        <f>Bawana_NG!S59</f>
        <v>19</v>
      </c>
      <c r="J59">
        <f>Bawana_RLNG!S59</f>
        <v>0</v>
      </c>
      <c r="K59">
        <f>Bawana_Spot!S59</f>
        <v>10.000672902227308</v>
      </c>
      <c r="L59">
        <f>TWOMCL!R59</f>
        <v>0</v>
      </c>
      <c r="M59">
        <f>EDWPCL!V59</f>
        <v>0</v>
      </c>
      <c r="N59">
        <f>'MSW BWN'!V59</f>
        <v>0</v>
      </c>
      <c r="O59">
        <f>NDMC_ISGS_exbus!DM59</f>
        <v>0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SUMPRODUCT(LTA!J59:AN59,LTA!J$101:AN$101,LTA!J$106:AN$106)</f>
        <v>0</v>
      </c>
      <c r="U59" s="37">
        <f>SUMPRODUCT(LTA!J59:AN59,LTA!J$102:AN$102,LTA!J$106:AN$106)</f>
        <v>0</v>
      </c>
      <c r="V59" s="66">
        <f>SUMPRODUCT(MTOA!B59:G59,MTOA!B$102:G$102,MTOA!B$106:G$106)</f>
        <v>0</v>
      </c>
      <c r="W59" s="66">
        <f>SUMPRODUCT(MTOA!B59:G59,MTOA!B$101:G$101,MTOA!B$106:G$106)</f>
        <v>0</v>
      </c>
      <c r="X59">
        <v>0</v>
      </c>
      <c r="Y59" s="34">
        <f>IEX!K59</f>
        <v>0</v>
      </c>
      <c r="Z59" s="34">
        <f>IEX!Q59</f>
        <v>0</v>
      </c>
      <c r="AA59" s="75">
        <f>STOA!K59</f>
        <v>99.64</v>
      </c>
      <c r="AB59" s="75">
        <f>-STOA!Q59</f>
        <v>0</v>
      </c>
      <c r="AC59">
        <f t="shared" si="0"/>
        <v>1.1074986473787094</v>
      </c>
      <c r="AD59">
        <f t="shared" si="1"/>
        <v>130.73757842151525</v>
      </c>
      <c r="AE59">
        <f>'IDT-1'!E59</f>
        <v>0</v>
      </c>
      <c r="AF59" s="24"/>
      <c r="AG59">
        <f t="shared" si="2"/>
        <v>130.73757842151525</v>
      </c>
      <c r="AI59" s="34">
        <f>PXIL!K59</f>
        <v>0</v>
      </c>
      <c r="AJ59" s="34">
        <f>PXIL!Q59</f>
        <v>0</v>
      </c>
      <c r="AK59" s="34">
        <f>RTM_IEX!K59</f>
        <v>0</v>
      </c>
      <c r="AL59" s="34">
        <f>RTM_IEX!Q59</f>
        <v>0</v>
      </c>
      <c r="AM59" s="34">
        <f>RTM_PXI!K59</f>
        <v>0</v>
      </c>
      <c r="AN59" s="34">
        <f>RTM_PXI!Q59</f>
        <v>0</v>
      </c>
      <c r="AO59" s="148">
        <f>GDAM_IEX!K59</f>
        <v>0</v>
      </c>
      <c r="AP59" s="148">
        <f>GDAM_IEX!Q59</f>
        <v>0</v>
      </c>
      <c r="AQ59" s="148">
        <f>GDAM_PXI!K59</f>
        <v>0</v>
      </c>
      <c r="AR59" s="148">
        <f>GDAM_PXI!Q59</f>
        <v>0</v>
      </c>
      <c r="AS59">
        <f>HPX!K59</f>
        <v>0</v>
      </c>
      <c r="AT59">
        <f>HPX!Q59</f>
        <v>0</v>
      </c>
    </row>
    <row r="60" spans="1:46">
      <c r="A60" t="s">
        <v>102</v>
      </c>
      <c r="D60">
        <f>TWEPL!S60</f>
        <v>1.2393000000000001</v>
      </c>
      <c r="E60">
        <f>GT_NG!S60</f>
        <v>1.9651041666666664</v>
      </c>
      <c r="F60">
        <f>GT_Spot!S60</f>
        <v>0</v>
      </c>
      <c r="G60">
        <f>PPCL_NG!S60</f>
        <v>0</v>
      </c>
      <c r="H60">
        <f>PPCL_Spot!S60</f>
        <v>0</v>
      </c>
      <c r="I60">
        <f>Bawana_NG!S60</f>
        <v>19</v>
      </c>
      <c r="J60">
        <f>Bawana_RLNG!S60</f>
        <v>0</v>
      </c>
      <c r="K60">
        <f>Bawana_Spot!S60</f>
        <v>10.000672902227308</v>
      </c>
      <c r="L60">
        <f>TWOMCL!R60</f>
        <v>0</v>
      </c>
      <c r="M60">
        <f>EDWPCL!V60</f>
        <v>0</v>
      </c>
      <c r="N60">
        <f>'MSW BWN'!V60</f>
        <v>0</v>
      </c>
      <c r="O60">
        <f>NDMC_ISGS_exbus!DM60</f>
        <v>0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SUMPRODUCT(LTA!J60:AN60,LTA!J$101:AN$101,LTA!J$106:AN$106)</f>
        <v>0</v>
      </c>
      <c r="U60" s="37">
        <f>SUMPRODUCT(LTA!J60:AN60,LTA!J$102:AN$102,LTA!J$106:AN$106)</f>
        <v>0</v>
      </c>
      <c r="V60" s="66">
        <f>SUMPRODUCT(MTOA!B60:G60,MTOA!B$102:G$102,MTOA!B$106:G$106)</f>
        <v>0</v>
      </c>
      <c r="W60" s="66">
        <f>SUMPRODUCT(MTOA!B60:G60,MTOA!B$101:G$101,MTOA!B$106:G$106)</f>
        <v>0</v>
      </c>
      <c r="X60">
        <v>0</v>
      </c>
      <c r="Y60" s="34">
        <f>IEX!K60</f>
        <v>0</v>
      </c>
      <c r="Z60" s="34">
        <f>IEX!Q60</f>
        <v>0</v>
      </c>
      <c r="AA60" s="75">
        <f>STOA!K60</f>
        <v>99.64</v>
      </c>
      <c r="AB60" s="75">
        <f>-STOA!Q60</f>
        <v>0</v>
      </c>
      <c r="AC60">
        <f t="shared" si="0"/>
        <v>1.1074986473787094</v>
      </c>
      <c r="AD60">
        <f t="shared" si="1"/>
        <v>130.73757842151525</v>
      </c>
      <c r="AE60">
        <f>'IDT-1'!E60</f>
        <v>0</v>
      </c>
      <c r="AF60" s="24"/>
      <c r="AG60">
        <f t="shared" si="2"/>
        <v>130.73757842151525</v>
      </c>
      <c r="AI60" s="34">
        <f>PXIL!K60</f>
        <v>0</v>
      </c>
      <c r="AJ60" s="34">
        <f>PXIL!Q60</f>
        <v>0</v>
      </c>
      <c r="AK60" s="34">
        <f>RTM_IEX!K60</f>
        <v>0</v>
      </c>
      <c r="AL60" s="34">
        <f>RTM_IEX!Q60</f>
        <v>0</v>
      </c>
      <c r="AM60" s="34">
        <f>RTM_PXI!K60</f>
        <v>0</v>
      </c>
      <c r="AN60" s="34">
        <f>RTM_PXI!Q60</f>
        <v>0</v>
      </c>
      <c r="AO60" s="148">
        <f>GDAM_IEX!K60</f>
        <v>0</v>
      </c>
      <c r="AP60" s="148">
        <f>GDAM_IEX!Q60</f>
        <v>0</v>
      </c>
      <c r="AQ60" s="148">
        <f>GDAM_PXI!K60</f>
        <v>0</v>
      </c>
      <c r="AR60" s="148">
        <f>GDAM_PXI!Q60</f>
        <v>0</v>
      </c>
      <c r="AS60">
        <f>HPX!K60</f>
        <v>0</v>
      </c>
      <c r="AT60">
        <f>HPX!Q60</f>
        <v>0</v>
      </c>
    </row>
    <row r="61" spans="1:46">
      <c r="A61" t="s">
        <v>103</v>
      </c>
      <c r="D61">
        <f>TWEPL!S61</f>
        <v>1.2393000000000001</v>
      </c>
      <c r="E61">
        <f>GT_NG!S61</f>
        <v>1.9651041666666664</v>
      </c>
      <c r="F61">
        <f>GT_Spot!S61</f>
        <v>0</v>
      </c>
      <c r="G61">
        <f>PPCL_NG!S61</f>
        <v>0</v>
      </c>
      <c r="H61">
        <f>PPCL_Spot!S61</f>
        <v>0</v>
      </c>
      <c r="I61">
        <f>Bawana_NG!S61</f>
        <v>19.540000000000003</v>
      </c>
      <c r="J61">
        <f>Bawana_RLNG!S61</f>
        <v>0</v>
      </c>
      <c r="K61">
        <f>Bawana_Spot!S61</f>
        <v>10.000672902227308</v>
      </c>
      <c r="L61">
        <f>TWOMCL!R61</f>
        <v>0</v>
      </c>
      <c r="M61">
        <f>EDWPCL!V61</f>
        <v>0</v>
      </c>
      <c r="N61">
        <f>'MSW BWN'!V61</f>
        <v>0</v>
      </c>
      <c r="O61">
        <f>NDMC_ISGS_exbus!DM61</f>
        <v>0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SUMPRODUCT(LTA!J61:AN61,LTA!J$101:AN$101,LTA!J$106:AN$106)</f>
        <v>0</v>
      </c>
      <c r="U61" s="37">
        <f>SUMPRODUCT(LTA!J61:AN61,LTA!J$102:AN$102,LTA!J$106:AN$106)</f>
        <v>0</v>
      </c>
      <c r="V61" s="66">
        <f>SUMPRODUCT(MTOA!B61:G61,MTOA!B$102:G$102,MTOA!B$106:G$106)</f>
        <v>0</v>
      </c>
      <c r="W61" s="66">
        <f>SUMPRODUCT(MTOA!B61:G61,MTOA!B$101:G$101,MTOA!B$106:G$106)</f>
        <v>0</v>
      </c>
      <c r="X61">
        <v>0</v>
      </c>
      <c r="Y61" s="34">
        <f>IEX!K61</f>
        <v>0</v>
      </c>
      <c r="Z61" s="34">
        <f>IEX!Q61</f>
        <v>0</v>
      </c>
      <c r="AA61" s="75">
        <f>STOA!K61</f>
        <v>99.64</v>
      </c>
      <c r="AB61" s="75">
        <f>-STOA!Q61</f>
        <v>0</v>
      </c>
      <c r="AC61">
        <f t="shared" si="0"/>
        <v>1.1120346473787093</v>
      </c>
      <c r="AD61">
        <f t="shared" si="1"/>
        <v>131.27304242151524</v>
      </c>
      <c r="AE61">
        <f>'IDT-1'!E61</f>
        <v>0</v>
      </c>
      <c r="AF61" s="24"/>
      <c r="AG61">
        <f t="shared" si="2"/>
        <v>131.27304242151524</v>
      </c>
      <c r="AI61" s="34">
        <f>PXIL!K61</f>
        <v>0</v>
      </c>
      <c r="AJ61" s="34">
        <f>PXIL!Q61</f>
        <v>0</v>
      </c>
      <c r="AK61" s="34">
        <f>RTM_IEX!K61</f>
        <v>0</v>
      </c>
      <c r="AL61" s="34">
        <f>RTM_IEX!Q61</f>
        <v>0</v>
      </c>
      <c r="AM61" s="34">
        <f>RTM_PXI!K61</f>
        <v>0</v>
      </c>
      <c r="AN61" s="34">
        <f>RTM_PXI!Q61</f>
        <v>0</v>
      </c>
      <c r="AO61" s="148">
        <f>GDAM_IEX!K61</f>
        <v>0</v>
      </c>
      <c r="AP61" s="148">
        <f>GDAM_IEX!Q61</f>
        <v>0</v>
      </c>
      <c r="AQ61" s="148">
        <f>GDAM_PXI!K61</f>
        <v>0</v>
      </c>
      <c r="AR61" s="148">
        <f>GDAM_PXI!Q61</f>
        <v>0</v>
      </c>
      <c r="AS61">
        <f>HPX!K61</f>
        <v>0</v>
      </c>
      <c r="AT61">
        <f>HPX!Q61</f>
        <v>0</v>
      </c>
    </row>
    <row r="62" spans="1:46">
      <c r="A62" t="s">
        <v>104</v>
      </c>
      <c r="D62">
        <f>TWEPL!S62</f>
        <v>1.2393000000000001</v>
      </c>
      <c r="E62">
        <f>GT_NG!S62</f>
        <v>1.9651041666666664</v>
      </c>
      <c r="F62">
        <f>GT_Spot!S62</f>
        <v>0</v>
      </c>
      <c r="G62">
        <f>PPCL_NG!S62</f>
        <v>0</v>
      </c>
      <c r="H62">
        <f>PPCL_Spot!S62</f>
        <v>0</v>
      </c>
      <c r="I62">
        <f>Bawana_NG!S62</f>
        <v>19.540000000000003</v>
      </c>
      <c r="J62">
        <f>Bawana_RLNG!S62</f>
        <v>0</v>
      </c>
      <c r="K62">
        <f>Bawana_Spot!S62</f>
        <v>10.000672902227308</v>
      </c>
      <c r="L62">
        <f>TWOMCL!R62</f>
        <v>0</v>
      </c>
      <c r="M62">
        <f>EDWPCL!V62</f>
        <v>0</v>
      </c>
      <c r="N62">
        <f>'MSW BWN'!V62</f>
        <v>0</v>
      </c>
      <c r="O62">
        <f>NDMC_ISGS_exbus!DM62</f>
        <v>0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SUMPRODUCT(LTA!J62:AN62,LTA!J$101:AN$101,LTA!J$106:AN$106)</f>
        <v>0</v>
      </c>
      <c r="U62" s="37">
        <f>SUMPRODUCT(LTA!J62:AN62,LTA!J$102:AN$102,LTA!J$106:AN$106)</f>
        <v>0</v>
      </c>
      <c r="V62" s="66">
        <f>SUMPRODUCT(MTOA!B62:G62,MTOA!B$102:G$102,MTOA!B$106:G$106)</f>
        <v>0</v>
      </c>
      <c r="W62" s="66">
        <f>SUMPRODUCT(MTOA!B62:G62,MTOA!B$101:G$101,MTOA!B$106:G$106)</f>
        <v>0</v>
      </c>
      <c r="X62">
        <v>0</v>
      </c>
      <c r="Y62" s="34">
        <f>IEX!K62</f>
        <v>0</v>
      </c>
      <c r="Z62" s="34">
        <f>IEX!Q62</f>
        <v>0</v>
      </c>
      <c r="AA62" s="75">
        <f>STOA!K62</f>
        <v>99.64</v>
      </c>
      <c r="AB62" s="75">
        <f>-STOA!Q62</f>
        <v>0</v>
      </c>
      <c r="AC62">
        <f t="shared" si="0"/>
        <v>1.1120346473787093</v>
      </c>
      <c r="AD62">
        <f t="shared" si="1"/>
        <v>131.27304242151524</v>
      </c>
      <c r="AE62">
        <f>'IDT-1'!E62</f>
        <v>0</v>
      </c>
      <c r="AF62" s="24"/>
      <c r="AG62">
        <f t="shared" si="2"/>
        <v>131.27304242151524</v>
      </c>
      <c r="AI62" s="34">
        <f>PXIL!K62</f>
        <v>0</v>
      </c>
      <c r="AJ62" s="34">
        <f>PXIL!Q62</f>
        <v>0</v>
      </c>
      <c r="AK62" s="34">
        <f>RTM_IEX!K62</f>
        <v>0</v>
      </c>
      <c r="AL62" s="34">
        <f>RTM_IEX!Q62</f>
        <v>0</v>
      </c>
      <c r="AM62" s="34">
        <f>RTM_PXI!K62</f>
        <v>0</v>
      </c>
      <c r="AN62" s="34">
        <f>RTM_PXI!Q62</f>
        <v>0</v>
      </c>
      <c r="AO62" s="148">
        <f>GDAM_IEX!K62</f>
        <v>0</v>
      </c>
      <c r="AP62" s="148">
        <f>GDAM_IEX!Q62</f>
        <v>0</v>
      </c>
      <c r="AQ62" s="148">
        <f>GDAM_PXI!K62</f>
        <v>0</v>
      </c>
      <c r="AR62" s="148">
        <f>GDAM_PXI!Q62</f>
        <v>0</v>
      </c>
      <c r="AS62">
        <f>HPX!K62</f>
        <v>0</v>
      </c>
      <c r="AT62">
        <f>HPX!Q62</f>
        <v>0</v>
      </c>
    </row>
    <row r="63" spans="1:46">
      <c r="A63" t="s">
        <v>105</v>
      </c>
      <c r="D63">
        <f>TWEPL!S63</f>
        <v>1.2393000000000001</v>
      </c>
      <c r="E63">
        <f>GT_NG!S63</f>
        <v>1.9651041666666664</v>
      </c>
      <c r="F63">
        <f>GT_Spot!S63</f>
        <v>0</v>
      </c>
      <c r="G63">
        <f>PPCL_NG!S63</f>
        <v>0</v>
      </c>
      <c r="H63">
        <f>PPCL_Spot!S63</f>
        <v>0</v>
      </c>
      <c r="I63">
        <f>Bawana_NG!S63</f>
        <v>19</v>
      </c>
      <c r="J63">
        <f>Bawana_RLNG!S63</f>
        <v>0</v>
      </c>
      <c r="K63">
        <f>Bawana_Spot!S63</f>
        <v>10</v>
      </c>
      <c r="L63">
        <f>TWOMCL!R63</f>
        <v>0</v>
      </c>
      <c r="M63">
        <f>EDWPCL!V63</f>
        <v>0</v>
      </c>
      <c r="N63">
        <f>'MSW BWN'!V63</f>
        <v>0</v>
      </c>
      <c r="O63">
        <f>NDMC_ISGS_exbus!DM63</f>
        <v>0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SUMPRODUCT(LTA!J63:AN63,LTA!J$101:AN$101,LTA!J$106:AN$106)</f>
        <v>0</v>
      </c>
      <c r="U63" s="37">
        <f>SUMPRODUCT(LTA!J63:AN63,LTA!J$102:AN$102,LTA!J$106:AN$106)</f>
        <v>0</v>
      </c>
      <c r="V63" s="66">
        <f>SUMPRODUCT(MTOA!B63:G63,MTOA!B$102:G$102,MTOA!B$106:G$106)</f>
        <v>0</v>
      </c>
      <c r="W63" s="66">
        <f>SUMPRODUCT(MTOA!B63:G63,MTOA!B$101:G$101,MTOA!B$106:G$106)</f>
        <v>0</v>
      </c>
      <c r="X63">
        <v>0</v>
      </c>
      <c r="Y63" s="34">
        <f>IEX!K63</f>
        <v>0</v>
      </c>
      <c r="Z63" s="34">
        <f>IEX!Q63</f>
        <v>0</v>
      </c>
      <c r="AA63" s="75">
        <f>STOA!K63</f>
        <v>99.64</v>
      </c>
      <c r="AB63" s="75">
        <f>-STOA!Q63</f>
        <v>0</v>
      </c>
      <c r="AC63">
        <f t="shared" si="0"/>
        <v>1.1074929949999999</v>
      </c>
      <c r="AD63">
        <f t="shared" si="1"/>
        <v>130.73691117166666</v>
      </c>
      <c r="AE63">
        <f>'IDT-1'!E63</f>
        <v>0</v>
      </c>
      <c r="AF63" s="24"/>
      <c r="AG63">
        <f t="shared" si="2"/>
        <v>130.73691117166666</v>
      </c>
      <c r="AI63" s="34">
        <f>PXIL!K63</f>
        <v>0</v>
      </c>
      <c r="AJ63" s="34">
        <f>PXIL!Q63</f>
        <v>0</v>
      </c>
      <c r="AK63" s="34">
        <f>RTM_IEX!K63</f>
        <v>0</v>
      </c>
      <c r="AL63" s="34">
        <f>RTM_IEX!Q63</f>
        <v>0</v>
      </c>
      <c r="AM63" s="34">
        <f>RTM_PXI!K63</f>
        <v>0</v>
      </c>
      <c r="AN63" s="34">
        <f>RTM_PXI!Q63</f>
        <v>0</v>
      </c>
      <c r="AO63" s="148">
        <f>GDAM_IEX!K63</f>
        <v>0</v>
      </c>
      <c r="AP63" s="148">
        <f>GDAM_IEX!Q63</f>
        <v>0</v>
      </c>
      <c r="AQ63" s="148">
        <f>GDAM_PXI!K63</f>
        <v>0</v>
      </c>
      <c r="AR63" s="148">
        <f>GDAM_PXI!Q63</f>
        <v>0</v>
      </c>
      <c r="AS63">
        <f>HPX!K63</f>
        <v>0</v>
      </c>
      <c r="AT63">
        <f>HPX!Q63</f>
        <v>0</v>
      </c>
    </row>
    <row r="64" spans="1:46">
      <c r="A64" t="s">
        <v>106</v>
      </c>
      <c r="D64">
        <f>TWEPL!S64</f>
        <v>1.2393000000000001</v>
      </c>
      <c r="E64">
        <f>GT_NG!S64</f>
        <v>1.9651041666666664</v>
      </c>
      <c r="F64">
        <f>GT_Spot!S64</f>
        <v>0</v>
      </c>
      <c r="G64">
        <f>PPCL_NG!S64</f>
        <v>0</v>
      </c>
      <c r="H64">
        <f>PPCL_Spot!S64</f>
        <v>0</v>
      </c>
      <c r="I64">
        <f>Bawana_NG!S64</f>
        <v>19</v>
      </c>
      <c r="J64">
        <f>Bawana_RLNG!S64</f>
        <v>0</v>
      </c>
      <c r="K64">
        <f>Bawana_Spot!S64</f>
        <v>10</v>
      </c>
      <c r="L64">
        <f>TWOMCL!R64</f>
        <v>0</v>
      </c>
      <c r="M64">
        <f>EDWPCL!V64</f>
        <v>0</v>
      </c>
      <c r="N64">
        <f>'MSW BWN'!V64</f>
        <v>0</v>
      </c>
      <c r="O64">
        <f>NDMC_ISGS_exbus!DM64</f>
        <v>0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SUMPRODUCT(LTA!J64:AN64,LTA!J$101:AN$101,LTA!J$106:AN$106)</f>
        <v>0</v>
      </c>
      <c r="U64" s="37">
        <f>SUMPRODUCT(LTA!J64:AN64,LTA!J$102:AN$102,LTA!J$106:AN$106)</f>
        <v>0</v>
      </c>
      <c r="V64" s="66">
        <f>SUMPRODUCT(MTOA!B64:G64,MTOA!B$102:G$102,MTOA!B$106:G$106)</f>
        <v>0</v>
      </c>
      <c r="W64" s="66">
        <f>SUMPRODUCT(MTOA!B64:G64,MTOA!B$101:G$101,MTOA!B$106:G$106)</f>
        <v>0</v>
      </c>
      <c r="X64">
        <v>0</v>
      </c>
      <c r="Y64" s="34">
        <f>IEX!K64</f>
        <v>0</v>
      </c>
      <c r="Z64" s="34">
        <f>IEX!Q64</f>
        <v>0</v>
      </c>
      <c r="AA64" s="75">
        <f>STOA!K64</f>
        <v>99.64</v>
      </c>
      <c r="AB64" s="75">
        <f>-STOA!Q64</f>
        <v>0</v>
      </c>
      <c r="AC64">
        <f t="shared" si="0"/>
        <v>1.1074929949999999</v>
      </c>
      <c r="AD64">
        <f t="shared" si="1"/>
        <v>130.73691117166666</v>
      </c>
      <c r="AE64">
        <f>'IDT-1'!E64</f>
        <v>0</v>
      </c>
      <c r="AF64" s="24"/>
      <c r="AG64">
        <f t="shared" si="2"/>
        <v>130.73691117166666</v>
      </c>
      <c r="AI64" s="34">
        <f>PXIL!K64</f>
        <v>0</v>
      </c>
      <c r="AJ64" s="34">
        <f>PXIL!Q64</f>
        <v>0</v>
      </c>
      <c r="AK64" s="34">
        <f>RTM_IEX!K64</f>
        <v>0</v>
      </c>
      <c r="AL64" s="34">
        <f>RTM_IEX!Q64</f>
        <v>0</v>
      </c>
      <c r="AM64" s="34">
        <f>RTM_PXI!K64</f>
        <v>0</v>
      </c>
      <c r="AN64" s="34">
        <f>RTM_PXI!Q64</f>
        <v>0</v>
      </c>
      <c r="AO64" s="148">
        <f>GDAM_IEX!K64</f>
        <v>0</v>
      </c>
      <c r="AP64" s="148">
        <f>GDAM_IEX!Q64</f>
        <v>0</v>
      </c>
      <c r="AQ64" s="148">
        <f>GDAM_PXI!K64</f>
        <v>0</v>
      </c>
      <c r="AR64" s="148">
        <f>GDAM_PXI!Q64</f>
        <v>0</v>
      </c>
      <c r="AS64">
        <f>HPX!K64</f>
        <v>0</v>
      </c>
      <c r="AT64">
        <f>HPX!Q64</f>
        <v>0</v>
      </c>
    </row>
    <row r="65" spans="1:46">
      <c r="A65" t="s">
        <v>107</v>
      </c>
      <c r="D65">
        <f>TWEPL!S65</f>
        <v>1.2393000000000001</v>
      </c>
      <c r="E65">
        <f>GT_NG!S65</f>
        <v>1.9651041666666664</v>
      </c>
      <c r="F65">
        <f>GT_Spot!S65</f>
        <v>0</v>
      </c>
      <c r="G65">
        <f>PPCL_NG!S65</f>
        <v>0</v>
      </c>
      <c r="H65">
        <f>PPCL_Spot!S65</f>
        <v>0</v>
      </c>
      <c r="I65">
        <f>Bawana_NG!S65</f>
        <v>19</v>
      </c>
      <c r="J65">
        <f>Bawana_RLNG!S65</f>
        <v>0</v>
      </c>
      <c r="K65">
        <f>Bawana_Spot!S65</f>
        <v>10</v>
      </c>
      <c r="L65">
        <f>TWOMCL!R65</f>
        <v>0</v>
      </c>
      <c r="M65">
        <f>EDWPCL!V65</f>
        <v>0</v>
      </c>
      <c r="N65">
        <f>'MSW BWN'!V65</f>
        <v>0</v>
      </c>
      <c r="O65">
        <f>NDMC_ISGS_exbus!DM65</f>
        <v>0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SUMPRODUCT(LTA!J65:AN65,LTA!J$101:AN$101,LTA!J$106:AN$106)</f>
        <v>0</v>
      </c>
      <c r="U65" s="37">
        <f>SUMPRODUCT(LTA!J65:AN65,LTA!J$102:AN$102,LTA!J$106:AN$106)</f>
        <v>0</v>
      </c>
      <c r="V65" s="66">
        <f>SUMPRODUCT(MTOA!B65:G65,MTOA!B$102:G$102,MTOA!B$106:G$106)</f>
        <v>0</v>
      </c>
      <c r="W65" s="66">
        <f>SUMPRODUCT(MTOA!B65:G65,MTOA!B$101:G$101,MTOA!B$106:G$106)</f>
        <v>0</v>
      </c>
      <c r="X65">
        <v>0</v>
      </c>
      <c r="Y65" s="34">
        <f>IEX!K65</f>
        <v>0</v>
      </c>
      <c r="Z65" s="34">
        <f>IEX!Q65</f>
        <v>0</v>
      </c>
      <c r="AA65" s="75">
        <f>STOA!K65</f>
        <v>99.64</v>
      </c>
      <c r="AB65" s="75">
        <f>-STOA!Q65</f>
        <v>0</v>
      </c>
      <c r="AC65">
        <f t="shared" si="0"/>
        <v>1.1074929949999999</v>
      </c>
      <c r="AD65">
        <f t="shared" si="1"/>
        <v>130.73691117166666</v>
      </c>
      <c r="AE65">
        <f>'IDT-1'!E65</f>
        <v>0</v>
      </c>
      <c r="AF65" s="24"/>
      <c r="AG65">
        <f t="shared" si="2"/>
        <v>130.73691117166666</v>
      </c>
      <c r="AI65" s="34">
        <f>PXIL!K65</f>
        <v>0</v>
      </c>
      <c r="AJ65" s="34">
        <f>PXIL!Q65</f>
        <v>0</v>
      </c>
      <c r="AK65" s="34">
        <f>RTM_IEX!K65</f>
        <v>0</v>
      </c>
      <c r="AL65" s="34">
        <f>RTM_IEX!Q65</f>
        <v>0</v>
      </c>
      <c r="AM65" s="34">
        <f>RTM_PXI!K65</f>
        <v>0</v>
      </c>
      <c r="AN65" s="34">
        <f>RTM_PXI!Q65</f>
        <v>0</v>
      </c>
      <c r="AO65" s="148">
        <f>GDAM_IEX!K65</f>
        <v>0</v>
      </c>
      <c r="AP65" s="148">
        <f>GDAM_IEX!Q65</f>
        <v>0</v>
      </c>
      <c r="AQ65" s="148">
        <f>GDAM_PXI!K65</f>
        <v>0</v>
      </c>
      <c r="AR65" s="148">
        <f>GDAM_PXI!Q65</f>
        <v>0</v>
      </c>
      <c r="AS65">
        <f>HPX!K65</f>
        <v>0</v>
      </c>
      <c r="AT65">
        <f>HPX!Q65</f>
        <v>0</v>
      </c>
    </row>
    <row r="66" spans="1:46">
      <c r="A66" t="s">
        <v>108</v>
      </c>
      <c r="D66">
        <f>TWEPL!S66</f>
        <v>1.2393000000000001</v>
      </c>
      <c r="E66">
        <f>GT_NG!S66</f>
        <v>1.9651041666666664</v>
      </c>
      <c r="F66">
        <f>GT_Spot!S66</f>
        <v>0</v>
      </c>
      <c r="G66">
        <f>PPCL_NG!S66</f>
        <v>0</v>
      </c>
      <c r="H66">
        <f>PPCL_Spot!S66</f>
        <v>0</v>
      </c>
      <c r="I66">
        <f>Bawana_NG!S66</f>
        <v>19</v>
      </c>
      <c r="J66">
        <f>Bawana_RLNG!S66</f>
        <v>0</v>
      </c>
      <c r="K66">
        <f>Bawana_Spot!S66</f>
        <v>10</v>
      </c>
      <c r="L66">
        <f>TWOMCL!R66</f>
        <v>0</v>
      </c>
      <c r="M66">
        <f>EDWPCL!V66</f>
        <v>0</v>
      </c>
      <c r="N66">
        <f>'MSW BWN'!V66</f>
        <v>0</v>
      </c>
      <c r="O66">
        <f>NDMC_ISGS_exbus!DM66</f>
        <v>0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SUMPRODUCT(LTA!J66:AN66,LTA!J$101:AN$101,LTA!J$106:AN$106)</f>
        <v>0</v>
      </c>
      <c r="U66" s="37">
        <f>SUMPRODUCT(LTA!J66:AN66,LTA!J$102:AN$102,LTA!J$106:AN$106)</f>
        <v>0</v>
      </c>
      <c r="V66" s="66">
        <f>SUMPRODUCT(MTOA!B66:G66,MTOA!B$102:G$102,MTOA!B$106:G$106)</f>
        <v>0</v>
      </c>
      <c r="W66" s="66">
        <f>SUMPRODUCT(MTOA!B66:G66,MTOA!B$101:G$101,MTOA!B$106:G$106)</f>
        <v>0</v>
      </c>
      <c r="X66">
        <v>0</v>
      </c>
      <c r="Y66" s="34">
        <f>IEX!K66</f>
        <v>0</v>
      </c>
      <c r="Z66" s="34">
        <f>IEX!Q66</f>
        <v>0</v>
      </c>
      <c r="AA66" s="75">
        <f>STOA!K66</f>
        <v>99.64</v>
      </c>
      <c r="AB66" s="75">
        <f>-STOA!Q66</f>
        <v>0</v>
      </c>
      <c r="AC66">
        <f t="shared" si="0"/>
        <v>1.1074929949999999</v>
      </c>
      <c r="AD66">
        <f t="shared" si="1"/>
        <v>130.73691117166666</v>
      </c>
      <c r="AE66">
        <f>'IDT-1'!E66</f>
        <v>0</v>
      </c>
      <c r="AF66" s="24"/>
      <c r="AG66">
        <f t="shared" si="2"/>
        <v>130.73691117166666</v>
      </c>
      <c r="AI66" s="34">
        <f>PXIL!K66</f>
        <v>0</v>
      </c>
      <c r="AJ66" s="34">
        <f>PXIL!Q66</f>
        <v>0</v>
      </c>
      <c r="AK66" s="34">
        <f>RTM_IEX!K66</f>
        <v>0</v>
      </c>
      <c r="AL66" s="34">
        <f>RTM_IEX!Q66</f>
        <v>0</v>
      </c>
      <c r="AM66" s="34">
        <f>RTM_PXI!K66</f>
        <v>0</v>
      </c>
      <c r="AN66" s="34">
        <f>RTM_PXI!Q66</f>
        <v>0</v>
      </c>
      <c r="AO66" s="148">
        <f>GDAM_IEX!K66</f>
        <v>0</v>
      </c>
      <c r="AP66" s="148">
        <f>GDAM_IEX!Q66</f>
        <v>0</v>
      </c>
      <c r="AQ66" s="148">
        <f>GDAM_PXI!K66</f>
        <v>0</v>
      </c>
      <c r="AR66" s="148">
        <f>GDAM_PXI!Q66</f>
        <v>0</v>
      </c>
      <c r="AS66">
        <f>HPX!K66</f>
        <v>0</v>
      </c>
      <c r="AT66">
        <f>HPX!Q66</f>
        <v>0</v>
      </c>
    </row>
    <row r="67" spans="1:46">
      <c r="A67" t="s">
        <v>109</v>
      </c>
      <c r="D67">
        <f>TWEPL!S67</f>
        <v>1.2393000000000001</v>
      </c>
      <c r="E67">
        <f>GT_NG!S67</f>
        <v>1.9651041666666664</v>
      </c>
      <c r="F67">
        <f>GT_Spot!S67</f>
        <v>0</v>
      </c>
      <c r="G67">
        <f>PPCL_NG!S67</f>
        <v>0</v>
      </c>
      <c r="H67">
        <f>PPCL_Spot!S67</f>
        <v>0</v>
      </c>
      <c r="I67">
        <f>Bawana_NG!S67</f>
        <v>19</v>
      </c>
      <c r="J67">
        <f>Bawana_RLNG!S67</f>
        <v>0</v>
      </c>
      <c r="K67">
        <f>Bawana_Spot!S67</f>
        <v>10</v>
      </c>
      <c r="L67">
        <f>TWOMCL!R67</f>
        <v>0</v>
      </c>
      <c r="M67">
        <f>EDWPCL!V67</f>
        <v>0</v>
      </c>
      <c r="N67">
        <f>'MSW BWN'!V67</f>
        <v>0</v>
      </c>
      <c r="O67">
        <f>NDMC_ISGS_exbus!DM67</f>
        <v>0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SUMPRODUCT(LTA!J67:AN67,LTA!J$101:AN$101,LTA!J$106:AN$106)</f>
        <v>0</v>
      </c>
      <c r="U67" s="37">
        <f>SUMPRODUCT(LTA!J67:AN67,LTA!J$102:AN$102,LTA!J$106:AN$106)</f>
        <v>0</v>
      </c>
      <c r="V67" s="66">
        <f>SUMPRODUCT(MTOA!B67:G67,MTOA!B$102:G$102,MTOA!B$106:G$106)</f>
        <v>0</v>
      </c>
      <c r="W67" s="66">
        <f>SUMPRODUCT(MTOA!B67:G67,MTOA!B$101:G$101,MTOA!B$106:G$106)</f>
        <v>0</v>
      </c>
      <c r="X67">
        <v>0</v>
      </c>
      <c r="Y67" s="34">
        <f>IEX!K67</f>
        <v>0</v>
      </c>
      <c r="Z67" s="34">
        <f>IEX!Q67</f>
        <v>0</v>
      </c>
      <c r="AA67" s="75">
        <f>STOA!K67</f>
        <v>99.64</v>
      </c>
      <c r="AB67" s="75">
        <f>-STOA!Q67</f>
        <v>0</v>
      </c>
      <c r="AC67">
        <f t="shared" si="0"/>
        <v>1.1074929949999999</v>
      </c>
      <c r="AD67">
        <f t="shared" si="1"/>
        <v>130.73691117166666</v>
      </c>
      <c r="AE67">
        <f>'IDT-1'!E67</f>
        <v>0</v>
      </c>
      <c r="AF67" s="24"/>
      <c r="AG67">
        <f t="shared" si="2"/>
        <v>130.73691117166666</v>
      </c>
      <c r="AI67" s="34">
        <f>PXIL!K67</f>
        <v>0</v>
      </c>
      <c r="AJ67" s="34">
        <f>PXIL!Q67</f>
        <v>0</v>
      </c>
      <c r="AK67" s="34">
        <f>RTM_IEX!K67</f>
        <v>0</v>
      </c>
      <c r="AL67" s="34">
        <f>RTM_IEX!Q67</f>
        <v>0</v>
      </c>
      <c r="AM67" s="34">
        <f>RTM_PXI!K67</f>
        <v>0</v>
      </c>
      <c r="AN67" s="34">
        <f>RTM_PXI!Q67</f>
        <v>0</v>
      </c>
      <c r="AO67" s="148">
        <f>GDAM_IEX!K67</f>
        <v>0</v>
      </c>
      <c r="AP67" s="148">
        <f>GDAM_IEX!Q67</f>
        <v>0</v>
      </c>
      <c r="AQ67" s="148">
        <f>GDAM_PXI!K67</f>
        <v>0</v>
      </c>
      <c r="AR67" s="148">
        <f>GDAM_PXI!Q67</f>
        <v>0</v>
      </c>
      <c r="AS67">
        <f>HPX!K67</f>
        <v>0</v>
      </c>
      <c r="AT67">
        <f>HPX!Q67</f>
        <v>0</v>
      </c>
    </row>
    <row r="68" spans="1:46">
      <c r="A68" t="s">
        <v>110</v>
      </c>
      <c r="D68">
        <f>TWEPL!S68</f>
        <v>1.2393000000000001</v>
      </c>
      <c r="E68">
        <f>GT_NG!S68</f>
        <v>1.9651041666666664</v>
      </c>
      <c r="F68">
        <f>GT_Spot!S68</f>
        <v>0</v>
      </c>
      <c r="G68">
        <f>PPCL_NG!S68</f>
        <v>0</v>
      </c>
      <c r="H68">
        <f>PPCL_Spot!S68</f>
        <v>0</v>
      </c>
      <c r="I68">
        <f>Bawana_NG!S68</f>
        <v>19</v>
      </c>
      <c r="J68">
        <f>Bawana_RLNG!S68</f>
        <v>0</v>
      </c>
      <c r="K68">
        <f>Bawana_Spot!S68</f>
        <v>10</v>
      </c>
      <c r="L68">
        <f>TWOMCL!R68</f>
        <v>0</v>
      </c>
      <c r="M68">
        <f>EDWPCL!V68</f>
        <v>0</v>
      </c>
      <c r="N68">
        <f>'MSW BWN'!V68</f>
        <v>0</v>
      </c>
      <c r="O68">
        <f>NDMC_ISGS_exbus!DM68</f>
        <v>0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SUMPRODUCT(LTA!J68:AN68,LTA!J$101:AN$101,LTA!J$106:AN$106)</f>
        <v>0</v>
      </c>
      <c r="U68" s="37">
        <f>SUMPRODUCT(LTA!J68:AN68,LTA!J$102:AN$102,LTA!J$106:AN$106)</f>
        <v>0</v>
      </c>
      <c r="V68" s="66">
        <f>SUMPRODUCT(MTOA!B68:G68,MTOA!B$102:G$102,MTOA!B$106:G$106)</f>
        <v>0</v>
      </c>
      <c r="W68" s="66">
        <f>SUMPRODUCT(MTOA!B68:G68,MTOA!B$101:G$101,MTOA!B$106:G$106)</f>
        <v>0</v>
      </c>
      <c r="X68">
        <v>0</v>
      </c>
      <c r="Y68" s="34">
        <f>IEX!K68</f>
        <v>0</v>
      </c>
      <c r="Z68" s="34">
        <f>IEX!Q68</f>
        <v>0</v>
      </c>
      <c r="AA68" s="75">
        <f>STOA!K68</f>
        <v>98.67</v>
      </c>
      <c r="AB68" s="75">
        <f>-STOA!Q68</f>
        <v>0</v>
      </c>
      <c r="AC68">
        <f t="shared" ref="AC68:AC98" si="3">SUMIF(B68:AB68,"&gt;0")*$AC$2-SUMIF(B68:AB68,"&lt;0")*($AC$2/(1-$AC$2))+SUMIF(AI68:AR68,"&gt;0")*$AC$2-SUMIF(AI68:AR68,"&lt;0")*($AC$2/(1-$AC$2))</f>
        <v>1.0993449949999998</v>
      </c>
      <c r="AD68">
        <f t="shared" ref="AD68:AD98" si="4">SUM(B68:AB68,AI68:AR68)-AC68</f>
        <v>129.77505917166667</v>
      </c>
      <c r="AE68">
        <f>'IDT-1'!E68</f>
        <v>0</v>
      </c>
      <c r="AF68" s="24"/>
      <c r="AG68">
        <f t="shared" ref="AG68:AG98" si="5">SUM(AD68:AF68)</f>
        <v>129.77505917166667</v>
      </c>
      <c r="AI68" s="34">
        <f>PXIL!K68</f>
        <v>0</v>
      </c>
      <c r="AJ68" s="34">
        <f>PXIL!Q68</f>
        <v>0</v>
      </c>
      <c r="AK68" s="34">
        <f>RTM_IEX!K68</f>
        <v>0</v>
      </c>
      <c r="AL68" s="34">
        <f>RTM_IEX!Q68</f>
        <v>0</v>
      </c>
      <c r="AM68" s="34">
        <f>RTM_PXI!K68</f>
        <v>0</v>
      </c>
      <c r="AN68" s="34">
        <f>RTM_PXI!Q68</f>
        <v>0</v>
      </c>
      <c r="AO68" s="148">
        <f>GDAM_IEX!K68</f>
        <v>0</v>
      </c>
      <c r="AP68" s="148">
        <f>GDAM_IEX!Q68</f>
        <v>0</v>
      </c>
      <c r="AQ68" s="148">
        <f>GDAM_PXI!K68</f>
        <v>0</v>
      </c>
      <c r="AR68" s="148">
        <f>GDAM_PXI!Q68</f>
        <v>0</v>
      </c>
      <c r="AS68">
        <f>HPX!K68</f>
        <v>0</v>
      </c>
      <c r="AT68">
        <f>HPX!Q68</f>
        <v>0</v>
      </c>
    </row>
    <row r="69" spans="1:46">
      <c r="A69" t="s">
        <v>111</v>
      </c>
      <c r="D69">
        <f>TWEPL!S69</f>
        <v>1.2393000000000001</v>
      </c>
      <c r="E69">
        <f>GT_NG!S69</f>
        <v>1.9651041666666664</v>
      </c>
      <c r="F69">
        <f>GT_Spot!S69</f>
        <v>0</v>
      </c>
      <c r="G69">
        <f>PPCL_NG!S69</f>
        <v>0</v>
      </c>
      <c r="H69">
        <f>PPCL_Spot!S69</f>
        <v>0</v>
      </c>
      <c r="I69">
        <f>Bawana_NG!S69</f>
        <v>19</v>
      </c>
      <c r="J69">
        <f>Bawana_RLNG!S69</f>
        <v>0</v>
      </c>
      <c r="K69">
        <f>Bawana_Spot!S69</f>
        <v>10</v>
      </c>
      <c r="L69">
        <f>TWOMCL!R69</f>
        <v>0</v>
      </c>
      <c r="M69">
        <f>EDWPCL!V69</f>
        <v>0</v>
      </c>
      <c r="N69">
        <f>'MSW BWN'!V69</f>
        <v>0</v>
      </c>
      <c r="O69">
        <f>NDMC_ISGS_exbus!DM69</f>
        <v>0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SUMPRODUCT(LTA!J69:AN69,LTA!J$101:AN$101,LTA!J$106:AN$106)</f>
        <v>0</v>
      </c>
      <c r="U69" s="37">
        <f>SUMPRODUCT(LTA!J69:AN69,LTA!J$102:AN$102,LTA!J$106:AN$106)</f>
        <v>0</v>
      </c>
      <c r="V69" s="66">
        <f>SUMPRODUCT(MTOA!B69:G69,MTOA!B$102:G$102,MTOA!B$106:G$106)</f>
        <v>0</v>
      </c>
      <c r="W69" s="66">
        <f>SUMPRODUCT(MTOA!B69:G69,MTOA!B$101:G$101,MTOA!B$106:G$106)</f>
        <v>0</v>
      </c>
      <c r="X69">
        <v>0</v>
      </c>
      <c r="Y69" s="34">
        <f>IEX!K69</f>
        <v>0</v>
      </c>
      <c r="Z69" s="34">
        <f>IEX!Q69</f>
        <v>0</v>
      </c>
      <c r="AA69" s="75">
        <f>STOA!K69</f>
        <v>97.71</v>
      </c>
      <c r="AB69" s="75">
        <f>-STOA!Q69</f>
        <v>0</v>
      </c>
      <c r="AC69">
        <f t="shared" si="3"/>
        <v>1.0912809949999998</v>
      </c>
      <c r="AD69">
        <f t="shared" si="4"/>
        <v>128.82312317166665</v>
      </c>
      <c r="AE69">
        <f>'IDT-1'!E69</f>
        <v>0</v>
      </c>
      <c r="AF69" s="24"/>
      <c r="AG69">
        <f t="shared" si="5"/>
        <v>128.82312317166665</v>
      </c>
      <c r="AI69" s="34">
        <f>PXIL!K69</f>
        <v>0</v>
      </c>
      <c r="AJ69" s="34">
        <f>PXIL!Q69</f>
        <v>0</v>
      </c>
      <c r="AK69" s="34">
        <f>RTM_IEX!K69</f>
        <v>0</v>
      </c>
      <c r="AL69" s="34">
        <f>RTM_IEX!Q69</f>
        <v>0</v>
      </c>
      <c r="AM69" s="34">
        <f>RTM_PXI!K69</f>
        <v>0</v>
      </c>
      <c r="AN69" s="34">
        <f>RTM_PXI!Q69</f>
        <v>0</v>
      </c>
      <c r="AO69" s="148">
        <f>GDAM_IEX!K69</f>
        <v>0</v>
      </c>
      <c r="AP69" s="148">
        <f>GDAM_IEX!Q69</f>
        <v>0</v>
      </c>
      <c r="AQ69" s="148">
        <f>GDAM_PXI!K69</f>
        <v>0</v>
      </c>
      <c r="AR69" s="148">
        <f>GDAM_PXI!Q69</f>
        <v>0</v>
      </c>
      <c r="AS69">
        <f>HPX!K69</f>
        <v>0</v>
      </c>
      <c r="AT69">
        <f>HPX!Q69</f>
        <v>0</v>
      </c>
    </row>
    <row r="70" spans="1:46">
      <c r="A70" t="s">
        <v>112</v>
      </c>
      <c r="D70">
        <f>TWEPL!S70</f>
        <v>1.2393000000000001</v>
      </c>
      <c r="E70">
        <f>GT_NG!S70</f>
        <v>1.9651041666666664</v>
      </c>
      <c r="F70">
        <f>GT_Spot!S70</f>
        <v>0</v>
      </c>
      <c r="G70">
        <f>PPCL_NG!S70</f>
        <v>0</v>
      </c>
      <c r="H70">
        <f>PPCL_Spot!S70</f>
        <v>0</v>
      </c>
      <c r="I70">
        <f>Bawana_NG!S70</f>
        <v>18.999257841490568</v>
      </c>
      <c r="J70">
        <f>Bawana_RLNG!S70</f>
        <v>0</v>
      </c>
      <c r="K70">
        <f>Bawana_Spot!S70</f>
        <v>10</v>
      </c>
      <c r="L70">
        <f>TWOMCL!R70</f>
        <v>0</v>
      </c>
      <c r="M70">
        <f>EDWPCL!V70</f>
        <v>0</v>
      </c>
      <c r="N70">
        <f>'MSW BWN'!V70</f>
        <v>0</v>
      </c>
      <c r="O70">
        <f>NDMC_ISGS_exbus!DM70</f>
        <v>0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SUMPRODUCT(LTA!J70:AN70,LTA!J$101:AN$101,LTA!J$106:AN$106)</f>
        <v>0</v>
      </c>
      <c r="U70" s="37">
        <f>SUMPRODUCT(LTA!J70:AN70,LTA!J$102:AN$102,LTA!J$106:AN$106)</f>
        <v>0</v>
      </c>
      <c r="V70" s="66">
        <f>SUMPRODUCT(MTOA!B70:G70,MTOA!B$102:G$102,MTOA!B$106:G$106)</f>
        <v>0</v>
      </c>
      <c r="W70" s="66">
        <f>SUMPRODUCT(MTOA!B70:G70,MTOA!B$101:G$101,MTOA!B$106:G$106)</f>
        <v>0</v>
      </c>
      <c r="X70">
        <v>0</v>
      </c>
      <c r="Y70" s="34">
        <f>IEX!K70</f>
        <v>0</v>
      </c>
      <c r="Z70" s="34">
        <f>IEX!Q70</f>
        <v>0</v>
      </c>
      <c r="AA70" s="75">
        <f>STOA!K70</f>
        <v>93.47999999999999</v>
      </c>
      <c r="AB70" s="75">
        <f>-STOA!Q70</f>
        <v>0</v>
      </c>
      <c r="AC70">
        <f t="shared" si="3"/>
        <v>1.0557427608685206</v>
      </c>
      <c r="AD70">
        <f t="shared" si="4"/>
        <v>124.6279192472887</v>
      </c>
      <c r="AE70">
        <f>'IDT-1'!E70</f>
        <v>0</v>
      </c>
      <c r="AF70" s="24"/>
      <c r="AG70">
        <f t="shared" si="5"/>
        <v>124.6279192472887</v>
      </c>
      <c r="AI70" s="34">
        <f>PXIL!K70</f>
        <v>0</v>
      </c>
      <c r="AJ70" s="34">
        <f>PXIL!Q70</f>
        <v>0</v>
      </c>
      <c r="AK70" s="34">
        <f>RTM_IEX!K70</f>
        <v>0</v>
      </c>
      <c r="AL70" s="34">
        <f>RTM_IEX!Q70</f>
        <v>0</v>
      </c>
      <c r="AM70" s="34">
        <f>RTM_PXI!K70</f>
        <v>0</v>
      </c>
      <c r="AN70" s="34">
        <f>RTM_PXI!Q70</f>
        <v>0</v>
      </c>
      <c r="AO70" s="148">
        <f>GDAM_IEX!K70</f>
        <v>0</v>
      </c>
      <c r="AP70" s="148">
        <f>GDAM_IEX!Q70</f>
        <v>0</v>
      </c>
      <c r="AQ70" s="148">
        <f>GDAM_PXI!K70</f>
        <v>0</v>
      </c>
      <c r="AR70" s="148">
        <f>GDAM_PXI!Q70</f>
        <v>0</v>
      </c>
      <c r="AS70">
        <f>HPX!K70</f>
        <v>0</v>
      </c>
      <c r="AT70">
        <f>HPX!Q70</f>
        <v>0</v>
      </c>
    </row>
    <row r="71" spans="1:46">
      <c r="A71" t="s">
        <v>113</v>
      </c>
      <c r="D71">
        <f>TWEPL!S71</f>
        <v>1.2393000000000001</v>
      </c>
      <c r="E71">
        <f>GT_NG!S71</f>
        <v>1.9651041666666664</v>
      </c>
      <c r="F71">
        <f>GT_Spot!S71</f>
        <v>0</v>
      </c>
      <c r="G71">
        <f>PPCL_NG!S71</f>
        <v>0</v>
      </c>
      <c r="H71">
        <f>PPCL_Spot!S71</f>
        <v>0</v>
      </c>
      <c r="I71">
        <f>Bawana_NG!S71</f>
        <v>18.999257841490568</v>
      </c>
      <c r="J71">
        <f>Bawana_RLNG!S71</f>
        <v>0</v>
      </c>
      <c r="K71">
        <f>Bawana_Spot!S71</f>
        <v>10</v>
      </c>
      <c r="L71">
        <f>TWOMCL!R71</f>
        <v>0</v>
      </c>
      <c r="M71">
        <f>EDWPCL!V71</f>
        <v>0</v>
      </c>
      <c r="N71">
        <f>'MSW BWN'!V71</f>
        <v>0</v>
      </c>
      <c r="O71">
        <f>NDMC_ISGS_exbus!DM71</f>
        <v>0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SUMPRODUCT(LTA!J71:AN71,LTA!J$101:AN$101,LTA!J$106:AN$106)</f>
        <v>0</v>
      </c>
      <c r="U71" s="37">
        <f>SUMPRODUCT(LTA!J71:AN71,LTA!J$102:AN$102,LTA!J$106:AN$106)</f>
        <v>0</v>
      </c>
      <c r="V71" s="66">
        <f>SUMPRODUCT(MTOA!B71:G71,MTOA!B$102:G$102,MTOA!B$106:G$106)</f>
        <v>0</v>
      </c>
      <c r="W71" s="66">
        <f>SUMPRODUCT(MTOA!B71:G71,MTOA!B$101:G$101,MTOA!B$106:G$106)</f>
        <v>0</v>
      </c>
      <c r="X71">
        <v>0</v>
      </c>
      <c r="Y71" s="34">
        <f>IEX!K71</f>
        <v>36.200000000000003</v>
      </c>
      <c r="Z71" s="34">
        <f>IEX!Q71</f>
        <v>0</v>
      </c>
      <c r="AA71" s="75">
        <f>STOA!K71</f>
        <v>62.09</v>
      </c>
      <c r="AB71" s="75">
        <f>-STOA!Q71</f>
        <v>0</v>
      </c>
      <c r="AC71">
        <f t="shared" si="3"/>
        <v>1.2688507608685207</v>
      </c>
      <c r="AD71">
        <f t="shared" si="4"/>
        <v>149.7848112472887</v>
      </c>
      <c r="AE71">
        <f>'IDT-1'!E71</f>
        <v>0</v>
      </c>
      <c r="AF71" s="24"/>
      <c r="AG71">
        <f t="shared" si="5"/>
        <v>149.7848112472887</v>
      </c>
      <c r="AI71" s="34">
        <f>PXIL!K71</f>
        <v>0</v>
      </c>
      <c r="AJ71" s="34">
        <f>PXIL!Q71</f>
        <v>0</v>
      </c>
      <c r="AK71" s="34">
        <f>RTM_IEX!K71</f>
        <v>0</v>
      </c>
      <c r="AL71" s="34">
        <f>RTM_IEX!Q71</f>
        <v>0</v>
      </c>
      <c r="AM71" s="34">
        <f>RTM_PXI!K71</f>
        <v>0</v>
      </c>
      <c r="AN71" s="34">
        <f>RTM_PXI!Q71</f>
        <v>0</v>
      </c>
      <c r="AO71" s="148">
        <f>GDAM_IEX!K71</f>
        <v>20.56</v>
      </c>
      <c r="AP71" s="148">
        <f>GDAM_IEX!Q71</f>
        <v>0</v>
      </c>
      <c r="AQ71" s="148">
        <f>GDAM_PXI!K71</f>
        <v>0</v>
      </c>
      <c r="AR71" s="148">
        <f>GDAM_PXI!Q71</f>
        <v>0</v>
      </c>
      <c r="AS71">
        <f>HPX!K71</f>
        <v>0</v>
      </c>
      <c r="AT71">
        <f>HPX!Q71</f>
        <v>0</v>
      </c>
    </row>
    <row r="72" spans="1:46">
      <c r="A72" t="s">
        <v>114</v>
      </c>
      <c r="D72">
        <f>TWEPL!S72</f>
        <v>1.1907000000000001</v>
      </c>
      <c r="E72">
        <f>GT_NG!S72</f>
        <v>1.9651041666666664</v>
      </c>
      <c r="F72">
        <f>GT_Spot!S72</f>
        <v>0</v>
      </c>
      <c r="G72">
        <f>PPCL_NG!S72</f>
        <v>0</v>
      </c>
      <c r="H72">
        <f>PPCL_Spot!S72</f>
        <v>0</v>
      </c>
      <c r="I72">
        <f>Bawana_NG!S72</f>
        <v>18.999257841490568</v>
      </c>
      <c r="J72">
        <f>Bawana_RLNG!S72</f>
        <v>0</v>
      </c>
      <c r="K72">
        <f>Bawana_Spot!S72</f>
        <v>8</v>
      </c>
      <c r="L72">
        <f>TWOMCL!R72</f>
        <v>0</v>
      </c>
      <c r="M72">
        <f>EDWPCL!V72</f>
        <v>0</v>
      </c>
      <c r="N72">
        <f>'MSW BWN'!V72</f>
        <v>0</v>
      </c>
      <c r="O72">
        <f>NDMC_ISGS_exbus!DM72</f>
        <v>0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SUMPRODUCT(LTA!J72:AN72,LTA!J$101:AN$101,LTA!J$106:AN$106)</f>
        <v>0</v>
      </c>
      <c r="U72" s="37">
        <f>SUMPRODUCT(LTA!J72:AN72,LTA!J$102:AN$102,LTA!J$106:AN$106)</f>
        <v>0</v>
      </c>
      <c r="V72" s="66">
        <f>SUMPRODUCT(MTOA!B72:G72,MTOA!B$102:G$102,MTOA!B$106:G$106)</f>
        <v>0</v>
      </c>
      <c r="W72" s="66">
        <f>SUMPRODUCT(MTOA!B72:G72,MTOA!B$101:G$101,MTOA!B$106:G$106)</f>
        <v>0</v>
      </c>
      <c r="X72">
        <v>0</v>
      </c>
      <c r="Y72" s="34">
        <f>IEX!K72</f>
        <v>46.69</v>
      </c>
      <c r="Z72" s="34">
        <f>IEX!Q72</f>
        <v>0</v>
      </c>
      <c r="AA72" s="75">
        <f>STOA!K72</f>
        <v>62.09</v>
      </c>
      <c r="AB72" s="75">
        <f>-STOA!Q72</f>
        <v>0</v>
      </c>
      <c r="AC72">
        <f t="shared" si="3"/>
        <v>1.2356825208685205</v>
      </c>
      <c r="AD72">
        <f t="shared" si="4"/>
        <v>145.86937948728868</v>
      </c>
      <c r="AE72">
        <f>'IDT-1'!E72</f>
        <v>0</v>
      </c>
      <c r="AF72" s="24"/>
      <c r="AG72">
        <f t="shared" si="5"/>
        <v>145.86937948728868</v>
      </c>
      <c r="AI72" s="34">
        <f>PXIL!K72</f>
        <v>0</v>
      </c>
      <c r="AJ72" s="34">
        <f>PXIL!Q72</f>
        <v>0</v>
      </c>
      <c r="AK72" s="34">
        <f>RTM_IEX!K72</f>
        <v>0</v>
      </c>
      <c r="AL72" s="34">
        <f>RTM_IEX!Q72</f>
        <v>0</v>
      </c>
      <c r="AM72" s="34">
        <f>RTM_PXI!K72</f>
        <v>0</v>
      </c>
      <c r="AN72" s="34">
        <f>RTM_PXI!Q72</f>
        <v>0</v>
      </c>
      <c r="AO72" s="148">
        <f>GDAM_IEX!K72</f>
        <v>8.17</v>
      </c>
      <c r="AP72" s="148">
        <f>GDAM_IEX!Q72</f>
        <v>0</v>
      </c>
      <c r="AQ72" s="148">
        <f>GDAM_PXI!K72</f>
        <v>0</v>
      </c>
      <c r="AR72" s="148">
        <f>GDAM_PXI!Q72</f>
        <v>0</v>
      </c>
      <c r="AS72">
        <f>HPX!K72</f>
        <v>0</v>
      </c>
      <c r="AT72">
        <f>HPX!Q72</f>
        <v>0</v>
      </c>
    </row>
    <row r="73" spans="1:46">
      <c r="A73" t="s">
        <v>115</v>
      </c>
      <c r="D73">
        <f>TWEPL!S73</f>
        <v>1.1907000000000001</v>
      </c>
      <c r="E73">
        <f>GT_NG!S73</f>
        <v>1.9651041666666664</v>
      </c>
      <c r="F73">
        <f>GT_Spot!S73</f>
        <v>0</v>
      </c>
      <c r="G73">
        <f>PPCL_NG!S73</f>
        <v>0</v>
      </c>
      <c r="H73">
        <f>PPCL_Spot!S73</f>
        <v>0</v>
      </c>
      <c r="I73">
        <f>Bawana_NG!S73</f>
        <v>22.999101597593846</v>
      </c>
      <c r="J73">
        <f>Bawana_RLNG!S73</f>
        <v>0</v>
      </c>
      <c r="K73">
        <f>Bawana_Spot!S73</f>
        <v>8</v>
      </c>
      <c r="L73">
        <f>TWOMCL!R73</f>
        <v>0</v>
      </c>
      <c r="M73">
        <f>EDWPCL!V73</f>
        <v>0</v>
      </c>
      <c r="N73">
        <f>'MSW BWN'!V73</f>
        <v>0</v>
      </c>
      <c r="O73">
        <f>NDMC_ISGS_exbus!DM73</f>
        <v>0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SUMPRODUCT(LTA!J73:AN73,LTA!J$101:AN$101,LTA!J$106:AN$106)</f>
        <v>0</v>
      </c>
      <c r="U73" s="37">
        <f>SUMPRODUCT(LTA!J73:AN73,LTA!J$102:AN$102,LTA!J$106:AN$106)</f>
        <v>0</v>
      </c>
      <c r="V73" s="66">
        <f>SUMPRODUCT(MTOA!B73:G73,MTOA!B$102:G$102,MTOA!B$106:G$106)</f>
        <v>0</v>
      </c>
      <c r="W73" s="66">
        <f>SUMPRODUCT(MTOA!B73:G73,MTOA!B$101:G$101,MTOA!B$106:G$106)</f>
        <v>0</v>
      </c>
      <c r="X73">
        <v>0</v>
      </c>
      <c r="Y73" s="34">
        <f>IEX!K73</f>
        <v>47.29</v>
      </c>
      <c r="Z73" s="34">
        <f>IEX!Q73</f>
        <v>0</v>
      </c>
      <c r="AA73" s="75">
        <f>STOA!K73</f>
        <v>62.09</v>
      </c>
      <c r="AB73" s="75">
        <f>-STOA!Q73</f>
        <v>0</v>
      </c>
      <c r="AC73">
        <f t="shared" si="3"/>
        <v>1.2429052084197882</v>
      </c>
      <c r="AD73">
        <f t="shared" si="4"/>
        <v>146.72200055584074</v>
      </c>
      <c r="AE73">
        <f>'IDT-1'!E73</f>
        <v>0</v>
      </c>
      <c r="AF73" s="24"/>
      <c r="AG73">
        <f t="shared" si="5"/>
        <v>146.72200055584074</v>
      </c>
      <c r="AI73" s="34">
        <f>PXIL!K73</f>
        <v>0</v>
      </c>
      <c r="AJ73" s="34">
        <f>PXIL!Q73</f>
        <v>0</v>
      </c>
      <c r="AK73" s="34">
        <f>RTM_IEX!K73</f>
        <v>0</v>
      </c>
      <c r="AL73" s="34">
        <f>RTM_IEX!Q73</f>
        <v>0</v>
      </c>
      <c r="AM73" s="34">
        <f>RTM_PXI!K73</f>
        <v>0</v>
      </c>
      <c r="AN73" s="34">
        <f>RTM_PXI!Q73</f>
        <v>0</v>
      </c>
      <c r="AO73" s="148">
        <f>GDAM_IEX!K73</f>
        <v>4.43</v>
      </c>
      <c r="AP73" s="148">
        <f>GDAM_IEX!Q73</f>
        <v>0</v>
      </c>
      <c r="AQ73" s="148">
        <f>GDAM_PXI!K73</f>
        <v>0</v>
      </c>
      <c r="AR73" s="148">
        <f>GDAM_PXI!Q73</f>
        <v>0</v>
      </c>
      <c r="AS73">
        <f>HPX!K73</f>
        <v>0</v>
      </c>
      <c r="AT73">
        <f>HPX!Q73</f>
        <v>0</v>
      </c>
    </row>
    <row r="74" spans="1:46">
      <c r="A74" t="s">
        <v>116</v>
      </c>
      <c r="D74">
        <f>TWEPL!S74</f>
        <v>1.1907000000000001</v>
      </c>
      <c r="E74">
        <f>GT_NG!S74</f>
        <v>1.9651041666666664</v>
      </c>
      <c r="F74">
        <f>GT_Spot!S74</f>
        <v>0</v>
      </c>
      <c r="G74">
        <f>PPCL_NG!S74</f>
        <v>0</v>
      </c>
      <c r="H74">
        <f>PPCL_Spot!S74</f>
        <v>0</v>
      </c>
      <c r="I74">
        <f>Bawana_NG!S74</f>
        <v>22.999101597593846</v>
      </c>
      <c r="J74">
        <f>Bawana_RLNG!S74</f>
        <v>0</v>
      </c>
      <c r="K74">
        <f>Bawana_Spot!S74</f>
        <v>15.06</v>
      </c>
      <c r="L74">
        <f>TWOMCL!R74</f>
        <v>0</v>
      </c>
      <c r="M74">
        <f>EDWPCL!V74</f>
        <v>0</v>
      </c>
      <c r="N74">
        <f>'MSW BWN'!V74</f>
        <v>0</v>
      </c>
      <c r="O74">
        <f>NDMC_ISGS_exbus!DM74</f>
        <v>0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SUMPRODUCT(LTA!J74:AN74,LTA!J$101:AN$101,LTA!J$106:AN$106)</f>
        <v>0</v>
      </c>
      <c r="U74" s="37">
        <f>SUMPRODUCT(LTA!J74:AN74,LTA!J$102:AN$102,LTA!J$106:AN$106)</f>
        <v>0</v>
      </c>
      <c r="V74" s="66">
        <f>SUMPRODUCT(MTOA!B74:G74,MTOA!B$102:G$102,MTOA!B$106:G$106)</f>
        <v>0</v>
      </c>
      <c r="W74" s="66">
        <f>SUMPRODUCT(MTOA!B74:G74,MTOA!B$101:G$101,MTOA!B$106:G$106)</f>
        <v>0</v>
      </c>
      <c r="X74">
        <v>0</v>
      </c>
      <c r="Y74" s="34">
        <f>IEX!K74</f>
        <v>30.33</v>
      </c>
      <c r="Z74" s="34">
        <f>IEX!Q74</f>
        <v>0</v>
      </c>
      <c r="AA74" s="75">
        <f>STOA!K74</f>
        <v>62.09</v>
      </c>
      <c r="AB74" s="75">
        <f>-STOA!Q74</f>
        <v>0</v>
      </c>
      <c r="AC74">
        <f t="shared" si="3"/>
        <v>1.1489092084197881</v>
      </c>
      <c r="AD74">
        <f t="shared" si="4"/>
        <v>135.62599655584071</v>
      </c>
      <c r="AE74">
        <f>'IDT-1'!E74</f>
        <v>0</v>
      </c>
      <c r="AF74" s="24"/>
      <c r="AG74">
        <f t="shared" si="5"/>
        <v>135.62599655584071</v>
      </c>
      <c r="AI74" s="34">
        <f>PXIL!K74</f>
        <v>0</v>
      </c>
      <c r="AJ74" s="34">
        <f>PXIL!Q74</f>
        <v>0</v>
      </c>
      <c r="AK74" s="34">
        <f>RTM_IEX!K74</f>
        <v>0</v>
      </c>
      <c r="AL74" s="34">
        <f>RTM_IEX!Q74</f>
        <v>0</v>
      </c>
      <c r="AM74" s="34">
        <f>RTM_PXI!K74</f>
        <v>0</v>
      </c>
      <c r="AN74" s="34">
        <f>RTM_PXI!Q74</f>
        <v>0</v>
      </c>
      <c r="AO74" s="148">
        <f>GDAM_IEX!K74</f>
        <v>3.14</v>
      </c>
      <c r="AP74" s="148">
        <f>GDAM_IEX!Q74</f>
        <v>0</v>
      </c>
      <c r="AQ74" s="148">
        <f>GDAM_PXI!K74</f>
        <v>0</v>
      </c>
      <c r="AR74" s="148">
        <f>GDAM_PXI!Q74</f>
        <v>0</v>
      </c>
      <c r="AS74">
        <f>HPX!K74</f>
        <v>0</v>
      </c>
      <c r="AT74">
        <f>HPX!Q74</f>
        <v>0</v>
      </c>
    </row>
    <row r="75" spans="1:46">
      <c r="A75" t="s">
        <v>117</v>
      </c>
      <c r="D75">
        <f>TWEPL!S75</f>
        <v>1.1907000000000001</v>
      </c>
      <c r="E75">
        <f>GT_NG!S75</f>
        <v>1.9822916666666666</v>
      </c>
      <c r="F75">
        <f>GT_Spot!S75</f>
        <v>0</v>
      </c>
      <c r="G75">
        <f>PPCL_NG!S75</f>
        <v>0</v>
      </c>
      <c r="H75">
        <f>PPCL_Spot!S75</f>
        <v>0</v>
      </c>
      <c r="I75">
        <f>Bawana_NG!S75</f>
        <v>22.999101597593846</v>
      </c>
      <c r="J75">
        <f>Bawana_RLNG!S75</f>
        <v>0</v>
      </c>
      <c r="K75">
        <f>Bawana_Spot!S75</f>
        <v>20.440000000000001</v>
      </c>
      <c r="L75">
        <f>TWOMCL!R75</f>
        <v>0</v>
      </c>
      <c r="M75">
        <f>EDWPCL!V75</f>
        <v>0</v>
      </c>
      <c r="N75">
        <f>'MSW BWN'!V75</f>
        <v>0</v>
      </c>
      <c r="O75">
        <f>NDMC_ISGS_exbus!DM75</f>
        <v>0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SUMPRODUCT(LTA!J75:AN75,LTA!J$101:AN$101,LTA!J$106:AN$106)</f>
        <v>0</v>
      </c>
      <c r="U75" s="37">
        <f>SUMPRODUCT(LTA!J75:AN75,LTA!J$102:AN$102,LTA!J$106:AN$106)</f>
        <v>0</v>
      </c>
      <c r="V75" s="66">
        <f>SUMPRODUCT(MTOA!B75:G75,MTOA!B$102:G$102,MTOA!B$106:G$106)</f>
        <v>0</v>
      </c>
      <c r="W75" s="66">
        <f>SUMPRODUCT(MTOA!B75:G75,MTOA!B$101:G$101,MTOA!B$106:G$106)</f>
        <v>0</v>
      </c>
      <c r="X75">
        <v>0</v>
      </c>
      <c r="Y75" s="34">
        <f>IEX!K75</f>
        <v>23.9</v>
      </c>
      <c r="Z75" s="34">
        <f>IEX!Q75</f>
        <v>0</v>
      </c>
      <c r="AA75" s="75">
        <f>STOA!K75</f>
        <v>62.09</v>
      </c>
      <c r="AB75" s="75">
        <f>-STOA!Q75</f>
        <v>0</v>
      </c>
      <c r="AC75">
        <f t="shared" si="3"/>
        <v>1.2925255834197882</v>
      </c>
      <c r="AD75">
        <f t="shared" si="4"/>
        <v>152.57956768084074</v>
      </c>
      <c r="AE75">
        <f>'IDT-1'!E75</f>
        <v>0</v>
      </c>
      <c r="AF75" s="24"/>
      <c r="AG75">
        <f t="shared" si="5"/>
        <v>152.57956768084074</v>
      </c>
      <c r="AI75" s="34">
        <f>PXIL!K75</f>
        <v>0</v>
      </c>
      <c r="AJ75" s="34">
        <f>PXIL!Q75</f>
        <v>0</v>
      </c>
      <c r="AK75" s="34">
        <f>RTM_IEX!K75</f>
        <v>19.25</v>
      </c>
      <c r="AL75" s="34">
        <f>RTM_IEX!Q75</f>
        <v>0</v>
      </c>
      <c r="AM75" s="34">
        <f>RTM_PXI!K75</f>
        <v>0</v>
      </c>
      <c r="AN75" s="34">
        <f>RTM_PXI!Q75</f>
        <v>0</v>
      </c>
      <c r="AO75" s="148">
        <f>GDAM_IEX!K75</f>
        <v>2.02</v>
      </c>
      <c r="AP75" s="148">
        <f>GDAM_IEX!Q75</f>
        <v>0</v>
      </c>
      <c r="AQ75" s="148">
        <f>GDAM_PXI!K75</f>
        <v>0</v>
      </c>
      <c r="AR75" s="148">
        <f>GDAM_PXI!Q75</f>
        <v>0</v>
      </c>
      <c r="AS75">
        <f>HPX!K75</f>
        <v>0</v>
      </c>
      <c r="AT75">
        <f>HPX!Q75</f>
        <v>0</v>
      </c>
    </row>
    <row r="76" spans="1:46">
      <c r="A76" t="s">
        <v>118</v>
      </c>
      <c r="D76">
        <f>TWEPL!S76</f>
        <v>1.1907000000000001</v>
      </c>
      <c r="E76">
        <f>GT_NG!S76</f>
        <v>1.9822916666666666</v>
      </c>
      <c r="F76">
        <f>GT_Spot!S76</f>
        <v>0</v>
      </c>
      <c r="G76">
        <f>PPCL_NG!S76</f>
        <v>0</v>
      </c>
      <c r="H76">
        <f>PPCL_Spot!S76</f>
        <v>0</v>
      </c>
      <c r="I76">
        <f>Bawana_NG!S76</f>
        <v>22.999101597593846</v>
      </c>
      <c r="J76">
        <f>Bawana_RLNG!S76</f>
        <v>0</v>
      </c>
      <c r="K76">
        <f>Bawana_Spot!S76</f>
        <v>20.440000000000001</v>
      </c>
      <c r="L76">
        <f>TWOMCL!R76</f>
        <v>0</v>
      </c>
      <c r="M76">
        <f>EDWPCL!V76</f>
        <v>0</v>
      </c>
      <c r="N76">
        <f>'MSW BWN'!V76</f>
        <v>0</v>
      </c>
      <c r="O76">
        <f>NDMC_ISGS_exbus!DM76</f>
        <v>0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SUMPRODUCT(LTA!J76:AN76,LTA!J$101:AN$101,LTA!J$106:AN$106)</f>
        <v>0</v>
      </c>
      <c r="U76" s="37">
        <f>SUMPRODUCT(LTA!J76:AN76,LTA!J$102:AN$102,LTA!J$106:AN$106)</f>
        <v>0</v>
      </c>
      <c r="V76" s="66">
        <f>SUMPRODUCT(MTOA!B76:G76,MTOA!B$102:G$102,MTOA!B$106:G$106)</f>
        <v>0</v>
      </c>
      <c r="W76" s="66">
        <f>SUMPRODUCT(MTOA!B76:G76,MTOA!B$101:G$101,MTOA!B$106:G$106)</f>
        <v>0</v>
      </c>
      <c r="X76">
        <v>0</v>
      </c>
      <c r="Y76" s="34">
        <f>IEX!K76</f>
        <v>20.45</v>
      </c>
      <c r="Z76" s="34">
        <f>IEX!Q76</f>
        <v>0</v>
      </c>
      <c r="AA76" s="75">
        <f>STOA!K76</f>
        <v>62.09</v>
      </c>
      <c r="AB76" s="75">
        <f>-STOA!Q76</f>
        <v>0</v>
      </c>
      <c r="AC76">
        <f t="shared" si="3"/>
        <v>1.2375055834197883</v>
      </c>
      <c r="AD76">
        <f t="shared" si="4"/>
        <v>146.08458768084074</v>
      </c>
      <c r="AE76">
        <f>'IDT-1'!E76</f>
        <v>0</v>
      </c>
      <c r="AF76" s="24"/>
      <c r="AG76">
        <f t="shared" si="5"/>
        <v>146.08458768084074</v>
      </c>
      <c r="AI76" s="34">
        <f>PXIL!K76</f>
        <v>0</v>
      </c>
      <c r="AJ76" s="34">
        <f>PXIL!Q76</f>
        <v>0</v>
      </c>
      <c r="AK76" s="34">
        <f>RTM_IEX!K76</f>
        <v>16.399999999999999</v>
      </c>
      <c r="AL76" s="34">
        <f>RTM_IEX!Q76</f>
        <v>0</v>
      </c>
      <c r="AM76" s="34">
        <f>RTM_PXI!K76</f>
        <v>0</v>
      </c>
      <c r="AN76" s="34">
        <f>RTM_PXI!Q76</f>
        <v>0</v>
      </c>
      <c r="AO76" s="148">
        <f>GDAM_IEX!K76</f>
        <v>1.77</v>
      </c>
      <c r="AP76" s="148">
        <f>GDAM_IEX!Q76</f>
        <v>0</v>
      </c>
      <c r="AQ76" s="148">
        <f>GDAM_PXI!K76</f>
        <v>0</v>
      </c>
      <c r="AR76" s="148">
        <f>GDAM_PXI!Q76</f>
        <v>0</v>
      </c>
      <c r="AS76">
        <f>HPX!K76</f>
        <v>0</v>
      </c>
      <c r="AT76">
        <f>HPX!Q76</f>
        <v>0</v>
      </c>
    </row>
    <row r="77" spans="1:46">
      <c r="A77" t="s">
        <v>119</v>
      </c>
      <c r="D77">
        <f>TWEPL!S77</f>
        <v>1.1907000000000001</v>
      </c>
      <c r="E77">
        <f>GT_NG!S77</f>
        <v>1.9822916666666666</v>
      </c>
      <c r="F77">
        <f>GT_Spot!S77</f>
        <v>0</v>
      </c>
      <c r="G77">
        <f>PPCL_NG!S77</f>
        <v>0</v>
      </c>
      <c r="H77">
        <f>PPCL_Spot!S77</f>
        <v>0</v>
      </c>
      <c r="I77">
        <f>Bawana_NG!S77</f>
        <v>22.999101597593846</v>
      </c>
      <c r="J77">
        <f>Bawana_RLNG!S77</f>
        <v>0</v>
      </c>
      <c r="K77">
        <f>Bawana_Spot!S77</f>
        <v>20.440000000000001</v>
      </c>
      <c r="L77">
        <f>TWOMCL!R77</f>
        <v>0</v>
      </c>
      <c r="M77">
        <f>EDWPCL!V77</f>
        <v>0</v>
      </c>
      <c r="N77">
        <f>'MSW BWN'!V77</f>
        <v>0</v>
      </c>
      <c r="O77">
        <f>NDMC_ISGS_exbus!DM77</f>
        <v>0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SUMPRODUCT(LTA!J77:AN77,LTA!J$101:AN$101,LTA!J$106:AN$106)</f>
        <v>0</v>
      </c>
      <c r="U77" s="37">
        <f>SUMPRODUCT(LTA!J77:AN77,LTA!J$102:AN$102,LTA!J$106:AN$106)</f>
        <v>0</v>
      </c>
      <c r="V77" s="66">
        <f>SUMPRODUCT(MTOA!B77:G77,MTOA!B$102:G$102,MTOA!B$106:G$106)</f>
        <v>0</v>
      </c>
      <c r="W77" s="66">
        <f>SUMPRODUCT(MTOA!B77:G77,MTOA!B$101:G$101,MTOA!B$106:G$106)</f>
        <v>0</v>
      </c>
      <c r="X77">
        <v>0</v>
      </c>
      <c r="Y77" s="34">
        <f>IEX!K77</f>
        <v>13.43</v>
      </c>
      <c r="Z77" s="34">
        <f>IEX!Q77</f>
        <v>0</v>
      </c>
      <c r="AA77" s="75">
        <f>STOA!K77</f>
        <v>62.09</v>
      </c>
      <c r="AB77" s="75">
        <f>-STOA!Q77</f>
        <v>0</v>
      </c>
      <c r="AC77">
        <f t="shared" si="3"/>
        <v>1.1713135834197883</v>
      </c>
      <c r="AD77">
        <f t="shared" si="4"/>
        <v>138.27077968084072</v>
      </c>
      <c r="AE77">
        <f>'IDT-1'!E77</f>
        <v>0</v>
      </c>
      <c r="AF77" s="24"/>
      <c r="AG77">
        <f t="shared" si="5"/>
        <v>138.27077968084072</v>
      </c>
      <c r="AI77" s="34">
        <f>PXIL!K77</f>
        <v>0</v>
      </c>
      <c r="AJ77" s="34">
        <f>PXIL!Q77</f>
        <v>0</v>
      </c>
      <c r="AK77" s="34">
        <f>RTM_IEX!K77</f>
        <v>15.55</v>
      </c>
      <c r="AL77" s="34">
        <f>RTM_IEX!Q77</f>
        <v>0</v>
      </c>
      <c r="AM77" s="34">
        <f>RTM_PXI!K77</f>
        <v>0</v>
      </c>
      <c r="AN77" s="34">
        <f>RTM_PXI!Q77</f>
        <v>0</v>
      </c>
      <c r="AO77" s="148">
        <f>GDAM_IEX!K77</f>
        <v>1.76</v>
      </c>
      <c r="AP77" s="148">
        <f>GDAM_IEX!Q77</f>
        <v>0</v>
      </c>
      <c r="AQ77" s="148">
        <f>GDAM_PXI!K77</f>
        <v>0</v>
      </c>
      <c r="AR77" s="148">
        <f>GDAM_PXI!Q77</f>
        <v>0</v>
      </c>
      <c r="AS77">
        <f>HPX!K77</f>
        <v>0</v>
      </c>
      <c r="AT77">
        <f>HPX!Q77</f>
        <v>0</v>
      </c>
    </row>
    <row r="78" spans="1:46">
      <c r="A78" t="s">
        <v>120</v>
      </c>
      <c r="D78">
        <f>TWEPL!S78</f>
        <v>1.1907000000000001</v>
      </c>
      <c r="E78">
        <f>GT_NG!S78</f>
        <v>1.9822272215973002</v>
      </c>
      <c r="F78">
        <f>GT_Spot!S78</f>
        <v>0</v>
      </c>
      <c r="G78">
        <f>PPCL_NG!S78</f>
        <v>0</v>
      </c>
      <c r="H78">
        <f>PPCL_Spot!S78</f>
        <v>0</v>
      </c>
      <c r="I78">
        <f>Bawana_NG!S78</f>
        <v>22.999101597593846</v>
      </c>
      <c r="J78">
        <f>Bawana_RLNG!S78</f>
        <v>0</v>
      </c>
      <c r="K78">
        <f>Bawana_Spot!S78</f>
        <v>20.440000000000001</v>
      </c>
      <c r="L78">
        <f>TWOMCL!R78</f>
        <v>0</v>
      </c>
      <c r="M78">
        <f>EDWPCL!V78</f>
        <v>0</v>
      </c>
      <c r="N78">
        <f>'MSW BWN'!V78</f>
        <v>0</v>
      </c>
      <c r="O78">
        <f>NDMC_ISGS_exbus!DM78</f>
        <v>0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SUMPRODUCT(LTA!J78:AN78,LTA!J$101:AN$101,LTA!J$106:AN$106)</f>
        <v>0</v>
      </c>
      <c r="U78" s="37">
        <f>SUMPRODUCT(LTA!J78:AN78,LTA!J$102:AN$102,LTA!J$106:AN$106)</f>
        <v>0</v>
      </c>
      <c r="V78" s="66">
        <f>SUMPRODUCT(MTOA!B78:G78,MTOA!B$102:G$102,MTOA!B$106:G$106)</f>
        <v>0</v>
      </c>
      <c r="W78" s="66">
        <f>SUMPRODUCT(MTOA!B78:G78,MTOA!B$101:G$101,MTOA!B$106:G$106)</f>
        <v>0</v>
      </c>
      <c r="X78">
        <v>0</v>
      </c>
      <c r="Y78" s="34">
        <f>IEX!K78</f>
        <v>12.48</v>
      </c>
      <c r="Z78" s="34">
        <f>IEX!Q78</f>
        <v>0</v>
      </c>
      <c r="AA78" s="75">
        <f>STOA!K78</f>
        <v>62.09</v>
      </c>
      <c r="AB78" s="75">
        <f>-STOA!Q78</f>
        <v>0</v>
      </c>
      <c r="AC78">
        <f t="shared" si="3"/>
        <v>1.1330930420812058</v>
      </c>
      <c r="AD78">
        <f t="shared" si="4"/>
        <v>133.75893577710997</v>
      </c>
      <c r="AE78">
        <f>'IDT-1'!E78</f>
        <v>0</v>
      </c>
      <c r="AF78" s="24"/>
      <c r="AG78">
        <f t="shared" si="5"/>
        <v>133.75893577710997</v>
      </c>
      <c r="AI78" s="34">
        <f>PXIL!K78</f>
        <v>0</v>
      </c>
      <c r="AJ78" s="34">
        <f>PXIL!Q78</f>
        <v>0</v>
      </c>
      <c r="AK78" s="34">
        <f>RTM_IEX!K78</f>
        <v>11.97</v>
      </c>
      <c r="AL78" s="34">
        <f>RTM_IEX!Q78</f>
        <v>0</v>
      </c>
      <c r="AM78" s="34">
        <f>RTM_PXI!K78</f>
        <v>0</v>
      </c>
      <c r="AN78" s="34">
        <f>RTM_PXI!Q78</f>
        <v>0</v>
      </c>
      <c r="AO78" s="148">
        <f>GDAM_IEX!K78</f>
        <v>1.74</v>
      </c>
      <c r="AP78" s="148">
        <f>GDAM_IEX!Q78</f>
        <v>0</v>
      </c>
      <c r="AQ78" s="148">
        <f>GDAM_PXI!K78</f>
        <v>0</v>
      </c>
      <c r="AR78" s="148">
        <f>GDAM_PXI!Q78</f>
        <v>0</v>
      </c>
      <c r="AS78">
        <f>HPX!K78</f>
        <v>0</v>
      </c>
      <c r="AT78">
        <f>HPX!Q78</f>
        <v>0</v>
      </c>
    </row>
    <row r="79" spans="1:46">
      <c r="A79" t="s">
        <v>121</v>
      </c>
      <c r="D79">
        <f>TWEPL!S79</f>
        <v>1.1907000000000001</v>
      </c>
      <c r="E79">
        <f>GT_NG!S79</f>
        <v>1.9822272215973002</v>
      </c>
      <c r="F79">
        <f>GT_Spot!S79</f>
        <v>0</v>
      </c>
      <c r="G79">
        <f>PPCL_NG!S79</f>
        <v>0</v>
      </c>
      <c r="H79">
        <f>PPCL_Spot!S79</f>
        <v>0</v>
      </c>
      <c r="I79">
        <f>Bawana_NG!S79</f>
        <v>22.999101597593846</v>
      </c>
      <c r="J79">
        <f>Bawana_RLNG!S79</f>
        <v>0</v>
      </c>
      <c r="K79">
        <f>Bawana_Spot!S79</f>
        <v>20.440000000000001</v>
      </c>
      <c r="L79">
        <f>TWOMCL!R79</f>
        <v>0</v>
      </c>
      <c r="M79">
        <f>EDWPCL!V79</f>
        <v>0</v>
      </c>
      <c r="N79">
        <f>'MSW BWN'!V79</f>
        <v>0</v>
      </c>
      <c r="O79">
        <f>NDMC_ISGS_exbus!DM79</f>
        <v>0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SUMPRODUCT(LTA!J79:AN79,LTA!J$101:AN$101,LTA!J$106:AN$106)</f>
        <v>0</v>
      </c>
      <c r="U79" s="37">
        <f>SUMPRODUCT(LTA!J79:AN79,LTA!J$102:AN$102,LTA!J$106:AN$106)</f>
        <v>0</v>
      </c>
      <c r="V79" s="66">
        <f>SUMPRODUCT(MTOA!B79:G79,MTOA!B$102:G$102,MTOA!B$106:G$106)</f>
        <v>0</v>
      </c>
      <c r="W79" s="66">
        <f>SUMPRODUCT(MTOA!B79:G79,MTOA!B$101:G$101,MTOA!B$106:G$106)</f>
        <v>0</v>
      </c>
      <c r="X79">
        <v>0</v>
      </c>
      <c r="Y79" s="34">
        <f>IEX!K79</f>
        <v>12.63</v>
      </c>
      <c r="Z79" s="34">
        <f>IEX!Q79</f>
        <v>0</v>
      </c>
      <c r="AA79" s="75">
        <f>STOA!K79</f>
        <v>62.09</v>
      </c>
      <c r="AB79" s="75">
        <f>-STOA!Q79</f>
        <v>0</v>
      </c>
      <c r="AC79">
        <f t="shared" si="3"/>
        <v>1.1070530420812055</v>
      </c>
      <c r="AD79">
        <f t="shared" si="4"/>
        <v>130.68497577710991</v>
      </c>
      <c r="AE79">
        <f>'IDT-1'!E79</f>
        <v>0</v>
      </c>
      <c r="AF79" s="24"/>
      <c r="AG79">
        <f t="shared" si="5"/>
        <v>130.68497577710991</v>
      </c>
      <c r="AI79" s="34">
        <f>PXIL!K79</f>
        <v>0</v>
      </c>
      <c r="AJ79" s="34">
        <f>PXIL!Q79</f>
        <v>0</v>
      </c>
      <c r="AK79" s="34">
        <f>RTM_IEX!K79</f>
        <v>8.9499999999999993</v>
      </c>
      <c r="AL79" s="34">
        <f>RTM_IEX!Q79</f>
        <v>0</v>
      </c>
      <c r="AM79" s="34">
        <f>RTM_PXI!K79</f>
        <v>0</v>
      </c>
      <c r="AN79" s="34">
        <f>RTM_PXI!Q79</f>
        <v>0</v>
      </c>
      <c r="AO79" s="148">
        <f>GDAM_IEX!K79</f>
        <v>1.51</v>
      </c>
      <c r="AP79" s="148">
        <f>GDAM_IEX!Q79</f>
        <v>0</v>
      </c>
      <c r="AQ79" s="148">
        <f>GDAM_PXI!K79</f>
        <v>0</v>
      </c>
      <c r="AR79" s="148">
        <f>GDAM_PXI!Q79</f>
        <v>0</v>
      </c>
      <c r="AS79">
        <f>HPX!K79</f>
        <v>0</v>
      </c>
      <c r="AT79">
        <f>HPX!Q79</f>
        <v>0</v>
      </c>
    </row>
    <row r="80" spans="1:46">
      <c r="A80" t="s">
        <v>122</v>
      </c>
      <c r="D80">
        <f>TWEPL!S80</f>
        <v>1.1907000000000001</v>
      </c>
      <c r="E80">
        <f>GT_NG!S80</f>
        <v>1.9822272215973002</v>
      </c>
      <c r="F80">
        <f>GT_Spot!S80</f>
        <v>0</v>
      </c>
      <c r="G80">
        <f>PPCL_NG!S80</f>
        <v>0</v>
      </c>
      <c r="H80">
        <f>PPCL_Spot!S80</f>
        <v>0</v>
      </c>
      <c r="I80">
        <f>Bawana_NG!S80</f>
        <v>22.999101597593846</v>
      </c>
      <c r="J80">
        <f>Bawana_RLNG!S80</f>
        <v>0</v>
      </c>
      <c r="K80">
        <f>Bawana_Spot!S80</f>
        <v>20.440000000000001</v>
      </c>
      <c r="L80">
        <f>TWOMCL!R80</f>
        <v>0</v>
      </c>
      <c r="M80">
        <f>EDWPCL!V80</f>
        <v>0</v>
      </c>
      <c r="N80">
        <f>'MSW BWN'!V80</f>
        <v>0</v>
      </c>
      <c r="O80">
        <f>NDMC_ISGS_exbus!DM80</f>
        <v>0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SUMPRODUCT(LTA!J80:AN80,LTA!J$101:AN$101,LTA!J$106:AN$106)</f>
        <v>0</v>
      </c>
      <c r="U80" s="37">
        <f>SUMPRODUCT(LTA!J80:AN80,LTA!J$102:AN$102,LTA!J$106:AN$106)</f>
        <v>0</v>
      </c>
      <c r="V80" s="66">
        <f>SUMPRODUCT(MTOA!B80:G80,MTOA!B$102:G$102,MTOA!B$106:G$106)</f>
        <v>0</v>
      </c>
      <c r="W80" s="66">
        <f>SUMPRODUCT(MTOA!B80:G80,MTOA!B$101:G$101,MTOA!B$106:G$106)</f>
        <v>0</v>
      </c>
      <c r="X80">
        <v>0</v>
      </c>
      <c r="Y80" s="34">
        <f>IEX!K80</f>
        <v>13.81</v>
      </c>
      <c r="Z80" s="34">
        <f>IEX!Q80</f>
        <v>0</v>
      </c>
      <c r="AA80" s="75">
        <f>STOA!K80</f>
        <v>62.09</v>
      </c>
      <c r="AB80" s="75">
        <f>-STOA!Q80</f>
        <v>0</v>
      </c>
      <c r="AC80">
        <f t="shared" si="3"/>
        <v>1.1299010420812057</v>
      </c>
      <c r="AD80">
        <f t="shared" si="4"/>
        <v>133.38212777710993</v>
      </c>
      <c r="AE80">
        <f>'IDT-1'!E80</f>
        <v>0</v>
      </c>
      <c r="AF80" s="24"/>
      <c r="AG80">
        <f t="shared" si="5"/>
        <v>133.38212777710993</v>
      </c>
      <c r="AI80" s="34">
        <f>PXIL!K80</f>
        <v>0</v>
      </c>
      <c r="AJ80" s="34">
        <f>PXIL!Q80</f>
        <v>0</v>
      </c>
      <c r="AK80" s="34">
        <f>RTM_IEX!K80</f>
        <v>10.36</v>
      </c>
      <c r="AL80" s="34">
        <f>RTM_IEX!Q80</f>
        <v>0</v>
      </c>
      <c r="AM80" s="34">
        <f>RTM_PXI!K80</f>
        <v>0</v>
      </c>
      <c r="AN80" s="34">
        <f>RTM_PXI!Q80</f>
        <v>0</v>
      </c>
      <c r="AO80" s="148">
        <f>GDAM_IEX!K80</f>
        <v>1.64</v>
      </c>
      <c r="AP80" s="148">
        <f>GDAM_IEX!Q80</f>
        <v>0</v>
      </c>
      <c r="AQ80" s="148">
        <f>GDAM_PXI!K80</f>
        <v>0</v>
      </c>
      <c r="AR80" s="148">
        <f>GDAM_PXI!Q80</f>
        <v>0</v>
      </c>
      <c r="AS80">
        <f>HPX!K80</f>
        <v>0</v>
      </c>
      <c r="AT80">
        <f>HPX!Q80</f>
        <v>0</v>
      </c>
    </row>
    <row r="81" spans="1:46">
      <c r="A81" t="s">
        <v>123</v>
      </c>
      <c r="D81">
        <f>TWEPL!S81</f>
        <v>1.1907000000000001</v>
      </c>
      <c r="E81">
        <f>GT_NG!S81</f>
        <v>1.9822272215973002</v>
      </c>
      <c r="F81">
        <f>GT_Spot!S81</f>
        <v>0</v>
      </c>
      <c r="G81">
        <f>PPCL_NG!S81</f>
        <v>0</v>
      </c>
      <c r="H81">
        <f>PPCL_Spot!S81</f>
        <v>0</v>
      </c>
      <c r="I81">
        <f>Bawana_NG!S81</f>
        <v>22.999101597593846</v>
      </c>
      <c r="J81">
        <f>Bawana_RLNG!S81</f>
        <v>0</v>
      </c>
      <c r="K81">
        <f>Bawana_Spot!S81</f>
        <v>20.440000000000001</v>
      </c>
      <c r="L81">
        <f>TWOMCL!R81</f>
        <v>0</v>
      </c>
      <c r="M81">
        <f>EDWPCL!V81</f>
        <v>0</v>
      </c>
      <c r="N81">
        <f>'MSW BWN'!V81</f>
        <v>0</v>
      </c>
      <c r="O81">
        <f>NDMC_ISGS_exbus!DM81</f>
        <v>0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SUMPRODUCT(LTA!J81:AN81,LTA!J$101:AN$101,LTA!J$106:AN$106)</f>
        <v>0</v>
      </c>
      <c r="U81" s="37">
        <f>SUMPRODUCT(LTA!J81:AN81,LTA!J$102:AN$102,LTA!J$106:AN$106)</f>
        <v>0</v>
      </c>
      <c r="V81" s="66">
        <f>SUMPRODUCT(MTOA!B81:G81,MTOA!B$102:G$102,MTOA!B$106:G$106)</f>
        <v>0</v>
      </c>
      <c r="W81" s="66">
        <f>SUMPRODUCT(MTOA!B81:G81,MTOA!B$101:G$101,MTOA!B$106:G$106)</f>
        <v>0</v>
      </c>
      <c r="X81">
        <v>0</v>
      </c>
      <c r="Y81" s="34">
        <f>IEX!K81</f>
        <v>20.43</v>
      </c>
      <c r="Z81" s="34">
        <f>IEX!Q81</f>
        <v>0</v>
      </c>
      <c r="AA81" s="75">
        <f>STOA!K81</f>
        <v>62.09</v>
      </c>
      <c r="AB81" s="75">
        <f>-STOA!Q81</f>
        <v>0</v>
      </c>
      <c r="AC81">
        <f t="shared" si="3"/>
        <v>1.2142370420812059</v>
      </c>
      <c r="AD81">
        <f t="shared" si="4"/>
        <v>143.33779177710994</v>
      </c>
      <c r="AE81">
        <f>'IDT-1'!E81</f>
        <v>0</v>
      </c>
      <c r="AF81" s="24"/>
      <c r="AG81">
        <f t="shared" si="5"/>
        <v>143.33779177710994</v>
      </c>
      <c r="AI81" s="34">
        <f>PXIL!K81</f>
        <v>0</v>
      </c>
      <c r="AJ81" s="34">
        <f>PXIL!Q81</f>
        <v>0</v>
      </c>
      <c r="AK81" s="34">
        <f>RTM_IEX!K81</f>
        <v>13.19</v>
      </c>
      <c r="AL81" s="34">
        <f>RTM_IEX!Q81</f>
        <v>0</v>
      </c>
      <c r="AM81" s="34">
        <f>RTM_PXI!K81</f>
        <v>0</v>
      </c>
      <c r="AN81" s="34">
        <f>RTM_PXI!Q81</f>
        <v>0</v>
      </c>
      <c r="AO81" s="148">
        <f>GDAM_IEX!K81</f>
        <v>2.23</v>
      </c>
      <c r="AP81" s="148">
        <f>GDAM_IEX!Q81</f>
        <v>0</v>
      </c>
      <c r="AQ81" s="148">
        <f>GDAM_PXI!K81</f>
        <v>0</v>
      </c>
      <c r="AR81" s="148">
        <f>GDAM_PXI!Q81</f>
        <v>0</v>
      </c>
      <c r="AS81">
        <f>HPX!K81</f>
        <v>0</v>
      </c>
      <c r="AT81">
        <f>HPX!Q81</f>
        <v>0</v>
      </c>
    </row>
    <row r="82" spans="1:46">
      <c r="A82" t="s">
        <v>124</v>
      </c>
      <c r="D82">
        <f>TWEPL!S82</f>
        <v>1.1907000000000001</v>
      </c>
      <c r="E82">
        <f>GT_NG!S82</f>
        <v>1.9822272215973002</v>
      </c>
      <c r="F82">
        <f>GT_Spot!S82</f>
        <v>0</v>
      </c>
      <c r="G82">
        <f>PPCL_NG!S82</f>
        <v>0</v>
      </c>
      <c r="H82">
        <f>PPCL_Spot!S82</f>
        <v>0</v>
      </c>
      <c r="I82">
        <f>Bawana_NG!S82</f>
        <v>22.999101597593846</v>
      </c>
      <c r="J82">
        <f>Bawana_RLNG!S82</f>
        <v>0</v>
      </c>
      <c r="K82">
        <f>Bawana_Spot!S82</f>
        <v>20.440000000000001</v>
      </c>
      <c r="L82">
        <f>TWOMCL!R82</f>
        <v>0</v>
      </c>
      <c r="M82">
        <f>EDWPCL!V82</f>
        <v>0</v>
      </c>
      <c r="N82">
        <f>'MSW BWN'!V82</f>
        <v>0</v>
      </c>
      <c r="O82">
        <f>NDMC_ISGS_exbus!DM82</f>
        <v>0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SUMPRODUCT(LTA!J82:AN82,LTA!J$101:AN$101,LTA!J$106:AN$106)</f>
        <v>0</v>
      </c>
      <c r="U82" s="37">
        <f>SUMPRODUCT(LTA!J82:AN82,LTA!J$102:AN$102,LTA!J$106:AN$106)</f>
        <v>0</v>
      </c>
      <c r="V82" s="66">
        <f>SUMPRODUCT(MTOA!B82:G82,MTOA!B$102:G$102,MTOA!B$106:G$106)</f>
        <v>0</v>
      </c>
      <c r="W82" s="66">
        <f>SUMPRODUCT(MTOA!B82:G82,MTOA!B$101:G$101,MTOA!B$106:G$106)</f>
        <v>0</v>
      </c>
      <c r="X82">
        <v>0</v>
      </c>
      <c r="Y82" s="34">
        <f>IEX!K82</f>
        <v>24.25</v>
      </c>
      <c r="Z82" s="34">
        <f>IEX!Q82</f>
        <v>0</v>
      </c>
      <c r="AA82" s="75">
        <f>STOA!K82</f>
        <v>62.09</v>
      </c>
      <c r="AB82" s="75">
        <f>-STOA!Q82</f>
        <v>0</v>
      </c>
      <c r="AC82">
        <f t="shared" si="3"/>
        <v>1.2180170420812058</v>
      </c>
      <c r="AD82">
        <f t="shared" si="4"/>
        <v>143.78401177710992</v>
      </c>
      <c r="AE82">
        <f>'IDT-1'!E82</f>
        <v>0</v>
      </c>
      <c r="AF82" s="24"/>
      <c r="AG82">
        <f t="shared" si="5"/>
        <v>143.78401177710992</v>
      </c>
      <c r="AI82" s="34">
        <f>PXIL!K82</f>
        <v>0</v>
      </c>
      <c r="AJ82" s="34">
        <f>PXIL!Q82</f>
        <v>0</v>
      </c>
      <c r="AK82" s="34">
        <f>RTM_IEX!K82</f>
        <v>9.6300000000000008</v>
      </c>
      <c r="AL82" s="34">
        <f>RTM_IEX!Q82</f>
        <v>0</v>
      </c>
      <c r="AM82" s="34">
        <f>RTM_PXI!K82</f>
        <v>0</v>
      </c>
      <c r="AN82" s="34">
        <f>RTM_PXI!Q82</f>
        <v>0</v>
      </c>
      <c r="AO82" s="148">
        <f>GDAM_IEX!K82</f>
        <v>2.42</v>
      </c>
      <c r="AP82" s="148">
        <f>GDAM_IEX!Q82</f>
        <v>0</v>
      </c>
      <c r="AQ82" s="148">
        <f>GDAM_PXI!K82</f>
        <v>0</v>
      </c>
      <c r="AR82" s="148">
        <f>GDAM_PXI!Q82</f>
        <v>0</v>
      </c>
      <c r="AS82">
        <f>HPX!K82</f>
        <v>0</v>
      </c>
      <c r="AT82">
        <f>HPX!Q82</f>
        <v>0</v>
      </c>
    </row>
    <row r="83" spans="1:46">
      <c r="A83" t="s">
        <v>125</v>
      </c>
      <c r="D83">
        <f>TWEPL!S83</f>
        <v>1.1907000000000001</v>
      </c>
      <c r="E83">
        <f>GT_NG!S83</f>
        <v>1.9822272215973002</v>
      </c>
      <c r="F83">
        <f>GT_Spot!S83</f>
        <v>0</v>
      </c>
      <c r="G83">
        <f>PPCL_NG!S83</f>
        <v>0</v>
      </c>
      <c r="H83">
        <f>PPCL_Spot!S83</f>
        <v>0</v>
      </c>
      <c r="I83">
        <f>Bawana_NG!S83</f>
        <v>22.999101597593846</v>
      </c>
      <c r="J83">
        <f>Bawana_RLNG!S83</f>
        <v>0</v>
      </c>
      <c r="K83">
        <f>Bawana_Spot!S83</f>
        <v>9.5399999999999991</v>
      </c>
      <c r="L83">
        <f>TWOMCL!R83</f>
        <v>0</v>
      </c>
      <c r="M83">
        <f>EDWPCL!V83</f>
        <v>0</v>
      </c>
      <c r="N83">
        <f>'MSW BWN'!V83</f>
        <v>0</v>
      </c>
      <c r="O83">
        <f>NDMC_ISGS_exbus!DM83</f>
        <v>0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SUMPRODUCT(LTA!J83:AN83,LTA!J$101:AN$101,LTA!J$106:AN$106)</f>
        <v>0</v>
      </c>
      <c r="U83" s="37">
        <f>SUMPRODUCT(LTA!J83:AN83,LTA!J$102:AN$102,LTA!J$106:AN$106)</f>
        <v>0</v>
      </c>
      <c r="V83" s="66">
        <f>SUMPRODUCT(MTOA!B83:G83,MTOA!B$102:G$102,MTOA!B$106:G$106)</f>
        <v>0</v>
      </c>
      <c r="W83" s="66">
        <f>SUMPRODUCT(MTOA!B83:G83,MTOA!B$101:G$101,MTOA!B$106:G$106)</f>
        <v>0</v>
      </c>
      <c r="X83">
        <v>0</v>
      </c>
      <c r="Y83" s="34">
        <f>IEX!K83</f>
        <v>39.04</v>
      </c>
      <c r="Z83" s="34">
        <f>IEX!Q83</f>
        <v>0</v>
      </c>
      <c r="AA83" s="75">
        <f>STOA!K83</f>
        <v>62.09</v>
      </c>
      <c r="AB83" s="75">
        <f>-STOA!Q83</f>
        <v>0</v>
      </c>
      <c r="AC83">
        <f t="shared" si="3"/>
        <v>1.2626210420812056</v>
      </c>
      <c r="AD83">
        <f t="shared" si="4"/>
        <v>149.04940777710993</v>
      </c>
      <c r="AE83">
        <f>'IDT-1'!E83</f>
        <v>0</v>
      </c>
      <c r="AF83" s="24"/>
      <c r="AG83">
        <f t="shared" si="5"/>
        <v>149.04940777710993</v>
      </c>
      <c r="AI83" s="34">
        <f>PXIL!K83</f>
        <v>0</v>
      </c>
      <c r="AJ83" s="34">
        <f>PXIL!Q83</f>
        <v>0</v>
      </c>
      <c r="AK83" s="34">
        <f>RTM_IEX!K83</f>
        <v>9.6300000000000008</v>
      </c>
      <c r="AL83" s="34">
        <f>RTM_IEX!Q83</f>
        <v>0</v>
      </c>
      <c r="AM83" s="34">
        <f>RTM_PXI!K83</f>
        <v>0</v>
      </c>
      <c r="AN83" s="34">
        <f>RTM_PXI!Q83</f>
        <v>0</v>
      </c>
      <c r="AO83" s="148">
        <f>GDAM_IEX!K83</f>
        <v>3.84</v>
      </c>
      <c r="AP83" s="148">
        <f>GDAM_IEX!Q83</f>
        <v>0</v>
      </c>
      <c r="AQ83" s="148">
        <f>GDAM_PXI!K83</f>
        <v>0</v>
      </c>
      <c r="AR83" s="148">
        <f>GDAM_PXI!Q83</f>
        <v>0</v>
      </c>
      <c r="AS83">
        <f>HPX!K83</f>
        <v>0</v>
      </c>
      <c r="AT83">
        <f>HPX!Q83</f>
        <v>0</v>
      </c>
    </row>
    <row r="84" spans="1:46">
      <c r="A84" t="s">
        <v>126</v>
      </c>
      <c r="D84">
        <f>TWEPL!S84</f>
        <v>1.1907000000000001</v>
      </c>
      <c r="E84">
        <f>GT_NG!S84</f>
        <v>1.9822272215973002</v>
      </c>
      <c r="F84">
        <f>GT_Spot!S84</f>
        <v>0</v>
      </c>
      <c r="G84">
        <f>PPCL_NG!S84</f>
        <v>0</v>
      </c>
      <c r="H84">
        <f>PPCL_Spot!S84</f>
        <v>0</v>
      </c>
      <c r="I84">
        <f>Bawana_NG!S84</f>
        <v>22.999101597593846</v>
      </c>
      <c r="J84">
        <f>Bawana_RLNG!S84</f>
        <v>0</v>
      </c>
      <c r="K84">
        <f>Bawana_Spot!S84</f>
        <v>9.5399999999999991</v>
      </c>
      <c r="L84">
        <f>TWOMCL!R84</f>
        <v>0</v>
      </c>
      <c r="M84">
        <f>EDWPCL!V84</f>
        <v>0</v>
      </c>
      <c r="N84">
        <f>'MSW BWN'!V84</f>
        <v>0</v>
      </c>
      <c r="O84">
        <f>NDMC_ISGS_exbus!DM84</f>
        <v>0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SUMPRODUCT(LTA!J84:AN84,LTA!J$101:AN$101,LTA!J$106:AN$106)</f>
        <v>0</v>
      </c>
      <c r="U84" s="37">
        <f>SUMPRODUCT(LTA!J84:AN84,LTA!J$102:AN$102,LTA!J$106:AN$106)</f>
        <v>0</v>
      </c>
      <c r="V84" s="66">
        <f>SUMPRODUCT(MTOA!B84:G84,MTOA!B$102:G$102,MTOA!B$106:G$106)</f>
        <v>0</v>
      </c>
      <c r="W84" s="66">
        <f>SUMPRODUCT(MTOA!B84:G84,MTOA!B$101:G$101,MTOA!B$106:G$106)</f>
        <v>0</v>
      </c>
      <c r="X84">
        <v>0</v>
      </c>
      <c r="Y84" s="34">
        <f>IEX!K84</f>
        <v>36.92</v>
      </c>
      <c r="Z84" s="34">
        <f>IEX!Q84</f>
        <v>0</v>
      </c>
      <c r="AA84" s="75">
        <f>STOA!K84</f>
        <v>62.09</v>
      </c>
      <c r="AB84" s="75">
        <f>-STOA!Q84</f>
        <v>0</v>
      </c>
      <c r="AC84">
        <f t="shared" si="3"/>
        <v>1.1680370420812058</v>
      </c>
      <c r="AD84">
        <f t="shared" si="4"/>
        <v>137.88399177710997</v>
      </c>
      <c r="AE84">
        <f>'IDT-1'!E84</f>
        <v>0</v>
      </c>
      <c r="AF84" s="24"/>
      <c r="AG84">
        <f t="shared" si="5"/>
        <v>137.88399177710997</v>
      </c>
      <c r="AI84" s="34">
        <f>PXIL!K84</f>
        <v>0</v>
      </c>
      <c r="AJ84" s="34">
        <f>PXIL!Q84</f>
        <v>0</v>
      </c>
      <c r="AK84" s="34">
        <f>RTM_IEX!K84</f>
        <v>0</v>
      </c>
      <c r="AL84" s="34">
        <f>RTM_IEX!Q84</f>
        <v>0</v>
      </c>
      <c r="AM84" s="34">
        <f>RTM_PXI!K84</f>
        <v>0</v>
      </c>
      <c r="AN84" s="34">
        <f>RTM_PXI!Q84</f>
        <v>0</v>
      </c>
      <c r="AO84" s="148">
        <f>GDAM_IEX!K84</f>
        <v>4.33</v>
      </c>
      <c r="AP84" s="148">
        <f>GDAM_IEX!Q84</f>
        <v>0</v>
      </c>
      <c r="AQ84" s="148">
        <f>GDAM_PXI!K84</f>
        <v>0</v>
      </c>
      <c r="AR84" s="148">
        <f>GDAM_PXI!Q84</f>
        <v>0</v>
      </c>
      <c r="AS84">
        <f>HPX!K84</f>
        <v>0</v>
      </c>
      <c r="AT84">
        <f>HPX!Q84</f>
        <v>0</v>
      </c>
    </row>
    <row r="85" spans="1:46">
      <c r="A85" t="s">
        <v>127</v>
      </c>
      <c r="D85">
        <f>TWEPL!S85</f>
        <v>1.1907000000000001</v>
      </c>
      <c r="E85">
        <f>GT_NG!S85</f>
        <v>1.9822272215973002</v>
      </c>
      <c r="F85">
        <f>GT_Spot!S85</f>
        <v>0</v>
      </c>
      <c r="G85">
        <f>PPCL_NG!S85</f>
        <v>0</v>
      </c>
      <c r="H85">
        <f>PPCL_Spot!S85</f>
        <v>0</v>
      </c>
      <c r="I85">
        <f>Bawana_NG!S85</f>
        <v>16.779999999999998</v>
      </c>
      <c r="J85">
        <f>Bawana_RLNG!S85</f>
        <v>0</v>
      </c>
      <c r="K85">
        <f>Bawana_Spot!S85</f>
        <v>16.18</v>
      </c>
      <c r="L85">
        <f>TWOMCL!R85</f>
        <v>0</v>
      </c>
      <c r="M85">
        <f>EDWPCL!V85</f>
        <v>0</v>
      </c>
      <c r="N85">
        <f>'MSW BWN'!V85</f>
        <v>0</v>
      </c>
      <c r="O85">
        <f>NDMC_ISGS_exbus!DM85</f>
        <v>0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SUMPRODUCT(LTA!J85:AN85,LTA!J$101:AN$101,LTA!J$106:AN$106)</f>
        <v>0</v>
      </c>
      <c r="U85" s="37">
        <f>SUMPRODUCT(LTA!J85:AN85,LTA!J$102:AN$102,LTA!J$106:AN$106)</f>
        <v>0</v>
      </c>
      <c r="V85" s="66">
        <f>SUMPRODUCT(MTOA!B85:G85,MTOA!B$102:G$102,MTOA!B$106:G$106)</f>
        <v>0</v>
      </c>
      <c r="W85" s="66">
        <f>SUMPRODUCT(MTOA!B85:G85,MTOA!B$101:G$101,MTOA!B$106:G$106)</f>
        <v>0</v>
      </c>
      <c r="X85">
        <v>0</v>
      </c>
      <c r="Y85" s="34">
        <f>IEX!K85</f>
        <v>29.54</v>
      </c>
      <c r="Z85" s="34">
        <f>IEX!Q85</f>
        <v>0</v>
      </c>
      <c r="AA85" s="75">
        <f>STOA!K85</f>
        <v>62.09</v>
      </c>
      <c r="AB85" s="75">
        <f>-STOA!Q85</f>
        <v>0</v>
      </c>
      <c r="AC85">
        <f t="shared" si="3"/>
        <v>1.1741765886614171</v>
      </c>
      <c r="AD85">
        <f t="shared" si="4"/>
        <v>138.60875063293588</v>
      </c>
      <c r="AE85">
        <f>'IDT-1'!E85</f>
        <v>0</v>
      </c>
      <c r="AF85" s="24"/>
      <c r="AG85">
        <f t="shared" si="5"/>
        <v>138.60875063293588</v>
      </c>
      <c r="AI85" s="34">
        <f>PXIL!K85</f>
        <v>0</v>
      </c>
      <c r="AJ85" s="34">
        <f>PXIL!Q85</f>
        <v>0</v>
      </c>
      <c r="AK85" s="34">
        <f>RTM_IEX!K85</f>
        <v>0</v>
      </c>
      <c r="AL85" s="34">
        <f>RTM_IEX!Q85</f>
        <v>0</v>
      </c>
      <c r="AM85" s="34">
        <f>RTM_PXI!K85</f>
        <v>0</v>
      </c>
      <c r="AN85" s="34">
        <f>RTM_PXI!Q85</f>
        <v>0</v>
      </c>
      <c r="AO85" s="148">
        <f>GDAM_IEX!K85</f>
        <v>12.02</v>
      </c>
      <c r="AP85" s="148">
        <f>GDAM_IEX!Q85</f>
        <v>0</v>
      </c>
      <c r="AQ85" s="148">
        <f>GDAM_PXI!K85</f>
        <v>0</v>
      </c>
      <c r="AR85" s="148">
        <f>GDAM_PXI!Q85</f>
        <v>0</v>
      </c>
      <c r="AS85">
        <f>HPX!K85</f>
        <v>0</v>
      </c>
      <c r="AT85">
        <f>HPX!Q85</f>
        <v>0</v>
      </c>
    </row>
    <row r="86" spans="1:46">
      <c r="A86" t="s">
        <v>128</v>
      </c>
      <c r="D86">
        <f>TWEPL!S86</f>
        <v>1.1907000000000001</v>
      </c>
      <c r="E86">
        <f>GT_NG!S86</f>
        <v>1.9822272215973002</v>
      </c>
      <c r="F86">
        <f>GT_Spot!S86</f>
        <v>0</v>
      </c>
      <c r="G86">
        <f>PPCL_NG!S86</f>
        <v>0</v>
      </c>
      <c r="H86">
        <f>PPCL_Spot!S86</f>
        <v>0</v>
      </c>
      <c r="I86">
        <f>Bawana_NG!S86</f>
        <v>16.779999999999998</v>
      </c>
      <c r="J86">
        <f>Bawana_RLNG!S86</f>
        <v>0</v>
      </c>
      <c r="K86">
        <f>Bawana_Spot!S86</f>
        <v>16.18</v>
      </c>
      <c r="L86">
        <f>TWOMCL!R86</f>
        <v>0</v>
      </c>
      <c r="M86">
        <f>EDWPCL!V86</f>
        <v>0</v>
      </c>
      <c r="N86">
        <f>'MSW BWN'!V86</f>
        <v>0</v>
      </c>
      <c r="O86">
        <f>NDMC_ISGS_exbus!DM86</f>
        <v>0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SUMPRODUCT(LTA!J86:AN86,LTA!J$101:AN$101,LTA!J$106:AN$106)</f>
        <v>0</v>
      </c>
      <c r="U86" s="37">
        <f>SUMPRODUCT(LTA!J86:AN86,LTA!J$102:AN$102,LTA!J$106:AN$106)</f>
        <v>0</v>
      </c>
      <c r="V86" s="66">
        <f>SUMPRODUCT(MTOA!B86:G86,MTOA!B$102:G$102,MTOA!B$106:G$106)</f>
        <v>0</v>
      </c>
      <c r="W86" s="66">
        <f>SUMPRODUCT(MTOA!B86:G86,MTOA!B$101:G$101,MTOA!B$106:G$106)</f>
        <v>0</v>
      </c>
      <c r="X86">
        <v>0</v>
      </c>
      <c r="Y86" s="34">
        <f>IEX!K86</f>
        <v>29.41</v>
      </c>
      <c r="Z86" s="34">
        <f>IEX!Q86</f>
        <v>0</v>
      </c>
      <c r="AA86" s="75">
        <f>STOA!K86</f>
        <v>62.09</v>
      </c>
      <c r="AB86" s="75">
        <f>-STOA!Q86</f>
        <v>0</v>
      </c>
      <c r="AC86">
        <f t="shared" si="3"/>
        <v>1.1755205886614173</v>
      </c>
      <c r="AD86">
        <f t="shared" si="4"/>
        <v>138.76740663293589</v>
      </c>
      <c r="AE86">
        <f>'IDT-1'!E86</f>
        <v>0</v>
      </c>
      <c r="AF86" s="24"/>
      <c r="AG86">
        <f t="shared" si="5"/>
        <v>138.76740663293589</v>
      </c>
      <c r="AI86" s="34">
        <f>PXIL!K86</f>
        <v>0</v>
      </c>
      <c r="AJ86" s="34">
        <f>PXIL!Q86</f>
        <v>0</v>
      </c>
      <c r="AK86" s="34">
        <f>RTM_IEX!K86</f>
        <v>0</v>
      </c>
      <c r="AL86" s="34">
        <f>RTM_IEX!Q86</f>
        <v>0</v>
      </c>
      <c r="AM86" s="34">
        <f>RTM_PXI!K86</f>
        <v>0</v>
      </c>
      <c r="AN86" s="34">
        <f>RTM_PXI!Q86</f>
        <v>0</v>
      </c>
      <c r="AO86" s="148">
        <f>GDAM_IEX!K86</f>
        <v>12.31</v>
      </c>
      <c r="AP86" s="148">
        <f>GDAM_IEX!Q86</f>
        <v>0</v>
      </c>
      <c r="AQ86" s="148">
        <f>GDAM_PXI!K86</f>
        <v>0</v>
      </c>
      <c r="AR86" s="148">
        <f>GDAM_PXI!Q86</f>
        <v>0</v>
      </c>
      <c r="AS86">
        <f>HPX!K86</f>
        <v>0</v>
      </c>
      <c r="AT86">
        <f>HPX!Q86</f>
        <v>0</v>
      </c>
    </row>
    <row r="87" spans="1:46">
      <c r="A87" t="s">
        <v>129</v>
      </c>
      <c r="D87">
        <f>TWEPL!S87</f>
        <v>1.1907000000000001</v>
      </c>
      <c r="E87">
        <f>GT_NG!S87</f>
        <v>1.9822272215973002</v>
      </c>
      <c r="F87">
        <f>GT_Spot!S87</f>
        <v>0</v>
      </c>
      <c r="G87">
        <f>PPCL_NG!S87</f>
        <v>0</v>
      </c>
      <c r="H87">
        <f>PPCL_Spot!S87</f>
        <v>0</v>
      </c>
      <c r="I87">
        <f>Bawana_NG!S87</f>
        <v>16.779999999999998</v>
      </c>
      <c r="J87">
        <f>Bawana_RLNG!S87</f>
        <v>0</v>
      </c>
      <c r="K87">
        <f>Bawana_Spot!S87</f>
        <v>16.18</v>
      </c>
      <c r="L87">
        <f>TWOMCL!R87</f>
        <v>0</v>
      </c>
      <c r="M87">
        <f>EDWPCL!V87</f>
        <v>0</v>
      </c>
      <c r="N87">
        <f>'MSW BWN'!V87</f>
        <v>0</v>
      </c>
      <c r="O87">
        <f>NDMC_ISGS_exbus!DM87</f>
        <v>0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SUMPRODUCT(LTA!J87:AN87,LTA!J$101:AN$101,LTA!J$106:AN$106)</f>
        <v>0</v>
      </c>
      <c r="U87" s="37">
        <f>SUMPRODUCT(LTA!J87:AN87,LTA!J$102:AN$102,LTA!J$106:AN$106)</f>
        <v>0</v>
      </c>
      <c r="V87" s="66">
        <f>SUMPRODUCT(MTOA!B87:G87,MTOA!B$102:G$102,MTOA!B$106:G$106)</f>
        <v>0</v>
      </c>
      <c r="W87" s="66">
        <f>SUMPRODUCT(MTOA!B87:G87,MTOA!B$101:G$101,MTOA!B$106:G$106)</f>
        <v>0</v>
      </c>
      <c r="X87">
        <v>0</v>
      </c>
      <c r="Y87" s="34">
        <f>IEX!K87</f>
        <v>22.33</v>
      </c>
      <c r="Z87" s="34">
        <f>IEX!Q87</f>
        <v>0</v>
      </c>
      <c r="AA87" s="75">
        <f>STOA!K87</f>
        <v>62.09</v>
      </c>
      <c r="AB87" s="75">
        <f>-STOA!Q87</f>
        <v>0</v>
      </c>
      <c r="AC87">
        <f t="shared" si="3"/>
        <v>1.1725805886614173</v>
      </c>
      <c r="AD87">
        <f t="shared" si="4"/>
        <v>138.42034663293589</v>
      </c>
      <c r="AE87">
        <f>'IDT-1'!E87</f>
        <v>0</v>
      </c>
      <c r="AF87" s="24"/>
      <c r="AG87">
        <f t="shared" si="5"/>
        <v>138.42034663293589</v>
      </c>
      <c r="AI87" s="34">
        <f>PXIL!K87</f>
        <v>0</v>
      </c>
      <c r="AJ87" s="34">
        <f>PXIL!Q87</f>
        <v>0</v>
      </c>
      <c r="AK87" s="34">
        <f>RTM_IEX!K87</f>
        <v>0</v>
      </c>
      <c r="AL87" s="34">
        <f>RTM_IEX!Q87</f>
        <v>0</v>
      </c>
      <c r="AM87" s="34">
        <f>RTM_PXI!K87</f>
        <v>0</v>
      </c>
      <c r="AN87" s="34">
        <f>RTM_PXI!Q87</f>
        <v>0</v>
      </c>
      <c r="AO87" s="148">
        <f>GDAM_IEX!K87</f>
        <v>19.04</v>
      </c>
      <c r="AP87" s="148">
        <f>GDAM_IEX!Q87</f>
        <v>0</v>
      </c>
      <c r="AQ87" s="148">
        <f>GDAM_PXI!K87</f>
        <v>0</v>
      </c>
      <c r="AR87" s="148">
        <f>GDAM_PXI!Q87</f>
        <v>0</v>
      </c>
      <c r="AS87">
        <f>HPX!K87</f>
        <v>0</v>
      </c>
      <c r="AT87">
        <f>HPX!Q87</f>
        <v>0</v>
      </c>
    </row>
    <row r="88" spans="1:46">
      <c r="A88" t="s">
        <v>130</v>
      </c>
      <c r="D88">
        <f>TWEPL!S88</f>
        <v>1.1907000000000001</v>
      </c>
      <c r="E88">
        <f>GT_NG!S88</f>
        <v>1.9822272215973002</v>
      </c>
      <c r="F88">
        <f>GT_Spot!S88</f>
        <v>0</v>
      </c>
      <c r="G88">
        <f>PPCL_NG!S88</f>
        <v>0</v>
      </c>
      <c r="H88">
        <f>PPCL_Spot!S88</f>
        <v>0</v>
      </c>
      <c r="I88">
        <f>Bawana_NG!S88</f>
        <v>16.779999999999998</v>
      </c>
      <c r="J88">
        <f>Bawana_RLNG!S88</f>
        <v>0</v>
      </c>
      <c r="K88">
        <f>Bawana_Spot!S88</f>
        <v>16.18</v>
      </c>
      <c r="L88">
        <f>TWOMCL!R88</f>
        <v>0</v>
      </c>
      <c r="M88">
        <f>EDWPCL!V88</f>
        <v>0</v>
      </c>
      <c r="N88">
        <f>'MSW BWN'!V88</f>
        <v>0</v>
      </c>
      <c r="O88">
        <f>NDMC_ISGS_exbus!DM88</f>
        <v>0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SUMPRODUCT(LTA!J88:AN88,LTA!J$101:AN$101,LTA!J$106:AN$106)</f>
        <v>0</v>
      </c>
      <c r="U88" s="37">
        <f>SUMPRODUCT(LTA!J88:AN88,LTA!J$102:AN$102,LTA!J$106:AN$106)</f>
        <v>0</v>
      </c>
      <c r="V88" s="66">
        <f>SUMPRODUCT(MTOA!B88:G88,MTOA!B$102:G$102,MTOA!B$106:G$106)</f>
        <v>0</v>
      </c>
      <c r="W88" s="66">
        <f>SUMPRODUCT(MTOA!B88:G88,MTOA!B$101:G$101,MTOA!B$106:G$106)</f>
        <v>0</v>
      </c>
      <c r="X88">
        <v>0</v>
      </c>
      <c r="Y88" s="34">
        <f>IEX!K88</f>
        <v>21.57</v>
      </c>
      <c r="Z88" s="34">
        <f>IEX!Q88</f>
        <v>0</v>
      </c>
      <c r="AA88" s="75">
        <f>STOA!K88</f>
        <v>62.09</v>
      </c>
      <c r="AB88" s="75">
        <f>-STOA!Q88</f>
        <v>0</v>
      </c>
      <c r="AC88">
        <f t="shared" si="3"/>
        <v>1.1645165886614173</v>
      </c>
      <c r="AD88">
        <f t="shared" si="4"/>
        <v>137.46841063293587</v>
      </c>
      <c r="AE88">
        <f>'IDT-1'!E88</f>
        <v>0</v>
      </c>
      <c r="AF88" s="24"/>
      <c r="AG88">
        <f t="shared" si="5"/>
        <v>137.46841063293587</v>
      </c>
      <c r="AI88" s="34">
        <f>PXIL!K88</f>
        <v>0</v>
      </c>
      <c r="AJ88" s="34">
        <f>PXIL!Q88</f>
        <v>0</v>
      </c>
      <c r="AK88" s="34">
        <f>RTM_IEX!K88</f>
        <v>0</v>
      </c>
      <c r="AL88" s="34">
        <f>RTM_IEX!Q88</f>
        <v>0</v>
      </c>
      <c r="AM88" s="34">
        <f>RTM_PXI!K88</f>
        <v>0</v>
      </c>
      <c r="AN88" s="34">
        <f>RTM_PXI!Q88</f>
        <v>0</v>
      </c>
      <c r="AO88" s="148">
        <f>GDAM_IEX!K88</f>
        <v>18.84</v>
      </c>
      <c r="AP88" s="148">
        <f>GDAM_IEX!Q88</f>
        <v>0</v>
      </c>
      <c r="AQ88" s="148">
        <f>GDAM_PXI!K88</f>
        <v>0</v>
      </c>
      <c r="AR88" s="148">
        <f>GDAM_PXI!Q88</f>
        <v>0</v>
      </c>
      <c r="AS88">
        <f>HPX!K88</f>
        <v>0</v>
      </c>
      <c r="AT88">
        <f>HPX!Q88</f>
        <v>0</v>
      </c>
    </row>
    <row r="89" spans="1:46">
      <c r="A89" t="s">
        <v>131</v>
      </c>
      <c r="D89">
        <f>TWEPL!S89</f>
        <v>1.1907000000000001</v>
      </c>
      <c r="E89">
        <f>GT_NG!S89</f>
        <v>1.9822272215973002</v>
      </c>
      <c r="F89">
        <f>GT_Spot!S89</f>
        <v>0</v>
      </c>
      <c r="G89">
        <f>PPCL_NG!S89</f>
        <v>0</v>
      </c>
      <c r="H89">
        <f>PPCL_Spot!S89</f>
        <v>0</v>
      </c>
      <c r="I89">
        <f>Bawana_NG!S89</f>
        <v>16.779999999999998</v>
      </c>
      <c r="J89">
        <f>Bawana_RLNG!S89</f>
        <v>0</v>
      </c>
      <c r="K89">
        <f>Bawana_Spot!S89</f>
        <v>16.18</v>
      </c>
      <c r="L89">
        <f>TWOMCL!R89</f>
        <v>0</v>
      </c>
      <c r="M89">
        <f>EDWPCL!V89</f>
        <v>0</v>
      </c>
      <c r="N89">
        <f>'MSW BWN'!V89</f>
        <v>0</v>
      </c>
      <c r="O89">
        <f>NDMC_ISGS_exbus!DM89</f>
        <v>0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SUMPRODUCT(LTA!J89:AN89,LTA!J$101:AN$101,LTA!J$106:AN$106)</f>
        <v>0</v>
      </c>
      <c r="U89" s="37">
        <f>SUMPRODUCT(LTA!J89:AN89,LTA!J$102:AN$102,LTA!J$106:AN$106)</f>
        <v>0</v>
      </c>
      <c r="V89" s="66">
        <f>SUMPRODUCT(MTOA!B89:G89,MTOA!B$102:G$102,MTOA!B$106:G$106)</f>
        <v>0</v>
      </c>
      <c r="W89" s="66">
        <f>SUMPRODUCT(MTOA!B89:G89,MTOA!B$101:G$101,MTOA!B$106:G$106)</f>
        <v>0</v>
      </c>
      <c r="X89">
        <v>0</v>
      </c>
      <c r="Y89" s="34">
        <f>IEX!K89</f>
        <v>19.440000000000001</v>
      </c>
      <c r="Z89" s="34">
        <f>IEX!Q89</f>
        <v>0</v>
      </c>
      <c r="AA89" s="75">
        <f>STOA!K89</f>
        <v>62.09</v>
      </c>
      <c r="AB89" s="75">
        <f>-STOA!Q89</f>
        <v>0</v>
      </c>
      <c r="AC89">
        <f t="shared" si="3"/>
        <v>1.1483885886614174</v>
      </c>
      <c r="AD89">
        <f t="shared" si="4"/>
        <v>135.56453863293589</v>
      </c>
      <c r="AE89">
        <f>'IDT-1'!E89</f>
        <v>0</v>
      </c>
      <c r="AF89" s="24"/>
      <c r="AG89">
        <f t="shared" si="5"/>
        <v>135.56453863293589</v>
      </c>
      <c r="AI89" s="34">
        <f>PXIL!K89</f>
        <v>0</v>
      </c>
      <c r="AJ89" s="34">
        <f>PXIL!Q89</f>
        <v>0</v>
      </c>
      <c r="AK89" s="34">
        <f>RTM_IEX!K89</f>
        <v>0</v>
      </c>
      <c r="AL89" s="34">
        <f>RTM_IEX!Q89</f>
        <v>0</v>
      </c>
      <c r="AM89" s="34">
        <f>RTM_PXI!K89</f>
        <v>0</v>
      </c>
      <c r="AN89" s="34">
        <f>RTM_PXI!Q89</f>
        <v>0</v>
      </c>
      <c r="AO89" s="148">
        <f>GDAM_IEX!K89</f>
        <v>19.05</v>
      </c>
      <c r="AP89" s="148">
        <f>GDAM_IEX!Q89</f>
        <v>0</v>
      </c>
      <c r="AQ89" s="148">
        <f>GDAM_PXI!K89</f>
        <v>0</v>
      </c>
      <c r="AR89" s="148">
        <f>GDAM_PXI!Q89</f>
        <v>0</v>
      </c>
      <c r="AS89">
        <f>HPX!K89</f>
        <v>0</v>
      </c>
      <c r="AT89">
        <f>HPX!Q89</f>
        <v>0</v>
      </c>
    </row>
    <row r="90" spans="1:46">
      <c r="A90" t="s">
        <v>132</v>
      </c>
      <c r="D90">
        <f>TWEPL!S90</f>
        <v>1.1907000000000001</v>
      </c>
      <c r="E90">
        <f>GT_NG!S90</f>
        <v>1.9822272215973002</v>
      </c>
      <c r="F90">
        <f>GT_Spot!S90</f>
        <v>0</v>
      </c>
      <c r="G90">
        <f>PPCL_NG!S90</f>
        <v>0</v>
      </c>
      <c r="H90">
        <f>PPCL_Spot!S90</f>
        <v>0</v>
      </c>
      <c r="I90">
        <f>Bawana_NG!S90</f>
        <v>16.779999999999998</v>
      </c>
      <c r="J90">
        <f>Bawana_RLNG!S90</f>
        <v>0</v>
      </c>
      <c r="K90">
        <f>Bawana_Spot!S90</f>
        <v>16.18</v>
      </c>
      <c r="L90">
        <f>TWOMCL!R90</f>
        <v>0</v>
      </c>
      <c r="M90">
        <f>EDWPCL!V90</f>
        <v>0</v>
      </c>
      <c r="N90">
        <f>'MSW BWN'!V90</f>
        <v>0</v>
      </c>
      <c r="O90">
        <f>NDMC_ISGS_exbus!DM90</f>
        <v>0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SUMPRODUCT(LTA!J90:AN90,LTA!J$101:AN$101,LTA!J$106:AN$106)</f>
        <v>0</v>
      </c>
      <c r="U90" s="37">
        <f>SUMPRODUCT(LTA!J90:AN90,LTA!J$102:AN$102,LTA!J$106:AN$106)</f>
        <v>0</v>
      </c>
      <c r="V90" s="66">
        <f>SUMPRODUCT(MTOA!B90:G90,MTOA!B$102:G$102,MTOA!B$106:G$106)</f>
        <v>0</v>
      </c>
      <c r="W90" s="66">
        <f>SUMPRODUCT(MTOA!B90:G90,MTOA!B$101:G$101,MTOA!B$106:G$106)</f>
        <v>0</v>
      </c>
      <c r="X90">
        <v>0</v>
      </c>
      <c r="Y90" s="34">
        <f>IEX!K90</f>
        <v>12.71</v>
      </c>
      <c r="Z90" s="34">
        <f>IEX!Q90</f>
        <v>0</v>
      </c>
      <c r="AA90" s="75">
        <f>STOA!K90</f>
        <v>62.09</v>
      </c>
      <c r="AB90" s="75">
        <f>-STOA!Q90</f>
        <v>0</v>
      </c>
      <c r="AC90">
        <f t="shared" si="3"/>
        <v>1.1318405886614173</v>
      </c>
      <c r="AD90">
        <f t="shared" si="4"/>
        <v>133.61108663293589</v>
      </c>
      <c r="AE90">
        <f>'IDT-1'!E90</f>
        <v>0</v>
      </c>
      <c r="AF90" s="24"/>
      <c r="AG90">
        <f t="shared" si="5"/>
        <v>133.61108663293589</v>
      </c>
      <c r="AI90" s="34">
        <f>PXIL!K90</f>
        <v>0</v>
      </c>
      <c r="AJ90" s="34">
        <f>PXIL!Q90</f>
        <v>0</v>
      </c>
      <c r="AK90" s="34">
        <f>RTM_IEX!K90</f>
        <v>0</v>
      </c>
      <c r="AL90" s="34">
        <f>RTM_IEX!Q90</f>
        <v>0</v>
      </c>
      <c r="AM90" s="34">
        <f>RTM_PXI!K90</f>
        <v>0</v>
      </c>
      <c r="AN90" s="34">
        <f>RTM_PXI!Q90</f>
        <v>0</v>
      </c>
      <c r="AO90" s="148">
        <f>GDAM_IEX!K90</f>
        <v>23.81</v>
      </c>
      <c r="AP90" s="148">
        <f>GDAM_IEX!Q90</f>
        <v>0</v>
      </c>
      <c r="AQ90" s="148">
        <f>GDAM_PXI!K90</f>
        <v>0</v>
      </c>
      <c r="AR90" s="148">
        <f>GDAM_PXI!Q90</f>
        <v>0</v>
      </c>
      <c r="AS90">
        <f>HPX!K90</f>
        <v>0</v>
      </c>
      <c r="AT90">
        <f>HPX!Q90</f>
        <v>0</v>
      </c>
    </row>
    <row r="91" spans="1:46">
      <c r="A91" t="s">
        <v>133</v>
      </c>
      <c r="D91">
        <f>TWEPL!S91</f>
        <v>1.1907000000000001</v>
      </c>
      <c r="E91">
        <f>GT_NG!S91</f>
        <v>1.9822272215973002</v>
      </c>
      <c r="F91">
        <f>GT_Spot!S91</f>
        <v>0</v>
      </c>
      <c r="G91">
        <f>PPCL_NG!S91</f>
        <v>0</v>
      </c>
      <c r="H91">
        <f>PPCL_Spot!S91</f>
        <v>0</v>
      </c>
      <c r="I91">
        <f>Bawana_NG!S91</f>
        <v>16.779999999999998</v>
      </c>
      <c r="J91">
        <f>Bawana_RLNG!S91</f>
        <v>0</v>
      </c>
      <c r="K91">
        <f>Bawana_Spot!S91</f>
        <v>16.18</v>
      </c>
      <c r="L91">
        <f>TWOMCL!R91</f>
        <v>0</v>
      </c>
      <c r="M91">
        <f>EDWPCL!V91</f>
        <v>0</v>
      </c>
      <c r="N91">
        <f>'MSW BWN'!V91</f>
        <v>0</v>
      </c>
      <c r="O91">
        <f>NDMC_ISGS_exbus!DM91</f>
        <v>0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SUMPRODUCT(LTA!J91:AN91,LTA!J$101:AN$101,LTA!J$106:AN$106)</f>
        <v>0</v>
      </c>
      <c r="U91" s="37">
        <f>SUMPRODUCT(LTA!J91:AN91,LTA!J$102:AN$102,LTA!J$106:AN$106)</f>
        <v>0</v>
      </c>
      <c r="V91" s="66">
        <f>SUMPRODUCT(MTOA!B91:G91,MTOA!B$102:G$102,MTOA!B$106:G$106)</f>
        <v>0</v>
      </c>
      <c r="W91" s="66">
        <f>SUMPRODUCT(MTOA!B91:G91,MTOA!B$101:G$101,MTOA!B$106:G$106)</f>
        <v>0</v>
      </c>
      <c r="X91">
        <v>0</v>
      </c>
      <c r="Y91" s="34">
        <f>IEX!K91</f>
        <v>0</v>
      </c>
      <c r="Z91" s="34">
        <f>IEX!Q91</f>
        <v>0</v>
      </c>
      <c r="AA91" s="75">
        <f>STOA!K91</f>
        <v>62.09</v>
      </c>
      <c r="AB91" s="75">
        <f>-STOA!Q91</f>
        <v>0</v>
      </c>
      <c r="AC91">
        <f t="shared" si="3"/>
        <v>0.82507258866141731</v>
      </c>
      <c r="AD91">
        <f t="shared" si="4"/>
        <v>97.397854632935889</v>
      </c>
      <c r="AE91">
        <f>'IDT-1'!E91</f>
        <v>0</v>
      </c>
      <c r="AF91" s="24"/>
      <c r="AG91">
        <f t="shared" si="5"/>
        <v>97.397854632935889</v>
      </c>
      <c r="AI91" s="34">
        <f>PXIL!K91</f>
        <v>0</v>
      </c>
      <c r="AJ91" s="34">
        <f>PXIL!Q91</f>
        <v>0</v>
      </c>
      <c r="AK91" s="34">
        <f>RTM_IEX!K91</f>
        <v>0</v>
      </c>
      <c r="AL91" s="34">
        <f>RTM_IEX!Q91</f>
        <v>0</v>
      </c>
      <c r="AM91" s="34">
        <f>RTM_PXI!K91</f>
        <v>0</v>
      </c>
      <c r="AN91" s="34">
        <f>RTM_PXI!Q91</f>
        <v>0</v>
      </c>
      <c r="AO91" s="148">
        <f>GDAM_IEX!K91</f>
        <v>0</v>
      </c>
      <c r="AP91" s="148">
        <f>GDAM_IEX!Q91</f>
        <v>0</v>
      </c>
      <c r="AQ91" s="148">
        <f>GDAM_PXI!K91</f>
        <v>0</v>
      </c>
      <c r="AR91" s="148">
        <f>GDAM_PXI!Q91</f>
        <v>0</v>
      </c>
      <c r="AS91">
        <f>HPX!K91</f>
        <v>0</v>
      </c>
      <c r="AT91">
        <f>HPX!Q91</f>
        <v>0</v>
      </c>
    </row>
    <row r="92" spans="1:46">
      <c r="A92" t="s">
        <v>134</v>
      </c>
      <c r="D92">
        <f>TWEPL!S92</f>
        <v>1.1907000000000001</v>
      </c>
      <c r="E92">
        <f>GT_NG!S92</f>
        <v>1.9821086261980829</v>
      </c>
      <c r="F92">
        <f>GT_Spot!S92</f>
        <v>0</v>
      </c>
      <c r="G92">
        <f>PPCL_NG!S92</f>
        <v>0</v>
      </c>
      <c r="H92">
        <f>PPCL_Spot!S92</f>
        <v>0</v>
      </c>
      <c r="I92">
        <f>Bawana_NG!S92</f>
        <v>16.779999999999998</v>
      </c>
      <c r="J92">
        <f>Bawana_RLNG!S92</f>
        <v>0</v>
      </c>
      <c r="K92">
        <f>Bawana_Spot!S92</f>
        <v>16.18</v>
      </c>
      <c r="L92">
        <f>TWOMCL!R92</f>
        <v>0</v>
      </c>
      <c r="M92">
        <f>EDWPCL!V92</f>
        <v>0</v>
      </c>
      <c r="N92">
        <f>'MSW BWN'!V92</f>
        <v>0</v>
      </c>
      <c r="O92">
        <f>NDMC_ISGS_exbus!DM92</f>
        <v>0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SUMPRODUCT(LTA!J92:AN92,LTA!J$101:AN$101,LTA!J$106:AN$106)</f>
        <v>0</v>
      </c>
      <c r="U92" s="37">
        <f>SUMPRODUCT(LTA!J92:AN92,LTA!J$102:AN$102,LTA!J$106:AN$106)</f>
        <v>0</v>
      </c>
      <c r="V92" s="66">
        <f>SUMPRODUCT(MTOA!B92:G92,MTOA!B$102:G$102,MTOA!B$106:G$106)</f>
        <v>0</v>
      </c>
      <c r="W92" s="66">
        <f>SUMPRODUCT(MTOA!B92:G92,MTOA!B$101:G$101,MTOA!B$106:G$106)</f>
        <v>0</v>
      </c>
      <c r="X92">
        <v>0</v>
      </c>
      <c r="Y92" s="34">
        <f>IEX!K92</f>
        <v>0</v>
      </c>
      <c r="Z92" s="34">
        <f>IEX!Q92</f>
        <v>0</v>
      </c>
      <c r="AA92" s="75">
        <f>STOA!K92</f>
        <v>62.09</v>
      </c>
      <c r="AB92" s="75">
        <f>-STOA!Q92</f>
        <v>0</v>
      </c>
      <c r="AC92">
        <f t="shared" si="3"/>
        <v>0.8250715924600639</v>
      </c>
      <c r="AD92">
        <f t="shared" si="4"/>
        <v>97.397737033738025</v>
      </c>
      <c r="AE92">
        <f>'IDT-1'!E92</f>
        <v>0</v>
      </c>
      <c r="AF92" s="24"/>
      <c r="AG92">
        <f t="shared" si="5"/>
        <v>97.397737033738025</v>
      </c>
      <c r="AI92" s="34">
        <f>PXIL!K92</f>
        <v>0</v>
      </c>
      <c r="AJ92" s="34">
        <f>PXIL!Q92</f>
        <v>0</v>
      </c>
      <c r="AK92" s="34">
        <f>RTM_IEX!K92</f>
        <v>0</v>
      </c>
      <c r="AL92" s="34">
        <f>RTM_IEX!Q92</f>
        <v>0</v>
      </c>
      <c r="AM92" s="34">
        <f>RTM_PXI!K92</f>
        <v>0</v>
      </c>
      <c r="AN92" s="34">
        <f>RTM_PXI!Q92</f>
        <v>0</v>
      </c>
      <c r="AO92" s="148">
        <f>GDAM_IEX!K92</f>
        <v>0</v>
      </c>
      <c r="AP92" s="148">
        <f>GDAM_IEX!Q92</f>
        <v>0</v>
      </c>
      <c r="AQ92" s="148">
        <f>GDAM_PXI!K92</f>
        <v>0</v>
      </c>
      <c r="AR92" s="148">
        <f>GDAM_PXI!Q92</f>
        <v>0</v>
      </c>
      <c r="AS92">
        <f>HPX!K92</f>
        <v>0</v>
      </c>
      <c r="AT92">
        <f>HPX!Q92</f>
        <v>0</v>
      </c>
    </row>
    <row r="93" spans="1:46">
      <c r="A93" t="s">
        <v>135</v>
      </c>
      <c r="D93">
        <f>TWEPL!S93</f>
        <v>1.1907000000000001</v>
      </c>
      <c r="E93">
        <f>GT_NG!S93</f>
        <v>1.9821086261980829</v>
      </c>
      <c r="F93">
        <f>GT_Spot!S93</f>
        <v>0</v>
      </c>
      <c r="G93">
        <f>PPCL_NG!S93</f>
        <v>0</v>
      </c>
      <c r="H93">
        <f>PPCL_Spot!S93</f>
        <v>0</v>
      </c>
      <c r="I93">
        <f>Bawana_NG!S93</f>
        <v>23</v>
      </c>
      <c r="J93">
        <f>Bawana_RLNG!S93</f>
        <v>0</v>
      </c>
      <c r="K93">
        <f>Bawana_Spot!S93</f>
        <v>10</v>
      </c>
      <c r="L93">
        <f>TWOMCL!R93</f>
        <v>0</v>
      </c>
      <c r="M93">
        <f>EDWPCL!V93</f>
        <v>0</v>
      </c>
      <c r="N93">
        <f>'MSW BWN'!V93</f>
        <v>0</v>
      </c>
      <c r="O93">
        <f>NDMC_ISGS_exbus!DM93</f>
        <v>0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SUMPRODUCT(LTA!J93:AN93,LTA!J$101:AN$101,LTA!J$106:AN$106)</f>
        <v>0</v>
      </c>
      <c r="U93" s="37">
        <f>SUMPRODUCT(LTA!J93:AN93,LTA!J$102:AN$102,LTA!J$106:AN$106)</f>
        <v>0</v>
      </c>
      <c r="V93" s="66">
        <f>SUMPRODUCT(MTOA!B93:G93,MTOA!B$102:G$102,MTOA!B$106:G$106)</f>
        <v>0</v>
      </c>
      <c r="W93" s="66">
        <f>SUMPRODUCT(MTOA!B93:G93,MTOA!B$101:G$101,MTOA!B$106:G$106)</f>
        <v>0</v>
      </c>
      <c r="X93">
        <v>0</v>
      </c>
      <c r="Y93" s="34">
        <f>IEX!K93</f>
        <v>0</v>
      </c>
      <c r="Z93" s="34">
        <f>IEX!Q93</f>
        <v>0</v>
      </c>
      <c r="AA93" s="75">
        <f>STOA!K93</f>
        <v>62.09</v>
      </c>
      <c r="AB93" s="75">
        <f>-STOA!Q93</f>
        <v>0</v>
      </c>
      <c r="AC93">
        <f t="shared" si="3"/>
        <v>0.82540759246006379</v>
      </c>
      <c r="AD93">
        <f t="shared" si="4"/>
        <v>97.437401033738013</v>
      </c>
      <c r="AE93">
        <f>'IDT-1'!E93</f>
        <v>0</v>
      </c>
      <c r="AF93" s="24"/>
      <c r="AG93">
        <f t="shared" si="5"/>
        <v>97.437401033738013</v>
      </c>
      <c r="AI93" s="34">
        <f>PXIL!K93</f>
        <v>0</v>
      </c>
      <c r="AJ93" s="34">
        <f>PXIL!Q93</f>
        <v>0</v>
      </c>
      <c r="AK93" s="34">
        <f>RTM_IEX!K93</f>
        <v>0</v>
      </c>
      <c r="AL93" s="34">
        <f>RTM_IEX!Q93</f>
        <v>0</v>
      </c>
      <c r="AM93" s="34">
        <f>RTM_PXI!K93</f>
        <v>0</v>
      </c>
      <c r="AN93" s="34">
        <f>RTM_PXI!Q93</f>
        <v>0</v>
      </c>
      <c r="AO93" s="148">
        <f>GDAM_IEX!K93</f>
        <v>0</v>
      </c>
      <c r="AP93" s="148">
        <f>GDAM_IEX!Q93</f>
        <v>0</v>
      </c>
      <c r="AQ93" s="148">
        <f>GDAM_PXI!K93</f>
        <v>0</v>
      </c>
      <c r="AR93" s="148">
        <f>GDAM_PXI!Q93</f>
        <v>0</v>
      </c>
      <c r="AS93">
        <f>HPX!K93</f>
        <v>0</v>
      </c>
      <c r="AT93">
        <f>HPX!Q93</f>
        <v>0</v>
      </c>
    </row>
    <row r="94" spans="1:46">
      <c r="A94" t="s">
        <v>136</v>
      </c>
      <c r="D94">
        <f>TWEPL!S94</f>
        <v>1.1907000000000001</v>
      </c>
      <c r="E94">
        <f>GT_NG!S94</f>
        <v>1.9821086261980829</v>
      </c>
      <c r="F94">
        <f>GT_Spot!S94</f>
        <v>0</v>
      </c>
      <c r="G94">
        <f>PPCL_NG!S94</f>
        <v>0</v>
      </c>
      <c r="H94">
        <f>PPCL_Spot!S94</f>
        <v>0</v>
      </c>
      <c r="I94">
        <f>Bawana_NG!S94</f>
        <v>23</v>
      </c>
      <c r="J94">
        <f>Bawana_RLNG!S94</f>
        <v>0</v>
      </c>
      <c r="K94">
        <f>Bawana_Spot!S94</f>
        <v>10</v>
      </c>
      <c r="L94">
        <f>TWOMCL!R94</f>
        <v>0</v>
      </c>
      <c r="M94">
        <f>EDWPCL!V94</f>
        <v>0</v>
      </c>
      <c r="N94">
        <f>'MSW BWN'!V94</f>
        <v>0</v>
      </c>
      <c r="O94">
        <f>NDMC_ISGS_exbus!DM94</f>
        <v>0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SUMPRODUCT(LTA!J94:AN94,LTA!J$101:AN$101,LTA!J$106:AN$106)</f>
        <v>0</v>
      </c>
      <c r="U94" s="37">
        <f>SUMPRODUCT(LTA!J94:AN94,LTA!J$102:AN$102,LTA!J$106:AN$106)</f>
        <v>0</v>
      </c>
      <c r="V94" s="66">
        <f>SUMPRODUCT(MTOA!B94:G94,MTOA!B$102:G$102,MTOA!B$106:G$106)</f>
        <v>0</v>
      </c>
      <c r="W94" s="66">
        <f>SUMPRODUCT(MTOA!B94:G94,MTOA!B$101:G$101,MTOA!B$106:G$106)</f>
        <v>0</v>
      </c>
      <c r="X94">
        <v>0</v>
      </c>
      <c r="Y94" s="34">
        <f>IEX!K94</f>
        <v>0</v>
      </c>
      <c r="Z94" s="34">
        <f>IEX!Q94</f>
        <v>0</v>
      </c>
      <c r="AA94" s="75">
        <f>STOA!K94</f>
        <v>62.09</v>
      </c>
      <c r="AB94" s="75">
        <f>-STOA!Q94</f>
        <v>0</v>
      </c>
      <c r="AC94">
        <f t="shared" si="3"/>
        <v>0.82540759246006379</v>
      </c>
      <c r="AD94">
        <f t="shared" si="4"/>
        <v>97.437401033738013</v>
      </c>
      <c r="AE94">
        <f>'IDT-1'!E94</f>
        <v>0</v>
      </c>
      <c r="AF94" s="24"/>
      <c r="AG94">
        <f t="shared" si="5"/>
        <v>97.437401033738013</v>
      </c>
      <c r="AI94" s="34">
        <f>PXIL!K94</f>
        <v>0</v>
      </c>
      <c r="AJ94" s="34">
        <f>PXIL!Q94</f>
        <v>0</v>
      </c>
      <c r="AK94" s="34">
        <f>RTM_IEX!K94</f>
        <v>0</v>
      </c>
      <c r="AL94" s="34">
        <f>RTM_IEX!Q94</f>
        <v>0</v>
      </c>
      <c r="AM94" s="34">
        <f>RTM_PXI!K94</f>
        <v>0</v>
      </c>
      <c r="AN94" s="34">
        <f>RTM_PXI!Q94</f>
        <v>0</v>
      </c>
      <c r="AO94" s="148">
        <f>GDAM_IEX!K94</f>
        <v>0</v>
      </c>
      <c r="AP94" s="148">
        <f>GDAM_IEX!Q94</f>
        <v>0</v>
      </c>
      <c r="AQ94" s="148">
        <f>GDAM_PXI!K94</f>
        <v>0</v>
      </c>
      <c r="AR94" s="148">
        <f>GDAM_PXI!Q94</f>
        <v>0</v>
      </c>
      <c r="AS94">
        <f>HPX!K94</f>
        <v>0</v>
      </c>
      <c r="AT94">
        <f>HPX!Q94</f>
        <v>0</v>
      </c>
    </row>
    <row r="95" spans="1:46">
      <c r="A95" t="s">
        <v>137</v>
      </c>
      <c r="D95">
        <f>TWEPL!S95</f>
        <v>1.1907000000000001</v>
      </c>
      <c r="E95">
        <f>GT_NG!S95</f>
        <v>1.9821086261980829</v>
      </c>
      <c r="F95">
        <f>GT_Spot!S95</f>
        <v>0</v>
      </c>
      <c r="G95">
        <f>PPCL_NG!S95</f>
        <v>0</v>
      </c>
      <c r="H95">
        <f>PPCL_Spot!S95</f>
        <v>0</v>
      </c>
      <c r="I95">
        <f>Bawana_NG!S95</f>
        <v>23</v>
      </c>
      <c r="J95">
        <f>Bawana_RLNG!S95</f>
        <v>0</v>
      </c>
      <c r="K95">
        <f>Bawana_Spot!S95</f>
        <v>10</v>
      </c>
      <c r="L95">
        <f>TWOMCL!R95</f>
        <v>0</v>
      </c>
      <c r="M95">
        <f>EDWPCL!V95</f>
        <v>0</v>
      </c>
      <c r="N95">
        <f>'MSW BWN'!V95</f>
        <v>0</v>
      </c>
      <c r="O95">
        <f>NDMC_ISGS_exbus!DM95</f>
        <v>0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SUMPRODUCT(LTA!J95:AN95,LTA!J$101:AN$101,LTA!J$106:AN$106)</f>
        <v>0</v>
      </c>
      <c r="U95" s="37">
        <f>SUMPRODUCT(LTA!J95:AN95,LTA!J$102:AN$102,LTA!J$106:AN$106)</f>
        <v>0</v>
      </c>
      <c r="V95" s="66">
        <f>SUMPRODUCT(MTOA!B95:G95,MTOA!B$102:G$102,MTOA!B$106:G$106)</f>
        <v>0</v>
      </c>
      <c r="W95" s="66">
        <f>SUMPRODUCT(MTOA!B95:G95,MTOA!B$101:G$101,MTOA!B$106:G$106)</f>
        <v>0</v>
      </c>
      <c r="X95">
        <v>0</v>
      </c>
      <c r="Y95" s="34">
        <f>IEX!K95</f>
        <v>0</v>
      </c>
      <c r="Z95" s="34">
        <f>IEX!Q95</f>
        <v>0</v>
      </c>
      <c r="AA95" s="75">
        <f>STOA!K95</f>
        <v>62.09</v>
      </c>
      <c r="AB95" s="75">
        <f>-STOA!Q95</f>
        <v>0</v>
      </c>
      <c r="AC95">
        <f t="shared" si="3"/>
        <v>0.82540759246006379</v>
      </c>
      <c r="AD95">
        <f t="shared" si="4"/>
        <v>97.437401033738013</v>
      </c>
      <c r="AE95">
        <f>'IDT-1'!E95</f>
        <v>0</v>
      </c>
      <c r="AF95" s="24"/>
      <c r="AG95">
        <f t="shared" si="5"/>
        <v>97.437401033738013</v>
      </c>
      <c r="AI95" s="34">
        <f>PXIL!K95</f>
        <v>0</v>
      </c>
      <c r="AJ95" s="34">
        <f>PXIL!Q95</f>
        <v>0</v>
      </c>
      <c r="AK95" s="34">
        <f>RTM_IEX!K95</f>
        <v>0</v>
      </c>
      <c r="AL95" s="34">
        <f>RTM_IEX!Q95</f>
        <v>0</v>
      </c>
      <c r="AM95" s="34">
        <f>RTM_PXI!K95</f>
        <v>0</v>
      </c>
      <c r="AN95" s="34">
        <f>RTM_PXI!Q95</f>
        <v>0</v>
      </c>
      <c r="AO95" s="148">
        <f>GDAM_IEX!K95</f>
        <v>0</v>
      </c>
      <c r="AP95" s="148">
        <f>GDAM_IEX!Q95</f>
        <v>0</v>
      </c>
      <c r="AQ95" s="148">
        <f>GDAM_PXI!K95</f>
        <v>0</v>
      </c>
      <c r="AR95" s="148">
        <f>GDAM_PXI!Q95</f>
        <v>0</v>
      </c>
      <c r="AS95">
        <f>HPX!K95</f>
        <v>0</v>
      </c>
      <c r="AT95">
        <f>HPX!Q95</f>
        <v>0</v>
      </c>
    </row>
    <row r="96" spans="1:46">
      <c r="A96" t="s">
        <v>138</v>
      </c>
      <c r="D96">
        <f>TWEPL!S96</f>
        <v>1.1907000000000001</v>
      </c>
      <c r="E96">
        <f>GT_NG!S96</f>
        <v>1.9821086261980829</v>
      </c>
      <c r="F96">
        <f>GT_Spot!S96</f>
        <v>0</v>
      </c>
      <c r="G96">
        <f>PPCL_NG!S96</f>
        <v>0</v>
      </c>
      <c r="H96">
        <f>PPCL_Spot!S96</f>
        <v>0</v>
      </c>
      <c r="I96">
        <f>Bawana_NG!S96</f>
        <v>23</v>
      </c>
      <c r="J96">
        <f>Bawana_RLNG!S96</f>
        <v>0</v>
      </c>
      <c r="K96">
        <f>Bawana_Spot!S96</f>
        <v>10</v>
      </c>
      <c r="L96">
        <f>TWOMCL!R96</f>
        <v>0</v>
      </c>
      <c r="M96">
        <f>EDWPCL!V96</f>
        <v>0</v>
      </c>
      <c r="N96">
        <f>'MSW BWN'!V96</f>
        <v>0</v>
      </c>
      <c r="O96">
        <f>NDMC_ISGS_exbus!DM96</f>
        <v>0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SUMPRODUCT(LTA!J96:AN96,LTA!J$101:AN$101,LTA!J$106:AN$106)</f>
        <v>0</v>
      </c>
      <c r="U96" s="37">
        <f>SUMPRODUCT(LTA!J96:AN96,LTA!J$102:AN$102,LTA!J$106:AN$106)</f>
        <v>0</v>
      </c>
      <c r="V96" s="66">
        <f>SUMPRODUCT(MTOA!B96:G96,MTOA!B$102:G$102,MTOA!B$106:G$106)</f>
        <v>0</v>
      </c>
      <c r="W96" s="66">
        <f>SUMPRODUCT(MTOA!B96:G96,MTOA!B$101:G$101,MTOA!B$106:G$106)</f>
        <v>0</v>
      </c>
      <c r="X96">
        <v>0</v>
      </c>
      <c r="Y96" s="34">
        <f>IEX!K96</f>
        <v>0</v>
      </c>
      <c r="Z96" s="34">
        <f>IEX!Q96</f>
        <v>0</v>
      </c>
      <c r="AA96" s="75">
        <f>STOA!K96</f>
        <v>62.09</v>
      </c>
      <c r="AB96" s="75">
        <f>-STOA!Q96</f>
        <v>0</v>
      </c>
      <c r="AC96">
        <f t="shared" si="3"/>
        <v>0.82540759246006379</v>
      </c>
      <c r="AD96">
        <f t="shared" si="4"/>
        <v>97.437401033738013</v>
      </c>
      <c r="AE96">
        <f>'IDT-1'!E96</f>
        <v>0</v>
      </c>
      <c r="AF96" s="24"/>
      <c r="AG96">
        <f t="shared" si="5"/>
        <v>97.437401033738013</v>
      </c>
      <c r="AI96" s="34">
        <f>PXIL!K96</f>
        <v>0</v>
      </c>
      <c r="AJ96" s="34">
        <f>PXIL!Q96</f>
        <v>0</v>
      </c>
      <c r="AK96" s="34">
        <f>RTM_IEX!K96</f>
        <v>0</v>
      </c>
      <c r="AL96" s="34">
        <f>RTM_IEX!Q96</f>
        <v>0</v>
      </c>
      <c r="AM96" s="34">
        <f>RTM_PXI!K96</f>
        <v>0</v>
      </c>
      <c r="AN96" s="34">
        <f>RTM_PXI!Q96</f>
        <v>0</v>
      </c>
      <c r="AO96" s="148">
        <f>GDAM_IEX!K96</f>
        <v>0</v>
      </c>
      <c r="AP96" s="148">
        <f>GDAM_IEX!Q96</f>
        <v>0</v>
      </c>
      <c r="AQ96" s="148">
        <f>GDAM_PXI!K96</f>
        <v>0</v>
      </c>
      <c r="AR96" s="148">
        <f>GDAM_PXI!Q96</f>
        <v>0</v>
      </c>
      <c r="AS96">
        <f>HPX!K96</f>
        <v>0</v>
      </c>
      <c r="AT96">
        <f>HPX!Q96</f>
        <v>0</v>
      </c>
    </row>
    <row r="97" spans="1:47">
      <c r="A97" t="s">
        <v>139</v>
      </c>
      <c r="D97">
        <f>TWEPL!S97</f>
        <v>1.1907000000000001</v>
      </c>
      <c r="E97">
        <f>GT_NG!S97</f>
        <v>1.9821086261980829</v>
      </c>
      <c r="F97">
        <f>GT_Spot!S97</f>
        <v>0</v>
      </c>
      <c r="G97">
        <f>PPCL_NG!S97</f>
        <v>0</v>
      </c>
      <c r="H97">
        <f>PPCL_Spot!S97</f>
        <v>0</v>
      </c>
      <c r="I97">
        <f>Bawana_NG!S97</f>
        <v>23</v>
      </c>
      <c r="J97">
        <f>Bawana_RLNG!S97</f>
        <v>0</v>
      </c>
      <c r="K97">
        <f>Bawana_Spot!S97</f>
        <v>10</v>
      </c>
      <c r="L97">
        <f>TWOMCL!R97</f>
        <v>0</v>
      </c>
      <c r="M97">
        <f>EDWPCL!V97</f>
        <v>0</v>
      </c>
      <c r="N97">
        <f>'MSW BWN'!V97</f>
        <v>0</v>
      </c>
      <c r="O97">
        <f>NDMC_ISGS_exbus!DM97</f>
        <v>0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SUMPRODUCT(LTA!J97:AN97,LTA!J$101:AN$101,LTA!J$106:AN$106)</f>
        <v>0</v>
      </c>
      <c r="U97" s="37">
        <f>SUMPRODUCT(LTA!J97:AN97,LTA!J$102:AN$102,LTA!J$106:AN$106)</f>
        <v>0</v>
      </c>
      <c r="V97" s="66">
        <f>SUMPRODUCT(MTOA!B97:G97,MTOA!B$102:G$102,MTOA!B$106:G$106)</f>
        <v>0</v>
      </c>
      <c r="W97" s="66">
        <f>SUMPRODUCT(MTOA!B97:G97,MTOA!B$101:G$101,MTOA!B$106:G$106)</f>
        <v>0</v>
      </c>
      <c r="X97">
        <v>0</v>
      </c>
      <c r="Y97" s="34">
        <f>IEX!K97</f>
        <v>0</v>
      </c>
      <c r="Z97" s="34">
        <f>IEX!Q97</f>
        <v>0</v>
      </c>
      <c r="AA97" s="75">
        <f>STOA!K97</f>
        <v>62.09</v>
      </c>
      <c r="AB97" s="75">
        <f>-STOA!Q97</f>
        <v>0</v>
      </c>
      <c r="AC97">
        <f t="shared" si="3"/>
        <v>0.82540759246006379</v>
      </c>
      <c r="AD97">
        <f t="shared" si="4"/>
        <v>97.437401033738013</v>
      </c>
      <c r="AE97">
        <f>'IDT-1'!E97</f>
        <v>0</v>
      </c>
      <c r="AF97" s="24"/>
      <c r="AG97">
        <f t="shared" si="5"/>
        <v>97.437401033738013</v>
      </c>
      <c r="AI97" s="34">
        <f>PXIL!K97</f>
        <v>0</v>
      </c>
      <c r="AJ97" s="34">
        <f>PXIL!Q97</f>
        <v>0</v>
      </c>
      <c r="AK97" s="34">
        <f>RTM_IEX!K97</f>
        <v>0</v>
      </c>
      <c r="AL97" s="34">
        <f>RTM_IEX!Q97</f>
        <v>0</v>
      </c>
      <c r="AM97" s="34">
        <f>RTM_PXI!K97</f>
        <v>0</v>
      </c>
      <c r="AN97" s="34">
        <f>RTM_PXI!Q97</f>
        <v>0</v>
      </c>
      <c r="AO97" s="148">
        <f>GDAM_IEX!K97</f>
        <v>0</v>
      </c>
      <c r="AP97" s="148">
        <f>GDAM_IEX!Q97</f>
        <v>0</v>
      </c>
      <c r="AQ97" s="148">
        <f>GDAM_PXI!K97</f>
        <v>0</v>
      </c>
      <c r="AR97" s="148">
        <f>GDAM_PXI!Q97</f>
        <v>0</v>
      </c>
      <c r="AS97">
        <f>HPX!K97</f>
        <v>0</v>
      </c>
      <c r="AT97">
        <f>HPX!Q97</f>
        <v>0</v>
      </c>
    </row>
    <row r="98" spans="1:47">
      <c r="A98" t="s">
        <v>140</v>
      </c>
      <c r="D98">
        <f>TWEPL!S98</f>
        <v>1.1907000000000001</v>
      </c>
      <c r="E98">
        <f>GT_NG!S98</f>
        <v>1.9821086261980829</v>
      </c>
      <c r="F98">
        <f>GT_Spot!S98</f>
        <v>0</v>
      </c>
      <c r="G98">
        <f>PPCL_NG!S98</f>
        <v>0</v>
      </c>
      <c r="H98">
        <f>PPCL_Spot!S98</f>
        <v>0</v>
      </c>
      <c r="I98">
        <f>Bawana_NG!S98</f>
        <v>23</v>
      </c>
      <c r="J98">
        <f>Bawana_RLNG!S98</f>
        <v>0</v>
      </c>
      <c r="K98">
        <f>Bawana_Spot!S98</f>
        <v>10</v>
      </c>
      <c r="L98">
        <f>TWOMCL!R98</f>
        <v>0</v>
      </c>
      <c r="M98">
        <f>EDWPCL!V98</f>
        <v>0</v>
      </c>
      <c r="N98">
        <f>'MSW BWN'!V98</f>
        <v>0</v>
      </c>
      <c r="O98">
        <f>NDMC_ISGS_exbus!DM98</f>
        <v>0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SUMPRODUCT(LTA!J98:AN98,LTA!J$101:AN$101,LTA!J$106:AN$106)</f>
        <v>0</v>
      </c>
      <c r="U98" s="37">
        <f>SUMPRODUCT(LTA!J98:AN98,LTA!J$102:AN$102,LTA!J$106:AN$106)</f>
        <v>0</v>
      </c>
      <c r="V98" s="66">
        <f>SUMPRODUCT(MTOA!B98:G98,MTOA!B$102:G$102,MTOA!B$106:G$106)</f>
        <v>0</v>
      </c>
      <c r="W98" s="66">
        <f>SUMPRODUCT(MTOA!B98:G98,MTOA!B$101:G$101,MTOA!B$106:G$106)</f>
        <v>0</v>
      </c>
      <c r="X98">
        <v>0</v>
      </c>
      <c r="Y98" s="34">
        <f>IEX!K98</f>
        <v>0</v>
      </c>
      <c r="Z98" s="34">
        <f>IEX!Q98</f>
        <v>0</v>
      </c>
      <c r="AA98" s="75">
        <f>STOA!K98</f>
        <v>62.09</v>
      </c>
      <c r="AB98" s="75">
        <f>-STOA!Q98</f>
        <v>0</v>
      </c>
      <c r="AC98">
        <f t="shared" si="3"/>
        <v>0.82540759246006379</v>
      </c>
      <c r="AD98">
        <f t="shared" si="4"/>
        <v>97.437401033738013</v>
      </c>
      <c r="AE98">
        <f>'IDT-1'!E98</f>
        <v>0</v>
      </c>
      <c r="AF98" s="24"/>
      <c r="AG98">
        <f t="shared" si="5"/>
        <v>97.437401033738013</v>
      </c>
      <c r="AI98" s="34">
        <f>PXIL!K98</f>
        <v>0</v>
      </c>
      <c r="AJ98" s="34">
        <f>PXIL!Q98</f>
        <v>0</v>
      </c>
      <c r="AK98" s="34">
        <f>RTM_IEX!K98</f>
        <v>0</v>
      </c>
      <c r="AL98" s="34">
        <f>RTM_IEX!Q98</f>
        <v>0</v>
      </c>
      <c r="AM98" s="34">
        <f>RTM_PXI!K98</f>
        <v>0</v>
      </c>
      <c r="AN98" s="34">
        <f>RTM_PXI!Q98</f>
        <v>0</v>
      </c>
      <c r="AO98" s="148">
        <f>GDAM_IEX!K98</f>
        <v>0</v>
      </c>
      <c r="AP98" s="148">
        <f>GDAM_IEX!Q98</f>
        <v>0</v>
      </c>
      <c r="AQ98" s="148">
        <f>GDAM_PXI!K98</f>
        <v>0</v>
      </c>
      <c r="AR98" s="148">
        <f>GDAM_PXI!Q98</f>
        <v>0</v>
      </c>
      <c r="AS98">
        <f>HPX!K98</f>
        <v>0</v>
      </c>
      <c r="AT98">
        <f>HPX!Q98</f>
        <v>0</v>
      </c>
    </row>
    <row r="99" spans="1:47">
      <c r="A99" t="s">
        <v>141</v>
      </c>
      <c r="E99">
        <f t="shared" ref="E99:AT99" si="6">SUM(E3:E98)/4000</f>
        <v>4.7319533932683927E-2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0.50863158236006389</v>
      </c>
      <c r="J99">
        <f t="shared" si="6"/>
        <v>0</v>
      </c>
      <c r="K99">
        <f t="shared" si="6"/>
        <v>0.38926850935334106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6">
        <f t="shared" si="6"/>
        <v>0</v>
      </c>
      <c r="Q99" s="36">
        <f t="shared" si="6"/>
        <v>0</v>
      </c>
      <c r="R99" s="38">
        <f t="shared" si="6"/>
        <v>0</v>
      </c>
      <c r="S99" s="38">
        <f t="shared" si="6"/>
        <v>0</v>
      </c>
      <c r="T99" s="37">
        <f t="shared" si="6"/>
        <v>0</v>
      </c>
      <c r="U99" s="37">
        <f t="shared" si="6"/>
        <v>0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0.20240749999999996</v>
      </c>
      <c r="Z99" s="34">
        <f t="shared" si="6"/>
        <v>0</v>
      </c>
      <c r="AA99" s="75">
        <f t="shared" si="6"/>
        <v>1.7319700000000013</v>
      </c>
      <c r="AB99" s="75">
        <f t="shared" si="6"/>
        <v>0</v>
      </c>
      <c r="AC99">
        <f t="shared" si="6"/>
        <v>2.5950147935427149E-2</v>
      </c>
      <c r="AD99">
        <f t="shared" si="6"/>
        <v>3.0633531777106633</v>
      </c>
      <c r="AE99">
        <f t="shared" si="6"/>
        <v>0</v>
      </c>
      <c r="AG99">
        <f t="shared" si="6"/>
        <v>3.0633531777106633</v>
      </c>
      <c r="AI99">
        <f t="shared" si="6"/>
        <v>0</v>
      </c>
      <c r="AJ99">
        <f t="shared" si="6"/>
        <v>0</v>
      </c>
      <c r="AK99">
        <f t="shared" si="6"/>
        <v>6.8179999999999991E-2</v>
      </c>
      <c r="AL99">
        <f t="shared" si="6"/>
        <v>0</v>
      </c>
      <c r="AM99">
        <f t="shared" si="6"/>
        <v>0</v>
      </c>
      <c r="AN99">
        <f t="shared" si="6"/>
        <v>0</v>
      </c>
      <c r="AO99">
        <f t="shared" si="6"/>
        <v>0.1121475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7">
      <c r="AT101" s="152"/>
      <c r="AU101" s="33"/>
    </row>
    <row r="102" spans="1:47">
      <c r="AT102" s="152"/>
      <c r="AU102" s="33"/>
    </row>
  </sheetData>
  <mergeCells count="38"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S1:S2"/>
    <mergeCell ref="R1:R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T99"/>
  <sheetViews>
    <sheetView workbookViewId="0">
      <pane xSplit="1" ySplit="2" topLeftCell="Y74" activePane="bottomRight" state="frozen"/>
      <selection activeCell="M3" sqref="M3:M98"/>
      <selection pane="topRight" activeCell="M3" sqref="M3:M98"/>
      <selection pane="bottomLeft" activeCell="M3" sqref="M3:M98"/>
      <selection pane="bottomRight" activeCell="AD3" sqref="AD3:AD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140625" customWidth="1"/>
    <col min="43" max="43" width="9.85546875" customWidth="1"/>
    <col min="44" max="44" width="10.42578125" customWidth="1"/>
  </cols>
  <sheetData>
    <row r="1" spans="1:46" ht="15" customHeight="1">
      <c r="A1" s="190">
        <f>Allocation_SG!A1</f>
        <v>45335</v>
      </c>
      <c r="B1" s="219"/>
      <c r="C1" s="219"/>
      <c r="D1" s="219"/>
      <c r="E1" s="219" t="s">
        <v>188</v>
      </c>
      <c r="F1" s="219" t="s">
        <v>189</v>
      </c>
      <c r="G1" s="219" t="s">
        <v>186</v>
      </c>
      <c r="H1" s="219" t="s">
        <v>187</v>
      </c>
      <c r="I1" s="219" t="s">
        <v>190</v>
      </c>
      <c r="J1" s="219" t="s">
        <v>192</v>
      </c>
      <c r="K1" s="219" t="s">
        <v>281</v>
      </c>
      <c r="L1" s="219" t="s">
        <v>196</v>
      </c>
      <c r="M1" s="219" t="s">
        <v>197</v>
      </c>
      <c r="N1" s="219" t="s">
        <v>198</v>
      </c>
      <c r="O1" s="219" t="s">
        <v>193</v>
      </c>
      <c r="P1" s="230" t="s">
        <v>143</v>
      </c>
      <c r="Q1" s="230" t="s">
        <v>144</v>
      </c>
      <c r="R1" s="228" t="s">
        <v>314</v>
      </c>
      <c r="S1" s="228" t="s">
        <v>452</v>
      </c>
      <c r="T1" s="40" t="s">
        <v>282</v>
      </c>
      <c r="U1" s="231" t="s">
        <v>283</v>
      </c>
      <c r="V1" s="65" t="s">
        <v>295</v>
      </c>
      <c r="W1" s="65" t="s">
        <v>282</v>
      </c>
      <c r="X1" s="219" t="s">
        <v>313</v>
      </c>
      <c r="Y1" s="226" t="s">
        <v>218</v>
      </c>
      <c r="Z1" s="226" t="s">
        <v>219</v>
      </c>
      <c r="AA1" s="232" t="s">
        <v>194</v>
      </c>
      <c r="AB1" s="232" t="s">
        <v>195</v>
      </c>
      <c r="AC1" s="25" t="s">
        <v>185</v>
      </c>
      <c r="AD1" s="219" t="s">
        <v>142</v>
      </c>
      <c r="AG1" s="219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25" t="s">
        <v>373</v>
      </c>
      <c r="AP1" s="225" t="s">
        <v>374</v>
      </c>
      <c r="AQ1" s="225" t="s">
        <v>375</v>
      </c>
      <c r="AR1" s="225" t="s">
        <v>376</v>
      </c>
      <c r="AS1" s="226" t="s">
        <v>525</v>
      </c>
      <c r="AT1" s="226" t="s">
        <v>526</v>
      </c>
    </row>
    <row r="2" spans="1:46">
      <c r="A2" s="25" t="s">
        <v>44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30"/>
      <c r="Q2" s="230"/>
      <c r="R2" s="228"/>
      <c r="S2" s="228"/>
      <c r="T2" s="40" t="s">
        <v>294</v>
      </c>
      <c r="U2" s="231"/>
      <c r="V2" s="65" t="s">
        <v>284</v>
      </c>
      <c r="W2" s="65" t="s">
        <v>284</v>
      </c>
      <c r="X2" s="219"/>
      <c r="Y2" s="226"/>
      <c r="Z2" s="226"/>
      <c r="AA2" s="232"/>
      <c r="AB2" s="232"/>
      <c r="AC2" s="25">
        <f>Losses!B3</f>
        <v>8.3999999999999995E-3</v>
      </c>
      <c r="AD2" s="219"/>
      <c r="AE2" t="s">
        <v>270</v>
      </c>
      <c r="AG2" s="219"/>
      <c r="AI2" s="226"/>
      <c r="AJ2" s="226"/>
      <c r="AK2" s="226"/>
      <c r="AL2" s="226"/>
      <c r="AM2" s="226"/>
      <c r="AN2" s="226"/>
      <c r="AO2" s="225"/>
      <c r="AP2" s="225"/>
      <c r="AQ2" s="225"/>
      <c r="AR2" s="225"/>
      <c r="AS2" s="226"/>
      <c r="AT2" s="226"/>
    </row>
    <row r="3" spans="1:46">
      <c r="A3" t="s">
        <v>45</v>
      </c>
      <c r="E3">
        <f>GT_NG!R3</f>
        <v>0</v>
      </c>
      <c r="F3">
        <f>GT_Spot!R3</f>
        <v>0</v>
      </c>
      <c r="G3">
        <f>PPCL_NG!R3</f>
        <v>0</v>
      </c>
      <c r="H3">
        <f>PPCL_Spot!R3</f>
        <v>0</v>
      </c>
      <c r="I3">
        <f>Bawana_NG!R3</f>
        <v>5.84</v>
      </c>
      <c r="J3">
        <f>Bawana_RLNG!R3</f>
        <v>0</v>
      </c>
      <c r="K3">
        <f>Bawana_Spot!R3</f>
        <v>0</v>
      </c>
      <c r="L3">
        <f>TWOMCL!Q3</f>
        <v>0</v>
      </c>
      <c r="M3">
        <f>EDWPCL!U3</f>
        <v>0</v>
      </c>
      <c r="N3">
        <f>'MSW BWN'!U3</f>
        <v>0</v>
      </c>
      <c r="O3">
        <v>0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SUMPRODUCT(LTA!J3:AN3,LTA!J$101:AN$101,LTA!J$107:AN$107)</f>
        <v>0</v>
      </c>
      <c r="U3" s="37">
        <f>SUMPRODUCT(LTA!J3:AN3,LTA!J$102:AN$102,LTA!J$107:AN$107)</f>
        <v>0</v>
      </c>
      <c r="V3" s="66">
        <f>SUMPRODUCT(MTOA!B3:G3,MTOA!B$102:G$102,MTOA!B$107:G$107)</f>
        <v>0</v>
      </c>
      <c r="W3" s="66">
        <f>SUMPRODUCT(MTOA!B3:G3,MTOA!B$101:G$101,MTOA!B$107:G$107)</f>
        <v>0</v>
      </c>
      <c r="X3">
        <v>0</v>
      </c>
      <c r="Y3" s="34">
        <f>IEX!L3</f>
        <v>0</v>
      </c>
      <c r="Z3" s="34">
        <f>IEX!R3</f>
        <v>0</v>
      </c>
      <c r="AA3" s="75">
        <f>STOA!L3</f>
        <v>7.7</v>
      </c>
      <c r="AB3" s="75">
        <f>-STOA!R3</f>
        <v>0</v>
      </c>
      <c r="AC3">
        <f>SUMIF(B3:AB3,"&gt;0")*$AC$2-SUMIF(B3:AB3,"&lt;0")*($AC$2/(1-$AC$2))+SUMIF(AI3:AR3,"&gt;0")*$AC$2-SUMIF(AI3:AR3,"&lt;0")*($AC$2/(1-$AC$2))</f>
        <v>0.125832</v>
      </c>
      <c r="AD3">
        <f>SUM(B3:AB3,AI3:AT3)-AC3</f>
        <v>14.854167999999998</v>
      </c>
      <c r="AE3">
        <f>'IDT-1'!D3</f>
        <v>0</v>
      </c>
      <c r="AF3" s="24"/>
      <c r="AG3">
        <f>SUM(AD3:AF3)</f>
        <v>14.854167999999998</v>
      </c>
      <c r="AI3" s="34">
        <f>PXIL!L3</f>
        <v>0</v>
      </c>
      <c r="AJ3" s="34">
        <f>PXIL!R3</f>
        <v>0</v>
      </c>
      <c r="AK3" s="34">
        <f>RTM_IEX!L3</f>
        <v>1.44</v>
      </c>
      <c r="AL3" s="34">
        <f>RTM_IEX!R3</f>
        <v>0</v>
      </c>
      <c r="AM3" s="34">
        <f>RTM_PXI!L3</f>
        <v>0</v>
      </c>
      <c r="AN3" s="34">
        <f>RTM_PXI!R3</f>
        <v>0</v>
      </c>
      <c r="AO3" s="148">
        <f>GDAM_IEX!L3</f>
        <v>0</v>
      </c>
      <c r="AP3" s="148">
        <f>GDAM_IEX!R3</f>
        <v>0</v>
      </c>
      <c r="AQ3" s="148">
        <f>GDAM_PXI!L3</f>
        <v>0</v>
      </c>
      <c r="AR3" s="148">
        <f>GDAM_PXI!R3</f>
        <v>0</v>
      </c>
      <c r="AS3">
        <f>HPX!L3</f>
        <v>0</v>
      </c>
      <c r="AT3">
        <f>HPX!R3</f>
        <v>0</v>
      </c>
    </row>
    <row r="4" spans="1:46">
      <c r="A4" t="s">
        <v>46</v>
      </c>
      <c r="E4">
        <f>GT_NG!R4</f>
        <v>0</v>
      </c>
      <c r="F4">
        <f>GT_Spot!R4</f>
        <v>0</v>
      </c>
      <c r="G4">
        <f>PPCL_NG!R4</f>
        <v>0</v>
      </c>
      <c r="H4">
        <f>PPCL_Spot!R4</f>
        <v>0</v>
      </c>
      <c r="I4">
        <f>Bawana_NG!R4</f>
        <v>5.84</v>
      </c>
      <c r="J4">
        <f>Bawana_RLNG!R4</f>
        <v>0</v>
      </c>
      <c r="K4">
        <f>Bawana_Spot!R4</f>
        <v>0</v>
      </c>
      <c r="L4">
        <f>TWOMCL!Q4</f>
        <v>0</v>
      </c>
      <c r="M4">
        <f>EDWPCL!U4</f>
        <v>0</v>
      </c>
      <c r="N4">
        <f>'MSW BWN'!U4</f>
        <v>0</v>
      </c>
      <c r="O4">
        <v>0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SUMPRODUCT(LTA!J4:AN4,LTA!J$101:AN$101,LTA!J$107:AN$107)</f>
        <v>0</v>
      </c>
      <c r="U4" s="37">
        <f>SUMPRODUCT(LTA!J4:AN4,LTA!J$102:AN$102,LTA!J$107:AN$107)</f>
        <v>0</v>
      </c>
      <c r="V4" s="66">
        <f>SUMPRODUCT(MTOA!B4:G4,MTOA!B$102:G$102,MTOA!B$107:G$107)</f>
        <v>0</v>
      </c>
      <c r="W4" s="66">
        <f>SUMPRODUCT(MTOA!B4:G4,MTOA!B$101:G$101,MTOA!B$107:G$107)</f>
        <v>0</v>
      </c>
      <c r="X4">
        <v>0</v>
      </c>
      <c r="Y4" s="34">
        <f>IEX!L4</f>
        <v>0</v>
      </c>
      <c r="Z4" s="34">
        <f>IEX!R4</f>
        <v>0</v>
      </c>
      <c r="AA4" s="75">
        <f>STOA!L4</f>
        <v>7.7</v>
      </c>
      <c r="AB4" s="75">
        <f>-STOA!R4</f>
        <v>0</v>
      </c>
      <c r="AC4">
        <f t="shared" ref="AC4:AC67" si="0">SUMIF(B4:AB4,"&gt;0")*$AC$2-SUMIF(B4:AB4,"&lt;0")*($AC$2/(1-$AC$2))+SUMIF(AI4:AR4,"&gt;0")*$AC$2-SUMIF(AI4:AR4,"&lt;0")*($AC$2/(1-$AC$2))</f>
        <v>0.12179999999999999</v>
      </c>
      <c r="AD4">
        <f t="shared" ref="AD4:AD67" si="1">SUM(B4:AB4,AI4:AT4)-AC4</f>
        <v>14.3782</v>
      </c>
      <c r="AE4">
        <f>'IDT-1'!D4</f>
        <v>0</v>
      </c>
      <c r="AF4" s="24"/>
      <c r="AG4">
        <f t="shared" ref="AG4:AG67" si="2">SUM(AD4:AF4)</f>
        <v>14.3782</v>
      </c>
      <c r="AI4" s="34">
        <f>PXIL!L4</f>
        <v>0</v>
      </c>
      <c r="AJ4" s="34">
        <f>PXIL!R4</f>
        <v>0</v>
      </c>
      <c r="AK4" s="34">
        <f>RTM_IEX!L4</f>
        <v>0.96</v>
      </c>
      <c r="AL4" s="34">
        <f>RTM_IEX!R4</f>
        <v>0</v>
      </c>
      <c r="AM4" s="34">
        <f>RTM_PXI!L4</f>
        <v>0</v>
      </c>
      <c r="AN4" s="34">
        <f>RTM_PXI!R4</f>
        <v>0</v>
      </c>
      <c r="AO4" s="148">
        <f>GDAM_IEX!L4</f>
        <v>0</v>
      </c>
      <c r="AP4" s="148">
        <f>GDAM_IEX!R4</f>
        <v>0</v>
      </c>
      <c r="AQ4" s="148">
        <f>GDAM_PXI!L4</f>
        <v>0</v>
      </c>
      <c r="AR4" s="148">
        <f>GDAM_PXI!R4</f>
        <v>0</v>
      </c>
      <c r="AS4">
        <f>HPX!L4</f>
        <v>0</v>
      </c>
      <c r="AT4">
        <f>HPX!R4</f>
        <v>0</v>
      </c>
    </row>
    <row r="5" spans="1:46">
      <c r="A5" t="s">
        <v>47</v>
      </c>
      <c r="E5">
        <f>GT_NG!R5</f>
        <v>0</v>
      </c>
      <c r="F5">
        <f>GT_Spot!R5</f>
        <v>0</v>
      </c>
      <c r="G5">
        <f>PPCL_NG!R5</f>
        <v>0</v>
      </c>
      <c r="H5">
        <f>PPCL_Spot!R5</f>
        <v>0</v>
      </c>
      <c r="I5">
        <f>Bawana_NG!R5</f>
        <v>5.84</v>
      </c>
      <c r="J5">
        <f>Bawana_RLNG!R5</f>
        <v>0</v>
      </c>
      <c r="K5">
        <f>Bawana_Spot!R5</f>
        <v>0</v>
      </c>
      <c r="L5">
        <f>TWOMCL!Q5</f>
        <v>0</v>
      </c>
      <c r="M5">
        <f>EDWPCL!U5</f>
        <v>0</v>
      </c>
      <c r="N5">
        <f>'MSW BWN'!U5</f>
        <v>0</v>
      </c>
      <c r="O5">
        <v>0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SUMPRODUCT(LTA!J5:AN5,LTA!J$101:AN$101,LTA!J$107:AN$107)</f>
        <v>0</v>
      </c>
      <c r="U5" s="37">
        <f>SUMPRODUCT(LTA!J5:AN5,LTA!J$102:AN$102,LTA!J$107:AN$107)</f>
        <v>0</v>
      </c>
      <c r="V5" s="66">
        <f>SUMPRODUCT(MTOA!B5:G5,MTOA!B$102:G$102,MTOA!B$107:G$107)</f>
        <v>0</v>
      </c>
      <c r="W5" s="66">
        <f>SUMPRODUCT(MTOA!B5:G5,MTOA!B$101:G$101,MTOA!B$107:G$107)</f>
        <v>0</v>
      </c>
      <c r="X5">
        <v>0</v>
      </c>
      <c r="Y5" s="34">
        <f>IEX!L5</f>
        <v>0</v>
      </c>
      <c r="Z5" s="34">
        <f>IEX!R5</f>
        <v>0</v>
      </c>
      <c r="AA5" s="75">
        <f>STOA!L5</f>
        <v>7.7</v>
      </c>
      <c r="AB5" s="75">
        <f>-STOA!R5</f>
        <v>0</v>
      </c>
      <c r="AC5">
        <f t="shared" si="0"/>
        <v>0.11860799999999999</v>
      </c>
      <c r="AD5">
        <f t="shared" si="1"/>
        <v>14.001391999999999</v>
      </c>
      <c r="AE5">
        <f>'IDT-1'!D5</f>
        <v>0</v>
      </c>
      <c r="AF5" s="24"/>
      <c r="AG5">
        <f t="shared" si="2"/>
        <v>14.001391999999999</v>
      </c>
      <c r="AI5" s="34">
        <f>PXIL!L5</f>
        <v>0</v>
      </c>
      <c r="AJ5" s="34">
        <f>PXIL!R5</f>
        <v>0</v>
      </c>
      <c r="AK5" s="34">
        <f>RTM_IEX!L5</f>
        <v>0.57999999999999996</v>
      </c>
      <c r="AL5" s="34">
        <f>RTM_IEX!R5</f>
        <v>0</v>
      </c>
      <c r="AM5" s="34">
        <f>RTM_PXI!L5</f>
        <v>0</v>
      </c>
      <c r="AN5" s="34">
        <f>RTM_PXI!R5</f>
        <v>0</v>
      </c>
      <c r="AO5" s="148">
        <f>GDAM_IEX!L5</f>
        <v>0</v>
      </c>
      <c r="AP5" s="148">
        <f>GDAM_IEX!R5</f>
        <v>0</v>
      </c>
      <c r="AQ5" s="148">
        <f>GDAM_PXI!L5</f>
        <v>0</v>
      </c>
      <c r="AR5" s="148">
        <f>GDAM_PXI!R5</f>
        <v>0</v>
      </c>
      <c r="AS5">
        <f>HPX!L5</f>
        <v>0</v>
      </c>
      <c r="AT5">
        <f>HPX!R5</f>
        <v>0</v>
      </c>
    </row>
    <row r="6" spans="1:46">
      <c r="A6" t="s">
        <v>48</v>
      </c>
      <c r="E6">
        <f>GT_NG!R6</f>
        <v>0</v>
      </c>
      <c r="F6">
        <f>GT_Spot!R6</f>
        <v>0</v>
      </c>
      <c r="G6">
        <f>PPCL_NG!R6</f>
        <v>0</v>
      </c>
      <c r="H6">
        <f>PPCL_Spot!R6</f>
        <v>0</v>
      </c>
      <c r="I6">
        <f>Bawana_NG!R6</f>
        <v>5.84</v>
      </c>
      <c r="J6">
        <f>Bawana_RLNG!R6</f>
        <v>0</v>
      </c>
      <c r="K6">
        <f>Bawana_Spot!R6</f>
        <v>0</v>
      </c>
      <c r="L6">
        <f>TWOMCL!Q6</f>
        <v>0</v>
      </c>
      <c r="M6">
        <f>EDWPCL!U6</f>
        <v>0</v>
      </c>
      <c r="N6">
        <f>'MSW BWN'!U6</f>
        <v>0</v>
      </c>
      <c r="O6">
        <v>0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SUMPRODUCT(LTA!J6:AN6,LTA!J$101:AN$101,LTA!J$107:AN$107)</f>
        <v>0</v>
      </c>
      <c r="U6" s="37">
        <f>SUMPRODUCT(LTA!J6:AN6,LTA!J$102:AN$102,LTA!J$107:AN$107)</f>
        <v>0</v>
      </c>
      <c r="V6" s="66">
        <f>SUMPRODUCT(MTOA!B6:G6,MTOA!B$102:G$102,MTOA!B$107:G$107)</f>
        <v>0</v>
      </c>
      <c r="W6" s="66">
        <f>SUMPRODUCT(MTOA!B6:G6,MTOA!B$101:G$101,MTOA!B$107:G$107)</f>
        <v>0</v>
      </c>
      <c r="X6">
        <v>0</v>
      </c>
      <c r="Y6" s="34">
        <f>IEX!L6</f>
        <v>0</v>
      </c>
      <c r="Z6" s="34">
        <f>IEX!R6</f>
        <v>0</v>
      </c>
      <c r="AA6" s="75">
        <f>STOA!L6</f>
        <v>7.7</v>
      </c>
      <c r="AB6" s="75">
        <f>-STOA!R6</f>
        <v>0</v>
      </c>
      <c r="AC6">
        <f t="shared" si="0"/>
        <v>0.11373599999999999</v>
      </c>
      <c r="AD6">
        <f t="shared" si="1"/>
        <v>13.426264</v>
      </c>
      <c r="AE6">
        <f>'IDT-1'!D6</f>
        <v>0</v>
      </c>
      <c r="AF6" s="24"/>
      <c r="AG6">
        <f t="shared" si="2"/>
        <v>13.426264</v>
      </c>
      <c r="AI6" s="34">
        <f>PXIL!L6</f>
        <v>0</v>
      </c>
      <c r="AJ6" s="34">
        <f>PXIL!R6</f>
        <v>0</v>
      </c>
      <c r="AK6" s="34">
        <f>RTM_IEX!L6</f>
        <v>0</v>
      </c>
      <c r="AL6" s="34">
        <f>RTM_IEX!R6</f>
        <v>0</v>
      </c>
      <c r="AM6" s="34">
        <f>RTM_PXI!L6</f>
        <v>0</v>
      </c>
      <c r="AN6" s="34">
        <f>RTM_PXI!R6</f>
        <v>0</v>
      </c>
      <c r="AO6" s="148">
        <f>GDAM_IEX!L6</f>
        <v>0</v>
      </c>
      <c r="AP6" s="148">
        <f>GDAM_IEX!R6</f>
        <v>0</v>
      </c>
      <c r="AQ6" s="148">
        <f>GDAM_PXI!L6</f>
        <v>0</v>
      </c>
      <c r="AR6" s="148">
        <f>GDAM_PXI!R6</f>
        <v>0</v>
      </c>
      <c r="AS6">
        <f>HPX!L6</f>
        <v>0</v>
      </c>
      <c r="AT6">
        <f>HPX!R6</f>
        <v>0</v>
      </c>
    </row>
    <row r="7" spans="1:46">
      <c r="A7" t="s">
        <v>49</v>
      </c>
      <c r="E7">
        <f>GT_NG!R7</f>
        <v>0</v>
      </c>
      <c r="F7">
        <f>GT_Spot!R7</f>
        <v>0</v>
      </c>
      <c r="G7">
        <f>PPCL_NG!R7</f>
        <v>0</v>
      </c>
      <c r="H7">
        <f>PPCL_Spot!R7</f>
        <v>0</v>
      </c>
      <c r="I7">
        <f>Bawana_NG!R7</f>
        <v>5.8400000000000007</v>
      </c>
      <c r="J7">
        <f>Bawana_RLNG!R7</f>
        <v>0</v>
      </c>
      <c r="K7">
        <f>Bawana_Spot!R7</f>
        <v>0</v>
      </c>
      <c r="L7">
        <f>TWOMCL!Q7</f>
        <v>0</v>
      </c>
      <c r="M7">
        <f>EDWPCL!U7</f>
        <v>0</v>
      </c>
      <c r="N7">
        <f>'MSW BWN'!U7</f>
        <v>0</v>
      </c>
      <c r="O7">
        <v>0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SUMPRODUCT(LTA!J7:AN7,LTA!J$101:AN$101,LTA!J$107:AN$107)</f>
        <v>0</v>
      </c>
      <c r="U7" s="37">
        <f>SUMPRODUCT(LTA!J7:AN7,LTA!J$102:AN$102,LTA!J$107:AN$107)</f>
        <v>0</v>
      </c>
      <c r="V7" s="66">
        <f>SUMPRODUCT(MTOA!B7:G7,MTOA!B$102:G$102,MTOA!B$107:G$107)</f>
        <v>0</v>
      </c>
      <c r="W7" s="66">
        <f>SUMPRODUCT(MTOA!B7:G7,MTOA!B$101:G$101,MTOA!B$107:G$107)</f>
        <v>0</v>
      </c>
      <c r="X7">
        <v>0</v>
      </c>
      <c r="Y7" s="34">
        <f>IEX!L7</f>
        <v>0</v>
      </c>
      <c r="Z7" s="34">
        <f>IEX!R7</f>
        <v>0</v>
      </c>
      <c r="AA7" s="75">
        <f>STOA!L7</f>
        <v>7.7</v>
      </c>
      <c r="AB7" s="75">
        <f>-STOA!R7</f>
        <v>0</v>
      </c>
      <c r="AC7">
        <f t="shared" si="0"/>
        <v>0.12220715772488908</v>
      </c>
      <c r="AD7">
        <f t="shared" si="1"/>
        <v>12.417792842275112</v>
      </c>
      <c r="AE7">
        <f>'IDT-1'!D7</f>
        <v>0</v>
      </c>
      <c r="AF7" s="24"/>
      <c r="AG7">
        <f t="shared" si="2"/>
        <v>12.417792842275112</v>
      </c>
      <c r="AI7" s="34">
        <f>PXIL!L7</f>
        <v>0</v>
      </c>
      <c r="AJ7" s="34">
        <f>PXIL!R7</f>
        <v>0</v>
      </c>
      <c r="AK7" s="34">
        <f>RTM_IEX!L7</f>
        <v>0</v>
      </c>
      <c r="AL7" s="34">
        <f>RTM_IEX!R7</f>
        <v>-1</v>
      </c>
      <c r="AM7" s="34">
        <f>RTM_PXI!L7</f>
        <v>0</v>
      </c>
      <c r="AN7" s="34">
        <f>RTM_PXI!R7</f>
        <v>0</v>
      </c>
      <c r="AO7" s="148">
        <f>GDAM_IEX!L7</f>
        <v>0</v>
      </c>
      <c r="AP7" s="148">
        <f>GDAM_IEX!R7</f>
        <v>0</v>
      </c>
      <c r="AQ7" s="148">
        <f>GDAM_PXI!L7</f>
        <v>0</v>
      </c>
      <c r="AR7" s="148">
        <f>GDAM_PXI!R7</f>
        <v>0</v>
      </c>
      <c r="AS7">
        <f>HPX!L7</f>
        <v>0</v>
      </c>
      <c r="AT7">
        <f>HPX!R7</f>
        <v>0</v>
      </c>
    </row>
    <row r="8" spans="1:46">
      <c r="A8" t="s">
        <v>50</v>
      </c>
      <c r="E8">
        <f>GT_NG!R8</f>
        <v>0</v>
      </c>
      <c r="F8">
        <f>GT_Spot!R8</f>
        <v>0</v>
      </c>
      <c r="G8">
        <f>PPCL_NG!R8</f>
        <v>0</v>
      </c>
      <c r="H8">
        <f>PPCL_Spot!R8</f>
        <v>0</v>
      </c>
      <c r="I8">
        <f>Bawana_NG!R8</f>
        <v>5.8400000000000007</v>
      </c>
      <c r="J8">
        <f>Bawana_RLNG!R8</f>
        <v>0</v>
      </c>
      <c r="K8">
        <f>Bawana_Spot!R8</f>
        <v>0</v>
      </c>
      <c r="L8">
        <f>TWOMCL!Q8</f>
        <v>0</v>
      </c>
      <c r="M8">
        <f>EDWPCL!U8</f>
        <v>0</v>
      </c>
      <c r="N8">
        <f>'MSW BWN'!U8</f>
        <v>0</v>
      </c>
      <c r="O8">
        <v>0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SUMPRODUCT(LTA!J8:AN8,LTA!J$101:AN$101,LTA!J$107:AN$107)</f>
        <v>0</v>
      </c>
      <c r="U8" s="37">
        <f>SUMPRODUCT(LTA!J8:AN8,LTA!J$102:AN$102,LTA!J$107:AN$107)</f>
        <v>0</v>
      </c>
      <c r="V8" s="66">
        <f>SUMPRODUCT(MTOA!B8:G8,MTOA!B$102:G$102,MTOA!B$107:G$107)</f>
        <v>0</v>
      </c>
      <c r="W8" s="66">
        <f>SUMPRODUCT(MTOA!B8:G8,MTOA!B$101:G$101,MTOA!B$107:G$107)</f>
        <v>0</v>
      </c>
      <c r="X8">
        <v>0</v>
      </c>
      <c r="Y8" s="34">
        <f>IEX!L8</f>
        <v>0</v>
      </c>
      <c r="Z8" s="34">
        <f>IEX!R8</f>
        <v>0</v>
      </c>
      <c r="AA8" s="75">
        <f>STOA!L8</f>
        <v>7.7</v>
      </c>
      <c r="AB8" s="75">
        <f>-STOA!R8</f>
        <v>0</v>
      </c>
      <c r="AC8">
        <f t="shared" si="0"/>
        <v>0.12220715772488908</v>
      </c>
      <c r="AD8">
        <f t="shared" si="1"/>
        <v>12.417792842275112</v>
      </c>
      <c r="AE8">
        <f>'IDT-1'!D8</f>
        <v>0</v>
      </c>
      <c r="AF8" s="24"/>
      <c r="AG8">
        <f t="shared" si="2"/>
        <v>12.417792842275112</v>
      </c>
      <c r="AI8" s="34">
        <f>PXIL!L8</f>
        <v>0</v>
      </c>
      <c r="AJ8" s="34">
        <f>PXIL!R8</f>
        <v>0</v>
      </c>
      <c r="AK8" s="34">
        <f>RTM_IEX!L8</f>
        <v>0</v>
      </c>
      <c r="AL8" s="34">
        <f>RTM_IEX!R8</f>
        <v>-1</v>
      </c>
      <c r="AM8" s="34">
        <f>RTM_PXI!L8</f>
        <v>0</v>
      </c>
      <c r="AN8" s="34">
        <f>RTM_PXI!R8</f>
        <v>0</v>
      </c>
      <c r="AO8" s="148">
        <f>GDAM_IEX!L8</f>
        <v>0</v>
      </c>
      <c r="AP8" s="148">
        <f>GDAM_IEX!R8</f>
        <v>0</v>
      </c>
      <c r="AQ8" s="148">
        <f>GDAM_PXI!L8</f>
        <v>0</v>
      </c>
      <c r="AR8" s="148">
        <f>GDAM_PXI!R8</f>
        <v>0</v>
      </c>
      <c r="AS8">
        <f>HPX!L8</f>
        <v>0</v>
      </c>
      <c r="AT8">
        <f>HPX!R8</f>
        <v>0</v>
      </c>
    </row>
    <row r="9" spans="1:46">
      <c r="A9" t="s">
        <v>51</v>
      </c>
      <c r="E9">
        <f>GT_NG!R9</f>
        <v>0</v>
      </c>
      <c r="F9">
        <f>GT_Spot!R9</f>
        <v>0</v>
      </c>
      <c r="G9">
        <f>PPCL_NG!R9</f>
        <v>0</v>
      </c>
      <c r="H9">
        <f>PPCL_Spot!R9</f>
        <v>0</v>
      </c>
      <c r="I9">
        <f>Bawana_NG!R9</f>
        <v>5.8400000000000007</v>
      </c>
      <c r="J9">
        <f>Bawana_RLNG!R9</f>
        <v>0</v>
      </c>
      <c r="K9">
        <f>Bawana_Spot!R9</f>
        <v>0</v>
      </c>
      <c r="L9">
        <f>TWOMCL!Q9</f>
        <v>0</v>
      </c>
      <c r="M9">
        <f>EDWPCL!U9</f>
        <v>0</v>
      </c>
      <c r="N9">
        <f>'MSW BWN'!U9</f>
        <v>0</v>
      </c>
      <c r="O9">
        <v>0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SUMPRODUCT(LTA!J9:AN9,LTA!J$101:AN$101,LTA!J$107:AN$107)</f>
        <v>0</v>
      </c>
      <c r="U9" s="37">
        <f>SUMPRODUCT(LTA!J9:AN9,LTA!J$102:AN$102,LTA!J$107:AN$107)</f>
        <v>0</v>
      </c>
      <c r="V9" s="66">
        <f>SUMPRODUCT(MTOA!B9:G9,MTOA!B$102:G$102,MTOA!B$107:G$107)</f>
        <v>0</v>
      </c>
      <c r="W9" s="66">
        <f>SUMPRODUCT(MTOA!B9:G9,MTOA!B$101:G$101,MTOA!B$107:G$107)</f>
        <v>0</v>
      </c>
      <c r="X9">
        <v>0</v>
      </c>
      <c r="Y9" s="34">
        <f>IEX!L9</f>
        <v>0</v>
      </c>
      <c r="Z9" s="34">
        <f>IEX!R9</f>
        <v>0</v>
      </c>
      <c r="AA9" s="75">
        <f>STOA!L9</f>
        <v>7.7</v>
      </c>
      <c r="AB9" s="75">
        <f>-STOA!R9</f>
        <v>0</v>
      </c>
      <c r="AC9">
        <f t="shared" si="0"/>
        <v>0.12390138926986688</v>
      </c>
      <c r="AD9">
        <f t="shared" si="1"/>
        <v>12.216098610730135</v>
      </c>
      <c r="AE9">
        <f>'IDT-1'!D9</f>
        <v>0</v>
      </c>
      <c r="AF9" s="24"/>
      <c r="AG9">
        <f t="shared" si="2"/>
        <v>12.216098610730135</v>
      </c>
      <c r="AI9" s="34">
        <f>PXIL!L9</f>
        <v>0</v>
      </c>
      <c r="AJ9" s="34">
        <f>PXIL!R9</f>
        <v>0</v>
      </c>
      <c r="AK9" s="34">
        <f>RTM_IEX!L9</f>
        <v>0</v>
      </c>
      <c r="AL9" s="34">
        <f>RTM_IEX!R9</f>
        <v>-1.2</v>
      </c>
      <c r="AM9" s="34">
        <f>RTM_PXI!L9</f>
        <v>0</v>
      </c>
      <c r="AN9" s="34">
        <f>RTM_PXI!R9</f>
        <v>0</v>
      </c>
      <c r="AO9" s="148">
        <f>GDAM_IEX!L9</f>
        <v>0</v>
      </c>
      <c r="AP9" s="148">
        <f>GDAM_IEX!R9</f>
        <v>0</v>
      </c>
      <c r="AQ9" s="148">
        <f>GDAM_PXI!L9</f>
        <v>0</v>
      </c>
      <c r="AR9" s="148">
        <f>GDAM_PXI!R9</f>
        <v>0</v>
      </c>
      <c r="AS9">
        <f>HPX!L9</f>
        <v>0</v>
      </c>
      <c r="AT9">
        <f>HPX!R9</f>
        <v>0</v>
      </c>
    </row>
    <row r="10" spans="1:46">
      <c r="A10" t="s">
        <v>52</v>
      </c>
      <c r="E10">
        <f>GT_NG!R10</f>
        <v>0</v>
      </c>
      <c r="F10">
        <f>GT_Spot!R10</f>
        <v>0</v>
      </c>
      <c r="G10">
        <f>PPCL_NG!R10</f>
        <v>0</v>
      </c>
      <c r="H10">
        <f>PPCL_Spot!R10</f>
        <v>0</v>
      </c>
      <c r="I10">
        <f>Bawana_NG!R10</f>
        <v>5.8400000000000007</v>
      </c>
      <c r="J10">
        <f>Bawana_RLNG!R10</f>
        <v>0</v>
      </c>
      <c r="K10">
        <f>Bawana_Spot!R10</f>
        <v>0</v>
      </c>
      <c r="L10">
        <f>TWOMCL!Q10</f>
        <v>0</v>
      </c>
      <c r="M10">
        <f>EDWPCL!U10</f>
        <v>0</v>
      </c>
      <c r="N10">
        <f>'MSW BWN'!U10</f>
        <v>0</v>
      </c>
      <c r="O10">
        <v>0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SUMPRODUCT(LTA!J10:AN10,LTA!J$101:AN$101,LTA!J$107:AN$107)</f>
        <v>0</v>
      </c>
      <c r="U10" s="37">
        <f>SUMPRODUCT(LTA!J10:AN10,LTA!J$102:AN$102,LTA!J$107:AN$107)</f>
        <v>0</v>
      </c>
      <c r="V10" s="66">
        <f>SUMPRODUCT(MTOA!B10:G10,MTOA!B$102:G$102,MTOA!B$107:G$107)</f>
        <v>0</v>
      </c>
      <c r="W10" s="66">
        <f>SUMPRODUCT(MTOA!B10:G10,MTOA!B$101:G$101,MTOA!B$107:G$107)</f>
        <v>0</v>
      </c>
      <c r="X10">
        <v>0</v>
      </c>
      <c r="Y10" s="34">
        <f>IEX!L10</f>
        <v>0</v>
      </c>
      <c r="Z10" s="34">
        <f>IEX!R10</f>
        <v>0</v>
      </c>
      <c r="AA10" s="75">
        <f>STOA!L10</f>
        <v>7.7</v>
      </c>
      <c r="AB10" s="75">
        <f>-STOA!R10</f>
        <v>0</v>
      </c>
      <c r="AC10">
        <f t="shared" si="0"/>
        <v>0.12390138926986688</v>
      </c>
      <c r="AD10">
        <f t="shared" si="1"/>
        <v>12.216098610730135</v>
      </c>
      <c r="AE10">
        <f>'IDT-1'!D10</f>
        <v>0</v>
      </c>
      <c r="AF10" s="24"/>
      <c r="AG10">
        <f t="shared" si="2"/>
        <v>12.216098610730135</v>
      </c>
      <c r="AI10" s="34">
        <f>PXIL!L10</f>
        <v>0</v>
      </c>
      <c r="AJ10" s="34">
        <f>PXIL!R10</f>
        <v>0</v>
      </c>
      <c r="AK10" s="34">
        <f>RTM_IEX!L10</f>
        <v>0</v>
      </c>
      <c r="AL10" s="34">
        <f>RTM_IEX!R10</f>
        <v>-1.2</v>
      </c>
      <c r="AM10" s="34">
        <f>RTM_PXI!L10</f>
        <v>0</v>
      </c>
      <c r="AN10" s="34">
        <f>RTM_PXI!R10</f>
        <v>0</v>
      </c>
      <c r="AO10" s="148">
        <f>GDAM_IEX!L10</f>
        <v>0</v>
      </c>
      <c r="AP10" s="148">
        <f>GDAM_IEX!R10</f>
        <v>0</v>
      </c>
      <c r="AQ10" s="148">
        <f>GDAM_PXI!L10</f>
        <v>0</v>
      </c>
      <c r="AR10" s="148">
        <f>GDAM_PXI!R10</f>
        <v>0</v>
      </c>
      <c r="AS10">
        <f>HPX!L10</f>
        <v>0</v>
      </c>
      <c r="AT10">
        <f>HPX!R10</f>
        <v>0</v>
      </c>
    </row>
    <row r="11" spans="1:46">
      <c r="A11" t="s">
        <v>53</v>
      </c>
      <c r="E11">
        <f>GT_NG!R11</f>
        <v>0</v>
      </c>
      <c r="F11">
        <f>GT_Spot!R11</f>
        <v>0</v>
      </c>
      <c r="G11">
        <f>PPCL_NG!R11</f>
        <v>0</v>
      </c>
      <c r="H11">
        <f>PPCL_Spot!R11</f>
        <v>0</v>
      </c>
      <c r="I11">
        <f>Bawana_NG!R11</f>
        <v>5.8400000000000007</v>
      </c>
      <c r="J11">
        <f>Bawana_RLNG!R11</f>
        <v>0</v>
      </c>
      <c r="K11">
        <f>Bawana_Spot!R11</f>
        <v>0</v>
      </c>
      <c r="L11">
        <f>TWOMCL!Q11</f>
        <v>0</v>
      </c>
      <c r="M11">
        <f>EDWPCL!U11</f>
        <v>0</v>
      </c>
      <c r="N11">
        <f>'MSW BWN'!U11</f>
        <v>0</v>
      </c>
      <c r="O11">
        <v>0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SUMPRODUCT(LTA!J11:AN11,LTA!J$101:AN$101,LTA!J$107:AN$107)</f>
        <v>0</v>
      </c>
      <c r="U11" s="37">
        <f>SUMPRODUCT(LTA!J11:AN11,LTA!J$102:AN$102,LTA!J$107:AN$107)</f>
        <v>0</v>
      </c>
      <c r="V11" s="66">
        <f>SUMPRODUCT(MTOA!B11:G11,MTOA!B$102:G$102,MTOA!B$107:G$107)</f>
        <v>0</v>
      </c>
      <c r="W11" s="66">
        <f>SUMPRODUCT(MTOA!B11:G11,MTOA!B$101:G$101,MTOA!B$107:G$107)</f>
        <v>0</v>
      </c>
      <c r="X11">
        <v>0</v>
      </c>
      <c r="Y11" s="34">
        <f>IEX!L11</f>
        <v>0</v>
      </c>
      <c r="Z11" s="34">
        <f>IEX!R11</f>
        <v>0</v>
      </c>
      <c r="AA11" s="75">
        <f>STOA!L11</f>
        <v>7.7</v>
      </c>
      <c r="AB11" s="75">
        <f>-STOA!R11</f>
        <v>0</v>
      </c>
      <c r="AC11">
        <f t="shared" si="0"/>
        <v>0.1247485050423558</v>
      </c>
      <c r="AD11">
        <f t="shared" si="1"/>
        <v>12.115251494957644</v>
      </c>
      <c r="AE11">
        <f>'IDT-1'!D11</f>
        <v>0</v>
      </c>
      <c r="AF11" s="24"/>
      <c r="AG11">
        <f t="shared" si="2"/>
        <v>12.115251494957644</v>
      </c>
      <c r="AI11" s="34">
        <f>PXIL!L11</f>
        <v>0</v>
      </c>
      <c r="AJ11" s="34">
        <f>PXIL!R11</f>
        <v>0</v>
      </c>
      <c r="AK11" s="34">
        <f>RTM_IEX!L11</f>
        <v>0</v>
      </c>
      <c r="AL11" s="34">
        <f>RTM_IEX!R11</f>
        <v>-1.3</v>
      </c>
      <c r="AM11" s="34">
        <f>RTM_PXI!L11</f>
        <v>0</v>
      </c>
      <c r="AN11" s="34">
        <f>RTM_PXI!R11</f>
        <v>0</v>
      </c>
      <c r="AO11" s="148">
        <f>GDAM_IEX!L11</f>
        <v>0</v>
      </c>
      <c r="AP11" s="148">
        <f>GDAM_IEX!R11</f>
        <v>0</v>
      </c>
      <c r="AQ11" s="148">
        <f>GDAM_PXI!L11</f>
        <v>0</v>
      </c>
      <c r="AR11" s="148">
        <f>GDAM_PXI!R11</f>
        <v>0</v>
      </c>
      <c r="AS11">
        <f>HPX!L11</f>
        <v>0</v>
      </c>
      <c r="AT11">
        <f>HPX!R11</f>
        <v>0</v>
      </c>
    </row>
    <row r="12" spans="1:46">
      <c r="A12" t="s">
        <v>54</v>
      </c>
      <c r="E12">
        <f>GT_NG!R12</f>
        <v>0</v>
      </c>
      <c r="F12">
        <f>GT_Spot!R12</f>
        <v>0</v>
      </c>
      <c r="G12">
        <f>PPCL_NG!R12</f>
        <v>0</v>
      </c>
      <c r="H12">
        <f>PPCL_Spot!R12</f>
        <v>0</v>
      </c>
      <c r="I12">
        <f>Bawana_NG!R12</f>
        <v>5.8400000000000007</v>
      </c>
      <c r="J12">
        <f>Bawana_RLNG!R12</f>
        <v>0</v>
      </c>
      <c r="K12">
        <f>Bawana_Spot!R12</f>
        <v>0</v>
      </c>
      <c r="L12">
        <f>TWOMCL!Q12</f>
        <v>0</v>
      </c>
      <c r="M12">
        <f>EDWPCL!U12</f>
        <v>0</v>
      </c>
      <c r="N12">
        <f>'MSW BWN'!U12</f>
        <v>0</v>
      </c>
      <c r="O12">
        <v>0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SUMPRODUCT(LTA!J12:AN12,LTA!J$101:AN$101,LTA!J$107:AN$107)</f>
        <v>0</v>
      </c>
      <c r="U12" s="37">
        <f>SUMPRODUCT(LTA!J12:AN12,LTA!J$102:AN$102,LTA!J$107:AN$107)</f>
        <v>0</v>
      </c>
      <c r="V12" s="66">
        <f>SUMPRODUCT(MTOA!B12:G12,MTOA!B$102:G$102,MTOA!B$107:G$107)</f>
        <v>0</v>
      </c>
      <c r="W12" s="66">
        <f>SUMPRODUCT(MTOA!B12:G12,MTOA!B$101:G$101,MTOA!B$107:G$107)</f>
        <v>0</v>
      </c>
      <c r="X12">
        <v>0</v>
      </c>
      <c r="Y12" s="34">
        <f>IEX!L12</f>
        <v>0</v>
      </c>
      <c r="Z12" s="34">
        <f>IEX!R12</f>
        <v>0</v>
      </c>
      <c r="AA12" s="75">
        <f>STOA!L12</f>
        <v>7.7</v>
      </c>
      <c r="AB12" s="75">
        <f>-STOA!R12</f>
        <v>0</v>
      </c>
      <c r="AC12">
        <f t="shared" si="0"/>
        <v>0.12559562081484471</v>
      </c>
      <c r="AD12">
        <f t="shared" si="1"/>
        <v>12.014404379185155</v>
      </c>
      <c r="AE12">
        <f>'IDT-1'!D12</f>
        <v>0</v>
      </c>
      <c r="AF12" s="24"/>
      <c r="AG12">
        <f t="shared" si="2"/>
        <v>12.014404379185155</v>
      </c>
      <c r="AI12" s="34">
        <f>PXIL!L12</f>
        <v>0</v>
      </c>
      <c r="AJ12" s="34">
        <f>PXIL!R12</f>
        <v>0</v>
      </c>
      <c r="AK12" s="34">
        <f>RTM_IEX!L12</f>
        <v>0</v>
      </c>
      <c r="AL12" s="34">
        <f>RTM_IEX!R12</f>
        <v>-1.4</v>
      </c>
      <c r="AM12" s="34">
        <f>RTM_PXI!L12</f>
        <v>0</v>
      </c>
      <c r="AN12" s="34">
        <f>RTM_PXI!R12</f>
        <v>0</v>
      </c>
      <c r="AO12" s="148">
        <f>GDAM_IEX!L12</f>
        <v>0</v>
      </c>
      <c r="AP12" s="148">
        <f>GDAM_IEX!R12</f>
        <v>0</v>
      </c>
      <c r="AQ12" s="148">
        <f>GDAM_PXI!L12</f>
        <v>0</v>
      </c>
      <c r="AR12" s="148">
        <f>GDAM_PXI!R12</f>
        <v>0</v>
      </c>
      <c r="AS12">
        <f>HPX!L12</f>
        <v>0</v>
      </c>
      <c r="AT12">
        <f>HPX!R12</f>
        <v>0</v>
      </c>
    </row>
    <row r="13" spans="1:46">
      <c r="A13" t="s">
        <v>55</v>
      </c>
      <c r="E13">
        <f>GT_NG!R13</f>
        <v>0</v>
      </c>
      <c r="F13">
        <f>GT_Spot!R13</f>
        <v>0</v>
      </c>
      <c r="G13">
        <f>PPCL_NG!R13</f>
        <v>0</v>
      </c>
      <c r="H13">
        <f>PPCL_Spot!R13</f>
        <v>0</v>
      </c>
      <c r="I13">
        <f>Bawana_NG!R13</f>
        <v>5.84</v>
      </c>
      <c r="J13">
        <f>Bawana_RLNG!R13</f>
        <v>0</v>
      </c>
      <c r="K13">
        <f>Bawana_Spot!R13</f>
        <v>0</v>
      </c>
      <c r="L13">
        <f>TWOMCL!Q13</f>
        <v>0</v>
      </c>
      <c r="M13">
        <f>EDWPCL!U13</f>
        <v>0</v>
      </c>
      <c r="N13">
        <f>'MSW BWN'!U13</f>
        <v>0</v>
      </c>
      <c r="O13">
        <v>0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SUMPRODUCT(LTA!J13:AN13,LTA!J$101:AN$101,LTA!J$107:AN$107)</f>
        <v>0</v>
      </c>
      <c r="U13" s="37">
        <f>SUMPRODUCT(LTA!J13:AN13,LTA!J$102:AN$102,LTA!J$107:AN$107)</f>
        <v>0</v>
      </c>
      <c r="V13" s="66">
        <f>SUMPRODUCT(MTOA!B13:G13,MTOA!B$102:G$102,MTOA!B$107:G$107)</f>
        <v>0</v>
      </c>
      <c r="W13" s="66">
        <f>SUMPRODUCT(MTOA!B13:G13,MTOA!B$101:G$101,MTOA!B$107:G$107)</f>
        <v>0</v>
      </c>
      <c r="X13">
        <v>0</v>
      </c>
      <c r="Y13" s="34">
        <f>IEX!L13</f>
        <v>0</v>
      </c>
      <c r="Z13" s="34">
        <f>IEX!R13</f>
        <v>0</v>
      </c>
      <c r="AA13" s="75">
        <f>STOA!L13</f>
        <v>7.7</v>
      </c>
      <c r="AB13" s="75">
        <f>-STOA!R13</f>
        <v>0</v>
      </c>
      <c r="AC13">
        <f t="shared" si="0"/>
        <v>0.12559562081484468</v>
      </c>
      <c r="AD13">
        <f t="shared" si="1"/>
        <v>12.014404379185153</v>
      </c>
      <c r="AE13">
        <f>'IDT-1'!D13</f>
        <v>0</v>
      </c>
      <c r="AF13" s="24"/>
      <c r="AG13">
        <f t="shared" si="2"/>
        <v>12.014404379185153</v>
      </c>
      <c r="AI13" s="34">
        <f>PXIL!L13</f>
        <v>0</v>
      </c>
      <c r="AJ13" s="34">
        <f>PXIL!R13</f>
        <v>0</v>
      </c>
      <c r="AK13" s="34">
        <f>RTM_IEX!L13</f>
        <v>0</v>
      </c>
      <c r="AL13" s="34">
        <f>RTM_IEX!R13</f>
        <v>-1.4</v>
      </c>
      <c r="AM13" s="34">
        <f>RTM_PXI!L13</f>
        <v>0</v>
      </c>
      <c r="AN13" s="34">
        <f>RTM_PXI!R13</f>
        <v>0</v>
      </c>
      <c r="AO13" s="148">
        <f>GDAM_IEX!L13</f>
        <v>0</v>
      </c>
      <c r="AP13" s="148">
        <f>GDAM_IEX!R13</f>
        <v>0</v>
      </c>
      <c r="AQ13" s="148">
        <f>GDAM_PXI!L13</f>
        <v>0</v>
      </c>
      <c r="AR13" s="148">
        <f>GDAM_PXI!R13</f>
        <v>0</v>
      </c>
      <c r="AS13">
        <f>HPX!L13</f>
        <v>0</v>
      </c>
      <c r="AT13">
        <f>HPX!R13</f>
        <v>0</v>
      </c>
    </row>
    <row r="14" spans="1:46">
      <c r="A14" t="s">
        <v>56</v>
      </c>
      <c r="E14">
        <f>GT_NG!R14</f>
        <v>0</v>
      </c>
      <c r="F14">
        <f>GT_Spot!R14</f>
        <v>0</v>
      </c>
      <c r="G14">
        <f>PPCL_NG!R14</f>
        <v>0</v>
      </c>
      <c r="H14">
        <f>PPCL_Spot!R14</f>
        <v>0</v>
      </c>
      <c r="I14">
        <f>Bawana_NG!R14</f>
        <v>5.84</v>
      </c>
      <c r="J14">
        <f>Bawana_RLNG!R14</f>
        <v>0</v>
      </c>
      <c r="K14">
        <f>Bawana_Spot!R14</f>
        <v>0</v>
      </c>
      <c r="L14">
        <f>TWOMCL!Q14</f>
        <v>0</v>
      </c>
      <c r="M14">
        <f>EDWPCL!U14</f>
        <v>0</v>
      </c>
      <c r="N14">
        <f>'MSW BWN'!U14</f>
        <v>0</v>
      </c>
      <c r="O14">
        <v>0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SUMPRODUCT(LTA!J14:AN14,LTA!J$101:AN$101,LTA!J$107:AN$107)</f>
        <v>0</v>
      </c>
      <c r="U14" s="37">
        <f>SUMPRODUCT(LTA!J14:AN14,LTA!J$102:AN$102,LTA!J$107:AN$107)</f>
        <v>0</v>
      </c>
      <c r="V14" s="66">
        <f>SUMPRODUCT(MTOA!B14:G14,MTOA!B$102:G$102,MTOA!B$107:G$107)</f>
        <v>0</v>
      </c>
      <c r="W14" s="66">
        <f>SUMPRODUCT(MTOA!B14:G14,MTOA!B$101:G$101,MTOA!B$107:G$107)</f>
        <v>0</v>
      </c>
      <c r="X14">
        <v>0</v>
      </c>
      <c r="Y14" s="34">
        <f>IEX!L14</f>
        <v>0</v>
      </c>
      <c r="Z14" s="34">
        <f>IEX!R14</f>
        <v>0</v>
      </c>
      <c r="AA14" s="75">
        <f>STOA!L14</f>
        <v>7.7</v>
      </c>
      <c r="AB14" s="75">
        <f>-STOA!R14</f>
        <v>0</v>
      </c>
      <c r="AC14">
        <f t="shared" si="0"/>
        <v>0.12559562081484468</v>
      </c>
      <c r="AD14">
        <f t="shared" si="1"/>
        <v>12.014404379185153</v>
      </c>
      <c r="AE14">
        <f>'IDT-1'!D14</f>
        <v>0</v>
      </c>
      <c r="AF14" s="24"/>
      <c r="AG14">
        <f t="shared" si="2"/>
        <v>12.014404379185153</v>
      </c>
      <c r="AI14" s="34">
        <f>PXIL!L14</f>
        <v>0</v>
      </c>
      <c r="AJ14" s="34">
        <f>PXIL!R14</f>
        <v>0</v>
      </c>
      <c r="AK14" s="34">
        <f>RTM_IEX!L14</f>
        <v>0</v>
      </c>
      <c r="AL14" s="34">
        <f>RTM_IEX!R14</f>
        <v>-1.4</v>
      </c>
      <c r="AM14" s="34">
        <f>RTM_PXI!L14</f>
        <v>0</v>
      </c>
      <c r="AN14" s="34">
        <f>RTM_PXI!R14</f>
        <v>0</v>
      </c>
      <c r="AO14" s="148">
        <f>GDAM_IEX!L14</f>
        <v>0</v>
      </c>
      <c r="AP14" s="148">
        <f>GDAM_IEX!R14</f>
        <v>0</v>
      </c>
      <c r="AQ14" s="148">
        <f>GDAM_PXI!L14</f>
        <v>0</v>
      </c>
      <c r="AR14" s="148">
        <f>GDAM_PXI!R14</f>
        <v>0</v>
      </c>
      <c r="AS14">
        <f>HPX!L14</f>
        <v>0</v>
      </c>
      <c r="AT14">
        <f>HPX!R14</f>
        <v>0</v>
      </c>
    </row>
    <row r="15" spans="1:46">
      <c r="A15" t="s">
        <v>57</v>
      </c>
      <c r="E15">
        <f>GT_NG!R15</f>
        <v>0</v>
      </c>
      <c r="F15">
        <f>GT_Spot!R15</f>
        <v>0</v>
      </c>
      <c r="G15">
        <f>PPCL_NG!R15</f>
        <v>0</v>
      </c>
      <c r="H15">
        <f>PPCL_Spot!R15</f>
        <v>0</v>
      </c>
      <c r="I15">
        <f>Bawana_NG!R15</f>
        <v>5.84</v>
      </c>
      <c r="J15">
        <f>Bawana_RLNG!R15</f>
        <v>0</v>
      </c>
      <c r="K15">
        <f>Bawana_Spot!R15</f>
        <v>0</v>
      </c>
      <c r="L15">
        <f>TWOMCL!Q15</f>
        <v>0</v>
      </c>
      <c r="M15">
        <f>EDWPCL!U15</f>
        <v>0</v>
      </c>
      <c r="N15">
        <f>'MSW BWN'!U15</f>
        <v>0</v>
      </c>
      <c r="O15">
        <v>0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SUMPRODUCT(LTA!J15:AN15,LTA!J$101:AN$101,LTA!J$107:AN$107)</f>
        <v>0</v>
      </c>
      <c r="U15" s="37">
        <f>SUMPRODUCT(LTA!J15:AN15,LTA!J$102:AN$102,LTA!J$107:AN$107)</f>
        <v>0</v>
      </c>
      <c r="V15" s="66">
        <f>SUMPRODUCT(MTOA!B15:G15,MTOA!B$102:G$102,MTOA!B$107:G$107)</f>
        <v>0</v>
      </c>
      <c r="W15" s="66">
        <f>SUMPRODUCT(MTOA!B15:G15,MTOA!B$101:G$101,MTOA!B$107:G$107)</f>
        <v>0</v>
      </c>
      <c r="X15">
        <v>0</v>
      </c>
      <c r="Y15" s="34">
        <f>IEX!L15</f>
        <v>0</v>
      </c>
      <c r="Z15" s="34">
        <f>IEX!R15</f>
        <v>0</v>
      </c>
      <c r="AA15" s="75">
        <f>STOA!L15</f>
        <v>7.7</v>
      </c>
      <c r="AB15" s="75">
        <f>-STOA!R15</f>
        <v>0</v>
      </c>
      <c r="AC15">
        <f t="shared" si="0"/>
        <v>0.12559562081484468</v>
      </c>
      <c r="AD15">
        <f t="shared" si="1"/>
        <v>12.014404379185153</v>
      </c>
      <c r="AE15">
        <f>'IDT-1'!D15</f>
        <v>0</v>
      </c>
      <c r="AF15" s="24"/>
      <c r="AG15">
        <f t="shared" si="2"/>
        <v>12.014404379185153</v>
      </c>
      <c r="AI15" s="34">
        <f>PXIL!L15</f>
        <v>0</v>
      </c>
      <c r="AJ15" s="34">
        <f>PXIL!R15</f>
        <v>0</v>
      </c>
      <c r="AK15" s="34">
        <f>RTM_IEX!L15</f>
        <v>0</v>
      </c>
      <c r="AL15" s="34">
        <f>RTM_IEX!R15</f>
        <v>-1.4</v>
      </c>
      <c r="AM15" s="34">
        <f>RTM_PXI!L15</f>
        <v>0</v>
      </c>
      <c r="AN15" s="34">
        <f>RTM_PXI!R15</f>
        <v>0</v>
      </c>
      <c r="AO15" s="148">
        <f>GDAM_IEX!L15</f>
        <v>0</v>
      </c>
      <c r="AP15" s="148">
        <f>GDAM_IEX!R15</f>
        <v>0</v>
      </c>
      <c r="AQ15" s="148">
        <f>GDAM_PXI!L15</f>
        <v>0</v>
      </c>
      <c r="AR15" s="148">
        <f>GDAM_PXI!R15</f>
        <v>0</v>
      </c>
      <c r="AS15">
        <f>HPX!L15</f>
        <v>0</v>
      </c>
      <c r="AT15">
        <f>HPX!R15</f>
        <v>0</v>
      </c>
    </row>
    <row r="16" spans="1:46">
      <c r="A16" t="s">
        <v>58</v>
      </c>
      <c r="E16">
        <f>GT_NG!R16</f>
        <v>0</v>
      </c>
      <c r="F16">
        <f>GT_Spot!R16</f>
        <v>0</v>
      </c>
      <c r="G16">
        <f>PPCL_NG!R16</f>
        <v>0</v>
      </c>
      <c r="H16">
        <f>PPCL_Spot!R16</f>
        <v>0</v>
      </c>
      <c r="I16">
        <f>Bawana_NG!R16</f>
        <v>5.84</v>
      </c>
      <c r="J16">
        <f>Bawana_RLNG!R16</f>
        <v>0</v>
      </c>
      <c r="K16">
        <f>Bawana_Spot!R16</f>
        <v>0</v>
      </c>
      <c r="L16">
        <f>TWOMCL!Q16</f>
        <v>0</v>
      </c>
      <c r="M16">
        <f>EDWPCL!U16</f>
        <v>0</v>
      </c>
      <c r="N16">
        <f>'MSW BWN'!U16</f>
        <v>0</v>
      </c>
      <c r="O16">
        <v>0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SUMPRODUCT(LTA!J16:AN16,LTA!J$101:AN$101,LTA!J$107:AN$107)</f>
        <v>0</v>
      </c>
      <c r="U16" s="37">
        <f>SUMPRODUCT(LTA!J16:AN16,LTA!J$102:AN$102,LTA!J$107:AN$107)</f>
        <v>0</v>
      </c>
      <c r="V16" s="66">
        <f>SUMPRODUCT(MTOA!B16:G16,MTOA!B$102:G$102,MTOA!B$107:G$107)</f>
        <v>0</v>
      </c>
      <c r="W16" s="66">
        <f>SUMPRODUCT(MTOA!B16:G16,MTOA!B$101:G$101,MTOA!B$107:G$107)</f>
        <v>0</v>
      </c>
      <c r="X16">
        <v>0</v>
      </c>
      <c r="Y16" s="34">
        <f>IEX!L16</f>
        <v>0</v>
      </c>
      <c r="Z16" s="34">
        <f>IEX!R16</f>
        <v>0</v>
      </c>
      <c r="AA16" s="75">
        <f>STOA!L16</f>
        <v>7.7</v>
      </c>
      <c r="AB16" s="75">
        <f>-STOA!R16</f>
        <v>0</v>
      </c>
      <c r="AC16">
        <f t="shared" si="0"/>
        <v>0.12474850504235578</v>
      </c>
      <c r="AD16">
        <f t="shared" si="1"/>
        <v>12.115251494957644</v>
      </c>
      <c r="AE16">
        <f>'IDT-1'!D16</f>
        <v>0</v>
      </c>
      <c r="AF16" s="24"/>
      <c r="AG16">
        <f t="shared" si="2"/>
        <v>12.115251494957644</v>
      </c>
      <c r="AI16" s="34">
        <f>PXIL!L16</f>
        <v>0</v>
      </c>
      <c r="AJ16" s="34">
        <f>PXIL!R16</f>
        <v>0</v>
      </c>
      <c r="AK16" s="34">
        <f>RTM_IEX!L16</f>
        <v>0</v>
      </c>
      <c r="AL16" s="34">
        <f>RTM_IEX!R16</f>
        <v>-1.3</v>
      </c>
      <c r="AM16" s="34">
        <f>RTM_PXI!L16</f>
        <v>0</v>
      </c>
      <c r="AN16" s="34">
        <f>RTM_PXI!R16</f>
        <v>0</v>
      </c>
      <c r="AO16" s="148">
        <f>GDAM_IEX!L16</f>
        <v>0</v>
      </c>
      <c r="AP16" s="148">
        <f>GDAM_IEX!R16</f>
        <v>0</v>
      </c>
      <c r="AQ16" s="148">
        <f>GDAM_PXI!L16</f>
        <v>0</v>
      </c>
      <c r="AR16" s="148">
        <f>GDAM_PXI!R16</f>
        <v>0</v>
      </c>
      <c r="AS16">
        <f>HPX!L16</f>
        <v>0</v>
      </c>
      <c r="AT16">
        <f>HPX!R16</f>
        <v>0</v>
      </c>
    </row>
    <row r="17" spans="1:46">
      <c r="A17" t="s">
        <v>59</v>
      </c>
      <c r="E17">
        <f>GT_NG!R17</f>
        <v>0</v>
      </c>
      <c r="F17">
        <f>GT_Spot!R17</f>
        <v>0</v>
      </c>
      <c r="G17">
        <f>PPCL_NG!R17</f>
        <v>0</v>
      </c>
      <c r="H17">
        <f>PPCL_Spot!R17</f>
        <v>0</v>
      </c>
      <c r="I17">
        <f>Bawana_NG!R17</f>
        <v>5.84</v>
      </c>
      <c r="J17">
        <f>Bawana_RLNG!R17</f>
        <v>0</v>
      </c>
      <c r="K17">
        <f>Bawana_Spot!R17</f>
        <v>0</v>
      </c>
      <c r="L17">
        <f>TWOMCL!Q17</f>
        <v>0</v>
      </c>
      <c r="M17">
        <f>EDWPCL!U17</f>
        <v>0</v>
      </c>
      <c r="N17">
        <f>'MSW BWN'!U17</f>
        <v>0</v>
      </c>
      <c r="O17">
        <v>0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SUMPRODUCT(LTA!J17:AN17,LTA!J$101:AN$101,LTA!J$107:AN$107)</f>
        <v>0</v>
      </c>
      <c r="U17" s="37">
        <f>SUMPRODUCT(LTA!J17:AN17,LTA!J$102:AN$102,LTA!J$107:AN$107)</f>
        <v>0</v>
      </c>
      <c r="V17" s="66">
        <f>SUMPRODUCT(MTOA!B17:G17,MTOA!B$102:G$102,MTOA!B$107:G$107)</f>
        <v>0</v>
      </c>
      <c r="W17" s="66">
        <f>SUMPRODUCT(MTOA!B17:G17,MTOA!B$101:G$101,MTOA!B$107:G$107)</f>
        <v>0</v>
      </c>
      <c r="X17">
        <v>0</v>
      </c>
      <c r="Y17" s="34">
        <f>IEX!L17</f>
        <v>0</v>
      </c>
      <c r="Z17" s="34">
        <f>IEX!R17</f>
        <v>0</v>
      </c>
      <c r="AA17" s="75">
        <f>STOA!L17</f>
        <v>7.7</v>
      </c>
      <c r="AB17" s="75">
        <f>-STOA!R17</f>
        <v>0</v>
      </c>
      <c r="AC17">
        <f t="shared" si="0"/>
        <v>0.12390138926986687</v>
      </c>
      <c r="AD17">
        <f t="shared" si="1"/>
        <v>12.216098610730134</v>
      </c>
      <c r="AE17">
        <f>'IDT-1'!D17</f>
        <v>0</v>
      </c>
      <c r="AF17" s="24"/>
      <c r="AG17">
        <f t="shared" si="2"/>
        <v>12.216098610730134</v>
      </c>
      <c r="AI17" s="34">
        <f>PXIL!L17</f>
        <v>0</v>
      </c>
      <c r="AJ17" s="34">
        <f>PXIL!R17</f>
        <v>0</v>
      </c>
      <c r="AK17" s="34">
        <f>RTM_IEX!L17</f>
        <v>0</v>
      </c>
      <c r="AL17" s="34">
        <f>RTM_IEX!R17</f>
        <v>-1.2</v>
      </c>
      <c r="AM17" s="34">
        <f>RTM_PXI!L17</f>
        <v>0</v>
      </c>
      <c r="AN17" s="34">
        <f>RTM_PXI!R17</f>
        <v>0</v>
      </c>
      <c r="AO17" s="148">
        <f>GDAM_IEX!L17</f>
        <v>0</v>
      </c>
      <c r="AP17" s="148">
        <f>GDAM_IEX!R17</f>
        <v>0</v>
      </c>
      <c r="AQ17" s="148">
        <f>GDAM_PXI!L17</f>
        <v>0</v>
      </c>
      <c r="AR17" s="148">
        <f>GDAM_PXI!R17</f>
        <v>0</v>
      </c>
      <c r="AS17">
        <f>HPX!L17</f>
        <v>0</v>
      </c>
      <c r="AT17">
        <f>HPX!R17</f>
        <v>0</v>
      </c>
    </row>
    <row r="18" spans="1:46">
      <c r="A18" t="s">
        <v>60</v>
      </c>
      <c r="E18">
        <f>GT_NG!R18</f>
        <v>0</v>
      </c>
      <c r="F18">
        <f>GT_Spot!R18</f>
        <v>0</v>
      </c>
      <c r="G18">
        <f>PPCL_NG!R18</f>
        <v>0</v>
      </c>
      <c r="H18">
        <f>PPCL_Spot!R18</f>
        <v>0</v>
      </c>
      <c r="I18">
        <f>Bawana_NG!R18</f>
        <v>5.84</v>
      </c>
      <c r="J18">
        <f>Bawana_RLNG!R18</f>
        <v>0</v>
      </c>
      <c r="K18">
        <f>Bawana_Spot!R18</f>
        <v>0</v>
      </c>
      <c r="L18">
        <f>TWOMCL!Q18</f>
        <v>0</v>
      </c>
      <c r="M18">
        <f>EDWPCL!U18</f>
        <v>0</v>
      </c>
      <c r="N18">
        <f>'MSW BWN'!U18</f>
        <v>0</v>
      </c>
      <c r="O18">
        <v>0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SUMPRODUCT(LTA!J18:AN18,LTA!J$101:AN$101,LTA!J$107:AN$107)</f>
        <v>0</v>
      </c>
      <c r="U18" s="37">
        <f>SUMPRODUCT(LTA!J18:AN18,LTA!J$102:AN$102,LTA!J$107:AN$107)</f>
        <v>0</v>
      </c>
      <c r="V18" s="66">
        <f>SUMPRODUCT(MTOA!B18:G18,MTOA!B$102:G$102,MTOA!B$107:G$107)</f>
        <v>0</v>
      </c>
      <c r="W18" s="66">
        <f>SUMPRODUCT(MTOA!B18:G18,MTOA!B$101:G$101,MTOA!B$107:G$107)</f>
        <v>0</v>
      </c>
      <c r="X18">
        <v>0</v>
      </c>
      <c r="Y18" s="34">
        <f>IEX!L18</f>
        <v>0</v>
      </c>
      <c r="Z18" s="34">
        <f>IEX!R18</f>
        <v>0</v>
      </c>
      <c r="AA18" s="75">
        <f>STOA!L18</f>
        <v>7.7</v>
      </c>
      <c r="AB18" s="75">
        <f>-STOA!R18</f>
        <v>0</v>
      </c>
      <c r="AC18">
        <f t="shared" si="0"/>
        <v>0.12220715772488906</v>
      </c>
      <c r="AD18">
        <f t="shared" si="1"/>
        <v>12.41779284227511</v>
      </c>
      <c r="AE18">
        <f>'IDT-1'!D18</f>
        <v>0</v>
      </c>
      <c r="AF18" s="24"/>
      <c r="AG18">
        <f t="shared" si="2"/>
        <v>12.41779284227511</v>
      </c>
      <c r="AI18" s="34">
        <f>PXIL!L18</f>
        <v>0</v>
      </c>
      <c r="AJ18" s="34">
        <f>PXIL!R18</f>
        <v>0</v>
      </c>
      <c r="AK18" s="34">
        <f>RTM_IEX!L18</f>
        <v>0</v>
      </c>
      <c r="AL18" s="34">
        <f>RTM_IEX!R18</f>
        <v>-1</v>
      </c>
      <c r="AM18" s="34">
        <f>RTM_PXI!L18</f>
        <v>0</v>
      </c>
      <c r="AN18" s="34">
        <f>RTM_PXI!R18</f>
        <v>0</v>
      </c>
      <c r="AO18" s="148">
        <f>GDAM_IEX!L18</f>
        <v>0</v>
      </c>
      <c r="AP18" s="148">
        <f>GDAM_IEX!R18</f>
        <v>0</v>
      </c>
      <c r="AQ18" s="148">
        <f>GDAM_PXI!L18</f>
        <v>0</v>
      </c>
      <c r="AR18" s="148">
        <f>GDAM_PXI!R18</f>
        <v>0</v>
      </c>
      <c r="AS18">
        <f>HPX!L18</f>
        <v>0</v>
      </c>
      <c r="AT18">
        <f>HPX!R18</f>
        <v>0</v>
      </c>
    </row>
    <row r="19" spans="1:46">
      <c r="A19" t="s">
        <v>61</v>
      </c>
      <c r="E19">
        <f>GT_NG!R19</f>
        <v>0</v>
      </c>
      <c r="F19">
        <f>GT_Spot!R19</f>
        <v>0</v>
      </c>
      <c r="G19">
        <f>PPCL_NG!R19</f>
        <v>0</v>
      </c>
      <c r="H19">
        <f>PPCL_Spot!R19</f>
        <v>0</v>
      </c>
      <c r="I19">
        <f>Bawana_NG!R19</f>
        <v>5.84</v>
      </c>
      <c r="J19">
        <f>Bawana_RLNG!R19</f>
        <v>0</v>
      </c>
      <c r="K19">
        <f>Bawana_Spot!R19</f>
        <v>0</v>
      </c>
      <c r="L19">
        <f>TWOMCL!Q19</f>
        <v>0</v>
      </c>
      <c r="M19">
        <f>EDWPCL!U19</f>
        <v>0</v>
      </c>
      <c r="N19">
        <f>'MSW BWN'!U19</f>
        <v>0</v>
      </c>
      <c r="O19">
        <v>0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SUMPRODUCT(LTA!J19:AN19,LTA!J$101:AN$101,LTA!J$107:AN$107)</f>
        <v>0</v>
      </c>
      <c r="U19" s="37">
        <f>SUMPRODUCT(LTA!J19:AN19,LTA!J$102:AN$102,LTA!J$107:AN$107)</f>
        <v>0</v>
      </c>
      <c r="V19" s="66">
        <f>SUMPRODUCT(MTOA!B19:G19,MTOA!B$102:G$102,MTOA!B$107:G$107)</f>
        <v>0</v>
      </c>
      <c r="W19" s="66">
        <f>SUMPRODUCT(MTOA!B19:G19,MTOA!B$101:G$101,MTOA!B$107:G$107)</f>
        <v>0</v>
      </c>
      <c r="X19">
        <v>0</v>
      </c>
      <c r="Y19" s="34">
        <f>IEX!L19</f>
        <v>0</v>
      </c>
      <c r="Z19" s="34">
        <f>IEX!R19</f>
        <v>0</v>
      </c>
      <c r="AA19" s="75">
        <f>STOA!L19</f>
        <v>7.7</v>
      </c>
      <c r="AB19" s="75">
        <f>-STOA!R19</f>
        <v>0</v>
      </c>
      <c r="AC19">
        <f t="shared" si="0"/>
        <v>0.11373599999999999</v>
      </c>
      <c r="AD19">
        <f t="shared" si="1"/>
        <v>13.426264</v>
      </c>
      <c r="AE19">
        <f>'IDT-1'!D19</f>
        <v>0</v>
      </c>
      <c r="AF19" s="24"/>
      <c r="AG19">
        <f t="shared" si="2"/>
        <v>13.426264</v>
      </c>
      <c r="AI19" s="34">
        <f>PXIL!L19</f>
        <v>0</v>
      </c>
      <c r="AJ19" s="34">
        <f>PXIL!R19</f>
        <v>0</v>
      </c>
      <c r="AK19" s="34">
        <f>RTM_IEX!L19</f>
        <v>0</v>
      </c>
      <c r="AL19" s="34">
        <f>RTM_IEX!R19</f>
        <v>0</v>
      </c>
      <c r="AM19" s="34">
        <f>RTM_PXI!L19</f>
        <v>0</v>
      </c>
      <c r="AN19" s="34">
        <f>RTM_PXI!R19</f>
        <v>0</v>
      </c>
      <c r="AO19" s="148">
        <f>GDAM_IEX!L19</f>
        <v>0</v>
      </c>
      <c r="AP19" s="148">
        <f>GDAM_IEX!R19</f>
        <v>0</v>
      </c>
      <c r="AQ19" s="148">
        <f>GDAM_PXI!L19</f>
        <v>0</v>
      </c>
      <c r="AR19" s="148">
        <f>GDAM_PXI!R19</f>
        <v>0</v>
      </c>
      <c r="AS19">
        <f>HPX!L19</f>
        <v>0</v>
      </c>
      <c r="AT19">
        <f>HPX!R19</f>
        <v>0</v>
      </c>
    </row>
    <row r="20" spans="1:46">
      <c r="A20" t="s">
        <v>62</v>
      </c>
      <c r="E20">
        <f>GT_NG!R20</f>
        <v>0</v>
      </c>
      <c r="F20">
        <f>GT_Spot!R20</f>
        <v>0</v>
      </c>
      <c r="G20">
        <f>PPCL_NG!R20</f>
        <v>0</v>
      </c>
      <c r="H20">
        <f>PPCL_Spot!R20</f>
        <v>0</v>
      </c>
      <c r="I20">
        <f>Bawana_NG!R20</f>
        <v>5.84</v>
      </c>
      <c r="J20">
        <f>Bawana_RLNG!R20</f>
        <v>0</v>
      </c>
      <c r="K20">
        <f>Bawana_Spot!R20</f>
        <v>0</v>
      </c>
      <c r="L20">
        <f>TWOMCL!Q20</f>
        <v>0</v>
      </c>
      <c r="M20">
        <f>EDWPCL!U20</f>
        <v>0</v>
      </c>
      <c r="N20">
        <f>'MSW BWN'!U20</f>
        <v>0</v>
      </c>
      <c r="O20">
        <v>0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SUMPRODUCT(LTA!J20:AN20,LTA!J$101:AN$101,LTA!J$107:AN$107)</f>
        <v>0</v>
      </c>
      <c r="U20" s="37">
        <f>SUMPRODUCT(LTA!J20:AN20,LTA!J$102:AN$102,LTA!J$107:AN$107)</f>
        <v>0</v>
      </c>
      <c r="V20" s="66">
        <f>SUMPRODUCT(MTOA!B20:G20,MTOA!B$102:G$102,MTOA!B$107:G$107)</f>
        <v>0</v>
      </c>
      <c r="W20" s="66">
        <f>SUMPRODUCT(MTOA!B20:G20,MTOA!B$101:G$101,MTOA!B$107:G$107)</f>
        <v>0</v>
      </c>
      <c r="X20">
        <v>0</v>
      </c>
      <c r="Y20" s="34">
        <f>IEX!L20</f>
        <v>0</v>
      </c>
      <c r="Z20" s="34">
        <f>IEX!R20</f>
        <v>0</v>
      </c>
      <c r="AA20" s="75">
        <f>STOA!L20</f>
        <v>7.7</v>
      </c>
      <c r="AB20" s="75">
        <f>-STOA!R20</f>
        <v>0</v>
      </c>
      <c r="AC20">
        <f t="shared" si="0"/>
        <v>0.11776799999999998</v>
      </c>
      <c r="AD20">
        <f t="shared" si="1"/>
        <v>13.902232</v>
      </c>
      <c r="AE20">
        <f>'IDT-1'!D20</f>
        <v>0</v>
      </c>
      <c r="AF20" s="24"/>
      <c r="AG20">
        <f t="shared" si="2"/>
        <v>13.902232</v>
      </c>
      <c r="AI20" s="34">
        <f>PXIL!L20</f>
        <v>0</v>
      </c>
      <c r="AJ20" s="34">
        <f>PXIL!R20</f>
        <v>0</v>
      </c>
      <c r="AK20" s="34">
        <f>RTM_IEX!L20</f>
        <v>0.48</v>
      </c>
      <c r="AL20" s="34">
        <f>RTM_IEX!R20</f>
        <v>0</v>
      </c>
      <c r="AM20" s="34">
        <f>RTM_PXI!L20</f>
        <v>0</v>
      </c>
      <c r="AN20" s="34">
        <f>RTM_PXI!R20</f>
        <v>0</v>
      </c>
      <c r="AO20" s="148">
        <f>GDAM_IEX!L20</f>
        <v>0</v>
      </c>
      <c r="AP20" s="148">
        <f>GDAM_IEX!R20</f>
        <v>0</v>
      </c>
      <c r="AQ20" s="148">
        <f>GDAM_PXI!L20</f>
        <v>0</v>
      </c>
      <c r="AR20" s="148">
        <f>GDAM_PXI!R20</f>
        <v>0</v>
      </c>
      <c r="AS20">
        <f>HPX!L20</f>
        <v>0</v>
      </c>
      <c r="AT20">
        <f>HPX!R20</f>
        <v>0</v>
      </c>
    </row>
    <row r="21" spans="1:46">
      <c r="A21" t="s">
        <v>63</v>
      </c>
      <c r="E21">
        <f>GT_NG!R21</f>
        <v>0</v>
      </c>
      <c r="F21">
        <f>GT_Spot!R21</f>
        <v>0</v>
      </c>
      <c r="G21">
        <f>PPCL_NG!R21</f>
        <v>0</v>
      </c>
      <c r="H21">
        <f>PPCL_Spot!R21</f>
        <v>0</v>
      </c>
      <c r="I21">
        <f>Bawana_NG!R21</f>
        <v>5.84</v>
      </c>
      <c r="J21">
        <f>Bawana_RLNG!R21</f>
        <v>0</v>
      </c>
      <c r="K21">
        <f>Bawana_Spot!R21</f>
        <v>0</v>
      </c>
      <c r="L21">
        <f>TWOMCL!Q21</f>
        <v>0</v>
      </c>
      <c r="M21">
        <f>EDWPCL!U21</f>
        <v>0</v>
      </c>
      <c r="N21">
        <f>'MSW BWN'!U21</f>
        <v>0</v>
      </c>
      <c r="O21">
        <v>0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SUMPRODUCT(LTA!J21:AN21,LTA!J$101:AN$101,LTA!J$107:AN$107)</f>
        <v>0</v>
      </c>
      <c r="U21" s="37">
        <f>SUMPRODUCT(LTA!J21:AN21,LTA!J$102:AN$102,LTA!J$107:AN$107)</f>
        <v>0</v>
      </c>
      <c r="V21" s="66">
        <f>SUMPRODUCT(MTOA!B21:G21,MTOA!B$102:G$102,MTOA!B$107:G$107)</f>
        <v>0</v>
      </c>
      <c r="W21" s="66">
        <f>SUMPRODUCT(MTOA!B21:G21,MTOA!B$101:G$101,MTOA!B$107:G$107)</f>
        <v>0</v>
      </c>
      <c r="X21">
        <v>0</v>
      </c>
      <c r="Y21" s="34">
        <f>IEX!L21</f>
        <v>0</v>
      </c>
      <c r="Z21" s="34">
        <f>IEX!R21</f>
        <v>0</v>
      </c>
      <c r="AA21" s="75">
        <f>STOA!L21</f>
        <v>7.7</v>
      </c>
      <c r="AB21" s="75">
        <f>-STOA!R21</f>
        <v>0</v>
      </c>
      <c r="AC21">
        <f t="shared" si="0"/>
        <v>0.125832</v>
      </c>
      <c r="AD21">
        <f t="shared" si="1"/>
        <v>14.854167999999998</v>
      </c>
      <c r="AE21">
        <f>'IDT-1'!D21</f>
        <v>0</v>
      </c>
      <c r="AF21" s="24"/>
      <c r="AG21">
        <f t="shared" si="2"/>
        <v>14.854167999999998</v>
      </c>
      <c r="AI21" s="34">
        <f>PXIL!L21</f>
        <v>0</v>
      </c>
      <c r="AJ21" s="34">
        <f>PXIL!R21</f>
        <v>0</v>
      </c>
      <c r="AK21" s="34">
        <f>RTM_IEX!L21</f>
        <v>1.44</v>
      </c>
      <c r="AL21" s="34">
        <f>RTM_IEX!R21</f>
        <v>0</v>
      </c>
      <c r="AM21" s="34">
        <f>RTM_PXI!L21</f>
        <v>0</v>
      </c>
      <c r="AN21" s="34">
        <f>RTM_PXI!R21</f>
        <v>0</v>
      </c>
      <c r="AO21" s="148">
        <f>GDAM_IEX!L21</f>
        <v>0</v>
      </c>
      <c r="AP21" s="148">
        <f>GDAM_IEX!R21</f>
        <v>0</v>
      </c>
      <c r="AQ21" s="148">
        <f>GDAM_PXI!L21</f>
        <v>0</v>
      </c>
      <c r="AR21" s="148">
        <f>GDAM_PXI!R21</f>
        <v>0</v>
      </c>
      <c r="AS21">
        <f>HPX!L21</f>
        <v>0</v>
      </c>
      <c r="AT21">
        <f>HPX!R21</f>
        <v>0</v>
      </c>
    </row>
    <row r="22" spans="1:46">
      <c r="A22" t="s">
        <v>64</v>
      </c>
      <c r="E22">
        <f>GT_NG!R22</f>
        <v>0</v>
      </c>
      <c r="F22">
        <f>GT_Spot!R22</f>
        <v>0</v>
      </c>
      <c r="G22">
        <f>PPCL_NG!R22</f>
        <v>0</v>
      </c>
      <c r="H22">
        <f>PPCL_Spot!R22</f>
        <v>0</v>
      </c>
      <c r="I22">
        <f>Bawana_NG!R22</f>
        <v>5.84</v>
      </c>
      <c r="J22">
        <f>Bawana_RLNG!R22</f>
        <v>0</v>
      </c>
      <c r="K22">
        <f>Bawana_Spot!R22</f>
        <v>0</v>
      </c>
      <c r="L22">
        <f>TWOMCL!Q22</f>
        <v>0</v>
      </c>
      <c r="M22">
        <f>EDWPCL!U22</f>
        <v>0</v>
      </c>
      <c r="N22">
        <f>'MSW BWN'!U22</f>
        <v>0</v>
      </c>
      <c r="O22">
        <v>0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SUMPRODUCT(LTA!J22:AN22,LTA!J$101:AN$101,LTA!J$107:AN$107)</f>
        <v>0</v>
      </c>
      <c r="U22" s="37">
        <f>SUMPRODUCT(LTA!J22:AN22,LTA!J$102:AN$102,LTA!J$107:AN$107)</f>
        <v>0</v>
      </c>
      <c r="V22" s="66">
        <f>SUMPRODUCT(MTOA!B22:G22,MTOA!B$102:G$102,MTOA!B$107:G$107)</f>
        <v>0</v>
      </c>
      <c r="W22" s="66">
        <f>SUMPRODUCT(MTOA!B22:G22,MTOA!B$101:G$101,MTOA!B$107:G$107)</f>
        <v>0</v>
      </c>
      <c r="X22">
        <v>0</v>
      </c>
      <c r="Y22" s="34">
        <f>IEX!L22</f>
        <v>0</v>
      </c>
      <c r="Z22" s="34">
        <f>IEX!R22</f>
        <v>0</v>
      </c>
      <c r="AA22" s="75">
        <f>STOA!L22</f>
        <v>7.7</v>
      </c>
      <c r="AB22" s="75">
        <f>-STOA!R22</f>
        <v>0</v>
      </c>
      <c r="AC22">
        <f t="shared" si="0"/>
        <v>0.138768</v>
      </c>
      <c r="AD22">
        <f t="shared" si="1"/>
        <v>16.381232000000001</v>
      </c>
      <c r="AE22">
        <f>'IDT-1'!D22</f>
        <v>0</v>
      </c>
      <c r="AF22" s="24"/>
      <c r="AG22">
        <f t="shared" si="2"/>
        <v>16.381232000000001</v>
      </c>
      <c r="AI22" s="34">
        <f>PXIL!L22</f>
        <v>0</v>
      </c>
      <c r="AJ22" s="34">
        <f>PXIL!R22</f>
        <v>0</v>
      </c>
      <c r="AK22" s="34">
        <f>RTM_IEX!L22</f>
        <v>2.98</v>
      </c>
      <c r="AL22" s="34">
        <f>RTM_IEX!R22</f>
        <v>0</v>
      </c>
      <c r="AM22" s="34">
        <f>RTM_PXI!L22</f>
        <v>0</v>
      </c>
      <c r="AN22" s="34">
        <f>RTM_PXI!R22</f>
        <v>0</v>
      </c>
      <c r="AO22" s="148">
        <f>GDAM_IEX!L22</f>
        <v>0</v>
      </c>
      <c r="AP22" s="148">
        <f>GDAM_IEX!R22</f>
        <v>0</v>
      </c>
      <c r="AQ22" s="148">
        <f>GDAM_PXI!L22</f>
        <v>0</v>
      </c>
      <c r="AR22" s="148">
        <f>GDAM_PXI!R22</f>
        <v>0</v>
      </c>
      <c r="AS22">
        <f>HPX!L22</f>
        <v>0</v>
      </c>
      <c r="AT22">
        <f>HPX!R22</f>
        <v>0</v>
      </c>
    </row>
    <row r="23" spans="1:46">
      <c r="A23" t="s">
        <v>65</v>
      </c>
      <c r="E23">
        <f>GT_NG!R23</f>
        <v>0</v>
      </c>
      <c r="F23">
        <f>GT_Spot!R23</f>
        <v>0</v>
      </c>
      <c r="G23">
        <f>PPCL_NG!R23</f>
        <v>0</v>
      </c>
      <c r="H23">
        <f>PPCL_Spot!R23</f>
        <v>0</v>
      </c>
      <c r="I23">
        <f>Bawana_NG!R23</f>
        <v>5.84</v>
      </c>
      <c r="J23">
        <f>Bawana_RLNG!R23</f>
        <v>0</v>
      </c>
      <c r="K23">
        <f>Bawana_Spot!R23</f>
        <v>0</v>
      </c>
      <c r="L23">
        <f>TWOMCL!Q23</f>
        <v>0</v>
      </c>
      <c r="M23">
        <f>EDWPCL!U23</f>
        <v>0</v>
      </c>
      <c r="N23">
        <f>'MSW BWN'!U23</f>
        <v>0</v>
      </c>
      <c r="O23">
        <v>0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SUMPRODUCT(LTA!J23:AN23,LTA!J$101:AN$101,LTA!J$107:AN$107)</f>
        <v>0</v>
      </c>
      <c r="U23" s="37">
        <f>SUMPRODUCT(LTA!J23:AN23,LTA!J$102:AN$102,LTA!J$107:AN$107)</f>
        <v>0</v>
      </c>
      <c r="V23" s="66">
        <f>SUMPRODUCT(MTOA!B23:G23,MTOA!B$102:G$102,MTOA!B$107:G$107)</f>
        <v>0</v>
      </c>
      <c r="W23" s="66">
        <f>SUMPRODUCT(MTOA!B23:G23,MTOA!B$101:G$101,MTOA!B$107:G$107)</f>
        <v>0</v>
      </c>
      <c r="X23">
        <v>0</v>
      </c>
      <c r="Y23" s="34">
        <f>IEX!L23</f>
        <v>0</v>
      </c>
      <c r="Z23" s="34">
        <f>IEX!R23</f>
        <v>0</v>
      </c>
      <c r="AA23" s="75">
        <f>STOA!L23</f>
        <v>7.7</v>
      </c>
      <c r="AB23" s="75">
        <f>-STOA!R23</f>
        <v>0</v>
      </c>
      <c r="AC23">
        <f t="shared" si="0"/>
        <v>0.16228799999999999</v>
      </c>
      <c r="AD23">
        <f t="shared" si="1"/>
        <v>19.157712</v>
      </c>
      <c r="AE23">
        <f>'IDT-1'!D23</f>
        <v>0</v>
      </c>
      <c r="AF23" s="24"/>
      <c r="AG23">
        <f t="shared" si="2"/>
        <v>19.157712</v>
      </c>
      <c r="AI23" s="34">
        <f>PXIL!L23</f>
        <v>0</v>
      </c>
      <c r="AJ23" s="34">
        <f>PXIL!R23</f>
        <v>0</v>
      </c>
      <c r="AK23" s="34">
        <f>RTM_IEX!L23</f>
        <v>5.78</v>
      </c>
      <c r="AL23" s="34">
        <f>RTM_IEX!R23</f>
        <v>0</v>
      </c>
      <c r="AM23" s="34">
        <f>RTM_PXI!L23</f>
        <v>0</v>
      </c>
      <c r="AN23" s="34">
        <f>RTM_PXI!R23</f>
        <v>0</v>
      </c>
      <c r="AO23" s="148">
        <f>GDAM_IEX!L23</f>
        <v>0</v>
      </c>
      <c r="AP23" s="148">
        <f>GDAM_IEX!R23</f>
        <v>0</v>
      </c>
      <c r="AQ23" s="148">
        <f>GDAM_PXI!L23</f>
        <v>0</v>
      </c>
      <c r="AR23" s="148">
        <f>GDAM_PXI!R23</f>
        <v>0</v>
      </c>
      <c r="AS23">
        <f>HPX!L23</f>
        <v>0</v>
      </c>
      <c r="AT23">
        <f>HPX!R23</f>
        <v>0</v>
      </c>
    </row>
    <row r="24" spans="1:46">
      <c r="A24" t="s">
        <v>66</v>
      </c>
      <c r="E24">
        <f>GT_NG!R24</f>
        <v>0</v>
      </c>
      <c r="F24">
        <f>GT_Spot!R24</f>
        <v>0</v>
      </c>
      <c r="G24">
        <f>PPCL_NG!R24</f>
        <v>0</v>
      </c>
      <c r="H24">
        <f>PPCL_Spot!R24</f>
        <v>0</v>
      </c>
      <c r="I24">
        <f>Bawana_NG!R24</f>
        <v>5.84</v>
      </c>
      <c r="J24">
        <f>Bawana_RLNG!R24</f>
        <v>0</v>
      </c>
      <c r="K24">
        <f>Bawana_Spot!R24</f>
        <v>0</v>
      </c>
      <c r="L24">
        <f>TWOMCL!Q24</f>
        <v>0</v>
      </c>
      <c r="M24">
        <f>EDWPCL!U24</f>
        <v>0</v>
      </c>
      <c r="N24">
        <f>'MSW BWN'!U24</f>
        <v>0</v>
      </c>
      <c r="O24">
        <v>0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SUMPRODUCT(LTA!J24:AN24,LTA!J$101:AN$101,LTA!J$107:AN$107)</f>
        <v>0</v>
      </c>
      <c r="U24" s="37">
        <f>SUMPRODUCT(LTA!J24:AN24,LTA!J$102:AN$102,LTA!J$107:AN$107)</f>
        <v>0</v>
      </c>
      <c r="V24" s="66">
        <f>SUMPRODUCT(MTOA!B24:G24,MTOA!B$102:G$102,MTOA!B$107:G$107)</f>
        <v>0</v>
      </c>
      <c r="W24" s="66">
        <f>SUMPRODUCT(MTOA!B24:G24,MTOA!B$101:G$101,MTOA!B$107:G$107)</f>
        <v>0</v>
      </c>
      <c r="X24">
        <v>0</v>
      </c>
      <c r="Y24" s="34">
        <f>IEX!L24</f>
        <v>0</v>
      </c>
      <c r="Z24" s="34">
        <f>IEX!R24</f>
        <v>0</v>
      </c>
      <c r="AA24" s="75">
        <f>STOA!L24</f>
        <v>7.7</v>
      </c>
      <c r="AB24" s="75">
        <f>-STOA!R24</f>
        <v>0</v>
      </c>
      <c r="AC24">
        <f t="shared" si="0"/>
        <v>0.182448</v>
      </c>
      <c r="AD24">
        <f t="shared" si="1"/>
        <v>21.537551999999998</v>
      </c>
      <c r="AE24">
        <f>'IDT-1'!D24</f>
        <v>0</v>
      </c>
      <c r="AF24" s="24"/>
      <c r="AG24">
        <f t="shared" si="2"/>
        <v>21.537551999999998</v>
      </c>
      <c r="AI24" s="34">
        <f>PXIL!L24</f>
        <v>0</v>
      </c>
      <c r="AJ24" s="34">
        <f>PXIL!R24</f>
        <v>0</v>
      </c>
      <c r="AK24" s="34">
        <f>RTM_IEX!L24</f>
        <v>8.18</v>
      </c>
      <c r="AL24" s="34">
        <f>RTM_IEX!R24</f>
        <v>0</v>
      </c>
      <c r="AM24" s="34">
        <f>RTM_PXI!L24</f>
        <v>0</v>
      </c>
      <c r="AN24" s="34">
        <f>RTM_PXI!R24</f>
        <v>0</v>
      </c>
      <c r="AO24" s="148">
        <f>GDAM_IEX!L24</f>
        <v>0</v>
      </c>
      <c r="AP24" s="148">
        <f>GDAM_IEX!R24</f>
        <v>0</v>
      </c>
      <c r="AQ24" s="148">
        <f>GDAM_PXI!L24</f>
        <v>0</v>
      </c>
      <c r="AR24" s="148">
        <f>GDAM_PXI!R24</f>
        <v>0</v>
      </c>
      <c r="AS24">
        <f>HPX!L24</f>
        <v>0</v>
      </c>
      <c r="AT24">
        <f>HPX!R24</f>
        <v>0</v>
      </c>
    </row>
    <row r="25" spans="1:46">
      <c r="A25" t="s">
        <v>67</v>
      </c>
      <c r="E25">
        <f>GT_NG!R25</f>
        <v>0</v>
      </c>
      <c r="F25">
        <f>GT_Spot!R25</f>
        <v>0</v>
      </c>
      <c r="G25">
        <f>PPCL_NG!R25</f>
        <v>0</v>
      </c>
      <c r="H25">
        <f>PPCL_Spot!R25</f>
        <v>0</v>
      </c>
      <c r="I25">
        <f>Bawana_NG!R25</f>
        <v>5.84</v>
      </c>
      <c r="J25">
        <f>Bawana_RLNG!R25</f>
        <v>0</v>
      </c>
      <c r="K25">
        <f>Bawana_Spot!R25</f>
        <v>0</v>
      </c>
      <c r="L25">
        <f>TWOMCL!Q25</f>
        <v>0</v>
      </c>
      <c r="M25">
        <f>EDWPCL!U25</f>
        <v>0</v>
      </c>
      <c r="N25">
        <f>'MSW BWN'!U25</f>
        <v>0</v>
      </c>
      <c r="O25">
        <v>0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SUMPRODUCT(LTA!J25:AN25,LTA!J$101:AN$101,LTA!J$107:AN$107)</f>
        <v>0</v>
      </c>
      <c r="U25" s="37">
        <f>SUMPRODUCT(LTA!J25:AN25,LTA!J$102:AN$102,LTA!J$107:AN$107)</f>
        <v>0</v>
      </c>
      <c r="V25" s="66">
        <f>SUMPRODUCT(MTOA!B25:G25,MTOA!B$102:G$102,MTOA!B$107:G$107)</f>
        <v>0</v>
      </c>
      <c r="W25" s="66">
        <f>SUMPRODUCT(MTOA!B25:G25,MTOA!B$101:G$101,MTOA!B$107:G$107)</f>
        <v>0</v>
      </c>
      <c r="X25">
        <v>0</v>
      </c>
      <c r="Y25" s="34">
        <f>IEX!L25</f>
        <v>0</v>
      </c>
      <c r="Z25" s="34">
        <f>IEX!R25</f>
        <v>0</v>
      </c>
      <c r="AA25" s="75">
        <f>STOA!L25</f>
        <v>7.7</v>
      </c>
      <c r="AB25" s="75">
        <f>-STOA!R25</f>
        <v>0</v>
      </c>
      <c r="AC25">
        <f t="shared" si="0"/>
        <v>0.21235199999999999</v>
      </c>
      <c r="AD25">
        <f t="shared" si="1"/>
        <v>25.067648000000002</v>
      </c>
      <c r="AE25">
        <f>'IDT-1'!D25</f>
        <v>0</v>
      </c>
      <c r="AF25" s="24"/>
      <c r="AG25">
        <f t="shared" si="2"/>
        <v>25.067648000000002</v>
      </c>
      <c r="AI25" s="34">
        <f>PXIL!L25</f>
        <v>0</v>
      </c>
      <c r="AJ25" s="34">
        <f>PXIL!R25</f>
        <v>0</v>
      </c>
      <c r="AK25" s="34">
        <f>RTM_IEX!L25</f>
        <v>11.74</v>
      </c>
      <c r="AL25" s="34">
        <f>RTM_IEX!R25</f>
        <v>0</v>
      </c>
      <c r="AM25" s="34">
        <f>RTM_PXI!L25</f>
        <v>0</v>
      </c>
      <c r="AN25" s="34">
        <f>RTM_PXI!R25</f>
        <v>0</v>
      </c>
      <c r="AO25" s="148">
        <f>GDAM_IEX!L25</f>
        <v>0</v>
      </c>
      <c r="AP25" s="148">
        <f>GDAM_IEX!R25</f>
        <v>0</v>
      </c>
      <c r="AQ25" s="148">
        <f>GDAM_PXI!L25</f>
        <v>0</v>
      </c>
      <c r="AR25" s="148">
        <f>GDAM_PXI!R25</f>
        <v>0</v>
      </c>
      <c r="AS25">
        <f>HPX!L25</f>
        <v>0</v>
      </c>
      <c r="AT25">
        <f>HPX!R25</f>
        <v>0</v>
      </c>
    </row>
    <row r="26" spans="1:46">
      <c r="A26" t="s">
        <v>68</v>
      </c>
      <c r="E26">
        <f>GT_NG!R26</f>
        <v>0</v>
      </c>
      <c r="F26">
        <f>GT_Spot!R26</f>
        <v>0</v>
      </c>
      <c r="G26">
        <f>PPCL_NG!R26</f>
        <v>0</v>
      </c>
      <c r="H26">
        <f>PPCL_Spot!R26</f>
        <v>0</v>
      </c>
      <c r="I26">
        <f>Bawana_NG!R26</f>
        <v>5.84</v>
      </c>
      <c r="J26">
        <f>Bawana_RLNG!R26</f>
        <v>0</v>
      </c>
      <c r="K26">
        <f>Bawana_Spot!R26</f>
        <v>0</v>
      </c>
      <c r="L26">
        <f>TWOMCL!Q26</f>
        <v>0</v>
      </c>
      <c r="M26">
        <f>EDWPCL!U26</f>
        <v>0</v>
      </c>
      <c r="N26">
        <f>'MSW BWN'!U26</f>
        <v>0</v>
      </c>
      <c r="O26">
        <v>0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SUMPRODUCT(LTA!J26:AN26,LTA!J$101:AN$101,LTA!J$107:AN$107)</f>
        <v>0</v>
      </c>
      <c r="U26" s="37">
        <f>SUMPRODUCT(LTA!J26:AN26,LTA!J$102:AN$102,LTA!J$107:AN$107)</f>
        <v>0</v>
      </c>
      <c r="V26" s="66">
        <f>SUMPRODUCT(MTOA!B26:G26,MTOA!B$102:G$102,MTOA!B$107:G$107)</f>
        <v>0</v>
      </c>
      <c r="W26" s="66">
        <f>SUMPRODUCT(MTOA!B26:G26,MTOA!B$101:G$101,MTOA!B$107:G$107)</f>
        <v>0</v>
      </c>
      <c r="X26">
        <v>0</v>
      </c>
      <c r="Y26" s="34">
        <f>IEX!L26</f>
        <v>0</v>
      </c>
      <c r="Z26" s="34">
        <f>IEX!R26</f>
        <v>0</v>
      </c>
      <c r="AA26" s="75">
        <f>STOA!L26</f>
        <v>7.7</v>
      </c>
      <c r="AB26" s="75">
        <f>-STOA!R26</f>
        <v>0</v>
      </c>
      <c r="AC26">
        <f t="shared" si="0"/>
        <v>0.24149999999999999</v>
      </c>
      <c r="AD26">
        <f t="shared" si="1"/>
        <v>28.508500000000002</v>
      </c>
      <c r="AE26">
        <f>'IDT-1'!D26</f>
        <v>0</v>
      </c>
      <c r="AF26" s="24"/>
      <c r="AG26">
        <f t="shared" si="2"/>
        <v>28.508500000000002</v>
      </c>
      <c r="AI26" s="34">
        <f>PXIL!L26</f>
        <v>0</v>
      </c>
      <c r="AJ26" s="34">
        <f>PXIL!R26</f>
        <v>0</v>
      </c>
      <c r="AK26" s="34">
        <f>RTM_IEX!L26</f>
        <v>15.21</v>
      </c>
      <c r="AL26" s="34">
        <f>RTM_IEX!R26</f>
        <v>0</v>
      </c>
      <c r="AM26" s="34">
        <f>RTM_PXI!L26</f>
        <v>0</v>
      </c>
      <c r="AN26" s="34">
        <f>RTM_PXI!R26</f>
        <v>0</v>
      </c>
      <c r="AO26" s="148">
        <f>GDAM_IEX!L26</f>
        <v>0</v>
      </c>
      <c r="AP26" s="148">
        <f>GDAM_IEX!R26</f>
        <v>0</v>
      </c>
      <c r="AQ26" s="148">
        <f>GDAM_PXI!L26</f>
        <v>0</v>
      </c>
      <c r="AR26" s="148">
        <f>GDAM_PXI!R26</f>
        <v>0</v>
      </c>
      <c r="AS26">
        <f>HPX!L26</f>
        <v>0</v>
      </c>
      <c r="AT26">
        <f>HPX!R26</f>
        <v>0</v>
      </c>
    </row>
    <row r="27" spans="1:46">
      <c r="A27" t="s">
        <v>69</v>
      </c>
      <c r="E27">
        <f>GT_NG!R27</f>
        <v>0</v>
      </c>
      <c r="F27">
        <f>GT_Spot!R27</f>
        <v>0</v>
      </c>
      <c r="G27">
        <f>PPCL_NG!R27</f>
        <v>0</v>
      </c>
      <c r="H27">
        <f>PPCL_Spot!R27</f>
        <v>0</v>
      </c>
      <c r="I27">
        <f>Bawana_NG!R27</f>
        <v>5.8397718839107844</v>
      </c>
      <c r="J27">
        <f>Bawana_RLNG!R27</f>
        <v>0</v>
      </c>
      <c r="K27">
        <f>Bawana_Spot!R27</f>
        <v>0</v>
      </c>
      <c r="L27">
        <f>TWOMCL!Q27</f>
        <v>0</v>
      </c>
      <c r="M27">
        <f>EDWPCL!U27</f>
        <v>0</v>
      </c>
      <c r="N27">
        <f>'MSW BWN'!U27</f>
        <v>0</v>
      </c>
      <c r="O27">
        <v>0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SUMPRODUCT(LTA!J27:AN27,LTA!J$101:AN$101,LTA!J$107:AN$107)</f>
        <v>0</v>
      </c>
      <c r="U27" s="37">
        <f>SUMPRODUCT(LTA!J27:AN27,LTA!J$102:AN$102,LTA!J$107:AN$107)</f>
        <v>0</v>
      </c>
      <c r="V27" s="66">
        <f>SUMPRODUCT(MTOA!B27:G27,MTOA!B$102:G$102,MTOA!B$107:G$107)</f>
        <v>0</v>
      </c>
      <c r="W27" s="66">
        <f>SUMPRODUCT(MTOA!B27:G27,MTOA!B$101:G$101,MTOA!B$107:G$107)</f>
        <v>0</v>
      </c>
      <c r="X27">
        <v>0</v>
      </c>
      <c r="Y27" s="34">
        <f>IEX!L27</f>
        <v>0</v>
      </c>
      <c r="Z27" s="34">
        <f>IEX!R27</f>
        <v>0</v>
      </c>
      <c r="AA27" s="75">
        <f>STOA!L27</f>
        <v>7.7</v>
      </c>
      <c r="AB27" s="75">
        <f>-STOA!R27</f>
        <v>0</v>
      </c>
      <c r="AC27">
        <f t="shared" si="0"/>
        <v>0.27056208382485059</v>
      </c>
      <c r="AD27">
        <f t="shared" si="1"/>
        <v>31.939209800085941</v>
      </c>
      <c r="AE27">
        <f>'IDT-1'!D27</f>
        <v>0</v>
      </c>
      <c r="AF27" s="24"/>
      <c r="AG27">
        <f t="shared" si="2"/>
        <v>31.939209800085941</v>
      </c>
      <c r="AI27" s="34">
        <f>PXIL!L27</f>
        <v>0</v>
      </c>
      <c r="AJ27" s="34">
        <f>PXIL!R27</f>
        <v>0</v>
      </c>
      <c r="AK27" s="34">
        <f>RTM_IEX!L27</f>
        <v>18.670000000000002</v>
      </c>
      <c r="AL27" s="34">
        <f>RTM_IEX!R27</f>
        <v>0</v>
      </c>
      <c r="AM27" s="34">
        <f>RTM_PXI!L27</f>
        <v>0</v>
      </c>
      <c r="AN27" s="34">
        <f>RTM_PXI!R27</f>
        <v>0</v>
      </c>
      <c r="AO27" s="148">
        <f>GDAM_IEX!L27</f>
        <v>0</v>
      </c>
      <c r="AP27" s="148">
        <f>GDAM_IEX!R27</f>
        <v>0</v>
      </c>
      <c r="AQ27" s="148">
        <f>GDAM_PXI!L27</f>
        <v>0</v>
      </c>
      <c r="AR27" s="148">
        <f>GDAM_PXI!R27</f>
        <v>0</v>
      </c>
      <c r="AS27">
        <f>HPX!L27</f>
        <v>0</v>
      </c>
      <c r="AT27">
        <f>HPX!R27</f>
        <v>0</v>
      </c>
    </row>
    <row r="28" spans="1:46">
      <c r="A28" t="s">
        <v>70</v>
      </c>
      <c r="E28">
        <f>GT_NG!R28</f>
        <v>0</v>
      </c>
      <c r="F28">
        <f>GT_Spot!R28</f>
        <v>0</v>
      </c>
      <c r="G28">
        <f>PPCL_NG!R28</f>
        <v>0</v>
      </c>
      <c r="H28">
        <f>PPCL_Spot!R28</f>
        <v>0</v>
      </c>
      <c r="I28">
        <f>Bawana_NG!R28</f>
        <v>5.8397718839107844</v>
      </c>
      <c r="J28">
        <f>Bawana_RLNG!R28</f>
        <v>0</v>
      </c>
      <c r="K28">
        <f>Bawana_Spot!R28</f>
        <v>0</v>
      </c>
      <c r="L28">
        <f>TWOMCL!Q28</f>
        <v>0</v>
      </c>
      <c r="M28">
        <f>EDWPCL!U28</f>
        <v>0</v>
      </c>
      <c r="N28">
        <f>'MSW BWN'!U28</f>
        <v>0</v>
      </c>
      <c r="O28">
        <v>0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SUMPRODUCT(LTA!J28:AN28,LTA!J$101:AN$101,LTA!J$107:AN$107)</f>
        <v>0</v>
      </c>
      <c r="U28" s="37">
        <f>SUMPRODUCT(LTA!J28:AN28,LTA!J$102:AN$102,LTA!J$107:AN$107)</f>
        <v>0</v>
      </c>
      <c r="V28" s="66">
        <f>SUMPRODUCT(MTOA!B28:G28,MTOA!B$102:G$102,MTOA!B$107:G$107)</f>
        <v>0</v>
      </c>
      <c r="W28" s="66">
        <f>SUMPRODUCT(MTOA!B28:G28,MTOA!B$101:G$101,MTOA!B$107:G$107)</f>
        <v>0</v>
      </c>
      <c r="X28">
        <v>0</v>
      </c>
      <c r="Y28" s="34">
        <f>IEX!L28</f>
        <v>0</v>
      </c>
      <c r="Z28" s="34">
        <f>IEX!R28</f>
        <v>0</v>
      </c>
      <c r="AA28" s="75">
        <f>STOA!L28</f>
        <v>7.7</v>
      </c>
      <c r="AB28" s="75">
        <f>-STOA!R28</f>
        <v>0</v>
      </c>
      <c r="AC28">
        <f t="shared" si="0"/>
        <v>0.29811408382485055</v>
      </c>
      <c r="AD28">
        <f t="shared" si="1"/>
        <v>35.191657800085935</v>
      </c>
      <c r="AE28">
        <f>'IDT-1'!D28</f>
        <v>0</v>
      </c>
      <c r="AF28" s="24"/>
      <c r="AG28">
        <f t="shared" si="2"/>
        <v>35.191657800085935</v>
      </c>
      <c r="AI28" s="34">
        <f>PXIL!L28</f>
        <v>0</v>
      </c>
      <c r="AJ28" s="34">
        <f>PXIL!R28</f>
        <v>0</v>
      </c>
      <c r="AK28" s="34">
        <f>RTM_IEX!L28</f>
        <v>21.95</v>
      </c>
      <c r="AL28" s="34">
        <f>RTM_IEX!R28</f>
        <v>0</v>
      </c>
      <c r="AM28" s="34">
        <f>RTM_PXI!L28</f>
        <v>0</v>
      </c>
      <c r="AN28" s="34">
        <f>RTM_PXI!R28</f>
        <v>0</v>
      </c>
      <c r="AO28" s="148">
        <f>GDAM_IEX!L28</f>
        <v>0</v>
      </c>
      <c r="AP28" s="148">
        <f>GDAM_IEX!R28</f>
        <v>0</v>
      </c>
      <c r="AQ28" s="148">
        <f>GDAM_PXI!L28</f>
        <v>0</v>
      </c>
      <c r="AR28" s="148">
        <f>GDAM_PXI!R28</f>
        <v>0</v>
      </c>
      <c r="AS28">
        <f>HPX!L28</f>
        <v>0</v>
      </c>
      <c r="AT28">
        <f>HPX!R28</f>
        <v>0</v>
      </c>
    </row>
    <row r="29" spans="1:46">
      <c r="A29" t="s">
        <v>71</v>
      </c>
      <c r="E29">
        <f>GT_NG!R29</f>
        <v>0</v>
      </c>
      <c r="F29">
        <f>GT_Spot!R29</f>
        <v>0</v>
      </c>
      <c r="G29">
        <f>PPCL_NG!R29</f>
        <v>0</v>
      </c>
      <c r="H29">
        <f>PPCL_Spot!R29</f>
        <v>0</v>
      </c>
      <c r="I29">
        <f>Bawana_NG!R29</f>
        <v>5.8397718839107844</v>
      </c>
      <c r="J29">
        <f>Bawana_RLNG!R29</f>
        <v>0</v>
      </c>
      <c r="K29">
        <f>Bawana_Spot!R29</f>
        <v>0</v>
      </c>
      <c r="L29">
        <f>TWOMCL!Q29</f>
        <v>0</v>
      </c>
      <c r="M29">
        <f>EDWPCL!U29</f>
        <v>0</v>
      </c>
      <c r="N29">
        <f>'MSW BWN'!U29</f>
        <v>0</v>
      </c>
      <c r="O29">
        <v>0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SUMPRODUCT(LTA!J29:AN29,LTA!J$101:AN$101,LTA!J$107:AN$107)</f>
        <v>0</v>
      </c>
      <c r="U29" s="37">
        <f>SUMPRODUCT(LTA!J29:AN29,LTA!J$102:AN$102,LTA!J$107:AN$107)</f>
        <v>0</v>
      </c>
      <c r="V29" s="66">
        <f>SUMPRODUCT(MTOA!B29:G29,MTOA!B$102:G$102,MTOA!B$107:G$107)</f>
        <v>0</v>
      </c>
      <c r="W29" s="66">
        <f>SUMPRODUCT(MTOA!B29:G29,MTOA!B$101:G$101,MTOA!B$107:G$107)</f>
        <v>0</v>
      </c>
      <c r="X29">
        <v>0</v>
      </c>
      <c r="Y29" s="34">
        <f>IEX!L29</f>
        <v>8.6</v>
      </c>
      <c r="Z29" s="34">
        <f>IEX!R29</f>
        <v>0</v>
      </c>
      <c r="AA29" s="75">
        <f>STOA!L29</f>
        <v>7.7</v>
      </c>
      <c r="AB29" s="75">
        <f>-STOA!R29</f>
        <v>0</v>
      </c>
      <c r="AC29">
        <f t="shared" si="0"/>
        <v>0.31491408382485053</v>
      </c>
      <c r="AD29">
        <f t="shared" si="1"/>
        <v>37.174857800085931</v>
      </c>
      <c r="AE29">
        <f>'IDT-1'!D29</f>
        <v>0</v>
      </c>
      <c r="AF29" s="24"/>
      <c r="AG29">
        <f t="shared" si="2"/>
        <v>37.174857800085931</v>
      </c>
      <c r="AI29" s="34">
        <f>PXIL!L29</f>
        <v>0</v>
      </c>
      <c r="AJ29" s="34">
        <f>PXIL!R29</f>
        <v>0</v>
      </c>
      <c r="AK29" s="34">
        <f>RTM_IEX!L29</f>
        <v>6.74</v>
      </c>
      <c r="AL29" s="34">
        <f>RTM_IEX!R29</f>
        <v>0</v>
      </c>
      <c r="AM29" s="34">
        <f>RTM_PXI!L29</f>
        <v>0</v>
      </c>
      <c r="AN29" s="34">
        <f>RTM_PXI!R29</f>
        <v>0</v>
      </c>
      <c r="AO29" s="148">
        <f>GDAM_IEX!L29</f>
        <v>8.61</v>
      </c>
      <c r="AP29" s="148">
        <f>GDAM_IEX!R29</f>
        <v>0</v>
      </c>
      <c r="AQ29" s="148">
        <f>GDAM_PXI!L29</f>
        <v>0</v>
      </c>
      <c r="AR29" s="148">
        <f>GDAM_PXI!R29</f>
        <v>0</v>
      </c>
      <c r="AS29">
        <f>HPX!L29</f>
        <v>0</v>
      </c>
      <c r="AT29">
        <f>HPX!R29</f>
        <v>0</v>
      </c>
    </row>
    <row r="30" spans="1:46">
      <c r="A30" t="s">
        <v>72</v>
      </c>
      <c r="E30">
        <f>GT_NG!R30</f>
        <v>0</v>
      </c>
      <c r="F30">
        <f>GT_Spot!R30</f>
        <v>0</v>
      </c>
      <c r="G30">
        <f>PPCL_NG!R30</f>
        <v>0</v>
      </c>
      <c r="H30">
        <f>PPCL_Spot!R30</f>
        <v>0</v>
      </c>
      <c r="I30">
        <f>Bawana_NG!R30</f>
        <v>5.8397718839107844</v>
      </c>
      <c r="J30">
        <f>Bawana_RLNG!R30</f>
        <v>0</v>
      </c>
      <c r="K30">
        <f>Bawana_Spot!R30</f>
        <v>0</v>
      </c>
      <c r="L30">
        <f>TWOMCL!Q30</f>
        <v>0</v>
      </c>
      <c r="M30">
        <f>EDWPCL!U30</f>
        <v>0</v>
      </c>
      <c r="N30">
        <f>'MSW BWN'!U30</f>
        <v>0</v>
      </c>
      <c r="O30">
        <v>0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SUMPRODUCT(LTA!J30:AN30,LTA!J$101:AN$101,LTA!J$107:AN$107)</f>
        <v>0</v>
      </c>
      <c r="U30" s="37">
        <f>SUMPRODUCT(LTA!J30:AN30,LTA!J$102:AN$102,LTA!J$107:AN$107)</f>
        <v>0</v>
      </c>
      <c r="V30" s="66">
        <f>SUMPRODUCT(MTOA!B30:G30,MTOA!B$102:G$102,MTOA!B$107:G$107)</f>
        <v>0</v>
      </c>
      <c r="W30" s="66">
        <f>SUMPRODUCT(MTOA!B30:G30,MTOA!B$101:G$101,MTOA!B$107:G$107)</f>
        <v>0</v>
      </c>
      <c r="X30">
        <v>0</v>
      </c>
      <c r="Y30" s="34">
        <f>IEX!L30</f>
        <v>9.92</v>
      </c>
      <c r="Z30" s="34">
        <f>IEX!R30</f>
        <v>0</v>
      </c>
      <c r="AA30" s="75">
        <f>STOA!L30</f>
        <v>7.7</v>
      </c>
      <c r="AB30" s="75">
        <f>-STOA!R30</f>
        <v>0</v>
      </c>
      <c r="AC30">
        <f t="shared" si="0"/>
        <v>0.30449808382485055</v>
      </c>
      <c r="AD30">
        <f t="shared" si="1"/>
        <v>35.945273800085928</v>
      </c>
      <c r="AE30">
        <f>'IDT-1'!D30</f>
        <v>0</v>
      </c>
      <c r="AF30" s="24"/>
      <c r="AG30">
        <f t="shared" si="2"/>
        <v>35.945273800085928</v>
      </c>
      <c r="AI30" s="34">
        <f>PXIL!L30</f>
        <v>0</v>
      </c>
      <c r="AJ30" s="34">
        <f>PXIL!R30</f>
        <v>0</v>
      </c>
      <c r="AK30" s="34">
        <f>RTM_IEX!L30</f>
        <v>7.13</v>
      </c>
      <c r="AL30" s="34">
        <f>RTM_IEX!R30</f>
        <v>0</v>
      </c>
      <c r="AM30" s="34">
        <f>RTM_PXI!L30</f>
        <v>0</v>
      </c>
      <c r="AN30" s="34">
        <f>RTM_PXI!R30</f>
        <v>0</v>
      </c>
      <c r="AO30" s="148">
        <f>GDAM_IEX!L30</f>
        <v>5.66</v>
      </c>
      <c r="AP30" s="148">
        <f>GDAM_IEX!R30</f>
        <v>0</v>
      </c>
      <c r="AQ30" s="148">
        <f>GDAM_PXI!L30</f>
        <v>0</v>
      </c>
      <c r="AR30" s="148">
        <f>GDAM_PXI!R30</f>
        <v>0</v>
      </c>
      <c r="AS30">
        <f>HPX!L30</f>
        <v>0</v>
      </c>
      <c r="AT30">
        <f>HPX!R30</f>
        <v>0</v>
      </c>
    </row>
    <row r="31" spans="1:46">
      <c r="A31" t="s">
        <v>73</v>
      </c>
      <c r="E31">
        <f>GT_NG!R31</f>
        <v>0</v>
      </c>
      <c r="F31">
        <f>GT_Spot!R31</f>
        <v>0</v>
      </c>
      <c r="G31">
        <f>PPCL_NG!R31</f>
        <v>0</v>
      </c>
      <c r="H31">
        <f>PPCL_Spot!R31</f>
        <v>0</v>
      </c>
      <c r="I31">
        <f>Bawana_NG!R31</f>
        <v>5.8397718839107844</v>
      </c>
      <c r="J31">
        <f>Bawana_RLNG!R31</f>
        <v>0</v>
      </c>
      <c r="K31">
        <f>Bawana_Spot!R31</f>
        <v>0</v>
      </c>
      <c r="L31">
        <f>TWOMCL!Q31</f>
        <v>0</v>
      </c>
      <c r="M31">
        <f>EDWPCL!U31</f>
        <v>0</v>
      </c>
      <c r="N31">
        <f>'MSW BWN'!U31</f>
        <v>0</v>
      </c>
      <c r="O31">
        <v>0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SUMPRODUCT(LTA!J31:AN31,LTA!J$101:AN$101,LTA!J$107:AN$107)</f>
        <v>0</v>
      </c>
      <c r="U31" s="37">
        <f>SUMPRODUCT(LTA!J31:AN31,LTA!J$102:AN$102,LTA!J$107:AN$107)</f>
        <v>0</v>
      </c>
      <c r="V31" s="66">
        <f>SUMPRODUCT(MTOA!B31:G31,MTOA!B$102:G$102,MTOA!B$107:G$107)</f>
        <v>0</v>
      </c>
      <c r="W31" s="66">
        <f>SUMPRODUCT(MTOA!B31:G31,MTOA!B$101:G$101,MTOA!B$107:G$107)</f>
        <v>0</v>
      </c>
      <c r="X31">
        <v>0</v>
      </c>
      <c r="Y31" s="34">
        <f>IEX!L31</f>
        <v>8.0299999999999994</v>
      </c>
      <c r="Z31" s="34">
        <f>IEX!R31</f>
        <v>0</v>
      </c>
      <c r="AA31" s="75">
        <f>STOA!L31</f>
        <v>7.7</v>
      </c>
      <c r="AB31" s="75">
        <f>-STOA!R31</f>
        <v>0</v>
      </c>
      <c r="AC31">
        <f t="shared" si="0"/>
        <v>0.23293008382485053</v>
      </c>
      <c r="AD31">
        <f t="shared" si="1"/>
        <v>27.496841800085932</v>
      </c>
      <c r="AE31">
        <f>'IDT-1'!D31</f>
        <v>0</v>
      </c>
      <c r="AF31" s="24"/>
      <c r="AG31">
        <f t="shared" si="2"/>
        <v>27.496841800085932</v>
      </c>
      <c r="AI31" s="34">
        <f>PXIL!L31</f>
        <v>0</v>
      </c>
      <c r="AJ31" s="34">
        <f>PXIL!R31</f>
        <v>0</v>
      </c>
      <c r="AK31" s="34">
        <f>RTM_IEX!L31</f>
        <v>3.37</v>
      </c>
      <c r="AL31" s="34">
        <f>RTM_IEX!R31</f>
        <v>0</v>
      </c>
      <c r="AM31" s="34">
        <f>RTM_PXI!L31</f>
        <v>0</v>
      </c>
      <c r="AN31" s="34">
        <f>RTM_PXI!R31</f>
        <v>0</v>
      </c>
      <c r="AO31" s="148">
        <f>GDAM_IEX!L31</f>
        <v>2.79</v>
      </c>
      <c r="AP31" s="148">
        <f>GDAM_IEX!R31</f>
        <v>0</v>
      </c>
      <c r="AQ31" s="148">
        <f>GDAM_PXI!L31</f>
        <v>0</v>
      </c>
      <c r="AR31" s="148">
        <f>GDAM_PXI!R31</f>
        <v>0</v>
      </c>
      <c r="AS31">
        <f>HPX!L31</f>
        <v>0</v>
      </c>
      <c r="AT31">
        <f>HPX!R31</f>
        <v>0</v>
      </c>
    </row>
    <row r="32" spans="1:46">
      <c r="A32" t="s">
        <v>74</v>
      </c>
      <c r="E32">
        <f>GT_NG!R32</f>
        <v>0</v>
      </c>
      <c r="F32">
        <f>GT_Spot!R32</f>
        <v>0</v>
      </c>
      <c r="G32">
        <f>PPCL_NG!R32</f>
        <v>0</v>
      </c>
      <c r="H32">
        <f>PPCL_Spot!R32</f>
        <v>0</v>
      </c>
      <c r="I32">
        <f>Bawana_NG!R32</f>
        <v>5.8397718839107844</v>
      </c>
      <c r="J32">
        <f>Bawana_RLNG!R32</f>
        <v>0</v>
      </c>
      <c r="K32">
        <f>Bawana_Spot!R32</f>
        <v>0</v>
      </c>
      <c r="L32">
        <f>TWOMCL!Q32</f>
        <v>0</v>
      </c>
      <c r="M32">
        <f>EDWPCL!U32</f>
        <v>0</v>
      </c>
      <c r="N32">
        <f>'MSW BWN'!U32</f>
        <v>0</v>
      </c>
      <c r="O32">
        <v>0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SUMPRODUCT(LTA!J32:AN32,LTA!J$101:AN$101,LTA!J$107:AN$107)</f>
        <v>0</v>
      </c>
      <c r="U32" s="37">
        <f>SUMPRODUCT(LTA!J32:AN32,LTA!J$102:AN$102,LTA!J$107:AN$107)</f>
        <v>0</v>
      </c>
      <c r="V32" s="66">
        <f>SUMPRODUCT(MTOA!B32:G32,MTOA!B$102:G$102,MTOA!B$107:G$107)</f>
        <v>0</v>
      </c>
      <c r="W32" s="66">
        <f>SUMPRODUCT(MTOA!B32:G32,MTOA!B$101:G$101,MTOA!B$107:G$107)</f>
        <v>0</v>
      </c>
      <c r="X32">
        <v>0</v>
      </c>
      <c r="Y32" s="34">
        <f>IEX!L32</f>
        <v>6.35</v>
      </c>
      <c r="Z32" s="34">
        <f>IEX!R32</f>
        <v>0</v>
      </c>
      <c r="AA32" s="75">
        <f>STOA!L32</f>
        <v>7.87</v>
      </c>
      <c r="AB32" s="75">
        <f>-STOA!R32</f>
        <v>0</v>
      </c>
      <c r="AC32">
        <f t="shared" si="0"/>
        <v>0.20369808382485055</v>
      </c>
      <c r="AD32">
        <f t="shared" si="1"/>
        <v>24.046073800085932</v>
      </c>
      <c r="AE32">
        <f>'IDT-1'!D32</f>
        <v>0</v>
      </c>
      <c r="AF32" s="24"/>
      <c r="AG32">
        <f t="shared" si="2"/>
        <v>24.046073800085932</v>
      </c>
      <c r="AI32" s="34">
        <f>PXIL!L32</f>
        <v>0</v>
      </c>
      <c r="AJ32" s="34">
        <f>PXIL!R32</f>
        <v>0</v>
      </c>
      <c r="AK32" s="34">
        <f>RTM_IEX!L32</f>
        <v>2.27</v>
      </c>
      <c r="AL32" s="34">
        <f>RTM_IEX!R32</f>
        <v>0</v>
      </c>
      <c r="AM32" s="34">
        <f>RTM_PXI!L32</f>
        <v>0</v>
      </c>
      <c r="AN32" s="34">
        <f>RTM_PXI!R32</f>
        <v>0</v>
      </c>
      <c r="AO32" s="148">
        <f>GDAM_IEX!L32</f>
        <v>1.92</v>
      </c>
      <c r="AP32" s="148">
        <f>GDAM_IEX!R32</f>
        <v>0</v>
      </c>
      <c r="AQ32" s="148">
        <f>GDAM_PXI!L32</f>
        <v>0</v>
      </c>
      <c r="AR32" s="148">
        <f>GDAM_PXI!R32</f>
        <v>0</v>
      </c>
      <c r="AS32">
        <f>HPX!L32</f>
        <v>0</v>
      </c>
      <c r="AT32">
        <f>HPX!R32</f>
        <v>0</v>
      </c>
    </row>
    <row r="33" spans="1:46">
      <c r="A33" t="s">
        <v>75</v>
      </c>
      <c r="E33">
        <f>GT_NG!R33</f>
        <v>0</v>
      </c>
      <c r="F33">
        <f>GT_Spot!R33</f>
        <v>0</v>
      </c>
      <c r="G33">
        <f>PPCL_NG!R33</f>
        <v>0</v>
      </c>
      <c r="H33">
        <f>PPCL_Spot!R33</f>
        <v>0</v>
      </c>
      <c r="I33">
        <f>Bawana_NG!R33</f>
        <v>5.8397718839107844</v>
      </c>
      <c r="J33">
        <f>Bawana_RLNG!R33</f>
        <v>0</v>
      </c>
      <c r="K33">
        <f>Bawana_Spot!R33</f>
        <v>0</v>
      </c>
      <c r="L33">
        <f>TWOMCL!Q33</f>
        <v>0</v>
      </c>
      <c r="M33">
        <f>EDWPCL!U33</f>
        <v>0</v>
      </c>
      <c r="N33">
        <f>'MSW BWN'!U33</f>
        <v>0</v>
      </c>
      <c r="O33">
        <v>0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SUMPRODUCT(LTA!J33:AN33,LTA!J$101:AN$101,LTA!J$107:AN$107)</f>
        <v>0</v>
      </c>
      <c r="U33" s="37">
        <f>SUMPRODUCT(LTA!J33:AN33,LTA!J$102:AN$102,LTA!J$107:AN$107)</f>
        <v>0</v>
      </c>
      <c r="V33" s="66">
        <f>SUMPRODUCT(MTOA!B33:G33,MTOA!B$102:G$102,MTOA!B$107:G$107)</f>
        <v>0</v>
      </c>
      <c r="W33" s="66">
        <f>SUMPRODUCT(MTOA!B33:G33,MTOA!B$101:G$101,MTOA!B$107:G$107)</f>
        <v>0</v>
      </c>
      <c r="X33">
        <v>0</v>
      </c>
      <c r="Y33" s="34">
        <f>IEX!L33</f>
        <v>4.76</v>
      </c>
      <c r="Z33" s="34">
        <f>IEX!R33</f>
        <v>0</v>
      </c>
      <c r="AA33" s="75">
        <f>STOA!L33</f>
        <v>8.25</v>
      </c>
      <c r="AB33" s="75">
        <f>-STOA!R33</f>
        <v>0</v>
      </c>
      <c r="AC33">
        <f t="shared" si="0"/>
        <v>0.18555408382485056</v>
      </c>
      <c r="AD33">
        <f t="shared" si="1"/>
        <v>21.904217800085931</v>
      </c>
      <c r="AE33">
        <f>'IDT-1'!D33</f>
        <v>0</v>
      </c>
      <c r="AF33" s="24"/>
      <c r="AG33">
        <f t="shared" si="2"/>
        <v>21.904217800085931</v>
      </c>
      <c r="AI33" s="34">
        <f>PXIL!L33</f>
        <v>0</v>
      </c>
      <c r="AJ33" s="34">
        <f>PXIL!R33</f>
        <v>0</v>
      </c>
      <c r="AK33" s="34">
        <f>RTM_IEX!L33</f>
        <v>1.95</v>
      </c>
      <c r="AL33" s="34">
        <f>RTM_IEX!R33</f>
        <v>0</v>
      </c>
      <c r="AM33" s="34">
        <f>RTM_PXI!L33</f>
        <v>0</v>
      </c>
      <c r="AN33" s="34">
        <f>RTM_PXI!R33</f>
        <v>0</v>
      </c>
      <c r="AO33" s="148">
        <f>GDAM_IEX!L33</f>
        <v>1.29</v>
      </c>
      <c r="AP33" s="148">
        <f>GDAM_IEX!R33</f>
        <v>0</v>
      </c>
      <c r="AQ33" s="148">
        <f>GDAM_PXI!L33</f>
        <v>0</v>
      </c>
      <c r="AR33" s="148">
        <f>GDAM_PXI!R33</f>
        <v>0</v>
      </c>
      <c r="AS33">
        <f>HPX!L33</f>
        <v>0</v>
      </c>
      <c r="AT33">
        <f>HPX!R33</f>
        <v>0</v>
      </c>
    </row>
    <row r="34" spans="1:46">
      <c r="A34" t="s">
        <v>76</v>
      </c>
      <c r="E34">
        <f>GT_NG!R34</f>
        <v>0</v>
      </c>
      <c r="F34">
        <f>GT_Spot!R34</f>
        <v>0</v>
      </c>
      <c r="G34">
        <f>PPCL_NG!R34</f>
        <v>0</v>
      </c>
      <c r="H34">
        <f>PPCL_Spot!R34</f>
        <v>0</v>
      </c>
      <c r="I34">
        <f>Bawana_NG!R34</f>
        <v>5.8397718839107844</v>
      </c>
      <c r="J34">
        <f>Bawana_RLNG!R34</f>
        <v>0</v>
      </c>
      <c r="K34">
        <f>Bawana_Spot!R34</f>
        <v>0</v>
      </c>
      <c r="L34">
        <f>TWOMCL!Q34</f>
        <v>0</v>
      </c>
      <c r="M34">
        <f>EDWPCL!U34</f>
        <v>0</v>
      </c>
      <c r="N34">
        <f>'MSW BWN'!U34</f>
        <v>0</v>
      </c>
      <c r="O34">
        <v>0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SUMPRODUCT(LTA!J34:AN34,LTA!J$101:AN$101,LTA!J$107:AN$107)</f>
        <v>0</v>
      </c>
      <c r="U34" s="37">
        <f>SUMPRODUCT(LTA!J34:AN34,LTA!J$102:AN$102,LTA!J$107:AN$107)</f>
        <v>0</v>
      </c>
      <c r="V34" s="66">
        <f>SUMPRODUCT(MTOA!B34:G34,MTOA!B$102:G$102,MTOA!B$107:G$107)</f>
        <v>0</v>
      </c>
      <c r="W34" s="66">
        <f>SUMPRODUCT(MTOA!B34:G34,MTOA!B$101:G$101,MTOA!B$107:G$107)</f>
        <v>0</v>
      </c>
      <c r="X34">
        <v>0</v>
      </c>
      <c r="Y34" s="34">
        <f>IEX!L34</f>
        <v>4.47</v>
      </c>
      <c r="Z34" s="34">
        <f>IEX!R34</f>
        <v>0</v>
      </c>
      <c r="AA34" s="75">
        <f>STOA!L34</f>
        <v>8.620000000000001</v>
      </c>
      <c r="AB34" s="75">
        <f>-STOA!R34</f>
        <v>0</v>
      </c>
      <c r="AC34">
        <f t="shared" si="0"/>
        <v>0.18992208382485057</v>
      </c>
      <c r="AD34">
        <f t="shared" si="1"/>
        <v>22.419849800085935</v>
      </c>
      <c r="AE34">
        <f>'IDT-1'!D34</f>
        <v>0</v>
      </c>
      <c r="AF34" s="24"/>
      <c r="AG34">
        <f t="shared" si="2"/>
        <v>22.419849800085935</v>
      </c>
      <c r="AI34" s="34">
        <f>PXIL!L34</f>
        <v>0</v>
      </c>
      <c r="AJ34" s="34">
        <f>PXIL!R34</f>
        <v>0</v>
      </c>
      <c r="AK34" s="34">
        <f>RTM_IEX!L34</f>
        <v>2.38</v>
      </c>
      <c r="AL34" s="34">
        <f>RTM_IEX!R34</f>
        <v>0</v>
      </c>
      <c r="AM34" s="34">
        <f>RTM_PXI!L34</f>
        <v>0</v>
      </c>
      <c r="AN34" s="34">
        <f>RTM_PXI!R34</f>
        <v>0</v>
      </c>
      <c r="AO34" s="148">
        <f>GDAM_IEX!L34</f>
        <v>1.3</v>
      </c>
      <c r="AP34" s="148">
        <f>GDAM_IEX!R34</f>
        <v>0</v>
      </c>
      <c r="AQ34" s="148">
        <f>GDAM_PXI!L34</f>
        <v>0</v>
      </c>
      <c r="AR34" s="148">
        <f>GDAM_PXI!R34</f>
        <v>0</v>
      </c>
      <c r="AS34">
        <f>HPX!L34</f>
        <v>0</v>
      </c>
      <c r="AT34">
        <f>HPX!R34</f>
        <v>0</v>
      </c>
    </row>
    <row r="35" spans="1:46">
      <c r="A35" t="s">
        <v>77</v>
      </c>
      <c r="E35">
        <f>GT_NG!R35</f>
        <v>0</v>
      </c>
      <c r="F35">
        <f>GT_Spot!R35</f>
        <v>0</v>
      </c>
      <c r="G35">
        <f>PPCL_NG!R35</f>
        <v>0</v>
      </c>
      <c r="H35">
        <f>PPCL_Spot!R35</f>
        <v>0</v>
      </c>
      <c r="I35">
        <f>Bawana_NG!R35</f>
        <v>5.8397718839107844</v>
      </c>
      <c r="J35">
        <f>Bawana_RLNG!R35</f>
        <v>0</v>
      </c>
      <c r="K35">
        <f>Bawana_Spot!R35</f>
        <v>0</v>
      </c>
      <c r="L35">
        <f>TWOMCL!Q35</f>
        <v>0</v>
      </c>
      <c r="M35">
        <f>EDWPCL!U35</f>
        <v>0</v>
      </c>
      <c r="N35">
        <f>'MSW BWN'!U35</f>
        <v>0</v>
      </c>
      <c r="O35">
        <v>0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SUMPRODUCT(LTA!J35:AN35,LTA!J$101:AN$101,LTA!J$107:AN$107)</f>
        <v>0</v>
      </c>
      <c r="U35" s="37">
        <f>SUMPRODUCT(LTA!J35:AN35,LTA!J$102:AN$102,LTA!J$107:AN$107)</f>
        <v>0</v>
      </c>
      <c r="V35" s="66">
        <f>SUMPRODUCT(MTOA!B35:G35,MTOA!B$102:G$102,MTOA!B$107:G$107)</f>
        <v>0</v>
      </c>
      <c r="W35" s="66">
        <f>SUMPRODUCT(MTOA!B35:G35,MTOA!B$101:G$101,MTOA!B$107:G$107)</f>
        <v>0</v>
      </c>
      <c r="X35">
        <v>0</v>
      </c>
      <c r="Y35" s="34">
        <f>IEX!L35</f>
        <v>3.78</v>
      </c>
      <c r="Z35" s="34">
        <f>IEX!R35</f>
        <v>0</v>
      </c>
      <c r="AA35" s="75">
        <f>STOA!L35</f>
        <v>9.01</v>
      </c>
      <c r="AB35" s="75">
        <f>-STOA!R35</f>
        <v>0</v>
      </c>
      <c r="AC35">
        <f t="shared" si="0"/>
        <v>0.19580208382485056</v>
      </c>
      <c r="AD35">
        <f t="shared" si="1"/>
        <v>23.113969800085933</v>
      </c>
      <c r="AE35">
        <f>'IDT-1'!D35</f>
        <v>0</v>
      </c>
      <c r="AF35" s="24"/>
      <c r="AG35">
        <f t="shared" si="2"/>
        <v>23.113969800085933</v>
      </c>
      <c r="AI35" s="34">
        <f>PXIL!L35</f>
        <v>0</v>
      </c>
      <c r="AJ35" s="34">
        <f>PXIL!R35</f>
        <v>0</v>
      </c>
      <c r="AK35" s="34">
        <f>RTM_IEX!L35</f>
        <v>1.93</v>
      </c>
      <c r="AL35" s="34">
        <f>RTM_IEX!R35</f>
        <v>0</v>
      </c>
      <c r="AM35" s="34">
        <f>RTM_PXI!L35</f>
        <v>0</v>
      </c>
      <c r="AN35" s="34">
        <f>RTM_PXI!R35</f>
        <v>0</v>
      </c>
      <c r="AO35" s="148">
        <f>GDAM_IEX!L35</f>
        <v>2.75</v>
      </c>
      <c r="AP35" s="148">
        <f>GDAM_IEX!R35</f>
        <v>0</v>
      </c>
      <c r="AQ35" s="148">
        <f>GDAM_PXI!L35</f>
        <v>0</v>
      </c>
      <c r="AR35" s="148">
        <f>GDAM_PXI!R35</f>
        <v>0</v>
      </c>
      <c r="AS35">
        <f>HPX!L35</f>
        <v>0</v>
      </c>
      <c r="AT35">
        <f>HPX!R35</f>
        <v>0</v>
      </c>
    </row>
    <row r="36" spans="1:46">
      <c r="A36" t="s">
        <v>78</v>
      </c>
      <c r="E36">
        <f>GT_NG!R36</f>
        <v>0</v>
      </c>
      <c r="F36">
        <f>GT_Spot!R36</f>
        <v>0</v>
      </c>
      <c r="G36">
        <f>PPCL_NG!R36</f>
        <v>0</v>
      </c>
      <c r="H36">
        <f>PPCL_Spot!R36</f>
        <v>0</v>
      </c>
      <c r="I36">
        <f>Bawana_NG!R36</f>
        <v>5.8397718839107844</v>
      </c>
      <c r="J36">
        <f>Bawana_RLNG!R36</f>
        <v>0</v>
      </c>
      <c r="K36">
        <f>Bawana_Spot!R36</f>
        <v>0</v>
      </c>
      <c r="L36">
        <f>TWOMCL!Q36</f>
        <v>0</v>
      </c>
      <c r="M36">
        <f>EDWPCL!U36</f>
        <v>0</v>
      </c>
      <c r="N36">
        <f>'MSW BWN'!U36</f>
        <v>0</v>
      </c>
      <c r="O36">
        <v>0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SUMPRODUCT(LTA!J36:AN36,LTA!J$101:AN$101,LTA!J$107:AN$107)</f>
        <v>0</v>
      </c>
      <c r="U36" s="37">
        <f>SUMPRODUCT(LTA!J36:AN36,LTA!J$102:AN$102,LTA!J$107:AN$107)</f>
        <v>0</v>
      </c>
      <c r="V36" s="66">
        <f>SUMPRODUCT(MTOA!B36:G36,MTOA!B$102:G$102,MTOA!B$107:G$107)</f>
        <v>0</v>
      </c>
      <c r="W36" s="66">
        <f>SUMPRODUCT(MTOA!B36:G36,MTOA!B$101:G$101,MTOA!B$107:G$107)</f>
        <v>0</v>
      </c>
      <c r="X36">
        <v>0</v>
      </c>
      <c r="Y36" s="34">
        <f>IEX!L36</f>
        <v>2.66</v>
      </c>
      <c r="Z36" s="34">
        <f>IEX!R36</f>
        <v>0</v>
      </c>
      <c r="AA36" s="75">
        <f>STOA!L36</f>
        <v>9.4499999999999993</v>
      </c>
      <c r="AB36" s="75">
        <f>-STOA!R36</f>
        <v>0</v>
      </c>
      <c r="AC36">
        <f t="shared" si="0"/>
        <v>0.19277808382485057</v>
      </c>
      <c r="AD36">
        <f t="shared" si="1"/>
        <v>22.756993800085933</v>
      </c>
      <c r="AE36">
        <f>'IDT-1'!D36</f>
        <v>0</v>
      </c>
      <c r="AF36" s="24"/>
      <c r="AG36">
        <f t="shared" si="2"/>
        <v>22.756993800085933</v>
      </c>
      <c r="AI36" s="34">
        <f>PXIL!L36</f>
        <v>0</v>
      </c>
      <c r="AJ36" s="34">
        <f>PXIL!R36</f>
        <v>0</v>
      </c>
      <c r="AK36" s="34">
        <f>RTM_IEX!L36</f>
        <v>2.31</v>
      </c>
      <c r="AL36" s="34">
        <f>RTM_IEX!R36</f>
        <v>0</v>
      </c>
      <c r="AM36" s="34">
        <f>RTM_PXI!L36</f>
        <v>0</v>
      </c>
      <c r="AN36" s="34">
        <f>RTM_PXI!R36</f>
        <v>0</v>
      </c>
      <c r="AO36" s="148">
        <f>GDAM_IEX!L36</f>
        <v>2.69</v>
      </c>
      <c r="AP36" s="148">
        <f>GDAM_IEX!R36</f>
        <v>0</v>
      </c>
      <c r="AQ36" s="148">
        <f>GDAM_PXI!L36</f>
        <v>0</v>
      </c>
      <c r="AR36" s="148">
        <f>GDAM_PXI!R36</f>
        <v>0</v>
      </c>
      <c r="AS36">
        <f>HPX!L36</f>
        <v>0</v>
      </c>
      <c r="AT36">
        <f>HPX!R36</f>
        <v>0</v>
      </c>
    </row>
    <row r="37" spans="1:46">
      <c r="A37" t="s">
        <v>79</v>
      </c>
      <c r="E37">
        <f>GT_NG!R37</f>
        <v>0</v>
      </c>
      <c r="F37">
        <f>GT_Spot!R37</f>
        <v>0</v>
      </c>
      <c r="G37">
        <f>PPCL_NG!R37</f>
        <v>0</v>
      </c>
      <c r="H37">
        <f>PPCL_Spot!R37</f>
        <v>0</v>
      </c>
      <c r="I37">
        <f>Bawana_NG!R37</f>
        <v>5.8397718839107844</v>
      </c>
      <c r="J37">
        <f>Bawana_RLNG!R37</f>
        <v>0</v>
      </c>
      <c r="K37">
        <f>Bawana_Spot!R37</f>
        <v>0</v>
      </c>
      <c r="L37">
        <f>TWOMCL!Q37</f>
        <v>0</v>
      </c>
      <c r="M37">
        <f>EDWPCL!U37</f>
        <v>0</v>
      </c>
      <c r="N37">
        <f>'MSW BWN'!U37</f>
        <v>0</v>
      </c>
      <c r="O37">
        <v>0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SUMPRODUCT(LTA!J37:AN37,LTA!J$101:AN$101,LTA!J$107:AN$107)</f>
        <v>0</v>
      </c>
      <c r="U37" s="37">
        <f>SUMPRODUCT(LTA!J37:AN37,LTA!J$102:AN$102,LTA!J$107:AN$107)</f>
        <v>0</v>
      </c>
      <c r="V37" s="66">
        <f>SUMPRODUCT(MTOA!B37:G37,MTOA!B$102:G$102,MTOA!B$107:G$107)</f>
        <v>0</v>
      </c>
      <c r="W37" s="66">
        <f>SUMPRODUCT(MTOA!B37:G37,MTOA!B$101:G$101,MTOA!B$107:G$107)</f>
        <v>0</v>
      </c>
      <c r="X37">
        <v>0</v>
      </c>
      <c r="Y37" s="34">
        <f>IEX!L37</f>
        <v>4.7300000000000004</v>
      </c>
      <c r="Z37" s="34">
        <f>IEX!R37</f>
        <v>0</v>
      </c>
      <c r="AA37" s="75">
        <f>STOA!L37</f>
        <v>9.9700000000000006</v>
      </c>
      <c r="AB37" s="75">
        <f>-STOA!R37</f>
        <v>0</v>
      </c>
      <c r="AC37">
        <f t="shared" si="0"/>
        <v>0.21663408382485061</v>
      </c>
      <c r="AD37">
        <f t="shared" si="1"/>
        <v>25.573137800085938</v>
      </c>
      <c r="AE37">
        <f>'IDT-1'!D37</f>
        <v>0</v>
      </c>
      <c r="AF37" s="24"/>
      <c r="AG37">
        <f t="shared" si="2"/>
        <v>25.573137800085938</v>
      </c>
      <c r="AI37" s="34">
        <f>PXIL!L37</f>
        <v>0</v>
      </c>
      <c r="AJ37" s="34">
        <f>PXIL!R37</f>
        <v>0</v>
      </c>
      <c r="AK37" s="34">
        <f>RTM_IEX!L37</f>
        <v>1.66</v>
      </c>
      <c r="AL37" s="34">
        <f>RTM_IEX!R37</f>
        <v>0</v>
      </c>
      <c r="AM37" s="34">
        <f>RTM_PXI!L37</f>
        <v>0</v>
      </c>
      <c r="AN37" s="34">
        <f>RTM_PXI!R37</f>
        <v>0</v>
      </c>
      <c r="AO37" s="148">
        <f>GDAM_IEX!L37</f>
        <v>3.59</v>
      </c>
      <c r="AP37" s="148">
        <f>GDAM_IEX!R37</f>
        <v>0</v>
      </c>
      <c r="AQ37" s="148">
        <f>GDAM_PXI!L37</f>
        <v>0</v>
      </c>
      <c r="AR37" s="148">
        <f>GDAM_PXI!R37</f>
        <v>0</v>
      </c>
      <c r="AS37">
        <f>HPX!L37</f>
        <v>0</v>
      </c>
      <c r="AT37">
        <f>HPX!R37</f>
        <v>0</v>
      </c>
    </row>
    <row r="38" spans="1:46">
      <c r="A38" t="s">
        <v>80</v>
      </c>
      <c r="E38">
        <f>GT_NG!R38</f>
        <v>0</v>
      </c>
      <c r="F38">
        <f>GT_Spot!R38</f>
        <v>0</v>
      </c>
      <c r="G38">
        <f>PPCL_NG!R38</f>
        <v>0</v>
      </c>
      <c r="H38">
        <f>PPCL_Spot!R38</f>
        <v>0</v>
      </c>
      <c r="I38">
        <f>Bawana_NG!R38</f>
        <v>5.8397718839107844</v>
      </c>
      <c r="J38">
        <f>Bawana_RLNG!R38</f>
        <v>0</v>
      </c>
      <c r="K38">
        <f>Bawana_Spot!R38</f>
        <v>0</v>
      </c>
      <c r="L38">
        <f>TWOMCL!Q38</f>
        <v>0</v>
      </c>
      <c r="M38">
        <f>EDWPCL!U38</f>
        <v>0</v>
      </c>
      <c r="N38">
        <f>'MSW BWN'!U38</f>
        <v>0</v>
      </c>
      <c r="O38">
        <v>0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SUMPRODUCT(LTA!J38:AN38,LTA!J$101:AN$101,LTA!J$107:AN$107)</f>
        <v>0</v>
      </c>
      <c r="U38" s="37">
        <f>SUMPRODUCT(LTA!J38:AN38,LTA!J$102:AN$102,LTA!J$107:AN$107)</f>
        <v>0</v>
      </c>
      <c r="V38" s="66">
        <f>SUMPRODUCT(MTOA!B38:G38,MTOA!B$102:G$102,MTOA!B$107:G$107)</f>
        <v>0</v>
      </c>
      <c r="W38" s="66">
        <f>SUMPRODUCT(MTOA!B38:G38,MTOA!B$101:G$101,MTOA!B$107:G$107)</f>
        <v>0</v>
      </c>
      <c r="X38">
        <v>0</v>
      </c>
      <c r="Y38" s="34">
        <f>IEX!L38</f>
        <v>5.53</v>
      </c>
      <c r="Z38" s="34">
        <f>IEX!R38</f>
        <v>0</v>
      </c>
      <c r="AA38" s="75">
        <f>STOA!L38</f>
        <v>10.5</v>
      </c>
      <c r="AB38" s="75">
        <f>-STOA!R38</f>
        <v>0</v>
      </c>
      <c r="AC38">
        <f t="shared" si="0"/>
        <v>0.23662608382485059</v>
      </c>
      <c r="AD38">
        <f t="shared" si="1"/>
        <v>27.933145800085935</v>
      </c>
      <c r="AE38">
        <f>'IDT-1'!D38</f>
        <v>0</v>
      </c>
      <c r="AF38" s="24"/>
      <c r="AG38">
        <f t="shared" si="2"/>
        <v>27.933145800085935</v>
      </c>
      <c r="AI38" s="34">
        <f>PXIL!L38</f>
        <v>0</v>
      </c>
      <c r="AJ38" s="34">
        <f>PXIL!R38</f>
        <v>0</v>
      </c>
      <c r="AK38" s="34">
        <f>RTM_IEX!L38</f>
        <v>1.51</v>
      </c>
      <c r="AL38" s="34">
        <f>RTM_IEX!R38</f>
        <v>0</v>
      </c>
      <c r="AM38" s="34">
        <f>RTM_PXI!L38</f>
        <v>0</v>
      </c>
      <c r="AN38" s="34">
        <f>RTM_PXI!R38</f>
        <v>0</v>
      </c>
      <c r="AO38" s="148">
        <f>GDAM_IEX!L38</f>
        <v>4.79</v>
      </c>
      <c r="AP38" s="148">
        <f>GDAM_IEX!R38</f>
        <v>0</v>
      </c>
      <c r="AQ38" s="148">
        <f>GDAM_PXI!L38</f>
        <v>0</v>
      </c>
      <c r="AR38" s="148">
        <f>GDAM_PXI!R38</f>
        <v>0</v>
      </c>
      <c r="AS38">
        <f>HPX!L38</f>
        <v>0</v>
      </c>
      <c r="AT38">
        <f>HPX!R38</f>
        <v>0</v>
      </c>
    </row>
    <row r="39" spans="1:46">
      <c r="A39" t="s">
        <v>81</v>
      </c>
      <c r="E39">
        <f>GT_NG!R39</f>
        <v>0</v>
      </c>
      <c r="F39">
        <f>GT_Spot!R39</f>
        <v>0</v>
      </c>
      <c r="G39">
        <f>PPCL_NG!R39</f>
        <v>0</v>
      </c>
      <c r="H39">
        <f>PPCL_Spot!R39</f>
        <v>0</v>
      </c>
      <c r="I39">
        <f>Bawana_NG!R39</f>
        <v>5.8397718839107844</v>
      </c>
      <c r="J39">
        <f>Bawana_RLNG!R39</f>
        <v>0</v>
      </c>
      <c r="K39">
        <f>Bawana_Spot!R39</f>
        <v>0</v>
      </c>
      <c r="L39">
        <f>TWOMCL!Q39</f>
        <v>0</v>
      </c>
      <c r="M39">
        <f>EDWPCL!U39</f>
        <v>0</v>
      </c>
      <c r="N39">
        <f>'MSW BWN'!U39</f>
        <v>0</v>
      </c>
      <c r="O39">
        <v>0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SUMPRODUCT(LTA!J39:AN39,LTA!J$101:AN$101,LTA!J$107:AN$107)</f>
        <v>0</v>
      </c>
      <c r="U39" s="37">
        <f>SUMPRODUCT(LTA!J39:AN39,LTA!J$102:AN$102,LTA!J$107:AN$107)</f>
        <v>0</v>
      </c>
      <c r="V39" s="66">
        <f>SUMPRODUCT(MTOA!B39:G39,MTOA!B$102:G$102,MTOA!B$107:G$107)</f>
        <v>0</v>
      </c>
      <c r="W39" s="66">
        <f>SUMPRODUCT(MTOA!B39:G39,MTOA!B$101:G$101,MTOA!B$107:G$107)</f>
        <v>0</v>
      </c>
      <c r="X39">
        <v>0</v>
      </c>
      <c r="Y39" s="34">
        <f>IEX!L39</f>
        <v>5.81</v>
      </c>
      <c r="Z39" s="34">
        <f>IEX!R39</f>
        <v>0</v>
      </c>
      <c r="AA39" s="75">
        <f>STOA!L39</f>
        <v>11.02</v>
      </c>
      <c r="AB39" s="75">
        <f>-STOA!R39</f>
        <v>0</v>
      </c>
      <c r="AC39">
        <f t="shared" si="0"/>
        <v>0.25468608382485058</v>
      </c>
      <c r="AD39">
        <f t="shared" si="1"/>
        <v>30.065085800085932</v>
      </c>
      <c r="AE39">
        <f>'IDT-1'!D39</f>
        <v>0</v>
      </c>
      <c r="AF39" s="24"/>
      <c r="AG39">
        <f t="shared" si="2"/>
        <v>30.065085800085932</v>
      </c>
      <c r="AI39" s="34">
        <f>PXIL!L39</f>
        <v>0</v>
      </c>
      <c r="AJ39" s="34">
        <f>PXIL!R39</f>
        <v>0</v>
      </c>
      <c r="AK39" s="34">
        <f>RTM_IEX!L39</f>
        <v>2.15</v>
      </c>
      <c r="AL39" s="34">
        <f>RTM_IEX!R39</f>
        <v>0</v>
      </c>
      <c r="AM39" s="34">
        <f>RTM_PXI!L39</f>
        <v>0</v>
      </c>
      <c r="AN39" s="34">
        <f>RTM_PXI!R39</f>
        <v>0</v>
      </c>
      <c r="AO39" s="148">
        <f>GDAM_IEX!L39</f>
        <v>5.5</v>
      </c>
      <c r="AP39" s="148">
        <f>GDAM_IEX!R39</f>
        <v>0</v>
      </c>
      <c r="AQ39" s="148">
        <f>GDAM_PXI!L39</f>
        <v>0</v>
      </c>
      <c r="AR39" s="148">
        <f>GDAM_PXI!R39</f>
        <v>0</v>
      </c>
      <c r="AS39">
        <f>HPX!L39</f>
        <v>0</v>
      </c>
      <c r="AT39">
        <f>HPX!R39</f>
        <v>0</v>
      </c>
    </row>
    <row r="40" spans="1:46">
      <c r="A40" t="s">
        <v>82</v>
      </c>
      <c r="E40">
        <f>GT_NG!R40</f>
        <v>0</v>
      </c>
      <c r="F40">
        <f>GT_Spot!R40</f>
        <v>0</v>
      </c>
      <c r="G40">
        <f>PPCL_NG!R40</f>
        <v>0</v>
      </c>
      <c r="H40">
        <f>PPCL_Spot!R40</f>
        <v>0</v>
      </c>
      <c r="I40">
        <f>Bawana_NG!R40</f>
        <v>5.8397718839107844</v>
      </c>
      <c r="J40">
        <f>Bawana_RLNG!R40</f>
        <v>0</v>
      </c>
      <c r="K40">
        <f>Bawana_Spot!R40</f>
        <v>0</v>
      </c>
      <c r="L40">
        <f>TWOMCL!Q40</f>
        <v>0</v>
      </c>
      <c r="M40">
        <f>EDWPCL!U40</f>
        <v>0</v>
      </c>
      <c r="N40">
        <f>'MSW BWN'!U40</f>
        <v>0</v>
      </c>
      <c r="O40">
        <v>0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SUMPRODUCT(LTA!J40:AN40,LTA!J$101:AN$101,LTA!J$107:AN$107)</f>
        <v>0</v>
      </c>
      <c r="U40" s="37">
        <f>SUMPRODUCT(LTA!J40:AN40,LTA!J$102:AN$102,LTA!J$107:AN$107)</f>
        <v>0</v>
      </c>
      <c r="V40" s="66">
        <f>SUMPRODUCT(MTOA!B40:G40,MTOA!B$102:G$102,MTOA!B$107:G$107)</f>
        <v>0</v>
      </c>
      <c r="W40" s="66">
        <f>SUMPRODUCT(MTOA!B40:G40,MTOA!B$101:G$101,MTOA!B$107:G$107)</f>
        <v>0</v>
      </c>
      <c r="X40">
        <v>0</v>
      </c>
      <c r="Y40" s="34">
        <f>IEX!L40</f>
        <v>5.46</v>
      </c>
      <c r="Z40" s="34">
        <f>IEX!R40</f>
        <v>0</v>
      </c>
      <c r="AA40" s="75">
        <f>STOA!L40</f>
        <v>10.870000000000001</v>
      </c>
      <c r="AB40" s="75">
        <f>-STOA!R40</f>
        <v>0</v>
      </c>
      <c r="AC40">
        <f t="shared" si="0"/>
        <v>0.26384208382485053</v>
      </c>
      <c r="AD40">
        <f t="shared" si="1"/>
        <v>31.145929800085931</v>
      </c>
      <c r="AE40">
        <f>'IDT-1'!D40</f>
        <v>0</v>
      </c>
      <c r="AF40" s="24"/>
      <c r="AG40">
        <f t="shared" si="2"/>
        <v>31.145929800085931</v>
      </c>
      <c r="AI40" s="34">
        <f>PXIL!L40</f>
        <v>0</v>
      </c>
      <c r="AJ40" s="34">
        <f>PXIL!R40</f>
        <v>0</v>
      </c>
      <c r="AK40" s="34">
        <f>RTM_IEX!L40</f>
        <v>2.61</v>
      </c>
      <c r="AL40" s="34">
        <f>RTM_IEX!R40</f>
        <v>0</v>
      </c>
      <c r="AM40" s="34">
        <f>RTM_PXI!L40</f>
        <v>0</v>
      </c>
      <c r="AN40" s="34">
        <f>RTM_PXI!R40</f>
        <v>0</v>
      </c>
      <c r="AO40" s="148">
        <f>GDAM_IEX!L40</f>
        <v>6.63</v>
      </c>
      <c r="AP40" s="148">
        <f>GDAM_IEX!R40</f>
        <v>0</v>
      </c>
      <c r="AQ40" s="148">
        <f>GDAM_PXI!L40</f>
        <v>0</v>
      </c>
      <c r="AR40" s="148">
        <f>GDAM_PXI!R40</f>
        <v>0</v>
      </c>
      <c r="AS40">
        <f>HPX!L40</f>
        <v>0</v>
      </c>
      <c r="AT40">
        <f>HPX!R40</f>
        <v>0</v>
      </c>
    </row>
    <row r="41" spans="1:46">
      <c r="A41" t="s">
        <v>83</v>
      </c>
      <c r="E41">
        <f>GT_NG!R41</f>
        <v>0</v>
      </c>
      <c r="F41">
        <f>GT_Spot!R41</f>
        <v>0</v>
      </c>
      <c r="G41">
        <f>PPCL_NG!R41</f>
        <v>0</v>
      </c>
      <c r="H41">
        <f>PPCL_Spot!R41</f>
        <v>0</v>
      </c>
      <c r="I41">
        <f>Bawana_NG!R41</f>
        <v>5.8397718839107844</v>
      </c>
      <c r="J41">
        <f>Bawana_RLNG!R41</f>
        <v>0</v>
      </c>
      <c r="K41">
        <f>Bawana_Spot!R41</f>
        <v>0</v>
      </c>
      <c r="L41">
        <f>TWOMCL!Q41</f>
        <v>0</v>
      </c>
      <c r="M41">
        <f>EDWPCL!U41</f>
        <v>0</v>
      </c>
      <c r="N41">
        <f>'MSW BWN'!U41</f>
        <v>0</v>
      </c>
      <c r="O41">
        <v>0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SUMPRODUCT(LTA!J41:AN41,LTA!J$101:AN$101,LTA!J$107:AN$107)</f>
        <v>0</v>
      </c>
      <c r="U41" s="37">
        <f>SUMPRODUCT(LTA!J41:AN41,LTA!J$102:AN$102,LTA!J$107:AN$107)</f>
        <v>0</v>
      </c>
      <c r="V41" s="66">
        <f>SUMPRODUCT(MTOA!B41:G41,MTOA!B$102:G$102,MTOA!B$107:G$107)</f>
        <v>0</v>
      </c>
      <c r="W41" s="66">
        <f>SUMPRODUCT(MTOA!B41:G41,MTOA!B$101:G$101,MTOA!B$107:G$107)</f>
        <v>0</v>
      </c>
      <c r="X41">
        <v>0</v>
      </c>
      <c r="Y41" s="34">
        <f>IEX!L41</f>
        <v>5.7</v>
      </c>
      <c r="Z41" s="34">
        <f>IEX!R41</f>
        <v>0</v>
      </c>
      <c r="AA41" s="75">
        <f>STOA!L41</f>
        <v>11.280000000000001</v>
      </c>
      <c r="AB41" s="75">
        <f>-STOA!R41</f>
        <v>0</v>
      </c>
      <c r="AC41">
        <f t="shared" si="0"/>
        <v>0.28618608382485056</v>
      </c>
      <c r="AD41">
        <f t="shared" si="1"/>
        <v>33.78358580008593</v>
      </c>
      <c r="AE41">
        <f>'IDT-1'!D41</f>
        <v>0</v>
      </c>
      <c r="AF41" s="24"/>
      <c r="AG41">
        <f t="shared" si="2"/>
        <v>33.78358580008593</v>
      </c>
      <c r="AI41" s="34">
        <f>PXIL!L41</f>
        <v>0</v>
      </c>
      <c r="AJ41" s="34">
        <f>PXIL!R41</f>
        <v>0</v>
      </c>
      <c r="AK41" s="34">
        <f>RTM_IEX!L41</f>
        <v>4.8099999999999996</v>
      </c>
      <c r="AL41" s="34">
        <f>RTM_IEX!R41</f>
        <v>0</v>
      </c>
      <c r="AM41" s="34">
        <f>RTM_PXI!L41</f>
        <v>0</v>
      </c>
      <c r="AN41" s="34">
        <f>RTM_PXI!R41</f>
        <v>0</v>
      </c>
      <c r="AO41" s="148">
        <f>GDAM_IEX!L41</f>
        <v>6.44</v>
      </c>
      <c r="AP41" s="148">
        <f>GDAM_IEX!R41</f>
        <v>0</v>
      </c>
      <c r="AQ41" s="148">
        <f>GDAM_PXI!L41</f>
        <v>0</v>
      </c>
      <c r="AR41" s="148">
        <f>GDAM_PXI!R41</f>
        <v>0</v>
      </c>
      <c r="AS41">
        <f>HPX!L41</f>
        <v>0</v>
      </c>
      <c r="AT41">
        <f>HPX!R41</f>
        <v>0</v>
      </c>
    </row>
    <row r="42" spans="1:46">
      <c r="A42" t="s">
        <v>84</v>
      </c>
      <c r="E42">
        <f>GT_NG!R42</f>
        <v>0</v>
      </c>
      <c r="F42">
        <f>GT_Spot!R42</f>
        <v>0</v>
      </c>
      <c r="G42">
        <f>PPCL_NG!R42</f>
        <v>0</v>
      </c>
      <c r="H42">
        <f>PPCL_Spot!R42</f>
        <v>0</v>
      </c>
      <c r="I42">
        <f>Bawana_NG!R42</f>
        <v>5.8397718839107844</v>
      </c>
      <c r="J42">
        <f>Bawana_RLNG!R42</f>
        <v>0</v>
      </c>
      <c r="K42">
        <f>Bawana_Spot!R42</f>
        <v>0</v>
      </c>
      <c r="L42">
        <f>TWOMCL!Q42</f>
        <v>0</v>
      </c>
      <c r="M42">
        <f>EDWPCL!U42</f>
        <v>0</v>
      </c>
      <c r="N42">
        <f>'MSW BWN'!U42</f>
        <v>0</v>
      </c>
      <c r="O42">
        <v>0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SUMPRODUCT(LTA!J42:AN42,LTA!J$101:AN$101,LTA!J$107:AN$107)</f>
        <v>0</v>
      </c>
      <c r="U42" s="37">
        <f>SUMPRODUCT(LTA!J42:AN42,LTA!J$102:AN$102,LTA!J$107:AN$107)</f>
        <v>0</v>
      </c>
      <c r="V42" s="66">
        <f>SUMPRODUCT(MTOA!B42:G42,MTOA!B$102:G$102,MTOA!B$107:G$107)</f>
        <v>0</v>
      </c>
      <c r="W42" s="66">
        <f>SUMPRODUCT(MTOA!B42:G42,MTOA!B$101:G$101,MTOA!B$107:G$107)</f>
        <v>0</v>
      </c>
      <c r="X42">
        <v>0</v>
      </c>
      <c r="Y42" s="34">
        <f>IEX!L42</f>
        <v>5.39</v>
      </c>
      <c r="Z42" s="34">
        <f>IEX!R42</f>
        <v>0</v>
      </c>
      <c r="AA42" s="75">
        <f>STOA!L42</f>
        <v>12.350000000000001</v>
      </c>
      <c r="AB42" s="75">
        <f>-STOA!R42</f>
        <v>0</v>
      </c>
      <c r="AC42">
        <f t="shared" si="0"/>
        <v>0.28307808382485061</v>
      </c>
      <c r="AD42">
        <f t="shared" si="1"/>
        <v>33.416693800085937</v>
      </c>
      <c r="AE42">
        <f>'IDT-1'!D42</f>
        <v>0</v>
      </c>
      <c r="AF42" s="24"/>
      <c r="AG42">
        <f t="shared" si="2"/>
        <v>33.416693800085937</v>
      </c>
      <c r="AI42" s="34">
        <f>PXIL!L42</f>
        <v>0</v>
      </c>
      <c r="AJ42" s="34">
        <f>PXIL!R42</f>
        <v>0</v>
      </c>
      <c r="AK42" s="34">
        <f>RTM_IEX!L42</f>
        <v>3.85</v>
      </c>
      <c r="AL42" s="34">
        <f>RTM_IEX!R42</f>
        <v>0</v>
      </c>
      <c r="AM42" s="34">
        <f>RTM_PXI!L42</f>
        <v>0</v>
      </c>
      <c r="AN42" s="34">
        <f>RTM_PXI!R42</f>
        <v>0</v>
      </c>
      <c r="AO42" s="148">
        <f>GDAM_IEX!L42</f>
        <v>6.27</v>
      </c>
      <c r="AP42" s="148">
        <f>GDAM_IEX!R42</f>
        <v>0</v>
      </c>
      <c r="AQ42" s="148">
        <f>GDAM_PXI!L42</f>
        <v>0</v>
      </c>
      <c r="AR42" s="148">
        <f>GDAM_PXI!R42</f>
        <v>0</v>
      </c>
      <c r="AS42">
        <f>HPX!L42</f>
        <v>0</v>
      </c>
      <c r="AT42">
        <f>HPX!R42</f>
        <v>0</v>
      </c>
    </row>
    <row r="43" spans="1:46">
      <c r="A43" t="s">
        <v>85</v>
      </c>
      <c r="E43">
        <f>GT_NG!R43</f>
        <v>0</v>
      </c>
      <c r="F43">
        <f>GT_Spot!R43</f>
        <v>0</v>
      </c>
      <c r="G43">
        <f>PPCL_NG!R43</f>
        <v>0</v>
      </c>
      <c r="H43">
        <f>PPCL_Spot!R43</f>
        <v>0</v>
      </c>
      <c r="I43">
        <f>Bawana_NG!R43</f>
        <v>5.8397718839107844</v>
      </c>
      <c r="J43">
        <f>Bawana_RLNG!R43</f>
        <v>0</v>
      </c>
      <c r="K43">
        <f>Bawana_Spot!R43</f>
        <v>0</v>
      </c>
      <c r="L43">
        <f>TWOMCL!Q43</f>
        <v>0</v>
      </c>
      <c r="M43">
        <f>EDWPCL!U43</f>
        <v>0</v>
      </c>
      <c r="N43">
        <f>'MSW BWN'!U43</f>
        <v>0</v>
      </c>
      <c r="O43">
        <v>0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SUMPRODUCT(LTA!J43:AN43,LTA!J$101:AN$101,LTA!J$107:AN$107)</f>
        <v>0</v>
      </c>
      <c r="U43" s="37">
        <f>SUMPRODUCT(LTA!J43:AN43,LTA!J$102:AN$102,LTA!J$107:AN$107)</f>
        <v>0</v>
      </c>
      <c r="V43" s="66">
        <f>SUMPRODUCT(MTOA!B43:G43,MTOA!B$102:G$102,MTOA!B$107:G$107)</f>
        <v>0</v>
      </c>
      <c r="W43" s="66">
        <f>SUMPRODUCT(MTOA!B43:G43,MTOA!B$101:G$101,MTOA!B$107:G$107)</f>
        <v>0</v>
      </c>
      <c r="X43">
        <v>0</v>
      </c>
      <c r="Y43" s="34">
        <f>IEX!L43</f>
        <v>5.45</v>
      </c>
      <c r="Z43" s="34">
        <f>IEX!R43</f>
        <v>0</v>
      </c>
      <c r="AA43" s="75">
        <f>STOA!L43</f>
        <v>12.719999999999999</v>
      </c>
      <c r="AB43" s="75">
        <f>-STOA!R43</f>
        <v>0</v>
      </c>
      <c r="AC43">
        <f t="shared" si="0"/>
        <v>0.27325008382485055</v>
      </c>
      <c r="AD43">
        <f t="shared" si="1"/>
        <v>32.256521800085935</v>
      </c>
      <c r="AE43">
        <f>'IDT-1'!D43</f>
        <v>0</v>
      </c>
      <c r="AF43" s="24"/>
      <c r="AG43">
        <f t="shared" si="2"/>
        <v>32.256521800085935</v>
      </c>
      <c r="AI43" s="34">
        <f>PXIL!L43</f>
        <v>0</v>
      </c>
      <c r="AJ43" s="34">
        <f>PXIL!R43</f>
        <v>0</v>
      </c>
      <c r="AK43" s="34">
        <f>RTM_IEX!L43</f>
        <v>2.6</v>
      </c>
      <c r="AL43" s="34">
        <f>RTM_IEX!R43</f>
        <v>0</v>
      </c>
      <c r="AM43" s="34">
        <f>RTM_PXI!L43</f>
        <v>0</v>
      </c>
      <c r="AN43" s="34">
        <f>RTM_PXI!R43</f>
        <v>0</v>
      </c>
      <c r="AO43" s="148">
        <f>GDAM_IEX!L43</f>
        <v>5.92</v>
      </c>
      <c r="AP43" s="148">
        <f>GDAM_IEX!R43</f>
        <v>0</v>
      </c>
      <c r="AQ43" s="148">
        <f>GDAM_PXI!L43</f>
        <v>0</v>
      </c>
      <c r="AR43" s="148">
        <f>GDAM_PXI!R43</f>
        <v>0</v>
      </c>
      <c r="AS43">
        <f>HPX!L43</f>
        <v>0</v>
      </c>
      <c r="AT43">
        <f>HPX!R43</f>
        <v>0</v>
      </c>
    </row>
    <row r="44" spans="1:46">
      <c r="A44" t="s">
        <v>86</v>
      </c>
      <c r="E44">
        <f>GT_NG!R44</f>
        <v>0</v>
      </c>
      <c r="F44">
        <f>GT_Spot!R44</f>
        <v>0</v>
      </c>
      <c r="G44">
        <f>PPCL_NG!R44</f>
        <v>0</v>
      </c>
      <c r="H44">
        <f>PPCL_Spot!R44</f>
        <v>0</v>
      </c>
      <c r="I44">
        <f>Bawana_NG!R44</f>
        <v>5.8397718839107844</v>
      </c>
      <c r="J44">
        <f>Bawana_RLNG!R44</f>
        <v>0</v>
      </c>
      <c r="K44">
        <f>Bawana_Spot!R44</f>
        <v>0</v>
      </c>
      <c r="L44">
        <f>TWOMCL!Q44</f>
        <v>0</v>
      </c>
      <c r="M44">
        <f>EDWPCL!U44</f>
        <v>0</v>
      </c>
      <c r="N44">
        <f>'MSW BWN'!U44</f>
        <v>0</v>
      </c>
      <c r="O44">
        <v>0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SUMPRODUCT(LTA!J44:AN44,LTA!J$101:AN$101,LTA!J$107:AN$107)</f>
        <v>0</v>
      </c>
      <c r="U44" s="37">
        <f>SUMPRODUCT(LTA!J44:AN44,LTA!J$102:AN$102,LTA!J$107:AN$107)</f>
        <v>0</v>
      </c>
      <c r="V44" s="66">
        <f>SUMPRODUCT(MTOA!B44:G44,MTOA!B$102:G$102,MTOA!B$107:G$107)</f>
        <v>0</v>
      </c>
      <c r="W44" s="66">
        <f>SUMPRODUCT(MTOA!B44:G44,MTOA!B$101:G$101,MTOA!B$107:G$107)</f>
        <v>0</v>
      </c>
      <c r="X44">
        <v>0</v>
      </c>
      <c r="Y44" s="34">
        <f>IEX!L44</f>
        <v>4.4800000000000004</v>
      </c>
      <c r="Z44" s="34">
        <f>IEX!R44</f>
        <v>0</v>
      </c>
      <c r="AA44" s="75">
        <f>STOA!L44</f>
        <v>13.11</v>
      </c>
      <c r="AB44" s="75">
        <f>-STOA!R44</f>
        <v>0</v>
      </c>
      <c r="AC44">
        <f t="shared" si="0"/>
        <v>0.26485008382485054</v>
      </c>
      <c r="AD44">
        <f t="shared" si="1"/>
        <v>31.264921800085936</v>
      </c>
      <c r="AE44">
        <f>'IDT-1'!D44</f>
        <v>0</v>
      </c>
      <c r="AF44" s="24"/>
      <c r="AG44">
        <f t="shared" si="2"/>
        <v>31.264921800085936</v>
      </c>
      <c r="AI44" s="34">
        <f>PXIL!L44</f>
        <v>0</v>
      </c>
      <c r="AJ44" s="34">
        <f>PXIL!R44</f>
        <v>0</v>
      </c>
      <c r="AK44" s="34">
        <f>RTM_IEX!L44</f>
        <v>1.73</v>
      </c>
      <c r="AL44" s="34">
        <f>RTM_IEX!R44</f>
        <v>0</v>
      </c>
      <c r="AM44" s="34">
        <f>RTM_PXI!L44</f>
        <v>0</v>
      </c>
      <c r="AN44" s="34">
        <f>RTM_PXI!R44</f>
        <v>0</v>
      </c>
      <c r="AO44" s="148">
        <f>GDAM_IEX!L44</f>
        <v>6.37</v>
      </c>
      <c r="AP44" s="148">
        <f>GDAM_IEX!R44</f>
        <v>0</v>
      </c>
      <c r="AQ44" s="148">
        <f>GDAM_PXI!L44</f>
        <v>0</v>
      </c>
      <c r="AR44" s="148">
        <f>GDAM_PXI!R44</f>
        <v>0</v>
      </c>
      <c r="AS44">
        <f>HPX!L44</f>
        <v>0</v>
      </c>
      <c r="AT44">
        <f>HPX!R44</f>
        <v>0</v>
      </c>
    </row>
    <row r="45" spans="1:46">
      <c r="A45" t="s">
        <v>87</v>
      </c>
      <c r="E45">
        <f>GT_NG!R45</f>
        <v>0</v>
      </c>
      <c r="F45">
        <f>GT_Spot!R45</f>
        <v>0</v>
      </c>
      <c r="G45">
        <f>PPCL_NG!R45</f>
        <v>0</v>
      </c>
      <c r="H45">
        <f>PPCL_Spot!R45</f>
        <v>0</v>
      </c>
      <c r="I45">
        <f>Bawana_NG!R45</f>
        <v>5.84</v>
      </c>
      <c r="J45">
        <f>Bawana_RLNG!R45</f>
        <v>0</v>
      </c>
      <c r="K45">
        <f>Bawana_Spot!R45</f>
        <v>0</v>
      </c>
      <c r="L45">
        <f>TWOMCL!Q45</f>
        <v>0</v>
      </c>
      <c r="M45">
        <f>EDWPCL!U45</f>
        <v>0</v>
      </c>
      <c r="N45">
        <f>'MSW BWN'!U45</f>
        <v>0</v>
      </c>
      <c r="O45">
        <v>0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SUMPRODUCT(LTA!J45:AN45,LTA!J$101:AN$101,LTA!J$107:AN$107)</f>
        <v>0</v>
      </c>
      <c r="U45" s="37">
        <f>SUMPRODUCT(LTA!J45:AN45,LTA!J$102:AN$102,LTA!J$107:AN$107)</f>
        <v>0</v>
      </c>
      <c r="V45" s="66">
        <f>SUMPRODUCT(MTOA!B45:G45,MTOA!B$102:G$102,MTOA!B$107:G$107)</f>
        <v>0</v>
      </c>
      <c r="W45" s="66">
        <f>SUMPRODUCT(MTOA!B45:G45,MTOA!B$101:G$101,MTOA!B$107:G$107)</f>
        <v>0</v>
      </c>
      <c r="X45">
        <v>0</v>
      </c>
      <c r="Y45" s="34">
        <f>IEX!L45</f>
        <v>0</v>
      </c>
      <c r="Z45" s="34">
        <f>IEX!R45</f>
        <v>0</v>
      </c>
      <c r="AA45" s="75">
        <f>STOA!L45</f>
        <v>13.280000000000001</v>
      </c>
      <c r="AB45" s="75">
        <f>-STOA!R45</f>
        <v>0</v>
      </c>
      <c r="AC45">
        <f t="shared" si="0"/>
        <v>0.25275599999999998</v>
      </c>
      <c r="AD45">
        <f t="shared" si="1"/>
        <v>29.837244000000002</v>
      </c>
      <c r="AE45">
        <f>'IDT-1'!D45</f>
        <v>0</v>
      </c>
      <c r="AF45" s="24"/>
      <c r="AG45">
        <f t="shared" si="2"/>
        <v>29.837244000000002</v>
      </c>
      <c r="AI45" s="34">
        <f>PXIL!L45</f>
        <v>0</v>
      </c>
      <c r="AJ45" s="34">
        <f>PXIL!R45</f>
        <v>0</v>
      </c>
      <c r="AK45" s="34">
        <f>RTM_IEX!L45</f>
        <v>10.97</v>
      </c>
      <c r="AL45" s="34">
        <f>RTM_IEX!R45</f>
        <v>0</v>
      </c>
      <c r="AM45" s="34">
        <f>RTM_PXI!L45</f>
        <v>0</v>
      </c>
      <c r="AN45" s="34">
        <f>RTM_PXI!R45</f>
        <v>0</v>
      </c>
      <c r="AO45" s="148">
        <f>GDAM_IEX!L45</f>
        <v>0</v>
      </c>
      <c r="AP45" s="148">
        <f>GDAM_IEX!R45</f>
        <v>0</v>
      </c>
      <c r="AQ45" s="148">
        <f>GDAM_PXI!L45</f>
        <v>0</v>
      </c>
      <c r="AR45" s="148">
        <f>GDAM_PXI!R45</f>
        <v>0</v>
      </c>
      <c r="AS45">
        <f>HPX!L45</f>
        <v>0</v>
      </c>
      <c r="AT45">
        <f>HPX!R45</f>
        <v>0</v>
      </c>
    </row>
    <row r="46" spans="1:46">
      <c r="A46" t="s">
        <v>88</v>
      </c>
      <c r="E46">
        <f>GT_NG!R46</f>
        <v>0</v>
      </c>
      <c r="F46">
        <f>GT_Spot!R46</f>
        <v>0</v>
      </c>
      <c r="G46">
        <f>PPCL_NG!R46</f>
        <v>0</v>
      </c>
      <c r="H46">
        <f>PPCL_Spot!R46</f>
        <v>0</v>
      </c>
      <c r="I46">
        <f>Bawana_NG!R46</f>
        <v>5.84</v>
      </c>
      <c r="J46">
        <f>Bawana_RLNG!R46</f>
        <v>0</v>
      </c>
      <c r="K46">
        <f>Bawana_Spot!R46</f>
        <v>0</v>
      </c>
      <c r="L46">
        <f>TWOMCL!Q46</f>
        <v>0</v>
      </c>
      <c r="M46">
        <f>EDWPCL!U46</f>
        <v>0</v>
      </c>
      <c r="N46">
        <f>'MSW BWN'!U46</f>
        <v>0</v>
      </c>
      <c r="O46">
        <v>0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SUMPRODUCT(LTA!J46:AN46,LTA!J$101:AN$101,LTA!J$107:AN$107)</f>
        <v>0</v>
      </c>
      <c r="U46" s="37">
        <f>SUMPRODUCT(LTA!J46:AN46,LTA!J$102:AN$102,LTA!J$107:AN$107)</f>
        <v>0</v>
      </c>
      <c r="V46" s="66">
        <f>SUMPRODUCT(MTOA!B46:G46,MTOA!B$102:G$102,MTOA!B$107:G$107)</f>
        <v>0</v>
      </c>
      <c r="W46" s="66">
        <f>SUMPRODUCT(MTOA!B46:G46,MTOA!B$101:G$101,MTOA!B$107:G$107)</f>
        <v>0</v>
      </c>
      <c r="X46">
        <v>0</v>
      </c>
      <c r="Y46" s="34">
        <f>IEX!L46</f>
        <v>0</v>
      </c>
      <c r="Z46" s="34">
        <f>IEX!R46</f>
        <v>0</v>
      </c>
      <c r="AA46" s="75">
        <f>STOA!L46</f>
        <v>13.57</v>
      </c>
      <c r="AB46" s="75">
        <f>-STOA!R46</f>
        <v>0</v>
      </c>
      <c r="AC46">
        <f t="shared" si="0"/>
        <v>0.248724</v>
      </c>
      <c r="AD46">
        <f t="shared" si="1"/>
        <v>29.361276</v>
      </c>
      <c r="AE46">
        <f>'IDT-1'!D46</f>
        <v>0</v>
      </c>
      <c r="AF46" s="24"/>
      <c r="AG46">
        <f t="shared" si="2"/>
        <v>29.361276</v>
      </c>
      <c r="AI46" s="34">
        <f>PXIL!L46</f>
        <v>0</v>
      </c>
      <c r="AJ46" s="34">
        <f>PXIL!R46</f>
        <v>0</v>
      </c>
      <c r="AK46" s="34">
        <f>RTM_IEX!L46</f>
        <v>10.199999999999999</v>
      </c>
      <c r="AL46" s="34">
        <f>RTM_IEX!R46</f>
        <v>0</v>
      </c>
      <c r="AM46" s="34">
        <f>RTM_PXI!L46</f>
        <v>0</v>
      </c>
      <c r="AN46" s="34">
        <f>RTM_PXI!R46</f>
        <v>0</v>
      </c>
      <c r="AO46" s="148">
        <f>GDAM_IEX!L46</f>
        <v>0</v>
      </c>
      <c r="AP46" s="148">
        <f>GDAM_IEX!R46</f>
        <v>0</v>
      </c>
      <c r="AQ46" s="148">
        <f>GDAM_PXI!L46</f>
        <v>0</v>
      </c>
      <c r="AR46" s="148">
        <f>GDAM_PXI!R46</f>
        <v>0</v>
      </c>
      <c r="AS46">
        <f>HPX!L46</f>
        <v>0</v>
      </c>
      <c r="AT46">
        <f>HPX!R46</f>
        <v>0</v>
      </c>
    </row>
    <row r="47" spans="1:46">
      <c r="A47" t="s">
        <v>89</v>
      </c>
      <c r="E47">
        <f>GT_NG!R47</f>
        <v>0</v>
      </c>
      <c r="F47">
        <f>GT_Spot!R47</f>
        <v>0</v>
      </c>
      <c r="G47">
        <f>PPCL_NG!R47</f>
        <v>0</v>
      </c>
      <c r="H47">
        <f>PPCL_Spot!R47</f>
        <v>0</v>
      </c>
      <c r="I47">
        <f>Bawana_NG!R47</f>
        <v>5.8397718839107844</v>
      </c>
      <c r="J47">
        <f>Bawana_RLNG!R47</f>
        <v>0</v>
      </c>
      <c r="K47">
        <f>Bawana_Spot!R47</f>
        <v>0</v>
      </c>
      <c r="L47">
        <f>TWOMCL!Q47</f>
        <v>0</v>
      </c>
      <c r="M47">
        <f>EDWPCL!U47</f>
        <v>0</v>
      </c>
      <c r="N47">
        <f>'MSW BWN'!U47</f>
        <v>0</v>
      </c>
      <c r="O47">
        <v>0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SUMPRODUCT(LTA!J47:AN47,LTA!J$101:AN$101,LTA!J$107:AN$107)</f>
        <v>0</v>
      </c>
      <c r="U47" s="37">
        <f>SUMPRODUCT(LTA!J47:AN47,LTA!J$102:AN$102,LTA!J$107:AN$107)</f>
        <v>0</v>
      </c>
      <c r="V47" s="66">
        <f>SUMPRODUCT(MTOA!B47:G47,MTOA!B$102:G$102,MTOA!B$107:G$107)</f>
        <v>0</v>
      </c>
      <c r="W47" s="66">
        <f>SUMPRODUCT(MTOA!B47:G47,MTOA!B$101:G$101,MTOA!B$107:G$107)</f>
        <v>0</v>
      </c>
      <c r="X47">
        <v>0</v>
      </c>
      <c r="Y47" s="34">
        <f>IEX!L47</f>
        <v>0</v>
      </c>
      <c r="Z47" s="34">
        <f>IEX!R47</f>
        <v>0</v>
      </c>
      <c r="AA47" s="75">
        <f>STOA!L47</f>
        <v>13.76</v>
      </c>
      <c r="AB47" s="75">
        <f>-STOA!R47</f>
        <v>0</v>
      </c>
      <c r="AC47">
        <f t="shared" si="0"/>
        <v>0.23738208382485057</v>
      </c>
      <c r="AD47">
        <f t="shared" si="1"/>
        <v>28.022389800085932</v>
      </c>
      <c r="AE47">
        <f>'IDT-1'!D47</f>
        <v>0</v>
      </c>
      <c r="AF47" s="24"/>
      <c r="AG47">
        <f t="shared" si="2"/>
        <v>28.022389800085932</v>
      </c>
      <c r="AI47" s="34">
        <f>PXIL!L47</f>
        <v>0</v>
      </c>
      <c r="AJ47" s="34">
        <f>PXIL!R47</f>
        <v>0</v>
      </c>
      <c r="AK47" s="34">
        <f>RTM_IEX!L47</f>
        <v>8.66</v>
      </c>
      <c r="AL47" s="34">
        <f>RTM_IEX!R47</f>
        <v>0</v>
      </c>
      <c r="AM47" s="34">
        <f>RTM_PXI!L47</f>
        <v>0</v>
      </c>
      <c r="AN47" s="34">
        <f>RTM_PXI!R47</f>
        <v>0</v>
      </c>
      <c r="AO47" s="148">
        <f>GDAM_IEX!L47</f>
        <v>0</v>
      </c>
      <c r="AP47" s="148">
        <f>GDAM_IEX!R47</f>
        <v>0</v>
      </c>
      <c r="AQ47" s="148">
        <f>GDAM_PXI!L47</f>
        <v>0</v>
      </c>
      <c r="AR47" s="148">
        <f>GDAM_PXI!R47</f>
        <v>0</v>
      </c>
      <c r="AS47">
        <f>HPX!L47</f>
        <v>0</v>
      </c>
      <c r="AT47">
        <f>HPX!R47</f>
        <v>0</v>
      </c>
    </row>
    <row r="48" spans="1:46">
      <c r="A48" t="s">
        <v>90</v>
      </c>
      <c r="E48">
        <f>GT_NG!R48</f>
        <v>0</v>
      </c>
      <c r="F48">
        <f>GT_Spot!R48</f>
        <v>0</v>
      </c>
      <c r="G48">
        <f>PPCL_NG!R48</f>
        <v>0</v>
      </c>
      <c r="H48">
        <f>PPCL_Spot!R48</f>
        <v>0</v>
      </c>
      <c r="I48">
        <f>Bawana_NG!R48</f>
        <v>5.8397718839107844</v>
      </c>
      <c r="J48">
        <f>Bawana_RLNG!R48</f>
        <v>0</v>
      </c>
      <c r="K48">
        <f>Bawana_Spot!R48</f>
        <v>0</v>
      </c>
      <c r="L48">
        <f>TWOMCL!Q48</f>
        <v>0</v>
      </c>
      <c r="M48">
        <f>EDWPCL!U48</f>
        <v>0</v>
      </c>
      <c r="N48">
        <f>'MSW BWN'!U48</f>
        <v>0</v>
      </c>
      <c r="O48">
        <v>0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SUMPRODUCT(LTA!J48:AN48,LTA!J$101:AN$101,LTA!J$107:AN$107)</f>
        <v>0</v>
      </c>
      <c r="U48" s="37">
        <f>SUMPRODUCT(LTA!J48:AN48,LTA!J$102:AN$102,LTA!J$107:AN$107)</f>
        <v>0</v>
      </c>
      <c r="V48" s="66">
        <f>SUMPRODUCT(MTOA!B48:G48,MTOA!B$102:G$102,MTOA!B$107:G$107)</f>
        <v>0</v>
      </c>
      <c r="W48" s="66">
        <f>SUMPRODUCT(MTOA!B48:G48,MTOA!B$101:G$101,MTOA!B$107:G$107)</f>
        <v>0</v>
      </c>
      <c r="X48">
        <v>0</v>
      </c>
      <c r="Y48" s="34">
        <f>IEX!L48</f>
        <v>0</v>
      </c>
      <c r="Z48" s="34">
        <f>IEX!R48</f>
        <v>0</v>
      </c>
      <c r="AA48" s="75">
        <f>STOA!L48</f>
        <v>13.86</v>
      </c>
      <c r="AB48" s="75">
        <f>-STOA!R48</f>
        <v>0</v>
      </c>
      <c r="AC48">
        <f t="shared" si="0"/>
        <v>0.23822208382485058</v>
      </c>
      <c r="AD48">
        <f t="shared" si="1"/>
        <v>28.121549800085933</v>
      </c>
      <c r="AE48">
        <f>'IDT-1'!D48</f>
        <v>0</v>
      </c>
      <c r="AF48" s="24"/>
      <c r="AG48">
        <f t="shared" si="2"/>
        <v>28.121549800085933</v>
      </c>
      <c r="AI48" s="34">
        <f>PXIL!L48</f>
        <v>0</v>
      </c>
      <c r="AJ48" s="34">
        <f>PXIL!R48</f>
        <v>0</v>
      </c>
      <c r="AK48" s="34">
        <f>RTM_IEX!L48</f>
        <v>8.66</v>
      </c>
      <c r="AL48" s="34">
        <f>RTM_IEX!R48</f>
        <v>0</v>
      </c>
      <c r="AM48" s="34">
        <f>RTM_PXI!L48</f>
        <v>0</v>
      </c>
      <c r="AN48" s="34">
        <f>RTM_PXI!R48</f>
        <v>0</v>
      </c>
      <c r="AO48" s="148">
        <f>GDAM_IEX!L48</f>
        <v>0</v>
      </c>
      <c r="AP48" s="148">
        <f>GDAM_IEX!R48</f>
        <v>0</v>
      </c>
      <c r="AQ48" s="148">
        <f>GDAM_PXI!L48</f>
        <v>0</v>
      </c>
      <c r="AR48" s="148">
        <f>GDAM_PXI!R48</f>
        <v>0</v>
      </c>
      <c r="AS48">
        <f>HPX!L48</f>
        <v>0</v>
      </c>
      <c r="AT48">
        <f>HPX!R48</f>
        <v>0</v>
      </c>
    </row>
    <row r="49" spans="1:46">
      <c r="A49" t="s">
        <v>91</v>
      </c>
      <c r="E49">
        <f>GT_NG!R49</f>
        <v>0</v>
      </c>
      <c r="F49">
        <f>GT_Spot!R49</f>
        <v>0</v>
      </c>
      <c r="G49">
        <f>PPCL_NG!R49</f>
        <v>0</v>
      </c>
      <c r="H49">
        <f>PPCL_Spot!R49</f>
        <v>0</v>
      </c>
      <c r="I49">
        <f>Bawana_NG!R49</f>
        <v>5.8397718839107844</v>
      </c>
      <c r="J49">
        <f>Bawana_RLNG!R49</f>
        <v>0</v>
      </c>
      <c r="K49">
        <f>Bawana_Spot!R49</f>
        <v>0</v>
      </c>
      <c r="L49">
        <f>TWOMCL!Q49</f>
        <v>0</v>
      </c>
      <c r="M49">
        <f>EDWPCL!U49</f>
        <v>0</v>
      </c>
      <c r="N49">
        <f>'MSW BWN'!U49</f>
        <v>0</v>
      </c>
      <c r="O49">
        <v>0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SUMPRODUCT(LTA!J49:AN49,LTA!J$101:AN$101,LTA!J$107:AN$107)</f>
        <v>0</v>
      </c>
      <c r="U49" s="37">
        <f>SUMPRODUCT(LTA!J49:AN49,LTA!J$102:AN$102,LTA!J$107:AN$107)</f>
        <v>0</v>
      </c>
      <c r="V49" s="66">
        <f>SUMPRODUCT(MTOA!B49:G49,MTOA!B$102:G$102,MTOA!B$107:G$107)</f>
        <v>0</v>
      </c>
      <c r="W49" s="66">
        <f>SUMPRODUCT(MTOA!B49:G49,MTOA!B$101:G$101,MTOA!B$107:G$107)</f>
        <v>0</v>
      </c>
      <c r="X49">
        <v>0</v>
      </c>
      <c r="Y49" s="34">
        <f>IEX!L49</f>
        <v>0</v>
      </c>
      <c r="Z49" s="34">
        <f>IEX!R49</f>
        <v>0</v>
      </c>
      <c r="AA49" s="75">
        <f>STOA!L49</f>
        <v>14.05</v>
      </c>
      <c r="AB49" s="75">
        <f>-STOA!R49</f>
        <v>0</v>
      </c>
      <c r="AC49">
        <f t="shared" si="0"/>
        <v>0.23175408382485058</v>
      </c>
      <c r="AD49">
        <f t="shared" si="1"/>
        <v>27.358017800085936</v>
      </c>
      <c r="AE49">
        <f>'IDT-1'!D49</f>
        <v>0</v>
      </c>
      <c r="AF49" s="24"/>
      <c r="AG49">
        <f t="shared" si="2"/>
        <v>27.358017800085936</v>
      </c>
      <c r="AI49" s="34">
        <f>PXIL!L49</f>
        <v>0</v>
      </c>
      <c r="AJ49" s="34">
        <f>PXIL!R49</f>
        <v>0</v>
      </c>
      <c r="AK49" s="34">
        <f>RTM_IEX!L49</f>
        <v>7.7</v>
      </c>
      <c r="AL49" s="34">
        <f>RTM_IEX!R49</f>
        <v>0</v>
      </c>
      <c r="AM49" s="34">
        <f>RTM_PXI!L49</f>
        <v>0</v>
      </c>
      <c r="AN49" s="34">
        <f>RTM_PXI!R49</f>
        <v>0</v>
      </c>
      <c r="AO49" s="148">
        <f>GDAM_IEX!L49</f>
        <v>0</v>
      </c>
      <c r="AP49" s="148">
        <f>GDAM_IEX!R49</f>
        <v>0</v>
      </c>
      <c r="AQ49" s="148">
        <f>GDAM_PXI!L49</f>
        <v>0</v>
      </c>
      <c r="AR49" s="148">
        <f>GDAM_PXI!R49</f>
        <v>0</v>
      </c>
      <c r="AS49">
        <f>HPX!L49</f>
        <v>0</v>
      </c>
      <c r="AT49">
        <f>HPX!R49</f>
        <v>0</v>
      </c>
    </row>
    <row r="50" spans="1:46">
      <c r="A50" t="s">
        <v>92</v>
      </c>
      <c r="E50">
        <f>GT_NG!R50</f>
        <v>0</v>
      </c>
      <c r="F50">
        <f>GT_Spot!R50</f>
        <v>0</v>
      </c>
      <c r="G50">
        <f>PPCL_NG!R50</f>
        <v>0</v>
      </c>
      <c r="H50">
        <f>PPCL_Spot!R50</f>
        <v>0</v>
      </c>
      <c r="I50">
        <f>Bawana_NG!R50</f>
        <v>5.8397718839107844</v>
      </c>
      <c r="J50">
        <f>Bawana_RLNG!R50</f>
        <v>0</v>
      </c>
      <c r="K50">
        <f>Bawana_Spot!R50</f>
        <v>0</v>
      </c>
      <c r="L50">
        <f>TWOMCL!Q50</f>
        <v>0</v>
      </c>
      <c r="M50">
        <f>EDWPCL!U50</f>
        <v>0</v>
      </c>
      <c r="N50">
        <f>'MSW BWN'!U50</f>
        <v>0</v>
      </c>
      <c r="O50">
        <v>0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SUMPRODUCT(LTA!J50:AN50,LTA!J$101:AN$101,LTA!J$107:AN$107)</f>
        <v>0</v>
      </c>
      <c r="U50" s="37">
        <f>SUMPRODUCT(LTA!J50:AN50,LTA!J$102:AN$102,LTA!J$107:AN$107)</f>
        <v>0</v>
      </c>
      <c r="V50" s="66">
        <f>SUMPRODUCT(MTOA!B50:G50,MTOA!B$102:G$102,MTOA!B$107:G$107)</f>
        <v>0</v>
      </c>
      <c r="W50" s="66">
        <f>SUMPRODUCT(MTOA!B50:G50,MTOA!B$101:G$101,MTOA!B$107:G$107)</f>
        <v>0</v>
      </c>
      <c r="X50">
        <v>0</v>
      </c>
      <c r="Y50" s="34">
        <f>IEX!L50</f>
        <v>0</v>
      </c>
      <c r="Z50" s="34">
        <f>IEX!R50</f>
        <v>0</v>
      </c>
      <c r="AA50" s="75">
        <f>STOA!L50</f>
        <v>14.25</v>
      </c>
      <c r="AB50" s="75">
        <f>-STOA!R50</f>
        <v>0</v>
      </c>
      <c r="AC50">
        <f t="shared" si="0"/>
        <v>0.22537008382485058</v>
      </c>
      <c r="AD50">
        <f t="shared" si="1"/>
        <v>26.604401800085938</v>
      </c>
      <c r="AE50">
        <f>'IDT-1'!D50</f>
        <v>0</v>
      </c>
      <c r="AF50" s="24"/>
      <c r="AG50">
        <f t="shared" si="2"/>
        <v>26.604401800085938</v>
      </c>
      <c r="AI50" s="34">
        <f>PXIL!L50</f>
        <v>0</v>
      </c>
      <c r="AJ50" s="34">
        <f>PXIL!R50</f>
        <v>0</v>
      </c>
      <c r="AK50" s="34">
        <f>RTM_IEX!L50</f>
        <v>6.74</v>
      </c>
      <c r="AL50" s="34">
        <f>RTM_IEX!R50</f>
        <v>0</v>
      </c>
      <c r="AM50" s="34">
        <f>RTM_PXI!L50</f>
        <v>0</v>
      </c>
      <c r="AN50" s="34">
        <f>RTM_PXI!R50</f>
        <v>0</v>
      </c>
      <c r="AO50" s="148">
        <f>GDAM_IEX!L50</f>
        <v>0</v>
      </c>
      <c r="AP50" s="148">
        <f>GDAM_IEX!R50</f>
        <v>0</v>
      </c>
      <c r="AQ50" s="148">
        <f>GDAM_PXI!L50</f>
        <v>0</v>
      </c>
      <c r="AR50" s="148">
        <f>GDAM_PXI!R50</f>
        <v>0</v>
      </c>
      <c r="AS50">
        <f>HPX!L50</f>
        <v>0</v>
      </c>
      <c r="AT50">
        <f>HPX!R50</f>
        <v>0</v>
      </c>
    </row>
    <row r="51" spans="1:46">
      <c r="A51" t="s">
        <v>93</v>
      </c>
      <c r="E51">
        <f>GT_NG!R51</f>
        <v>0</v>
      </c>
      <c r="F51">
        <f>GT_Spot!R51</f>
        <v>0</v>
      </c>
      <c r="G51">
        <f>PPCL_NG!R51</f>
        <v>0</v>
      </c>
      <c r="H51">
        <f>PPCL_Spot!R51</f>
        <v>0</v>
      </c>
      <c r="I51">
        <f>Bawana_NG!R51</f>
        <v>5.8397718839107844</v>
      </c>
      <c r="J51">
        <f>Bawana_RLNG!R51</f>
        <v>0</v>
      </c>
      <c r="K51">
        <f>Bawana_Spot!R51</f>
        <v>0</v>
      </c>
      <c r="L51">
        <f>TWOMCL!Q51</f>
        <v>0</v>
      </c>
      <c r="M51">
        <f>EDWPCL!U51</f>
        <v>0</v>
      </c>
      <c r="N51">
        <f>'MSW BWN'!U51</f>
        <v>0</v>
      </c>
      <c r="O51">
        <v>0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SUMPRODUCT(LTA!J51:AN51,LTA!J$101:AN$101,LTA!J$107:AN$107)</f>
        <v>0</v>
      </c>
      <c r="U51" s="37">
        <f>SUMPRODUCT(LTA!J51:AN51,LTA!J$102:AN$102,LTA!J$107:AN$107)</f>
        <v>0</v>
      </c>
      <c r="V51" s="66">
        <f>SUMPRODUCT(MTOA!B51:G51,MTOA!B$102:G$102,MTOA!B$107:G$107)</f>
        <v>0</v>
      </c>
      <c r="W51" s="66">
        <f>SUMPRODUCT(MTOA!B51:G51,MTOA!B$101:G$101,MTOA!B$107:G$107)</f>
        <v>0</v>
      </c>
      <c r="X51">
        <v>0</v>
      </c>
      <c r="Y51" s="34">
        <f>IEX!L51</f>
        <v>0</v>
      </c>
      <c r="Z51" s="34">
        <f>IEX!R51</f>
        <v>0</v>
      </c>
      <c r="AA51" s="75">
        <f>STOA!L51</f>
        <v>14.440000000000001</v>
      </c>
      <c r="AB51" s="75">
        <f>-STOA!R51</f>
        <v>0</v>
      </c>
      <c r="AC51">
        <f t="shared" si="0"/>
        <v>0.2189020838248506</v>
      </c>
      <c r="AD51">
        <f t="shared" si="1"/>
        <v>25.840869800085937</v>
      </c>
      <c r="AE51">
        <f>'IDT-1'!D51</f>
        <v>0</v>
      </c>
      <c r="AF51" s="24"/>
      <c r="AG51">
        <f t="shared" si="2"/>
        <v>25.840869800085937</v>
      </c>
      <c r="AI51" s="34">
        <f>PXIL!L51</f>
        <v>0</v>
      </c>
      <c r="AJ51" s="34">
        <f>PXIL!R51</f>
        <v>0</v>
      </c>
      <c r="AK51" s="34">
        <f>RTM_IEX!L51</f>
        <v>5.78</v>
      </c>
      <c r="AL51" s="34">
        <f>RTM_IEX!R51</f>
        <v>0</v>
      </c>
      <c r="AM51" s="34">
        <f>RTM_PXI!L51</f>
        <v>0</v>
      </c>
      <c r="AN51" s="34">
        <f>RTM_PXI!R51</f>
        <v>0</v>
      </c>
      <c r="AO51" s="148">
        <f>GDAM_IEX!L51</f>
        <v>0</v>
      </c>
      <c r="AP51" s="148">
        <f>GDAM_IEX!R51</f>
        <v>0</v>
      </c>
      <c r="AQ51" s="148">
        <f>GDAM_PXI!L51</f>
        <v>0</v>
      </c>
      <c r="AR51" s="148">
        <f>GDAM_PXI!R51</f>
        <v>0</v>
      </c>
      <c r="AS51">
        <f>HPX!L51</f>
        <v>0</v>
      </c>
      <c r="AT51">
        <f>HPX!R51</f>
        <v>0</v>
      </c>
    </row>
    <row r="52" spans="1:46">
      <c r="A52" t="s">
        <v>94</v>
      </c>
      <c r="E52">
        <f>GT_NG!R52</f>
        <v>0</v>
      </c>
      <c r="F52">
        <f>GT_Spot!R52</f>
        <v>0</v>
      </c>
      <c r="G52">
        <f>PPCL_NG!R52</f>
        <v>0</v>
      </c>
      <c r="H52">
        <f>PPCL_Spot!R52</f>
        <v>0</v>
      </c>
      <c r="I52">
        <f>Bawana_NG!R52</f>
        <v>5.84</v>
      </c>
      <c r="J52">
        <f>Bawana_RLNG!R52</f>
        <v>0</v>
      </c>
      <c r="K52">
        <f>Bawana_Spot!R52</f>
        <v>0</v>
      </c>
      <c r="L52">
        <f>TWOMCL!Q52</f>
        <v>0</v>
      </c>
      <c r="M52">
        <f>EDWPCL!U52</f>
        <v>0</v>
      </c>
      <c r="N52">
        <f>'MSW BWN'!U52</f>
        <v>0</v>
      </c>
      <c r="O52">
        <v>0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SUMPRODUCT(LTA!J52:AN52,LTA!J$101:AN$101,LTA!J$107:AN$107)</f>
        <v>0</v>
      </c>
      <c r="U52" s="37">
        <f>SUMPRODUCT(LTA!J52:AN52,LTA!J$102:AN$102,LTA!J$107:AN$107)</f>
        <v>0</v>
      </c>
      <c r="V52" s="66">
        <f>SUMPRODUCT(MTOA!B52:G52,MTOA!B$102:G$102,MTOA!B$107:G$107)</f>
        <v>0</v>
      </c>
      <c r="W52" s="66">
        <f>SUMPRODUCT(MTOA!B52:G52,MTOA!B$101:G$101,MTOA!B$107:G$107)</f>
        <v>0</v>
      </c>
      <c r="X52">
        <v>0</v>
      </c>
      <c r="Y52" s="34">
        <f>IEX!L52</f>
        <v>0</v>
      </c>
      <c r="Z52" s="34">
        <f>IEX!R52</f>
        <v>0</v>
      </c>
      <c r="AA52" s="75">
        <f>STOA!L52</f>
        <v>14.73</v>
      </c>
      <c r="AB52" s="75">
        <f>-STOA!R52</f>
        <v>0</v>
      </c>
      <c r="AC52">
        <f t="shared" si="0"/>
        <v>0.22537199999999999</v>
      </c>
      <c r="AD52">
        <f t="shared" si="1"/>
        <v>26.604627999999998</v>
      </c>
      <c r="AE52">
        <f>'IDT-1'!D52</f>
        <v>0</v>
      </c>
      <c r="AF52" s="24"/>
      <c r="AG52">
        <f t="shared" si="2"/>
        <v>26.604627999999998</v>
      </c>
      <c r="AI52" s="34">
        <f>PXIL!L52</f>
        <v>0</v>
      </c>
      <c r="AJ52" s="34">
        <f>PXIL!R52</f>
        <v>0</v>
      </c>
      <c r="AK52" s="34">
        <f>RTM_IEX!L52</f>
        <v>6.26</v>
      </c>
      <c r="AL52" s="34">
        <f>RTM_IEX!R52</f>
        <v>0</v>
      </c>
      <c r="AM52" s="34">
        <f>RTM_PXI!L52</f>
        <v>0</v>
      </c>
      <c r="AN52" s="34">
        <f>RTM_PXI!R52</f>
        <v>0</v>
      </c>
      <c r="AO52" s="148">
        <f>GDAM_IEX!L52</f>
        <v>0</v>
      </c>
      <c r="AP52" s="148">
        <f>GDAM_IEX!R52</f>
        <v>0</v>
      </c>
      <c r="AQ52" s="148">
        <f>GDAM_PXI!L52</f>
        <v>0</v>
      </c>
      <c r="AR52" s="148">
        <f>GDAM_PXI!R52</f>
        <v>0</v>
      </c>
      <c r="AS52">
        <f>HPX!L52</f>
        <v>0</v>
      </c>
      <c r="AT52">
        <f>HPX!R52</f>
        <v>0</v>
      </c>
    </row>
    <row r="53" spans="1:46">
      <c r="A53" t="s">
        <v>95</v>
      </c>
      <c r="E53">
        <f>GT_NG!R53</f>
        <v>0</v>
      </c>
      <c r="F53">
        <f>GT_Spot!R53</f>
        <v>0</v>
      </c>
      <c r="G53">
        <f>PPCL_NG!R53</f>
        <v>0</v>
      </c>
      <c r="H53">
        <f>PPCL_Spot!R53</f>
        <v>0</v>
      </c>
      <c r="I53">
        <f>Bawana_NG!R53</f>
        <v>5.84</v>
      </c>
      <c r="J53">
        <f>Bawana_RLNG!R53</f>
        <v>0</v>
      </c>
      <c r="K53">
        <f>Bawana_Spot!R53</f>
        <v>0</v>
      </c>
      <c r="L53">
        <f>TWOMCL!Q53</f>
        <v>0</v>
      </c>
      <c r="M53">
        <f>EDWPCL!U53</f>
        <v>0</v>
      </c>
      <c r="N53">
        <f>'MSW BWN'!U53</f>
        <v>0</v>
      </c>
      <c r="O53">
        <v>0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SUMPRODUCT(LTA!J53:AN53,LTA!J$101:AN$101,LTA!J$107:AN$107)</f>
        <v>0</v>
      </c>
      <c r="U53" s="37">
        <f>SUMPRODUCT(LTA!J53:AN53,LTA!J$102:AN$102,LTA!J$107:AN$107)</f>
        <v>0</v>
      </c>
      <c r="V53" s="66">
        <f>SUMPRODUCT(MTOA!B53:G53,MTOA!B$102:G$102,MTOA!B$107:G$107)</f>
        <v>0</v>
      </c>
      <c r="W53" s="66">
        <f>SUMPRODUCT(MTOA!B53:G53,MTOA!B$101:G$101,MTOA!B$107:G$107)</f>
        <v>0</v>
      </c>
      <c r="X53">
        <v>0</v>
      </c>
      <c r="Y53" s="34">
        <f>IEX!L53</f>
        <v>0</v>
      </c>
      <c r="Z53" s="34">
        <f>IEX!R53</f>
        <v>0</v>
      </c>
      <c r="AA53" s="75">
        <f>STOA!L53</f>
        <v>14.82</v>
      </c>
      <c r="AB53" s="75">
        <f>-STOA!R53</f>
        <v>0</v>
      </c>
      <c r="AC53">
        <f t="shared" si="0"/>
        <v>0.20991599999999999</v>
      </c>
      <c r="AD53">
        <f t="shared" si="1"/>
        <v>24.780084000000002</v>
      </c>
      <c r="AE53">
        <f>'IDT-1'!D53</f>
        <v>0</v>
      </c>
      <c r="AF53" s="24"/>
      <c r="AG53">
        <f t="shared" si="2"/>
        <v>24.780084000000002</v>
      </c>
      <c r="AI53" s="34">
        <f>PXIL!L53</f>
        <v>0</v>
      </c>
      <c r="AJ53" s="34">
        <f>PXIL!R53</f>
        <v>0</v>
      </c>
      <c r="AK53" s="34">
        <f>RTM_IEX!L53</f>
        <v>4.33</v>
      </c>
      <c r="AL53" s="34">
        <f>RTM_IEX!R53</f>
        <v>0</v>
      </c>
      <c r="AM53" s="34">
        <f>RTM_PXI!L53</f>
        <v>0</v>
      </c>
      <c r="AN53" s="34">
        <f>RTM_PXI!R53</f>
        <v>0</v>
      </c>
      <c r="AO53" s="148">
        <f>GDAM_IEX!L53</f>
        <v>0</v>
      </c>
      <c r="AP53" s="148">
        <f>GDAM_IEX!R53</f>
        <v>0</v>
      </c>
      <c r="AQ53" s="148">
        <f>GDAM_PXI!L53</f>
        <v>0</v>
      </c>
      <c r="AR53" s="148">
        <f>GDAM_PXI!R53</f>
        <v>0</v>
      </c>
      <c r="AS53">
        <f>HPX!L53</f>
        <v>0</v>
      </c>
      <c r="AT53">
        <f>HPX!R53</f>
        <v>0</v>
      </c>
    </row>
    <row r="54" spans="1:46">
      <c r="A54" t="s">
        <v>96</v>
      </c>
      <c r="E54">
        <f>GT_NG!R54</f>
        <v>0</v>
      </c>
      <c r="F54">
        <f>GT_Spot!R54</f>
        <v>0</v>
      </c>
      <c r="G54">
        <f>PPCL_NG!R54</f>
        <v>0</v>
      </c>
      <c r="H54">
        <f>PPCL_Spot!R54</f>
        <v>0</v>
      </c>
      <c r="I54">
        <f>Bawana_NG!R54</f>
        <v>5.84</v>
      </c>
      <c r="J54">
        <f>Bawana_RLNG!R54</f>
        <v>0</v>
      </c>
      <c r="K54">
        <f>Bawana_Spot!R54</f>
        <v>0</v>
      </c>
      <c r="L54">
        <f>TWOMCL!Q54</f>
        <v>0</v>
      </c>
      <c r="M54">
        <f>EDWPCL!U54</f>
        <v>0</v>
      </c>
      <c r="N54">
        <f>'MSW BWN'!U54</f>
        <v>0</v>
      </c>
      <c r="O54">
        <v>0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SUMPRODUCT(LTA!J54:AN54,LTA!J$101:AN$101,LTA!J$107:AN$107)</f>
        <v>0</v>
      </c>
      <c r="U54" s="37">
        <f>SUMPRODUCT(LTA!J54:AN54,LTA!J$102:AN$102,LTA!J$107:AN$107)</f>
        <v>0</v>
      </c>
      <c r="V54" s="66">
        <f>SUMPRODUCT(MTOA!B54:G54,MTOA!B$102:G$102,MTOA!B$107:G$107)</f>
        <v>0</v>
      </c>
      <c r="W54" s="66">
        <f>SUMPRODUCT(MTOA!B54:G54,MTOA!B$101:G$101,MTOA!B$107:G$107)</f>
        <v>0</v>
      </c>
      <c r="X54">
        <v>0</v>
      </c>
      <c r="Y54" s="34">
        <f>IEX!L54</f>
        <v>0</v>
      </c>
      <c r="Z54" s="34">
        <f>IEX!R54</f>
        <v>0</v>
      </c>
      <c r="AA54" s="75">
        <f>STOA!L54</f>
        <v>15.21</v>
      </c>
      <c r="AB54" s="75">
        <f>-STOA!R54</f>
        <v>0</v>
      </c>
      <c r="AC54">
        <f t="shared" si="0"/>
        <v>0.21319199999999999</v>
      </c>
      <c r="AD54">
        <f t="shared" si="1"/>
        <v>25.166808000000003</v>
      </c>
      <c r="AE54">
        <f>'IDT-1'!D54</f>
        <v>0</v>
      </c>
      <c r="AF54" s="24"/>
      <c r="AG54">
        <f t="shared" si="2"/>
        <v>25.166808000000003</v>
      </c>
      <c r="AI54" s="34">
        <f>PXIL!L54</f>
        <v>0</v>
      </c>
      <c r="AJ54" s="34">
        <f>PXIL!R54</f>
        <v>0</v>
      </c>
      <c r="AK54" s="34">
        <f>RTM_IEX!L54</f>
        <v>4.33</v>
      </c>
      <c r="AL54" s="34">
        <f>RTM_IEX!R54</f>
        <v>0</v>
      </c>
      <c r="AM54" s="34">
        <f>RTM_PXI!L54</f>
        <v>0</v>
      </c>
      <c r="AN54" s="34">
        <f>RTM_PXI!R54</f>
        <v>0</v>
      </c>
      <c r="AO54" s="148">
        <f>GDAM_IEX!L54</f>
        <v>0</v>
      </c>
      <c r="AP54" s="148">
        <f>GDAM_IEX!R54</f>
        <v>0</v>
      </c>
      <c r="AQ54" s="148">
        <f>GDAM_PXI!L54</f>
        <v>0</v>
      </c>
      <c r="AR54" s="148">
        <f>GDAM_PXI!R54</f>
        <v>0</v>
      </c>
      <c r="AS54">
        <f>HPX!L54</f>
        <v>0</v>
      </c>
      <c r="AT54">
        <f>HPX!R54</f>
        <v>0</v>
      </c>
    </row>
    <row r="55" spans="1:46">
      <c r="A55" t="s">
        <v>97</v>
      </c>
      <c r="E55">
        <f>GT_NG!R55</f>
        <v>0</v>
      </c>
      <c r="F55">
        <f>GT_Spot!R55</f>
        <v>0</v>
      </c>
      <c r="G55">
        <f>PPCL_NG!R55</f>
        <v>0</v>
      </c>
      <c r="H55">
        <f>PPCL_Spot!R55</f>
        <v>0</v>
      </c>
      <c r="I55">
        <f>Bawana_NG!R55</f>
        <v>5.84</v>
      </c>
      <c r="J55">
        <f>Bawana_RLNG!R55</f>
        <v>0</v>
      </c>
      <c r="K55">
        <f>Bawana_Spot!R55</f>
        <v>0</v>
      </c>
      <c r="L55">
        <f>TWOMCL!Q55</f>
        <v>0</v>
      </c>
      <c r="M55">
        <f>EDWPCL!U55</f>
        <v>0</v>
      </c>
      <c r="N55">
        <f>'MSW BWN'!U55</f>
        <v>0</v>
      </c>
      <c r="O55">
        <v>0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SUMPRODUCT(LTA!J55:AN55,LTA!J$101:AN$101,LTA!J$107:AN$107)</f>
        <v>0</v>
      </c>
      <c r="U55" s="37">
        <f>SUMPRODUCT(LTA!J55:AN55,LTA!J$102:AN$102,LTA!J$107:AN$107)</f>
        <v>0</v>
      </c>
      <c r="V55" s="66">
        <f>SUMPRODUCT(MTOA!B55:G55,MTOA!B$102:G$102,MTOA!B$107:G$107)</f>
        <v>0</v>
      </c>
      <c r="W55" s="66">
        <f>SUMPRODUCT(MTOA!B55:G55,MTOA!B$101:G$101,MTOA!B$107:G$107)</f>
        <v>0</v>
      </c>
      <c r="X55">
        <v>0</v>
      </c>
      <c r="Y55" s="34">
        <f>IEX!L55</f>
        <v>0</v>
      </c>
      <c r="Z55" s="34">
        <f>IEX!R55</f>
        <v>0</v>
      </c>
      <c r="AA55" s="75">
        <f>STOA!L55</f>
        <v>14.84</v>
      </c>
      <c r="AB55" s="75">
        <f>-STOA!R55</f>
        <v>0</v>
      </c>
      <c r="AC55">
        <f t="shared" si="0"/>
        <v>0.21579599999999999</v>
      </c>
      <c r="AD55">
        <f t="shared" si="1"/>
        <v>25.474203999999997</v>
      </c>
      <c r="AE55">
        <f>'IDT-1'!D55</f>
        <v>0</v>
      </c>
      <c r="AF55" s="24"/>
      <c r="AG55">
        <f t="shared" si="2"/>
        <v>25.474203999999997</v>
      </c>
      <c r="AI55" s="34">
        <f>PXIL!L55</f>
        <v>0</v>
      </c>
      <c r="AJ55" s="34">
        <f>PXIL!R55</f>
        <v>0</v>
      </c>
      <c r="AK55" s="34">
        <f>RTM_IEX!L55</f>
        <v>5.01</v>
      </c>
      <c r="AL55" s="34">
        <f>RTM_IEX!R55</f>
        <v>0</v>
      </c>
      <c r="AM55" s="34">
        <f>RTM_PXI!L55</f>
        <v>0</v>
      </c>
      <c r="AN55" s="34">
        <f>RTM_PXI!R55</f>
        <v>0</v>
      </c>
      <c r="AO55" s="148">
        <f>GDAM_IEX!L55</f>
        <v>0</v>
      </c>
      <c r="AP55" s="148">
        <f>GDAM_IEX!R55</f>
        <v>0</v>
      </c>
      <c r="AQ55" s="148">
        <f>GDAM_PXI!L55</f>
        <v>0</v>
      </c>
      <c r="AR55" s="148">
        <f>GDAM_PXI!R55</f>
        <v>0</v>
      </c>
      <c r="AS55">
        <f>HPX!L55</f>
        <v>0</v>
      </c>
      <c r="AT55">
        <f>HPX!R55</f>
        <v>0</v>
      </c>
    </row>
    <row r="56" spans="1:46">
      <c r="A56" t="s">
        <v>98</v>
      </c>
      <c r="E56">
        <f>GT_NG!R56</f>
        <v>0</v>
      </c>
      <c r="F56">
        <f>GT_Spot!R56</f>
        <v>0</v>
      </c>
      <c r="G56">
        <f>PPCL_NG!R56</f>
        <v>0</v>
      </c>
      <c r="H56">
        <f>PPCL_Spot!R56</f>
        <v>0</v>
      </c>
      <c r="I56">
        <f>Bawana_NG!R56</f>
        <v>5.84</v>
      </c>
      <c r="J56">
        <f>Bawana_RLNG!R56</f>
        <v>0</v>
      </c>
      <c r="K56">
        <f>Bawana_Spot!R56</f>
        <v>0.15</v>
      </c>
      <c r="L56">
        <f>TWOMCL!Q56</f>
        <v>0</v>
      </c>
      <c r="M56">
        <f>EDWPCL!U56</f>
        <v>0</v>
      </c>
      <c r="N56">
        <f>'MSW BWN'!U56</f>
        <v>0</v>
      </c>
      <c r="O56">
        <v>0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SUMPRODUCT(LTA!J56:AN56,LTA!J$101:AN$101,LTA!J$107:AN$107)</f>
        <v>0</v>
      </c>
      <c r="U56" s="37">
        <f>SUMPRODUCT(LTA!J56:AN56,LTA!J$102:AN$102,LTA!J$107:AN$107)</f>
        <v>0</v>
      </c>
      <c r="V56" s="66">
        <f>SUMPRODUCT(MTOA!B56:G56,MTOA!B$102:G$102,MTOA!B$107:G$107)</f>
        <v>0</v>
      </c>
      <c r="W56" s="66">
        <f>SUMPRODUCT(MTOA!B56:G56,MTOA!B$101:G$101,MTOA!B$107:G$107)</f>
        <v>0</v>
      </c>
      <c r="X56">
        <v>0</v>
      </c>
      <c r="Y56" s="34">
        <f>IEX!L56</f>
        <v>0</v>
      </c>
      <c r="Z56" s="34">
        <f>IEX!R56</f>
        <v>0</v>
      </c>
      <c r="AA56" s="75">
        <f>STOA!L56</f>
        <v>14.83</v>
      </c>
      <c r="AB56" s="75">
        <f>-STOA!R56</f>
        <v>0</v>
      </c>
      <c r="AC56">
        <f t="shared" si="0"/>
        <v>0.21613199999999999</v>
      </c>
      <c r="AD56">
        <f t="shared" si="1"/>
        <v>25.513868000000002</v>
      </c>
      <c r="AE56">
        <f>'IDT-1'!D56</f>
        <v>0</v>
      </c>
      <c r="AF56" s="24"/>
      <c r="AG56">
        <f t="shared" si="2"/>
        <v>25.513868000000002</v>
      </c>
      <c r="AI56" s="34">
        <f>PXIL!L56</f>
        <v>0</v>
      </c>
      <c r="AJ56" s="34">
        <f>PXIL!R56</f>
        <v>0</v>
      </c>
      <c r="AK56" s="34">
        <f>RTM_IEX!L56</f>
        <v>4.91</v>
      </c>
      <c r="AL56" s="34">
        <f>RTM_IEX!R56</f>
        <v>0</v>
      </c>
      <c r="AM56" s="34">
        <f>RTM_PXI!L56</f>
        <v>0</v>
      </c>
      <c r="AN56" s="34">
        <f>RTM_PXI!R56</f>
        <v>0</v>
      </c>
      <c r="AO56" s="148">
        <f>GDAM_IEX!L56</f>
        <v>0</v>
      </c>
      <c r="AP56" s="148">
        <f>GDAM_IEX!R56</f>
        <v>0</v>
      </c>
      <c r="AQ56" s="148">
        <f>GDAM_PXI!L56</f>
        <v>0</v>
      </c>
      <c r="AR56" s="148">
        <f>GDAM_PXI!R56</f>
        <v>0</v>
      </c>
      <c r="AS56">
        <f>HPX!L56</f>
        <v>0</v>
      </c>
      <c r="AT56">
        <f>HPX!R56</f>
        <v>0</v>
      </c>
    </row>
    <row r="57" spans="1:46">
      <c r="A57" t="s">
        <v>99</v>
      </c>
      <c r="E57">
        <f>GT_NG!R57</f>
        <v>0</v>
      </c>
      <c r="F57">
        <f>GT_Spot!R57</f>
        <v>0</v>
      </c>
      <c r="G57">
        <f>PPCL_NG!R57</f>
        <v>0</v>
      </c>
      <c r="H57">
        <f>PPCL_Spot!R57</f>
        <v>0</v>
      </c>
      <c r="I57">
        <f>Bawana_NG!R57</f>
        <v>5.84</v>
      </c>
      <c r="J57">
        <f>Bawana_RLNG!R57</f>
        <v>0</v>
      </c>
      <c r="K57">
        <f>Bawana_Spot!R57</f>
        <v>0.16001076643563691</v>
      </c>
      <c r="L57">
        <f>TWOMCL!Q57</f>
        <v>0</v>
      </c>
      <c r="M57">
        <f>EDWPCL!U57</f>
        <v>0</v>
      </c>
      <c r="N57">
        <f>'MSW BWN'!U57</f>
        <v>0</v>
      </c>
      <c r="O57">
        <v>0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SUMPRODUCT(LTA!J57:AN57,LTA!J$101:AN$101,LTA!J$107:AN$107)</f>
        <v>0</v>
      </c>
      <c r="U57" s="37">
        <f>SUMPRODUCT(LTA!J57:AN57,LTA!J$102:AN$102,LTA!J$107:AN$107)</f>
        <v>0</v>
      </c>
      <c r="V57" s="66">
        <f>SUMPRODUCT(MTOA!B57:G57,MTOA!B$102:G$102,MTOA!B$107:G$107)</f>
        <v>0</v>
      </c>
      <c r="W57" s="66">
        <f>SUMPRODUCT(MTOA!B57:G57,MTOA!B$101:G$101,MTOA!B$107:G$107)</f>
        <v>0</v>
      </c>
      <c r="X57">
        <v>0</v>
      </c>
      <c r="Y57" s="34">
        <f>IEX!L57</f>
        <v>0</v>
      </c>
      <c r="Z57" s="34">
        <f>IEX!R57</f>
        <v>0</v>
      </c>
      <c r="AA57" s="75">
        <f>STOA!L57</f>
        <v>14.58</v>
      </c>
      <c r="AB57" s="75">
        <f>-STOA!R57</f>
        <v>0</v>
      </c>
      <c r="AC57">
        <f t="shared" si="0"/>
        <v>0.21327609043805931</v>
      </c>
      <c r="AD57">
        <f t="shared" si="1"/>
        <v>25.176734675997572</v>
      </c>
      <c r="AE57">
        <f>'IDT-1'!D57</f>
        <v>0</v>
      </c>
      <c r="AF57" s="24"/>
      <c r="AG57">
        <f t="shared" si="2"/>
        <v>25.176734675997572</v>
      </c>
      <c r="AI57" s="34">
        <f>PXIL!L57</f>
        <v>0</v>
      </c>
      <c r="AJ57" s="34">
        <f>PXIL!R57</f>
        <v>0</v>
      </c>
      <c r="AK57" s="34">
        <f>RTM_IEX!L57</f>
        <v>4.8099999999999996</v>
      </c>
      <c r="AL57" s="34">
        <f>RTM_IEX!R57</f>
        <v>0</v>
      </c>
      <c r="AM57" s="34">
        <f>RTM_PXI!L57</f>
        <v>0</v>
      </c>
      <c r="AN57" s="34">
        <f>RTM_PXI!R57</f>
        <v>0</v>
      </c>
      <c r="AO57" s="148">
        <f>GDAM_IEX!L57</f>
        <v>0</v>
      </c>
      <c r="AP57" s="148">
        <f>GDAM_IEX!R57</f>
        <v>0</v>
      </c>
      <c r="AQ57" s="148">
        <f>GDAM_PXI!L57</f>
        <v>0</v>
      </c>
      <c r="AR57" s="148">
        <f>GDAM_PXI!R57</f>
        <v>0</v>
      </c>
      <c r="AS57">
        <f>HPX!L57</f>
        <v>0</v>
      </c>
      <c r="AT57">
        <f>HPX!R57</f>
        <v>0</v>
      </c>
    </row>
    <row r="58" spans="1:46">
      <c r="A58" t="s">
        <v>100</v>
      </c>
      <c r="E58">
        <f>GT_NG!R58</f>
        <v>0</v>
      </c>
      <c r="F58">
        <f>GT_Spot!R58</f>
        <v>0</v>
      </c>
      <c r="G58">
        <f>PPCL_NG!R58</f>
        <v>0</v>
      </c>
      <c r="H58">
        <f>PPCL_Spot!R58</f>
        <v>0</v>
      </c>
      <c r="I58">
        <f>Bawana_NG!R58</f>
        <v>5.84</v>
      </c>
      <c r="J58">
        <f>Bawana_RLNG!R58</f>
        <v>0</v>
      </c>
      <c r="K58">
        <f>Bawana_Spot!R58</f>
        <v>0.16001076643563691</v>
      </c>
      <c r="L58">
        <f>TWOMCL!Q58</f>
        <v>0</v>
      </c>
      <c r="M58">
        <f>EDWPCL!U58</f>
        <v>0</v>
      </c>
      <c r="N58">
        <f>'MSW BWN'!U58</f>
        <v>0</v>
      </c>
      <c r="O58">
        <v>0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SUMPRODUCT(LTA!J58:AN58,LTA!J$101:AN$101,LTA!J$107:AN$107)</f>
        <v>0</v>
      </c>
      <c r="U58" s="37">
        <f>SUMPRODUCT(LTA!J58:AN58,LTA!J$102:AN$102,LTA!J$107:AN$107)</f>
        <v>0</v>
      </c>
      <c r="V58" s="66">
        <f>SUMPRODUCT(MTOA!B58:G58,MTOA!B$102:G$102,MTOA!B$107:G$107)</f>
        <v>0</v>
      </c>
      <c r="W58" s="66">
        <f>SUMPRODUCT(MTOA!B58:G58,MTOA!B$101:G$101,MTOA!B$107:G$107)</f>
        <v>0</v>
      </c>
      <c r="X58">
        <v>0</v>
      </c>
      <c r="Y58" s="34">
        <f>IEX!L58</f>
        <v>0</v>
      </c>
      <c r="Z58" s="34">
        <f>IEX!R58</f>
        <v>0</v>
      </c>
      <c r="AA58" s="75">
        <f>STOA!L58</f>
        <v>14.379999999999999</v>
      </c>
      <c r="AB58" s="75">
        <f>-STOA!R58</f>
        <v>0</v>
      </c>
      <c r="AC58">
        <f t="shared" si="0"/>
        <v>0.21159609043805933</v>
      </c>
      <c r="AD58">
        <f t="shared" si="1"/>
        <v>24.978414675997573</v>
      </c>
      <c r="AE58">
        <f>'IDT-1'!D58</f>
        <v>0</v>
      </c>
      <c r="AF58" s="24"/>
      <c r="AG58">
        <f t="shared" si="2"/>
        <v>24.978414675997573</v>
      </c>
      <c r="AI58" s="34">
        <f>PXIL!L58</f>
        <v>0</v>
      </c>
      <c r="AJ58" s="34">
        <f>PXIL!R58</f>
        <v>0</v>
      </c>
      <c r="AK58" s="34">
        <f>RTM_IEX!L58</f>
        <v>4.8099999999999996</v>
      </c>
      <c r="AL58" s="34">
        <f>RTM_IEX!R58</f>
        <v>0</v>
      </c>
      <c r="AM58" s="34">
        <f>RTM_PXI!L58</f>
        <v>0</v>
      </c>
      <c r="AN58" s="34">
        <f>RTM_PXI!R58</f>
        <v>0</v>
      </c>
      <c r="AO58" s="148">
        <f>GDAM_IEX!L58</f>
        <v>0</v>
      </c>
      <c r="AP58" s="148">
        <f>GDAM_IEX!R58</f>
        <v>0</v>
      </c>
      <c r="AQ58" s="148">
        <f>GDAM_PXI!L58</f>
        <v>0</v>
      </c>
      <c r="AR58" s="148">
        <f>GDAM_PXI!R58</f>
        <v>0</v>
      </c>
      <c r="AS58">
        <f>HPX!L58</f>
        <v>0</v>
      </c>
      <c r="AT58">
        <f>HPX!R58</f>
        <v>0</v>
      </c>
    </row>
    <row r="59" spans="1:46">
      <c r="A59" t="s">
        <v>101</v>
      </c>
      <c r="E59">
        <f>GT_NG!R59</f>
        <v>0</v>
      </c>
      <c r="F59">
        <f>GT_Spot!R59</f>
        <v>0</v>
      </c>
      <c r="G59">
        <f>PPCL_NG!R59</f>
        <v>0</v>
      </c>
      <c r="H59">
        <f>PPCL_Spot!R59</f>
        <v>0</v>
      </c>
      <c r="I59">
        <f>Bawana_NG!R59</f>
        <v>5.84</v>
      </c>
      <c r="J59">
        <f>Bawana_RLNG!R59</f>
        <v>0</v>
      </c>
      <c r="K59">
        <f>Bawana_Spot!R59</f>
        <v>0.16001076643563691</v>
      </c>
      <c r="L59">
        <f>TWOMCL!Q59</f>
        <v>0</v>
      </c>
      <c r="M59">
        <f>EDWPCL!U59</f>
        <v>0</v>
      </c>
      <c r="N59">
        <f>'MSW BWN'!U59</f>
        <v>0</v>
      </c>
      <c r="O59">
        <v>0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SUMPRODUCT(LTA!J59:AN59,LTA!J$101:AN$101,LTA!J$107:AN$107)</f>
        <v>0</v>
      </c>
      <c r="U59" s="37">
        <f>SUMPRODUCT(LTA!J59:AN59,LTA!J$102:AN$102,LTA!J$107:AN$107)</f>
        <v>0</v>
      </c>
      <c r="V59" s="66">
        <f>SUMPRODUCT(MTOA!B59:G59,MTOA!B$102:G$102,MTOA!B$107:G$107)</f>
        <v>0</v>
      </c>
      <c r="W59" s="66">
        <f>SUMPRODUCT(MTOA!B59:G59,MTOA!B$101:G$101,MTOA!B$107:G$107)</f>
        <v>0</v>
      </c>
      <c r="X59">
        <v>0</v>
      </c>
      <c r="Y59" s="34">
        <f>IEX!L59</f>
        <v>0</v>
      </c>
      <c r="Z59" s="34">
        <f>IEX!R59</f>
        <v>0</v>
      </c>
      <c r="AA59" s="75">
        <f>STOA!L59</f>
        <v>14.2</v>
      </c>
      <c r="AB59" s="75">
        <f>-STOA!R59</f>
        <v>0</v>
      </c>
      <c r="AC59">
        <f t="shared" si="0"/>
        <v>0.20605209043805933</v>
      </c>
      <c r="AD59">
        <f t="shared" si="1"/>
        <v>24.323958675997577</v>
      </c>
      <c r="AE59">
        <f>'IDT-1'!D59</f>
        <v>0</v>
      </c>
      <c r="AF59" s="24"/>
      <c r="AG59">
        <f t="shared" si="2"/>
        <v>24.323958675997577</v>
      </c>
      <c r="AI59" s="34">
        <f>PXIL!L59</f>
        <v>0</v>
      </c>
      <c r="AJ59" s="34">
        <f>PXIL!R59</f>
        <v>0</v>
      </c>
      <c r="AK59" s="34">
        <f>RTM_IEX!L59</f>
        <v>4.33</v>
      </c>
      <c r="AL59" s="34">
        <f>RTM_IEX!R59</f>
        <v>0</v>
      </c>
      <c r="AM59" s="34">
        <f>RTM_PXI!L59</f>
        <v>0</v>
      </c>
      <c r="AN59" s="34">
        <f>RTM_PXI!R59</f>
        <v>0</v>
      </c>
      <c r="AO59" s="148">
        <f>GDAM_IEX!L59</f>
        <v>0</v>
      </c>
      <c r="AP59" s="148">
        <f>GDAM_IEX!R59</f>
        <v>0</v>
      </c>
      <c r="AQ59" s="148">
        <f>GDAM_PXI!L59</f>
        <v>0</v>
      </c>
      <c r="AR59" s="148">
        <f>GDAM_PXI!R59</f>
        <v>0</v>
      </c>
      <c r="AS59">
        <f>HPX!L59</f>
        <v>0</v>
      </c>
      <c r="AT59">
        <f>HPX!R59</f>
        <v>0</v>
      </c>
    </row>
    <row r="60" spans="1:46">
      <c r="A60" t="s">
        <v>102</v>
      </c>
      <c r="E60">
        <f>GT_NG!R60</f>
        <v>0</v>
      </c>
      <c r="F60">
        <f>GT_Spot!R60</f>
        <v>0</v>
      </c>
      <c r="G60">
        <f>PPCL_NG!R60</f>
        <v>0</v>
      </c>
      <c r="H60">
        <f>PPCL_Spot!R60</f>
        <v>0</v>
      </c>
      <c r="I60">
        <f>Bawana_NG!R60</f>
        <v>5.84</v>
      </c>
      <c r="J60">
        <f>Bawana_RLNG!R60</f>
        <v>0</v>
      </c>
      <c r="K60">
        <f>Bawana_Spot!R60</f>
        <v>0.16001076643563691</v>
      </c>
      <c r="L60">
        <f>TWOMCL!Q60</f>
        <v>0</v>
      </c>
      <c r="M60">
        <f>EDWPCL!U60</f>
        <v>0</v>
      </c>
      <c r="N60">
        <f>'MSW BWN'!U60</f>
        <v>0</v>
      </c>
      <c r="O60">
        <v>0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SUMPRODUCT(LTA!J60:AN60,LTA!J$101:AN$101,LTA!J$107:AN$107)</f>
        <v>0</v>
      </c>
      <c r="U60" s="37">
        <f>SUMPRODUCT(LTA!J60:AN60,LTA!J$102:AN$102,LTA!J$107:AN$107)</f>
        <v>0</v>
      </c>
      <c r="V60" s="66">
        <f>SUMPRODUCT(MTOA!B60:G60,MTOA!B$102:G$102,MTOA!B$107:G$107)</f>
        <v>0</v>
      </c>
      <c r="W60" s="66">
        <f>SUMPRODUCT(MTOA!B60:G60,MTOA!B$101:G$101,MTOA!B$107:G$107)</f>
        <v>0</v>
      </c>
      <c r="X60">
        <v>0</v>
      </c>
      <c r="Y60" s="34">
        <f>IEX!L60</f>
        <v>0</v>
      </c>
      <c r="Z60" s="34">
        <f>IEX!R60</f>
        <v>0</v>
      </c>
      <c r="AA60" s="75">
        <f>STOA!L60</f>
        <v>13.96</v>
      </c>
      <c r="AB60" s="75">
        <f>-STOA!R60</f>
        <v>0</v>
      </c>
      <c r="AC60">
        <f t="shared" si="0"/>
        <v>0.20806809043805935</v>
      </c>
      <c r="AD60">
        <f t="shared" si="1"/>
        <v>24.561942675997578</v>
      </c>
      <c r="AE60">
        <f>'IDT-1'!D60</f>
        <v>0</v>
      </c>
      <c r="AF60" s="24"/>
      <c r="AG60">
        <f t="shared" si="2"/>
        <v>24.561942675997578</v>
      </c>
      <c r="AI60" s="34">
        <f>PXIL!L60</f>
        <v>0</v>
      </c>
      <c r="AJ60" s="34">
        <f>PXIL!R60</f>
        <v>0</v>
      </c>
      <c r="AK60" s="34">
        <f>RTM_IEX!L60</f>
        <v>4.8099999999999996</v>
      </c>
      <c r="AL60" s="34">
        <f>RTM_IEX!R60</f>
        <v>0</v>
      </c>
      <c r="AM60" s="34">
        <f>RTM_PXI!L60</f>
        <v>0</v>
      </c>
      <c r="AN60" s="34">
        <f>RTM_PXI!R60</f>
        <v>0</v>
      </c>
      <c r="AO60" s="148">
        <f>GDAM_IEX!L60</f>
        <v>0</v>
      </c>
      <c r="AP60" s="148">
        <f>GDAM_IEX!R60</f>
        <v>0</v>
      </c>
      <c r="AQ60" s="148">
        <f>GDAM_PXI!L60</f>
        <v>0</v>
      </c>
      <c r="AR60" s="148">
        <f>GDAM_PXI!R60</f>
        <v>0</v>
      </c>
      <c r="AS60">
        <f>HPX!L60</f>
        <v>0</v>
      </c>
      <c r="AT60">
        <f>HPX!R60</f>
        <v>0</v>
      </c>
    </row>
    <row r="61" spans="1:46">
      <c r="A61" t="s">
        <v>103</v>
      </c>
      <c r="E61">
        <f>GT_NG!R61</f>
        <v>0</v>
      </c>
      <c r="F61">
        <f>GT_Spot!R61</f>
        <v>0</v>
      </c>
      <c r="G61">
        <f>PPCL_NG!R61</f>
        <v>0</v>
      </c>
      <c r="H61">
        <f>PPCL_Spot!R61</f>
        <v>0</v>
      </c>
      <c r="I61">
        <f>Bawana_NG!R61</f>
        <v>5.8400000000000007</v>
      </c>
      <c r="J61">
        <f>Bawana_RLNG!R61</f>
        <v>0</v>
      </c>
      <c r="K61">
        <f>Bawana_Spot!R61</f>
        <v>0.16001076643563691</v>
      </c>
      <c r="L61">
        <f>TWOMCL!Q61</f>
        <v>0</v>
      </c>
      <c r="M61">
        <f>EDWPCL!U61</f>
        <v>0</v>
      </c>
      <c r="N61">
        <f>'MSW BWN'!U61</f>
        <v>0</v>
      </c>
      <c r="O61">
        <v>0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SUMPRODUCT(LTA!J61:AN61,LTA!J$101:AN$101,LTA!J$107:AN$107)</f>
        <v>0</v>
      </c>
      <c r="U61" s="37">
        <f>SUMPRODUCT(LTA!J61:AN61,LTA!J$102:AN$102,LTA!J$107:AN$107)</f>
        <v>0</v>
      </c>
      <c r="V61" s="66">
        <f>SUMPRODUCT(MTOA!B61:G61,MTOA!B$102:G$102,MTOA!B$107:G$107)</f>
        <v>0</v>
      </c>
      <c r="W61" s="66">
        <f>SUMPRODUCT(MTOA!B61:G61,MTOA!B$101:G$101,MTOA!B$107:G$107)</f>
        <v>0</v>
      </c>
      <c r="X61">
        <v>0</v>
      </c>
      <c r="Y61" s="34">
        <f>IEX!L61</f>
        <v>0</v>
      </c>
      <c r="Z61" s="34">
        <f>IEX!R61</f>
        <v>0</v>
      </c>
      <c r="AA61" s="75">
        <f>STOA!L61</f>
        <v>13.67</v>
      </c>
      <c r="AB61" s="75">
        <f>-STOA!R61</f>
        <v>0</v>
      </c>
      <c r="AC61">
        <f t="shared" si="0"/>
        <v>0.20563209043805936</v>
      </c>
      <c r="AD61">
        <f t="shared" si="1"/>
        <v>24.274378675997578</v>
      </c>
      <c r="AE61">
        <f>'IDT-1'!D61</f>
        <v>0</v>
      </c>
      <c r="AF61" s="24"/>
      <c r="AG61">
        <f t="shared" si="2"/>
        <v>24.274378675997578</v>
      </c>
      <c r="AI61" s="34">
        <f>PXIL!L61</f>
        <v>0</v>
      </c>
      <c r="AJ61" s="34">
        <f>PXIL!R61</f>
        <v>0</v>
      </c>
      <c r="AK61" s="34">
        <f>RTM_IEX!L61</f>
        <v>4.8099999999999996</v>
      </c>
      <c r="AL61" s="34">
        <f>RTM_IEX!R61</f>
        <v>0</v>
      </c>
      <c r="AM61" s="34">
        <f>RTM_PXI!L61</f>
        <v>0</v>
      </c>
      <c r="AN61" s="34">
        <f>RTM_PXI!R61</f>
        <v>0</v>
      </c>
      <c r="AO61" s="148">
        <f>GDAM_IEX!L61</f>
        <v>0</v>
      </c>
      <c r="AP61" s="148">
        <f>GDAM_IEX!R61</f>
        <v>0</v>
      </c>
      <c r="AQ61" s="148">
        <f>GDAM_PXI!L61</f>
        <v>0</v>
      </c>
      <c r="AR61" s="148">
        <f>GDAM_PXI!R61</f>
        <v>0</v>
      </c>
      <c r="AS61">
        <f>HPX!L61</f>
        <v>0</v>
      </c>
      <c r="AT61">
        <f>HPX!R61</f>
        <v>0</v>
      </c>
    </row>
    <row r="62" spans="1:46">
      <c r="A62" t="s">
        <v>104</v>
      </c>
      <c r="E62">
        <f>GT_NG!R62</f>
        <v>0</v>
      </c>
      <c r="F62">
        <f>GT_Spot!R62</f>
        <v>0</v>
      </c>
      <c r="G62">
        <f>PPCL_NG!R62</f>
        <v>0</v>
      </c>
      <c r="H62">
        <f>PPCL_Spot!R62</f>
        <v>0</v>
      </c>
      <c r="I62">
        <f>Bawana_NG!R62</f>
        <v>5.8400000000000007</v>
      </c>
      <c r="J62">
        <f>Bawana_RLNG!R62</f>
        <v>0</v>
      </c>
      <c r="K62">
        <f>Bawana_Spot!R62</f>
        <v>0.16001076643563691</v>
      </c>
      <c r="L62">
        <f>TWOMCL!Q62</f>
        <v>0</v>
      </c>
      <c r="M62">
        <f>EDWPCL!U62</f>
        <v>0</v>
      </c>
      <c r="N62">
        <f>'MSW BWN'!U62</f>
        <v>0</v>
      </c>
      <c r="O62">
        <v>0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SUMPRODUCT(LTA!J62:AN62,LTA!J$101:AN$101,LTA!J$107:AN$107)</f>
        <v>0</v>
      </c>
      <c r="U62" s="37">
        <f>SUMPRODUCT(LTA!J62:AN62,LTA!J$102:AN$102,LTA!J$107:AN$107)</f>
        <v>0</v>
      </c>
      <c r="V62" s="66">
        <f>SUMPRODUCT(MTOA!B62:G62,MTOA!B$102:G$102,MTOA!B$107:G$107)</f>
        <v>0</v>
      </c>
      <c r="W62" s="66">
        <f>SUMPRODUCT(MTOA!B62:G62,MTOA!B$101:G$101,MTOA!B$107:G$107)</f>
        <v>0</v>
      </c>
      <c r="X62">
        <v>0</v>
      </c>
      <c r="Y62" s="34">
        <f>IEX!L62</f>
        <v>0</v>
      </c>
      <c r="Z62" s="34">
        <f>IEX!R62</f>
        <v>0</v>
      </c>
      <c r="AA62" s="75">
        <f>STOA!L62</f>
        <v>13.34</v>
      </c>
      <c r="AB62" s="75">
        <f>-STOA!R62</f>
        <v>0</v>
      </c>
      <c r="AC62">
        <f t="shared" si="0"/>
        <v>0.20286009043805933</v>
      </c>
      <c r="AD62">
        <f t="shared" si="1"/>
        <v>23.947150675997577</v>
      </c>
      <c r="AE62">
        <f>'IDT-1'!D62</f>
        <v>0</v>
      </c>
      <c r="AF62" s="24"/>
      <c r="AG62">
        <f t="shared" si="2"/>
        <v>23.947150675997577</v>
      </c>
      <c r="AI62" s="34">
        <f>PXIL!L62</f>
        <v>0</v>
      </c>
      <c r="AJ62" s="34">
        <f>PXIL!R62</f>
        <v>0</v>
      </c>
      <c r="AK62" s="34">
        <f>RTM_IEX!L62</f>
        <v>4.8099999999999996</v>
      </c>
      <c r="AL62" s="34">
        <f>RTM_IEX!R62</f>
        <v>0</v>
      </c>
      <c r="AM62" s="34">
        <f>RTM_PXI!L62</f>
        <v>0</v>
      </c>
      <c r="AN62" s="34">
        <f>RTM_PXI!R62</f>
        <v>0</v>
      </c>
      <c r="AO62" s="148">
        <f>GDAM_IEX!L62</f>
        <v>0</v>
      </c>
      <c r="AP62" s="148">
        <f>GDAM_IEX!R62</f>
        <v>0</v>
      </c>
      <c r="AQ62" s="148">
        <f>GDAM_PXI!L62</f>
        <v>0</v>
      </c>
      <c r="AR62" s="148">
        <f>GDAM_PXI!R62</f>
        <v>0</v>
      </c>
      <c r="AS62">
        <f>HPX!L62</f>
        <v>0</v>
      </c>
      <c r="AT62">
        <f>HPX!R62</f>
        <v>0</v>
      </c>
    </row>
    <row r="63" spans="1:46">
      <c r="A63" t="s">
        <v>105</v>
      </c>
      <c r="E63">
        <f>GT_NG!R63</f>
        <v>0</v>
      </c>
      <c r="F63">
        <f>GT_Spot!R63</f>
        <v>0</v>
      </c>
      <c r="G63">
        <f>PPCL_NG!R63</f>
        <v>0</v>
      </c>
      <c r="H63">
        <f>PPCL_Spot!R63</f>
        <v>0</v>
      </c>
      <c r="I63">
        <f>Bawana_NG!R63</f>
        <v>5.84</v>
      </c>
      <c r="J63">
        <f>Bawana_RLNG!R63</f>
        <v>0</v>
      </c>
      <c r="K63">
        <f>Bawana_Spot!R63</f>
        <v>0</v>
      </c>
      <c r="L63">
        <f>TWOMCL!Q63</f>
        <v>0</v>
      </c>
      <c r="M63">
        <f>EDWPCL!U63</f>
        <v>0</v>
      </c>
      <c r="N63">
        <f>'MSW BWN'!U63</f>
        <v>0</v>
      </c>
      <c r="O63">
        <v>0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SUMPRODUCT(LTA!J63:AN63,LTA!J$101:AN$101,LTA!J$107:AN$107)</f>
        <v>0</v>
      </c>
      <c r="U63" s="37">
        <f>SUMPRODUCT(LTA!J63:AN63,LTA!J$102:AN$102,LTA!J$107:AN$107)</f>
        <v>0</v>
      </c>
      <c r="V63" s="66">
        <f>SUMPRODUCT(MTOA!B63:G63,MTOA!B$102:G$102,MTOA!B$107:G$107)</f>
        <v>0</v>
      </c>
      <c r="W63" s="66">
        <f>SUMPRODUCT(MTOA!B63:G63,MTOA!B$101:G$101,MTOA!B$107:G$107)</f>
        <v>0</v>
      </c>
      <c r="X63">
        <v>0</v>
      </c>
      <c r="Y63" s="34">
        <f>IEX!L63</f>
        <v>0</v>
      </c>
      <c r="Z63" s="34">
        <f>IEX!R63</f>
        <v>0</v>
      </c>
      <c r="AA63" s="75">
        <f>STOA!L63</f>
        <v>13.190000000000001</v>
      </c>
      <c r="AB63" s="75">
        <f>-STOA!R63</f>
        <v>0</v>
      </c>
      <c r="AC63">
        <f t="shared" si="0"/>
        <v>0.20025599999999999</v>
      </c>
      <c r="AD63">
        <f t="shared" si="1"/>
        <v>23.639744</v>
      </c>
      <c r="AE63">
        <f>'IDT-1'!D63</f>
        <v>0</v>
      </c>
      <c r="AF63" s="24"/>
      <c r="AG63">
        <f t="shared" si="2"/>
        <v>23.639744</v>
      </c>
      <c r="AI63" s="34">
        <f>PXIL!L63</f>
        <v>0</v>
      </c>
      <c r="AJ63" s="34">
        <f>PXIL!R63</f>
        <v>0</v>
      </c>
      <c r="AK63" s="34">
        <f>RTM_IEX!L63</f>
        <v>4.8099999999999996</v>
      </c>
      <c r="AL63" s="34">
        <f>RTM_IEX!R63</f>
        <v>0</v>
      </c>
      <c r="AM63" s="34">
        <f>RTM_PXI!L63</f>
        <v>0</v>
      </c>
      <c r="AN63" s="34">
        <f>RTM_PXI!R63</f>
        <v>0</v>
      </c>
      <c r="AO63" s="148">
        <f>GDAM_IEX!L63</f>
        <v>0</v>
      </c>
      <c r="AP63" s="148">
        <f>GDAM_IEX!R63</f>
        <v>0</v>
      </c>
      <c r="AQ63" s="148">
        <f>GDAM_PXI!L63</f>
        <v>0</v>
      </c>
      <c r="AR63" s="148">
        <f>GDAM_PXI!R63</f>
        <v>0</v>
      </c>
      <c r="AS63">
        <f>HPX!L63</f>
        <v>0</v>
      </c>
      <c r="AT63">
        <f>HPX!R63</f>
        <v>0</v>
      </c>
    </row>
    <row r="64" spans="1:46">
      <c r="A64" t="s">
        <v>106</v>
      </c>
      <c r="E64">
        <f>GT_NG!R64</f>
        <v>0</v>
      </c>
      <c r="F64">
        <f>GT_Spot!R64</f>
        <v>0</v>
      </c>
      <c r="G64">
        <f>PPCL_NG!R64</f>
        <v>0</v>
      </c>
      <c r="H64">
        <f>PPCL_Spot!R64</f>
        <v>0</v>
      </c>
      <c r="I64">
        <f>Bawana_NG!R64</f>
        <v>5.84</v>
      </c>
      <c r="J64">
        <f>Bawana_RLNG!R64</f>
        <v>0</v>
      </c>
      <c r="K64">
        <f>Bawana_Spot!R64</f>
        <v>0</v>
      </c>
      <c r="L64">
        <f>TWOMCL!Q64</f>
        <v>0</v>
      </c>
      <c r="M64">
        <f>EDWPCL!U64</f>
        <v>0</v>
      </c>
      <c r="N64">
        <f>'MSW BWN'!U64</f>
        <v>0</v>
      </c>
      <c r="O64">
        <v>0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SUMPRODUCT(LTA!J64:AN64,LTA!J$101:AN$101,LTA!J$107:AN$107)</f>
        <v>0</v>
      </c>
      <c r="U64" s="37">
        <f>SUMPRODUCT(LTA!J64:AN64,LTA!J$102:AN$102,LTA!J$107:AN$107)</f>
        <v>0</v>
      </c>
      <c r="V64" s="66">
        <f>SUMPRODUCT(MTOA!B64:G64,MTOA!B$102:G$102,MTOA!B$107:G$107)</f>
        <v>0</v>
      </c>
      <c r="W64" s="66">
        <f>SUMPRODUCT(MTOA!B64:G64,MTOA!B$101:G$101,MTOA!B$107:G$107)</f>
        <v>0</v>
      </c>
      <c r="X64">
        <v>0</v>
      </c>
      <c r="Y64" s="34">
        <f>IEX!L64</f>
        <v>0</v>
      </c>
      <c r="Z64" s="34">
        <f>IEX!R64</f>
        <v>0</v>
      </c>
      <c r="AA64" s="75">
        <f>STOA!L64</f>
        <v>12.67</v>
      </c>
      <c r="AB64" s="75">
        <f>-STOA!R64</f>
        <v>0</v>
      </c>
      <c r="AC64">
        <f t="shared" si="0"/>
        <v>0.19588799999999998</v>
      </c>
      <c r="AD64">
        <f t="shared" si="1"/>
        <v>23.124111999999997</v>
      </c>
      <c r="AE64">
        <f>'IDT-1'!D64</f>
        <v>0</v>
      </c>
      <c r="AF64" s="24"/>
      <c r="AG64">
        <f t="shared" si="2"/>
        <v>23.124111999999997</v>
      </c>
      <c r="AI64" s="34">
        <f>PXIL!L64</f>
        <v>0</v>
      </c>
      <c r="AJ64" s="34">
        <f>PXIL!R64</f>
        <v>0</v>
      </c>
      <c r="AK64" s="34">
        <f>RTM_IEX!L64</f>
        <v>4.8099999999999996</v>
      </c>
      <c r="AL64" s="34">
        <f>RTM_IEX!R64</f>
        <v>0</v>
      </c>
      <c r="AM64" s="34">
        <f>RTM_PXI!L64</f>
        <v>0</v>
      </c>
      <c r="AN64" s="34">
        <f>RTM_PXI!R64</f>
        <v>0</v>
      </c>
      <c r="AO64" s="148">
        <f>GDAM_IEX!L64</f>
        <v>0</v>
      </c>
      <c r="AP64" s="148">
        <f>GDAM_IEX!R64</f>
        <v>0</v>
      </c>
      <c r="AQ64" s="148">
        <f>GDAM_PXI!L64</f>
        <v>0</v>
      </c>
      <c r="AR64" s="148">
        <f>GDAM_PXI!R64</f>
        <v>0</v>
      </c>
      <c r="AS64">
        <f>HPX!L64</f>
        <v>0</v>
      </c>
      <c r="AT64">
        <f>HPX!R64</f>
        <v>0</v>
      </c>
    </row>
    <row r="65" spans="1:46">
      <c r="A65" t="s">
        <v>107</v>
      </c>
      <c r="E65">
        <f>GT_NG!R65</f>
        <v>0</v>
      </c>
      <c r="F65">
        <f>GT_Spot!R65</f>
        <v>0</v>
      </c>
      <c r="G65">
        <f>PPCL_NG!R65</f>
        <v>0</v>
      </c>
      <c r="H65">
        <f>PPCL_Spot!R65</f>
        <v>0</v>
      </c>
      <c r="I65">
        <f>Bawana_NG!R65</f>
        <v>5.84</v>
      </c>
      <c r="J65">
        <f>Bawana_RLNG!R65</f>
        <v>0</v>
      </c>
      <c r="K65">
        <f>Bawana_Spot!R65</f>
        <v>0</v>
      </c>
      <c r="L65">
        <f>TWOMCL!Q65</f>
        <v>0</v>
      </c>
      <c r="M65">
        <f>EDWPCL!U65</f>
        <v>0</v>
      </c>
      <c r="N65">
        <f>'MSW BWN'!U65</f>
        <v>0</v>
      </c>
      <c r="O65">
        <v>0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SUMPRODUCT(LTA!J65:AN65,LTA!J$101:AN$101,LTA!J$107:AN$107)</f>
        <v>0</v>
      </c>
      <c r="U65" s="37">
        <f>SUMPRODUCT(LTA!J65:AN65,LTA!J$102:AN$102,LTA!J$107:AN$107)</f>
        <v>0</v>
      </c>
      <c r="V65" s="66">
        <f>SUMPRODUCT(MTOA!B65:G65,MTOA!B$102:G$102,MTOA!B$107:G$107)</f>
        <v>0</v>
      </c>
      <c r="W65" s="66">
        <f>SUMPRODUCT(MTOA!B65:G65,MTOA!B$101:G$101,MTOA!B$107:G$107)</f>
        <v>0</v>
      </c>
      <c r="X65">
        <v>0</v>
      </c>
      <c r="Y65" s="34">
        <f>IEX!L65</f>
        <v>0</v>
      </c>
      <c r="Z65" s="34">
        <f>IEX!R65</f>
        <v>0</v>
      </c>
      <c r="AA65" s="75">
        <f>STOA!L65</f>
        <v>11.969999999999999</v>
      </c>
      <c r="AB65" s="75">
        <f>-STOA!R65</f>
        <v>0</v>
      </c>
      <c r="AC65">
        <f t="shared" si="0"/>
        <v>0.17387999999999998</v>
      </c>
      <c r="AD65">
        <f t="shared" si="1"/>
        <v>20.526119999999999</v>
      </c>
      <c r="AE65">
        <f>'IDT-1'!D65</f>
        <v>0</v>
      </c>
      <c r="AF65" s="24"/>
      <c r="AG65">
        <f t="shared" si="2"/>
        <v>20.526119999999999</v>
      </c>
      <c r="AI65" s="34">
        <f>PXIL!L65</f>
        <v>0</v>
      </c>
      <c r="AJ65" s="34">
        <f>PXIL!R65</f>
        <v>0</v>
      </c>
      <c r="AK65" s="34">
        <f>RTM_IEX!L65</f>
        <v>2.89</v>
      </c>
      <c r="AL65" s="34">
        <f>RTM_IEX!R65</f>
        <v>0</v>
      </c>
      <c r="AM65" s="34">
        <f>RTM_PXI!L65</f>
        <v>0</v>
      </c>
      <c r="AN65" s="34">
        <f>RTM_PXI!R65</f>
        <v>0</v>
      </c>
      <c r="AO65" s="148">
        <f>GDAM_IEX!L65</f>
        <v>0</v>
      </c>
      <c r="AP65" s="148">
        <f>GDAM_IEX!R65</f>
        <v>0</v>
      </c>
      <c r="AQ65" s="148">
        <f>GDAM_PXI!L65</f>
        <v>0</v>
      </c>
      <c r="AR65" s="148">
        <f>GDAM_PXI!R65</f>
        <v>0</v>
      </c>
      <c r="AS65">
        <f>HPX!L65</f>
        <v>0</v>
      </c>
      <c r="AT65">
        <f>HPX!R65</f>
        <v>0</v>
      </c>
    </row>
    <row r="66" spans="1:46">
      <c r="A66" t="s">
        <v>108</v>
      </c>
      <c r="E66">
        <f>GT_NG!R66</f>
        <v>0</v>
      </c>
      <c r="F66">
        <f>GT_Spot!R66</f>
        <v>0</v>
      </c>
      <c r="G66">
        <f>PPCL_NG!R66</f>
        <v>0</v>
      </c>
      <c r="H66">
        <f>PPCL_Spot!R66</f>
        <v>0</v>
      </c>
      <c r="I66">
        <f>Bawana_NG!R66</f>
        <v>5.84</v>
      </c>
      <c r="J66">
        <f>Bawana_RLNG!R66</f>
        <v>0</v>
      </c>
      <c r="K66">
        <f>Bawana_Spot!R66</f>
        <v>0</v>
      </c>
      <c r="L66">
        <f>TWOMCL!Q66</f>
        <v>0</v>
      </c>
      <c r="M66">
        <f>EDWPCL!U66</f>
        <v>0</v>
      </c>
      <c r="N66">
        <f>'MSW BWN'!U66</f>
        <v>0</v>
      </c>
      <c r="O66">
        <v>0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SUMPRODUCT(LTA!J66:AN66,LTA!J$101:AN$101,LTA!J$107:AN$107)</f>
        <v>0</v>
      </c>
      <c r="U66" s="37">
        <f>SUMPRODUCT(LTA!J66:AN66,LTA!J$102:AN$102,LTA!J$107:AN$107)</f>
        <v>0</v>
      </c>
      <c r="V66" s="66">
        <f>SUMPRODUCT(MTOA!B66:G66,MTOA!B$102:G$102,MTOA!B$107:G$107)</f>
        <v>0</v>
      </c>
      <c r="W66" s="66">
        <f>SUMPRODUCT(MTOA!B66:G66,MTOA!B$101:G$101,MTOA!B$107:G$107)</f>
        <v>0</v>
      </c>
      <c r="X66">
        <v>0</v>
      </c>
      <c r="Y66" s="34">
        <f>IEX!L66</f>
        <v>0</v>
      </c>
      <c r="Z66" s="34">
        <f>IEX!R66</f>
        <v>0</v>
      </c>
      <c r="AA66" s="75">
        <f>STOA!L66</f>
        <v>11.66</v>
      </c>
      <c r="AB66" s="75">
        <f>-STOA!R66</f>
        <v>0</v>
      </c>
      <c r="AC66">
        <f t="shared" si="0"/>
        <v>0.17127599999999998</v>
      </c>
      <c r="AD66">
        <f t="shared" si="1"/>
        <v>20.218724000000002</v>
      </c>
      <c r="AE66">
        <f>'IDT-1'!D66</f>
        <v>0</v>
      </c>
      <c r="AF66" s="24"/>
      <c r="AG66">
        <f t="shared" si="2"/>
        <v>20.218724000000002</v>
      </c>
      <c r="AI66" s="34">
        <f>PXIL!L66</f>
        <v>0</v>
      </c>
      <c r="AJ66" s="34">
        <f>PXIL!R66</f>
        <v>0</v>
      </c>
      <c r="AK66" s="34">
        <f>RTM_IEX!L66</f>
        <v>2.89</v>
      </c>
      <c r="AL66" s="34">
        <f>RTM_IEX!R66</f>
        <v>0</v>
      </c>
      <c r="AM66" s="34">
        <f>RTM_PXI!L66</f>
        <v>0</v>
      </c>
      <c r="AN66" s="34">
        <f>RTM_PXI!R66</f>
        <v>0</v>
      </c>
      <c r="AO66" s="148">
        <f>GDAM_IEX!L66</f>
        <v>0</v>
      </c>
      <c r="AP66" s="148">
        <f>GDAM_IEX!R66</f>
        <v>0</v>
      </c>
      <c r="AQ66" s="148">
        <f>GDAM_PXI!L66</f>
        <v>0</v>
      </c>
      <c r="AR66" s="148">
        <f>GDAM_PXI!R66</f>
        <v>0</v>
      </c>
      <c r="AS66">
        <f>HPX!L66</f>
        <v>0</v>
      </c>
      <c r="AT66">
        <f>HPX!R66</f>
        <v>0</v>
      </c>
    </row>
    <row r="67" spans="1:46">
      <c r="A67" t="s">
        <v>109</v>
      </c>
      <c r="E67">
        <f>GT_NG!R67</f>
        <v>0</v>
      </c>
      <c r="F67">
        <f>GT_Spot!R67</f>
        <v>0</v>
      </c>
      <c r="G67">
        <f>PPCL_NG!R67</f>
        <v>0</v>
      </c>
      <c r="H67">
        <f>PPCL_Spot!R67</f>
        <v>0</v>
      </c>
      <c r="I67">
        <f>Bawana_NG!R67</f>
        <v>5.84</v>
      </c>
      <c r="J67">
        <f>Bawana_RLNG!R67</f>
        <v>0</v>
      </c>
      <c r="K67">
        <f>Bawana_Spot!R67</f>
        <v>0</v>
      </c>
      <c r="L67">
        <f>TWOMCL!Q67</f>
        <v>0</v>
      </c>
      <c r="M67">
        <f>EDWPCL!U67</f>
        <v>0</v>
      </c>
      <c r="N67">
        <f>'MSW BWN'!U67</f>
        <v>0</v>
      </c>
      <c r="O67">
        <v>0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SUMPRODUCT(LTA!J67:AN67,LTA!J$101:AN$101,LTA!J$107:AN$107)</f>
        <v>0</v>
      </c>
      <c r="U67" s="37">
        <f>SUMPRODUCT(LTA!J67:AN67,LTA!J$102:AN$102,LTA!J$107:AN$107)</f>
        <v>0</v>
      </c>
      <c r="V67" s="66">
        <f>SUMPRODUCT(MTOA!B67:G67,MTOA!B$102:G$102,MTOA!B$107:G$107)</f>
        <v>0</v>
      </c>
      <c r="W67" s="66">
        <f>SUMPRODUCT(MTOA!B67:G67,MTOA!B$101:G$101,MTOA!B$107:G$107)</f>
        <v>0</v>
      </c>
      <c r="X67">
        <v>0</v>
      </c>
      <c r="Y67" s="34">
        <f>IEX!L67</f>
        <v>0</v>
      </c>
      <c r="Z67" s="34">
        <f>IEX!R67</f>
        <v>0</v>
      </c>
      <c r="AA67" s="75">
        <f>STOA!L67</f>
        <v>11.280000000000001</v>
      </c>
      <c r="AB67" s="75">
        <f>-STOA!R67</f>
        <v>0</v>
      </c>
      <c r="AC67">
        <f t="shared" si="0"/>
        <v>0.176148</v>
      </c>
      <c r="AD67">
        <f t="shared" si="1"/>
        <v>20.793852000000001</v>
      </c>
      <c r="AE67">
        <f>'IDT-1'!D67</f>
        <v>0</v>
      </c>
      <c r="AF67" s="24"/>
      <c r="AG67">
        <f t="shared" si="2"/>
        <v>20.793852000000001</v>
      </c>
      <c r="AI67" s="34">
        <f>PXIL!L67</f>
        <v>0</v>
      </c>
      <c r="AJ67" s="34">
        <f>PXIL!R67</f>
        <v>0</v>
      </c>
      <c r="AK67" s="34">
        <f>RTM_IEX!L67</f>
        <v>3.85</v>
      </c>
      <c r="AL67" s="34">
        <f>RTM_IEX!R67</f>
        <v>0</v>
      </c>
      <c r="AM67" s="34">
        <f>RTM_PXI!L67</f>
        <v>0</v>
      </c>
      <c r="AN67" s="34">
        <f>RTM_PXI!R67</f>
        <v>0</v>
      </c>
      <c r="AO67" s="148">
        <f>GDAM_IEX!L67</f>
        <v>0</v>
      </c>
      <c r="AP67" s="148">
        <f>GDAM_IEX!R67</f>
        <v>0</v>
      </c>
      <c r="AQ67" s="148">
        <f>GDAM_PXI!L67</f>
        <v>0</v>
      </c>
      <c r="AR67" s="148">
        <f>GDAM_PXI!R67</f>
        <v>0</v>
      </c>
      <c r="AS67">
        <f>HPX!L67</f>
        <v>0</v>
      </c>
      <c r="AT67">
        <f>HPX!R67</f>
        <v>0</v>
      </c>
    </row>
    <row r="68" spans="1:46">
      <c r="A68" t="s">
        <v>110</v>
      </c>
      <c r="E68">
        <f>GT_NG!R68</f>
        <v>0</v>
      </c>
      <c r="F68">
        <f>GT_Spot!R68</f>
        <v>0</v>
      </c>
      <c r="G68">
        <f>PPCL_NG!R68</f>
        <v>0</v>
      </c>
      <c r="H68">
        <f>PPCL_Spot!R68</f>
        <v>0</v>
      </c>
      <c r="I68">
        <f>Bawana_NG!R68</f>
        <v>5.84</v>
      </c>
      <c r="J68">
        <f>Bawana_RLNG!R68</f>
        <v>0</v>
      </c>
      <c r="K68">
        <f>Bawana_Spot!R68</f>
        <v>0</v>
      </c>
      <c r="L68">
        <f>TWOMCL!Q68</f>
        <v>0</v>
      </c>
      <c r="M68">
        <f>EDWPCL!U68</f>
        <v>0</v>
      </c>
      <c r="N68">
        <f>'MSW BWN'!U68</f>
        <v>0</v>
      </c>
      <c r="O68">
        <v>0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SUMPRODUCT(LTA!J68:AN68,LTA!J$101:AN$101,LTA!J$107:AN$107)</f>
        <v>0</v>
      </c>
      <c r="U68" s="37">
        <f>SUMPRODUCT(LTA!J68:AN68,LTA!J$102:AN$102,LTA!J$107:AN$107)</f>
        <v>0</v>
      </c>
      <c r="V68" s="66">
        <f>SUMPRODUCT(MTOA!B68:G68,MTOA!B$102:G$102,MTOA!B$107:G$107)</f>
        <v>0</v>
      </c>
      <c r="W68" s="66">
        <f>SUMPRODUCT(MTOA!B68:G68,MTOA!B$101:G$101,MTOA!B$107:G$107)</f>
        <v>0</v>
      </c>
      <c r="X68">
        <v>0</v>
      </c>
      <c r="Y68" s="34">
        <f>IEX!L68</f>
        <v>0</v>
      </c>
      <c r="Z68" s="34">
        <f>IEX!R68</f>
        <v>0</v>
      </c>
      <c r="AA68" s="75">
        <f>STOA!L68</f>
        <v>10.5</v>
      </c>
      <c r="AB68" s="75">
        <f>-STOA!R68</f>
        <v>0</v>
      </c>
      <c r="AC68">
        <f t="shared" ref="AC68:AC98" si="3">SUMIF(B68:AB68,"&gt;0")*$AC$2-SUMIF(B68:AB68,"&lt;0")*($AC$2/(1-$AC$2))+SUMIF(AI68:AR68,"&gt;0")*$AC$2-SUMIF(AI68:AR68,"&lt;0")*($AC$2/(1-$AC$2))</f>
        <v>0.17765999999999998</v>
      </c>
      <c r="AD68">
        <f t="shared" ref="AD68:AD98" si="4">SUM(B68:AB68,AI68:AT68)-AC68</f>
        <v>20.972339999999999</v>
      </c>
      <c r="AE68">
        <f>'IDT-1'!D68</f>
        <v>0</v>
      </c>
      <c r="AF68" s="24"/>
      <c r="AG68">
        <f t="shared" ref="AG68:AG98" si="5">SUM(AD68:AF68)</f>
        <v>20.972339999999999</v>
      </c>
      <c r="AI68" s="34">
        <f>PXIL!L68</f>
        <v>0</v>
      </c>
      <c r="AJ68" s="34">
        <f>PXIL!R68</f>
        <v>0</v>
      </c>
      <c r="AK68" s="34">
        <f>RTM_IEX!L68</f>
        <v>4.8099999999999996</v>
      </c>
      <c r="AL68" s="34">
        <f>RTM_IEX!R68</f>
        <v>0</v>
      </c>
      <c r="AM68" s="34">
        <f>RTM_PXI!L68</f>
        <v>0</v>
      </c>
      <c r="AN68" s="34">
        <f>RTM_PXI!R68</f>
        <v>0</v>
      </c>
      <c r="AO68" s="148">
        <f>GDAM_IEX!L68</f>
        <v>0</v>
      </c>
      <c r="AP68" s="148">
        <f>GDAM_IEX!R68</f>
        <v>0</v>
      </c>
      <c r="AQ68" s="148">
        <f>GDAM_PXI!L68</f>
        <v>0</v>
      </c>
      <c r="AR68" s="148">
        <f>GDAM_PXI!R68</f>
        <v>0</v>
      </c>
      <c r="AS68">
        <f>HPX!L68</f>
        <v>0</v>
      </c>
      <c r="AT68">
        <f>HPX!R68</f>
        <v>0</v>
      </c>
    </row>
    <row r="69" spans="1:46">
      <c r="A69" t="s">
        <v>111</v>
      </c>
      <c r="E69">
        <f>GT_NG!R69</f>
        <v>0</v>
      </c>
      <c r="F69">
        <f>GT_Spot!R69</f>
        <v>0</v>
      </c>
      <c r="G69">
        <f>PPCL_NG!R69</f>
        <v>0</v>
      </c>
      <c r="H69">
        <f>PPCL_Spot!R69</f>
        <v>0</v>
      </c>
      <c r="I69">
        <f>Bawana_NG!R69</f>
        <v>5.84</v>
      </c>
      <c r="J69">
        <f>Bawana_RLNG!R69</f>
        <v>0</v>
      </c>
      <c r="K69">
        <f>Bawana_Spot!R69</f>
        <v>0</v>
      </c>
      <c r="L69">
        <f>TWOMCL!Q69</f>
        <v>0</v>
      </c>
      <c r="M69">
        <f>EDWPCL!U69</f>
        <v>0</v>
      </c>
      <c r="N69">
        <f>'MSW BWN'!U69</f>
        <v>0</v>
      </c>
      <c r="O69">
        <v>0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SUMPRODUCT(LTA!J69:AN69,LTA!J$101:AN$101,LTA!J$107:AN$107)</f>
        <v>0</v>
      </c>
      <c r="U69" s="37">
        <f>SUMPRODUCT(LTA!J69:AN69,LTA!J$102:AN$102,LTA!J$107:AN$107)</f>
        <v>0</v>
      </c>
      <c r="V69" s="66">
        <f>SUMPRODUCT(MTOA!B69:G69,MTOA!B$102:G$102,MTOA!B$107:G$107)</f>
        <v>0</v>
      </c>
      <c r="W69" s="66">
        <f>SUMPRODUCT(MTOA!B69:G69,MTOA!B$101:G$101,MTOA!B$107:G$107)</f>
        <v>0</v>
      </c>
      <c r="X69">
        <v>0</v>
      </c>
      <c r="Y69" s="34">
        <f>IEX!L69</f>
        <v>0</v>
      </c>
      <c r="Z69" s="34">
        <f>IEX!R69</f>
        <v>0</v>
      </c>
      <c r="AA69" s="75">
        <f>STOA!L69</f>
        <v>10.120000000000001</v>
      </c>
      <c r="AB69" s="75">
        <f>-STOA!R69</f>
        <v>0</v>
      </c>
      <c r="AC69">
        <f t="shared" si="3"/>
        <v>0.182616</v>
      </c>
      <c r="AD69">
        <f t="shared" si="4"/>
        <v>21.557384000000003</v>
      </c>
      <c r="AE69">
        <f>'IDT-1'!D69</f>
        <v>0</v>
      </c>
      <c r="AF69" s="24"/>
      <c r="AG69">
        <f t="shared" si="5"/>
        <v>21.557384000000003</v>
      </c>
      <c r="AI69" s="34">
        <f>PXIL!L69</f>
        <v>0</v>
      </c>
      <c r="AJ69" s="34">
        <f>PXIL!R69</f>
        <v>0</v>
      </c>
      <c r="AK69" s="34">
        <f>RTM_IEX!L69</f>
        <v>5.78</v>
      </c>
      <c r="AL69" s="34">
        <f>RTM_IEX!R69</f>
        <v>0</v>
      </c>
      <c r="AM69" s="34">
        <f>RTM_PXI!L69</f>
        <v>0</v>
      </c>
      <c r="AN69" s="34">
        <f>RTM_PXI!R69</f>
        <v>0</v>
      </c>
      <c r="AO69" s="148">
        <f>GDAM_IEX!L69</f>
        <v>0</v>
      </c>
      <c r="AP69" s="148">
        <f>GDAM_IEX!R69</f>
        <v>0</v>
      </c>
      <c r="AQ69" s="148">
        <f>GDAM_PXI!L69</f>
        <v>0</v>
      </c>
      <c r="AR69" s="148">
        <f>GDAM_PXI!R69</f>
        <v>0</v>
      </c>
      <c r="AS69">
        <f>HPX!L69</f>
        <v>0</v>
      </c>
      <c r="AT69">
        <f>HPX!R69</f>
        <v>0</v>
      </c>
    </row>
    <row r="70" spans="1:46">
      <c r="A70" t="s">
        <v>112</v>
      </c>
      <c r="E70">
        <f>GT_NG!R70</f>
        <v>0</v>
      </c>
      <c r="F70">
        <f>GT_Spot!R70</f>
        <v>0</v>
      </c>
      <c r="G70">
        <f>PPCL_NG!R70</f>
        <v>0</v>
      </c>
      <c r="H70">
        <f>PPCL_Spot!R70</f>
        <v>0</v>
      </c>
      <c r="I70">
        <f>Bawana_NG!R70</f>
        <v>5.8397718839107844</v>
      </c>
      <c r="J70">
        <f>Bawana_RLNG!R70</f>
        <v>0</v>
      </c>
      <c r="K70">
        <f>Bawana_Spot!R70</f>
        <v>0</v>
      </c>
      <c r="L70">
        <f>TWOMCL!Q70</f>
        <v>0</v>
      </c>
      <c r="M70">
        <f>EDWPCL!U70</f>
        <v>0</v>
      </c>
      <c r="N70">
        <f>'MSW BWN'!U70</f>
        <v>0</v>
      </c>
      <c r="O70">
        <v>0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SUMPRODUCT(LTA!J70:AN70,LTA!J$101:AN$101,LTA!J$107:AN$107)</f>
        <v>0</v>
      </c>
      <c r="U70" s="37">
        <f>SUMPRODUCT(LTA!J70:AN70,LTA!J$102:AN$102,LTA!J$107:AN$107)</f>
        <v>0</v>
      </c>
      <c r="V70" s="66">
        <f>SUMPRODUCT(MTOA!B70:G70,MTOA!B$102:G$102,MTOA!B$107:G$107)</f>
        <v>0</v>
      </c>
      <c r="W70" s="66">
        <f>SUMPRODUCT(MTOA!B70:G70,MTOA!B$101:G$101,MTOA!B$107:G$107)</f>
        <v>0</v>
      </c>
      <c r="X70">
        <v>0</v>
      </c>
      <c r="Y70" s="34">
        <f>IEX!L70</f>
        <v>0</v>
      </c>
      <c r="Z70" s="34">
        <f>IEX!R70</f>
        <v>0</v>
      </c>
      <c r="AA70" s="75">
        <f>STOA!L70</f>
        <v>9.57</v>
      </c>
      <c r="AB70" s="75">
        <f>-STOA!R70</f>
        <v>0</v>
      </c>
      <c r="AC70">
        <f t="shared" si="3"/>
        <v>0.18605808382485059</v>
      </c>
      <c r="AD70">
        <f t="shared" si="4"/>
        <v>21.963713800085937</v>
      </c>
      <c r="AE70">
        <f>'IDT-1'!D70</f>
        <v>0</v>
      </c>
      <c r="AF70" s="24"/>
      <c r="AG70">
        <f t="shared" si="5"/>
        <v>21.963713800085937</v>
      </c>
      <c r="AI70" s="34">
        <f>PXIL!L70</f>
        <v>0</v>
      </c>
      <c r="AJ70" s="34">
        <f>PXIL!R70</f>
        <v>0</v>
      </c>
      <c r="AK70" s="34">
        <f>RTM_IEX!L70</f>
        <v>6.74</v>
      </c>
      <c r="AL70" s="34">
        <f>RTM_IEX!R70</f>
        <v>0</v>
      </c>
      <c r="AM70" s="34">
        <f>RTM_PXI!L70</f>
        <v>0</v>
      </c>
      <c r="AN70" s="34">
        <f>RTM_PXI!R70</f>
        <v>0</v>
      </c>
      <c r="AO70" s="148">
        <f>GDAM_IEX!L70</f>
        <v>0</v>
      </c>
      <c r="AP70" s="148">
        <f>GDAM_IEX!R70</f>
        <v>0</v>
      </c>
      <c r="AQ70" s="148">
        <f>GDAM_PXI!L70</f>
        <v>0</v>
      </c>
      <c r="AR70" s="148">
        <f>GDAM_PXI!R70</f>
        <v>0</v>
      </c>
      <c r="AS70">
        <f>HPX!L70</f>
        <v>0</v>
      </c>
      <c r="AT70">
        <f>HPX!R70</f>
        <v>0</v>
      </c>
    </row>
    <row r="71" spans="1:46">
      <c r="A71" t="s">
        <v>113</v>
      </c>
      <c r="E71">
        <f>GT_NG!R71</f>
        <v>0</v>
      </c>
      <c r="F71">
        <f>GT_Spot!R71</f>
        <v>0</v>
      </c>
      <c r="G71">
        <f>PPCL_NG!R71</f>
        <v>0</v>
      </c>
      <c r="H71">
        <f>PPCL_Spot!R71</f>
        <v>0</v>
      </c>
      <c r="I71">
        <f>Bawana_NG!R71</f>
        <v>5.8397718839107844</v>
      </c>
      <c r="J71">
        <f>Bawana_RLNG!R71</f>
        <v>0</v>
      </c>
      <c r="K71">
        <f>Bawana_Spot!R71</f>
        <v>0</v>
      </c>
      <c r="L71">
        <f>TWOMCL!Q71</f>
        <v>0</v>
      </c>
      <c r="M71">
        <f>EDWPCL!U71</f>
        <v>0</v>
      </c>
      <c r="N71">
        <f>'MSW BWN'!U71</f>
        <v>0</v>
      </c>
      <c r="O71">
        <v>0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SUMPRODUCT(LTA!J71:AN71,LTA!J$101:AN$101,LTA!J$107:AN$107)</f>
        <v>0</v>
      </c>
      <c r="U71" s="37">
        <f>SUMPRODUCT(LTA!J71:AN71,LTA!J$102:AN$102,LTA!J$107:AN$107)</f>
        <v>0</v>
      </c>
      <c r="V71" s="66">
        <f>SUMPRODUCT(MTOA!B71:G71,MTOA!B$102:G$102,MTOA!B$107:G$107)</f>
        <v>0</v>
      </c>
      <c r="W71" s="66">
        <f>SUMPRODUCT(MTOA!B71:G71,MTOA!B$101:G$101,MTOA!B$107:G$107)</f>
        <v>0</v>
      </c>
      <c r="X71">
        <v>0</v>
      </c>
      <c r="Y71" s="34">
        <f>IEX!L71</f>
        <v>0</v>
      </c>
      <c r="Z71" s="34">
        <f>IEX!R71</f>
        <v>0</v>
      </c>
      <c r="AA71" s="75">
        <f>STOA!L71</f>
        <v>9.0500000000000007</v>
      </c>
      <c r="AB71" s="75">
        <f>-STOA!R71</f>
        <v>0</v>
      </c>
      <c r="AC71">
        <f t="shared" si="3"/>
        <v>0.18975408382485059</v>
      </c>
      <c r="AD71">
        <f t="shared" si="4"/>
        <v>22.400017800085934</v>
      </c>
      <c r="AE71">
        <f>'IDT-1'!D71</f>
        <v>0</v>
      </c>
      <c r="AF71" s="24"/>
      <c r="AG71">
        <f t="shared" si="5"/>
        <v>22.400017800085934</v>
      </c>
      <c r="AI71" s="34">
        <f>PXIL!L71</f>
        <v>0</v>
      </c>
      <c r="AJ71" s="34">
        <f>PXIL!R71</f>
        <v>0</v>
      </c>
      <c r="AK71" s="34">
        <f>RTM_IEX!L71</f>
        <v>7.7</v>
      </c>
      <c r="AL71" s="34">
        <f>RTM_IEX!R71</f>
        <v>0</v>
      </c>
      <c r="AM71" s="34">
        <f>RTM_PXI!L71</f>
        <v>0</v>
      </c>
      <c r="AN71" s="34">
        <f>RTM_PXI!R71</f>
        <v>0</v>
      </c>
      <c r="AO71" s="148">
        <f>GDAM_IEX!L71</f>
        <v>0</v>
      </c>
      <c r="AP71" s="148">
        <f>GDAM_IEX!R71</f>
        <v>0</v>
      </c>
      <c r="AQ71" s="148">
        <f>GDAM_PXI!L71</f>
        <v>0</v>
      </c>
      <c r="AR71" s="148">
        <f>GDAM_PXI!R71</f>
        <v>0</v>
      </c>
      <c r="AS71">
        <f>HPX!L71</f>
        <v>0</v>
      </c>
      <c r="AT71">
        <f>HPX!R71</f>
        <v>0</v>
      </c>
    </row>
    <row r="72" spans="1:46">
      <c r="A72" t="s">
        <v>114</v>
      </c>
      <c r="E72">
        <f>GT_NG!R72</f>
        <v>0</v>
      </c>
      <c r="F72">
        <f>GT_Spot!R72</f>
        <v>0</v>
      </c>
      <c r="G72">
        <f>PPCL_NG!R72</f>
        <v>0</v>
      </c>
      <c r="H72">
        <f>PPCL_Spot!R72</f>
        <v>0</v>
      </c>
      <c r="I72">
        <f>Bawana_NG!R72</f>
        <v>5.8397718839107844</v>
      </c>
      <c r="J72">
        <f>Bawana_RLNG!R72</f>
        <v>0</v>
      </c>
      <c r="K72">
        <f>Bawana_Spot!R72</f>
        <v>0</v>
      </c>
      <c r="L72">
        <f>TWOMCL!Q72</f>
        <v>0</v>
      </c>
      <c r="M72">
        <f>EDWPCL!U72</f>
        <v>0</v>
      </c>
      <c r="N72">
        <f>'MSW BWN'!U72</f>
        <v>0</v>
      </c>
      <c r="O72">
        <v>0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SUMPRODUCT(LTA!J72:AN72,LTA!J$101:AN$101,LTA!J$107:AN$107)</f>
        <v>0</v>
      </c>
      <c r="U72" s="37">
        <f>SUMPRODUCT(LTA!J72:AN72,LTA!J$102:AN$102,LTA!J$107:AN$107)</f>
        <v>0</v>
      </c>
      <c r="V72" s="66">
        <f>SUMPRODUCT(MTOA!B72:G72,MTOA!B$102:G$102,MTOA!B$107:G$107)</f>
        <v>0</v>
      </c>
      <c r="W72" s="66">
        <f>SUMPRODUCT(MTOA!B72:G72,MTOA!B$101:G$101,MTOA!B$107:G$107)</f>
        <v>0</v>
      </c>
      <c r="X72">
        <v>0</v>
      </c>
      <c r="Y72" s="34">
        <f>IEX!L72</f>
        <v>0</v>
      </c>
      <c r="Z72" s="34">
        <f>IEX!R72</f>
        <v>0</v>
      </c>
      <c r="AA72" s="75">
        <f>STOA!L72</f>
        <v>8.7100000000000009</v>
      </c>
      <c r="AB72" s="75">
        <f>-STOA!R72</f>
        <v>0</v>
      </c>
      <c r="AC72">
        <f t="shared" si="3"/>
        <v>0.19496208382485058</v>
      </c>
      <c r="AD72">
        <f t="shared" si="4"/>
        <v>23.014809800085935</v>
      </c>
      <c r="AE72">
        <f>'IDT-1'!D72</f>
        <v>0</v>
      </c>
      <c r="AF72" s="24"/>
      <c r="AG72">
        <f t="shared" si="5"/>
        <v>23.014809800085935</v>
      </c>
      <c r="AI72" s="34">
        <f>PXIL!L72</f>
        <v>0</v>
      </c>
      <c r="AJ72" s="34">
        <f>PXIL!R72</f>
        <v>0</v>
      </c>
      <c r="AK72" s="34">
        <f>RTM_IEX!L72</f>
        <v>8.66</v>
      </c>
      <c r="AL72" s="34">
        <f>RTM_IEX!R72</f>
        <v>0</v>
      </c>
      <c r="AM72" s="34">
        <f>RTM_PXI!L72</f>
        <v>0</v>
      </c>
      <c r="AN72" s="34">
        <f>RTM_PXI!R72</f>
        <v>0</v>
      </c>
      <c r="AO72" s="148">
        <f>GDAM_IEX!L72</f>
        <v>0</v>
      </c>
      <c r="AP72" s="148">
        <f>GDAM_IEX!R72</f>
        <v>0</v>
      </c>
      <c r="AQ72" s="148">
        <f>GDAM_PXI!L72</f>
        <v>0</v>
      </c>
      <c r="AR72" s="148">
        <f>GDAM_PXI!R72</f>
        <v>0</v>
      </c>
      <c r="AS72">
        <f>HPX!L72</f>
        <v>0</v>
      </c>
      <c r="AT72">
        <f>HPX!R72</f>
        <v>0</v>
      </c>
    </row>
    <row r="73" spans="1:46">
      <c r="A73" t="s">
        <v>115</v>
      </c>
      <c r="E73">
        <f>GT_NG!R73</f>
        <v>0</v>
      </c>
      <c r="F73">
        <f>GT_Spot!R73</f>
        <v>0</v>
      </c>
      <c r="G73">
        <f>PPCL_NG!R73</f>
        <v>0</v>
      </c>
      <c r="H73">
        <f>PPCL_Spot!R73</f>
        <v>0</v>
      </c>
      <c r="I73">
        <f>Bawana_NG!R73</f>
        <v>5.8397718839107844</v>
      </c>
      <c r="J73">
        <f>Bawana_RLNG!R73</f>
        <v>0</v>
      </c>
      <c r="K73">
        <f>Bawana_Spot!R73</f>
        <v>0</v>
      </c>
      <c r="L73">
        <f>TWOMCL!Q73</f>
        <v>0</v>
      </c>
      <c r="M73">
        <f>EDWPCL!U73</f>
        <v>0</v>
      </c>
      <c r="N73">
        <f>'MSW BWN'!U73</f>
        <v>0</v>
      </c>
      <c r="O73">
        <v>0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SUMPRODUCT(LTA!J73:AN73,LTA!J$101:AN$101,LTA!J$107:AN$107)</f>
        <v>0</v>
      </c>
      <c r="U73" s="37">
        <f>SUMPRODUCT(LTA!J73:AN73,LTA!J$102:AN$102,LTA!J$107:AN$107)</f>
        <v>0</v>
      </c>
      <c r="V73" s="66">
        <f>SUMPRODUCT(MTOA!B73:G73,MTOA!B$102:G$102,MTOA!B$107:G$107)</f>
        <v>0</v>
      </c>
      <c r="W73" s="66">
        <f>SUMPRODUCT(MTOA!B73:G73,MTOA!B$101:G$101,MTOA!B$107:G$107)</f>
        <v>0</v>
      </c>
      <c r="X73">
        <v>0</v>
      </c>
      <c r="Y73" s="34">
        <f>IEX!L73</f>
        <v>6.34</v>
      </c>
      <c r="Z73" s="34">
        <f>IEX!R73</f>
        <v>0</v>
      </c>
      <c r="AA73" s="75">
        <f>STOA!L73</f>
        <v>8.370000000000001</v>
      </c>
      <c r="AB73" s="75">
        <f>-STOA!R73</f>
        <v>0</v>
      </c>
      <c r="AC73">
        <f t="shared" si="3"/>
        <v>0.20999808382485058</v>
      </c>
      <c r="AD73">
        <f t="shared" si="4"/>
        <v>24.789773800085939</v>
      </c>
      <c r="AE73">
        <f>'IDT-1'!D73</f>
        <v>0</v>
      </c>
      <c r="AF73" s="24"/>
      <c r="AG73">
        <f t="shared" si="5"/>
        <v>24.789773800085939</v>
      </c>
      <c r="AI73" s="34">
        <f>PXIL!L73</f>
        <v>0</v>
      </c>
      <c r="AJ73" s="34">
        <f>PXIL!R73</f>
        <v>0</v>
      </c>
      <c r="AK73" s="34">
        <f>RTM_IEX!L73</f>
        <v>3.85</v>
      </c>
      <c r="AL73" s="34">
        <f>RTM_IEX!R73</f>
        <v>0</v>
      </c>
      <c r="AM73" s="34">
        <f>RTM_PXI!L73</f>
        <v>0</v>
      </c>
      <c r="AN73" s="34">
        <f>RTM_PXI!R73</f>
        <v>0</v>
      </c>
      <c r="AO73" s="148">
        <f>GDAM_IEX!L73</f>
        <v>0.6</v>
      </c>
      <c r="AP73" s="148">
        <f>GDAM_IEX!R73</f>
        <v>0</v>
      </c>
      <c r="AQ73" s="148">
        <f>GDAM_PXI!L73</f>
        <v>0</v>
      </c>
      <c r="AR73" s="148">
        <f>GDAM_PXI!R73</f>
        <v>0</v>
      </c>
      <c r="AS73">
        <f>HPX!L73</f>
        <v>0</v>
      </c>
      <c r="AT73">
        <f>HPX!R73</f>
        <v>0</v>
      </c>
    </row>
    <row r="74" spans="1:46">
      <c r="A74" t="s">
        <v>116</v>
      </c>
      <c r="E74">
        <f>GT_NG!R74</f>
        <v>0</v>
      </c>
      <c r="F74">
        <f>GT_Spot!R74</f>
        <v>0</v>
      </c>
      <c r="G74">
        <f>PPCL_NG!R74</f>
        <v>0</v>
      </c>
      <c r="H74">
        <f>PPCL_Spot!R74</f>
        <v>0</v>
      </c>
      <c r="I74">
        <f>Bawana_NG!R74</f>
        <v>5.8397718839107844</v>
      </c>
      <c r="J74">
        <f>Bawana_RLNG!R74</f>
        <v>0</v>
      </c>
      <c r="K74">
        <f>Bawana_Spot!R74</f>
        <v>0</v>
      </c>
      <c r="L74">
        <f>TWOMCL!Q74</f>
        <v>0</v>
      </c>
      <c r="M74">
        <f>EDWPCL!U74</f>
        <v>0</v>
      </c>
      <c r="N74">
        <f>'MSW BWN'!U74</f>
        <v>0</v>
      </c>
      <c r="O74">
        <v>0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SUMPRODUCT(LTA!J74:AN74,LTA!J$101:AN$101,LTA!J$107:AN$107)</f>
        <v>0</v>
      </c>
      <c r="U74" s="37">
        <f>SUMPRODUCT(LTA!J74:AN74,LTA!J$102:AN$102,LTA!J$107:AN$107)</f>
        <v>0</v>
      </c>
      <c r="V74" s="66">
        <f>SUMPRODUCT(MTOA!B74:G74,MTOA!B$102:G$102,MTOA!B$107:G$107)</f>
        <v>0</v>
      </c>
      <c r="W74" s="66">
        <f>SUMPRODUCT(MTOA!B74:G74,MTOA!B$101:G$101,MTOA!B$107:G$107)</f>
        <v>0</v>
      </c>
      <c r="X74">
        <v>0</v>
      </c>
      <c r="Y74" s="34">
        <f>IEX!L74</f>
        <v>4.47</v>
      </c>
      <c r="Z74" s="34">
        <f>IEX!R74</f>
        <v>0</v>
      </c>
      <c r="AA74" s="75">
        <f>STOA!L74</f>
        <v>8.0500000000000007</v>
      </c>
      <c r="AB74" s="75">
        <f>-STOA!R74</f>
        <v>0</v>
      </c>
      <c r="AC74">
        <f t="shared" si="3"/>
        <v>0.20991408382485058</v>
      </c>
      <c r="AD74">
        <f t="shared" si="4"/>
        <v>24.779857800085932</v>
      </c>
      <c r="AE74">
        <f>'IDT-1'!D74</f>
        <v>0</v>
      </c>
      <c r="AF74" s="24"/>
      <c r="AG74">
        <f t="shared" si="5"/>
        <v>24.779857800085932</v>
      </c>
      <c r="AI74" s="34">
        <f>PXIL!L74</f>
        <v>0</v>
      </c>
      <c r="AJ74" s="34">
        <f>PXIL!R74</f>
        <v>0</v>
      </c>
      <c r="AK74" s="34">
        <f>RTM_IEX!L74</f>
        <v>6.17</v>
      </c>
      <c r="AL74" s="34">
        <f>RTM_IEX!R74</f>
        <v>0</v>
      </c>
      <c r="AM74" s="34">
        <f>RTM_PXI!L74</f>
        <v>0</v>
      </c>
      <c r="AN74" s="34">
        <f>RTM_PXI!R74</f>
        <v>0</v>
      </c>
      <c r="AO74" s="148">
        <f>GDAM_IEX!L74</f>
        <v>0.46</v>
      </c>
      <c r="AP74" s="148">
        <f>GDAM_IEX!R74</f>
        <v>0</v>
      </c>
      <c r="AQ74" s="148">
        <f>GDAM_PXI!L74</f>
        <v>0</v>
      </c>
      <c r="AR74" s="148">
        <f>GDAM_PXI!R74</f>
        <v>0</v>
      </c>
      <c r="AS74">
        <f>HPX!L74</f>
        <v>0</v>
      </c>
      <c r="AT74">
        <f>HPX!R74</f>
        <v>0</v>
      </c>
    </row>
    <row r="75" spans="1:46">
      <c r="A75" t="s">
        <v>117</v>
      </c>
      <c r="E75">
        <f>GT_NG!R75</f>
        <v>0</v>
      </c>
      <c r="F75">
        <f>GT_Spot!R75</f>
        <v>0</v>
      </c>
      <c r="G75">
        <f>PPCL_NG!R75</f>
        <v>0</v>
      </c>
      <c r="H75">
        <f>PPCL_Spot!R75</f>
        <v>0</v>
      </c>
      <c r="I75">
        <f>Bawana_NG!R75</f>
        <v>5.8397718839107844</v>
      </c>
      <c r="J75">
        <f>Bawana_RLNG!R75</f>
        <v>0</v>
      </c>
      <c r="K75">
        <f>Bawana_Spot!R75</f>
        <v>0</v>
      </c>
      <c r="L75">
        <f>TWOMCL!Q75</f>
        <v>0</v>
      </c>
      <c r="M75">
        <f>EDWPCL!U75</f>
        <v>0</v>
      </c>
      <c r="N75">
        <f>'MSW BWN'!U75</f>
        <v>0</v>
      </c>
      <c r="O75">
        <v>0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SUMPRODUCT(LTA!J75:AN75,LTA!J$101:AN$101,LTA!J$107:AN$107)</f>
        <v>0</v>
      </c>
      <c r="U75" s="37">
        <f>SUMPRODUCT(LTA!J75:AN75,LTA!J$102:AN$102,LTA!J$107:AN$107)</f>
        <v>0</v>
      </c>
      <c r="V75" s="66">
        <f>SUMPRODUCT(MTOA!B75:G75,MTOA!B$102:G$102,MTOA!B$107:G$107)</f>
        <v>0</v>
      </c>
      <c r="W75" s="66">
        <f>SUMPRODUCT(MTOA!B75:G75,MTOA!B$101:G$101,MTOA!B$107:G$107)</f>
        <v>0</v>
      </c>
      <c r="X75">
        <v>0</v>
      </c>
      <c r="Y75" s="34">
        <f>IEX!L75</f>
        <v>4.3099999999999996</v>
      </c>
      <c r="Z75" s="34">
        <f>IEX!R75</f>
        <v>0</v>
      </c>
      <c r="AA75" s="75">
        <f>STOA!L75</f>
        <v>7.86</v>
      </c>
      <c r="AB75" s="75">
        <f>-STOA!R75</f>
        <v>0</v>
      </c>
      <c r="AC75">
        <f t="shared" si="3"/>
        <v>0.22713408382485056</v>
      </c>
      <c r="AD75">
        <f t="shared" si="4"/>
        <v>26.812637800085934</v>
      </c>
      <c r="AE75">
        <f>'IDT-1'!D75</f>
        <v>0</v>
      </c>
      <c r="AF75" s="24"/>
      <c r="AG75">
        <f t="shared" si="5"/>
        <v>26.812637800085934</v>
      </c>
      <c r="AI75" s="34">
        <f>PXIL!L75</f>
        <v>0</v>
      </c>
      <c r="AJ75" s="34">
        <f>PXIL!R75</f>
        <v>0</v>
      </c>
      <c r="AK75" s="34">
        <f>RTM_IEX!L75</f>
        <v>8.66</v>
      </c>
      <c r="AL75" s="34">
        <f>RTM_IEX!R75</f>
        <v>0</v>
      </c>
      <c r="AM75" s="34">
        <f>RTM_PXI!L75</f>
        <v>0</v>
      </c>
      <c r="AN75" s="34">
        <f>RTM_PXI!R75</f>
        <v>0</v>
      </c>
      <c r="AO75" s="148">
        <f>GDAM_IEX!L75</f>
        <v>0.37</v>
      </c>
      <c r="AP75" s="148">
        <f>GDAM_IEX!R75</f>
        <v>0</v>
      </c>
      <c r="AQ75" s="148">
        <f>GDAM_PXI!L75</f>
        <v>0</v>
      </c>
      <c r="AR75" s="148">
        <f>GDAM_PXI!R75</f>
        <v>0</v>
      </c>
      <c r="AS75">
        <f>HPX!L75</f>
        <v>0</v>
      </c>
      <c r="AT75">
        <f>HPX!R75</f>
        <v>0</v>
      </c>
    </row>
    <row r="76" spans="1:46">
      <c r="A76" t="s">
        <v>118</v>
      </c>
      <c r="E76">
        <f>GT_NG!R76</f>
        <v>0</v>
      </c>
      <c r="F76">
        <f>GT_Spot!R76</f>
        <v>0</v>
      </c>
      <c r="G76">
        <f>PPCL_NG!R76</f>
        <v>0</v>
      </c>
      <c r="H76">
        <f>PPCL_Spot!R76</f>
        <v>0</v>
      </c>
      <c r="I76">
        <f>Bawana_NG!R76</f>
        <v>5.8397718839107844</v>
      </c>
      <c r="J76">
        <f>Bawana_RLNG!R76</f>
        <v>0</v>
      </c>
      <c r="K76">
        <f>Bawana_Spot!R76</f>
        <v>0</v>
      </c>
      <c r="L76">
        <f>TWOMCL!Q76</f>
        <v>0</v>
      </c>
      <c r="M76">
        <f>EDWPCL!U76</f>
        <v>0</v>
      </c>
      <c r="N76">
        <f>'MSW BWN'!U76</f>
        <v>0</v>
      </c>
      <c r="O76">
        <v>0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SUMPRODUCT(LTA!J76:AN76,LTA!J$101:AN$101,LTA!J$107:AN$107)</f>
        <v>0</v>
      </c>
      <c r="U76" s="37">
        <f>SUMPRODUCT(LTA!J76:AN76,LTA!J$102:AN$102,LTA!J$107:AN$107)</f>
        <v>0</v>
      </c>
      <c r="V76" s="66">
        <f>SUMPRODUCT(MTOA!B76:G76,MTOA!B$102:G$102,MTOA!B$107:G$107)</f>
        <v>0</v>
      </c>
      <c r="W76" s="66">
        <f>SUMPRODUCT(MTOA!B76:G76,MTOA!B$101:G$101,MTOA!B$107:G$107)</f>
        <v>0</v>
      </c>
      <c r="X76">
        <v>0</v>
      </c>
      <c r="Y76" s="34">
        <f>IEX!L76</f>
        <v>4.28</v>
      </c>
      <c r="Z76" s="34">
        <f>IEX!R76</f>
        <v>0</v>
      </c>
      <c r="AA76" s="75">
        <f>STOA!L76</f>
        <v>7.7</v>
      </c>
      <c r="AB76" s="75">
        <f>-STOA!R76</f>
        <v>0</v>
      </c>
      <c r="AC76">
        <f t="shared" si="3"/>
        <v>0.2217580838248506</v>
      </c>
      <c r="AD76">
        <f t="shared" si="4"/>
        <v>26.178013800085932</v>
      </c>
      <c r="AE76">
        <f>'IDT-1'!D76</f>
        <v>0</v>
      </c>
      <c r="AF76" s="24"/>
      <c r="AG76">
        <f t="shared" si="5"/>
        <v>26.178013800085932</v>
      </c>
      <c r="AI76" s="34">
        <f>PXIL!L76</f>
        <v>0</v>
      </c>
      <c r="AJ76" s="34">
        <f>PXIL!R76</f>
        <v>0</v>
      </c>
      <c r="AK76" s="34">
        <f>RTM_IEX!L76</f>
        <v>8.1999999999999993</v>
      </c>
      <c r="AL76" s="34">
        <f>RTM_IEX!R76</f>
        <v>0</v>
      </c>
      <c r="AM76" s="34">
        <f>RTM_PXI!L76</f>
        <v>0</v>
      </c>
      <c r="AN76" s="34">
        <f>RTM_PXI!R76</f>
        <v>0</v>
      </c>
      <c r="AO76" s="148">
        <f>GDAM_IEX!L76</f>
        <v>0.38</v>
      </c>
      <c r="AP76" s="148">
        <f>GDAM_IEX!R76</f>
        <v>0</v>
      </c>
      <c r="AQ76" s="148">
        <f>GDAM_PXI!L76</f>
        <v>0</v>
      </c>
      <c r="AR76" s="148">
        <f>GDAM_PXI!R76</f>
        <v>0</v>
      </c>
      <c r="AS76">
        <f>HPX!L76</f>
        <v>0</v>
      </c>
      <c r="AT76">
        <f>HPX!R76</f>
        <v>0</v>
      </c>
    </row>
    <row r="77" spans="1:46">
      <c r="A77" t="s">
        <v>119</v>
      </c>
      <c r="E77">
        <f>GT_NG!R77</f>
        <v>0</v>
      </c>
      <c r="F77">
        <f>GT_Spot!R77</f>
        <v>0</v>
      </c>
      <c r="G77">
        <f>PPCL_NG!R77</f>
        <v>0</v>
      </c>
      <c r="H77">
        <f>PPCL_Spot!R77</f>
        <v>0</v>
      </c>
      <c r="I77">
        <f>Bawana_NG!R77</f>
        <v>5.8397718839107844</v>
      </c>
      <c r="J77">
        <f>Bawana_RLNG!R77</f>
        <v>0</v>
      </c>
      <c r="K77">
        <f>Bawana_Spot!R77</f>
        <v>0</v>
      </c>
      <c r="L77">
        <f>TWOMCL!Q77</f>
        <v>0</v>
      </c>
      <c r="M77">
        <f>EDWPCL!U77</f>
        <v>0</v>
      </c>
      <c r="N77">
        <f>'MSW BWN'!U77</f>
        <v>0</v>
      </c>
      <c r="O77">
        <v>0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SUMPRODUCT(LTA!J77:AN77,LTA!J$101:AN$101,LTA!J$107:AN$107)</f>
        <v>0</v>
      </c>
      <c r="U77" s="37">
        <f>SUMPRODUCT(LTA!J77:AN77,LTA!J$102:AN$102,LTA!J$107:AN$107)</f>
        <v>0</v>
      </c>
      <c r="V77" s="66">
        <f>SUMPRODUCT(MTOA!B77:G77,MTOA!B$102:G$102,MTOA!B$107:G$107)</f>
        <v>0</v>
      </c>
      <c r="W77" s="66">
        <f>SUMPRODUCT(MTOA!B77:G77,MTOA!B$101:G$101,MTOA!B$107:G$107)</f>
        <v>0</v>
      </c>
      <c r="X77">
        <v>0</v>
      </c>
      <c r="Y77" s="34">
        <f>IEX!L77</f>
        <v>3.19</v>
      </c>
      <c r="Z77" s="34">
        <f>IEX!R77</f>
        <v>0</v>
      </c>
      <c r="AA77" s="75">
        <f>STOA!L77</f>
        <v>7.7</v>
      </c>
      <c r="AB77" s="75">
        <f>-STOA!R77</f>
        <v>0</v>
      </c>
      <c r="AC77">
        <f t="shared" si="3"/>
        <v>0.2223460838248506</v>
      </c>
      <c r="AD77">
        <f t="shared" si="4"/>
        <v>26.247425800085935</v>
      </c>
      <c r="AE77">
        <f>'IDT-1'!D77</f>
        <v>0</v>
      </c>
      <c r="AF77" s="24"/>
      <c r="AG77">
        <f t="shared" si="5"/>
        <v>26.247425800085935</v>
      </c>
      <c r="AI77" s="34">
        <f>PXIL!L77</f>
        <v>0</v>
      </c>
      <c r="AJ77" s="34">
        <f>PXIL!R77</f>
        <v>0</v>
      </c>
      <c r="AK77" s="34">
        <f>RTM_IEX!L77</f>
        <v>9.33</v>
      </c>
      <c r="AL77" s="34">
        <f>RTM_IEX!R77</f>
        <v>0</v>
      </c>
      <c r="AM77" s="34">
        <f>RTM_PXI!L77</f>
        <v>0</v>
      </c>
      <c r="AN77" s="34">
        <f>RTM_PXI!R77</f>
        <v>0</v>
      </c>
      <c r="AO77" s="148">
        <f>GDAM_IEX!L77</f>
        <v>0.41</v>
      </c>
      <c r="AP77" s="148">
        <f>GDAM_IEX!R77</f>
        <v>0</v>
      </c>
      <c r="AQ77" s="148">
        <f>GDAM_PXI!L77</f>
        <v>0</v>
      </c>
      <c r="AR77" s="148">
        <f>GDAM_PXI!R77</f>
        <v>0</v>
      </c>
      <c r="AS77">
        <f>HPX!L77</f>
        <v>0</v>
      </c>
      <c r="AT77">
        <f>HPX!R77</f>
        <v>0</v>
      </c>
    </row>
    <row r="78" spans="1:46">
      <c r="A78" t="s">
        <v>120</v>
      </c>
      <c r="E78">
        <f>GT_NG!R78</f>
        <v>0</v>
      </c>
      <c r="F78">
        <f>GT_Spot!R78</f>
        <v>0</v>
      </c>
      <c r="G78">
        <f>PPCL_NG!R78</f>
        <v>0</v>
      </c>
      <c r="H78">
        <f>PPCL_Spot!R78</f>
        <v>0</v>
      </c>
      <c r="I78">
        <f>Bawana_NG!R78</f>
        <v>5.8397718839107844</v>
      </c>
      <c r="J78">
        <f>Bawana_RLNG!R78</f>
        <v>0</v>
      </c>
      <c r="K78">
        <f>Bawana_Spot!R78</f>
        <v>0</v>
      </c>
      <c r="L78">
        <f>TWOMCL!Q78</f>
        <v>0</v>
      </c>
      <c r="M78">
        <f>EDWPCL!U78</f>
        <v>0</v>
      </c>
      <c r="N78">
        <f>'MSW BWN'!U78</f>
        <v>0</v>
      </c>
      <c r="O78">
        <v>0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SUMPRODUCT(LTA!J78:AN78,LTA!J$101:AN$101,LTA!J$107:AN$107)</f>
        <v>0</v>
      </c>
      <c r="U78" s="37">
        <f>SUMPRODUCT(LTA!J78:AN78,LTA!J$102:AN$102,LTA!J$107:AN$107)</f>
        <v>0</v>
      </c>
      <c r="V78" s="66">
        <f>SUMPRODUCT(MTOA!B78:G78,MTOA!B$102:G$102,MTOA!B$107:G$107)</f>
        <v>0</v>
      </c>
      <c r="W78" s="66">
        <f>SUMPRODUCT(MTOA!B78:G78,MTOA!B$101:G$101,MTOA!B$107:G$107)</f>
        <v>0</v>
      </c>
      <c r="X78">
        <v>0</v>
      </c>
      <c r="Y78" s="34">
        <f>IEX!L78</f>
        <v>3.11</v>
      </c>
      <c r="Z78" s="34">
        <f>IEX!R78</f>
        <v>0</v>
      </c>
      <c r="AA78" s="75">
        <f>STOA!L78</f>
        <v>7.7</v>
      </c>
      <c r="AB78" s="75">
        <f>-STOA!R78</f>
        <v>0</v>
      </c>
      <c r="AC78">
        <f t="shared" si="3"/>
        <v>0.20378208382485058</v>
      </c>
      <c r="AD78">
        <f t="shared" si="4"/>
        <v>24.055989800085932</v>
      </c>
      <c r="AE78">
        <f>'IDT-1'!D78</f>
        <v>0</v>
      </c>
      <c r="AF78" s="24"/>
      <c r="AG78">
        <f t="shared" si="5"/>
        <v>24.055989800085932</v>
      </c>
      <c r="AI78" s="34">
        <f>PXIL!L78</f>
        <v>0</v>
      </c>
      <c r="AJ78" s="34">
        <f>PXIL!R78</f>
        <v>0</v>
      </c>
      <c r="AK78" s="34">
        <f>RTM_IEX!L78</f>
        <v>7.18</v>
      </c>
      <c r="AL78" s="34">
        <f>RTM_IEX!R78</f>
        <v>0</v>
      </c>
      <c r="AM78" s="34">
        <f>RTM_PXI!L78</f>
        <v>0</v>
      </c>
      <c r="AN78" s="34">
        <f>RTM_PXI!R78</f>
        <v>0</v>
      </c>
      <c r="AO78" s="148">
        <f>GDAM_IEX!L78</f>
        <v>0.43</v>
      </c>
      <c r="AP78" s="148">
        <f>GDAM_IEX!R78</f>
        <v>0</v>
      </c>
      <c r="AQ78" s="148">
        <f>GDAM_PXI!L78</f>
        <v>0</v>
      </c>
      <c r="AR78" s="148">
        <f>GDAM_PXI!R78</f>
        <v>0</v>
      </c>
      <c r="AS78">
        <f>HPX!L78</f>
        <v>0</v>
      </c>
      <c r="AT78">
        <f>HPX!R78</f>
        <v>0</v>
      </c>
    </row>
    <row r="79" spans="1:46">
      <c r="A79" t="s">
        <v>121</v>
      </c>
      <c r="E79">
        <f>GT_NG!R79</f>
        <v>0</v>
      </c>
      <c r="F79">
        <f>GT_Spot!R79</f>
        <v>0</v>
      </c>
      <c r="G79">
        <f>PPCL_NG!R79</f>
        <v>0</v>
      </c>
      <c r="H79">
        <f>PPCL_Spot!R79</f>
        <v>0</v>
      </c>
      <c r="I79">
        <f>Bawana_NG!R79</f>
        <v>5.8397718839107844</v>
      </c>
      <c r="J79">
        <f>Bawana_RLNG!R79</f>
        <v>0</v>
      </c>
      <c r="K79">
        <f>Bawana_Spot!R79</f>
        <v>0</v>
      </c>
      <c r="L79">
        <f>TWOMCL!Q79</f>
        <v>0</v>
      </c>
      <c r="M79">
        <f>EDWPCL!U79</f>
        <v>0</v>
      </c>
      <c r="N79">
        <f>'MSW BWN'!U79</f>
        <v>0</v>
      </c>
      <c r="O79">
        <v>0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SUMPRODUCT(LTA!J79:AN79,LTA!J$101:AN$101,LTA!J$107:AN$107)</f>
        <v>0</v>
      </c>
      <c r="U79" s="37">
        <f>SUMPRODUCT(LTA!J79:AN79,LTA!J$102:AN$102,LTA!J$107:AN$107)</f>
        <v>0</v>
      </c>
      <c r="V79" s="66">
        <f>SUMPRODUCT(MTOA!B79:G79,MTOA!B$102:G$102,MTOA!B$107:G$107)</f>
        <v>0</v>
      </c>
      <c r="W79" s="66">
        <f>SUMPRODUCT(MTOA!B79:G79,MTOA!B$101:G$101,MTOA!B$107:G$107)</f>
        <v>0</v>
      </c>
      <c r="X79">
        <v>0</v>
      </c>
      <c r="Y79" s="34">
        <f>IEX!L79</f>
        <v>3.24</v>
      </c>
      <c r="Z79" s="34">
        <f>IEX!R79</f>
        <v>0</v>
      </c>
      <c r="AA79" s="75">
        <f>STOA!L79</f>
        <v>7.7</v>
      </c>
      <c r="AB79" s="75">
        <f>-STOA!R79</f>
        <v>0</v>
      </c>
      <c r="AC79">
        <f t="shared" si="3"/>
        <v>0.18933408382485056</v>
      </c>
      <c r="AD79">
        <f t="shared" si="4"/>
        <v>22.350437800085935</v>
      </c>
      <c r="AE79">
        <f>'IDT-1'!D79</f>
        <v>0</v>
      </c>
      <c r="AF79" s="24"/>
      <c r="AG79">
        <f t="shared" si="5"/>
        <v>22.350437800085935</v>
      </c>
      <c r="AI79" s="34">
        <f>PXIL!L79</f>
        <v>0</v>
      </c>
      <c r="AJ79" s="34">
        <f>PXIL!R79</f>
        <v>0</v>
      </c>
      <c r="AK79" s="34">
        <f>RTM_IEX!L79</f>
        <v>5.37</v>
      </c>
      <c r="AL79" s="34">
        <f>RTM_IEX!R79</f>
        <v>0</v>
      </c>
      <c r="AM79" s="34">
        <f>RTM_PXI!L79</f>
        <v>0</v>
      </c>
      <c r="AN79" s="34">
        <f>RTM_PXI!R79</f>
        <v>0</v>
      </c>
      <c r="AO79" s="148">
        <f>GDAM_IEX!L79</f>
        <v>0.39</v>
      </c>
      <c r="AP79" s="148">
        <f>GDAM_IEX!R79</f>
        <v>0</v>
      </c>
      <c r="AQ79" s="148">
        <f>GDAM_PXI!L79</f>
        <v>0</v>
      </c>
      <c r="AR79" s="148">
        <f>GDAM_PXI!R79</f>
        <v>0</v>
      </c>
      <c r="AS79">
        <f>HPX!L79</f>
        <v>0</v>
      </c>
      <c r="AT79">
        <f>HPX!R79</f>
        <v>0</v>
      </c>
    </row>
    <row r="80" spans="1:46">
      <c r="A80" t="s">
        <v>122</v>
      </c>
      <c r="E80">
        <f>GT_NG!R80</f>
        <v>0</v>
      </c>
      <c r="F80">
        <f>GT_Spot!R80</f>
        <v>0</v>
      </c>
      <c r="G80">
        <f>PPCL_NG!R80</f>
        <v>0</v>
      </c>
      <c r="H80">
        <f>PPCL_Spot!R80</f>
        <v>0</v>
      </c>
      <c r="I80">
        <f>Bawana_NG!R80</f>
        <v>5.8397718839107844</v>
      </c>
      <c r="J80">
        <f>Bawana_RLNG!R80</f>
        <v>0</v>
      </c>
      <c r="K80">
        <f>Bawana_Spot!R80</f>
        <v>0</v>
      </c>
      <c r="L80">
        <f>TWOMCL!Q80</f>
        <v>0</v>
      </c>
      <c r="M80">
        <f>EDWPCL!U80</f>
        <v>0</v>
      </c>
      <c r="N80">
        <f>'MSW BWN'!U80</f>
        <v>0</v>
      </c>
      <c r="O80">
        <v>0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SUMPRODUCT(LTA!J80:AN80,LTA!J$101:AN$101,LTA!J$107:AN$107)</f>
        <v>0</v>
      </c>
      <c r="U80" s="37">
        <f>SUMPRODUCT(LTA!J80:AN80,LTA!J$102:AN$102,LTA!J$107:AN$107)</f>
        <v>0</v>
      </c>
      <c r="V80" s="66">
        <f>SUMPRODUCT(MTOA!B80:G80,MTOA!B$102:G$102,MTOA!B$107:G$107)</f>
        <v>0</v>
      </c>
      <c r="W80" s="66">
        <f>SUMPRODUCT(MTOA!B80:G80,MTOA!B$101:G$101,MTOA!B$107:G$107)</f>
        <v>0</v>
      </c>
      <c r="X80">
        <v>0</v>
      </c>
      <c r="Y80" s="34">
        <f>IEX!L80</f>
        <v>3.62</v>
      </c>
      <c r="Z80" s="34">
        <f>IEX!R80</f>
        <v>0</v>
      </c>
      <c r="AA80" s="75">
        <f>STOA!L80</f>
        <v>7.7</v>
      </c>
      <c r="AB80" s="75">
        <f>-STOA!R80</f>
        <v>0</v>
      </c>
      <c r="AC80">
        <f t="shared" si="3"/>
        <v>0.19563408382485059</v>
      </c>
      <c r="AD80">
        <f t="shared" si="4"/>
        <v>23.094137800085935</v>
      </c>
      <c r="AE80">
        <f>'IDT-1'!D80</f>
        <v>0</v>
      </c>
      <c r="AF80" s="24"/>
      <c r="AG80">
        <f t="shared" si="5"/>
        <v>23.094137800085935</v>
      </c>
      <c r="AI80" s="34">
        <f>PXIL!L80</f>
        <v>0</v>
      </c>
      <c r="AJ80" s="34">
        <f>PXIL!R80</f>
        <v>0</v>
      </c>
      <c r="AK80" s="34">
        <f>RTM_IEX!L80</f>
        <v>5.7</v>
      </c>
      <c r="AL80" s="34">
        <f>RTM_IEX!R80</f>
        <v>0</v>
      </c>
      <c r="AM80" s="34">
        <f>RTM_PXI!L80</f>
        <v>0</v>
      </c>
      <c r="AN80" s="34">
        <f>RTM_PXI!R80</f>
        <v>0</v>
      </c>
      <c r="AO80" s="148">
        <f>GDAM_IEX!L80</f>
        <v>0.43</v>
      </c>
      <c r="AP80" s="148">
        <f>GDAM_IEX!R80</f>
        <v>0</v>
      </c>
      <c r="AQ80" s="148">
        <f>GDAM_PXI!L80</f>
        <v>0</v>
      </c>
      <c r="AR80" s="148">
        <f>GDAM_PXI!R80</f>
        <v>0</v>
      </c>
      <c r="AS80">
        <f>HPX!L80</f>
        <v>0</v>
      </c>
      <c r="AT80">
        <f>HPX!R80</f>
        <v>0</v>
      </c>
    </row>
    <row r="81" spans="1:46">
      <c r="A81" t="s">
        <v>123</v>
      </c>
      <c r="E81">
        <f>GT_NG!R81</f>
        <v>0</v>
      </c>
      <c r="F81">
        <f>GT_Spot!R81</f>
        <v>0</v>
      </c>
      <c r="G81">
        <f>PPCL_NG!R81</f>
        <v>0</v>
      </c>
      <c r="H81">
        <f>PPCL_Spot!R81</f>
        <v>0</v>
      </c>
      <c r="I81">
        <f>Bawana_NG!R81</f>
        <v>5.8397718839107844</v>
      </c>
      <c r="J81">
        <f>Bawana_RLNG!R81</f>
        <v>0</v>
      </c>
      <c r="K81">
        <f>Bawana_Spot!R81</f>
        <v>0</v>
      </c>
      <c r="L81">
        <f>TWOMCL!Q81</f>
        <v>0</v>
      </c>
      <c r="M81">
        <f>EDWPCL!U81</f>
        <v>0</v>
      </c>
      <c r="N81">
        <f>'MSW BWN'!U81</f>
        <v>0</v>
      </c>
      <c r="O81">
        <v>0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SUMPRODUCT(LTA!J81:AN81,LTA!J$101:AN$101,LTA!J$107:AN$107)</f>
        <v>0</v>
      </c>
      <c r="U81" s="37">
        <f>SUMPRODUCT(LTA!J81:AN81,LTA!J$102:AN$102,LTA!J$107:AN$107)</f>
        <v>0</v>
      </c>
      <c r="V81" s="66">
        <f>SUMPRODUCT(MTOA!B81:G81,MTOA!B$102:G$102,MTOA!B$107:G$107)</f>
        <v>0</v>
      </c>
      <c r="W81" s="66">
        <f>SUMPRODUCT(MTOA!B81:G81,MTOA!B$101:G$101,MTOA!B$107:G$107)</f>
        <v>0</v>
      </c>
      <c r="X81">
        <v>0</v>
      </c>
      <c r="Y81" s="34">
        <f>IEX!L81</f>
        <v>5.83</v>
      </c>
      <c r="Z81" s="34">
        <f>IEX!R81</f>
        <v>0</v>
      </c>
      <c r="AA81" s="75">
        <f>STOA!L81</f>
        <v>7.7</v>
      </c>
      <c r="AB81" s="75">
        <f>-STOA!R81</f>
        <v>0</v>
      </c>
      <c r="AC81">
        <f t="shared" si="3"/>
        <v>0.22276608382485058</v>
      </c>
      <c r="AD81">
        <f t="shared" si="4"/>
        <v>26.297005800085934</v>
      </c>
      <c r="AE81">
        <f>'IDT-1'!D81</f>
        <v>0</v>
      </c>
      <c r="AF81" s="24"/>
      <c r="AG81">
        <f t="shared" si="5"/>
        <v>26.297005800085934</v>
      </c>
      <c r="AI81" s="34">
        <f>PXIL!L81</f>
        <v>0</v>
      </c>
      <c r="AJ81" s="34">
        <f>PXIL!R81</f>
        <v>0</v>
      </c>
      <c r="AK81" s="34">
        <f>RTM_IEX!L81</f>
        <v>6.51</v>
      </c>
      <c r="AL81" s="34">
        <f>RTM_IEX!R81</f>
        <v>0</v>
      </c>
      <c r="AM81" s="34">
        <f>RTM_PXI!L81</f>
        <v>0</v>
      </c>
      <c r="AN81" s="34">
        <f>RTM_PXI!R81</f>
        <v>0</v>
      </c>
      <c r="AO81" s="148">
        <f>GDAM_IEX!L81</f>
        <v>0.64</v>
      </c>
      <c r="AP81" s="148">
        <f>GDAM_IEX!R81</f>
        <v>0</v>
      </c>
      <c r="AQ81" s="148">
        <f>GDAM_PXI!L81</f>
        <v>0</v>
      </c>
      <c r="AR81" s="148">
        <f>GDAM_PXI!R81</f>
        <v>0</v>
      </c>
      <c r="AS81">
        <f>HPX!L81</f>
        <v>0</v>
      </c>
      <c r="AT81">
        <f>HPX!R81</f>
        <v>0</v>
      </c>
    </row>
    <row r="82" spans="1:46">
      <c r="A82" t="s">
        <v>124</v>
      </c>
      <c r="E82">
        <f>GT_NG!R82</f>
        <v>0</v>
      </c>
      <c r="F82">
        <f>GT_Spot!R82</f>
        <v>0</v>
      </c>
      <c r="G82">
        <f>PPCL_NG!R82</f>
        <v>0</v>
      </c>
      <c r="H82">
        <f>PPCL_Spot!R82</f>
        <v>0</v>
      </c>
      <c r="I82">
        <f>Bawana_NG!R82</f>
        <v>5.8397718839107844</v>
      </c>
      <c r="J82">
        <f>Bawana_RLNG!R82</f>
        <v>0</v>
      </c>
      <c r="K82">
        <f>Bawana_Spot!R82</f>
        <v>0</v>
      </c>
      <c r="L82">
        <f>TWOMCL!Q82</f>
        <v>0</v>
      </c>
      <c r="M82">
        <f>EDWPCL!U82</f>
        <v>0</v>
      </c>
      <c r="N82">
        <f>'MSW BWN'!U82</f>
        <v>0</v>
      </c>
      <c r="O82">
        <v>0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SUMPRODUCT(LTA!J82:AN82,LTA!J$101:AN$101,LTA!J$107:AN$107)</f>
        <v>0</v>
      </c>
      <c r="U82" s="37">
        <f>SUMPRODUCT(LTA!J82:AN82,LTA!J$102:AN$102,LTA!J$107:AN$107)</f>
        <v>0</v>
      </c>
      <c r="V82" s="66">
        <f>SUMPRODUCT(MTOA!B82:G82,MTOA!B$102:G$102,MTOA!B$107:G$107)</f>
        <v>0</v>
      </c>
      <c r="W82" s="66">
        <f>SUMPRODUCT(MTOA!B82:G82,MTOA!B$101:G$101,MTOA!B$107:G$107)</f>
        <v>0</v>
      </c>
      <c r="X82">
        <v>0</v>
      </c>
      <c r="Y82" s="34">
        <f>IEX!L82</f>
        <v>7.17</v>
      </c>
      <c r="Z82" s="34">
        <f>IEX!R82</f>
        <v>0</v>
      </c>
      <c r="AA82" s="75">
        <f>STOA!L82</f>
        <v>7.7</v>
      </c>
      <c r="AB82" s="75">
        <f>-STOA!R82</f>
        <v>0</v>
      </c>
      <c r="AC82">
        <f t="shared" si="3"/>
        <v>0.23083008382485057</v>
      </c>
      <c r="AD82">
        <f t="shared" si="4"/>
        <v>27.24894180008593</v>
      </c>
      <c r="AE82">
        <f>'IDT-1'!D82</f>
        <v>0</v>
      </c>
      <c r="AF82" s="24"/>
      <c r="AG82">
        <f t="shared" si="5"/>
        <v>27.24894180008593</v>
      </c>
      <c r="AI82" s="34">
        <f>PXIL!L82</f>
        <v>0</v>
      </c>
      <c r="AJ82" s="34">
        <f>PXIL!R82</f>
        <v>0</v>
      </c>
      <c r="AK82" s="34">
        <f>RTM_IEX!L82</f>
        <v>6.06</v>
      </c>
      <c r="AL82" s="34">
        <f>RTM_IEX!R82</f>
        <v>0</v>
      </c>
      <c r="AM82" s="34">
        <f>RTM_PXI!L82</f>
        <v>0</v>
      </c>
      <c r="AN82" s="34">
        <f>RTM_PXI!R82</f>
        <v>0</v>
      </c>
      <c r="AO82" s="148">
        <f>GDAM_IEX!L82</f>
        <v>0.71</v>
      </c>
      <c r="AP82" s="148">
        <f>GDAM_IEX!R82</f>
        <v>0</v>
      </c>
      <c r="AQ82" s="148">
        <f>GDAM_PXI!L82</f>
        <v>0</v>
      </c>
      <c r="AR82" s="148">
        <f>GDAM_PXI!R82</f>
        <v>0</v>
      </c>
      <c r="AS82">
        <f>HPX!L82</f>
        <v>0</v>
      </c>
      <c r="AT82">
        <f>HPX!R82</f>
        <v>0</v>
      </c>
    </row>
    <row r="83" spans="1:46">
      <c r="A83" t="s">
        <v>125</v>
      </c>
      <c r="E83">
        <f>GT_NG!R83</f>
        <v>0</v>
      </c>
      <c r="F83">
        <f>GT_Spot!R83</f>
        <v>0</v>
      </c>
      <c r="G83">
        <f>PPCL_NG!R83</f>
        <v>0</v>
      </c>
      <c r="H83">
        <f>PPCL_Spot!R83</f>
        <v>0</v>
      </c>
      <c r="I83">
        <f>Bawana_NG!R83</f>
        <v>5.8397718839107844</v>
      </c>
      <c r="J83">
        <f>Bawana_RLNG!R83</f>
        <v>0</v>
      </c>
      <c r="K83">
        <f>Bawana_Spot!R83</f>
        <v>0</v>
      </c>
      <c r="L83">
        <f>TWOMCL!Q83</f>
        <v>0</v>
      </c>
      <c r="M83">
        <f>EDWPCL!U83</f>
        <v>0</v>
      </c>
      <c r="N83">
        <f>'MSW BWN'!U83</f>
        <v>0</v>
      </c>
      <c r="O83">
        <v>0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SUMPRODUCT(LTA!J83:AN83,LTA!J$101:AN$101,LTA!J$107:AN$107)</f>
        <v>0</v>
      </c>
      <c r="U83" s="37">
        <f>SUMPRODUCT(LTA!J83:AN83,LTA!J$102:AN$102,LTA!J$107:AN$107)</f>
        <v>0</v>
      </c>
      <c r="V83" s="66">
        <f>SUMPRODUCT(MTOA!B83:G83,MTOA!B$102:G$102,MTOA!B$107:G$107)</f>
        <v>0</v>
      </c>
      <c r="W83" s="66">
        <f>SUMPRODUCT(MTOA!B83:G83,MTOA!B$101:G$101,MTOA!B$107:G$107)</f>
        <v>0</v>
      </c>
      <c r="X83">
        <v>0</v>
      </c>
      <c r="Y83" s="34">
        <f>IEX!L83</f>
        <v>11.96</v>
      </c>
      <c r="Z83" s="34">
        <f>IEX!R83</f>
        <v>0</v>
      </c>
      <c r="AA83" s="75">
        <f>STOA!L83</f>
        <v>7.7</v>
      </c>
      <c r="AB83" s="75">
        <f>-STOA!R83</f>
        <v>0</v>
      </c>
      <c r="AC83">
        <f t="shared" si="3"/>
        <v>0.23217408382485058</v>
      </c>
      <c r="AD83">
        <f t="shared" si="4"/>
        <v>27.407597800085934</v>
      </c>
      <c r="AE83">
        <f>'IDT-1'!D83</f>
        <v>0</v>
      </c>
      <c r="AF83" s="24"/>
      <c r="AG83">
        <f t="shared" si="5"/>
        <v>27.407597800085934</v>
      </c>
      <c r="AI83" s="34">
        <f>PXIL!L83</f>
        <v>0</v>
      </c>
      <c r="AJ83" s="34">
        <f>PXIL!R83</f>
        <v>0</v>
      </c>
      <c r="AK83" s="34">
        <f>RTM_IEX!L83</f>
        <v>0.96</v>
      </c>
      <c r="AL83" s="34">
        <f>RTM_IEX!R83</f>
        <v>0</v>
      </c>
      <c r="AM83" s="34">
        <f>RTM_PXI!L83</f>
        <v>0</v>
      </c>
      <c r="AN83" s="34">
        <f>RTM_PXI!R83</f>
        <v>0</v>
      </c>
      <c r="AO83" s="148">
        <f>GDAM_IEX!L83</f>
        <v>1.18</v>
      </c>
      <c r="AP83" s="148">
        <f>GDAM_IEX!R83</f>
        <v>0</v>
      </c>
      <c r="AQ83" s="148">
        <f>GDAM_PXI!L83</f>
        <v>0</v>
      </c>
      <c r="AR83" s="148">
        <f>GDAM_PXI!R83</f>
        <v>0</v>
      </c>
      <c r="AS83">
        <f>HPX!L83</f>
        <v>0</v>
      </c>
      <c r="AT83">
        <f>HPX!R83</f>
        <v>0</v>
      </c>
    </row>
    <row r="84" spans="1:46">
      <c r="A84" t="s">
        <v>126</v>
      </c>
      <c r="E84">
        <f>GT_NG!R84</f>
        <v>0</v>
      </c>
      <c r="F84">
        <f>GT_Spot!R84</f>
        <v>0</v>
      </c>
      <c r="G84">
        <f>PPCL_NG!R84</f>
        <v>0</v>
      </c>
      <c r="H84">
        <f>PPCL_Spot!R84</f>
        <v>0</v>
      </c>
      <c r="I84">
        <f>Bawana_NG!R84</f>
        <v>5.8397718839107844</v>
      </c>
      <c r="J84">
        <f>Bawana_RLNG!R84</f>
        <v>0</v>
      </c>
      <c r="K84">
        <f>Bawana_Spot!R84</f>
        <v>0</v>
      </c>
      <c r="L84">
        <f>TWOMCL!Q84</f>
        <v>0</v>
      </c>
      <c r="M84">
        <f>EDWPCL!U84</f>
        <v>0</v>
      </c>
      <c r="N84">
        <f>'MSW BWN'!U84</f>
        <v>0</v>
      </c>
      <c r="O84">
        <v>0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SUMPRODUCT(LTA!J84:AN84,LTA!J$101:AN$101,LTA!J$107:AN$107)</f>
        <v>0</v>
      </c>
      <c r="U84" s="37">
        <f>SUMPRODUCT(LTA!J84:AN84,LTA!J$102:AN$102,LTA!J$107:AN$107)</f>
        <v>0</v>
      </c>
      <c r="V84" s="66">
        <f>SUMPRODUCT(MTOA!B84:G84,MTOA!B$102:G$102,MTOA!B$107:G$107)</f>
        <v>0</v>
      </c>
      <c r="W84" s="66">
        <f>SUMPRODUCT(MTOA!B84:G84,MTOA!B$101:G$101,MTOA!B$107:G$107)</f>
        <v>0</v>
      </c>
      <c r="X84">
        <v>0</v>
      </c>
      <c r="Y84" s="34">
        <f>IEX!L84</f>
        <v>12.3</v>
      </c>
      <c r="Z84" s="34">
        <f>IEX!R84</f>
        <v>0</v>
      </c>
      <c r="AA84" s="75">
        <f>STOA!L84</f>
        <v>7.7</v>
      </c>
      <c r="AB84" s="75">
        <f>-STOA!R84</f>
        <v>0</v>
      </c>
      <c r="AC84">
        <f t="shared" si="3"/>
        <v>0.22915008382485058</v>
      </c>
      <c r="AD84">
        <f t="shared" si="4"/>
        <v>27.050621800085935</v>
      </c>
      <c r="AE84">
        <f>'IDT-1'!D84</f>
        <v>0</v>
      </c>
      <c r="AF84" s="24"/>
      <c r="AG84">
        <f t="shared" si="5"/>
        <v>27.050621800085935</v>
      </c>
      <c r="AI84" s="34">
        <f>PXIL!L84</f>
        <v>0</v>
      </c>
      <c r="AJ84" s="34">
        <f>PXIL!R84</f>
        <v>0</v>
      </c>
      <c r="AK84" s="34">
        <f>RTM_IEX!L84</f>
        <v>0</v>
      </c>
      <c r="AL84" s="34">
        <f>RTM_IEX!R84</f>
        <v>0</v>
      </c>
      <c r="AM84" s="34">
        <f>RTM_PXI!L84</f>
        <v>0</v>
      </c>
      <c r="AN84" s="34">
        <f>RTM_PXI!R84</f>
        <v>0</v>
      </c>
      <c r="AO84" s="148">
        <f>GDAM_IEX!L84</f>
        <v>1.44</v>
      </c>
      <c r="AP84" s="148">
        <f>GDAM_IEX!R84</f>
        <v>0</v>
      </c>
      <c r="AQ84" s="148">
        <f>GDAM_PXI!L84</f>
        <v>0</v>
      </c>
      <c r="AR84" s="148">
        <f>GDAM_PXI!R84</f>
        <v>0</v>
      </c>
      <c r="AS84">
        <f>HPX!L84</f>
        <v>0</v>
      </c>
      <c r="AT84">
        <f>HPX!R84</f>
        <v>0</v>
      </c>
    </row>
    <row r="85" spans="1:46">
      <c r="A85" t="s">
        <v>127</v>
      </c>
      <c r="E85">
        <f>GT_NG!R85</f>
        <v>0</v>
      </c>
      <c r="F85">
        <f>GT_Spot!R85</f>
        <v>0</v>
      </c>
      <c r="G85">
        <f>PPCL_NG!R85</f>
        <v>0</v>
      </c>
      <c r="H85">
        <f>PPCL_Spot!R85</f>
        <v>0</v>
      </c>
      <c r="I85">
        <f>Bawana_NG!R85</f>
        <v>4.1999999999999993</v>
      </c>
      <c r="J85">
        <f>Bawana_RLNG!R85</f>
        <v>0</v>
      </c>
      <c r="K85">
        <f>Bawana_Spot!R85</f>
        <v>0</v>
      </c>
      <c r="L85">
        <f>TWOMCL!Q85</f>
        <v>0</v>
      </c>
      <c r="M85">
        <f>EDWPCL!U85</f>
        <v>0</v>
      </c>
      <c r="N85">
        <f>'MSW BWN'!U85</f>
        <v>0</v>
      </c>
      <c r="O85">
        <v>0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SUMPRODUCT(LTA!J85:AN85,LTA!J$101:AN$101,LTA!J$107:AN$107)</f>
        <v>0</v>
      </c>
      <c r="U85" s="37">
        <f>SUMPRODUCT(LTA!J85:AN85,LTA!J$102:AN$102,LTA!J$107:AN$107)</f>
        <v>0</v>
      </c>
      <c r="V85" s="66">
        <f>SUMPRODUCT(MTOA!B85:G85,MTOA!B$102:G$102,MTOA!B$107:G$107)</f>
        <v>0</v>
      </c>
      <c r="W85" s="66">
        <f>SUMPRODUCT(MTOA!B85:G85,MTOA!B$101:G$101,MTOA!B$107:G$107)</f>
        <v>0</v>
      </c>
      <c r="X85">
        <v>0</v>
      </c>
      <c r="Y85" s="34">
        <f>IEX!L85</f>
        <v>0</v>
      </c>
      <c r="Z85" s="34">
        <f>IEX!R85</f>
        <v>0</v>
      </c>
      <c r="AA85" s="75">
        <f>STOA!L85</f>
        <v>7.7</v>
      </c>
      <c r="AB85" s="75">
        <f>-STOA!R85</f>
        <v>0</v>
      </c>
      <c r="AC85">
        <f t="shared" si="3"/>
        <v>0.20991599999999999</v>
      </c>
      <c r="AD85">
        <f t="shared" si="4"/>
        <v>24.780083999999999</v>
      </c>
      <c r="AE85">
        <f>'IDT-1'!D85</f>
        <v>0</v>
      </c>
      <c r="AF85" s="24"/>
      <c r="AG85">
        <f t="shared" si="5"/>
        <v>24.780083999999999</v>
      </c>
      <c r="AI85" s="34">
        <f>PXIL!L85</f>
        <v>0</v>
      </c>
      <c r="AJ85" s="34">
        <f>PXIL!R85</f>
        <v>0</v>
      </c>
      <c r="AK85" s="34">
        <f>RTM_IEX!L85</f>
        <v>13.09</v>
      </c>
      <c r="AL85" s="34">
        <f>RTM_IEX!R85</f>
        <v>0</v>
      </c>
      <c r="AM85" s="34">
        <f>RTM_PXI!L85</f>
        <v>0</v>
      </c>
      <c r="AN85" s="34">
        <f>RTM_PXI!R85</f>
        <v>0</v>
      </c>
      <c r="AO85" s="148">
        <f>GDAM_IEX!L85</f>
        <v>0</v>
      </c>
      <c r="AP85" s="148">
        <f>GDAM_IEX!R85</f>
        <v>0</v>
      </c>
      <c r="AQ85" s="148">
        <f>GDAM_PXI!L85</f>
        <v>0</v>
      </c>
      <c r="AR85" s="148">
        <f>GDAM_PXI!R85</f>
        <v>0</v>
      </c>
      <c r="AS85">
        <f>HPX!L85</f>
        <v>0</v>
      </c>
      <c r="AT85">
        <f>HPX!R85</f>
        <v>0</v>
      </c>
    </row>
    <row r="86" spans="1:46">
      <c r="A86" t="s">
        <v>128</v>
      </c>
      <c r="E86">
        <f>GT_NG!R86</f>
        <v>0</v>
      </c>
      <c r="F86">
        <f>GT_Spot!R86</f>
        <v>0</v>
      </c>
      <c r="G86">
        <f>PPCL_NG!R86</f>
        <v>0</v>
      </c>
      <c r="H86">
        <f>PPCL_Spot!R86</f>
        <v>0</v>
      </c>
      <c r="I86">
        <f>Bawana_NG!R86</f>
        <v>4.1999999999999993</v>
      </c>
      <c r="J86">
        <f>Bawana_RLNG!R86</f>
        <v>0</v>
      </c>
      <c r="K86">
        <f>Bawana_Spot!R86</f>
        <v>0</v>
      </c>
      <c r="L86">
        <f>TWOMCL!Q86</f>
        <v>0</v>
      </c>
      <c r="M86">
        <f>EDWPCL!U86</f>
        <v>0</v>
      </c>
      <c r="N86">
        <f>'MSW BWN'!U86</f>
        <v>0</v>
      </c>
      <c r="O86">
        <v>0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SUMPRODUCT(LTA!J86:AN86,LTA!J$101:AN$101,LTA!J$107:AN$107)</f>
        <v>0</v>
      </c>
      <c r="U86" s="37">
        <f>SUMPRODUCT(LTA!J86:AN86,LTA!J$102:AN$102,LTA!J$107:AN$107)</f>
        <v>0</v>
      </c>
      <c r="V86" s="66">
        <f>SUMPRODUCT(MTOA!B86:G86,MTOA!B$102:G$102,MTOA!B$107:G$107)</f>
        <v>0</v>
      </c>
      <c r="W86" s="66">
        <f>SUMPRODUCT(MTOA!B86:G86,MTOA!B$101:G$101,MTOA!B$107:G$107)</f>
        <v>0</v>
      </c>
      <c r="X86">
        <v>0</v>
      </c>
      <c r="Y86" s="34">
        <f>IEX!L86</f>
        <v>0</v>
      </c>
      <c r="Z86" s="34">
        <f>IEX!R86</f>
        <v>0</v>
      </c>
      <c r="AA86" s="75">
        <f>STOA!L86</f>
        <v>7.7</v>
      </c>
      <c r="AB86" s="75">
        <f>-STOA!R86</f>
        <v>0</v>
      </c>
      <c r="AC86">
        <f t="shared" si="3"/>
        <v>0.20756399999999997</v>
      </c>
      <c r="AD86">
        <f t="shared" si="4"/>
        <v>24.502435999999999</v>
      </c>
      <c r="AE86">
        <f>'IDT-1'!D86</f>
        <v>0</v>
      </c>
      <c r="AF86" s="24"/>
      <c r="AG86">
        <f t="shared" si="5"/>
        <v>24.502435999999999</v>
      </c>
      <c r="AI86" s="34">
        <f>PXIL!L86</f>
        <v>0</v>
      </c>
      <c r="AJ86" s="34">
        <f>PXIL!R86</f>
        <v>0</v>
      </c>
      <c r="AK86" s="34">
        <f>RTM_IEX!L86</f>
        <v>12.81</v>
      </c>
      <c r="AL86" s="34">
        <f>RTM_IEX!R86</f>
        <v>0</v>
      </c>
      <c r="AM86" s="34">
        <f>RTM_PXI!L86</f>
        <v>0</v>
      </c>
      <c r="AN86" s="34">
        <f>RTM_PXI!R86</f>
        <v>0</v>
      </c>
      <c r="AO86" s="148">
        <f>GDAM_IEX!L86</f>
        <v>0</v>
      </c>
      <c r="AP86" s="148">
        <f>GDAM_IEX!R86</f>
        <v>0</v>
      </c>
      <c r="AQ86" s="148">
        <f>GDAM_PXI!L86</f>
        <v>0</v>
      </c>
      <c r="AR86" s="148">
        <f>GDAM_PXI!R86</f>
        <v>0</v>
      </c>
      <c r="AS86">
        <f>HPX!L86</f>
        <v>0</v>
      </c>
      <c r="AT86">
        <f>HPX!R86</f>
        <v>0</v>
      </c>
    </row>
    <row r="87" spans="1:46">
      <c r="A87" t="s">
        <v>129</v>
      </c>
      <c r="E87">
        <f>GT_NG!R87</f>
        <v>0</v>
      </c>
      <c r="F87">
        <f>GT_Spot!R87</f>
        <v>0</v>
      </c>
      <c r="G87">
        <f>PPCL_NG!R87</f>
        <v>0</v>
      </c>
      <c r="H87">
        <f>PPCL_Spot!R87</f>
        <v>0</v>
      </c>
      <c r="I87">
        <f>Bawana_NG!R87</f>
        <v>4.1999999999999993</v>
      </c>
      <c r="J87">
        <f>Bawana_RLNG!R87</f>
        <v>0</v>
      </c>
      <c r="K87">
        <f>Bawana_Spot!R87</f>
        <v>0</v>
      </c>
      <c r="L87">
        <f>TWOMCL!Q87</f>
        <v>0</v>
      </c>
      <c r="M87">
        <f>EDWPCL!U87</f>
        <v>0</v>
      </c>
      <c r="N87">
        <f>'MSW BWN'!U87</f>
        <v>0</v>
      </c>
      <c r="O87">
        <v>0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SUMPRODUCT(LTA!J87:AN87,LTA!J$101:AN$101,LTA!J$107:AN$107)</f>
        <v>0</v>
      </c>
      <c r="U87" s="37">
        <f>SUMPRODUCT(LTA!J87:AN87,LTA!J$102:AN$102,LTA!J$107:AN$107)</f>
        <v>0</v>
      </c>
      <c r="V87" s="66">
        <f>SUMPRODUCT(MTOA!B87:G87,MTOA!B$102:G$102,MTOA!B$107:G$107)</f>
        <v>0</v>
      </c>
      <c r="W87" s="66">
        <f>SUMPRODUCT(MTOA!B87:G87,MTOA!B$101:G$101,MTOA!B$107:G$107)</f>
        <v>0</v>
      </c>
      <c r="X87">
        <v>0</v>
      </c>
      <c r="Y87" s="34">
        <f>IEX!L87</f>
        <v>0</v>
      </c>
      <c r="Z87" s="34">
        <f>IEX!R87</f>
        <v>0</v>
      </c>
      <c r="AA87" s="75">
        <f>STOA!L87</f>
        <v>7.7</v>
      </c>
      <c r="AB87" s="75">
        <f>-STOA!R87</f>
        <v>0</v>
      </c>
      <c r="AC87">
        <f t="shared" si="3"/>
        <v>0.21722399999999997</v>
      </c>
      <c r="AD87">
        <f t="shared" si="4"/>
        <v>25.642775999999998</v>
      </c>
      <c r="AE87">
        <f>'IDT-1'!D87</f>
        <v>0</v>
      </c>
      <c r="AF87" s="24"/>
      <c r="AG87">
        <f t="shared" si="5"/>
        <v>25.642775999999998</v>
      </c>
      <c r="AI87" s="34">
        <f>PXIL!L87</f>
        <v>0</v>
      </c>
      <c r="AJ87" s="34">
        <f>PXIL!R87</f>
        <v>0</v>
      </c>
      <c r="AK87" s="34">
        <f>RTM_IEX!L87</f>
        <v>13.96</v>
      </c>
      <c r="AL87" s="34">
        <f>RTM_IEX!R87</f>
        <v>0</v>
      </c>
      <c r="AM87" s="34">
        <f>RTM_PXI!L87</f>
        <v>0</v>
      </c>
      <c r="AN87" s="34">
        <f>RTM_PXI!R87</f>
        <v>0</v>
      </c>
      <c r="AO87" s="148">
        <f>GDAM_IEX!L87</f>
        <v>0</v>
      </c>
      <c r="AP87" s="148">
        <f>GDAM_IEX!R87</f>
        <v>0</v>
      </c>
      <c r="AQ87" s="148">
        <f>GDAM_PXI!L87</f>
        <v>0</v>
      </c>
      <c r="AR87" s="148">
        <f>GDAM_PXI!R87</f>
        <v>0</v>
      </c>
      <c r="AS87">
        <f>HPX!L87</f>
        <v>0</v>
      </c>
      <c r="AT87">
        <f>HPX!R87</f>
        <v>0</v>
      </c>
    </row>
    <row r="88" spans="1:46">
      <c r="A88" t="s">
        <v>130</v>
      </c>
      <c r="E88">
        <f>GT_NG!R88</f>
        <v>0</v>
      </c>
      <c r="F88">
        <f>GT_Spot!R88</f>
        <v>0</v>
      </c>
      <c r="G88">
        <f>PPCL_NG!R88</f>
        <v>0</v>
      </c>
      <c r="H88">
        <f>PPCL_Spot!R88</f>
        <v>0</v>
      </c>
      <c r="I88">
        <f>Bawana_NG!R88</f>
        <v>4.1999999999999993</v>
      </c>
      <c r="J88">
        <f>Bawana_RLNG!R88</f>
        <v>0</v>
      </c>
      <c r="K88">
        <f>Bawana_Spot!R88</f>
        <v>0</v>
      </c>
      <c r="L88">
        <f>TWOMCL!Q88</f>
        <v>0</v>
      </c>
      <c r="M88">
        <f>EDWPCL!U88</f>
        <v>0</v>
      </c>
      <c r="N88">
        <f>'MSW BWN'!U88</f>
        <v>0</v>
      </c>
      <c r="O88">
        <v>0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SUMPRODUCT(LTA!J88:AN88,LTA!J$101:AN$101,LTA!J$107:AN$107)</f>
        <v>0</v>
      </c>
      <c r="U88" s="37">
        <f>SUMPRODUCT(LTA!J88:AN88,LTA!J$102:AN$102,LTA!J$107:AN$107)</f>
        <v>0</v>
      </c>
      <c r="V88" s="66">
        <f>SUMPRODUCT(MTOA!B88:G88,MTOA!B$102:G$102,MTOA!B$107:G$107)</f>
        <v>0</v>
      </c>
      <c r="W88" s="66">
        <f>SUMPRODUCT(MTOA!B88:G88,MTOA!B$101:G$101,MTOA!B$107:G$107)</f>
        <v>0</v>
      </c>
      <c r="X88">
        <v>0</v>
      </c>
      <c r="Y88" s="34">
        <f>IEX!L88</f>
        <v>0</v>
      </c>
      <c r="Z88" s="34">
        <f>IEX!R88</f>
        <v>0</v>
      </c>
      <c r="AA88" s="75">
        <f>STOA!L88</f>
        <v>7.7</v>
      </c>
      <c r="AB88" s="75">
        <f>-STOA!R88</f>
        <v>0</v>
      </c>
      <c r="AC88">
        <f t="shared" si="3"/>
        <v>0.21394799999999997</v>
      </c>
      <c r="AD88">
        <f t="shared" si="4"/>
        <v>25.256052</v>
      </c>
      <c r="AE88">
        <f>'IDT-1'!D88</f>
        <v>0</v>
      </c>
      <c r="AF88" s="24"/>
      <c r="AG88">
        <f t="shared" si="5"/>
        <v>25.256052</v>
      </c>
      <c r="AI88" s="34">
        <f>PXIL!L88</f>
        <v>0</v>
      </c>
      <c r="AJ88" s="34">
        <f>PXIL!R88</f>
        <v>0</v>
      </c>
      <c r="AK88" s="34">
        <f>RTM_IEX!L88</f>
        <v>13.57</v>
      </c>
      <c r="AL88" s="34">
        <f>RTM_IEX!R88</f>
        <v>0</v>
      </c>
      <c r="AM88" s="34">
        <f>RTM_PXI!L88</f>
        <v>0</v>
      </c>
      <c r="AN88" s="34">
        <f>RTM_PXI!R88</f>
        <v>0</v>
      </c>
      <c r="AO88" s="148">
        <f>GDAM_IEX!L88</f>
        <v>0</v>
      </c>
      <c r="AP88" s="148">
        <f>GDAM_IEX!R88</f>
        <v>0</v>
      </c>
      <c r="AQ88" s="148">
        <f>GDAM_PXI!L88</f>
        <v>0</v>
      </c>
      <c r="AR88" s="148">
        <f>GDAM_PXI!R88</f>
        <v>0</v>
      </c>
      <c r="AS88">
        <f>HPX!L88</f>
        <v>0</v>
      </c>
      <c r="AT88">
        <f>HPX!R88</f>
        <v>0</v>
      </c>
    </row>
    <row r="89" spans="1:46">
      <c r="A89" t="s">
        <v>131</v>
      </c>
      <c r="E89">
        <f>GT_NG!R89</f>
        <v>0</v>
      </c>
      <c r="F89">
        <f>GT_Spot!R89</f>
        <v>0</v>
      </c>
      <c r="G89">
        <f>PPCL_NG!R89</f>
        <v>0</v>
      </c>
      <c r="H89">
        <f>PPCL_Spot!R89</f>
        <v>0</v>
      </c>
      <c r="I89">
        <f>Bawana_NG!R89</f>
        <v>4.1999999999999993</v>
      </c>
      <c r="J89">
        <f>Bawana_RLNG!R89</f>
        <v>0</v>
      </c>
      <c r="K89">
        <f>Bawana_Spot!R89</f>
        <v>0</v>
      </c>
      <c r="L89">
        <f>TWOMCL!Q89</f>
        <v>0</v>
      </c>
      <c r="M89">
        <f>EDWPCL!U89</f>
        <v>0</v>
      </c>
      <c r="N89">
        <f>'MSW BWN'!U89</f>
        <v>0</v>
      </c>
      <c r="O89">
        <v>0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SUMPRODUCT(LTA!J89:AN89,LTA!J$101:AN$101,LTA!J$107:AN$107)</f>
        <v>0</v>
      </c>
      <c r="U89" s="37">
        <f>SUMPRODUCT(LTA!J89:AN89,LTA!J$102:AN$102,LTA!J$107:AN$107)</f>
        <v>0</v>
      </c>
      <c r="V89" s="66">
        <f>SUMPRODUCT(MTOA!B89:G89,MTOA!B$102:G$102,MTOA!B$107:G$107)</f>
        <v>0</v>
      </c>
      <c r="W89" s="66">
        <f>SUMPRODUCT(MTOA!B89:G89,MTOA!B$101:G$101,MTOA!B$107:G$107)</f>
        <v>0</v>
      </c>
      <c r="X89">
        <v>0</v>
      </c>
      <c r="Y89" s="34">
        <f>IEX!L89</f>
        <v>0</v>
      </c>
      <c r="Z89" s="34">
        <f>IEX!R89</f>
        <v>0</v>
      </c>
      <c r="AA89" s="75">
        <f>STOA!L89</f>
        <v>7.7</v>
      </c>
      <c r="AB89" s="75">
        <f>-STOA!R89</f>
        <v>0</v>
      </c>
      <c r="AC89">
        <f t="shared" si="3"/>
        <v>0.20504399999999998</v>
      </c>
      <c r="AD89">
        <f t="shared" si="4"/>
        <v>24.204955999999996</v>
      </c>
      <c r="AE89">
        <f>'IDT-1'!D89</f>
        <v>0</v>
      </c>
      <c r="AF89" s="24"/>
      <c r="AG89">
        <f t="shared" si="5"/>
        <v>24.204955999999996</v>
      </c>
      <c r="AI89" s="34">
        <f>PXIL!L89</f>
        <v>0</v>
      </c>
      <c r="AJ89" s="34">
        <f>PXIL!R89</f>
        <v>0</v>
      </c>
      <c r="AK89" s="34">
        <f>RTM_IEX!L89</f>
        <v>12.51</v>
      </c>
      <c r="AL89" s="34">
        <f>RTM_IEX!R89</f>
        <v>0</v>
      </c>
      <c r="AM89" s="34">
        <f>RTM_PXI!L89</f>
        <v>0</v>
      </c>
      <c r="AN89" s="34">
        <f>RTM_PXI!R89</f>
        <v>0</v>
      </c>
      <c r="AO89" s="148">
        <f>GDAM_IEX!L89</f>
        <v>0</v>
      </c>
      <c r="AP89" s="148">
        <f>GDAM_IEX!R89</f>
        <v>0</v>
      </c>
      <c r="AQ89" s="148">
        <f>GDAM_PXI!L89</f>
        <v>0</v>
      </c>
      <c r="AR89" s="148">
        <f>GDAM_PXI!R89</f>
        <v>0</v>
      </c>
      <c r="AS89">
        <f>HPX!L89</f>
        <v>0</v>
      </c>
      <c r="AT89">
        <f>HPX!R89</f>
        <v>0</v>
      </c>
    </row>
    <row r="90" spans="1:46">
      <c r="A90" t="s">
        <v>132</v>
      </c>
      <c r="E90">
        <f>GT_NG!R90</f>
        <v>0</v>
      </c>
      <c r="F90">
        <f>GT_Spot!R90</f>
        <v>0</v>
      </c>
      <c r="G90">
        <f>PPCL_NG!R90</f>
        <v>0</v>
      </c>
      <c r="H90">
        <f>PPCL_Spot!R90</f>
        <v>0</v>
      </c>
      <c r="I90">
        <f>Bawana_NG!R90</f>
        <v>4.1999999999999993</v>
      </c>
      <c r="J90">
        <f>Bawana_RLNG!R90</f>
        <v>0</v>
      </c>
      <c r="K90">
        <f>Bawana_Spot!R90</f>
        <v>0</v>
      </c>
      <c r="L90">
        <f>TWOMCL!Q90</f>
        <v>0</v>
      </c>
      <c r="M90">
        <f>EDWPCL!U90</f>
        <v>0</v>
      </c>
      <c r="N90">
        <f>'MSW BWN'!U90</f>
        <v>0</v>
      </c>
      <c r="O90">
        <v>0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SUMPRODUCT(LTA!J90:AN90,LTA!J$101:AN$101,LTA!J$107:AN$107)</f>
        <v>0</v>
      </c>
      <c r="U90" s="37">
        <f>SUMPRODUCT(LTA!J90:AN90,LTA!J$102:AN$102,LTA!J$107:AN$107)</f>
        <v>0</v>
      </c>
      <c r="V90" s="66">
        <f>SUMPRODUCT(MTOA!B90:G90,MTOA!B$102:G$102,MTOA!B$107:G$107)</f>
        <v>0</v>
      </c>
      <c r="W90" s="66">
        <f>SUMPRODUCT(MTOA!B90:G90,MTOA!B$101:G$101,MTOA!B$107:G$107)</f>
        <v>0</v>
      </c>
      <c r="X90">
        <v>0</v>
      </c>
      <c r="Y90" s="34">
        <f>IEX!L90</f>
        <v>0</v>
      </c>
      <c r="Z90" s="34">
        <f>IEX!R90</f>
        <v>0</v>
      </c>
      <c r="AA90" s="75">
        <f>STOA!L90</f>
        <v>7.7</v>
      </c>
      <c r="AB90" s="75">
        <f>-STOA!R90</f>
        <v>0</v>
      </c>
      <c r="AC90">
        <f t="shared" si="3"/>
        <v>0.19697999999999999</v>
      </c>
      <c r="AD90">
        <f t="shared" si="4"/>
        <v>23.253019999999999</v>
      </c>
      <c r="AE90">
        <f>'IDT-1'!D90</f>
        <v>0</v>
      </c>
      <c r="AF90" s="24"/>
      <c r="AG90">
        <f t="shared" si="5"/>
        <v>23.253019999999999</v>
      </c>
      <c r="AI90" s="34">
        <f>PXIL!L90</f>
        <v>0</v>
      </c>
      <c r="AJ90" s="34">
        <f>PXIL!R90</f>
        <v>0</v>
      </c>
      <c r="AK90" s="34">
        <f>RTM_IEX!L90</f>
        <v>11.55</v>
      </c>
      <c r="AL90" s="34">
        <f>RTM_IEX!R90</f>
        <v>0</v>
      </c>
      <c r="AM90" s="34">
        <f>RTM_PXI!L90</f>
        <v>0</v>
      </c>
      <c r="AN90" s="34">
        <f>RTM_PXI!R90</f>
        <v>0</v>
      </c>
      <c r="AO90" s="148">
        <f>GDAM_IEX!L90</f>
        <v>0</v>
      </c>
      <c r="AP90" s="148">
        <f>GDAM_IEX!R90</f>
        <v>0</v>
      </c>
      <c r="AQ90" s="148">
        <f>GDAM_PXI!L90</f>
        <v>0</v>
      </c>
      <c r="AR90" s="148">
        <f>GDAM_PXI!R90</f>
        <v>0</v>
      </c>
      <c r="AS90">
        <f>HPX!L90</f>
        <v>0</v>
      </c>
      <c r="AT90">
        <f>HPX!R90</f>
        <v>0</v>
      </c>
    </row>
    <row r="91" spans="1:46">
      <c r="A91" t="s">
        <v>133</v>
      </c>
      <c r="E91">
        <f>GT_NG!R91</f>
        <v>0</v>
      </c>
      <c r="F91">
        <f>GT_Spot!R91</f>
        <v>0</v>
      </c>
      <c r="G91">
        <f>PPCL_NG!R91</f>
        <v>0</v>
      </c>
      <c r="H91">
        <f>PPCL_Spot!R91</f>
        <v>0</v>
      </c>
      <c r="I91">
        <f>Bawana_NG!R91</f>
        <v>4.1999999999999993</v>
      </c>
      <c r="J91">
        <f>Bawana_RLNG!R91</f>
        <v>0</v>
      </c>
      <c r="K91">
        <f>Bawana_Spot!R91</f>
        <v>0</v>
      </c>
      <c r="L91">
        <f>TWOMCL!Q91</f>
        <v>0</v>
      </c>
      <c r="M91">
        <f>EDWPCL!U91</f>
        <v>0</v>
      </c>
      <c r="N91">
        <f>'MSW BWN'!U91</f>
        <v>0</v>
      </c>
      <c r="O91">
        <v>0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SUMPRODUCT(LTA!J91:AN91,LTA!J$101:AN$101,LTA!J$107:AN$107)</f>
        <v>0</v>
      </c>
      <c r="U91" s="37">
        <f>SUMPRODUCT(LTA!J91:AN91,LTA!J$102:AN$102,LTA!J$107:AN$107)</f>
        <v>0</v>
      </c>
      <c r="V91" s="66">
        <f>SUMPRODUCT(MTOA!B91:G91,MTOA!B$102:G$102,MTOA!B$107:G$107)</f>
        <v>0</v>
      </c>
      <c r="W91" s="66">
        <f>SUMPRODUCT(MTOA!B91:G91,MTOA!B$101:G$101,MTOA!B$107:G$107)</f>
        <v>0</v>
      </c>
      <c r="X91">
        <v>0</v>
      </c>
      <c r="Y91" s="34">
        <f>IEX!L91</f>
        <v>0</v>
      </c>
      <c r="Z91" s="34">
        <f>IEX!R91</f>
        <v>0</v>
      </c>
      <c r="AA91" s="75">
        <f>STOA!L91</f>
        <v>7.7</v>
      </c>
      <c r="AB91" s="75">
        <f>-STOA!R91</f>
        <v>0</v>
      </c>
      <c r="AC91">
        <f t="shared" si="3"/>
        <v>0.18488399999999997</v>
      </c>
      <c r="AD91">
        <f t="shared" si="4"/>
        <v>21.825115999999998</v>
      </c>
      <c r="AE91">
        <f>'IDT-1'!D91</f>
        <v>0</v>
      </c>
      <c r="AF91" s="24"/>
      <c r="AG91">
        <f t="shared" si="5"/>
        <v>21.825115999999998</v>
      </c>
      <c r="AI91" s="34">
        <f>PXIL!L91</f>
        <v>0</v>
      </c>
      <c r="AJ91" s="34">
        <f>PXIL!R91</f>
        <v>0</v>
      </c>
      <c r="AK91" s="34">
        <f>RTM_IEX!L91</f>
        <v>10.11</v>
      </c>
      <c r="AL91" s="34">
        <f>RTM_IEX!R91</f>
        <v>0</v>
      </c>
      <c r="AM91" s="34">
        <f>RTM_PXI!L91</f>
        <v>0</v>
      </c>
      <c r="AN91" s="34">
        <f>RTM_PXI!R91</f>
        <v>0</v>
      </c>
      <c r="AO91" s="148">
        <f>GDAM_IEX!L91</f>
        <v>0</v>
      </c>
      <c r="AP91" s="148">
        <f>GDAM_IEX!R91</f>
        <v>0</v>
      </c>
      <c r="AQ91" s="148">
        <f>GDAM_PXI!L91</f>
        <v>0</v>
      </c>
      <c r="AR91" s="148">
        <f>GDAM_PXI!R91</f>
        <v>0</v>
      </c>
      <c r="AS91">
        <f>HPX!L91</f>
        <v>0</v>
      </c>
      <c r="AT91">
        <f>HPX!R91</f>
        <v>0</v>
      </c>
    </row>
    <row r="92" spans="1:46">
      <c r="A92" t="s">
        <v>134</v>
      </c>
      <c r="E92">
        <f>GT_NG!R92</f>
        <v>0</v>
      </c>
      <c r="F92">
        <f>GT_Spot!R92</f>
        <v>0</v>
      </c>
      <c r="G92">
        <f>PPCL_NG!R92</f>
        <v>0</v>
      </c>
      <c r="H92">
        <f>PPCL_Spot!R92</f>
        <v>0</v>
      </c>
      <c r="I92">
        <f>Bawana_NG!R92</f>
        <v>4.1999999999999993</v>
      </c>
      <c r="J92">
        <f>Bawana_RLNG!R92</f>
        <v>0</v>
      </c>
      <c r="K92">
        <f>Bawana_Spot!R92</f>
        <v>0</v>
      </c>
      <c r="L92">
        <f>TWOMCL!Q92</f>
        <v>0</v>
      </c>
      <c r="M92">
        <f>EDWPCL!U92</f>
        <v>0</v>
      </c>
      <c r="N92">
        <f>'MSW BWN'!U92</f>
        <v>0</v>
      </c>
      <c r="O92">
        <v>0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SUMPRODUCT(LTA!J92:AN92,LTA!J$101:AN$101,LTA!J$107:AN$107)</f>
        <v>0</v>
      </c>
      <c r="U92" s="37">
        <f>SUMPRODUCT(LTA!J92:AN92,LTA!J$102:AN$102,LTA!J$107:AN$107)</f>
        <v>0</v>
      </c>
      <c r="V92" s="66">
        <f>SUMPRODUCT(MTOA!B92:G92,MTOA!B$102:G$102,MTOA!B$107:G$107)</f>
        <v>0</v>
      </c>
      <c r="W92" s="66">
        <f>SUMPRODUCT(MTOA!B92:G92,MTOA!B$101:G$101,MTOA!B$107:G$107)</f>
        <v>0</v>
      </c>
      <c r="X92">
        <v>0</v>
      </c>
      <c r="Y92" s="34">
        <f>IEX!L92</f>
        <v>0</v>
      </c>
      <c r="Z92" s="34">
        <f>IEX!R92</f>
        <v>0</v>
      </c>
      <c r="AA92" s="75">
        <f>STOA!L92</f>
        <v>7.7</v>
      </c>
      <c r="AB92" s="75">
        <f>-STOA!R92</f>
        <v>0</v>
      </c>
      <c r="AC92">
        <f t="shared" si="3"/>
        <v>0.17438399999999998</v>
      </c>
      <c r="AD92">
        <f t="shared" si="4"/>
        <v>20.585615999999998</v>
      </c>
      <c r="AE92">
        <f>'IDT-1'!D92</f>
        <v>0</v>
      </c>
      <c r="AF92" s="24"/>
      <c r="AG92">
        <f t="shared" si="5"/>
        <v>20.585615999999998</v>
      </c>
      <c r="AI92" s="34">
        <f>PXIL!L92</f>
        <v>0</v>
      </c>
      <c r="AJ92" s="34">
        <f>PXIL!R92</f>
        <v>0</v>
      </c>
      <c r="AK92" s="34">
        <f>RTM_IEX!L92</f>
        <v>8.86</v>
      </c>
      <c r="AL92" s="34">
        <f>RTM_IEX!R92</f>
        <v>0</v>
      </c>
      <c r="AM92" s="34">
        <f>RTM_PXI!L92</f>
        <v>0</v>
      </c>
      <c r="AN92" s="34">
        <f>RTM_PXI!R92</f>
        <v>0</v>
      </c>
      <c r="AO92" s="148">
        <f>GDAM_IEX!L92</f>
        <v>0</v>
      </c>
      <c r="AP92" s="148">
        <f>GDAM_IEX!R92</f>
        <v>0</v>
      </c>
      <c r="AQ92" s="148">
        <f>GDAM_PXI!L92</f>
        <v>0</v>
      </c>
      <c r="AR92" s="148">
        <f>GDAM_PXI!R92</f>
        <v>0</v>
      </c>
      <c r="AS92">
        <f>HPX!L92</f>
        <v>0</v>
      </c>
      <c r="AT92">
        <f>HPX!R92</f>
        <v>0</v>
      </c>
    </row>
    <row r="93" spans="1:46">
      <c r="A93" t="s">
        <v>135</v>
      </c>
      <c r="E93">
        <f>GT_NG!R93</f>
        <v>0</v>
      </c>
      <c r="F93">
        <f>GT_Spot!R93</f>
        <v>0</v>
      </c>
      <c r="G93">
        <f>PPCL_NG!R93</f>
        <v>0</v>
      </c>
      <c r="H93">
        <f>PPCL_Spot!R93</f>
        <v>0</v>
      </c>
      <c r="I93">
        <f>Bawana_NG!R93</f>
        <v>5.84</v>
      </c>
      <c r="J93">
        <f>Bawana_RLNG!R93</f>
        <v>0</v>
      </c>
      <c r="K93">
        <f>Bawana_Spot!R93</f>
        <v>0</v>
      </c>
      <c r="L93">
        <f>TWOMCL!Q93</f>
        <v>0</v>
      </c>
      <c r="M93">
        <f>EDWPCL!U93</f>
        <v>0</v>
      </c>
      <c r="N93">
        <f>'MSW BWN'!U93</f>
        <v>0</v>
      </c>
      <c r="O93">
        <v>0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SUMPRODUCT(LTA!J93:AN93,LTA!J$101:AN$101,LTA!J$107:AN$107)</f>
        <v>0</v>
      </c>
      <c r="U93" s="37">
        <f>SUMPRODUCT(LTA!J93:AN93,LTA!J$102:AN$102,LTA!J$107:AN$107)</f>
        <v>0</v>
      </c>
      <c r="V93" s="66">
        <f>SUMPRODUCT(MTOA!B93:G93,MTOA!B$102:G$102,MTOA!B$107:G$107)</f>
        <v>0</v>
      </c>
      <c r="W93" s="66">
        <f>SUMPRODUCT(MTOA!B93:G93,MTOA!B$101:G$101,MTOA!B$107:G$107)</f>
        <v>0</v>
      </c>
      <c r="X93">
        <v>0</v>
      </c>
      <c r="Y93" s="34">
        <f>IEX!L93</f>
        <v>0</v>
      </c>
      <c r="Z93" s="34">
        <f>IEX!R93</f>
        <v>0</v>
      </c>
      <c r="AA93" s="75">
        <f>STOA!L93</f>
        <v>7.7</v>
      </c>
      <c r="AB93" s="75">
        <f>-STOA!R93</f>
        <v>0</v>
      </c>
      <c r="AC93">
        <f t="shared" si="3"/>
        <v>0.17757599999999998</v>
      </c>
      <c r="AD93">
        <f t="shared" si="4"/>
        <v>20.962424000000002</v>
      </c>
      <c r="AE93">
        <f>'IDT-1'!D93</f>
        <v>0</v>
      </c>
      <c r="AF93" s="24"/>
      <c r="AG93">
        <f t="shared" si="5"/>
        <v>20.962424000000002</v>
      </c>
      <c r="AI93" s="34">
        <f>PXIL!L93</f>
        <v>0</v>
      </c>
      <c r="AJ93" s="34">
        <f>PXIL!R93</f>
        <v>0</v>
      </c>
      <c r="AK93" s="34">
        <f>RTM_IEX!L93</f>
        <v>7.6</v>
      </c>
      <c r="AL93" s="34">
        <f>RTM_IEX!R93</f>
        <v>0</v>
      </c>
      <c r="AM93" s="34">
        <f>RTM_PXI!L93</f>
        <v>0</v>
      </c>
      <c r="AN93" s="34">
        <f>RTM_PXI!R93</f>
        <v>0</v>
      </c>
      <c r="AO93" s="148">
        <f>GDAM_IEX!L93</f>
        <v>0</v>
      </c>
      <c r="AP93" s="148">
        <f>GDAM_IEX!R93</f>
        <v>0</v>
      </c>
      <c r="AQ93" s="148">
        <f>GDAM_PXI!L93</f>
        <v>0</v>
      </c>
      <c r="AR93" s="148">
        <f>GDAM_PXI!R93</f>
        <v>0</v>
      </c>
      <c r="AS93">
        <f>HPX!L93</f>
        <v>0</v>
      </c>
      <c r="AT93">
        <f>HPX!R93</f>
        <v>0</v>
      </c>
    </row>
    <row r="94" spans="1:46">
      <c r="A94" t="s">
        <v>136</v>
      </c>
      <c r="E94">
        <f>GT_NG!R94</f>
        <v>0</v>
      </c>
      <c r="F94">
        <f>GT_Spot!R94</f>
        <v>0</v>
      </c>
      <c r="G94">
        <f>PPCL_NG!R94</f>
        <v>0</v>
      </c>
      <c r="H94">
        <f>PPCL_Spot!R94</f>
        <v>0</v>
      </c>
      <c r="I94">
        <f>Bawana_NG!R94</f>
        <v>5.84</v>
      </c>
      <c r="J94">
        <f>Bawana_RLNG!R94</f>
        <v>0</v>
      </c>
      <c r="K94">
        <f>Bawana_Spot!R94</f>
        <v>0</v>
      </c>
      <c r="L94">
        <f>TWOMCL!Q94</f>
        <v>0</v>
      </c>
      <c r="M94">
        <f>EDWPCL!U94</f>
        <v>0</v>
      </c>
      <c r="N94">
        <f>'MSW BWN'!U94</f>
        <v>0</v>
      </c>
      <c r="O94">
        <v>0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SUMPRODUCT(LTA!J94:AN94,LTA!J$101:AN$101,LTA!J$107:AN$107)</f>
        <v>0</v>
      </c>
      <c r="U94" s="37">
        <f>SUMPRODUCT(LTA!J94:AN94,LTA!J$102:AN$102,LTA!J$107:AN$107)</f>
        <v>0</v>
      </c>
      <c r="V94" s="66">
        <f>SUMPRODUCT(MTOA!B94:G94,MTOA!B$102:G$102,MTOA!B$107:G$107)</f>
        <v>0</v>
      </c>
      <c r="W94" s="66">
        <f>SUMPRODUCT(MTOA!B94:G94,MTOA!B$101:G$101,MTOA!B$107:G$107)</f>
        <v>0</v>
      </c>
      <c r="X94">
        <v>0</v>
      </c>
      <c r="Y94" s="34">
        <f>IEX!L94</f>
        <v>0</v>
      </c>
      <c r="Z94" s="34">
        <f>IEX!R94</f>
        <v>0</v>
      </c>
      <c r="AA94" s="75">
        <f>STOA!L94</f>
        <v>7.7</v>
      </c>
      <c r="AB94" s="75">
        <f>-STOA!R94</f>
        <v>0</v>
      </c>
      <c r="AC94">
        <f t="shared" si="3"/>
        <v>0.16791599999999998</v>
      </c>
      <c r="AD94">
        <f t="shared" si="4"/>
        <v>19.822083999999997</v>
      </c>
      <c r="AE94">
        <f>'IDT-1'!D94</f>
        <v>0</v>
      </c>
      <c r="AF94" s="24"/>
      <c r="AG94">
        <f t="shared" si="5"/>
        <v>19.822083999999997</v>
      </c>
      <c r="AI94" s="34">
        <f>PXIL!L94</f>
        <v>0</v>
      </c>
      <c r="AJ94" s="34">
        <f>PXIL!R94</f>
        <v>0</v>
      </c>
      <c r="AK94" s="34">
        <f>RTM_IEX!L94</f>
        <v>6.45</v>
      </c>
      <c r="AL94" s="34">
        <f>RTM_IEX!R94</f>
        <v>0</v>
      </c>
      <c r="AM94" s="34">
        <f>RTM_PXI!L94</f>
        <v>0</v>
      </c>
      <c r="AN94" s="34">
        <f>RTM_PXI!R94</f>
        <v>0</v>
      </c>
      <c r="AO94" s="148">
        <f>GDAM_IEX!L94</f>
        <v>0</v>
      </c>
      <c r="AP94" s="148">
        <f>GDAM_IEX!R94</f>
        <v>0</v>
      </c>
      <c r="AQ94" s="148">
        <f>GDAM_PXI!L94</f>
        <v>0</v>
      </c>
      <c r="AR94" s="148">
        <f>GDAM_PXI!R94</f>
        <v>0</v>
      </c>
      <c r="AS94">
        <f>HPX!L94</f>
        <v>0</v>
      </c>
      <c r="AT94">
        <f>HPX!R94</f>
        <v>0</v>
      </c>
    </row>
    <row r="95" spans="1:46">
      <c r="A95" t="s">
        <v>137</v>
      </c>
      <c r="E95">
        <f>GT_NG!R95</f>
        <v>0</v>
      </c>
      <c r="F95">
        <f>GT_Spot!R95</f>
        <v>0</v>
      </c>
      <c r="G95">
        <f>PPCL_NG!R95</f>
        <v>0</v>
      </c>
      <c r="H95">
        <f>PPCL_Spot!R95</f>
        <v>0</v>
      </c>
      <c r="I95">
        <f>Bawana_NG!R95</f>
        <v>5.84</v>
      </c>
      <c r="J95">
        <f>Bawana_RLNG!R95</f>
        <v>0</v>
      </c>
      <c r="K95">
        <f>Bawana_Spot!R95</f>
        <v>0</v>
      </c>
      <c r="L95">
        <f>TWOMCL!Q95</f>
        <v>0</v>
      </c>
      <c r="M95">
        <f>EDWPCL!U95</f>
        <v>0</v>
      </c>
      <c r="N95">
        <f>'MSW BWN'!U95</f>
        <v>0</v>
      </c>
      <c r="O95">
        <v>0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SUMPRODUCT(LTA!J95:AN95,LTA!J$101:AN$101,LTA!J$107:AN$107)</f>
        <v>0</v>
      </c>
      <c r="U95" s="37">
        <f>SUMPRODUCT(LTA!J95:AN95,LTA!J$102:AN$102,LTA!J$107:AN$107)</f>
        <v>0</v>
      </c>
      <c r="V95" s="66">
        <f>SUMPRODUCT(MTOA!B95:G95,MTOA!B$102:G$102,MTOA!B$107:G$107)</f>
        <v>0</v>
      </c>
      <c r="W95" s="66">
        <f>SUMPRODUCT(MTOA!B95:G95,MTOA!B$101:G$101,MTOA!B$107:G$107)</f>
        <v>0</v>
      </c>
      <c r="X95">
        <v>0</v>
      </c>
      <c r="Y95" s="34">
        <f>IEX!L95</f>
        <v>0</v>
      </c>
      <c r="Z95" s="34">
        <f>IEX!R95</f>
        <v>0</v>
      </c>
      <c r="AA95" s="75">
        <f>STOA!L95</f>
        <v>7.7</v>
      </c>
      <c r="AB95" s="75">
        <f>-STOA!R95</f>
        <v>0</v>
      </c>
      <c r="AC95">
        <f t="shared" si="3"/>
        <v>0.15817199999999998</v>
      </c>
      <c r="AD95">
        <f t="shared" si="4"/>
        <v>18.671827999999998</v>
      </c>
      <c r="AE95">
        <f>'IDT-1'!D95</f>
        <v>0</v>
      </c>
      <c r="AF95" s="24"/>
      <c r="AG95">
        <f t="shared" si="5"/>
        <v>18.671827999999998</v>
      </c>
      <c r="AI95" s="34">
        <f>PXIL!L95</f>
        <v>0</v>
      </c>
      <c r="AJ95" s="34">
        <f>PXIL!R95</f>
        <v>0</v>
      </c>
      <c r="AK95" s="34">
        <f>RTM_IEX!L95</f>
        <v>5.29</v>
      </c>
      <c r="AL95" s="34">
        <f>RTM_IEX!R95</f>
        <v>0</v>
      </c>
      <c r="AM95" s="34">
        <f>RTM_PXI!L95</f>
        <v>0</v>
      </c>
      <c r="AN95" s="34">
        <f>RTM_PXI!R95</f>
        <v>0</v>
      </c>
      <c r="AO95" s="148">
        <f>GDAM_IEX!L95</f>
        <v>0</v>
      </c>
      <c r="AP95" s="148">
        <f>GDAM_IEX!R95</f>
        <v>0</v>
      </c>
      <c r="AQ95" s="148">
        <f>GDAM_PXI!L95</f>
        <v>0</v>
      </c>
      <c r="AR95" s="148">
        <f>GDAM_PXI!R95</f>
        <v>0</v>
      </c>
      <c r="AS95">
        <f>HPX!L95</f>
        <v>0</v>
      </c>
      <c r="AT95">
        <f>HPX!R95</f>
        <v>0</v>
      </c>
    </row>
    <row r="96" spans="1:46">
      <c r="A96" t="s">
        <v>138</v>
      </c>
      <c r="E96">
        <f>GT_NG!R96</f>
        <v>0</v>
      </c>
      <c r="F96">
        <f>GT_Spot!R96</f>
        <v>0</v>
      </c>
      <c r="G96">
        <f>PPCL_NG!R96</f>
        <v>0</v>
      </c>
      <c r="H96">
        <f>PPCL_Spot!R96</f>
        <v>0</v>
      </c>
      <c r="I96">
        <f>Bawana_NG!R96</f>
        <v>5.84</v>
      </c>
      <c r="J96">
        <f>Bawana_RLNG!R96</f>
        <v>0</v>
      </c>
      <c r="K96">
        <f>Bawana_Spot!R96</f>
        <v>0</v>
      </c>
      <c r="L96">
        <f>TWOMCL!Q96</f>
        <v>0</v>
      </c>
      <c r="M96">
        <f>EDWPCL!U96</f>
        <v>0</v>
      </c>
      <c r="N96">
        <f>'MSW BWN'!U96</f>
        <v>0</v>
      </c>
      <c r="O96">
        <v>0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SUMPRODUCT(LTA!J96:AN96,LTA!J$101:AN$101,LTA!J$107:AN$107)</f>
        <v>0</v>
      </c>
      <c r="U96" s="37">
        <f>SUMPRODUCT(LTA!J96:AN96,LTA!J$102:AN$102,LTA!J$107:AN$107)</f>
        <v>0</v>
      </c>
      <c r="V96" s="66">
        <f>SUMPRODUCT(MTOA!B96:G96,MTOA!B$102:G$102,MTOA!B$107:G$107)</f>
        <v>0</v>
      </c>
      <c r="W96" s="66">
        <f>SUMPRODUCT(MTOA!B96:G96,MTOA!B$101:G$101,MTOA!B$107:G$107)</f>
        <v>0</v>
      </c>
      <c r="X96">
        <v>0</v>
      </c>
      <c r="Y96" s="34">
        <f>IEX!L96</f>
        <v>0</v>
      </c>
      <c r="Z96" s="34">
        <f>IEX!R96</f>
        <v>0</v>
      </c>
      <c r="AA96" s="75">
        <f>STOA!L96</f>
        <v>7.7</v>
      </c>
      <c r="AB96" s="75">
        <f>-STOA!R96</f>
        <v>0</v>
      </c>
      <c r="AC96">
        <f t="shared" si="3"/>
        <v>0.15010799999999999</v>
      </c>
      <c r="AD96">
        <f t="shared" si="4"/>
        <v>17.719891999999998</v>
      </c>
      <c r="AE96">
        <f>'IDT-1'!D96</f>
        <v>0</v>
      </c>
      <c r="AF96" s="24"/>
      <c r="AG96">
        <f t="shared" si="5"/>
        <v>17.719891999999998</v>
      </c>
      <c r="AI96" s="34">
        <f>PXIL!L96</f>
        <v>0</v>
      </c>
      <c r="AJ96" s="34">
        <f>PXIL!R96</f>
        <v>0</v>
      </c>
      <c r="AK96" s="34">
        <f>RTM_IEX!L96</f>
        <v>4.33</v>
      </c>
      <c r="AL96" s="34">
        <f>RTM_IEX!R96</f>
        <v>0</v>
      </c>
      <c r="AM96" s="34">
        <f>RTM_PXI!L96</f>
        <v>0</v>
      </c>
      <c r="AN96" s="34">
        <f>RTM_PXI!R96</f>
        <v>0</v>
      </c>
      <c r="AO96" s="148">
        <f>GDAM_IEX!L96</f>
        <v>0</v>
      </c>
      <c r="AP96" s="148">
        <f>GDAM_IEX!R96</f>
        <v>0</v>
      </c>
      <c r="AQ96" s="148">
        <f>GDAM_PXI!L96</f>
        <v>0</v>
      </c>
      <c r="AR96" s="148">
        <f>GDAM_PXI!R96</f>
        <v>0</v>
      </c>
      <c r="AS96">
        <f>HPX!L96</f>
        <v>0</v>
      </c>
      <c r="AT96">
        <f>HPX!R96</f>
        <v>0</v>
      </c>
    </row>
    <row r="97" spans="1:46">
      <c r="A97" t="s">
        <v>139</v>
      </c>
      <c r="E97">
        <f>GT_NG!R97</f>
        <v>0</v>
      </c>
      <c r="F97">
        <f>GT_Spot!R97</f>
        <v>0</v>
      </c>
      <c r="G97">
        <f>PPCL_NG!R97</f>
        <v>0</v>
      </c>
      <c r="H97">
        <f>PPCL_Spot!R97</f>
        <v>0</v>
      </c>
      <c r="I97">
        <f>Bawana_NG!R97</f>
        <v>5.84</v>
      </c>
      <c r="J97">
        <f>Bawana_RLNG!R97</f>
        <v>0</v>
      </c>
      <c r="K97">
        <f>Bawana_Spot!R97</f>
        <v>0</v>
      </c>
      <c r="L97">
        <f>TWOMCL!Q97</f>
        <v>0</v>
      </c>
      <c r="M97">
        <f>EDWPCL!U97</f>
        <v>0</v>
      </c>
      <c r="N97">
        <f>'MSW BWN'!U97</f>
        <v>0</v>
      </c>
      <c r="O97">
        <v>0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SUMPRODUCT(LTA!J97:AN97,LTA!J$101:AN$101,LTA!J$107:AN$107)</f>
        <v>0</v>
      </c>
      <c r="U97" s="37">
        <f>SUMPRODUCT(LTA!J97:AN97,LTA!J$102:AN$102,LTA!J$107:AN$107)</f>
        <v>0</v>
      </c>
      <c r="V97" s="66">
        <f>SUMPRODUCT(MTOA!B97:G97,MTOA!B$102:G$102,MTOA!B$107:G$107)</f>
        <v>0</v>
      </c>
      <c r="W97" s="66">
        <f>SUMPRODUCT(MTOA!B97:G97,MTOA!B$101:G$101,MTOA!B$107:G$107)</f>
        <v>0</v>
      </c>
      <c r="X97">
        <v>0</v>
      </c>
      <c r="Y97" s="34">
        <f>IEX!L97</f>
        <v>0</v>
      </c>
      <c r="Z97" s="34">
        <f>IEX!R97</f>
        <v>0</v>
      </c>
      <c r="AA97" s="75">
        <f>STOA!L97</f>
        <v>7.7</v>
      </c>
      <c r="AB97" s="75">
        <f>-STOA!R97</f>
        <v>0</v>
      </c>
      <c r="AC97">
        <f t="shared" si="3"/>
        <v>0.141204</v>
      </c>
      <c r="AD97">
        <f t="shared" si="4"/>
        <v>16.668796</v>
      </c>
      <c r="AE97">
        <f>'IDT-1'!D97</f>
        <v>0</v>
      </c>
      <c r="AF97" s="24"/>
      <c r="AG97">
        <f t="shared" si="5"/>
        <v>16.668796</v>
      </c>
      <c r="AI97" s="34">
        <f>PXIL!L97</f>
        <v>0</v>
      </c>
      <c r="AJ97" s="34">
        <f>PXIL!R97</f>
        <v>0</v>
      </c>
      <c r="AK97" s="34">
        <f>RTM_IEX!L97</f>
        <v>3.27</v>
      </c>
      <c r="AL97" s="34">
        <f>RTM_IEX!R97</f>
        <v>0</v>
      </c>
      <c r="AM97" s="34">
        <f>RTM_PXI!L97</f>
        <v>0</v>
      </c>
      <c r="AN97" s="34">
        <f>RTM_PXI!R97</f>
        <v>0</v>
      </c>
      <c r="AO97" s="148">
        <f>GDAM_IEX!L97</f>
        <v>0</v>
      </c>
      <c r="AP97" s="148">
        <f>GDAM_IEX!R97</f>
        <v>0</v>
      </c>
      <c r="AQ97" s="148">
        <f>GDAM_PXI!L97</f>
        <v>0</v>
      </c>
      <c r="AR97" s="148">
        <f>GDAM_PXI!R97</f>
        <v>0</v>
      </c>
      <c r="AS97">
        <f>HPX!L97</f>
        <v>0</v>
      </c>
      <c r="AT97">
        <f>HPX!R97</f>
        <v>0</v>
      </c>
    </row>
    <row r="98" spans="1:46">
      <c r="A98" t="s">
        <v>140</v>
      </c>
      <c r="E98">
        <f>GT_NG!R98</f>
        <v>0</v>
      </c>
      <c r="F98">
        <f>GT_Spot!R98</f>
        <v>0</v>
      </c>
      <c r="G98">
        <f>PPCL_NG!R98</f>
        <v>0</v>
      </c>
      <c r="H98">
        <f>PPCL_Spot!R98</f>
        <v>0</v>
      </c>
      <c r="I98">
        <f>Bawana_NG!R98</f>
        <v>5.84</v>
      </c>
      <c r="J98">
        <f>Bawana_RLNG!R98</f>
        <v>0</v>
      </c>
      <c r="K98">
        <f>Bawana_Spot!R98</f>
        <v>0</v>
      </c>
      <c r="L98">
        <f>TWOMCL!Q98</f>
        <v>0</v>
      </c>
      <c r="M98">
        <f>EDWPCL!U98</f>
        <v>0</v>
      </c>
      <c r="N98">
        <f>'MSW BWN'!U98</f>
        <v>0</v>
      </c>
      <c r="O98">
        <v>0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SUMPRODUCT(LTA!J98:AN98,LTA!J$101:AN$101,LTA!J$107:AN$107)</f>
        <v>0</v>
      </c>
      <c r="U98" s="37">
        <f>SUMPRODUCT(LTA!J98:AN98,LTA!J$102:AN$102,LTA!J$107:AN$107)</f>
        <v>0</v>
      </c>
      <c r="V98" s="66">
        <f>SUMPRODUCT(MTOA!B98:G98,MTOA!B$102:G$102,MTOA!B$107:G$107)</f>
        <v>0</v>
      </c>
      <c r="W98" s="66">
        <f>SUMPRODUCT(MTOA!B98:G98,MTOA!B$101:G$101,MTOA!B$107:G$107)</f>
        <v>0</v>
      </c>
      <c r="X98">
        <v>0</v>
      </c>
      <c r="Y98" s="34">
        <f>IEX!L98</f>
        <v>0</v>
      </c>
      <c r="Z98" s="34">
        <f>IEX!R98</f>
        <v>0</v>
      </c>
      <c r="AA98" s="75">
        <f>STOA!L98</f>
        <v>7.7</v>
      </c>
      <c r="AB98" s="75">
        <f>-STOA!R98</f>
        <v>0</v>
      </c>
      <c r="AC98">
        <f t="shared" si="3"/>
        <v>0.13557599999999997</v>
      </c>
      <c r="AD98">
        <f t="shared" si="4"/>
        <v>16.004424</v>
      </c>
      <c r="AE98">
        <f>'IDT-1'!D98</f>
        <v>0</v>
      </c>
      <c r="AF98" s="24"/>
      <c r="AG98">
        <f t="shared" si="5"/>
        <v>16.004424</v>
      </c>
      <c r="AI98" s="34">
        <f>PXIL!L98</f>
        <v>0</v>
      </c>
      <c r="AJ98" s="34">
        <f>PXIL!R98</f>
        <v>0</v>
      </c>
      <c r="AK98" s="34">
        <f>RTM_IEX!L98</f>
        <v>2.6</v>
      </c>
      <c r="AL98" s="34">
        <f>RTM_IEX!R98</f>
        <v>0</v>
      </c>
      <c r="AM98" s="34">
        <f>RTM_PXI!L98</f>
        <v>0</v>
      </c>
      <c r="AN98" s="34">
        <f>RTM_PXI!R98</f>
        <v>0</v>
      </c>
      <c r="AO98" s="148">
        <f>GDAM_IEX!L98</f>
        <v>0</v>
      </c>
      <c r="AP98" s="148">
        <f>GDAM_IEX!R98</f>
        <v>0</v>
      </c>
      <c r="AQ98" s="148">
        <f>GDAM_PXI!L98</f>
        <v>0</v>
      </c>
      <c r="AR98" s="148">
        <f>GDAM_PXI!R98</f>
        <v>0</v>
      </c>
      <c r="AS98">
        <f>HPX!L98</f>
        <v>0</v>
      </c>
      <c r="AT98">
        <f>HPX!R98</f>
        <v>0</v>
      </c>
    </row>
    <row r="99" spans="1:46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0.13687783289715225</v>
      </c>
      <c r="J99">
        <f t="shared" si="6"/>
        <v>0</v>
      </c>
      <c r="K99">
        <f t="shared" si="6"/>
        <v>2.7751614965345538E-4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6">
        <f t="shared" si="6"/>
        <v>0</v>
      </c>
      <c r="Q99" s="36">
        <f t="shared" si="6"/>
        <v>0</v>
      </c>
      <c r="R99" s="38">
        <f t="shared" si="6"/>
        <v>0</v>
      </c>
      <c r="S99" s="38">
        <f t="shared" si="6"/>
        <v>0</v>
      </c>
      <c r="T99" s="37">
        <f t="shared" si="6"/>
        <v>0</v>
      </c>
      <c r="U99" s="37">
        <f t="shared" si="6"/>
        <v>0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4.0235000000000007E-2</v>
      </c>
      <c r="Z99" s="34">
        <f t="shared" si="6"/>
        <v>0</v>
      </c>
      <c r="AA99" s="75">
        <f t="shared" si="6"/>
        <v>0.23104750000000027</v>
      </c>
      <c r="AB99" s="75">
        <f t="shared" si="6"/>
        <v>0</v>
      </c>
      <c r="AC99">
        <f t="shared" si="6"/>
        <v>4.6744042155752591E-3</v>
      </c>
      <c r="AD99">
        <f t="shared" si="6"/>
        <v>0.54437094483123072</v>
      </c>
      <c r="AE99">
        <f t="shared" ref="AE99:AT99" si="7">SUM(AE3:AE98)/4000</f>
        <v>0</v>
      </c>
      <c r="AG99">
        <f t="shared" si="7"/>
        <v>0.54437094483123072</v>
      </c>
      <c r="AI99">
        <f t="shared" si="7"/>
        <v>0</v>
      </c>
      <c r="AJ99">
        <f t="shared" si="7"/>
        <v>0</v>
      </c>
      <c r="AK99">
        <f t="shared" si="7"/>
        <v>0.1243175</v>
      </c>
      <c r="AL99">
        <f t="shared" si="7"/>
        <v>-3.7000000000000002E-3</v>
      </c>
      <c r="AM99">
        <f t="shared" si="7"/>
        <v>0</v>
      </c>
      <c r="AN99">
        <f t="shared" si="7"/>
        <v>0</v>
      </c>
      <c r="AO99">
        <f t="shared" si="7"/>
        <v>1.9990000000000001E-2</v>
      </c>
      <c r="AP99">
        <f t="shared" si="7"/>
        <v>0</v>
      </c>
      <c r="AQ99">
        <f t="shared" si="7"/>
        <v>0</v>
      </c>
      <c r="AR99">
        <f t="shared" si="7"/>
        <v>0</v>
      </c>
      <c r="AS99">
        <f t="shared" si="7"/>
        <v>0</v>
      </c>
      <c r="AT99">
        <f t="shared" si="7"/>
        <v>0</v>
      </c>
    </row>
  </sheetData>
  <mergeCells count="38"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T99"/>
  <sheetViews>
    <sheetView workbookViewId="0">
      <pane xSplit="1" ySplit="2" topLeftCell="Z74" activePane="bottomRight" state="frozen"/>
      <selection activeCell="M3" sqref="M3:M98"/>
      <selection pane="topRight" activeCell="M3" sqref="M3:M98"/>
      <selection pane="bottomLeft" activeCell="M3" sqref="M3:M98"/>
      <selection pane="bottomRight" activeCell="AD3" sqref="AD3:AD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42578125" customWidth="1"/>
    <col min="43" max="43" width="10.85546875" customWidth="1"/>
    <col min="44" max="44" width="10.5703125" customWidth="1"/>
  </cols>
  <sheetData>
    <row r="1" spans="1:46" ht="15" customHeight="1">
      <c r="A1" s="190">
        <f>Allocation_SG!A1</f>
        <v>45335</v>
      </c>
      <c r="B1" s="219"/>
      <c r="C1" s="219"/>
      <c r="D1" s="219"/>
      <c r="E1" s="219" t="s">
        <v>188</v>
      </c>
      <c r="F1" s="219" t="s">
        <v>189</v>
      </c>
      <c r="G1" s="219" t="s">
        <v>186</v>
      </c>
      <c r="H1" s="219" t="s">
        <v>187</v>
      </c>
      <c r="I1" s="219" t="s">
        <v>190</v>
      </c>
      <c r="J1" s="219" t="s">
        <v>191</v>
      </c>
      <c r="K1" s="219" t="s">
        <v>192</v>
      </c>
      <c r="L1" s="219" t="s">
        <v>196</v>
      </c>
      <c r="M1" s="219" t="s">
        <v>197</v>
      </c>
      <c r="N1" s="219" t="s">
        <v>198</v>
      </c>
      <c r="O1" s="219" t="s">
        <v>193</v>
      </c>
      <c r="P1" s="230" t="s">
        <v>143</v>
      </c>
      <c r="Q1" s="230" t="s">
        <v>144</v>
      </c>
      <c r="R1" s="228" t="s">
        <v>314</v>
      </c>
      <c r="S1" s="228" t="s">
        <v>452</v>
      </c>
      <c r="T1" s="40" t="s">
        <v>282</v>
      </c>
      <c r="U1" s="231" t="s">
        <v>283</v>
      </c>
      <c r="V1" s="65" t="s">
        <v>295</v>
      </c>
      <c r="W1" s="65" t="s">
        <v>282</v>
      </c>
      <c r="X1" s="219" t="s">
        <v>313</v>
      </c>
      <c r="Y1" s="226" t="s">
        <v>218</v>
      </c>
      <c r="Z1" s="226" t="s">
        <v>219</v>
      </c>
      <c r="AA1" s="232" t="s">
        <v>194</v>
      </c>
      <c r="AB1" s="232" t="s">
        <v>195</v>
      </c>
      <c r="AC1" s="25" t="s">
        <v>185</v>
      </c>
      <c r="AD1" s="219" t="s">
        <v>142</v>
      </c>
      <c r="AG1" s="219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25" t="s">
        <v>373</v>
      </c>
      <c r="AP1" s="225" t="s">
        <v>374</v>
      </c>
      <c r="AQ1" s="225" t="s">
        <v>375</v>
      </c>
      <c r="AR1" s="225" t="s">
        <v>376</v>
      </c>
      <c r="AS1" s="226" t="s">
        <v>525</v>
      </c>
      <c r="AT1" s="226" t="s">
        <v>526</v>
      </c>
    </row>
    <row r="2" spans="1:46">
      <c r="A2" s="25" t="s">
        <v>44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30"/>
      <c r="Q2" s="230"/>
      <c r="R2" s="228"/>
      <c r="S2" s="228"/>
      <c r="T2" s="40" t="s">
        <v>294</v>
      </c>
      <c r="U2" s="231"/>
      <c r="V2" s="65" t="s">
        <v>284</v>
      </c>
      <c r="W2" s="65" t="s">
        <v>284</v>
      </c>
      <c r="X2" s="219"/>
      <c r="Y2" s="226"/>
      <c r="Z2" s="226"/>
      <c r="AA2" s="232"/>
      <c r="AB2" s="232"/>
      <c r="AC2" s="25">
        <f>Losses!B3</f>
        <v>8.3999999999999995E-3</v>
      </c>
      <c r="AD2" s="219"/>
      <c r="AE2" t="s">
        <v>270</v>
      </c>
      <c r="AG2" s="219"/>
      <c r="AI2" s="226"/>
      <c r="AJ2" s="226"/>
      <c r="AK2" s="226"/>
      <c r="AL2" s="226"/>
      <c r="AM2" s="226"/>
      <c r="AN2" s="226"/>
      <c r="AO2" s="225"/>
      <c r="AP2" s="225"/>
      <c r="AQ2" s="225"/>
      <c r="AR2" s="225"/>
      <c r="AS2" s="226"/>
      <c r="AT2" s="226"/>
    </row>
    <row r="3" spans="1:46">
      <c r="A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NRail_ISGS_exbus!DM3</f>
        <v>19.252016999999999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SUMPRODUCT(LTA!J3:AN3,LTA!J$101:AN$101,LTA!J$108:AN$108)</f>
        <v>0</v>
      </c>
      <c r="U3" s="37">
        <f>SUMPRODUCT(LTA!J3:AN3,LTA!J$102:AN$102,LTA!J$108:AN$108)</f>
        <v>0</v>
      </c>
      <c r="V3" s="66">
        <f>SUMPRODUCT(MTOA!B3:G3,MTOA!B$102:G$102,MTOA!B$108:G$108)</f>
        <v>0</v>
      </c>
      <c r="W3" s="66">
        <f>SUMPRODUCT(MTOA!B3:G3,MTOA!B$101:G$101,MTOA!B$108:G$108)</f>
        <v>0</v>
      </c>
      <c r="X3">
        <v>0</v>
      </c>
      <c r="Y3" s="34">
        <f>IEX!M3</f>
        <v>0.57999999999999996</v>
      </c>
      <c r="Z3" s="34">
        <f>IEX!S3</f>
        <v>0</v>
      </c>
      <c r="AA3" s="75">
        <f>STOA!M3</f>
        <v>0</v>
      </c>
      <c r="AB3" s="75">
        <f>-STOA!S3</f>
        <v>0</v>
      </c>
      <c r="AC3">
        <f>SUMIF(B3:AB3,"&gt;0")*$AC$2-SUMIF(B3:AB3,"&lt;0")*($AC$2/(1-$AC$2))+SUMIF(AI3:AR3,"&gt;0")*$AC$2-SUMIF(AI3:AR3,"&lt;0")*($AC$2/(1-$AC$2))-SUM(T3,W3,R3)*$AC$2</f>
        <v>0.16658894279999997</v>
      </c>
      <c r="AD3">
        <f>SUM(B3:AB3,AI3:AT3)-AC3</f>
        <v>19.665428057199996</v>
      </c>
      <c r="AE3">
        <v>0</v>
      </c>
      <c r="AF3" s="24"/>
      <c r="AG3">
        <f>SUM(AD3:AF3)</f>
        <v>19.665428057199996</v>
      </c>
      <c r="AI3" s="34">
        <f>PXIL!M3</f>
        <v>0</v>
      </c>
      <c r="AJ3" s="34">
        <f>PXIL!S3</f>
        <v>0</v>
      </c>
      <c r="AK3" s="34">
        <f>RTM_IEX!M3</f>
        <v>0</v>
      </c>
      <c r="AL3" s="34">
        <f>RTM_IEX!S3</f>
        <v>0</v>
      </c>
      <c r="AM3" s="34">
        <f>RTM_PXI!M3</f>
        <v>0</v>
      </c>
      <c r="AN3" s="34">
        <f>RTM_PXI!S3</f>
        <v>0</v>
      </c>
      <c r="AO3" s="148">
        <f>GDAM_IEX!M3</f>
        <v>0</v>
      </c>
      <c r="AP3" s="148">
        <f>GDAM_IEX!S3</f>
        <v>0</v>
      </c>
      <c r="AQ3" s="148">
        <f>GDAM_PXI!M3</f>
        <v>0</v>
      </c>
      <c r="AR3" s="148">
        <f>GDAM_PXI!S3</f>
        <v>0</v>
      </c>
      <c r="AS3">
        <f>HPX!M3</f>
        <v>0</v>
      </c>
      <c r="AT3">
        <f>HPX!S3</f>
        <v>0</v>
      </c>
    </row>
    <row r="4" spans="1:46">
      <c r="A4" t="s">
        <v>46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NRail_ISGS_exbus!DM4</f>
        <v>18.585217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SUMPRODUCT(LTA!J4:AN4,LTA!J$101:AN$101,LTA!J$108:AN$108)</f>
        <v>0</v>
      </c>
      <c r="U4" s="37">
        <f>SUMPRODUCT(LTA!J4:AN4,LTA!J$102:AN$102,LTA!J$108:AN$108)</f>
        <v>0</v>
      </c>
      <c r="V4" s="66">
        <f>SUMPRODUCT(MTOA!B4:G4,MTOA!B$102:G$102,MTOA!B$108:G$108)</f>
        <v>0</v>
      </c>
      <c r="W4" s="66">
        <f>SUMPRODUCT(MTOA!B4:G4,MTOA!B$101:G$101,MTOA!B$108:G$108)</f>
        <v>0</v>
      </c>
      <c r="X4">
        <v>0</v>
      </c>
      <c r="Y4" s="34">
        <f>IEX!M4</f>
        <v>0</v>
      </c>
      <c r="Z4" s="34">
        <f>IEX!S4</f>
        <v>0</v>
      </c>
      <c r="AA4" s="75">
        <f>STOA!M4</f>
        <v>0</v>
      </c>
      <c r="AB4" s="75">
        <f>-STOA!S4</f>
        <v>0</v>
      </c>
      <c r="AC4">
        <f t="shared" ref="AC4:AC67" si="0">SUMIF(B4:AB4,"&gt;0")*$AC$2-SUMIF(B4:AB4,"&lt;0")*($AC$2/(1-$AC$2))+SUMIF(AI4:AR4,"&gt;0")*$AC$2-SUMIF(AI4:AR4,"&lt;0")*($AC$2/(1-$AC$2))-SUM(T4,W4,R4)*$AC$2</f>
        <v>0.1561158228</v>
      </c>
      <c r="AD4">
        <f t="shared" ref="AD4:AD67" si="1">SUM(B4:AB4,AI4:AT4)-AC4</f>
        <v>18.4291011772</v>
      </c>
      <c r="AE4">
        <v>0</v>
      </c>
      <c r="AF4" s="24"/>
      <c r="AG4">
        <f t="shared" ref="AG4:AG67" si="2">SUM(AD4:AF4)</f>
        <v>18.4291011772</v>
      </c>
      <c r="AI4" s="34">
        <f>PXIL!M4</f>
        <v>0</v>
      </c>
      <c r="AJ4" s="34">
        <f>PXIL!S4</f>
        <v>0</v>
      </c>
      <c r="AK4" s="34">
        <f>RTM_IEX!M4</f>
        <v>0</v>
      </c>
      <c r="AL4" s="34">
        <f>RTM_IEX!S4</f>
        <v>0</v>
      </c>
      <c r="AM4" s="34">
        <f>RTM_PXI!M4</f>
        <v>0</v>
      </c>
      <c r="AN4" s="34">
        <f>RTM_PXI!S4</f>
        <v>0</v>
      </c>
      <c r="AO4" s="148">
        <f>GDAM_IEX!M4</f>
        <v>0</v>
      </c>
      <c r="AP4" s="148">
        <f>GDAM_IEX!S4</f>
        <v>0</v>
      </c>
      <c r="AQ4" s="148">
        <f>GDAM_PXI!M4</f>
        <v>0</v>
      </c>
      <c r="AR4" s="148">
        <f>GDAM_PXI!S4</f>
        <v>0</v>
      </c>
      <c r="AS4">
        <f>HPX!M4</f>
        <v>0</v>
      </c>
      <c r="AT4">
        <f>HPX!S4</f>
        <v>0</v>
      </c>
    </row>
    <row r="5" spans="1:46">
      <c r="A5" t="s">
        <v>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NRail_ISGS_exbus!DM5</f>
        <v>19.252016999999999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SUMPRODUCT(LTA!J5:AN5,LTA!J$101:AN$101,LTA!J$108:AN$108)</f>
        <v>0</v>
      </c>
      <c r="U5" s="37">
        <f>SUMPRODUCT(LTA!J5:AN5,LTA!J$102:AN$102,LTA!J$108:AN$108)</f>
        <v>0</v>
      </c>
      <c r="V5" s="66">
        <f>SUMPRODUCT(MTOA!B5:G5,MTOA!B$102:G$102,MTOA!B$108:G$108)</f>
        <v>0</v>
      </c>
      <c r="W5" s="66">
        <f>SUMPRODUCT(MTOA!B5:G5,MTOA!B$101:G$101,MTOA!B$108:G$108)</f>
        <v>0</v>
      </c>
      <c r="X5">
        <v>0</v>
      </c>
      <c r="Y5" s="34">
        <f>IEX!M5</f>
        <v>0</v>
      </c>
      <c r="Z5" s="34">
        <f>IEX!S5</f>
        <v>0</v>
      </c>
      <c r="AA5" s="75">
        <f>STOA!M5</f>
        <v>0</v>
      </c>
      <c r="AB5" s="75">
        <f>-STOA!S5</f>
        <v>0</v>
      </c>
      <c r="AC5">
        <f t="shared" si="0"/>
        <v>0.16171694279999999</v>
      </c>
      <c r="AD5">
        <f t="shared" si="1"/>
        <v>19.0903000572</v>
      </c>
      <c r="AE5">
        <v>0</v>
      </c>
      <c r="AF5" s="24"/>
      <c r="AG5">
        <f t="shared" si="2"/>
        <v>19.0903000572</v>
      </c>
      <c r="AI5" s="34">
        <f>PXIL!M5</f>
        <v>0</v>
      </c>
      <c r="AJ5" s="34">
        <f>PXIL!S5</f>
        <v>0</v>
      </c>
      <c r="AK5" s="34">
        <f>RTM_IEX!M5</f>
        <v>0</v>
      </c>
      <c r="AL5" s="34">
        <f>RTM_IEX!S5</f>
        <v>0</v>
      </c>
      <c r="AM5" s="34">
        <f>RTM_PXI!M5</f>
        <v>0</v>
      </c>
      <c r="AN5" s="34">
        <f>RTM_PXI!S5</f>
        <v>0</v>
      </c>
      <c r="AO5" s="148">
        <f>GDAM_IEX!M5</f>
        <v>0</v>
      </c>
      <c r="AP5" s="148">
        <f>GDAM_IEX!S5</f>
        <v>0</v>
      </c>
      <c r="AQ5" s="148">
        <f>GDAM_PXI!M5</f>
        <v>0</v>
      </c>
      <c r="AR5" s="148">
        <f>GDAM_PXI!S5</f>
        <v>0</v>
      </c>
      <c r="AS5">
        <f>HPX!M5</f>
        <v>0</v>
      </c>
      <c r="AT5">
        <f>HPX!S5</f>
        <v>0</v>
      </c>
    </row>
    <row r="6" spans="1:46">
      <c r="A6" t="s">
        <v>48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NRail_ISGS_exbus!DM6</f>
        <v>15.844493999999999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SUMPRODUCT(LTA!J6:AN6,LTA!J$101:AN$101,LTA!J$108:AN$108)</f>
        <v>0</v>
      </c>
      <c r="U6" s="37">
        <f>SUMPRODUCT(LTA!J6:AN6,LTA!J$102:AN$102,LTA!J$108:AN$108)</f>
        <v>0</v>
      </c>
      <c r="V6" s="66">
        <f>SUMPRODUCT(MTOA!B6:G6,MTOA!B$102:G$102,MTOA!B$108:G$108)</f>
        <v>0</v>
      </c>
      <c r="W6" s="66">
        <f>SUMPRODUCT(MTOA!B6:G6,MTOA!B$101:G$101,MTOA!B$108:G$108)</f>
        <v>0</v>
      </c>
      <c r="X6">
        <v>0</v>
      </c>
      <c r="Y6" s="34">
        <f>IEX!M6</f>
        <v>0</v>
      </c>
      <c r="Z6" s="34">
        <f>IEX!S6</f>
        <v>0</v>
      </c>
      <c r="AA6" s="75">
        <f>STOA!M6</f>
        <v>0</v>
      </c>
      <c r="AB6" s="75">
        <f>-STOA!S6</f>
        <v>0</v>
      </c>
      <c r="AC6">
        <f t="shared" si="0"/>
        <v>0.13309374959999998</v>
      </c>
      <c r="AD6">
        <f t="shared" si="1"/>
        <v>15.711400250399999</v>
      </c>
      <c r="AE6">
        <v>0</v>
      </c>
      <c r="AF6" s="24"/>
      <c r="AG6">
        <f t="shared" si="2"/>
        <v>15.711400250399999</v>
      </c>
      <c r="AI6" s="34">
        <f>PXIL!M6</f>
        <v>0</v>
      </c>
      <c r="AJ6" s="34">
        <f>PXIL!S6</f>
        <v>0</v>
      </c>
      <c r="AK6" s="34">
        <f>RTM_IEX!M6</f>
        <v>0</v>
      </c>
      <c r="AL6" s="34">
        <f>RTM_IEX!S6</f>
        <v>0</v>
      </c>
      <c r="AM6" s="34">
        <f>RTM_PXI!M6</f>
        <v>0</v>
      </c>
      <c r="AN6" s="34">
        <f>RTM_PXI!S6</f>
        <v>0</v>
      </c>
      <c r="AO6" s="148">
        <f>GDAM_IEX!M6</f>
        <v>0</v>
      </c>
      <c r="AP6" s="148">
        <f>GDAM_IEX!S6</f>
        <v>0</v>
      </c>
      <c r="AQ6" s="148">
        <f>GDAM_PXI!M6</f>
        <v>0</v>
      </c>
      <c r="AR6" s="148">
        <f>GDAM_PXI!S6</f>
        <v>0</v>
      </c>
      <c r="AS6">
        <f>HPX!M6</f>
        <v>0</v>
      </c>
      <c r="AT6">
        <f>HPX!S6</f>
        <v>0</v>
      </c>
    </row>
    <row r="7" spans="1:46">
      <c r="A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NRail_ISGS_exbus!DM7</f>
        <v>14.671239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SUMPRODUCT(LTA!J7:AN7,LTA!J$101:AN$101,LTA!J$108:AN$108)</f>
        <v>0</v>
      </c>
      <c r="U7" s="37">
        <f>SUMPRODUCT(LTA!J7:AN7,LTA!J$102:AN$102,LTA!J$108:AN$108)</f>
        <v>0</v>
      </c>
      <c r="V7" s="66">
        <f>SUMPRODUCT(MTOA!B7:G7,MTOA!B$102:G$102,MTOA!B$108:G$108)</f>
        <v>0</v>
      </c>
      <c r="W7" s="66">
        <f>SUMPRODUCT(MTOA!B7:G7,MTOA!B$101:G$101,MTOA!B$108:G$108)</f>
        <v>0</v>
      </c>
      <c r="X7">
        <v>0</v>
      </c>
      <c r="Y7" s="34">
        <f>IEX!M7</f>
        <v>0</v>
      </c>
      <c r="Z7" s="34">
        <f>IEX!S7</f>
        <v>0</v>
      </c>
      <c r="AA7" s="75">
        <f>STOA!M7</f>
        <v>0</v>
      </c>
      <c r="AB7" s="75">
        <f>-STOA!S7</f>
        <v>0</v>
      </c>
      <c r="AC7">
        <f t="shared" si="0"/>
        <v>0.12323840759999999</v>
      </c>
      <c r="AD7">
        <f t="shared" si="1"/>
        <v>14.548000592399999</v>
      </c>
      <c r="AE7">
        <v>0</v>
      </c>
      <c r="AF7" s="24"/>
      <c r="AG7">
        <f t="shared" si="2"/>
        <v>14.548000592399999</v>
      </c>
      <c r="AI7" s="34">
        <f>PXIL!M7</f>
        <v>0</v>
      </c>
      <c r="AJ7" s="34">
        <f>PXIL!S7</f>
        <v>0</v>
      </c>
      <c r="AK7" s="34">
        <f>RTM_IEX!M7</f>
        <v>0</v>
      </c>
      <c r="AL7" s="34">
        <f>RTM_IEX!S7</f>
        <v>0</v>
      </c>
      <c r="AM7" s="34">
        <f>RTM_PXI!M7</f>
        <v>0</v>
      </c>
      <c r="AN7" s="34">
        <f>RTM_PXI!S7</f>
        <v>0</v>
      </c>
      <c r="AO7" s="148">
        <f>GDAM_IEX!M7</f>
        <v>0</v>
      </c>
      <c r="AP7" s="148">
        <f>GDAM_IEX!S7</f>
        <v>0</v>
      </c>
      <c r="AQ7" s="148">
        <f>GDAM_PXI!M7</f>
        <v>0</v>
      </c>
      <c r="AR7" s="148">
        <f>GDAM_PXI!S7</f>
        <v>0</v>
      </c>
      <c r="AS7">
        <f>HPX!M7</f>
        <v>0</v>
      </c>
      <c r="AT7">
        <f>HPX!S7</f>
        <v>0</v>
      </c>
    </row>
    <row r="8" spans="1:46">
      <c r="A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>NRail_ISGS_exbus!DM8</f>
        <v>13.63927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SUMPRODUCT(LTA!J8:AN8,LTA!J$101:AN$101,LTA!J$108:AN$108)</f>
        <v>0</v>
      </c>
      <c r="U8" s="37">
        <f>SUMPRODUCT(LTA!J8:AN8,LTA!J$102:AN$102,LTA!J$108:AN$108)</f>
        <v>0</v>
      </c>
      <c r="V8" s="66">
        <f>SUMPRODUCT(MTOA!B8:G8,MTOA!B$102:G$102,MTOA!B$108:G$108)</f>
        <v>0</v>
      </c>
      <c r="W8" s="66">
        <f>SUMPRODUCT(MTOA!B8:G8,MTOA!B$101:G$101,MTOA!B$108:G$108)</f>
        <v>0</v>
      </c>
      <c r="X8">
        <v>0</v>
      </c>
      <c r="Y8" s="34">
        <f>IEX!M8</f>
        <v>0</v>
      </c>
      <c r="Z8" s="34">
        <f>IEX!S8</f>
        <v>0</v>
      </c>
      <c r="AA8" s="75">
        <f>STOA!M8</f>
        <v>0</v>
      </c>
      <c r="AB8" s="75">
        <f>-STOA!S8</f>
        <v>0</v>
      </c>
      <c r="AC8">
        <f t="shared" si="0"/>
        <v>0.11456986799999999</v>
      </c>
      <c r="AD8">
        <f t="shared" si="1"/>
        <v>13.524700132</v>
      </c>
      <c r="AE8">
        <v>0</v>
      </c>
      <c r="AF8" s="24"/>
      <c r="AG8">
        <f t="shared" si="2"/>
        <v>13.524700132</v>
      </c>
      <c r="AI8" s="34">
        <f>PXIL!M8</f>
        <v>0</v>
      </c>
      <c r="AJ8" s="34">
        <f>PXIL!S8</f>
        <v>0</v>
      </c>
      <c r="AK8" s="34">
        <f>RTM_IEX!M8</f>
        <v>0</v>
      </c>
      <c r="AL8" s="34">
        <f>RTM_IEX!S8</f>
        <v>0</v>
      </c>
      <c r="AM8" s="34">
        <f>RTM_PXI!M8</f>
        <v>0</v>
      </c>
      <c r="AN8" s="34">
        <f>RTM_PXI!S8</f>
        <v>0</v>
      </c>
      <c r="AO8" s="148">
        <f>GDAM_IEX!M8</f>
        <v>0</v>
      </c>
      <c r="AP8" s="148">
        <f>GDAM_IEX!S8</f>
        <v>0</v>
      </c>
      <c r="AQ8" s="148">
        <f>GDAM_PXI!M8</f>
        <v>0</v>
      </c>
      <c r="AR8" s="148">
        <f>GDAM_PXI!S8</f>
        <v>0</v>
      </c>
      <c r="AS8">
        <f>HPX!M8</f>
        <v>0</v>
      </c>
      <c r="AT8">
        <f>HPX!S8</f>
        <v>0</v>
      </c>
    </row>
    <row r="9" spans="1:46">
      <c r="A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>NRail_ISGS_exbus!DM9</f>
        <v>14.064543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SUMPRODUCT(LTA!J9:AN9,LTA!J$101:AN$101,LTA!J$108:AN$108)</f>
        <v>0</v>
      </c>
      <c r="U9" s="37">
        <f>SUMPRODUCT(LTA!J9:AN9,LTA!J$102:AN$102,LTA!J$108:AN$108)</f>
        <v>0</v>
      </c>
      <c r="V9" s="66">
        <f>SUMPRODUCT(MTOA!B9:G9,MTOA!B$102:G$102,MTOA!B$108:G$108)</f>
        <v>0</v>
      </c>
      <c r="W9" s="66">
        <f>SUMPRODUCT(MTOA!B9:G9,MTOA!B$101:G$101,MTOA!B$108:G$108)</f>
        <v>0</v>
      </c>
      <c r="X9">
        <v>0</v>
      </c>
      <c r="Y9" s="34">
        <f>IEX!M9</f>
        <v>0</v>
      </c>
      <c r="Z9" s="34">
        <f>IEX!S9</f>
        <v>0</v>
      </c>
      <c r="AA9" s="75">
        <f>STOA!M9</f>
        <v>0</v>
      </c>
      <c r="AB9" s="75">
        <f>-STOA!S9</f>
        <v>0</v>
      </c>
      <c r="AC9">
        <f t="shared" si="0"/>
        <v>0.1181421612</v>
      </c>
      <c r="AD9">
        <f t="shared" si="1"/>
        <v>13.946400838800001</v>
      </c>
      <c r="AE9">
        <v>0</v>
      </c>
      <c r="AF9" s="24"/>
      <c r="AG9">
        <f t="shared" si="2"/>
        <v>13.946400838800001</v>
      </c>
      <c r="AI9" s="34">
        <f>PXIL!M9</f>
        <v>0</v>
      </c>
      <c r="AJ9" s="34">
        <f>PXIL!S9</f>
        <v>0</v>
      </c>
      <c r="AK9" s="34">
        <f>RTM_IEX!M9</f>
        <v>0</v>
      </c>
      <c r="AL9" s="34">
        <f>RTM_IEX!S9</f>
        <v>0</v>
      </c>
      <c r="AM9" s="34">
        <f>RTM_PXI!M9</f>
        <v>0</v>
      </c>
      <c r="AN9" s="34">
        <f>RTM_PXI!S9</f>
        <v>0</v>
      </c>
      <c r="AO9" s="148">
        <f>GDAM_IEX!M9</f>
        <v>0</v>
      </c>
      <c r="AP9" s="148">
        <f>GDAM_IEX!S9</f>
        <v>0</v>
      </c>
      <c r="AQ9" s="148">
        <f>GDAM_PXI!M9</f>
        <v>0</v>
      </c>
      <c r="AR9" s="148">
        <f>GDAM_PXI!S9</f>
        <v>0</v>
      </c>
      <c r="AS9">
        <f>HPX!M9</f>
        <v>0</v>
      </c>
      <c r="AT9">
        <f>HPX!S9</f>
        <v>0</v>
      </c>
    </row>
    <row r="10" spans="1:46">
      <c r="A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>NRail_ISGS_exbus!DM10</f>
        <v>15.197459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SUMPRODUCT(LTA!J10:AN10,LTA!J$101:AN$101,LTA!J$108:AN$108)</f>
        <v>0</v>
      </c>
      <c r="U10" s="37">
        <f>SUMPRODUCT(LTA!J10:AN10,LTA!J$102:AN$102,LTA!J$108:AN$108)</f>
        <v>0</v>
      </c>
      <c r="V10" s="66">
        <f>SUMPRODUCT(MTOA!B10:G10,MTOA!B$102:G$102,MTOA!B$108:G$108)</f>
        <v>0</v>
      </c>
      <c r="W10" s="66">
        <f>SUMPRODUCT(MTOA!B10:G10,MTOA!B$101:G$101,MTOA!B$108:G$108)</f>
        <v>0</v>
      </c>
      <c r="X10">
        <v>0</v>
      </c>
      <c r="Y10" s="34">
        <f>IEX!M10</f>
        <v>0</v>
      </c>
      <c r="Z10" s="34">
        <f>IEX!S10</f>
        <v>0</v>
      </c>
      <c r="AA10" s="75">
        <f>STOA!M10</f>
        <v>0</v>
      </c>
      <c r="AB10" s="75">
        <f>-STOA!S10</f>
        <v>0</v>
      </c>
      <c r="AC10">
        <f t="shared" si="0"/>
        <v>0.1276586556</v>
      </c>
      <c r="AD10">
        <f t="shared" si="1"/>
        <v>15.069800344400001</v>
      </c>
      <c r="AE10">
        <v>0</v>
      </c>
      <c r="AF10" s="24"/>
      <c r="AG10">
        <f t="shared" si="2"/>
        <v>15.069800344400001</v>
      </c>
      <c r="AI10" s="34">
        <f>PXIL!M10</f>
        <v>0</v>
      </c>
      <c r="AJ10" s="34">
        <f>PXIL!S10</f>
        <v>0</v>
      </c>
      <c r="AK10" s="34">
        <f>RTM_IEX!M10</f>
        <v>0</v>
      </c>
      <c r="AL10" s="34">
        <f>RTM_IEX!S10</f>
        <v>0</v>
      </c>
      <c r="AM10" s="34">
        <f>RTM_PXI!M10</f>
        <v>0</v>
      </c>
      <c r="AN10" s="34">
        <f>RTM_PXI!S10</f>
        <v>0</v>
      </c>
      <c r="AO10" s="148">
        <f>GDAM_IEX!M10</f>
        <v>0</v>
      </c>
      <c r="AP10" s="148">
        <f>GDAM_IEX!S10</f>
        <v>0</v>
      </c>
      <c r="AQ10" s="148">
        <f>GDAM_PXI!M10</f>
        <v>0</v>
      </c>
      <c r="AR10" s="148">
        <f>GDAM_PXI!S10</f>
        <v>0</v>
      </c>
      <c r="AS10">
        <f>HPX!M10</f>
        <v>0</v>
      </c>
      <c r="AT10">
        <f>HPX!S10</f>
        <v>0</v>
      </c>
    </row>
    <row r="11" spans="1:46">
      <c r="A11" t="s">
        <v>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>NRail_ISGS_exbus!DM11</f>
        <v>13.767044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SUMPRODUCT(LTA!J11:AN11,LTA!J$101:AN$101,LTA!J$108:AN$108)</f>
        <v>0</v>
      </c>
      <c r="U11" s="37">
        <f>SUMPRODUCT(LTA!J11:AN11,LTA!J$102:AN$102,LTA!J$108:AN$108)</f>
        <v>0</v>
      </c>
      <c r="V11" s="66">
        <f>SUMPRODUCT(MTOA!B11:G11,MTOA!B$102:G$102,MTOA!B$108:G$108)</f>
        <v>0</v>
      </c>
      <c r="W11" s="66">
        <f>SUMPRODUCT(MTOA!B11:G11,MTOA!B$101:G$101,MTOA!B$108:G$108)</f>
        <v>0</v>
      </c>
      <c r="X11">
        <v>0</v>
      </c>
      <c r="Y11" s="34">
        <f>IEX!M11</f>
        <v>0</v>
      </c>
      <c r="Z11" s="34">
        <f>IEX!S11</f>
        <v>0</v>
      </c>
      <c r="AA11" s="75">
        <f>STOA!M11</f>
        <v>0</v>
      </c>
      <c r="AB11" s="75">
        <f>-STOA!S11</f>
        <v>0</v>
      </c>
      <c r="AC11">
        <f t="shared" si="0"/>
        <v>0.1156431696</v>
      </c>
      <c r="AD11">
        <f t="shared" si="1"/>
        <v>13.6514008304</v>
      </c>
      <c r="AE11">
        <v>0</v>
      </c>
      <c r="AF11" s="24"/>
      <c r="AG11">
        <f t="shared" si="2"/>
        <v>13.6514008304</v>
      </c>
      <c r="AI11" s="34">
        <f>PXIL!M11</f>
        <v>0</v>
      </c>
      <c r="AJ11" s="34">
        <f>PXIL!S11</f>
        <v>0</v>
      </c>
      <c r="AK11" s="34">
        <f>RTM_IEX!M11</f>
        <v>0</v>
      </c>
      <c r="AL11" s="34">
        <f>RTM_IEX!S11</f>
        <v>0</v>
      </c>
      <c r="AM11" s="34">
        <f>RTM_PXI!M11</f>
        <v>0</v>
      </c>
      <c r="AN11" s="34">
        <f>RTM_PXI!S11</f>
        <v>0</v>
      </c>
      <c r="AO11" s="148">
        <f>GDAM_IEX!M11</f>
        <v>0</v>
      </c>
      <c r="AP11" s="148">
        <f>GDAM_IEX!S11</f>
        <v>0</v>
      </c>
      <c r="AQ11" s="148">
        <f>GDAM_PXI!M11</f>
        <v>0</v>
      </c>
      <c r="AR11" s="148">
        <f>GDAM_PXI!S11</f>
        <v>0</v>
      </c>
      <c r="AS11">
        <f>HPX!M11</f>
        <v>0</v>
      </c>
      <c r="AT11">
        <f>HPX!S11</f>
        <v>0</v>
      </c>
    </row>
    <row r="12" spans="1:46">
      <c r="A12" t="s">
        <v>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>NRail_ISGS_exbus!DM12</f>
        <v>14.556877999999999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SUMPRODUCT(LTA!J12:AN12,LTA!J$101:AN$101,LTA!J$108:AN$108)</f>
        <v>0</v>
      </c>
      <c r="U12" s="37">
        <f>SUMPRODUCT(LTA!J12:AN12,LTA!J$102:AN$102,LTA!J$108:AN$108)</f>
        <v>0</v>
      </c>
      <c r="V12" s="66">
        <f>SUMPRODUCT(MTOA!B12:G12,MTOA!B$102:G$102,MTOA!B$108:G$108)</f>
        <v>0</v>
      </c>
      <c r="W12" s="66">
        <f>SUMPRODUCT(MTOA!B12:G12,MTOA!B$101:G$101,MTOA!B$108:G$108)</f>
        <v>0</v>
      </c>
      <c r="X12">
        <v>0</v>
      </c>
      <c r="Y12" s="34">
        <f>IEX!M12</f>
        <v>0</v>
      </c>
      <c r="Z12" s="34">
        <f>IEX!S12</f>
        <v>0</v>
      </c>
      <c r="AA12" s="75">
        <f>STOA!M12</f>
        <v>0</v>
      </c>
      <c r="AB12" s="75">
        <f>-STOA!S12</f>
        <v>0</v>
      </c>
      <c r="AC12">
        <f t="shared" si="0"/>
        <v>0.12227777519999998</v>
      </c>
      <c r="AD12">
        <f t="shared" si="1"/>
        <v>14.434600224799999</v>
      </c>
      <c r="AE12">
        <v>0</v>
      </c>
      <c r="AF12" s="24"/>
      <c r="AG12">
        <f t="shared" si="2"/>
        <v>14.434600224799999</v>
      </c>
      <c r="AI12" s="34">
        <f>PXIL!M12</f>
        <v>0</v>
      </c>
      <c r="AJ12" s="34">
        <f>PXIL!S12</f>
        <v>0</v>
      </c>
      <c r="AK12" s="34">
        <f>RTM_IEX!M12</f>
        <v>0</v>
      </c>
      <c r="AL12" s="34">
        <f>RTM_IEX!S12</f>
        <v>0</v>
      </c>
      <c r="AM12" s="34">
        <f>RTM_PXI!M12</f>
        <v>0</v>
      </c>
      <c r="AN12" s="34">
        <f>RTM_PXI!S12</f>
        <v>0</v>
      </c>
      <c r="AO12" s="148">
        <f>GDAM_IEX!M12</f>
        <v>0</v>
      </c>
      <c r="AP12" s="148">
        <f>GDAM_IEX!S12</f>
        <v>0</v>
      </c>
      <c r="AQ12" s="148">
        <f>GDAM_PXI!M12</f>
        <v>0</v>
      </c>
      <c r="AR12" s="148">
        <f>GDAM_PXI!S12</f>
        <v>0</v>
      </c>
      <c r="AS12">
        <f>HPX!M12</f>
        <v>0</v>
      </c>
      <c r="AT12">
        <f>HPX!S12</f>
        <v>0</v>
      </c>
    </row>
    <row r="13" spans="1:46">
      <c r="A13" t="s">
        <v>55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>NRail_ISGS_exbus!DM13</f>
        <v>14.102461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SUMPRODUCT(LTA!J13:AN13,LTA!J$101:AN$101,LTA!J$108:AN$108)</f>
        <v>0</v>
      </c>
      <c r="U13" s="37">
        <f>SUMPRODUCT(LTA!J13:AN13,LTA!J$102:AN$102,LTA!J$108:AN$108)</f>
        <v>0</v>
      </c>
      <c r="V13" s="66">
        <f>SUMPRODUCT(MTOA!B13:G13,MTOA!B$102:G$102,MTOA!B$108:G$108)</f>
        <v>0</v>
      </c>
      <c r="W13" s="66">
        <f>SUMPRODUCT(MTOA!B13:G13,MTOA!B$101:G$101,MTOA!B$108:G$108)</f>
        <v>0</v>
      </c>
      <c r="X13">
        <v>0</v>
      </c>
      <c r="Y13" s="34">
        <f>IEX!M13</f>
        <v>0</v>
      </c>
      <c r="Z13" s="34">
        <f>IEX!S13</f>
        <v>0</v>
      </c>
      <c r="AA13" s="75">
        <f>STOA!M13</f>
        <v>0</v>
      </c>
      <c r="AB13" s="75">
        <f>-STOA!S13</f>
        <v>0</v>
      </c>
      <c r="AC13">
        <f t="shared" si="0"/>
        <v>0.11846067239999999</v>
      </c>
      <c r="AD13">
        <f t="shared" si="1"/>
        <v>13.9840003276</v>
      </c>
      <c r="AE13">
        <v>0</v>
      </c>
      <c r="AF13" s="24"/>
      <c r="AG13">
        <f t="shared" si="2"/>
        <v>13.9840003276</v>
      </c>
      <c r="AI13" s="34">
        <f>PXIL!M13</f>
        <v>0</v>
      </c>
      <c r="AJ13" s="34">
        <f>PXIL!S13</f>
        <v>0</v>
      </c>
      <c r="AK13" s="34">
        <f>RTM_IEX!M13</f>
        <v>0</v>
      </c>
      <c r="AL13" s="34">
        <f>RTM_IEX!S13</f>
        <v>0</v>
      </c>
      <c r="AM13" s="34">
        <f>RTM_PXI!M13</f>
        <v>0</v>
      </c>
      <c r="AN13" s="34">
        <f>RTM_PXI!S13</f>
        <v>0</v>
      </c>
      <c r="AO13" s="148">
        <f>GDAM_IEX!M13</f>
        <v>0</v>
      </c>
      <c r="AP13" s="148">
        <f>GDAM_IEX!S13</f>
        <v>0</v>
      </c>
      <c r="AQ13" s="148">
        <f>GDAM_PXI!M13</f>
        <v>0</v>
      </c>
      <c r="AR13" s="148">
        <f>GDAM_PXI!S13</f>
        <v>0</v>
      </c>
      <c r="AS13">
        <f>HPX!M13</f>
        <v>0</v>
      </c>
      <c r="AT13">
        <f>HPX!S13</f>
        <v>0</v>
      </c>
    </row>
    <row r="14" spans="1:46">
      <c r="A14" t="s">
        <v>56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NRail_ISGS_exbus!DM14</f>
        <v>15.515328999999999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SUMPRODUCT(LTA!J14:AN14,LTA!J$101:AN$101,LTA!J$108:AN$108)</f>
        <v>0</v>
      </c>
      <c r="U14" s="37">
        <f>SUMPRODUCT(LTA!J14:AN14,LTA!J$102:AN$102,LTA!J$108:AN$108)</f>
        <v>0</v>
      </c>
      <c r="V14" s="66">
        <f>SUMPRODUCT(MTOA!B14:G14,MTOA!B$102:G$102,MTOA!B$108:G$108)</f>
        <v>0</v>
      </c>
      <c r="W14" s="66">
        <f>SUMPRODUCT(MTOA!B14:G14,MTOA!B$101:G$101,MTOA!B$108:G$108)</f>
        <v>0</v>
      </c>
      <c r="X14">
        <v>0</v>
      </c>
      <c r="Y14" s="34">
        <f>IEX!M14</f>
        <v>0</v>
      </c>
      <c r="Z14" s="34">
        <f>IEX!S14</f>
        <v>0</v>
      </c>
      <c r="AA14" s="75">
        <f>STOA!M14</f>
        <v>0</v>
      </c>
      <c r="AB14" s="75">
        <f>-STOA!S14</f>
        <v>0</v>
      </c>
      <c r="AC14">
        <f t="shared" si="0"/>
        <v>0.13032876359999998</v>
      </c>
      <c r="AD14">
        <f t="shared" si="1"/>
        <v>15.3850002364</v>
      </c>
      <c r="AE14">
        <v>0</v>
      </c>
      <c r="AF14" s="24"/>
      <c r="AG14">
        <f t="shared" si="2"/>
        <v>15.3850002364</v>
      </c>
      <c r="AI14" s="34">
        <f>PXIL!M14</f>
        <v>0</v>
      </c>
      <c r="AJ14" s="34">
        <f>PXIL!S14</f>
        <v>0</v>
      </c>
      <c r="AK14" s="34">
        <f>RTM_IEX!M14</f>
        <v>0</v>
      </c>
      <c r="AL14" s="34">
        <f>RTM_IEX!S14</f>
        <v>0</v>
      </c>
      <c r="AM14" s="34">
        <f>RTM_PXI!M14</f>
        <v>0</v>
      </c>
      <c r="AN14" s="34">
        <f>RTM_PXI!S14</f>
        <v>0</v>
      </c>
      <c r="AO14" s="148">
        <f>GDAM_IEX!M14</f>
        <v>0</v>
      </c>
      <c r="AP14" s="148">
        <f>GDAM_IEX!S14</f>
        <v>0</v>
      </c>
      <c r="AQ14" s="148">
        <f>GDAM_PXI!M14</f>
        <v>0</v>
      </c>
      <c r="AR14" s="148">
        <f>GDAM_PXI!S14</f>
        <v>0</v>
      </c>
      <c r="AS14">
        <f>HPX!M14</f>
        <v>0</v>
      </c>
      <c r="AT14">
        <f>HPX!S14</f>
        <v>0</v>
      </c>
    </row>
    <row r="15" spans="1:46">
      <c r="A15" t="s">
        <v>57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NRail_ISGS_exbus!DM15</f>
        <v>15.971662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SUMPRODUCT(LTA!J15:AN15,LTA!J$101:AN$101,LTA!J$108:AN$108)</f>
        <v>0</v>
      </c>
      <c r="U15" s="37">
        <f>SUMPRODUCT(LTA!J15:AN15,LTA!J$102:AN$102,LTA!J$108:AN$108)</f>
        <v>0</v>
      </c>
      <c r="V15" s="66">
        <f>SUMPRODUCT(MTOA!B15:G15,MTOA!B$102:G$102,MTOA!B$108:G$108)</f>
        <v>0</v>
      </c>
      <c r="W15" s="66">
        <f>SUMPRODUCT(MTOA!B15:G15,MTOA!B$101:G$101,MTOA!B$108:G$108)</f>
        <v>0</v>
      </c>
      <c r="X15">
        <v>0</v>
      </c>
      <c r="Y15" s="34">
        <f>IEX!M15</f>
        <v>0</v>
      </c>
      <c r="Z15" s="34">
        <f>IEX!S15</f>
        <v>0</v>
      </c>
      <c r="AA15" s="75">
        <f>STOA!M15</f>
        <v>0</v>
      </c>
      <c r="AB15" s="75">
        <f>-STOA!S15</f>
        <v>0</v>
      </c>
      <c r="AC15">
        <f t="shared" si="0"/>
        <v>0.13416196080000001</v>
      </c>
      <c r="AD15">
        <f t="shared" si="1"/>
        <v>15.8375000392</v>
      </c>
      <c r="AE15">
        <v>0</v>
      </c>
      <c r="AF15" s="24"/>
      <c r="AG15">
        <f t="shared" si="2"/>
        <v>15.8375000392</v>
      </c>
      <c r="AI15" s="34">
        <f>PXIL!M15</f>
        <v>0</v>
      </c>
      <c r="AJ15" s="34">
        <f>PXIL!S15</f>
        <v>0</v>
      </c>
      <c r="AK15" s="34">
        <f>RTM_IEX!M15</f>
        <v>0</v>
      </c>
      <c r="AL15" s="34">
        <f>RTM_IEX!S15</f>
        <v>0</v>
      </c>
      <c r="AM15" s="34">
        <f>RTM_PXI!M15</f>
        <v>0</v>
      </c>
      <c r="AN15" s="34">
        <f>RTM_PXI!S15</f>
        <v>0</v>
      </c>
      <c r="AO15" s="148">
        <f>GDAM_IEX!M15</f>
        <v>0</v>
      </c>
      <c r="AP15" s="148">
        <f>GDAM_IEX!S15</f>
        <v>0</v>
      </c>
      <c r="AQ15" s="148">
        <f>GDAM_PXI!M15</f>
        <v>0</v>
      </c>
      <c r="AR15" s="148">
        <f>GDAM_PXI!S15</f>
        <v>0</v>
      </c>
      <c r="AS15">
        <f>HPX!M15</f>
        <v>0</v>
      </c>
      <c r="AT15">
        <f>HPX!S15</f>
        <v>0</v>
      </c>
    </row>
    <row r="16" spans="1:46">
      <c r="A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NRail_ISGS_exbus!DM16</f>
        <v>19.072308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SUMPRODUCT(LTA!J16:AN16,LTA!J$101:AN$101,LTA!J$108:AN$108)</f>
        <v>0</v>
      </c>
      <c r="U16" s="37">
        <f>SUMPRODUCT(LTA!J16:AN16,LTA!J$102:AN$102,LTA!J$108:AN$108)</f>
        <v>0</v>
      </c>
      <c r="V16" s="66">
        <f>SUMPRODUCT(MTOA!B16:G16,MTOA!B$102:G$102,MTOA!B$108:G$108)</f>
        <v>0</v>
      </c>
      <c r="W16" s="66">
        <f>SUMPRODUCT(MTOA!B16:G16,MTOA!B$101:G$101,MTOA!B$108:G$108)</f>
        <v>0</v>
      </c>
      <c r="X16">
        <v>0</v>
      </c>
      <c r="Y16" s="34">
        <f>IEX!M16</f>
        <v>0</v>
      </c>
      <c r="Z16" s="34">
        <f>IEX!S16</f>
        <v>0</v>
      </c>
      <c r="AA16" s="75">
        <f>STOA!M16</f>
        <v>0</v>
      </c>
      <c r="AB16" s="75">
        <f>-STOA!S16</f>
        <v>0</v>
      </c>
      <c r="AC16">
        <f t="shared" si="0"/>
        <v>0.1602073872</v>
      </c>
      <c r="AD16">
        <f t="shared" si="1"/>
        <v>18.9121006128</v>
      </c>
      <c r="AE16">
        <v>0</v>
      </c>
      <c r="AF16" s="24"/>
      <c r="AG16">
        <f t="shared" si="2"/>
        <v>18.9121006128</v>
      </c>
      <c r="AI16" s="34">
        <f>PXIL!M16</f>
        <v>0</v>
      </c>
      <c r="AJ16" s="34">
        <f>PXIL!S16</f>
        <v>0</v>
      </c>
      <c r="AK16" s="34">
        <f>RTM_IEX!M16</f>
        <v>0</v>
      </c>
      <c r="AL16" s="34">
        <f>RTM_IEX!S16</f>
        <v>0</v>
      </c>
      <c r="AM16" s="34">
        <f>RTM_PXI!M16</f>
        <v>0</v>
      </c>
      <c r="AN16" s="34">
        <f>RTM_PXI!S16</f>
        <v>0</v>
      </c>
      <c r="AO16" s="148">
        <f>GDAM_IEX!M16</f>
        <v>0</v>
      </c>
      <c r="AP16" s="148">
        <f>GDAM_IEX!S16</f>
        <v>0</v>
      </c>
      <c r="AQ16" s="148">
        <f>GDAM_PXI!M16</f>
        <v>0</v>
      </c>
      <c r="AR16" s="148">
        <f>GDAM_PXI!S16</f>
        <v>0</v>
      </c>
      <c r="AS16">
        <f>HPX!M16</f>
        <v>0</v>
      </c>
      <c r="AT16">
        <f>HPX!S16</f>
        <v>0</v>
      </c>
    </row>
    <row r="17" spans="1:46">
      <c r="A17" t="s">
        <v>59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NRail_ISGS_exbus!DM17</f>
        <v>18.022893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SUMPRODUCT(LTA!J17:AN17,LTA!J$101:AN$101,LTA!J$108:AN$108)</f>
        <v>0</v>
      </c>
      <c r="U17" s="37">
        <f>SUMPRODUCT(LTA!J17:AN17,LTA!J$102:AN$102,LTA!J$108:AN$108)</f>
        <v>0</v>
      </c>
      <c r="V17" s="66">
        <f>SUMPRODUCT(MTOA!B17:G17,MTOA!B$102:G$102,MTOA!B$108:G$108)</f>
        <v>0</v>
      </c>
      <c r="W17" s="66">
        <f>SUMPRODUCT(MTOA!B17:G17,MTOA!B$101:G$101,MTOA!B$108:G$108)</f>
        <v>0</v>
      </c>
      <c r="X17">
        <v>0</v>
      </c>
      <c r="Y17" s="34">
        <f>IEX!M17</f>
        <v>0</v>
      </c>
      <c r="Z17" s="34">
        <f>IEX!S17</f>
        <v>0</v>
      </c>
      <c r="AA17" s="75">
        <f>STOA!M17</f>
        <v>0</v>
      </c>
      <c r="AB17" s="75">
        <f>-STOA!S17</f>
        <v>0</v>
      </c>
      <c r="AC17">
        <f t="shared" si="0"/>
        <v>0.1513923012</v>
      </c>
      <c r="AD17">
        <f t="shared" si="1"/>
        <v>17.871500698799998</v>
      </c>
      <c r="AE17">
        <v>0</v>
      </c>
      <c r="AF17" s="24"/>
      <c r="AG17">
        <f t="shared" si="2"/>
        <v>17.871500698799998</v>
      </c>
      <c r="AI17" s="34">
        <f>PXIL!M17</f>
        <v>0</v>
      </c>
      <c r="AJ17" s="34">
        <f>PXIL!S17</f>
        <v>0</v>
      </c>
      <c r="AK17" s="34">
        <f>RTM_IEX!M17</f>
        <v>0</v>
      </c>
      <c r="AL17" s="34">
        <f>RTM_IEX!S17</f>
        <v>0</v>
      </c>
      <c r="AM17" s="34">
        <f>RTM_PXI!M17</f>
        <v>0</v>
      </c>
      <c r="AN17" s="34">
        <f>RTM_PXI!S17</f>
        <v>0</v>
      </c>
      <c r="AO17" s="148">
        <f>GDAM_IEX!M17</f>
        <v>0</v>
      </c>
      <c r="AP17" s="148">
        <f>GDAM_IEX!S17</f>
        <v>0</v>
      </c>
      <c r="AQ17" s="148">
        <f>GDAM_PXI!M17</f>
        <v>0</v>
      </c>
      <c r="AR17" s="148">
        <f>GDAM_PXI!S17</f>
        <v>0</v>
      </c>
      <c r="AS17">
        <f>HPX!M17</f>
        <v>0</v>
      </c>
      <c r="AT17">
        <f>HPX!S17</f>
        <v>0</v>
      </c>
    </row>
    <row r="18" spans="1:46">
      <c r="A18" t="s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>NRail_ISGS_exbus!DM18</f>
        <v>19.131302999999999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SUMPRODUCT(LTA!J18:AN18,LTA!J$101:AN$101,LTA!J$108:AN$108)</f>
        <v>0</v>
      </c>
      <c r="U18" s="37">
        <f>SUMPRODUCT(LTA!J18:AN18,LTA!J$102:AN$102,LTA!J$108:AN$108)</f>
        <v>0</v>
      </c>
      <c r="V18" s="66">
        <f>SUMPRODUCT(MTOA!B18:G18,MTOA!B$102:G$102,MTOA!B$108:G$108)</f>
        <v>0</v>
      </c>
      <c r="W18" s="66">
        <f>SUMPRODUCT(MTOA!B18:G18,MTOA!B$101:G$101,MTOA!B$108:G$108)</f>
        <v>0</v>
      </c>
      <c r="X18">
        <v>0</v>
      </c>
      <c r="Y18" s="34">
        <f>IEX!M18</f>
        <v>0</v>
      </c>
      <c r="Z18" s="34">
        <f>IEX!S18</f>
        <v>0</v>
      </c>
      <c r="AA18" s="75">
        <f>STOA!M18</f>
        <v>0</v>
      </c>
      <c r="AB18" s="75">
        <f>-STOA!S18</f>
        <v>0</v>
      </c>
      <c r="AC18">
        <f t="shared" si="0"/>
        <v>0.16070294519999997</v>
      </c>
      <c r="AD18">
        <f t="shared" si="1"/>
        <v>18.970600054799998</v>
      </c>
      <c r="AE18">
        <v>0</v>
      </c>
      <c r="AF18" s="24"/>
      <c r="AG18">
        <f t="shared" si="2"/>
        <v>18.970600054799998</v>
      </c>
      <c r="AI18" s="34">
        <f>PXIL!M18</f>
        <v>0</v>
      </c>
      <c r="AJ18" s="34">
        <f>PXIL!S18</f>
        <v>0</v>
      </c>
      <c r="AK18" s="34">
        <f>RTM_IEX!M18</f>
        <v>0</v>
      </c>
      <c r="AL18" s="34">
        <f>RTM_IEX!S18</f>
        <v>0</v>
      </c>
      <c r="AM18" s="34">
        <f>RTM_PXI!M18</f>
        <v>0</v>
      </c>
      <c r="AN18" s="34">
        <f>RTM_PXI!S18</f>
        <v>0</v>
      </c>
      <c r="AO18" s="148">
        <f>GDAM_IEX!M18</f>
        <v>0</v>
      </c>
      <c r="AP18" s="148">
        <f>GDAM_IEX!S18</f>
        <v>0</v>
      </c>
      <c r="AQ18" s="148">
        <f>GDAM_PXI!M18</f>
        <v>0</v>
      </c>
      <c r="AR18" s="148">
        <f>GDAM_PXI!S18</f>
        <v>0</v>
      </c>
      <c r="AS18">
        <f>HPX!M18</f>
        <v>0</v>
      </c>
      <c r="AT18">
        <f>HPX!S18</f>
        <v>0</v>
      </c>
    </row>
    <row r="19" spans="1:46">
      <c r="A19" t="s">
        <v>61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NRail_ISGS_exbus!DM19</f>
        <v>19.252016999999999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SUMPRODUCT(LTA!J19:AN19,LTA!J$101:AN$101,LTA!J$108:AN$108)</f>
        <v>0</v>
      </c>
      <c r="U19" s="37">
        <f>SUMPRODUCT(LTA!J19:AN19,LTA!J$102:AN$102,LTA!J$108:AN$108)</f>
        <v>0</v>
      </c>
      <c r="V19" s="66">
        <f>SUMPRODUCT(MTOA!B19:G19,MTOA!B$102:G$102,MTOA!B$108:G$108)</f>
        <v>0</v>
      </c>
      <c r="W19" s="66">
        <f>SUMPRODUCT(MTOA!B19:G19,MTOA!B$101:G$101,MTOA!B$108:G$108)</f>
        <v>0</v>
      </c>
      <c r="X19">
        <v>0</v>
      </c>
      <c r="Y19" s="34">
        <f>IEX!M19</f>
        <v>2.02</v>
      </c>
      <c r="Z19" s="34">
        <f>IEX!S19</f>
        <v>0</v>
      </c>
      <c r="AA19" s="75">
        <f>STOA!M19</f>
        <v>0</v>
      </c>
      <c r="AB19" s="75">
        <f>-STOA!S19</f>
        <v>0</v>
      </c>
      <c r="AC19">
        <f t="shared" si="0"/>
        <v>0.19036094279999996</v>
      </c>
      <c r="AD19">
        <f t="shared" si="1"/>
        <v>22.471656057199997</v>
      </c>
      <c r="AE19">
        <v>0</v>
      </c>
      <c r="AF19" s="24"/>
      <c r="AG19">
        <f t="shared" si="2"/>
        <v>22.471656057199997</v>
      </c>
      <c r="AI19" s="34">
        <f>PXIL!M19</f>
        <v>0</v>
      </c>
      <c r="AJ19" s="34">
        <f>PXIL!S19</f>
        <v>0</v>
      </c>
      <c r="AK19" s="34">
        <f>RTM_IEX!M19</f>
        <v>0.1</v>
      </c>
      <c r="AL19" s="34">
        <f>RTM_IEX!S19</f>
        <v>0</v>
      </c>
      <c r="AM19" s="34">
        <f>RTM_PXI!M19</f>
        <v>0</v>
      </c>
      <c r="AN19" s="34">
        <f>RTM_PXI!S19</f>
        <v>0</v>
      </c>
      <c r="AO19" s="148">
        <f>GDAM_IEX!M19</f>
        <v>1.29</v>
      </c>
      <c r="AP19" s="148">
        <f>GDAM_IEX!S19</f>
        <v>0</v>
      </c>
      <c r="AQ19" s="148">
        <f>GDAM_PXI!M19</f>
        <v>0</v>
      </c>
      <c r="AR19" s="148">
        <f>GDAM_PXI!S19</f>
        <v>0</v>
      </c>
      <c r="AS19">
        <f>HPX!M19</f>
        <v>0</v>
      </c>
      <c r="AT19">
        <f>HPX!S19</f>
        <v>0</v>
      </c>
    </row>
    <row r="20" spans="1:46">
      <c r="A20" t="s">
        <v>62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>NRail_ISGS_exbus!DM20</f>
        <v>19.252016999999999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SUMPRODUCT(LTA!J20:AN20,LTA!J$101:AN$101,LTA!J$108:AN$108)</f>
        <v>0</v>
      </c>
      <c r="U20" s="37">
        <f>SUMPRODUCT(LTA!J20:AN20,LTA!J$102:AN$102,LTA!J$108:AN$108)</f>
        <v>0</v>
      </c>
      <c r="V20" s="66">
        <f>SUMPRODUCT(MTOA!B20:G20,MTOA!B$102:G$102,MTOA!B$108:G$108)</f>
        <v>0</v>
      </c>
      <c r="W20" s="66">
        <f>SUMPRODUCT(MTOA!B20:G20,MTOA!B$101:G$101,MTOA!B$108:G$108)</f>
        <v>0</v>
      </c>
      <c r="X20">
        <v>0</v>
      </c>
      <c r="Y20" s="34">
        <f>IEX!M20</f>
        <v>1.64</v>
      </c>
      <c r="Z20" s="34">
        <f>IEX!S20</f>
        <v>0</v>
      </c>
      <c r="AA20" s="75">
        <f>STOA!M20</f>
        <v>0</v>
      </c>
      <c r="AB20" s="75">
        <f>-STOA!S20</f>
        <v>0</v>
      </c>
      <c r="AC20">
        <f t="shared" si="0"/>
        <v>0.18649694280000001</v>
      </c>
      <c r="AD20">
        <f t="shared" si="1"/>
        <v>22.015520057199996</v>
      </c>
      <c r="AE20">
        <v>0</v>
      </c>
      <c r="AF20" s="24"/>
      <c r="AG20">
        <f t="shared" si="2"/>
        <v>22.015520057199996</v>
      </c>
      <c r="AI20" s="34">
        <f>PXIL!M20</f>
        <v>0</v>
      </c>
      <c r="AJ20" s="34">
        <f>PXIL!S20</f>
        <v>0</v>
      </c>
      <c r="AK20" s="34">
        <f>RTM_IEX!M20</f>
        <v>0</v>
      </c>
      <c r="AL20" s="34">
        <f>RTM_IEX!S20</f>
        <v>0</v>
      </c>
      <c r="AM20" s="34">
        <f>RTM_PXI!M20</f>
        <v>0</v>
      </c>
      <c r="AN20" s="34">
        <f>RTM_PXI!S20</f>
        <v>0</v>
      </c>
      <c r="AO20" s="148">
        <f>GDAM_IEX!M20</f>
        <v>1.31</v>
      </c>
      <c r="AP20" s="148">
        <f>GDAM_IEX!S20</f>
        <v>0</v>
      </c>
      <c r="AQ20" s="148">
        <f>GDAM_PXI!M20</f>
        <v>0</v>
      </c>
      <c r="AR20" s="148">
        <f>GDAM_PXI!S20</f>
        <v>0</v>
      </c>
      <c r="AS20">
        <f>HPX!M20</f>
        <v>0</v>
      </c>
      <c r="AT20">
        <f>HPX!S20</f>
        <v>0</v>
      </c>
    </row>
    <row r="21" spans="1:46">
      <c r="A21" t="s">
        <v>63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>NRail_ISGS_exbus!DM21</f>
        <v>19.252016999999999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SUMPRODUCT(LTA!J21:AN21,LTA!J$101:AN$101,LTA!J$108:AN$108)</f>
        <v>0</v>
      </c>
      <c r="U21" s="37">
        <f>SUMPRODUCT(LTA!J21:AN21,LTA!J$102:AN$102,LTA!J$108:AN$108)</f>
        <v>0</v>
      </c>
      <c r="V21" s="66">
        <f>SUMPRODUCT(MTOA!B21:G21,MTOA!B$102:G$102,MTOA!B$108:G$108)</f>
        <v>0</v>
      </c>
      <c r="W21" s="66">
        <f>SUMPRODUCT(MTOA!B21:G21,MTOA!B$101:G$101,MTOA!B$108:G$108)</f>
        <v>0</v>
      </c>
      <c r="X21">
        <v>0</v>
      </c>
      <c r="Y21" s="34">
        <f>IEX!M21</f>
        <v>2.31</v>
      </c>
      <c r="Z21" s="34">
        <f>IEX!S21</f>
        <v>0</v>
      </c>
      <c r="AA21" s="75">
        <f>STOA!M21</f>
        <v>0</v>
      </c>
      <c r="AB21" s="75">
        <f>-STOA!S21</f>
        <v>0</v>
      </c>
      <c r="AC21">
        <f t="shared" si="0"/>
        <v>0.19514894279999995</v>
      </c>
      <c r="AD21">
        <f t="shared" si="1"/>
        <v>23.0368680572</v>
      </c>
      <c r="AE21">
        <v>0</v>
      </c>
      <c r="AF21" s="24"/>
      <c r="AG21">
        <f t="shared" si="2"/>
        <v>23.0368680572</v>
      </c>
      <c r="AI21" s="34">
        <f>PXIL!M21</f>
        <v>0</v>
      </c>
      <c r="AJ21" s="34">
        <f>PXIL!S21</f>
        <v>0</v>
      </c>
      <c r="AK21" s="34">
        <f>RTM_IEX!M21</f>
        <v>0</v>
      </c>
      <c r="AL21" s="34">
        <f>RTM_IEX!S21</f>
        <v>0</v>
      </c>
      <c r="AM21" s="34">
        <f>RTM_PXI!M21</f>
        <v>0</v>
      </c>
      <c r="AN21" s="34">
        <f>RTM_PXI!S21</f>
        <v>0</v>
      </c>
      <c r="AO21" s="148">
        <f>GDAM_IEX!M21</f>
        <v>1.67</v>
      </c>
      <c r="AP21" s="148">
        <f>GDAM_IEX!S21</f>
        <v>0</v>
      </c>
      <c r="AQ21" s="148">
        <f>GDAM_PXI!M21</f>
        <v>0</v>
      </c>
      <c r="AR21" s="148">
        <f>GDAM_PXI!S21</f>
        <v>0</v>
      </c>
      <c r="AS21">
        <f>HPX!M21</f>
        <v>0</v>
      </c>
      <c r="AT21">
        <f>HPX!S21</f>
        <v>0</v>
      </c>
    </row>
    <row r="22" spans="1:46">
      <c r="A22" t="s">
        <v>64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>NRail_ISGS_exbus!DM22</f>
        <v>19.252016999999999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SUMPRODUCT(LTA!J22:AN22,LTA!J$101:AN$101,LTA!J$108:AN$108)</f>
        <v>0</v>
      </c>
      <c r="U22" s="37">
        <f>SUMPRODUCT(LTA!J22:AN22,LTA!J$102:AN$102,LTA!J$108:AN$108)</f>
        <v>0</v>
      </c>
      <c r="V22" s="66">
        <f>SUMPRODUCT(MTOA!B22:G22,MTOA!B$102:G$102,MTOA!B$108:G$108)</f>
        <v>0</v>
      </c>
      <c r="W22" s="66">
        <f>SUMPRODUCT(MTOA!B22:G22,MTOA!B$101:G$101,MTOA!B$108:G$108)</f>
        <v>0</v>
      </c>
      <c r="X22">
        <v>0</v>
      </c>
      <c r="Y22" s="34">
        <f>IEX!M22</f>
        <v>1.73</v>
      </c>
      <c r="Z22" s="34">
        <f>IEX!S22</f>
        <v>0</v>
      </c>
      <c r="AA22" s="75">
        <f>STOA!M22</f>
        <v>0</v>
      </c>
      <c r="AB22" s="75">
        <f>-STOA!S22</f>
        <v>0</v>
      </c>
      <c r="AC22">
        <f t="shared" si="0"/>
        <v>0.19288094279999998</v>
      </c>
      <c r="AD22">
        <f t="shared" si="1"/>
        <v>22.769136057200001</v>
      </c>
      <c r="AE22">
        <v>0</v>
      </c>
      <c r="AF22" s="24"/>
      <c r="AG22">
        <f t="shared" si="2"/>
        <v>22.769136057200001</v>
      </c>
      <c r="AI22" s="34">
        <f>PXIL!M22</f>
        <v>0</v>
      </c>
      <c r="AJ22" s="34">
        <f>PXIL!S22</f>
        <v>0</v>
      </c>
      <c r="AK22" s="34">
        <f>RTM_IEX!M22</f>
        <v>0</v>
      </c>
      <c r="AL22" s="34">
        <f>RTM_IEX!S22</f>
        <v>0</v>
      </c>
      <c r="AM22" s="34">
        <f>RTM_PXI!M22</f>
        <v>0</v>
      </c>
      <c r="AN22" s="34">
        <f>RTM_PXI!S22</f>
        <v>0</v>
      </c>
      <c r="AO22" s="148">
        <f>GDAM_IEX!M22</f>
        <v>1.98</v>
      </c>
      <c r="AP22" s="148">
        <f>GDAM_IEX!S22</f>
        <v>0</v>
      </c>
      <c r="AQ22" s="148">
        <f>GDAM_PXI!M22</f>
        <v>0</v>
      </c>
      <c r="AR22" s="148">
        <f>GDAM_PXI!S22</f>
        <v>0</v>
      </c>
      <c r="AS22">
        <f>HPX!M22</f>
        <v>0</v>
      </c>
      <c r="AT22">
        <f>HPX!S22</f>
        <v>0</v>
      </c>
    </row>
    <row r="23" spans="1:46">
      <c r="A23" t="s">
        <v>65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NRail_ISGS_exbus!DM23</f>
        <v>19.252016999999999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SUMPRODUCT(LTA!J23:AN23,LTA!J$101:AN$101,LTA!J$108:AN$108)</f>
        <v>0</v>
      </c>
      <c r="U23" s="37">
        <f>SUMPRODUCT(LTA!J23:AN23,LTA!J$102:AN$102,LTA!J$108:AN$108)</f>
        <v>0</v>
      </c>
      <c r="V23" s="66">
        <f>SUMPRODUCT(MTOA!B23:G23,MTOA!B$102:G$102,MTOA!B$108:G$108)</f>
        <v>0</v>
      </c>
      <c r="W23" s="66">
        <f>SUMPRODUCT(MTOA!B23:G23,MTOA!B$101:G$101,MTOA!B$108:G$108)</f>
        <v>0</v>
      </c>
      <c r="X23">
        <v>0</v>
      </c>
      <c r="Y23" s="34">
        <f>IEX!M23</f>
        <v>3.37</v>
      </c>
      <c r="Z23" s="34">
        <f>IEX!S23</f>
        <v>0</v>
      </c>
      <c r="AA23" s="75">
        <f>STOA!M23</f>
        <v>0</v>
      </c>
      <c r="AB23" s="75">
        <f>-STOA!S23</f>
        <v>0</v>
      </c>
      <c r="AC23">
        <f t="shared" si="0"/>
        <v>0.19002494279999999</v>
      </c>
      <c r="AD23">
        <f t="shared" si="1"/>
        <v>22.431992057199999</v>
      </c>
      <c r="AE23">
        <v>0</v>
      </c>
      <c r="AF23" s="24"/>
      <c r="AG23">
        <f t="shared" si="2"/>
        <v>22.431992057199999</v>
      </c>
      <c r="AI23" s="34">
        <f>PXIL!M23</f>
        <v>0</v>
      </c>
      <c r="AJ23" s="34">
        <f>PXIL!S23</f>
        <v>0</v>
      </c>
      <c r="AK23" s="34">
        <f>RTM_IEX!M23</f>
        <v>0</v>
      </c>
      <c r="AL23" s="34">
        <f>RTM_IEX!S23</f>
        <v>0</v>
      </c>
      <c r="AM23" s="34">
        <f>RTM_PXI!M23</f>
        <v>0</v>
      </c>
      <c r="AN23" s="34">
        <f>RTM_PXI!S23</f>
        <v>0</v>
      </c>
      <c r="AO23" s="148">
        <f>GDAM_IEX!M23</f>
        <v>0</v>
      </c>
      <c r="AP23" s="148">
        <f>GDAM_IEX!S23</f>
        <v>0</v>
      </c>
      <c r="AQ23" s="148">
        <f>GDAM_PXI!M23</f>
        <v>0</v>
      </c>
      <c r="AR23" s="148">
        <f>GDAM_PXI!S23</f>
        <v>0</v>
      </c>
      <c r="AS23">
        <f>HPX!M23</f>
        <v>0</v>
      </c>
      <c r="AT23">
        <f>HPX!S23</f>
        <v>0</v>
      </c>
    </row>
    <row r="24" spans="1:46">
      <c r="A24" t="s">
        <v>66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NRail_ISGS_exbus!DM24</f>
        <v>19.252016999999999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SUMPRODUCT(LTA!J24:AN24,LTA!J$101:AN$101,LTA!J$108:AN$108)</f>
        <v>0</v>
      </c>
      <c r="U24" s="37">
        <f>SUMPRODUCT(LTA!J24:AN24,LTA!J$102:AN$102,LTA!J$108:AN$108)</f>
        <v>0</v>
      </c>
      <c r="V24" s="66">
        <f>SUMPRODUCT(MTOA!B24:G24,MTOA!B$102:G$102,MTOA!B$108:G$108)</f>
        <v>0</v>
      </c>
      <c r="W24" s="66">
        <f>SUMPRODUCT(MTOA!B24:G24,MTOA!B$101:G$101,MTOA!B$108:G$108)</f>
        <v>0</v>
      </c>
      <c r="X24">
        <v>0</v>
      </c>
      <c r="Y24" s="34">
        <f>IEX!M24</f>
        <v>3.37</v>
      </c>
      <c r="Z24" s="34">
        <f>IEX!S24</f>
        <v>0</v>
      </c>
      <c r="AA24" s="75">
        <f>STOA!M24</f>
        <v>0</v>
      </c>
      <c r="AB24" s="75">
        <f>-STOA!S24</f>
        <v>0</v>
      </c>
      <c r="AC24">
        <f t="shared" si="0"/>
        <v>0.19002494279999999</v>
      </c>
      <c r="AD24">
        <f t="shared" si="1"/>
        <v>22.431992057199999</v>
      </c>
      <c r="AE24">
        <v>0</v>
      </c>
      <c r="AF24" s="24"/>
      <c r="AG24">
        <f t="shared" si="2"/>
        <v>22.431992057199999</v>
      </c>
      <c r="AI24" s="34">
        <f>PXIL!M24</f>
        <v>0</v>
      </c>
      <c r="AJ24" s="34">
        <f>PXIL!S24</f>
        <v>0</v>
      </c>
      <c r="AK24" s="34">
        <f>RTM_IEX!M24</f>
        <v>0</v>
      </c>
      <c r="AL24" s="34">
        <f>RTM_IEX!S24</f>
        <v>0</v>
      </c>
      <c r="AM24" s="34">
        <f>RTM_PXI!M24</f>
        <v>0</v>
      </c>
      <c r="AN24" s="34">
        <f>RTM_PXI!S24</f>
        <v>0</v>
      </c>
      <c r="AO24" s="148">
        <f>GDAM_IEX!M24</f>
        <v>0</v>
      </c>
      <c r="AP24" s="148">
        <f>GDAM_IEX!S24</f>
        <v>0</v>
      </c>
      <c r="AQ24" s="148">
        <f>GDAM_PXI!M24</f>
        <v>0</v>
      </c>
      <c r="AR24" s="148">
        <f>GDAM_PXI!S24</f>
        <v>0</v>
      </c>
      <c r="AS24">
        <f>HPX!M24</f>
        <v>0</v>
      </c>
      <c r="AT24">
        <f>HPX!S24</f>
        <v>0</v>
      </c>
    </row>
    <row r="25" spans="1:46">
      <c r="A25" t="s">
        <v>67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NRail_ISGS_exbus!DM25</f>
        <v>19.252016999999999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SUMPRODUCT(LTA!J25:AN25,LTA!J$101:AN$101,LTA!J$108:AN$108)</f>
        <v>0</v>
      </c>
      <c r="U25" s="37">
        <f>SUMPRODUCT(LTA!J25:AN25,LTA!J$102:AN$102,LTA!J$108:AN$108)</f>
        <v>0</v>
      </c>
      <c r="V25" s="66">
        <f>SUMPRODUCT(MTOA!B25:G25,MTOA!B$102:G$102,MTOA!B$108:G$108)</f>
        <v>0</v>
      </c>
      <c r="W25" s="66">
        <f>SUMPRODUCT(MTOA!B25:G25,MTOA!B$101:G$101,MTOA!B$108:G$108)</f>
        <v>0</v>
      </c>
      <c r="X25">
        <v>0</v>
      </c>
      <c r="Y25" s="34">
        <f>IEX!M25</f>
        <v>3.47</v>
      </c>
      <c r="Z25" s="34">
        <f>IEX!S25</f>
        <v>0</v>
      </c>
      <c r="AA25" s="75">
        <f>STOA!M25</f>
        <v>0</v>
      </c>
      <c r="AB25" s="75">
        <f>-STOA!S25</f>
        <v>0</v>
      </c>
      <c r="AC25">
        <f t="shared" si="0"/>
        <v>0.19086494279999996</v>
      </c>
      <c r="AD25">
        <f t="shared" si="1"/>
        <v>22.531152057199996</v>
      </c>
      <c r="AE25">
        <v>0</v>
      </c>
      <c r="AF25" s="24"/>
      <c r="AG25">
        <f t="shared" si="2"/>
        <v>22.531152057199996</v>
      </c>
      <c r="AI25" s="34">
        <f>PXIL!M25</f>
        <v>0</v>
      </c>
      <c r="AJ25" s="34">
        <f>PXIL!S25</f>
        <v>0</v>
      </c>
      <c r="AK25" s="34">
        <f>RTM_IEX!M25</f>
        <v>0</v>
      </c>
      <c r="AL25" s="34">
        <f>RTM_IEX!S25</f>
        <v>0</v>
      </c>
      <c r="AM25" s="34">
        <f>RTM_PXI!M25</f>
        <v>0</v>
      </c>
      <c r="AN25" s="34">
        <f>RTM_PXI!S25</f>
        <v>0</v>
      </c>
      <c r="AO25" s="148">
        <f>GDAM_IEX!M25</f>
        <v>0</v>
      </c>
      <c r="AP25" s="148">
        <f>GDAM_IEX!S25</f>
        <v>0</v>
      </c>
      <c r="AQ25" s="148">
        <f>GDAM_PXI!M25</f>
        <v>0</v>
      </c>
      <c r="AR25" s="148">
        <f>GDAM_PXI!S25</f>
        <v>0</v>
      </c>
      <c r="AS25">
        <f>HPX!M25</f>
        <v>0</v>
      </c>
      <c r="AT25">
        <f>HPX!S25</f>
        <v>0</v>
      </c>
    </row>
    <row r="26" spans="1:46">
      <c r="A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>NRail_ISGS_exbus!DM26</f>
        <v>19.252016999999999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SUMPRODUCT(LTA!J26:AN26,LTA!J$101:AN$101,LTA!J$108:AN$108)</f>
        <v>0</v>
      </c>
      <c r="U26" s="37">
        <f>SUMPRODUCT(LTA!J26:AN26,LTA!J$102:AN$102,LTA!J$108:AN$108)</f>
        <v>0</v>
      </c>
      <c r="V26" s="66">
        <f>SUMPRODUCT(MTOA!B26:G26,MTOA!B$102:G$102,MTOA!B$108:G$108)</f>
        <v>0</v>
      </c>
      <c r="W26" s="66">
        <f>SUMPRODUCT(MTOA!B26:G26,MTOA!B$101:G$101,MTOA!B$108:G$108)</f>
        <v>0</v>
      </c>
      <c r="X26">
        <v>0</v>
      </c>
      <c r="Y26" s="34">
        <f>IEX!M26</f>
        <v>3.95</v>
      </c>
      <c r="Z26" s="34">
        <f>IEX!S26</f>
        <v>0</v>
      </c>
      <c r="AA26" s="75">
        <f>STOA!M26</f>
        <v>0</v>
      </c>
      <c r="AB26" s="75">
        <f>-STOA!S26</f>
        <v>0</v>
      </c>
      <c r="AC26">
        <f t="shared" si="0"/>
        <v>0.19540094279999998</v>
      </c>
      <c r="AD26">
        <f t="shared" si="1"/>
        <v>23.066616057199997</v>
      </c>
      <c r="AE26">
        <v>0</v>
      </c>
      <c r="AF26" s="24"/>
      <c r="AG26">
        <f t="shared" si="2"/>
        <v>23.066616057199997</v>
      </c>
      <c r="AI26" s="34">
        <f>PXIL!M26</f>
        <v>0</v>
      </c>
      <c r="AJ26" s="34">
        <f>PXIL!S26</f>
        <v>0</v>
      </c>
      <c r="AK26" s="34">
        <f>RTM_IEX!M26</f>
        <v>0</v>
      </c>
      <c r="AL26" s="34">
        <f>RTM_IEX!S26</f>
        <v>0</v>
      </c>
      <c r="AM26" s="34">
        <f>RTM_PXI!M26</f>
        <v>0</v>
      </c>
      <c r="AN26" s="34">
        <f>RTM_PXI!S26</f>
        <v>0</v>
      </c>
      <c r="AO26" s="148">
        <f>GDAM_IEX!M26</f>
        <v>0.06</v>
      </c>
      <c r="AP26" s="148">
        <f>GDAM_IEX!S26</f>
        <v>0</v>
      </c>
      <c r="AQ26" s="148">
        <f>GDAM_PXI!M26</f>
        <v>0</v>
      </c>
      <c r="AR26" s="148">
        <f>GDAM_PXI!S26</f>
        <v>0</v>
      </c>
      <c r="AS26">
        <f>HPX!M26</f>
        <v>0</v>
      </c>
      <c r="AT26">
        <f>HPX!S26</f>
        <v>0</v>
      </c>
    </row>
    <row r="27" spans="1:46">
      <c r="A27" t="s">
        <v>69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>NRail_ISGS_exbus!DM27</f>
        <v>19.252016999999999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SUMPRODUCT(LTA!J27:AN27,LTA!J$101:AN$101,LTA!J$108:AN$108)</f>
        <v>0</v>
      </c>
      <c r="U27" s="37">
        <f>SUMPRODUCT(LTA!J27:AN27,LTA!J$102:AN$102,LTA!J$108:AN$108)</f>
        <v>0</v>
      </c>
      <c r="V27" s="66">
        <f>SUMPRODUCT(MTOA!B27:G27,MTOA!B$102:G$102,MTOA!B$108:G$108)</f>
        <v>0</v>
      </c>
      <c r="W27" s="66">
        <f>SUMPRODUCT(MTOA!B27:G27,MTOA!B$101:G$101,MTOA!B$108:G$108)</f>
        <v>0</v>
      </c>
      <c r="X27">
        <v>0</v>
      </c>
      <c r="Y27" s="34">
        <f>IEX!M27</f>
        <v>4.04</v>
      </c>
      <c r="Z27" s="34">
        <f>IEX!S27</f>
        <v>0</v>
      </c>
      <c r="AA27" s="75">
        <f>STOA!M27</f>
        <v>0</v>
      </c>
      <c r="AB27" s="75">
        <f>-STOA!S27</f>
        <v>0</v>
      </c>
      <c r="AC27">
        <f t="shared" si="0"/>
        <v>0.19565294279999998</v>
      </c>
      <c r="AD27">
        <f t="shared" si="1"/>
        <v>23.096364057199999</v>
      </c>
      <c r="AE27">
        <v>0</v>
      </c>
      <c r="AF27" s="24"/>
      <c r="AG27">
        <f t="shared" si="2"/>
        <v>23.096364057199999</v>
      </c>
      <c r="AI27" s="34">
        <f>PXIL!M27</f>
        <v>0</v>
      </c>
      <c r="AJ27" s="34">
        <f>PXIL!S27</f>
        <v>0</v>
      </c>
      <c r="AK27" s="34">
        <f>RTM_IEX!M27</f>
        <v>0</v>
      </c>
      <c r="AL27" s="34">
        <f>RTM_IEX!S27</f>
        <v>0</v>
      </c>
      <c r="AM27" s="34">
        <f>RTM_PXI!M27</f>
        <v>0</v>
      </c>
      <c r="AN27" s="34">
        <f>RTM_PXI!S27</f>
        <v>0</v>
      </c>
      <c r="AO27" s="148">
        <f>GDAM_IEX!M27</f>
        <v>0</v>
      </c>
      <c r="AP27" s="148">
        <f>GDAM_IEX!S27</f>
        <v>0</v>
      </c>
      <c r="AQ27" s="148">
        <f>GDAM_PXI!M27</f>
        <v>0</v>
      </c>
      <c r="AR27" s="148">
        <f>GDAM_PXI!S27</f>
        <v>0</v>
      </c>
      <c r="AS27">
        <f>HPX!M27</f>
        <v>0</v>
      </c>
      <c r="AT27">
        <f>HPX!S27</f>
        <v>0</v>
      </c>
    </row>
    <row r="28" spans="1:46">
      <c r="A28" t="s">
        <v>70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>NRail_ISGS_exbus!DM28</f>
        <v>19.252016999999999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SUMPRODUCT(LTA!J28:AN28,LTA!J$101:AN$101,LTA!J$108:AN$108)</f>
        <v>0</v>
      </c>
      <c r="U28" s="37">
        <f>SUMPRODUCT(LTA!J28:AN28,LTA!J$102:AN$102,LTA!J$108:AN$108)</f>
        <v>0</v>
      </c>
      <c r="V28" s="66">
        <f>SUMPRODUCT(MTOA!B28:G28,MTOA!B$102:G$102,MTOA!B$108:G$108)</f>
        <v>0</v>
      </c>
      <c r="W28" s="66">
        <f>SUMPRODUCT(MTOA!B28:G28,MTOA!B$101:G$101,MTOA!B$108:G$108)</f>
        <v>0</v>
      </c>
      <c r="X28">
        <v>0</v>
      </c>
      <c r="Y28" s="34">
        <f>IEX!M28</f>
        <v>5.01</v>
      </c>
      <c r="Z28" s="34">
        <f>IEX!S28</f>
        <v>0</v>
      </c>
      <c r="AA28" s="75">
        <f>STOA!M28</f>
        <v>0</v>
      </c>
      <c r="AB28" s="75">
        <f>-STOA!S28</f>
        <v>0</v>
      </c>
      <c r="AC28">
        <f t="shared" si="0"/>
        <v>0.2038009428</v>
      </c>
      <c r="AD28">
        <f t="shared" si="1"/>
        <v>24.058216057199999</v>
      </c>
      <c r="AE28">
        <v>0</v>
      </c>
      <c r="AF28" s="24"/>
      <c r="AG28">
        <f t="shared" si="2"/>
        <v>24.058216057199999</v>
      </c>
      <c r="AI28" s="34">
        <f>PXIL!M28</f>
        <v>0</v>
      </c>
      <c r="AJ28" s="34">
        <f>PXIL!S28</f>
        <v>0</v>
      </c>
      <c r="AK28" s="34">
        <f>RTM_IEX!M28</f>
        <v>0</v>
      </c>
      <c r="AL28" s="34">
        <f>RTM_IEX!S28</f>
        <v>0</v>
      </c>
      <c r="AM28" s="34">
        <f>RTM_PXI!M28</f>
        <v>0</v>
      </c>
      <c r="AN28" s="34">
        <f>RTM_PXI!S28</f>
        <v>0</v>
      </c>
      <c r="AO28" s="148">
        <f>GDAM_IEX!M28</f>
        <v>0</v>
      </c>
      <c r="AP28" s="148">
        <f>GDAM_IEX!S28</f>
        <v>0</v>
      </c>
      <c r="AQ28" s="148">
        <f>GDAM_PXI!M28</f>
        <v>0</v>
      </c>
      <c r="AR28" s="148">
        <f>GDAM_PXI!S28</f>
        <v>0</v>
      </c>
      <c r="AS28">
        <f>HPX!M28</f>
        <v>0</v>
      </c>
      <c r="AT28">
        <f>HPX!S28</f>
        <v>0</v>
      </c>
    </row>
    <row r="29" spans="1:46">
      <c r="A29" t="s">
        <v>71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>NRail_ISGS_exbus!DM29</f>
        <v>19.252016999999999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SUMPRODUCT(LTA!J29:AN29,LTA!J$101:AN$101,LTA!J$108:AN$108)</f>
        <v>0</v>
      </c>
      <c r="U29" s="37">
        <f>SUMPRODUCT(LTA!J29:AN29,LTA!J$102:AN$102,LTA!J$108:AN$108)</f>
        <v>0</v>
      </c>
      <c r="V29" s="66">
        <f>SUMPRODUCT(MTOA!B29:G29,MTOA!B$102:G$102,MTOA!B$108:G$108)</f>
        <v>0</v>
      </c>
      <c r="W29" s="66">
        <f>SUMPRODUCT(MTOA!B29:G29,MTOA!B$101:G$101,MTOA!B$108:G$108)</f>
        <v>0</v>
      </c>
      <c r="X29">
        <v>0</v>
      </c>
      <c r="Y29" s="34">
        <f>IEX!M29</f>
        <v>3.44</v>
      </c>
      <c r="Z29" s="34">
        <f>IEX!S29</f>
        <v>0</v>
      </c>
      <c r="AA29" s="75">
        <f>STOA!M29</f>
        <v>0</v>
      </c>
      <c r="AB29" s="75">
        <f>-STOA!S29</f>
        <v>0</v>
      </c>
      <c r="AC29">
        <f t="shared" si="0"/>
        <v>0.20682494279999999</v>
      </c>
      <c r="AD29">
        <f t="shared" si="1"/>
        <v>24.415192057199999</v>
      </c>
      <c r="AE29">
        <v>0</v>
      </c>
      <c r="AF29" s="24"/>
      <c r="AG29">
        <f t="shared" si="2"/>
        <v>24.415192057199999</v>
      </c>
      <c r="AI29" s="34">
        <f>PXIL!M29</f>
        <v>0</v>
      </c>
      <c r="AJ29" s="34">
        <f>PXIL!S29</f>
        <v>0</v>
      </c>
      <c r="AK29" s="34">
        <f>RTM_IEX!M29</f>
        <v>1.93</v>
      </c>
      <c r="AL29" s="34">
        <f>RTM_IEX!S29</f>
        <v>0</v>
      </c>
      <c r="AM29" s="34">
        <f>RTM_PXI!M29</f>
        <v>0</v>
      </c>
      <c r="AN29" s="34">
        <f>RTM_PXI!S29</f>
        <v>0</v>
      </c>
      <c r="AO29" s="148">
        <f>GDAM_IEX!M29</f>
        <v>0</v>
      </c>
      <c r="AP29" s="148">
        <f>GDAM_IEX!S29</f>
        <v>0</v>
      </c>
      <c r="AQ29" s="148">
        <f>GDAM_PXI!M29</f>
        <v>0</v>
      </c>
      <c r="AR29" s="148">
        <f>GDAM_PXI!S29</f>
        <v>0</v>
      </c>
      <c r="AS29">
        <f>HPX!M29</f>
        <v>0</v>
      </c>
      <c r="AT29">
        <f>HPX!S29</f>
        <v>0</v>
      </c>
    </row>
    <row r="30" spans="1:46">
      <c r="A30" t="s">
        <v>72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NRail_ISGS_exbus!DM30</f>
        <v>19.252016999999999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SUMPRODUCT(LTA!J30:AN30,LTA!J$101:AN$101,LTA!J$108:AN$108)</f>
        <v>0</v>
      </c>
      <c r="U30" s="37">
        <f>SUMPRODUCT(LTA!J30:AN30,LTA!J$102:AN$102,LTA!J$108:AN$108)</f>
        <v>0</v>
      </c>
      <c r="V30" s="66">
        <f>SUMPRODUCT(MTOA!B30:G30,MTOA!B$102:G$102,MTOA!B$108:G$108)</f>
        <v>0</v>
      </c>
      <c r="W30" s="66">
        <f>SUMPRODUCT(MTOA!B30:G30,MTOA!B$101:G$101,MTOA!B$108:G$108)</f>
        <v>0</v>
      </c>
      <c r="X30">
        <v>0</v>
      </c>
      <c r="Y30" s="34">
        <f>IEX!M30</f>
        <v>2.39</v>
      </c>
      <c r="Z30" s="34">
        <f>IEX!S30</f>
        <v>0</v>
      </c>
      <c r="AA30" s="75">
        <f>STOA!M30</f>
        <v>0</v>
      </c>
      <c r="AB30" s="75">
        <f>-STOA!S30</f>
        <v>0</v>
      </c>
      <c r="AC30">
        <f t="shared" si="0"/>
        <v>0.19397294279999996</v>
      </c>
      <c r="AD30">
        <f t="shared" si="1"/>
        <v>22.8980440572</v>
      </c>
      <c r="AE30">
        <v>0</v>
      </c>
      <c r="AF30" s="24"/>
      <c r="AG30">
        <f t="shared" si="2"/>
        <v>22.8980440572</v>
      </c>
      <c r="AI30" s="34">
        <f>PXIL!M30</f>
        <v>0</v>
      </c>
      <c r="AJ30" s="34">
        <f>PXIL!S30</f>
        <v>0</v>
      </c>
      <c r="AK30" s="34">
        <f>RTM_IEX!M30</f>
        <v>1.45</v>
      </c>
      <c r="AL30" s="34">
        <f>RTM_IEX!S30</f>
        <v>0</v>
      </c>
      <c r="AM30" s="34">
        <f>RTM_PXI!M30</f>
        <v>0</v>
      </c>
      <c r="AN30" s="34">
        <f>RTM_PXI!S30</f>
        <v>0</v>
      </c>
      <c r="AO30" s="148">
        <f>GDAM_IEX!M30</f>
        <v>0</v>
      </c>
      <c r="AP30" s="148">
        <f>GDAM_IEX!S30</f>
        <v>0</v>
      </c>
      <c r="AQ30" s="148">
        <f>GDAM_PXI!M30</f>
        <v>0</v>
      </c>
      <c r="AR30" s="148">
        <f>GDAM_PXI!S30</f>
        <v>0</v>
      </c>
      <c r="AS30">
        <f>HPX!M30</f>
        <v>0</v>
      </c>
      <c r="AT30">
        <f>HPX!S30</f>
        <v>0</v>
      </c>
    </row>
    <row r="31" spans="1:46">
      <c r="A31" t="s">
        <v>73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>NRail_ISGS_exbus!DM31</f>
        <v>19.252016999999999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SUMPRODUCT(LTA!J31:AN31,LTA!J$101:AN$101,LTA!J$108:AN$108)</f>
        <v>0</v>
      </c>
      <c r="U31" s="37">
        <f>SUMPRODUCT(LTA!J31:AN31,LTA!J$102:AN$102,LTA!J$108:AN$108)</f>
        <v>0</v>
      </c>
      <c r="V31" s="66">
        <f>SUMPRODUCT(MTOA!B31:G31,MTOA!B$102:G$102,MTOA!B$108:G$108)</f>
        <v>0</v>
      </c>
      <c r="W31" s="66">
        <f>SUMPRODUCT(MTOA!B31:G31,MTOA!B$101:G$101,MTOA!B$108:G$108)</f>
        <v>0</v>
      </c>
      <c r="X31">
        <v>0</v>
      </c>
      <c r="Y31" s="34">
        <f>IEX!M31</f>
        <v>1.42</v>
      </c>
      <c r="Z31" s="34">
        <f>IEX!S31</f>
        <v>0</v>
      </c>
      <c r="AA31" s="75">
        <f>STOA!M31</f>
        <v>0</v>
      </c>
      <c r="AB31" s="75">
        <f>-STOA!S31</f>
        <v>0</v>
      </c>
      <c r="AC31">
        <f t="shared" si="0"/>
        <v>0.18246494279999995</v>
      </c>
      <c r="AD31">
        <f t="shared" si="1"/>
        <v>21.539552057199998</v>
      </c>
      <c r="AE31">
        <v>0</v>
      </c>
      <c r="AF31" s="24"/>
      <c r="AG31">
        <f t="shared" si="2"/>
        <v>21.539552057199998</v>
      </c>
      <c r="AI31" s="34">
        <f>PXIL!M31</f>
        <v>0</v>
      </c>
      <c r="AJ31" s="34">
        <f>PXIL!S31</f>
        <v>0</v>
      </c>
      <c r="AK31" s="34">
        <f>RTM_IEX!M31</f>
        <v>0.55000000000000004</v>
      </c>
      <c r="AL31" s="34">
        <f>RTM_IEX!S31</f>
        <v>0</v>
      </c>
      <c r="AM31" s="34">
        <f>RTM_PXI!M31</f>
        <v>0</v>
      </c>
      <c r="AN31" s="34">
        <f>RTM_PXI!S31</f>
        <v>0</v>
      </c>
      <c r="AO31" s="148">
        <f>GDAM_IEX!M31</f>
        <v>0.5</v>
      </c>
      <c r="AP31" s="148">
        <f>GDAM_IEX!S31</f>
        <v>0</v>
      </c>
      <c r="AQ31" s="148">
        <f>GDAM_PXI!M31</f>
        <v>0</v>
      </c>
      <c r="AR31" s="148">
        <f>GDAM_PXI!S31</f>
        <v>0</v>
      </c>
      <c r="AS31">
        <f>HPX!M31</f>
        <v>0</v>
      </c>
      <c r="AT31">
        <f>HPX!S31</f>
        <v>0</v>
      </c>
    </row>
    <row r="32" spans="1:46">
      <c r="A32" t="s">
        <v>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NRail_ISGS_exbus!DM32</f>
        <v>19.252016999999999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SUMPRODUCT(LTA!J32:AN32,LTA!J$101:AN$101,LTA!J$108:AN$108)</f>
        <v>0</v>
      </c>
      <c r="U32" s="37">
        <f>SUMPRODUCT(LTA!J32:AN32,LTA!J$102:AN$102,LTA!J$108:AN$108)</f>
        <v>0</v>
      </c>
      <c r="V32" s="66">
        <f>SUMPRODUCT(MTOA!B32:G32,MTOA!B$102:G$102,MTOA!B$108:G$108)</f>
        <v>0</v>
      </c>
      <c r="W32" s="66">
        <f>SUMPRODUCT(MTOA!B32:G32,MTOA!B$101:G$101,MTOA!B$108:G$108)</f>
        <v>0</v>
      </c>
      <c r="X32">
        <v>0</v>
      </c>
      <c r="Y32" s="34">
        <f>IEX!M32</f>
        <v>0.89</v>
      </c>
      <c r="Z32" s="34">
        <f>IEX!S32</f>
        <v>0</v>
      </c>
      <c r="AA32" s="75">
        <f>STOA!M32</f>
        <v>0</v>
      </c>
      <c r="AB32" s="75">
        <f>-STOA!S32</f>
        <v>0</v>
      </c>
      <c r="AC32">
        <f t="shared" si="0"/>
        <v>0.17398094279999998</v>
      </c>
      <c r="AD32">
        <f t="shared" si="1"/>
        <v>20.538036057199999</v>
      </c>
      <c r="AE32">
        <v>0</v>
      </c>
      <c r="AF32" s="24"/>
      <c r="AG32">
        <f t="shared" si="2"/>
        <v>20.538036057199999</v>
      </c>
      <c r="AI32" s="34">
        <f>PXIL!M32</f>
        <v>0</v>
      </c>
      <c r="AJ32" s="34">
        <f>PXIL!S32</f>
        <v>0</v>
      </c>
      <c r="AK32" s="34">
        <f>RTM_IEX!M32</f>
        <v>0.3</v>
      </c>
      <c r="AL32" s="34">
        <f>RTM_IEX!S32</f>
        <v>0</v>
      </c>
      <c r="AM32" s="34">
        <f>RTM_PXI!M32</f>
        <v>0</v>
      </c>
      <c r="AN32" s="34">
        <f>RTM_PXI!S32</f>
        <v>0</v>
      </c>
      <c r="AO32" s="148">
        <f>GDAM_IEX!M32</f>
        <v>0.27</v>
      </c>
      <c r="AP32" s="148">
        <f>GDAM_IEX!S32</f>
        <v>0</v>
      </c>
      <c r="AQ32" s="148">
        <f>GDAM_PXI!M32</f>
        <v>0</v>
      </c>
      <c r="AR32" s="148">
        <f>GDAM_PXI!S32</f>
        <v>0</v>
      </c>
      <c r="AS32">
        <f>HPX!M32</f>
        <v>0</v>
      </c>
      <c r="AT32">
        <f>HPX!S32</f>
        <v>0</v>
      </c>
    </row>
    <row r="33" spans="1:46">
      <c r="A33" t="s">
        <v>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>NRail_ISGS_exbus!DM33</f>
        <v>19.252016999999999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SUMPRODUCT(LTA!J33:AN33,LTA!J$101:AN$101,LTA!J$108:AN$108)</f>
        <v>0</v>
      </c>
      <c r="U33" s="37">
        <f>SUMPRODUCT(LTA!J33:AN33,LTA!J$102:AN$102,LTA!J$108:AN$108)</f>
        <v>0</v>
      </c>
      <c r="V33" s="66">
        <f>SUMPRODUCT(MTOA!B33:G33,MTOA!B$102:G$102,MTOA!B$108:G$108)</f>
        <v>0</v>
      </c>
      <c r="W33" s="66">
        <f>SUMPRODUCT(MTOA!B33:G33,MTOA!B$101:G$101,MTOA!B$108:G$108)</f>
        <v>0</v>
      </c>
      <c r="X33">
        <v>0</v>
      </c>
      <c r="Y33" s="34">
        <f>IEX!M33</f>
        <v>0.4</v>
      </c>
      <c r="Z33" s="34">
        <f>IEX!S33</f>
        <v>0</v>
      </c>
      <c r="AA33" s="75">
        <f>STOA!M33</f>
        <v>0</v>
      </c>
      <c r="AB33" s="75">
        <f>-STOA!S33</f>
        <v>0</v>
      </c>
      <c r="AC33">
        <f t="shared" si="0"/>
        <v>0.16742894279999995</v>
      </c>
      <c r="AD33">
        <f t="shared" si="1"/>
        <v>19.764588057199997</v>
      </c>
      <c r="AE33">
        <v>0</v>
      </c>
      <c r="AF33" s="24"/>
      <c r="AG33">
        <f t="shared" si="2"/>
        <v>19.764588057199997</v>
      </c>
      <c r="AI33" s="34">
        <f>PXIL!M33</f>
        <v>0</v>
      </c>
      <c r="AJ33" s="34">
        <f>PXIL!S33</f>
        <v>0</v>
      </c>
      <c r="AK33" s="34">
        <f>RTM_IEX!M33</f>
        <v>0.16</v>
      </c>
      <c r="AL33" s="34">
        <f>RTM_IEX!S33</f>
        <v>0</v>
      </c>
      <c r="AM33" s="34">
        <f>RTM_PXI!M33</f>
        <v>0</v>
      </c>
      <c r="AN33" s="34">
        <f>RTM_PXI!S33</f>
        <v>0</v>
      </c>
      <c r="AO33" s="148">
        <f>GDAM_IEX!M33</f>
        <v>0.12</v>
      </c>
      <c r="AP33" s="148">
        <f>GDAM_IEX!S33</f>
        <v>0</v>
      </c>
      <c r="AQ33" s="148">
        <f>GDAM_PXI!M33</f>
        <v>0</v>
      </c>
      <c r="AR33" s="148">
        <f>GDAM_PXI!S33</f>
        <v>0</v>
      </c>
      <c r="AS33">
        <f>HPX!M33</f>
        <v>0</v>
      </c>
      <c r="AT33">
        <f>HPX!S33</f>
        <v>0</v>
      </c>
    </row>
    <row r="34" spans="1:46">
      <c r="A34" t="s">
        <v>76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NRail_ISGS_exbus!DM34</f>
        <v>19.252016999999999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SUMPRODUCT(LTA!J34:AN34,LTA!J$101:AN$101,LTA!J$108:AN$108)</f>
        <v>0</v>
      </c>
      <c r="U34" s="37">
        <f>SUMPRODUCT(LTA!J34:AN34,LTA!J$102:AN$102,LTA!J$108:AN$108)</f>
        <v>0</v>
      </c>
      <c r="V34" s="66">
        <f>SUMPRODUCT(MTOA!B34:G34,MTOA!B$102:G$102,MTOA!B$108:G$108)</f>
        <v>0</v>
      </c>
      <c r="W34" s="66">
        <f>SUMPRODUCT(MTOA!B34:G34,MTOA!B$101:G$101,MTOA!B$108:G$108)</f>
        <v>0</v>
      </c>
      <c r="X34">
        <v>0</v>
      </c>
      <c r="Y34" s="34">
        <f>IEX!M34</f>
        <v>0.22</v>
      </c>
      <c r="Z34" s="34">
        <f>IEX!S34</f>
        <v>0</v>
      </c>
      <c r="AA34" s="75">
        <f>STOA!M34</f>
        <v>0</v>
      </c>
      <c r="AB34" s="75">
        <f>-STOA!S34</f>
        <v>0</v>
      </c>
      <c r="AC34">
        <f t="shared" si="0"/>
        <v>0.16507694279999999</v>
      </c>
      <c r="AD34">
        <f t="shared" si="1"/>
        <v>19.486940057199998</v>
      </c>
      <c r="AE34">
        <v>0</v>
      </c>
      <c r="AF34" s="24"/>
      <c r="AG34">
        <f t="shared" si="2"/>
        <v>19.486940057199998</v>
      </c>
      <c r="AI34" s="34">
        <f>PXIL!M34</f>
        <v>0</v>
      </c>
      <c r="AJ34" s="34">
        <f>PXIL!S34</f>
        <v>0</v>
      </c>
      <c r="AK34" s="34">
        <f>RTM_IEX!M34</f>
        <v>0.11</v>
      </c>
      <c r="AL34" s="34">
        <f>RTM_IEX!S34</f>
        <v>0</v>
      </c>
      <c r="AM34" s="34">
        <f>RTM_PXI!M34</f>
        <v>0</v>
      </c>
      <c r="AN34" s="34">
        <f>RTM_PXI!S34</f>
        <v>0</v>
      </c>
      <c r="AO34" s="148">
        <f>GDAM_IEX!M34</f>
        <v>7.0000000000000007E-2</v>
      </c>
      <c r="AP34" s="148">
        <f>GDAM_IEX!S34</f>
        <v>0</v>
      </c>
      <c r="AQ34" s="148">
        <f>GDAM_PXI!M34</f>
        <v>0</v>
      </c>
      <c r="AR34" s="148">
        <f>GDAM_PXI!S34</f>
        <v>0</v>
      </c>
      <c r="AS34">
        <f>HPX!M34</f>
        <v>0</v>
      </c>
      <c r="AT34">
        <f>HPX!S34</f>
        <v>0</v>
      </c>
    </row>
    <row r="35" spans="1:46">
      <c r="A35" t="s">
        <v>77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>NRail_ISGS_exbus!DM35</f>
        <v>18.671945000000001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SUMPRODUCT(LTA!J35:AN35,LTA!J$101:AN$101,LTA!J$108:AN$108)</f>
        <v>0</v>
      </c>
      <c r="U35" s="37">
        <f>SUMPRODUCT(LTA!J35:AN35,LTA!J$102:AN$102,LTA!J$108:AN$108)</f>
        <v>0</v>
      </c>
      <c r="V35" s="66">
        <f>SUMPRODUCT(MTOA!B35:G35,MTOA!B$102:G$102,MTOA!B$108:G$108)</f>
        <v>0</v>
      </c>
      <c r="W35" s="66">
        <f>SUMPRODUCT(MTOA!B35:G35,MTOA!B$101:G$101,MTOA!B$108:G$108)</f>
        <v>0</v>
      </c>
      <c r="X35">
        <v>0</v>
      </c>
      <c r="Y35" s="34">
        <f>IEX!M35</f>
        <v>0</v>
      </c>
      <c r="Z35" s="34">
        <f>IEX!S35</f>
        <v>0</v>
      </c>
      <c r="AA35" s="75">
        <f>STOA!M35</f>
        <v>0</v>
      </c>
      <c r="AB35" s="75">
        <f>-STOA!S35</f>
        <v>0</v>
      </c>
      <c r="AC35">
        <f t="shared" si="0"/>
        <v>0.156844338</v>
      </c>
      <c r="AD35">
        <f t="shared" si="1"/>
        <v>18.515100662000002</v>
      </c>
      <c r="AE35">
        <v>0</v>
      </c>
      <c r="AF35" s="24"/>
      <c r="AG35">
        <f t="shared" si="2"/>
        <v>18.515100662000002</v>
      </c>
      <c r="AI35" s="34">
        <f>PXIL!M35</f>
        <v>0</v>
      </c>
      <c r="AJ35" s="34">
        <f>PXIL!S35</f>
        <v>0</v>
      </c>
      <c r="AK35" s="34">
        <f>RTM_IEX!M35</f>
        <v>0</v>
      </c>
      <c r="AL35" s="34">
        <f>RTM_IEX!S35</f>
        <v>0</v>
      </c>
      <c r="AM35" s="34">
        <f>RTM_PXI!M35</f>
        <v>0</v>
      </c>
      <c r="AN35" s="34">
        <f>RTM_PXI!S35</f>
        <v>0</v>
      </c>
      <c r="AO35" s="148">
        <f>GDAM_IEX!M35</f>
        <v>0</v>
      </c>
      <c r="AP35" s="148">
        <f>GDAM_IEX!S35</f>
        <v>0</v>
      </c>
      <c r="AQ35" s="148">
        <f>GDAM_PXI!M35</f>
        <v>0</v>
      </c>
      <c r="AR35" s="148">
        <f>GDAM_PXI!S35</f>
        <v>0</v>
      </c>
      <c r="AS35">
        <f>HPX!M35</f>
        <v>0</v>
      </c>
      <c r="AT35">
        <f>HPX!S35</f>
        <v>0</v>
      </c>
    </row>
    <row r="36" spans="1:46">
      <c r="A36" t="s">
        <v>78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>NRail_ISGS_exbus!DM36</f>
        <v>19.252016999999999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SUMPRODUCT(LTA!J36:AN36,LTA!J$101:AN$101,LTA!J$108:AN$108)</f>
        <v>0</v>
      </c>
      <c r="U36" s="37">
        <f>SUMPRODUCT(LTA!J36:AN36,LTA!J$102:AN$102,LTA!J$108:AN$108)</f>
        <v>0</v>
      </c>
      <c r="V36" s="66">
        <f>SUMPRODUCT(MTOA!B36:G36,MTOA!B$102:G$102,MTOA!B$108:G$108)</f>
        <v>0</v>
      </c>
      <c r="W36" s="66">
        <f>SUMPRODUCT(MTOA!B36:G36,MTOA!B$101:G$101,MTOA!B$108:G$108)</f>
        <v>0</v>
      </c>
      <c r="X36">
        <v>0</v>
      </c>
      <c r="Y36" s="34">
        <f>IEX!M36</f>
        <v>0.36</v>
      </c>
      <c r="Z36" s="34">
        <f>IEX!S36</f>
        <v>0</v>
      </c>
      <c r="AA36" s="75">
        <f>STOA!M36</f>
        <v>0</v>
      </c>
      <c r="AB36" s="75">
        <f>-STOA!S36</f>
        <v>0</v>
      </c>
      <c r="AC36">
        <f t="shared" si="0"/>
        <v>0.17003294279999998</v>
      </c>
      <c r="AD36">
        <f t="shared" si="1"/>
        <v>20.071984057200002</v>
      </c>
      <c r="AE36">
        <v>0</v>
      </c>
      <c r="AF36" s="24"/>
      <c r="AG36">
        <f t="shared" si="2"/>
        <v>20.071984057200002</v>
      </c>
      <c r="AI36" s="34">
        <f>PXIL!M36</f>
        <v>0</v>
      </c>
      <c r="AJ36" s="34">
        <f>PXIL!S36</f>
        <v>0</v>
      </c>
      <c r="AK36" s="34">
        <f>RTM_IEX!M36</f>
        <v>0.26</v>
      </c>
      <c r="AL36" s="34">
        <f>RTM_IEX!S36</f>
        <v>0</v>
      </c>
      <c r="AM36" s="34">
        <f>RTM_PXI!M36</f>
        <v>0</v>
      </c>
      <c r="AN36" s="34">
        <f>RTM_PXI!S36</f>
        <v>0</v>
      </c>
      <c r="AO36" s="148">
        <f>GDAM_IEX!M36</f>
        <v>0.37</v>
      </c>
      <c r="AP36" s="148">
        <f>GDAM_IEX!S36</f>
        <v>0</v>
      </c>
      <c r="AQ36" s="148">
        <f>GDAM_PXI!M36</f>
        <v>0</v>
      </c>
      <c r="AR36" s="148">
        <f>GDAM_PXI!S36</f>
        <v>0</v>
      </c>
      <c r="AS36">
        <f>HPX!M36</f>
        <v>0</v>
      </c>
      <c r="AT36">
        <f>HPX!S36</f>
        <v>0</v>
      </c>
    </row>
    <row r="37" spans="1:46">
      <c r="A37" t="s">
        <v>79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>NRail_ISGS_exbus!DM37</f>
        <v>19.252016999999999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SUMPRODUCT(LTA!J37:AN37,LTA!J$101:AN$101,LTA!J$108:AN$108)</f>
        <v>0</v>
      </c>
      <c r="U37" s="37">
        <f>SUMPRODUCT(LTA!J37:AN37,LTA!J$102:AN$102,LTA!J$108:AN$108)</f>
        <v>0</v>
      </c>
      <c r="V37" s="66">
        <f>SUMPRODUCT(MTOA!B37:G37,MTOA!B$102:G$102,MTOA!B$108:G$108)</f>
        <v>0</v>
      </c>
      <c r="W37" s="66">
        <f>SUMPRODUCT(MTOA!B37:G37,MTOA!B$101:G$101,MTOA!B$108:G$108)</f>
        <v>0</v>
      </c>
      <c r="X37">
        <v>0</v>
      </c>
      <c r="Y37" s="34">
        <f>IEX!M37</f>
        <v>0.55000000000000004</v>
      </c>
      <c r="Z37" s="34">
        <f>IEX!S37</f>
        <v>0</v>
      </c>
      <c r="AA37" s="75">
        <f>STOA!M37</f>
        <v>0</v>
      </c>
      <c r="AB37" s="75">
        <f>-STOA!S37</f>
        <v>0</v>
      </c>
      <c r="AC37">
        <f t="shared" si="0"/>
        <v>0.17171294279999996</v>
      </c>
      <c r="AD37">
        <f t="shared" si="1"/>
        <v>20.270304057200001</v>
      </c>
      <c r="AE37">
        <v>0</v>
      </c>
      <c r="AF37" s="24"/>
      <c r="AG37">
        <f t="shared" si="2"/>
        <v>20.270304057200001</v>
      </c>
      <c r="AI37" s="34">
        <f>PXIL!M37</f>
        <v>0</v>
      </c>
      <c r="AJ37" s="34">
        <f>PXIL!S37</f>
        <v>0</v>
      </c>
      <c r="AK37" s="34">
        <f>RTM_IEX!M37</f>
        <v>0.22</v>
      </c>
      <c r="AL37" s="34">
        <f>RTM_IEX!S37</f>
        <v>0</v>
      </c>
      <c r="AM37" s="34">
        <f>RTM_PXI!M37</f>
        <v>0</v>
      </c>
      <c r="AN37" s="34">
        <f>RTM_PXI!S37</f>
        <v>0</v>
      </c>
      <c r="AO37" s="148">
        <f>GDAM_IEX!M37</f>
        <v>0.42</v>
      </c>
      <c r="AP37" s="148">
        <f>GDAM_IEX!S37</f>
        <v>0</v>
      </c>
      <c r="AQ37" s="148">
        <f>GDAM_PXI!M37</f>
        <v>0</v>
      </c>
      <c r="AR37" s="148">
        <f>GDAM_PXI!S37</f>
        <v>0</v>
      </c>
      <c r="AS37">
        <f>HPX!M37</f>
        <v>0</v>
      </c>
      <c r="AT37">
        <f>HPX!S37</f>
        <v>0</v>
      </c>
    </row>
    <row r="38" spans="1:46">
      <c r="A38" t="s">
        <v>80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>NRail_ISGS_exbus!DM38</f>
        <v>19.252016999999999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SUMPRODUCT(LTA!J38:AN38,LTA!J$101:AN$101,LTA!J$108:AN$108)</f>
        <v>0</v>
      </c>
      <c r="U38" s="37">
        <f>SUMPRODUCT(LTA!J38:AN38,LTA!J$102:AN$102,LTA!J$108:AN$108)</f>
        <v>0</v>
      </c>
      <c r="V38" s="66">
        <f>SUMPRODUCT(MTOA!B38:G38,MTOA!B$102:G$102,MTOA!B$108:G$108)</f>
        <v>0</v>
      </c>
      <c r="W38" s="66">
        <f>SUMPRODUCT(MTOA!B38:G38,MTOA!B$101:G$101,MTOA!B$108:G$108)</f>
        <v>0</v>
      </c>
      <c r="X38">
        <v>0</v>
      </c>
      <c r="Y38" s="34">
        <f>IEX!M38</f>
        <v>1.1100000000000001</v>
      </c>
      <c r="Z38" s="34">
        <f>IEX!S38</f>
        <v>0</v>
      </c>
      <c r="AA38" s="75">
        <f>STOA!M38</f>
        <v>0</v>
      </c>
      <c r="AB38" s="75">
        <f>-STOA!S38</f>
        <v>0</v>
      </c>
      <c r="AC38">
        <f t="shared" si="0"/>
        <v>0.1817929428</v>
      </c>
      <c r="AD38">
        <f t="shared" si="1"/>
        <v>21.460224057199998</v>
      </c>
      <c r="AE38">
        <v>0</v>
      </c>
      <c r="AF38" s="24"/>
      <c r="AG38">
        <f t="shared" si="2"/>
        <v>21.460224057199998</v>
      </c>
      <c r="AI38" s="34">
        <f>PXIL!M38</f>
        <v>0</v>
      </c>
      <c r="AJ38" s="34">
        <f>PXIL!S38</f>
        <v>0</v>
      </c>
      <c r="AK38" s="34">
        <f>RTM_IEX!M38</f>
        <v>0.32</v>
      </c>
      <c r="AL38" s="34">
        <f>RTM_IEX!S38</f>
        <v>0</v>
      </c>
      <c r="AM38" s="34">
        <f>RTM_PXI!M38</f>
        <v>0</v>
      </c>
      <c r="AN38" s="34">
        <f>RTM_PXI!S38</f>
        <v>0</v>
      </c>
      <c r="AO38" s="148">
        <f>GDAM_IEX!M38</f>
        <v>0.96</v>
      </c>
      <c r="AP38" s="148">
        <f>GDAM_IEX!S38</f>
        <v>0</v>
      </c>
      <c r="AQ38" s="148">
        <f>GDAM_PXI!M38</f>
        <v>0</v>
      </c>
      <c r="AR38" s="148">
        <f>GDAM_PXI!S38</f>
        <v>0</v>
      </c>
      <c r="AS38">
        <f>HPX!M38</f>
        <v>0</v>
      </c>
      <c r="AT38">
        <f>HPX!S38</f>
        <v>0</v>
      </c>
    </row>
    <row r="39" spans="1:46">
      <c r="A39" t="s">
        <v>81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>NRail_ISGS_exbus!DM39</f>
        <v>19.252016999999999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SUMPRODUCT(LTA!J39:AN39,LTA!J$101:AN$101,LTA!J$108:AN$108)</f>
        <v>0</v>
      </c>
      <c r="U39" s="37">
        <f>SUMPRODUCT(LTA!J39:AN39,LTA!J$102:AN$102,LTA!J$108:AN$108)</f>
        <v>0</v>
      </c>
      <c r="V39" s="66">
        <f>SUMPRODUCT(MTOA!B39:G39,MTOA!B$102:G$102,MTOA!B$108:G$108)</f>
        <v>0</v>
      </c>
      <c r="W39" s="66">
        <f>SUMPRODUCT(MTOA!B39:G39,MTOA!B$101:G$101,MTOA!B$108:G$108)</f>
        <v>0</v>
      </c>
      <c r="X39">
        <v>0</v>
      </c>
      <c r="Y39" s="34">
        <f>IEX!M39</f>
        <v>1.1499999999999999</v>
      </c>
      <c r="Z39" s="34">
        <f>IEX!S39</f>
        <v>0</v>
      </c>
      <c r="AA39" s="75">
        <f>STOA!M39</f>
        <v>0</v>
      </c>
      <c r="AB39" s="75">
        <f>-STOA!S39</f>
        <v>0</v>
      </c>
      <c r="AC39">
        <f t="shared" si="0"/>
        <v>0.18389294279999996</v>
      </c>
      <c r="AD39">
        <f t="shared" si="1"/>
        <v>21.708124057199999</v>
      </c>
      <c r="AE39">
        <v>0</v>
      </c>
      <c r="AF39" s="24"/>
      <c r="AG39">
        <f t="shared" si="2"/>
        <v>21.708124057199999</v>
      </c>
      <c r="AI39" s="34">
        <f>PXIL!M39</f>
        <v>0</v>
      </c>
      <c r="AJ39" s="34">
        <f>PXIL!S39</f>
        <v>0</v>
      </c>
      <c r="AK39" s="34">
        <f>RTM_IEX!M39</f>
        <v>0.39</v>
      </c>
      <c r="AL39" s="34">
        <f>RTM_IEX!S39</f>
        <v>0</v>
      </c>
      <c r="AM39" s="34">
        <f>RTM_PXI!M39</f>
        <v>0</v>
      </c>
      <c r="AN39" s="34">
        <f>RTM_PXI!S39</f>
        <v>0</v>
      </c>
      <c r="AO39" s="148">
        <f>GDAM_IEX!M39</f>
        <v>1.1000000000000001</v>
      </c>
      <c r="AP39" s="148">
        <f>GDAM_IEX!S39</f>
        <v>0</v>
      </c>
      <c r="AQ39" s="148">
        <f>GDAM_PXI!M39</f>
        <v>0</v>
      </c>
      <c r="AR39" s="148">
        <f>GDAM_PXI!S39</f>
        <v>0</v>
      </c>
      <c r="AS39">
        <f>HPX!M39</f>
        <v>0</v>
      </c>
      <c r="AT39">
        <f>HPX!S39</f>
        <v>0</v>
      </c>
    </row>
    <row r="40" spans="1:46">
      <c r="A40" t="s">
        <v>82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NRail_ISGS_exbus!DM40</f>
        <v>19.252016999999999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SUMPRODUCT(LTA!J40:AN40,LTA!J$101:AN$101,LTA!J$108:AN$108)</f>
        <v>0</v>
      </c>
      <c r="U40" s="37">
        <f>SUMPRODUCT(LTA!J40:AN40,LTA!J$102:AN$102,LTA!J$108:AN$108)</f>
        <v>0</v>
      </c>
      <c r="V40" s="66">
        <f>SUMPRODUCT(MTOA!B40:G40,MTOA!B$102:G$102,MTOA!B$108:G$108)</f>
        <v>0</v>
      </c>
      <c r="W40" s="66">
        <f>SUMPRODUCT(MTOA!B40:G40,MTOA!B$101:G$101,MTOA!B$108:G$108)</f>
        <v>0</v>
      </c>
      <c r="X40">
        <v>0</v>
      </c>
      <c r="Y40" s="34">
        <f>IEX!M40</f>
        <v>0.89</v>
      </c>
      <c r="Z40" s="34">
        <f>IEX!S40</f>
        <v>0</v>
      </c>
      <c r="AA40" s="75">
        <f>STOA!M40</f>
        <v>0</v>
      </c>
      <c r="AB40" s="75">
        <f>-STOA!S40</f>
        <v>0</v>
      </c>
      <c r="AC40">
        <f t="shared" si="0"/>
        <v>0.1817929428</v>
      </c>
      <c r="AD40">
        <f t="shared" si="1"/>
        <v>21.460224057199998</v>
      </c>
      <c r="AE40">
        <v>0</v>
      </c>
      <c r="AF40" s="24"/>
      <c r="AG40">
        <f t="shared" si="2"/>
        <v>21.460224057199998</v>
      </c>
      <c r="AI40" s="34">
        <f>PXIL!M40</f>
        <v>0</v>
      </c>
      <c r="AJ40" s="34">
        <f>PXIL!S40</f>
        <v>0</v>
      </c>
      <c r="AK40" s="34">
        <f>RTM_IEX!M40</f>
        <v>0.39</v>
      </c>
      <c r="AL40" s="34">
        <f>RTM_IEX!S40</f>
        <v>0</v>
      </c>
      <c r="AM40" s="34">
        <f>RTM_PXI!M40</f>
        <v>0</v>
      </c>
      <c r="AN40" s="34">
        <f>RTM_PXI!S40</f>
        <v>0</v>
      </c>
      <c r="AO40" s="148">
        <f>GDAM_IEX!M40</f>
        <v>1.1100000000000001</v>
      </c>
      <c r="AP40" s="148">
        <f>GDAM_IEX!S40</f>
        <v>0</v>
      </c>
      <c r="AQ40" s="148">
        <f>GDAM_PXI!M40</f>
        <v>0</v>
      </c>
      <c r="AR40" s="148">
        <f>GDAM_PXI!S40</f>
        <v>0</v>
      </c>
      <c r="AS40">
        <f>HPX!M40</f>
        <v>0</v>
      </c>
      <c r="AT40">
        <f>HPX!S40</f>
        <v>0</v>
      </c>
    </row>
    <row r="41" spans="1:46">
      <c r="A41" t="s">
        <v>83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>NRail_ISGS_exbus!DM41</f>
        <v>19.252016999999999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SUMPRODUCT(LTA!J41:AN41,LTA!J$101:AN$101,LTA!J$108:AN$108)</f>
        <v>0</v>
      </c>
      <c r="U41" s="37">
        <f>SUMPRODUCT(LTA!J41:AN41,LTA!J$102:AN$102,LTA!J$108:AN$108)</f>
        <v>0</v>
      </c>
      <c r="V41" s="66">
        <f>SUMPRODUCT(MTOA!B41:G41,MTOA!B$102:G$102,MTOA!B$108:G$108)</f>
        <v>0</v>
      </c>
      <c r="W41" s="66">
        <f>SUMPRODUCT(MTOA!B41:G41,MTOA!B$101:G$101,MTOA!B$108:G$108)</f>
        <v>0</v>
      </c>
      <c r="X41">
        <v>0</v>
      </c>
      <c r="Y41" s="34">
        <f>IEX!M41</f>
        <v>1.93</v>
      </c>
      <c r="Z41" s="34">
        <f>IEX!S41</f>
        <v>0</v>
      </c>
      <c r="AA41" s="75">
        <f>STOA!M41</f>
        <v>0</v>
      </c>
      <c r="AB41" s="75">
        <f>-STOA!S41</f>
        <v>0</v>
      </c>
      <c r="AC41">
        <f t="shared" si="0"/>
        <v>0.20959694279999996</v>
      </c>
      <c r="AD41">
        <f t="shared" si="1"/>
        <v>24.742420057199997</v>
      </c>
      <c r="AE41">
        <v>0</v>
      </c>
      <c r="AF41" s="24"/>
      <c r="AG41">
        <f t="shared" si="2"/>
        <v>24.742420057199997</v>
      </c>
      <c r="AI41" s="34">
        <f>PXIL!M41</f>
        <v>0</v>
      </c>
      <c r="AJ41" s="34">
        <f>PXIL!S41</f>
        <v>0</v>
      </c>
      <c r="AK41" s="34">
        <f>RTM_IEX!M41</f>
        <v>1.54</v>
      </c>
      <c r="AL41" s="34">
        <f>RTM_IEX!S41</f>
        <v>0</v>
      </c>
      <c r="AM41" s="34">
        <f>RTM_PXI!M41</f>
        <v>0</v>
      </c>
      <c r="AN41" s="34">
        <f>RTM_PXI!S41</f>
        <v>0</v>
      </c>
      <c r="AO41" s="148">
        <f>GDAM_IEX!M41</f>
        <v>2.23</v>
      </c>
      <c r="AP41" s="148">
        <f>GDAM_IEX!S41</f>
        <v>0</v>
      </c>
      <c r="AQ41" s="148">
        <f>GDAM_PXI!M41</f>
        <v>0</v>
      </c>
      <c r="AR41" s="148">
        <f>GDAM_PXI!S41</f>
        <v>0</v>
      </c>
      <c r="AS41">
        <f>HPX!M41</f>
        <v>0</v>
      </c>
      <c r="AT41">
        <f>HPX!S41</f>
        <v>0</v>
      </c>
    </row>
    <row r="42" spans="1:46">
      <c r="A42" t="s">
        <v>84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>NRail_ISGS_exbus!DM42</f>
        <v>19.252016999999999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SUMPRODUCT(LTA!J42:AN42,LTA!J$101:AN$101,LTA!J$108:AN$108)</f>
        <v>0</v>
      </c>
      <c r="U42" s="37">
        <f>SUMPRODUCT(LTA!J42:AN42,LTA!J$102:AN$102,LTA!J$108:AN$108)</f>
        <v>0</v>
      </c>
      <c r="V42" s="66">
        <f>SUMPRODUCT(MTOA!B42:G42,MTOA!B$102:G$102,MTOA!B$108:G$108)</f>
        <v>0</v>
      </c>
      <c r="W42" s="66">
        <f>SUMPRODUCT(MTOA!B42:G42,MTOA!B$101:G$101,MTOA!B$108:G$108)</f>
        <v>0</v>
      </c>
      <c r="X42">
        <v>0</v>
      </c>
      <c r="Y42" s="34">
        <f>IEX!M42</f>
        <v>0.9</v>
      </c>
      <c r="Z42" s="34">
        <f>IEX!S42</f>
        <v>0</v>
      </c>
      <c r="AA42" s="75">
        <f>STOA!M42</f>
        <v>0</v>
      </c>
      <c r="AB42" s="75">
        <f>-STOA!S42</f>
        <v>0</v>
      </c>
      <c r="AC42">
        <f t="shared" si="0"/>
        <v>0.18204494279999997</v>
      </c>
      <c r="AD42">
        <f t="shared" si="1"/>
        <v>21.489972057199996</v>
      </c>
      <c r="AE42">
        <v>0</v>
      </c>
      <c r="AF42" s="24"/>
      <c r="AG42">
        <f t="shared" si="2"/>
        <v>21.489972057199996</v>
      </c>
      <c r="AI42" s="34">
        <f>PXIL!M42</f>
        <v>0</v>
      </c>
      <c r="AJ42" s="34">
        <f>PXIL!S42</f>
        <v>0</v>
      </c>
      <c r="AK42" s="34">
        <f>RTM_IEX!M42</f>
        <v>0.48</v>
      </c>
      <c r="AL42" s="34">
        <f>RTM_IEX!S42</f>
        <v>0</v>
      </c>
      <c r="AM42" s="34">
        <f>RTM_PXI!M42</f>
        <v>0</v>
      </c>
      <c r="AN42" s="34">
        <f>RTM_PXI!S42</f>
        <v>0</v>
      </c>
      <c r="AO42" s="148">
        <f>GDAM_IEX!M42</f>
        <v>1.04</v>
      </c>
      <c r="AP42" s="148">
        <f>GDAM_IEX!S42</f>
        <v>0</v>
      </c>
      <c r="AQ42" s="148">
        <f>GDAM_PXI!M42</f>
        <v>0</v>
      </c>
      <c r="AR42" s="148">
        <f>GDAM_PXI!S42</f>
        <v>0</v>
      </c>
      <c r="AS42">
        <f>HPX!M42</f>
        <v>0</v>
      </c>
      <c r="AT42">
        <f>HPX!S42</f>
        <v>0</v>
      </c>
    </row>
    <row r="43" spans="1:46">
      <c r="A43" t="s">
        <v>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>NRail_ISGS_exbus!DM43</f>
        <v>19.252016999999999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SUMPRODUCT(LTA!J43:AN43,LTA!J$101:AN$101,LTA!J$108:AN$108)</f>
        <v>0</v>
      </c>
      <c r="U43" s="37">
        <f>SUMPRODUCT(LTA!J43:AN43,LTA!J$102:AN$102,LTA!J$108:AN$108)</f>
        <v>0</v>
      </c>
      <c r="V43" s="66">
        <f>SUMPRODUCT(MTOA!B43:G43,MTOA!B$102:G$102,MTOA!B$108:G$108)</f>
        <v>0</v>
      </c>
      <c r="W43" s="66">
        <f>SUMPRODUCT(MTOA!B43:G43,MTOA!B$101:G$101,MTOA!B$108:G$108)</f>
        <v>0</v>
      </c>
      <c r="X43">
        <v>0</v>
      </c>
      <c r="Y43" s="34">
        <f>IEX!M43</f>
        <v>0.8</v>
      </c>
      <c r="Z43" s="34">
        <f>IEX!S43</f>
        <v>0</v>
      </c>
      <c r="AA43" s="75">
        <f>STOA!M43</f>
        <v>0</v>
      </c>
      <c r="AB43" s="75">
        <f>-STOA!S43</f>
        <v>0</v>
      </c>
      <c r="AC43">
        <f t="shared" si="0"/>
        <v>0.17767694279999999</v>
      </c>
      <c r="AD43">
        <f t="shared" si="1"/>
        <v>20.974340057199999</v>
      </c>
      <c r="AE43">
        <v>0</v>
      </c>
      <c r="AF43" s="24"/>
      <c r="AG43">
        <f t="shared" si="2"/>
        <v>20.974340057199999</v>
      </c>
      <c r="AI43" s="34">
        <f>PXIL!M43</f>
        <v>0</v>
      </c>
      <c r="AJ43" s="34">
        <f>PXIL!S43</f>
        <v>0</v>
      </c>
      <c r="AK43" s="34">
        <f>RTM_IEX!M43</f>
        <v>0.19</v>
      </c>
      <c r="AL43" s="34">
        <f>RTM_IEX!S43</f>
        <v>0</v>
      </c>
      <c r="AM43" s="34">
        <f>RTM_PXI!M43</f>
        <v>0</v>
      </c>
      <c r="AN43" s="34">
        <f>RTM_PXI!S43</f>
        <v>0</v>
      </c>
      <c r="AO43" s="148">
        <f>GDAM_IEX!M43</f>
        <v>0.91</v>
      </c>
      <c r="AP43" s="148">
        <f>GDAM_IEX!S43</f>
        <v>0</v>
      </c>
      <c r="AQ43" s="148">
        <f>GDAM_PXI!M43</f>
        <v>0</v>
      </c>
      <c r="AR43" s="148">
        <f>GDAM_PXI!S43</f>
        <v>0</v>
      </c>
      <c r="AS43">
        <f>HPX!M43</f>
        <v>0</v>
      </c>
      <c r="AT43">
        <f>HPX!S43</f>
        <v>0</v>
      </c>
    </row>
    <row r="44" spans="1:46">
      <c r="A44" t="s">
        <v>86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NRail_ISGS_exbus!DM44</f>
        <v>18.710972999999999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SUMPRODUCT(LTA!J44:AN44,LTA!J$101:AN$101,LTA!J$108:AN$108)</f>
        <v>0</v>
      </c>
      <c r="U44" s="37">
        <f>SUMPRODUCT(LTA!J44:AN44,LTA!J$102:AN$102,LTA!J$108:AN$108)</f>
        <v>0</v>
      </c>
      <c r="V44" s="66">
        <f>SUMPRODUCT(MTOA!B44:G44,MTOA!B$102:G$102,MTOA!B$108:G$108)</f>
        <v>0</v>
      </c>
      <c r="W44" s="66">
        <f>SUMPRODUCT(MTOA!B44:G44,MTOA!B$101:G$101,MTOA!B$108:G$108)</f>
        <v>0</v>
      </c>
      <c r="X44">
        <v>0</v>
      </c>
      <c r="Y44" s="34">
        <f>IEX!M44</f>
        <v>0</v>
      </c>
      <c r="Z44" s="34">
        <f>IEX!S44</f>
        <v>0</v>
      </c>
      <c r="AA44" s="75">
        <f>STOA!M44</f>
        <v>0</v>
      </c>
      <c r="AB44" s="75">
        <f>-STOA!S44</f>
        <v>0</v>
      </c>
      <c r="AC44">
        <f t="shared" si="0"/>
        <v>0.15717217319999999</v>
      </c>
      <c r="AD44">
        <f t="shared" si="1"/>
        <v>18.5538008268</v>
      </c>
      <c r="AE44">
        <v>0</v>
      </c>
      <c r="AF44" s="24"/>
      <c r="AG44">
        <f t="shared" si="2"/>
        <v>18.5538008268</v>
      </c>
      <c r="AI44" s="34">
        <f>PXIL!M44</f>
        <v>0</v>
      </c>
      <c r="AJ44" s="34">
        <f>PXIL!S44</f>
        <v>0</v>
      </c>
      <c r="AK44" s="34">
        <f>RTM_IEX!M44</f>
        <v>0</v>
      </c>
      <c r="AL44" s="34">
        <f>RTM_IEX!S44</f>
        <v>0</v>
      </c>
      <c r="AM44" s="34">
        <f>RTM_PXI!M44</f>
        <v>0</v>
      </c>
      <c r="AN44" s="34">
        <f>RTM_PXI!S44</f>
        <v>0</v>
      </c>
      <c r="AO44" s="148">
        <f>GDAM_IEX!M44</f>
        <v>0</v>
      </c>
      <c r="AP44" s="148">
        <f>GDAM_IEX!S44</f>
        <v>0</v>
      </c>
      <c r="AQ44" s="148">
        <f>GDAM_PXI!M44</f>
        <v>0</v>
      </c>
      <c r="AR44" s="148">
        <f>GDAM_PXI!S44</f>
        <v>0</v>
      </c>
      <c r="AS44">
        <f>HPX!M44</f>
        <v>0</v>
      </c>
      <c r="AT44">
        <f>HPX!S44</f>
        <v>0</v>
      </c>
    </row>
    <row r="45" spans="1:46">
      <c r="A45" t="s">
        <v>87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>NRail_ISGS_exbus!DM45</f>
        <v>17.376261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SUMPRODUCT(LTA!J45:AN45,LTA!J$101:AN$101,LTA!J$108:AN$108)</f>
        <v>0</v>
      </c>
      <c r="U45" s="37">
        <f>SUMPRODUCT(LTA!J45:AN45,LTA!J$102:AN$102,LTA!J$108:AN$108)</f>
        <v>0</v>
      </c>
      <c r="V45" s="66">
        <f>SUMPRODUCT(MTOA!B45:G45,MTOA!B$102:G$102,MTOA!B$108:G$108)</f>
        <v>0</v>
      </c>
      <c r="W45" s="66">
        <f>SUMPRODUCT(MTOA!B45:G45,MTOA!B$101:G$101,MTOA!B$108:G$108)</f>
        <v>0</v>
      </c>
      <c r="X45">
        <v>0</v>
      </c>
      <c r="Y45" s="34">
        <f>IEX!M45</f>
        <v>0</v>
      </c>
      <c r="Z45" s="34">
        <f>IEX!S45</f>
        <v>0</v>
      </c>
      <c r="AA45" s="75">
        <f>STOA!M45</f>
        <v>0</v>
      </c>
      <c r="AB45" s="75">
        <f>-STOA!S45</f>
        <v>0</v>
      </c>
      <c r="AC45">
        <f t="shared" si="0"/>
        <v>0.14596059239999998</v>
      </c>
      <c r="AD45">
        <f t="shared" si="1"/>
        <v>17.230300407599998</v>
      </c>
      <c r="AE45">
        <v>0</v>
      </c>
      <c r="AF45" s="24"/>
      <c r="AG45">
        <f t="shared" si="2"/>
        <v>17.230300407599998</v>
      </c>
      <c r="AI45" s="34">
        <f>PXIL!M45</f>
        <v>0</v>
      </c>
      <c r="AJ45" s="34">
        <f>PXIL!S45</f>
        <v>0</v>
      </c>
      <c r="AK45" s="34">
        <f>RTM_IEX!M45</f>
        <v>0</v>
      </c>
      <c r="AL45" s="34">
        <f>RTM_IEX!S45</f>
        <v>0</v>
      </c>
      <c r="AM45" s="34">
        <f>RTM_PXI!M45</f>
        <v>0</v>
      </c>
      <c r="AN45" s="34">
        <f>RTM_PXI!S45</f>
        <v>0</v>
      </c>
      <c r="AO45" s="148">
        <f>GDAM_IEX!M45</f>
        <v>0</v>
      </c>
      <c r="AP45" s="148">
        <f>GDAM_IEX!S45</f>
        <v>0</v>
      </c>
      <c r="AQ45" s="148">
        <f>GDAM_PXI!M45</f>
        <v>0</v>
      </c>
      <c r="AR45" s="148">
        <f>GDAM_PXI!S45</f>
        <v>0</v>
      </c>
      <c r="AS45">
        <f>HPX!M45</f>
        <v>0</v>
      </c>
      <c r="AT45">
        <f>HPX!S45</f>
        <v>0</v>
      </c>
    </row>
    <row r="46" spans="1:46">
      <c r="A46" t="s">
        <v>88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>NRail_ISGS_exbus!DM46</f>
        <v>17.623134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SUMPRODUCT(LTA!J46:AN46,LTA!J$101:AN$101,LTA!J$108:AN$108)</f>
        <v>0</v>
      </c>
      <c r="U46" s="37">
        <f>SUMPRODUCT(LTA!J46:AN46,LTA!J$102:AN$102,LTA!J$108:AN$108)</f>
        <v>0</v>
      </c>
      <c r="V46" s="66">
        <f>SUMPRODUCT(MTOA!B46:G46,MTOA!B$102:G$102,MTOA!B$108:G$108)</f>
        <v>0</v>
      </c>
      <c r="W46" s="66">
        <f>SUMPRODUCT(MTOA!B46:G46,MTOA!B$101:G$101,MTOA!B$108:G$108)</f>
        <v>0</v>
      </c>
      <c r="X46">
        <v>0</v>
      </c>
      <c r="Y46" s="34">
        <f>IEX!M46</f>
        <v>0</v>
      </c>
      <c r="Z46" s="34">
        <f>IEX!S46</f>
        <v>0</v>
      </c>
      <c r="AA46" s="75">
        <f>STOA!M46</f>
        <v>0</v>
      </c>
      <c r="AB46" s="75">
        <f>-STOA!S46</f>
        <v>0</v>
      </c>
      <c r="AC46">
        <f t="shared" si="0"/>
        <v>0.14803432559999999</v>
      </c>
      <c r="AD46">
        <f t="shared" si="1"/>
        <v>17.475099674399999</v>
      </c>
      <c r="AE46">
        <v>0</v>
      </c>
      <c r="AF46" s="24"/>
      <c r="AG46">
        <f t="shared" si="2"/>
        <v>17.475099674399999</v>
      </c>
      <c r="AI46" s="34">
        <f>PXIL!M46</f>
        <v>0</v>
      </c>
      <c r="AJ46" s="34">
        <f>PXIL!S46</f>
        <v>0</v>
      </c>
      <c r="AK46" s="34">
        <f>RTM_IEX!M46</f>
        <v>0</v>
      </c>
      <c r="AL46" s="34">
        <f>RTM_IEX!S46</f>
        <v>0</v>
      </c>
      <c r="AM46" s="34">
        <f>RTM_PXI!M46</f>
        <v>0</v>
      </c>
      <c r="AN46" s="34">
        <f>RTM_PXI!S46</f>
        <v>0</v>
      </c>
      <c r="AO46" s="148">
        <f>GDAM_IEX!M46</f>
        <v>0</v>
      </c>
      <c r="AP46" s="148">
        <f>GDAM_IEX!S46</f>
        <v>0</v>
      </c>
      <c r="AQ46" s="148">
        <f>GDAM_PXI!M46</f>
        <v>0</v>
      </c>
      <c r="AR46" s="148">
        <f>GDAM_PXI!S46</f>
        <v>0</v>
      </c>
      <c r="AS46">
        <f>HPX!M46</f>
        <v>0</v>
      </c>
      <c r="AT46">
        <f>HPX!S46</f>
        <v>0</v>
      </c>
    </row>
    <row r="47" spans="1:46">
      <c r="A47" t="s">
        <v>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>NRail_ISGS_exbus!DM47</f>
        <v>18.253530000000001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SUMPRODUCT(LTA!J47:AN47,LTA!J$101:AN$101,LTA!J$108:AN$108)</f>
        <v>0</v>
      </c>
      <c r="U47" s="37">
        <f>SUMPRODUCT(LTA!J47:AN47,LTA!J$102:AN$102,LTA!J$108:AN$108)</f>
        <v>0</v>
      </c>
      <c r="V47" s="66">
        <f>SUMPRODUCT(MTOA!B47:G47,MTOA!B$102:G$102,MTOA!B$108:G$108)</f>
        <v>0</v>
      </c>
      <c r="W47" s="66">
        <f>SUMPRODUCT(MTOA!B47:G47,MTOA!B$101:G$101,MTOA!B$108:G$108)</f>
        <v>0</v>
      </c>
      <c r="X47">
        <v>0</v>
      </c>
      <c r="Y47" s="34">
        <f>IEX!M47</f>
        <v>0</v>
      </c>
      <c r="Z47" s="34">
        <f>IEX!S47</f>
        <v>0</v>
      </c>
      <c r="AA47" s="75">
        <f>STOA!M47</f>
        <v>0</v>
      </c>
      <c r="AB47" s="75">
        <f>-STOA!S47</f>
        <v>0</v>
      </c>
      <c r="AC47">
        <f t="shared" si="0"/>
        <v>0.15332965200000001</v>
      </c>
      <c r="AD47">
        <f t="shared" si="1"/>
        <v>18.100200348000001</v>
      </c>
      <c r="AE47">
        <v>0</v>
      </c>
      <c r="AF47" s="24"/>
      <c r="AG47">
        <f t="shared" si="2"/>
        <v>18.100200348000001</v>
      </c>
      <c r="AI47" s="34">
        <f>PXIL!M47</f>
        <v>0</v>
      </c>
      <c r="AJ47" s="34">
        <f>PXIL!S47</f>
        <v>0</v>
      </c>
      <c r="AK47" s="34">
        <f>RTM_IEX!M47</f>
        <v>0</v>
      </c>
      <c r="AL47" s="34">
        <f>RTM_IEX!S47</f>
        <v>0</v>
      </c>
      <c r="AM47" s="34">
        <f>RTM_PXI!M47</f>
        <v>0</v>
      </c>
      <c r="AN47" s="34">
        <f>RTM_PXI!S47</f>
        <v>0</v>
      </c>
      <c r="AO47" s="148">
        <f>GDAM_IEX!M47</f>
        <v>0</v>
      </c>
      <c r="AP47" s="148">
        <f>GDAM_IEX!S47</f>
        <v>0</v>
      </c>
      <c r="AQ47" s="148">
        <f>GDAM_PXI!M47</f>
        <v>0</v>
      </c>
      <c r="AR47" s="148">
        <f>GDAM_PXI!S47</f>
        <v>0</v>
      </c>
      <c r="AS47">
        <f>HPX!M47</f>
        <v>0</v>
      </c>
      <c r="AT47">
        <f>HPX!S47</f>
        <v>0</v>
      </c>
    </row>
    <row r="48" spans="1:46">
      <c r="A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NRail_ISGS_exbus!DM48</f>
        <v>19.252016999999999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SUMPRODUCT(LTA!J48:AN48,LTA!J$101:AN$101,LTA!J$108:AN$108)</f>
        <v>0</v>
      </c>
      <c r="U48" s="37">
        <f>SUMPRODUCT(LTA!J48:AN48,LTA!J$102:AN$102,LTA!J$108:AN$108)</f>
        <v>0</v>
      </c>
      <c r="V48" s="66">
        <f>SUMPRODUCT(MTOA!B48:G48,MTOA!B$102:G$102,MTOA!B$108:G$108)</f>
        <v>0</v>
      </c>
      <c r="W48" s="66">
        <f>SUMPRODUCT(MTOA!B48:G48,MTOA!B$101:G$101,MTOA!B$108:G$108)</f>
        <v>0</v>
      </c>
      <c r="X48">
        <v>0</v>
      </c>
      <c r="Y48" s="34">
        <f>IEX!M48</f>
        <v>0</v>
      </c>
      <c r="Z48" s="34">
        <f>IEX!S48</f>
        <v>0</v>
      </c>
      <c r="AA48" s="75">
        <f>STOA!M48</f>
        <v>0</v>
      </c>
      <c r="AB48" s="75">
        <f>-STOA!S48</f>
        <v>0</v>
      </c>
      <c r="AC48">
        <f t="shared" si="0"/>
        <v>0.1629769428</v>
      </c>
      <c r="AD48">
        <f t="shared" si="1"/>
        <v>19.2390400572</v>
      </c>
      <c r="AE48">
        <v>0</v>
      </c>
      <c r="AF48" s="24"/>
      <c r="AG48">
        <f t="shared" si="2"/>
        <v>19.2390400572</v>
      </c>
      <c r="AI48" s="34">
        <f>PXIL!M48</f>
        <v>0</v>
      </c>
      <c r="AJ48" s="34">
        <f>PXIL!S48</f>
        <v>0</v>
      </c>
      <c r="AK48" s="34">
        <f>RTM_IEX!M48</f>
        <v>0.1</v>
      </c>
      <c r="AL48" s="34">
        <f>RTM_IEX!S48</f>
        <v>0</v>
      </c>
      <c r="AM48" s="34">
        <f>RTM_PXI!M48</f>
        <v>0</v>
      </c>
      <c r="AN48" s="34">
        <f>RTM_PXI!S48</f>
        <v>0</v>
      </c>
      <c r="AO48" s="148">
        <f>GDAM_IEX!M48</f>
        <v>0.05</v>
      </c>
      <c r="AP48" s="148">
        <f>GDAM_IEX!S48</f>
        <v>0</v>
      </c>
      <c r="AQ48" s="148">
        <f>GDAM_PXI!M48</f>
        <v>0</v>
      </c>
      <c r="AR48" s="148">
        <f>GDAM_PXI!S48</f>
        <v>0</v>
      </c>
      <c r="AS48">
        <f>HPX!M48</f>
        <v>0</v>
      </c>
      <c r="AT48">
        <f>HPX!S48</f>
        <v>0</v>
      </c>
    </row>
    <row r="49" spans="1:46">
      <c r="A49" t="s">
        <v>91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>NRail_ISGS_exbus!DM49</f>
        <v>18.190197999999999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SUMPRODUCT(LTA!J49:AN49,LTA!J$101:AN$101,LTA!J$108:AN$108)</f>
        <v>0</v>
      </c>
      <c r="U49" s="37">
        <f>SUMPRODUCT(LTA!J49:AN49,LTA!J$102:AN$102,LTA!J$108:AN$108)</f>
        <v>0</v>
      </c>
      <c r="V49" s="66">
        <f>SUMPRODUCT(MTOA!B49:G49,MTOA!B$102:G$102,MTOA!B$108:G$108)</f>
        <v>0</v>
      </c>
      <c r="W49" s="66">
        <f>SUMPRODUCT(MTOA!B49:G49,MTOA!B$101:G$101,MTOA!B$108:G$108)</f>
        <v>0</v>
      </c>
      <c r="X49">
        <v>0</v>
      </c>
      <c r="Y49" s="34">
        <f>IEX!M49</f>
        <v>0</v>
      </c>
      <c r="Z49" s="34">
        <f>IEX!S49</f>
        <v>0</v>
      </c>
      <c r="AA49" s="75">
        <f>STOA!M49</f>
        <v>0</v>
      </c>
      <c r="AB49" s="75">
        <f>-STOA!S49</f>
        <v>0</v>
      </c>
      <c r="AC49">
        <f t="shared" si="0"/>
        <v>0.15279766319999999</v>
      </c>
      <c r="AD49">
        <f t="shared" si="1"/>
        <v>18.037400336799998</v>
      </c>
      <c r="AE49">
        <v>0</v>
      </c>
      <c r="AF49" s="24"/>
      <c r="AG49">
        <f t="shared" si="2"/>
        <v>18.037400336799998</v>
      </c>
      <c r="AI49" s="34">
        <f>PXIL!M49</f>
        <v>0</v>
      </c>
      <c r="AJ49" s="34">
        <f>PXIL!S49</f>
        <v>0</v>
      </c>
      <c r="AK49" s="34">
        <f>RTM_IEX!M49</f>
        <v>0</v>
      </c>
      <c r="AL49" s="34">
        <f>RTM_IEX!S49</f>
        <v>0</v>
      </c>
      <c r="AM49" s="34">
        <f>RTM_PXI!M49</f>
        <v>0</v>
      </c>
      <c r="AN49" s="34">
        <f>RTM_PXI!S49</f>
        <v>0</v>
      </c>
      <c r="AO49" s="148">
        <f>GDAM_IEX!M49</f>
        <v>0</v>
      </c>
      <c r="AP49" s="148">
        <f>GDAM_IEX!S49</f>
        <v>0</v>
      </c>
      <c r="AQ49" s="148">
        <f>GDAM_PXI!M49</f>
        <v>0</v>
      </c>
      <c r="AR49" s="148">
        <f>GDAM_PXI!S49</f>
        <v>0</v>
      </c>
      <c r="AS49">
        <f>HPX!M49</f>
        <v>0</v>
      </c>
      <c r="AT49">
        <f>HPX!S49</f>
        <v>0</v>
      </c>
    </row>
    <row r="50" spans="1:46">
      <c r="A50" t="s">
        <v>92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>NRail_ISGS_exbus!DM50</f>
        <v>15.744151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SUMPRODUCT(LTA!J50:AN50,LTA!J$101:AN$101,LTA!J$108:AN$108)</f>
        <v>0</v>
      </c>
      <c r="U50" s="37">
        <f>SUMPRODUCT(LTA!J50:AN50,LTA!J$102:AN$102,LTA!J$108:AN$108)</f>
        <v>0</v>
      </c>
      <c r="V50" s="66">
        <f>SUMPRODUCT(MTOA!B50:G50,MTOA!B$102:G$102,MTOA!B$108:G$108)</f>
        <v>0</v>
      </c>
      <c r="W50" s="66">
        <f>SUMPRODUCT(MTOA!B50:G50,MTOA!B$101:G$101,MTOA!B$108:G$108)</f>
        <v>0</v>
      </c>
      <c r="X50">
        <v>0</v>
      </c>
      <c r="Y50" s="34">
        <f>IEX!M50</f>
        <v>0</v>
      </c>
      <c r="Z50" s="34">
        <f>IEX!S50</f>
        <v>0</v>
      </c>
      <c r="AA50" s="75">
        <f>STOA!M50</f>
        <v>0</v>
      </c>
      <c r="AB50" s="75">
        <f>-STOA!S50</f>
        <v>0</v>
      </c>
      <c r="AC50">
        <f t="shared" si="0"/>
        <v>0.1322508684</v>
      </c>
      <c r="AD50">
        <f t="shared" si="1"/>
        <v>15.611900131600001</v>
      </c>
      <c r="AE50">
        <v>0</v>
      </c>
      <c r="AF50" s="24"/>
      <c r="AG50">
        <f t="shared" si="2"/>
        <v>15.611900131600001</v>
      </c>
      <c r="AI50" s="34">
        <f>PXIL!M50</f>
        <v>0</v>
      </c>
      <c r="AJ50" s="34">
        <f>PXIL!S50</f>
        <v>0</v>
      </c>
      <c r="AK50" s="34">
        <f>RTM_IEX!M50</f>
        <v>0</v>
      </c>
      <c r="AL50" s="34">
        <f>RTM_IEX!S50</f>
        <v>0</v>
      </c>
      <c r="AM50" s="34">
        <f>RTM_PXI!M50</f>
        <v>0</v>
      </c>
      <c r="AN50" s="34">
        <f>RTM_PXI!S50</f>
        <v>0</v>
      </c>
      <c r="AO50" s="148">
        <f>GDAM_IEX!M50</f>
        <v>0</v>
      </c>
      <c r="AP50" s="148">
        <f>GDAM_IEX!S50</f>
        <v>0</v>
      </c>
      <c r="AQ50" s="148">
        <f>GDAM_PXI!M50</f>
        <v>0</v>
      </c>
      <c r="AR50" s="148">
        <f>GDAM_PXI!S50</f>
        <v>0</v>
      </c>
      <c r="AS50">
        <f>HPX!M50</f>
        <v>0</v>
      </c>
      <c r="AT50">
        <f>HPX!S50</f>
        <v>0</v>
      </c>
    </row>
    <row r="51" spans="1:46">
      <c r="A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>NRail_ISGS_exbus!DM51</f>
        <v>19.252016999999999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SUMPRODUCT(LTA!J51:AN51,LTA!J$101:AN$101,LTA!J$108:AN$108)</f>
        <v>0</v>
      </c>
      <c r="U51" s="37">
        <f>SUMPRODUCT(LTA!J51:AN51,LTA!J$102:AN$102,LTA!J$108:AN$108)</f>
        <v>0</v>
      </c>
      <c r="V51" s="66">
        <f>SUMPRODUCT(MTOA!B51:G51,MTOA!B$102:G$102,MTOA!B$108:G$108)</f>
        <v>0</v>
      </c>
      <c r="W51" s="66">
        <f>SUMPRODUCT(MTOA!B51:G51,MTOA!B$101:G$101,MTOA!B$108:G$108)</f>
        <v>0</v>
      </c>
      <c r="X51">
        <v>0</v>
      </c>
      <c r="Y51" s="34">
        <f>IEX!M51</f>
        <v>0</v>
      </c>
      <c r="Z51" s="34">
        <f>IEX!S51</f>
        <v>0</v>
      </c>
      <c r="AA51" s="75">
        <f>STOA!M51</f>
        <v>0</v>
      </c>
      <c r="AB51" s="75">
        <f>-STOA!S51</f>
        <v>0</v>
      </c>
      <c r="AC51">
        <f t="shared" si="0"/>
        <v>0.17146094279999999</v>
      </c>
      <c r="AD51">
        <f t="shared" si="1"/>
        <v>20.240556057199999</v>
      </c>
      <c r="AE51">
        <v>0</v>
      </c>
      <c r="AF51" s="24"/>
      <c r="AG51">
        <f t="shared" si="2"/>
        <v>20.240556057199999</v>
      </c>
      <c r="AI51" s="34">
        <f>PXIL!M51</f>
        <v>0</v>
      </c>
      <c r="AJ51" s="34">
        <f>PXIL!S51</f>
        <v>0</v>
      </c>
      <c r="AK51" s="34">
        <f>RTM_IEX!M51</f>
        <v>0</v>
      </c>
      <c r="AL51" s="34">
        <f>RTM_IEX!S51</f>
        <v>0</v>
      </c>
      <c r="AM51" s="34">
        <f>RTM_PXI!M51</f>
        <v>0</v>
      </c>
      <c r="AN51" s="34">
        <f>RTM_PXI!S51</f>
        <v>0</v>
      </c>
      <c r="AO51" s="148">
        <f>GDAM_IEX!M51</f>
        <v>1.1599999999999999</v>
      </c>
      <c r="AP51" s="148">
        <f>GDAM_IEX!S51</f>
        <v>0</v>
      </c>
      <c r="AQ51" s="148">
        <f>GDAM_PXI!M51</f>
        <v>0</v>
      </c>
      <c r="AR51" s="148">
        <f>GDAM_PXI!S51</f>
        <v>0</v>
      </c>
      <c r="AS51">
        <f>HPX!M51</f>
        <v>0</v>
      </c>
      <c r="AT51">
        <f>HPX!S51</f>
        <v>0</v>
      </c>
    </row>
    <row r="52" spans="1:46">
      <c r="A52" t="s">
        <v>94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>NRail_ISGS_exbus!DM52</f>
        <v>19.252016999999999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SUMPRODUCT(LTA!J52:AN52,LTA!J$101:AN$101,LTA!J$108:AN$108)</f>
        <v>0</v>
      </c>
      <c r="U52" s="37">
        <f>SUMPRODUCT(LTA!J52:AN52,LTA!J$102:AN$102,LTA!J$108:AN$108)</f>
        <v>0</v>
      </c>
      <c r="V52" s="66">
        <f>SUMPRODUCT(MTOA!B52:G52,MTOA!B$102:G$102,MTOA!B$108:G$108)</f>
        <v>0</v>
      </c>
      <c r="W52" s="66">
        <f>SUMPRODUCT(MTOA!B52:G52,MTOA!B$101:G$101,MTOA!B$108:G$108)</f>
        <v>0</v>
      </c>
      <c r="X52">
        <v>0</v>
      </c>
      <c r="Y52" s="34">
        <f>IEX!M52</f>
        <v>0</v>
      </c>
      <c r="Z52" s="34">
        <f>IEX!S52</f>
        <v>0</v>
      </c>
      <c r="AA52" s="75">
        <f>STOA!M52</f>
        <v>0</v>
      </c>
      <c r="AB52" s="75">
        <f>-STOA!S52</f>
        <v>0</v>
      </c>
      <c r="AC52">
        <f t="shared" si="0"/>
        <v>0.16658894279999997</v>
      </c>
      <c r="AD52">
        <f t="shared" si="1"/>
        <v>19.665428057199996</v>
      </c>
      <c r="AE52">
        <v>0</v>
      </c>
      <c r="AF52" s="24"/>
      <c r="AG52">
        <f t="shared" si="2"/>
        <v>19.665428057199996</v>
      </c>
      <c r="AI52" s="34">
        <f>PXIL!M52</f>
        <v>0</v>
      </c>
      <c r="AJ52" s="34">
        <f>PXIL!S52</f>
        <v>0</v>
      </c>
      <c r="AK52" s="34">
        <f>RTM_IEX!M52</f>
        <v>0</v>
      </c>
      <c r="AL52" s="34">
        <f>RTM_IEX!S52</f>
        <v>0</v>
      </c>
      <c r="AM52" s="34">
        <f>RTM_PXI!M52</f>
        <v>0</v>
      </c>
      <c r="AN52" s="34">
        <f>RTM_PXI!S52</f>
        <v>0</v>
      </c>
      <c r="AO52" s="148">
        <f>GDAM_IEX!M52</f>
        <v>0.57999999999999996</v>
      </c>
      <c r="AP52" s="148">
        <f>GDAM_IEX!S52</f>
        <v>0</v>
      </c>
      <c r="AQ52" s="148">
        <f>GDAM_PXI!M52</f>
        <v>0</v>
      </c>
      <c r="AR52" s="148">
        <f>GDAM_PXI!S52</f>
        <v>0</v>
      </c>
      <c r="AS52">
        <f>HPX!M52</f>
        <v>0</v>
      </c>
      <c r="AT52">
        <f>HPX!S52</f>
        <v>0</v>
      </c>
    </row>
    <row r="53" spans="1:46">
      <c r="A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>NRail_ISGS_exbus!DM53</f>
        <v>19.252016999999999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SUMPRODUCT(LTA!J53:AN53,LTA!J$101:AN$101,LTA!J$108:AN$108)</f>
        <v>0</v>
      </c>
      <c r="U53" s="37">
        <f>SUMPRODUCT(LTA!J53:AN53,LTA!J$102:AN$102,LTA!J$108:AN$108)</f>
        <v>0</v>
      </c>
      <c r="V53" s="66">
        <f>SUMPRODUCT(MTOA!B53:G53,MTOA!B$102:G$102,MTOA!B$108:G$108)</f>
        <v>0</v>
      </c>
      <c r="W53" s="66">
        <f>SUMPRODUCT(MTOA!B53:G53,MTOA!B$101:G$101,MTOA!B$108:G$108)</f>
        <v>0</v>
      </c>
      <c r="X53">
        <v>0</v>
      </c>
      <c r="Y53" s="34">
        <f>IEX!M53</f>
        <v>0</v>
      </c>
      <c r="Z53" s="34">
        <f>IEX!S53</f>
        <v>0</v>
      </c>
      <c r="AA53" s="75">
        <f>STOA!M53</f>
        <v>0</v>
      </c>
      <c r="AB53" s="75">
        <f>-STOA!S53</f>
        <v>0</v>
      </c>
      <c r="AC53">
        <f t="shared" si="0"/>
        <v>0.18674894279999998</v>
      </c>
      <c r="AD53">
        <f t="shared" si="1"/>
        <v>22.045268057199998</v>
      </c>
      <c r="AE53">
        <v>0</v>
      </c>
      <c r="AF53" s="24"/>
      <c r="AG53">
        <f t="shared" si="2"/>
        <v>22.045268057199998</v>
      </c>
      <c r="AI53" s="34">
        <f>PXIL!M53</f>
        <v>0</v>
      </c>
      <c r="AJ53" s="34">
        <f>PXIL!S53</f>
        <v>0</v>
      </c>
      <c r="AK53" s="34">
        <f>RTM_IEX!M53</f>
        <v>0</v>
      </c>
      <c r="AL53" s="34">
        <f>RTM_IEX!S53</f>
        <v>0</v>
      </c>
      <c r="AM53" s="34">
        <f>RTM_PXI!M53</f>
        <v>0</v>
      </c>
      <c r="AN53" s="34">
        <f>RTM_PXI!S53</f>
        <v>0</v>
      </c>
      <c r="AO53" s="148">
        <f>GDAM_IEX!M53</f>
        <v>2.98</v>
      </c>
      <c r="AP53" s="148">
        <f>GDAM_IEX!S53</f>
        <v>0</v>
      </c>
      <c r="AQ53" s="148">
        <f>GDAM_PXI!M53</f>
        <v>0</v>
      </c>
      <c r="AR53" s="148">
        <f>GDAM_PXI!S53</f>
        <v>0</v>
      </c>
      <c r="AS53">
        <f>HPX!M53</f>
        <v>0</v>
      </c>
      <c r="AT53">
        <f>HPX!S53</f>
        <v>0</v>
      </c>
    </row>
    <row r="54" spans="1:46">
      <c r="A54" t="s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>NRail_ISGS_exbus!DM54</f>
        <v>19.252016999999999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SUMPRODUCT(LTA!J54:AN54,LTA!J$101:AN$101,LTA!J$108:AN$108)</f>
        <v>0</v>
      </c>
      <c r="U54" s="37">
        <f>SUMPRODUCT(LTA!J54:AN54,LTA!J$102:AN$102,LTA!J$108:AN$108)</f>
        <v>0</v>
      </c>
      <c r="V54" s="66">
        <f>SUMPRODUCT(MTOA!B54:G54,MTOA!B$102:G$102,MTOA!B$108:G$108)</f>
        <v>0</v>
      </c>
      <c r="W54" s="66">
        <f>SUMPRODUCT(MTOA!B54:G54,MTOA!B$101:G$101,MTOA!B$108:G$108)</f>
        <v>0</v>
      </c>
      <c r="X54">
        <v>0</v>
      </c>
      <c r="Y54" s="34">
        <f>IEX!M54</f>
        <v>0</v>
      </c>
      <c r="Z54" s="34">
        <f>IEX!S54</f>
        <v>0</v>
      </c>
      <c r="AA54" s="75">
        <f>STOA!M54</f>
        <v>0</v>
      </c>
      <c r="AB54" s="75">
        <f>-STOA!S54</f>
        <v>0</v>
      </c>
      <c r="AC54">
        <f t="shared" si="0"/>
        <v>0.18758894279999999</v>
      </c>
      <c r="AD54">
        <f t="shared" si="1"/>
        <v>22.144428057199999</v>
      </c>
      <c r="AE54">
        <v>0</v>
      </c>
      <c r="AF54" s="24"/>
      <c r="AG54">
        <f t="shared" si="2"/>
        <v>22.144428057199999</v>
      </c>
      <c r="AI54" s="34">
        <f>PXIL!M54</f>
        <v>0</v>
      </c>
      <c r="AJ54" s="34">
        <f>PXIL!S54</f>
        <v>0</v>
      </c>
      <c r="AK54" s="34">
        <f>RTM_IEX!M54</f>
        <v>0</v>
      </c>
      <c r="AL54" s="34">
        <f>RTM_IEX!S54</f>
        <v>0</v>
      </c>
      <c r="AM54" s="34">
        <f>RTM_PXI!M54</f>
        <v>0</v>
      </c>
      <c r="AN54" s="34">
        <f>RTM_PXI!S54</f>
        <v>0</v>
      </c>
      <c r="AO54" s="148">
        <f>GDAM_IEX!M54</f>
        <v>3.08</v>
      </c>
      <c r="AP54" s="148">
        <f>GDAM_IEX!S54</f>
        <v>0</v>
      </c>
      <c r="AQ54" s="148">
        <f>GDAM_PXI!M54</f>
        <v>0</v>
      </c>
      <c r="AR54" s="148">
        <f>GDAM_PXI!S54</f>
        <v>0</v>
      </c>
      <c r="AS54">
        <f>HPX!M54</f>
        <v>0</v>
      </c>
      <c r="AT54">
        <f>HPX!S54</f>
        <v>0</v>
      </c>
    </row>
    <row r="55" spans="1:46">
      <c r="A55" t="s">
        <v>97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>NRail_ISGS_exbus!DM55</f>
        <v>19.252016999999999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SUMPRODUCT(LTA!J55:AN55,LTA!J$101:AN$101,LTA!J$108:AN$108)</f>
        <v>0</v>
      </c>
      <c r="U55" s="37">
        <f>SUMPRODUCT(LTA!J55:AN55,LTA!J$102:AN$102,LTA!J$108:AN$108)</f>
        <v>0</v>
      </c>
      <c r="V55" s="66">
        <f>SUMPRODUCT(MTOA!B55:G55,MTOA!B$102:G$102,MTOA!B$108:G$108)</f>
        <v>0</v>
      </c>
      <c r="W55" s="66">
        <f>SUMPRODUCT(MTOA!B55:G55,MTOA!B$101:G$101,MTOA!B$108:G$108)</f>
        <v>0</v>
      </c>
      <c r="X55">
        <v>0</v>
      </c>
      <c r="Y55" s="34">
        <f>IEX!M55</f>
        <v>0</v>
      </c>
      <c r="Z55" s="34">
        <f>IEX!S55</f>
        <v>0</v>
      </c>
      <c r="AA55" s="75">
        <f>STOA!M55</f>
        <v>0</v>
      </c>
      <c r="AB55" s="75">
        <f>-STOA!S55</f>
        <v>0</v>
      </c>
      <c r="AC55">
        <f t="shared" si="0"/>
        <v>0.2038009428</v>
      </c>
      <c r="AD55">
        <f t="shared" si="1"/>
        <v>24.058216057199999</v>
      </c>
      <c r="AE55">
        <v>0</v>
      </c>
      <c r="AF55" s="24"/>
      <c r="AG55">
        <f t="shared" si="2"/>
        <v>24.058216057199999</v>
      </c>
      <c r="AI55" s="34">
        <f>PXIL!M55</f>
        <v>0</v>
      </c>
      <c r="AJ55" s="34">
        <f>PXIL!S55</f>
        <v>0</v>
      </c>
      <c r="AK55" s="34">
        <f>RTM_IEX!M55</f>
        <v>0</v>
      </c>
      <c r="AL55" s="34">
        <f>RTM_IEX!S55</f>
        <v>0</v>
      </c>
      <c r="AM55" s="34">
        <f>RTM_PXI!M55</f>
        <v>0</v>
      </c>
      <c r="AN55" s="34">
        <f>RTM_PXI!S55</f>
        <v>0</v>
      </c>
      <c r="AO55" s="148">
        <f>GDAM_IEX!M55</f>
        <v>5.01</v>
      </c>
      <c r="AP55" s="148">
        <f>GDAM_IEX!S55</f>
        <v>0</v>
      </c>
      <c r="AQ55" s="148">
        <f>GDAM_PXI!M55</f>
        <v>0</v>
      </c>
      <c r="AR55" s="148">
        <f>GDAM_PXI!S55</f>
        <v>0</v>
      </c>
      <c r="AS55">
        <f>HPX!M55</f>
        <v>0</v>
      </c>
      <c r="AT55">
        <f>HPX!S55</f>
        <v>0</v>
      </c>
    </row>
    <row r="56" spans="1:46">
      <c r="A56" t="s">
        <v>98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>NRail_ISGS_exbus!DM56</f>
        <v>19.252016999999999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SUMPRODUCT(LTA!J56:AN56,LTA!J$101:AN$101,LTA!J$108:AN$108)</f>
        <v>0</v>
      </c>
      <c r="U56" s="37">
        <f>SUMPRODUCT(LTA!J56:AN56,LTA!J$102:AN$102,LTA!J$108:AN$108)</f>
        <v>0</v>
      </c>
      <c r="V56" s="66">
        <f>SUMPRODUCT(MTOA!B56:G56,MTOA!B$102:G$102,MTOA!B$108:G$108)</f>
        <v>0</v>
      </c>
      <c r="W56" s="66">
        <f>SUMPRODUCT(MTOA!B56:G56,MTOA!B$101:G$101,MTOA!B$108:G$108)</f>
        <v>0</v>
      </c>
      <c r="X56">
        <v>0</v>
      </c>
      <c r="Y56" s="34">
        <f>IEX!M56</f>
        <v>0</v>
      </c>
      <c r="Z56" s="34">
        <f>IEX!S56</f>
        <v>0</v>
      </c>
      <c r="AA56" s="75">
        <f>STOA!M56</f>
        <v>0</v>
      </c>
      <c r="AB56" s="75">
        <f>-STOA!S56</f>
        <v>0</v>
      </c>
      <c r="AC56">
        <f t="shared" si="0"/>
        <v>0.18918494279999998</v>
      </c>
      <c r="AD56">
        <f t="shared" si="1"/>
        <v>22.332832057199997</v>
      </c>
      <c r="AE56">
        <v>0</v>
      </c>
      <c r="AF56" s="24"/>
      <c r="AG56">
        <f t="shared" si="2"/>
        <v>22.332832057199997</v>
      </c>
      <c r="AI56" s="34">
        <f>PXIL!M56</f>
        <v>0</v>
      </c>
      <c r="AJ56" s="34">
        <f>PXIL!S56</f>
        <v>0</v>
      </c>
      <c r="AK56" s="34">
        <f>RTM_IEX!M56</f>
        <v>0</v>
      </c>
      <c r="AL56" s="34">
        <f>RTM_IEX!S56</f>
        <v>0</v>
      </c>
      <c r="AM56" s="34">
        <f>RTM_PXI!M56</f>
        <v>0</v>
      </c>
      <c r="AN56" s="34">
        <f>RTM_PXI!S56</f>
        <v>0</v>
      </c>
      <c r="AO56" s="148">
        <f>GDAM_IEX!M56</f>
        <v>3.27</v>
      </c>
      <c r="AP56" s="148">
        <f>GDAM_IEX!S56</f>
        <v>0</v>
      </c>
      <c r="AQ56" s="148">
        <f>GDAM_PXI!M56</f>
        <v>0</v>
      </c>
      <c r="AR56" s="148">
        <f>GDAM_PXI!S56</f>
        <v>0</v>
      </c>
      <c r="AS56">
        <f>HPX!M56</f>
        <v>0</v>
      </c>
      <c r="AT56">
        <f>HPX!S56</f>
        <v>0</v>
      </c>
    </row>
    <row r="57" spans="1:46">
      <c r="A57" t="s">
        <v>99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>NRail_ISGS_exbus!DM57</f>
        <v>19.252016999999999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SUMPRODUCT(LTA!J57:AN57,LTA!J$101:AN$101,LTA!J$108:AN$108)</f>
        <v>0</v>
      </c>
      <c r="U57" s="37">
        <f>SUMPRODUCT(LTA!J57:AN57,LTA!J$102:AN$102,LTA!J$108:AN$108)</f>
        <v>0</v>
      </c>
      <c r="V57" s="66">
        <f>SUMPRODUCT(MTOA!B57:G57,MTOA!B$102:G$102,MTOA!B$108:G$108)</f>
        <v>0</v>
      </c>
      <c r="W57" s="66">
        <f>SUMPRODUCT(MTOA!B57:G57,MTOA!B$101:G$101,MTOA!B$108:G$108)</f>
        <v>0</v>
      </c>
      <c r="X57">
        <v>0</v>
      </c>
      <c r="Y57" s="34">
        <f>IEX!M57</f>
        <v>0</v>
      </c>
      <c r="Z57" s="34">
        <f>IEX!S57</f>
        <v>0</v>
      </c>
      <c r="AA57" s="75">
        <f>STOA!M57</f>
        <v>0</v>
      </c>
      <c r="AB57" s="75">
        <f>-STOA!S57</f>
        <v>0</v>
      </c>
      <c r="AC57">
        <f t="shared" si="0"/>
        <v>0.21505694279999998</v>
      </c>
      <c r="AD57">
        <f t="shared" si="1"/>
        <v>25.386960057199996</v>
      </c>
      <c r="AE57">
        <v>0</v>
      </c>
      <c r="AF57" s="24"/>
      <c r="AG57">
        <f t="shared" si="2"/>
        <v>25.386960057199996</v>
      </c>
      <c r="AI57" s="34">
        <f>PXIL!M57</f>
        <v>0</v>
      </c>
      <c r="AJ57" s="34">
        <f>PXIL!S57</f>
        <v>0</v>
      </c>
      <c r="AK57" s="34">
        <f>RTM_IEX!M57</f>
        <v>0</v>
      </c>
      <c r="AL57" s="34">
        <f>RTM_IEX!S57</f>
        <v>0</v>
      </c>
      <c r="AM57" s="34">
        <f>RTM_PXI!M57</f>
        <v>0</v>
      </c>
      <c r="AN57" s="34">
        <f>RTM_PXI!S57</f>
        <v>0</v>
      </c>
      <c r="AO57" s="148">
        <f>GDAM_IEX!M57</f>
        <v>6.35</v>
      </c>
      <c r="AP57" s="148">
        <f>GDAM_IEX!S57</f>
        <v>0</v>
      </c>
      <c r="AQ57" s="148">
        <f>GDAM_PXI!M57</f>
        <v>0</v>
      </c>
      <c r="AR57" s="148">
        <f>GDAM_PXI!S57</f>
        <v>0</v>
      </c>
      <c r="AS57">
        <f>HPX!M57</f>
        <v>0</v>
      </c>
      <c r="AT57">
        <f>HPX!S57</f>
        <v>0</v>
      </c>
    </row>
    <row r="58" spans="1:46">
      <c r="A58" t="s">
        <v>100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>NRail_ISGS_exbus!DM58</f>
        <v>19.252016999999999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SUMPRODUCT(LTA!J58:AN58,LTA!J$101:AN$101,LTA!J$108:AN$108)</f>
        <v>0</v>
      </c>
      <c r="U58" s="37">
        <f>SUMPRODUCT(LTA!J58:AN58,LTA!J$102:AN$102,LTA!J$108:AN$108)</f>
        <v>0</v>
      </c>
      <c r="V58" s="66">
        <f>SUMPRODUCT(MTOA!B58:G58,MTOA!B$102:G$102,MTOA!B$108:G$108)</f>
        <v>0</v>
      </c>
      <c r="W58" s="66">
        <f>SUMPRODUCT(MTOA!B58:G58,MTOA!B$101:G$101,MTOA!B$108:G$108)</f>
        <v>0</v>
      </c>
      <c r="X58">
        <v>0</v>
      </c>
      <c r="Y58" s="34">
        <f>IEX!M58</f>
        <v>0</v>
      </c>
      <c r="Z58" s="34">
        <f>IEX!S58</f>
        <v>0</v>
      </c>
      <c r="AA58" s="75">
        <f>STOA!M58</f>
        <v>0</v>
      </c>
      <c r="AB58" s="75">
        <f>-STOA!S58</f>
        <v>0</v>
      </c>
      <c r="AC58">
        <f t="shared" si="0"/>
        <v>0.19162094279999997</v>
      </c>
      <c r="AD58">
        <f t="shared" si="1"/>
        <v>22.620396057199997</v>
      </c>
      <c r="AE58">
        <v>0</v>
      </c>
      <c r="AF58" s="24"/>
      <c r="AG58">
        <f t="shared" si="2"/>
        <v>22.620396057199997</v>
      </c>
      <c r="AI58" s="34">
        <f>PXIL!M58</f>
        <v>0</v>
      </c>
      <c r="AJ58" s="34">
        <f>PXIL!S58</f>
        <v>0</v>
      </c>
      <c r="AK58" s="34">
        <f>RTM_IEX!M58</f>
        <v>0</v>
      </c>
      <c r="AL58" s="34">
        <f>RTM_IEX!S58</f>
        <v>0</v>
      </c>
      <c r="AM58" s="34">
        <f>RTM_PXI!M58</f>
        <v>0</v>
      </c>
      <c r="AN58" s="34">
        <f>RTM_PXI!S58</f>
        <v>0</v>
      </c>
      <c r="AO58" s="148">
        <f>GDAM_IEX!M58</f>
        <v>3.56</v>
      </c>
      <c r="AP58" s="148">
        <f>GDAM_IEX!S58</f>
        <v>0</v>
      </c>
      <c r="AQ58" s="148">
        <f>GDAM_PXI!M58</f>
        <v>0</v>
      </c>
      <c r="AR58" s="148">
        <f>GDAM_PXI!S58</f>
        <v>0</v>
      </c>
      <c r="AS58">
        <f>HPX!M58</f>
        <v>0</v>
      </c>
      <c r="AT58">
        <f>HPX!S58</f>
        <v>0</v>
      </c>
    </row>
    <row r="59" spans="1:46">
      <c r="A59" t="s">
        <v>101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>NRail_ISGS_exbus!DM59</f>
        <v>19.252016999999999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SUMPRODUCT(LTA!J59:AN59,LTA!J$101:AN$101,LTA!J$108:AN$108)</f>
        <v>0</v>
      </c>
      <c r="U59" s="37">
        <f>SUMPRODUCT(LTA!J59:AN59,LTA!J$102:AN$102,LTA!J$108:AN$108)</f>
        <v>0</v>
      </c>
      <c r="V59" s="66">
        <f>SUMPRODUCT(MTOA!B59:G59,MTOA!B$102:G$102,MTOA!B$108:G$108)</f>
        <v>0</v>
      </c>
      <c r="W59" s="66">
        <f>SUMPRODUCT(MTOA!B59:G59,MTOA!B$101:G$101,MTOA!B$108:G$108)</f>
        <v>0</v>
      </c>
      <c r="X59">
        <v>0</v>
      </c>
      <c r="Y59" s="34">
        <f>IEX!M59</f>
        <v>0</v>
      </c>
      <c r="Z59" s="34">
        <f>IEX!S59</f>
        <v>0</v>
      </c>
      <c r="AA59" s="75">
        <f>STOA!M59</f>
        <v>0</v>
      </c>
      <c r="AB59" s="75">
        <f>-STOA!S59</f>
        <v>0</v>
      </c>
      <c r="AC59">
        <f t="shared" si="0"/>
        <v>0.20858894279999998</v>
      </c>
      <c r="AD59">
        <f t="shared" si="1"/>
        <v>24.623428057200002</v>
      </c>
      <c r="AE59">
        <v>0</v>
      </c>
      <c r="AF59" s="24"/>
      <c r="AG59">
        <f t="shared" si="2"/>
        <v>24.623428057200002</v>
      </c>
      <c r="AI59" s="34">
        <f>PXIL!M59</f>
        <v>0</v>
      </c>
      <c r="AJ59" s="34">
        <f>PXIL!S59</f>
        <v>0</v>
      </c>
      <c r="AK59" s="34">
        <f>RTM_IEX!M59</f>
        <v>0</v>
      </c>
      <c r="AL59" s="34">
        <f>RTM_IEX!S59</f>
        <v>0</v>
      </c>
      <c r="AM59" s="34">
        <f>RTM_PXI!M59</f>
        <v>0</v>
      </c>
      <c r="AN59" s="34">
        <f>RTM_PXI!S59</f>
        <v>0</v>
      </c>
      <c r="AO59" s="148">
        <f>GDAM_IEX!M59</f>
        <v>5.58</v>
      </c>
      <c r="AP59" s="148">
        <f>GDAM_IEX!S59</f>
        <v>0</v>
      </c>
      <c r="AQ59" s="148">
        <f>GDAM_PXI!M59</f>
        <v>0</v>
      </c>
      <c r="AR59" s="148">
        <f>GDAM_PXI!S59</f>
        <v>0</v>
      </c>
      <c r="AS59">
        <f>HPX!M59</f>
        <v>0</v>
      </c>
      <c r="AT59">
        <f>HPX!S59</f>
        <v>0</v>
      </c>
    </row>
    <row r="60" spans="1:46">
      <c r="A60" t="s">
        <v>102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>NRail_ISGS_exbus!DM60</f>
        <v>19.252016999999999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SUMPRODUCT(LTA!J60:AN60,LTA!J$101:AN$101,LTA!J$108:AN$108)</f>
        <v>0</v>
      </c>
      <c r="U60" s="37">
        <f>SUMPRODUCT(LTA!J60:AN60,LTA!J$102:AN$102,LTA!J$108:AN$108)</f>
        <v>0</v>
      </c>
      <c r="V60" s="66">
        <f>SUMPRODUCT(MTOA!B60:G60,MTOA!B$102:G$102,MTOA!B$108:G$108)</f>
        <v>0</v>
      </c>
      <c r="W60" s="66">
        <f>SUMPRODUCT(MTOA!B60:G60,MTOA!B$101:G$101,MTOA!B$108:G$108)</f>
        <v>0</v>
      </c>
      <c r="X60">
        <v>0</v>
      </c>
      <c r="Y60" s="34">
        <f>IEX!M60</f>
        <v>0</v>
      </c>
      <c r="Z60" s="34">
        <f>IEX!S60</f>
        <v>0</v>
      </c>
      <c r="AA60" s="75">
        <f>STOA!M60</f>
        <v>0</v>
      </c>
      <c r="AB60" s="75">
        <f>-STOA!S60</f>
        <v>0</v>
      </c>
      <c r="AC60">
        <f t="shared" si="0"/>
        <v>0.20942894279999999</v>
      </c>
      <c r="AD60">
        <f t="shared" si="1"/>
        <v>24.722588057199999</v>
      </c>
      <c r="AE60">
        <v>0</v>
      </c>
      <c r="AF60" s="24"/>
      <c r="AG60">
        <f t="shared" si="2"/>
        <v>24.722588057199999</v>
      </c>
      <c r="AI60" s="34">
        <f>PXIL!M60</f>
        <v>0</v>
      </c>
      <c r="AJ60" s="34">
        <f>PXIL!S60</f>
        <v>0</v>
      </c>
      <c r="AK60" s="34">
        <f>RTM_IEX!M60</f>
        <v>0</v>
      </c>
      <c r="AL60" s="34">
        <f>RTM_IEX!S60</f>
        <v>0</v>
      </c>
      <c r="AM60" s="34">
        <f>RTM_PXI!M60</f>
        <v>0</v>
      </c>
      <c r="AN60" s="34">
        <f>RTM_PXI!S60</f>
        <v>0</v>
      </c>
      <c r="AO60" s="148">
        <f>GDAM_IEX!M60</f>
        <v>5.68</v>
      </c>
      <c r="AP60" s="148">
        <f>GDAM_IEX!S60</f>
        <v>0</v>
      </c>
      <c r="AQ60" s="148">
        <f>GDAM_PXI!M60</f>
        <v>0</v>
      </c>
      <c r="AR60" s="148">
        <f>GDAM_PXI!S60</f>
        <v>0</v>
      </c>
      <c r="AS60">
        <f>HPX!M60</f>
        <v>0</v>
      </c>
      <c r="AT60">
        <f>HPX!S60</f>
        <v>0</v>
      </c>
    </row>
    <row r="61" spans="1:46">
      <c r="A61" t="s">
        <v>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>NRail_ISGS_exbus!DM61</f>
        <v>19.252016999999999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SUMPRODUCT(LTA!J61:AN61,LTA!J$101:AN$101,LTA!J$108:AN$108)</f>
        <v>0</v>
      </c>
      <c r="U61" s="37">
        <f>SUMPRODUCT(LTA!J61:AN61,LTA!J$102:AN$102,LTA!J$108:AN$108)</f>
        <v>0</v>
      </c>
      <c r="V61" s="66">
        <f>SUMPRODUCT(MTOA!B61:G61,MTOA!B$102:G$102,MTOA!B$108:G$108)</f>
        <v>0</v>
      </c>
      <c r="W61" s="66">
        <f>SUMPRODUCT(MTOA!B61:G61,MTOA!B$101:G$101,MTOA!B$108:G$108)</f>
        <v>0</v>
      </c>
      <c r="X61">
        <v>0</v>
      </c>
      <c r="Y61" s="34">
        <f>IEX!M61</f>
        <v>0</v>
      </c>
      <c r="Z61" s="34">
        <f>IEX!S61</f>
        <v>0</v>
      </c>
      <c r="AA61" s="75">
        <f>STOA!M61</f>
        <v>0</v>
      </c>
      <c r="AB61" s="75">
        <f>-STOA!S61</f>
        <v>0</v>
      </c>
      <c r="AC61">
        <f t="shared" si="0"/>
        <v>0.20615294279999999</v>
      </c>
      <c r="AD61">
        <f t="shared" si="1"/>
        <v>24.335864057199998</v>
      </c>
      <c r="AE61">
        <v>0</v>
      </c>
      <c r="AF61" s="24"/>
      <c r="AG61">
        <f t="shared" si="2"/>
        <v>24.335864057199998</v>
      </c>
      <c r="AI61" s="34">
        <f>PXIL!M61</f>
        <v>0</v>
      </c>
      <c r="AJ61" s="34">
        <f>PXIL!S61</f>
        <v>0</v>
      </c>
      <c r="AK61" s="34">
        <f>RTM_IEX!M61</f>
        <v>0</v>
      </c>
      <c r="AL61" s="34">
        <f>RTM_IEX!S61</f>
        <v>0</v>
      </c>
      <c r="AM61" s="34">
        <f>RTM_PXI!M61</f>
        <v>0</v>
      </c>
      <c r="AN61" s="34">
        <f>RTM_PXI!S61</f>
        <v>0</v>
      </c>
      <c r="AO61" s="148">
        <f>GDAM_IEX!M61</f>
        <v>5.29</v>
      </c>
      <c r="AP61" s="148">
        <f>GDAM_IEX!S61</f>
        <v>0</v>
      </c>
      <c r="AQ61" s="148">
        <f>GDAM_PXI!M61</f>
        <v>0</v>
      </c>
      <c r="AR61" s="148">
        <f>GDAM_PXI!S61</f>
        <v>0</v>
      </c>
      <c r="AS61">
        <f>HPX!M61</f>
        <v>0</v>
      </c>
      <c r="AT61">
        <f>HPX!S61</f>
        <v>0</v>
      </c>
    </row>
    <row r="62" spans="1:46">
      <c r="A62" t="s">
        <v>104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NRail_ISGS_exbus!DM62</f>
        <v>19.252016999999999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SUMPRODUCT(LTA!J62:AN62,LTA!J$101:AN$101,LTA!J$108:AN$108)</f>
        <v>0</v>
      </c>
      <c r="U62" s="37">
        <f>SUMPRODUCT(LTA!J62:AN62,LTA!J$102:AN$102,LTA!J$108:AN$108)</f>
        <v>0</v>
      </c>
      <c r="V62" s="66">
        <f>SUMPRODUCT(MTOA!B62:G62,MTOA!B$102:G$102,MTOA!B$108:G$108)</f>
        <v>0</v>
      </c>
      <c r="W62" s="66">
        <f>SUMPRODUCT(MTOA!B62:G62,MTOA!B$101:G$101,MTOA!B$108:G$108)</f>
        <v>0</v>
      </c>
      <c r="X62">
        <v>0</v>
      </c>
      <c r="Y62" s="34">
        <f>IEX!M62</f>
        <v>0</v>
      </c>
      <c r="Z62" s="34">
        <f>IEX!S62</f>
        <v>0</v>
      </c>
      <c r="AA62" s="75">
        <f>STOA!M62</f>
        <v>0</v>
      </c>
      <c r="AB62" s="75">
        <f>-STOA!S62</f>
        <v>0</v>
      </c>
      <c r="AC62">
        <f t="shared" si="0"/>
        <v>0.24664094279999998</v>
      </c>
      <c r="AD62">
        <f t="shared" si="1"/>
        <v>29.115376057199999</v>
      </c>
      <c r="AE62">
        <v>0</v>
      </c>
      <c r="AF62" s="24"/>
      <c r="AG62">
        <f t="shared" si="2"/>
        <v>29.115376057199999</v>
      </c>
      <c r="AI62" s="34">
        <f>PXIL!M62</f>
        <v>0</v>
      </c>
      <c r="AJ62" s="34">
        <f>PXIL!S62</f>
        <v>0</v>
      </c>
      <c r="AK62" s="34">
        <f>RTM_IEX!M62</f>
        <v>0</v>
      </c>
      <c r="AL62" s="34">
        <f>RTM_IEX!S62</f>
        <v>0</v>
      </c>
      <c r="AM62" s="34">
        <f>RTM_PXI!M62</f>
        <v>0</v>
      </c>
      <c r="AN62" s="34">
        <f>RTM_PXI!S62</f>
        <v>0</v>
      </c>
      <c r="AO62" s="148">
        <f>GDAM_IEX!M62</f>
        <v>10.11</v>
      </c>
      <c r="AP62" s="148">
        <f>GDAM_IEX!S62</f>
        <v>0</v>
      </c>
      <c r="AQ62" s="148">
        <f>GDAM_PXI!M62</f>
        <v>0</v>
      </c>
      <c r="AR62" s="148">
        <f>GDAM_PXI!S62</f>
        <v>0</v>
      </c>
      <c r="AS62">
        <f>HPX!M62</f>
        <v>0</v>
      </c>
      <c r="AT62">
        <f>HPX!S62</f>
        <v>0</v>
      </c>
    </row>
    <row r="63" spans="1:46">
      <c r="A63" t="s">
        <v>105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>NRail_ISGS_exbus!DM63</f>
        <v>19.252016999999999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SUMPRODUCT(LTA!J63:AN63,LTA!J$101:AN$101,LTA!J$108:AN$108)</f>
        <v>0</v>
      </c>
      <c r="U63" s="37">
        <f>SUMPRODUCT(LTA!J63:AN63,LTA!J$102:AN$102,LTA!J$108:AN$108)</f>
        <v>0</v>
      </c>
      <c r="V63" s="66">
        <f>SUMPRODUCT(MTOA!B63:G63,MTOA!B$102:G$102,MTOA!B$108:G$108)</f>
        <v>0</v>
      </c>
      <c r="W63" s="66">
        <f>SUMPRODUCT(MTOA!B63:G63,MTOA!B$101:G$101,MTOA!B$108:G$108)</f>
        <v>0</v>
      </c>
      <c r="X63">
        <v>0</v>
      </c>
      <c r="Y63" s="34">
        <f>IEX!M63</f>
        <v>0</v>
      </c>
      <c r="Z63" s="34">
        <f>IEX!S63</f>
        <v>0</v>
      </c>
      <c r="AA63" s="75">
        <f>STOA!M63</f>
        <v>0</v>
      </c>
      <c r="AB63" s="75">
        <f>-STOA!S63</f>
        <v>0</v>
      </c>
      <c r="AC63">
        <f t="shared" si="0"/>
        <v>0.19733294279999999</v>
      </c>
      <c r="AD63">
        <f t="shared" si="1"/>
        <v>23.294684057199998</v>
      </c>
      <c r="AE63">
        <v>0</v>
      </c>
      <c r="AF63" s="24"/>
      <c r="AG63">
        <f t="shared" si="2"/>
        <v>23.294684057199998</v>
      </c>
      <c r="AI63" s="34">
        <f>PXIL!M63</f>
        <v>0</v>
      </c>
      <c r="AJ63" s="34">
        <f>PXIL!S63</f>
        <v>0</v>
      </c>
      <c r="AK63" s="34">
        <f>RTM_IEX!M63</f>
        <v>0</v>
      </c>
      <c r="AL63" s="34">
        <f>RTM_IEX!S63</f>
        <v>0</v>
      </c>
      <c r="AM63" s="34">
        <f>RTM_PXI!M63</f>
        <v>0</v>
      </c>
      <c r="AN63" s="34">
        <f>RTM_PXI!S63</f>
        <v>0</v>
      </c>
      <c r="AO63" s="148">
        <f>GDAM_IEX!M63</f>
        <v>4.24</v>
      </c>
      <c r="AP63" s="148">
        <f>GDAM_IEX!S63</f>
        <v>0</v>
      </c>
      <c r="AQ63" s="148">
        <f>GDAM_PXI!M63</f>
        <v>0</v>
      </c>
      <c r="AR63" s="148">
        <f>GDAM_PXI!S63</f>
        <v>0</v>
      </c>
      <c r="AS63">
        <f>HPX!M63</f>
        <v>0</v>
      </c>
      <c r="AT63">
        <f>HPX!S63</f>
        <v>0</v>
      </c>
    </row>
    <row r="64" spans="1:46">
      <c r="A64" t="s">
        <v>106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>NRail_ISGS_exbus!DM64</f>
        <v>19.252016999999999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SUMPRODUCT(LTA!J64:AN64,LTA!J$101:AN$101,LTA!J$108:AN$108)</f>
        <v>0</v>
      </c>
      <c r="U64" s="37">
        <f>SUMPRODUCT(LTA!J64:AN64,LTA!J$102:AN$102,LTA!J$108:AN$108)</f>
        <v>0</v>
      </c>
      <c r="V64" s="66">
        <f>SUMPRODUCT(MTOA!B64:G64,MTOA!B$102:G$102,MTOA!B$108:G$108)</f>
        <v>0</v>
      </c>
      <c r="W64" s="66">
        <f>SUMPRODUCT(MTOA!B64:G64,MTOA!B$101:G$101,MTOA!B$108:G$108)</f>
        <v>0</v>
      </c>
      <c r="X64">
        <v>0</v>
      </c>
      <c r="Y64" s="34">
        <f>IEX!M64</f>
        <v>0</v>
      </c>
      <c r="Z64" s="34">
        <f>IEX!S64</f>
        <v>0</v>
      </c>
      <c r="AA64" s="75">
        <f>STOA!M64</f>
        <v>0</v>
      </c>
      <c r="AB64" s="75">
        <f>-STOA!S64</f>
        <v>0</v>
      </c>
      <c r="AC64">
        <f t="shared" si="0"/>
        <v>0.20783294279999998</v>
      </c>
      <c r="AD64">
        <f t="shared" si="1"/>
        <v>24.534184057199997</v>
      </c>
      <c r="AE64">
        <v>0</v>
      </c>
      <c r="AF64" s="24"/>
      <c r="AG64">
        <f t="shared" si="2"/>
        <v>24.534184057199997</v>
      </c>
      <c r="AI64" s="34">
        <f>PXIL!M64</f>
        <v>0</v>
      </c>
      <c r="AJ64" s="34">
        <f>PXIL!S64</f>
        <v>0</v>
      </c>
      <c r="AK64" s="34">
        <f>RTM_IEX!M64</f>
        <v>0</v>
      </c>
      <c r="AL64" s="34">
        <f>RTM_IEX!S64</f>
        <v>0</v>
      </c>
      <c r="AM64" s="34">
        <f>RTM_PXI!M64</f>
        <v>0</v>
      </c>
      <c r="AN64" s="34">
        <f>RTM_PXI!S64</f>
        <v>0</v>
      </c>
      <c r="AO64" s="148">
        <f>GDAM_IEX!M64</f>
        <v>5.49</v>
      </c>
      <c r="AP64" s="148">
        <f>GDAM_IEX!S64</f>
        <v>0</v>
      </c>
      <c r="AQ64" s="148">
        <f>GDAM_PXI!M64</f>
        <v>0</v>
      </c>
      <c r="AR64" s="148">
        <f>GDAM_PXI!S64</f>
        <v>0</v>
      </c>
      <c r="AS64">
        <f>HPX!M64</f>
        <v>0</v>
      </c>
      <c r="AT64">
        <f>HPX!S64</f>
        <v>0</v>
      </c>
    </row>
    <row r="65" spans="1:46">
      <c r="A65" t="s">
        <v>107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>NRail_ISGS_exbus!DM65</f>
        <v>19.252016999999999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SUMPRODUCT(LTA!J65:AN65,LTA!J$101:AN$101,LTA!J$108:AN$108)</f>
        <v>0</v>
      </c>
      <c r="U65" s="37">
        <f>SUMPRODUCT(LTA!J65:AN65,LTA!J$102:AN$102,LTA!J$108:AN$108)</f>
        <v>0</v>
      </c>
      <c r="V65" s="66">
        <f>SUMPRODUCT(MTOA!B65:G65,MTOA!B$102:G$102,MTOA!B$108:G$108)</f>
        <v>0</v>
      </c>
      <c r="W65" s="66">
        <f>SUMPRODUCT(MTOA!B65:G65,MTOA!B$101:G$101,MTOA!B$108:G$108)</f>
        <v>0</v>
      </c>
      <c r="X65">
        <v>0</v>
      </c>
      <c r="Y65" s="34">
        <f>IEX!M65</f>
        <v>0</v>
      </c>
      <c r="Z65" s="34">
        <f>IEX!S65</f>
        <v>0</v>
      </c>
      <c r="AA65" s="75">
        <f>STOA!M65</f>
        <v>0</v>
      </c>
      <c r="AB65" s="75">
        <f>-STOA!S65</f>
        <v>0</v>
      </c>
      <c r="AC65">
        <f t="shared" si="0"/>
        <v>0.23202494279999997</v>
      </c>
      <c r="AD65">
        <f t="shared" si="1"/>
        <v>27.389992057200001</v>
      </c>
      <c r="AE65">
        <v>0</v>
      </c>
      <c r="AF65" s="24"/>
      <c r="AG65">
        <f t="shared" si="2"/>
        <v>27.389992057200001</v>
      </c>
      <c r="AI65" s="34">
        <f>PXIL!M65</f>
        <v>0</v>
      </c>
      <c r="AJ65" s="34">
        <f>PXIL!S65</f>
        <v>0</v>
      </c>
      <c r="AK65" s="34">
        <f>RTM_IEX!M65</f>
        <v>0</v>
      </c>
      <c r="AL65" s="34">
        <f>RTM_IEX!S65</f>
        <v>0</v>
      </c>
      <c r="AM65" s="34">
        <f>RTM_PXI!M65</f>
        <v>0</v>
      </c>
      <c r="AN65" s="34">
        <f>RTM_PXI!S65</f>
        <v>0</v>
      </c>
      <c r="AO65" s="148">
        <f>GDAM_IEX!M65</f>
        <v>8.3699999999999992</v>
      </c>
      <c r="AP65" s="148">
        <f>GDAM_IEX!S65</f>
        <v>0</v>
      </c>
      <c r="AQ65" s="148">
        <f>GDAM_PXI!M65</f>
        <v>0</v>
      </c>
      <c r="AR65" s="148">
        <f>GDAM_PXI!S65</f>
        <v>0</v>
      </c>
      <c r="AS65">
        <f>HPX!M65</f>
        <v>0</v>
      </c>
      <c r="AT65">
        <f>HPX!S65</f>
        <v>0</v>
      </c>
    </row>
    <row r="66" spans="1:46">
      <c r="A66" t="s">
        <v>108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>NRail_ISGS_exbus!DM66</f>
        <v>19.252016999999999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SUMPRODUCT(LTA!J66:AN66,LTA!J$101:AN$101,LTA!J$108:AN$108)</f>
        <v>0</v>
      </c>
      <c r="U66" s="37">
        <f>SUMPRODUCT(LTA!J66:AN66,LTA!J$102:AN$102,LTA!J$108:AN$108)</f>
        <v>0</v>
      </c>
      <c r="V66" s="66">
        <f>SUMPRODUCT(MTOA!B66:G66,MTOA!B$102:G$102,MTOA!B$108:G$108)</f>
        <v>0</v>
      </c>
      <c r="W66" s="66">
        <f>SUMPRODUCT(MTOA!B66:G66,MTOA!B$101:G$101,MTOA!B$108:G$108)</f>
        <v>0</v>
      </c>
      <c r="X66">
        <v>0</v>
      </c>
      <c r="Y66" s="34">
        <f>IEX!M66</f>
        <v>0</v>
      </c>
      <c r="Z66" s="34">
        <f>IEX!S66</f>
        <v>0</v>
      </c>
      <c r="AA66" s="75">
        <f>STOA!M66</f>
        <v>0</v>
      </c>
      <c r="AB66" s="75">
        <f>-STOA!S66</f>
        <v>0</v>
      </c>
      <c r="AC66">
        <f t="shared" si="0"/>
        <v>0.23530094279999997</v>
      </c>
      <c r="AD66">
        <f t="shared" si="1"/>
        <v>27.776716057200002</v>
      </c>
      <c r="AE66">
        <v>0</v>
      </c>
      <c r="AF66" s="24"/>
      <c r="AG66">
        <f t="shared" si="2"/>
        <v>27.776716057200002</v>
      </c>
      <c r="AI66" s="34">
        <f>PXIL!M66</f>
        <v>0</v>
      </c>
      <c r="AJ66" s="34">
        <f>PXIL!S66</f>
        <v>0</v>
      </c>
      <c r="AK66" s="34">
        <f>RTM_IEX!M66</f>
        <v>0</v>
      </c>
      <c r="AL66" s="34">
        <f>RTM_IEX!S66</f>
        <v>0</v>
      </c>
      <c r="AM66" s="34">
        <f>RTM_PXI!M66</f>
        <v>0</v>
      </c>
      <c r="AN66" s="34">
        <f>RTM_PXI!S66</f>
        <v>0</v>
      </c>
      <c r="AO66" s="148">
        <f>GDAM_IEX!M66</f>
        <v>8.76</v>
      </c>
      <c r="AP66" s="148">
        <f>GDAM_IEX!S66</f>
        <v>0</v>
      </c>
      <c r="AQ66" s="148">
        <f>GDAM_PXI!M66</f>
        <v>0</v>
      </c>
      <c r="AR66" s="148">
        <f>GDAM_PXI!S66</f>
        <v>0</v>
      </c>
      <c r="AS66">
        <f>HPX!M66</f>
        <v>0</v>
      </c>
      <c r="AT66">
        <f>HPX!S66</f>
        <v>0</v>
      </c>
    </row>
    <row r="67" spans="1:46">
      <c r="A67" t="s">
        <v>109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>NRail_ISGS_exbus!DM67</f>
        <v>19.252016999999999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SUMPRODUCT(LTA!J67:AN67,LTA!J$101:AN$101,LTA!J$108:AN$108)</f>
        <v>0</v>
      </c>
      <c r="U67" s="37">
        <f>SUMPRODUCT(LTA!J67:AN67,LTA!J$102:AN$102,LTA!J$108:AN$108)</f>
        <v>0</v>
      </c>
      <c r="V67" s="66">
        <f>SUMPRODUCT(MTOA!B67:G67,MTOA!B$102:G$102,MTOA!B$108:G$108)</f>
        <v>0</v>
      </c>
      <c r="W67" s="66">
        <f>SUMPRODUCT(MTOA!B67:G67,MTOA!B$101:G$101,MTOA!B$108:G$108)</f>
        <v>0</v>
      </c>
      <c r="X67">
        <v>0</v>
      </c>
      <c r="Y67" s="34">
        <f>IEX!M67</f>
        <v>0</v>
      </c>
      <c r="Z67" s="34">
        <f>IEX!S67</f>
        <v>0</v>
      </c>
      <c r="AA67" s="75">
        <f>STOA!M67</f>
        <v>0</v>
      </c>
      <c r="AB67" s="75">
        <f>-STOA!S67</f>
        <v>0</v>
      </c>
      <c r="AC67">
        <f t="shared" si="0"/>
        <v>0.22723694279999998</v>
      </c>
      <c r="AD67">
        <f t="shared" si="1"/>
        <v>26.824780057199998</v>
      </c>
      <c r="AE67">
        <v>0</v>
      </c>
      <c r="AF67" s="24"/>
      <c r="AG67">
        <f t="shared" si="2"/>
        <v>26.824780057199998</v>
      </c>
      <c r="AI67" s="34">
        <f>PXIL!M67</f>
        <v>0</v>
      </c>
      <c r="AJ67" s="34">
        <f>PXIL!S67</f>
        <v>0</v>
      </c>
      <c r="AK67" s="34">
        <f>RTM_IEX!M67</f>
        <v>0</v>
      </c>
      <c r="AL67" s="34">
        <f>RTM_IEX!S67</f>
        <v>0</v>
      </c>
      <c r="AM67" s="34">
        <f>RTM_PXI!M67</f>
        <v>0</v>
      </c>
      <c r="AN67" s="34">
        <f>RTM_PXI!S67</f>
        <v>0</v>
      </c>
      <c r="AO67" s="148">
        <f>GDAM_IEX!M67</f>
        <v>7.8</v>
      </c>
      <c r="AP67" s="148">
        <f>GDAM_IEX!S67</f>
        <v>0</v>
      </c>
      <c r="AQ67" s="148">
        <f>GDAM_PXI!M67</f>
        <v>0</v>
      </c>
      <c r="AR67" s="148">
        <f>GDAM_PXI!S67</f>
        <v>0</v>
      </c>
      <c r="AS67">
        <f>HPX!M67</f>
        <v>0</v>
      </c>
      <c r="AT67">
        <f>HPX!S67</f>
        <v>0</v>
      </c>
    </row>
    <row r="68" spans="1:46">
      <c r="A68" t="s">
        <v>110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>NRail_ISGS_exbus!DM68</f>
        <v>19.252016999999999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SUMPRODUCT(LTA!J68:AN68,LTA!J$101:AN$101,LTA!J$108:AN$108)</f>
        <v>0</v>
      </c>
      <c r="U68" s="37">
        <f>SUMPRODUCT(LTA!J68:AN68,LTA!J$102:AN$102,LTA!J$108:AN$108)</f>
        <v>0</v>
      </c>
      <c r="V68" s="66">
        <f>SUMPRODUCT(MTOA!B68:G68,MTOA!B$102:G$102,MTOA!B$108:G$108)</f>
        <v>0</v>
      </c>
      <c r="W68" s="66">
        <f>SUMPRODUCT(MTOA!B68:G68,MTOA!B$101:G$101,MTOA!B$108:G$108)</f>
        <v>0</v>
      </c>
      <c r="X68">
        <v>0</v>
      </c>
      <c r="Y68" s="34">
        <f>IEX!M68</f>
        <v>2.5</v>
      </c>
      <c r="Z68" s="34">
        <f>IEX!S68</f>
        <v>0</v>
      </c>
      <c r="AA68" s="75">
        <f>STOA!M68</f>
        <v>0</v>
      </c>
      <c r="AB68" s="75">
        <f>-STOA!S68</f>
        <v>0</v>
      </c>
      <c r="AC68">
        <f t="shared" ref="AC68:AC98" si="3">SUMIF(B68:AB68,"&gt;0")*$AC$2-SUMIF(B68:AB68,"&lt;0")*($AC$2/(1-$AC$2))+SUMIF(AI68:AR68,"&gt;0")*$AC$2-SUMIF(AI68:AR68,"&lt;0")*($AC$2/(1-$AC$2))-SUM(T68,W68,R68)*$AC$2</f>
        <v>0.19548494279999998</v>
      </c>
      <c r="AD68">
        <f t="shared" ref="AD68:AD98" si="4">SUM(B68:AB68,AI68:AT68)-AC68</f>
        <v>23.076532057199998</v>
      </c>
      <c r="AE68">
        <v>0</v>
      </c>
      <c r="AF68" s="24"/>
      <c r="AG68">
        <f t="shared" ref="AG68:AG98" si="5">SUM(AD68:AF68)</f>
        <v>23.076532057199998</v>
      </c>
      <c r="AI68" s="34">
        <f>PXIL!M68</f>
        <v>0</v>
      </c>
      <c r="AJ68" s="34">
        <f>PXIL!S68</f>
        <v>0</v>
      </c>
      <c r="AK68" s="34">
        <f>RTM_IEX!M68</f>
        <v>0</v>
      </c>
      <c r="AL68" s="34">
        <f>RTM_IEX!S68</f>
        <v>0</v>
      </c>
      <c r="AM68" s="34">
        <f>RTM_PXI!M68</f>
        <v>0</v>
      </c>
      <c r="AN68" s="34">
        <f>RTM_PXI!S68</f>
        <v>0</v>
      </c>
      <c r="AO68" s="148">
        <f>GDAM_IEX!M68</f>
        <v>1.52</v>
      </c>
      <c r="AP68" s="148">
        <f>GDAM_IEX!S68</f>
        <v>0</v>
      </c>
      <c r="AQ68" s="148">
        <f>GDAM_PXI!M68</f>
        <v>0</v>
      </c>
      <c r="AR68" s="148">
        <f>GDAM_PXI!S68</f>
        <v>0</v>
      </c>
      <c r="AS68">
        <f>HPX!M68</f>
        <v>0</v>
      </c>
      <c r="AT68">
        <f>HPX!S68</f>
        <v>0</v>
      </c>
    </row>
    <row r="69" spans="1:46">
      <c r="A69" t="s">
        <v>111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>NRail_ISGS_exbus!DM69</f>
        <v>19.252016999999999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SUMPRODUCT(LTA!J69:AN69,LTA!J$101:AN$101,LTA!J$108:AN$108)</f>
        <v>0</v>
      </c>
      <c r="U69" s="37">
        <f>SUMPRODUCT(LTA!J69:AN69,LTA!J$102:AN$102,LTA!J$108:AN$108)</f>
        <v>0</v>
      </c>
      <c r="V69" s="66">
        <f>SUMPRODUCT(MTOA!B69:G69,MTOA!B$102:G$102,MTOA!B$108:G$108)</f>
        <v>0</v>
      </c>
      <c r="W69" s="66">
        <f>SUMPRODUCT(MTOA!B69:G69,MTOA!B$101:G$101,MTOA!B$108:G$108)</f>
        <v>0</v>
      </c>
      <c r="X69">
        <v>0</v>
      </c>
      <c r="Y69" s="34">
        <f>IEX!M69</f>
        <v>0</v>
      </c>
      <c r="Z69" s="34">
        <f>IEX!S69</f>
        <v>0</v>
      </c>
      <c r="AA69" s="75">
        <f>STOA!M69</f>
        <v>0</v>
      </c>
      <c r="AB69" s="75">
        <f>-STOA!S69</f>
        <v>0</v>
      </c>
      <c r="AC69">
        <f t="shared" si="3"/>
        <v>0.18674894279999998</v>
      </c>
      <c r="AD69">
        <f t="shared" si="4"/>
        <v>22.045268057199998</v>
      </c>
      <c r="AE69">
        <v>0</v>
      </c>
      <c r="AF69" s="24"/>
      <c r="AG69">
        <f t="shared" si="5"/>
        <v>22.045268057199998</v>
      </c>
      <c r="AI69" s="34">
        <f>PXIL!M69</f>
        <v>0</v>
      </c>
      <c r="AJ69" s="34">
        <f>PXIL!S69</f>
        <v>0</v>
      </c>
      <c r="AK69" s="34">
        <f>RTM_IEX!M69</f>
        <v>0</v>
      </c>
      <c r="AL69" s="34">
        <f>RTM_IEX!S69</f>
        <v>0</v>
      </c>
      <c r="AM69" s="34">
        <f>RTM_PXI!M69</f>
        <v>0</v>
      </c>
      <c r="AN69" s="34">
        <f>RTM_PXI!S69</f>
        <v>0</v>
      </c>
      <c r="AO69" s="148">
        <f>GDAM_IEX!M69</f>
        <v>2.98</v>
      </c>
      <c r="AP69" s="148">
        <f>GDAM_IEX!S69</f>
        <v>0</v>
      </c>
      <c r="AQ69" s="148">
        <f>GDAM_PXI!M69</f>
        <v>0</v>
      </c>
      <c r="AR69" s="148">
        <f>GDAM_PXI!S69</f>
        <v>0</v>
      </c>
      <c r="AS69">
        <f>HPX!M69</f>
        <v>0</v>
      </c>
      <c r="AT69">
        <f>HPX!S69</f>
        <v>0</v>
      </c>
    </row>
    <row r="70" spans="1:46">
      <c r="A70" t="s">
        <v>112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>NRail_ISGS_exbus!DM70</f>
        <v>19.252016999999999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SUMPRODUCT(LTA!J70:AN70,LTA!J$101:AN$101,LTA!J$108:AN$108)</f>
        <v>0</v>
      </c>
      <c r="U70" s="37">
        <f>SUMPRODUCT(LTA!J70:AN70,LTA!J$102:AN$102,LTA!J$108:AN$108)</f>
        <v>0</v>
      </c>
      <c r="V70" s="66">
        <f>SUMPRODUCT(MTOA!B70:G70,MTOA!B$102:G$102,MTOA!B$108:G$108)</f>
        <v>0</v>
      </c>
      <c r="W70" s="66">
        <f>SUMPRODUCT(MTOA!B70:G70,MTOA!B$101:G$101,MTOA!B$108:G$108)</f>
        <v>0</v>
      </c>
      <c r="X70">
        <v>0</v>
      </c>
      <c r="Y70" s="34">
        <f>IEX!M70</f>
        <v>0</v>
      </c>
      <c r="Z70" s="34">
        <f>IEX!S70</f>
        <v>0</v>
      </c>
      <c r="AA70" s="75">
        <f>STOA!M70</f>
        <v>0</v>
      </c>
      <c r="AB70" s="75">
        <f>-STOA!S70</f>
        <v>0</v>
      </c>
      <c r="AC70">
        <f t="shared" si="3"/>
        <v>0.20539694279999998</v>
      </c>
      <c r="AD70">
        <f t="shared" si="4"/>
        <v>24.246620057199998</v>
      </c>
      <c r="AE70">
        <v>0</v>
      </c>
      <c r="AF70" s="24"/>
      <c r="AG70">
        <f t="shared" si="5"/>
        <v>24.246620057199998</v>
      </c>
      <c r="AI70" s="34">
        <f>PXIL!M70</f>
        <v>0</v>
      </c>
      <c r="AJ70" s="34">
        <f>PXIL!S70</f>
        <v>0</v>
      </c>
      <c r="AK70" s="34">
        <f>RTM_IEX!M70</f>
        <v>0</v>
      </c>
      <c r="AL70" s="34">
        <f>RTM_IEX!S70</f>
        <v>0</v>
      </c>
      <c r="AM70" s="34">
        <f>RTM_PXI!M70</f>
        <v>0</v>
      </c>
      <c r="AN70" s="34">
        <f>RTM_PXI!S70</f>
        <v>0</v>
      </c>
      <c r="AO70" s="148">
        <f>GDAM_IEX!M70</f>
        <v>5.2</v>
      </c>
      <c r="AP70" s="148">
        <f>GDAM_IEX!S70</f>
        <v>0</v>
      </c>
      <c r="AQ70" s="148">
        <f>GDAM_PXI!M70</f>
        <v>0</v>
      </c>
      <c r="AR70" s="148">
        <f>GDAM_PXI!S70</f>
        <v>0</v>
      </c>
      <c r="AS70">
        <f>HPX!M70</f>
        <v>0</v>
      </c>
      <c r="AT70">
        <f>HPX!S70</f>
        <v>0</v>
      </c>
    </row>
    <row r="71" spans="1:46">
      <c r="A71" t="s">
        <v>113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>NRail_ISGS_exbus!DM71</f>
        <v>19.252016999999999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SUMPRODUCT(LTA!J71:AN71,LTA!J$101:AN$101,LTA!J$108:AN$108)</f>
        <v>0</v>
      </c>
      <c r="U71" s="37">
        <f>SUMPRODUCT(LTA!J71:AN71,LTA!J$102:AN$102,LTA!J$108:AN$108)</f>
        <v>0</v>
      </c>
      <c r="V71" s="66">
        <f>SUMPRODUCT(MTOA!B71:G71,MTOA!B$102:G$102,MTOA!B$108:G$108)</f>
        <v>0</v>
      </c>
      <c r="W71" s="66">
        <f>SUMPRODUCT(MTOA!B71:G71,MTOA!B$101:G$101,MTOA!B$108:G$108)</f>
        <v>0</v>
      </c>
      <c r="X71">
        <v>0</v>
      </c>
      <c r="Y71" s="34">
        <f>IEX!M71</f>
        <v>5.58</v>
      </c>
      <c r="Z71" s="34">
        <f>IEX!S71</f>
        <v>0</v>
      </c>
      <c r="AA71" s="75">
        <f>STOA!M71</f>
        <v>0</v>
      </c>
      <c r="AB71" s="75">
        <f>-STOA!S71</f>
        <v>0</v>
      </c>
      <c r="AC71">
        <f t="shared" si="3"/>
        <v>0.23639294279999998</v>
      </c>
      <c r="AD71">
        <f t="shared" si="4"/>
        <v>27.905624057200004</v>
      </c>
      <c r="AE71">
        <v>0</v>
      </c>
      <c r="AF71" s="24"/>
      <c r="AG71">
        <f t="shared" si="5"/>
        <v>27.905624057200004</v>
      </c>
      <c r="AI71" s="34">
        <f>PXIL!M71</f>
        <v>0</v>
      </c>
      <c r="AJ71" s="34">
        <f>PXIL!S71</f>
        <v>0</v>
      </c>
      <c r="AK71" s="34">
        <f>RTM_IEX!M71</f>
        <v>0.1</v>
      </c>
      <c r="AL71" s="34">
        <f>RTM_IEX!S71</f>
        <v>0</v>
      </c>
      <c r="AM71" s="34">
        <f>RTM_PXI!M71</f>
        <v>0</v>
      </c>
      <c r="AN71" s="34">
        <f>RTM_PXI!S71</f>
        <v>0</v>
      </c>
      <c r="AO71" s="148">
        <f>GDAM_IEX!M71</f>
        <v>3.21</v>
      </c>
      <c r="AP71" s="148">
        <f>GDAM_IEX!S71</f>
        <v>0</v>
      </c>
      <c r="AQ71" s="148">
        <f>GDAM_PXI!M71</f>
        <v>0</v>
      </c>
      <c r="AR71" s="148">
        <f>GDAM_PXI!S71</f>
        <v>0</v>
      </c>
      <c r="AS71">
        <f>HPX!M71</f>
        <v>0</v>
      </c>
      <c r="AT71">
        <f>HPX!S71</f>
        <v>0</v>
      </c>
    </row>
    <row r="72" spans="1:46">
      <c r="A72" t="s">
        <v>114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>NRail_ISGS_exbus!DM72</f>
        <v>19.252016999999999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SUMPRODUCT(LTA!J72:AN72,LTA!J$101:AN$101,LTA!J$108:AN$108)</f>
        <v>0</v>
      </c>
      <c r="U72" s="37">
        <f>SUMPRODUCT(LTA!J72:AN72,LTA!J$102:AN$102,LTA!J$108:AN$108)</f>
        <v>0</v>
      </c>
      <c r="V72" s="66">
        <f>SUMPRODUCT(MTOA!B72:G72,MTOA!B$102:G$102,MTOA!B$108:G$108)</f>
        <v>0</v>
      </c>
      <c r="W72" s="66">
        <f>SUMPRODUCT(MTOA!B72:G72,MTOA!B$101:G$101,MTOA!B$108:G$108)</f>
        <v>0</v>
      </c>
      <c r="X72">
        <v>0</v>
      </c>
      <c r="Y72" s="34">
        <f>IEX!M72</f>
        <v>7.6</v>
      </c>
      <c r="Z72" s="34">
        <f>IEX!S72</f>
        <v>0</v>
      </c>
      <c r="AA72" s="75">
        <f>STOA!M72</f>
        <v>0</v>
      </c>
      <c r="AB72" s="75">
        <f>-STOA!S72</f>
        <v>0</v>
      </c>
      <c r="AC72">
        <f t="shared" si="3"/>
        <v>0.23681294279999995</v>
      </c>
      <c r="AD72">
        <f t="shared" si="4"/>
        <v>27.955204057199996</v>
      </c>
      <c r="AE72">
        <v>0</v>
      </c>
      <c r="AF72" s="24"/>
      <c r="AG72">
        <f t="shared" si="5"/>
        <v>27.955204057199996</v>
      </c>
      <c r="AI72" s="34">
        <f>PXIL!M72</f>
        <v>0</v>
      </c>
      <c r="AJ72" s="34">
        <f>PXIL!S72</f>
        <v>0</v>
      </c>
      <c r="AK72" s="34">
        <f>RTM_IEX!M72</f>
        <v>0</v>
      </c>
      <c r="AL72" s="34">
        <f>RTM_IEX!S72</f>
        <v>0</v>
      </c>
      <c r="AM72" s="34">
        <f>RTM_PXI!M72</f>
        <v>0</v>
      </c>
      <c r="AN72" s="34">
        <f>RTM_PXI!S72</f>
        <v>0</v>
      </c>
      <c r="AO72" s="148">
        <f>GDAM_IEX!M72</f>
        <v>1.34</v>
      </c>
      <c r="AP72" s="148">
        <f>GDAM_IEX!S72</f>
        <v>0</v>
      </c>
      <c r="AQ72" s="148">
        <f>GDAM_PXI!M72</f>
        <v>0</v>
      </c>
      <c r="AR72" s="148">
        <f>GDAM_PXI!S72</f>
        <v>0</v>
      </c>
      <c r="AS72">
        <f>HPX!M72</f>
        <v>0</v>
      </c>
      <c r="AT72">
        <f>HPX!S72</f>
        <v>0</v>
      </c>
    </row>
    <row r="73" spans="1:46">
      <c r="A73" t="s">
        <v>115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>NRail_ISGS_exbus!DM73</f>
        <v>19.252016999999999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SUMPRODUCT(LTA!J73:AN73,LTA!J$101:AN$101,LTA!J$108:AN$108)</f>
        <v>0</v>
      </c>
      <c r="U73" s="37">
        <f>SUMPRODUCT(LTA!J73:AN73,LTA!J$102:AN$102,LTA!J$108:AN$108)</f>
        <v>0</v>
      </c>
      <c r="V73" s="66">
        <f>SUMPRODUCT(MTOA!B73:G73,MTOA!B$102:G$102,MTOA!B$108:G$108)</f>
        <v>0</v>
      </c>
      <c r="W73" s="66">
        <f>SUMPRODUCT(MTOA!B73:G73,MTOA!B$101:G$101,MTOA!B$108:G$108)</f>
        <v>0</v>
      </c>
      <c r="X73">
        <v>0</v>
      </c>
      <c r="Y73" s="34">
        <f>IEX!M73</f>
        <v>7.57</v>
      </c>
      <c r="Z73" s="34">
        <f>IEX!S73</f>
        <v>0</v>
      </c>
      <c r="AA73" s="75">
        <f>STOA!M73</f>
        <v>0</v>
      </c>
      <c r="AB73" s="75">
        <f>-STOA!S73</f>
        <v>0</v>
      </c>
      <c r="AC73">
        <f t="shared" si="3"/>
        <v>0.23857694279999997</v>
      </c>
      <c r="AD73">
        <f t="shared" si="4"/>
        <v>28.163440057199999</v>
      </c>
      <c r="AE73">
        <v>0</v>
      </c>
      <c r="AF73" s="24"/>
      <c r="AG73">
        <f t="shared" si="5"/>
        <v>28.163440057199999</v>
      </c>
      <c r="AI73" s="34">
        <f>PXIL!M73</f>
        <v>0</v>
      </c>
      <c r="AJ73" s="34">
        <f>PXIL!S73</f>
        <v>0</v>
      </c>
      <c r="AK73" s="34">
        <f>RTM_IEX!M73</f>
        <v>0.87</v>
      </c>
      <c r="AL73" s="34">
        <f>RTM_IEX!S73</f>
        <v>0</v>
      </c>
      <c r="AM73" s="34">
        <f>RTM_PXI!M73</f>
        <v>0</v>
      </c>
      <c r="AN73" s="34">
        <f>RTM_PXI!S73</f>
        <v>0</v>
      </c>
      <c r="AO73" s="148">
        <f>GDAM_IEX!M73</f>
        <v>0.71</v>
      </c>
      <c r="AP73" s="148">
        <f>GDAM_IEX!S73</f>
        <v>0</v>
      </c>
      <c r="AQ73" s="148">
        <f>GDAM_PXI!M73</f>
        <v>0</v>
      </c>
      <c r="AR73" s="148">
        <f>GDAM_PXI!S73</f>
        <v>0</v>
      </c>
      <c r="AS73">
        <f>HPX!M73</f>
        <v>0</v>
      </c>
      <c r="AT73">
        <f>HPX!S73</f>
        <v>0</v>
      </c>
    </row>
    <row r="74" spans="1:46">
      <c r="A74" t="s">
        <v>116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>NRail_ISGS_exbus!DM74</f>
        <v>19.252016999999999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SUMPRODUCT(LTA!J74:AN74,LTA!J$101:AN$101,LTA!J$108:AN$108)</f>
        <v>0</v>
      </c>
      <c r="U74" s="37">
        <f>SUMPRODUCT(LTA!J74:AN74,LTA!J$102:AN$102,LTA!J$108:AN$108)</f>
        <v>0</v>
      </c>
      <c r="V74" s="66">
        <f>SUMPRODUCT(MTOA!B74:G74,MTOA!B$102:G$102,MTOA!B$108:G$108)</f>
        <v>0</v>
      </c>
      <c r="W74" s="66">
        <f>SUMPRODUCT(MTOA!B74:G74,MTOA!B$101:G$101,MTOA!B$108:G$108)</f>
        <v>0</v>
      </c>
      <c r="X74">
        <v>0</v>
      </c>
      <c r="Y74" s="34">
        <f>IEX!M74</f>
        <v>5.26</v>
      </c>
      <c r="Z74" s="34">
        <f>IEX!S74</f>
        <v>0</v>
      </c>
      <c r="AA74" s="75">
        <f>STOA!M74</f>
        <v>0</v>
      </c>
      <c r="AB74" s="75">
        <f>-STOA!S74</f>
        <v>0</v>
      </c>
      <c r="AC74">
        <f t="shared" si="3"/>
        <v>0.24454094279999999</v>
      </c>
      <c r="AD74">
        <f t="shared" si="4"/>
        <v>28.867476057200001</v>
      </c>
      <c r="AE74">
        <v>0</v>
      </c>
      <c r="AF74" s="24"/>
      <c r="AG74">
        <f t="shared" si="5"/>
        <v>28.867476057200001</v>
      </c>
      <c r="AI74" s="34">
        <f>PXIL!M74</f>
        <v>0</v>
      </c>
      <c r="AJ74" s="34">
        <f>PXIL!S74</f>
        <v>0</v>
      </c>
      <c r="AK74" s="34">
        <f>RTM_IEX!M74</f>
        <v>4.05</v>
      </c>
      <c r="AL74" s="34">
        <f>RTM_IEX!S74</f>
        <v>0</v>
      </c>
      <c r="AM74" s="34">
        <f>RTM_PXI!M74</f>
        <v>0</v>
      </c>
      <c r="AN74" s="34">
        <f>RTM_PXI!S74</f>
        <v>0</v>
      </c>
      <c r="AO74" s="148">
        <f>GDAM_IEX!M74</f>
        <v>0.55000000000000004</v>
      </c>
      <c r="AP74" s="148">
        <f>GDAM_IEX!S74</f>
        <v>0</v>
      </c>
      <c r="AQ74" s="148">
        <f>GDAM_PXI!M74</f>
        <v>0</v>
      </c>
      <c r="AR74" s="148">
        <f>GDAM_PXI!S74</f>
        <v>0</v>
      </c>
      <c r="AS74">
        <f>HPX!M74</f>
        <v>0</v>
      </c>
      <c r="AT74">
        <f>HPX!S74</f>
        <v>0</v>
      </c>
    </row>
    <row r="75" spans="1:46">
      <c r="A75" t="s">
        <v>117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>NRail_ISGS_exbus!DM75</f>
        <v>19.252016999999999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SUMPRODUCT(LTA!J75:AN75,LTA!J$101:AN$101,LTA!J$108:AN$108)</f>
        <v>0</v>
      </c>
      <c r="U75" s="37">
        <f>SUMPRODUCT(LTA!J75:AN75,LTA!J$102:AN$102,LTA!J$108:AN$108)</f>
        <v>0</v>
      </c>
      <c r="V75" s="66">
        <f>SUMPRODUCT(MTOA!B75:G75,MTOA!B$102:G$102,MTOA!B$108:G$108)</f>
        <v>0</v>
      </c>
      <c r="W75" s="66">
        <f>SUMPRODUCT(MTOA!B75:G75,MTOA!B$101:G$101,MTOA!B$108:G$108)</f>
        <v>0</v>
      </c>
      <c r="X75">
        <v>0</v>
      </c>
      <c r="Y75" s="34">
        <f>IEX!M75</f>
        <v>4.1900000000000004</v>
      </c>
      <c r="Z75" s="34">
        <f>IEX!S75</f>
        <v>0</v>
      </c>
      <c r="AA75" s="75">
        <f>STOA!M75</f>
        <v>0</v>
      </c>
      <c r="AB75" s="75">
        <f>-STOA!S75</f>
        <v>0</v>
      </c>
      <c r="AC75">
        <f t="shared" si="3"/>
        <v>0.2484889428</v>
      </c>
      <c r="AD75">
        <f t="shared" si="4"/>
        <v>29.333528057199999</v>
      </c>
      <c r="AE75">
        <v>0</v>
      </c>
      <c r="AF75" s="24"/>
      <c r="AG75">
        <f t="shared" si="5"/>
        <v>29.333528057199999</v>
      </c>
      <c r="AI75" s="34">
        <f>PXIL!M75</f>
        <v>0</v>
      </c>
      <c r="AJ75" s="34">
        <f>PXIL!S75</f>
        <v>0</v>
      </c>
      <c r="AK75" s="34">
        <f>RTM_IEX!M75</f>
        <v>5.78</v>
      </c>
      <c r="AL75" s="34">
        <f>RTM_IEX!S75</f>
        <v>0</v>
      </c>
      <c r="AM75" s="34">
        <f>RTM_PXI!M75</f>
        <v>0</v>
      </c>
      <c r="AN75" s="34">
        <f>RTM_PXI!S75</f>
        <v>0</v>
      </c>
      <c r="AO75" s="148">
        <f>GDAM_IEX!M75</f>
        <v>0.36</v>
      </c>
      <c r="AP75" s="148">
        <f>GDAM_IEX!S75</f>
        <v>0</v>
      </c>
      <c r="AQ75" s="148">
        <f>GDAM_PXI!M75</f>
        <v>0</v>
      </c>
      <c r="AR75" s="148">
        <f>GDAM_PXI!S75</f>
        <v>0</v>
      </c>
      <c r="AS75">
        <f>HPX!M75</f>
        <v>0</v>
      </c>
      <c r="AT75">
        <f>HPX!S75</f>
        <v>0</v>
      </c>
    </row>
    <row r="76" spans="1:46">
      <c r="A76" t="s">
        <v>118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>NRail_ISGS_exbus!DM76</f>
        <v>19.252016999999999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SUMPRODUCT(LTA!J76:AN76,LTA!J$101:AN$101,LTA!J$108:AN$108)</f>
        <v>0</v>
      </c>
      <c r="U76" s="37">
        <f>SUMPRODUCT(LTA!J76:AN76,LTA!J$102:AN$102,LTA!J$108:AN$108)</f>
        <v>0</v>
      </c>
      <c r="V76" s="66">
        <f>SUMPRODUCT(MTOA!B76:G76,MTOA!B$102:G$102,MTOA!B$108:G$108)</f>
        <v>0</v>
      </c>
      <c r="W76" s="66">
        <f>SUMPRODUCT(MTOA!B76:G76,MTOA!B$101:G$101,MTOA!B$108:G$108)</f>
        <v>0</v>
      </c>
      <c r="X76">
        <v>0</v>
      </c>
      <c r="Y76" s="34">
        <f>IEX!M76</f>
        <v>1.84</v>
      </c>
      <c r="Z76" s="34">
        <f>IEX!S76</f>
        <v>0</v>
      </c>
      <c r="AA76" s="75">
        <f>STOA!M76</f>
        <v>0</v>
      </c>
      <c r="AB76" s="75">
        <f>-STOA!S76</f>
        <v>0</v>
      </c>
      <c r="AC76">
        <f t="shared" si="3"/>
        <v>0.20262494279999999</v>
      </c>
      <c r="AD76">
        <f t="shared" si="4"/>
        <v>23.9193920572</v>
      </c>
      <c r="AE76">
        <v>0</v>
      </c>
      <c r="AF76" s="24"/>
      <c r="AG76">
        <f t="shared" si="5"/>
        <v>23.9193920572</v>
      </c>
      <c r="AI76" s="34">
        <f>PXIL!M76</f>
        <v>0</v>
      </c>
      <c r="AJ76" s="34">
        <f>PXIL!S76</f>
        <v>0</v>
      </c>
      <c r="AK76" s="34">
        <f>RTM_IEX!M76</f>
        <v>2.87</v>
      </c>
      <c r="AL76" s="34">
        <f>RTM_IEX!S76</f>
        <v>0</v>
      </c>
      <c r="AM76" s="34">
        <f>RTM_PXI!M76</f>
        <v>0</v>
      </c>
      <c r="AN76" s="34">
        <f>RTM_PXI!S76</f>
        <v>0</v>
      </c>
      <c r="AO76" s="148">
        <f>GDAM_IEX!M76</f>
        <v>0.16</v>
      </c>
      <c r="AP76" s="148">
        <f>GDAM_IEX!S76</f>
        <v>0</v>
      </c>
      <c r="AQ76" s="148">
        <f>GDAM_PXI!M76</f>
        <v>0</v>
      </c>
      <c r="AR76" s="148">
        <f>GDAM_PXI!S76</f>
        <v>0</v>
      </c>
      <c r="AS76">
        <f>HPX!M76</f>
        <v>0</v>
      </c>
      <c r="AT76">
        <f>HPX!S76</f>
        <v>0</v>
      </c>
    </row>
    <row r="77" spans="1:46">
      <c r="A77" t="s">
        <v>119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>NRail_ISGS_exbus!DM77</f>
        <v>19.252016999999999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SUMPRODUCT(LTA!J77:AN77,LTA!J$101:AN$101,LTA!J$108:AN$108)</f>
        <v>0</v>
      </c>
      <c r="U77" s="37">
        <f>SUMPRODUCT(LTA!J77:AN77,LTA!J$102:AN$102,LTA!J$108:AN$108)</f>
        <v>0</v>
      </c>
      <c r="V77" s="66">
        <f>SUMPRODUCT(MTOA!B77:G77,MTOA!B$102:G$102,MTOA!B$108:G$108)</f>
        <v>0</v>
      </c>
      <c r="W77" s="66">
        <f>SUMPRODUCT(MTOA!B77:G77,MTOA!B$101:G$101,MTOA!B$108:G$108)</f>
        <v>0</v>
      </c>
      <c r="X77">
        <v>0</v>
      </c>
      <c r="Y77" s="34">
        <f>IEX!M77</f>
        <v>1.42</v>
      </c>
      <c r="Z77" s="34">
        <f>IEX!S77</f>
        <v>0</v>
      </c>
      <c r="AA77" s="75">
        <f>STOA!M77</f>
        <v>0</v>
      </c>
      <c r="AB77" s="75">
        <f>-STOA!S77</f>
        <v>0</v>
      </c>
      <c r="AC77">
        <f t="shared" si="3"/>
        <v>0.20783294279999995</v>
      </c>
      <c r="AD77">
        <f t="shared" si="4"/>
        <v>24.534184057199997</v>
      </c>
      <c r="AE77">
        <v>0</v>
      </c>
      <c r="AF77" s="24"/>
      <c r="AG77">
        <f t="shared" si="5"/>
        <v>24.534184057199997</v>
      </c>
      <c r="AI77" s="34">
        <f>PXIL!M77</f>
        <v>0</v>
      </c>
      <c r="AJ77" s="34">
        <f>PXIL!S77</f>
        <v>0</v>
      </c>
      <c r="AK77" s="34">
        <f>RTM_IEX!M77</f>
        <v>3.89</v>
      </c>
      <c r="AL77" s="34">
        <f>RTM_IEX!S77</f>
        <v>0</v>
      </c>
      <c r="AM77" s="34">
        <f>RTM_PXI!M77</f>
        <v>0</v>
      </c>
      <c r="AN77" s="34">
        <f>RTM_PXI!S77</f>
        <v>0</v>
      </c>
      <c r="AO77" s="148">
        <f>GDAM_IEX!M77</f>
        <v>0.18</v>
      </c>
      <c r="AP77" s="148">
        <f>GDAM_IEX!S77</f>
        <v>0</v>
      </c>
      <c r="AQ77" s="148">
        <f>GDAM_PXI!M77</f>
        <v>0</v>
      </c>
      <c r="AR77" s="148">
        <f>GDAM_PXI!S77</f>
        <v>0</v>
      </c>
      <c r="AS77">
        <f>HPX!M77</f>
        <v>0</v>
      </c>
      <c r="AT77">
        <f>HPX!S77</f>
        <v>0</v>
      </c>
    </row>
    <row r="78" spans="1:46">
      <c r="A78" t="s">
        <v>120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>NRail_ISGS_exbus!DM78</f>
        <v>19.252016999999999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SUMPRODUCT(LTA!J78:AN78,LTA!J$101:AN$101,LTA!J$108:AN$108)</f>
        <v>0</v>
      </c>
      <c r="U78" s="37">
        <f>SUMPRODUCT(LTA!J78:AN78,LTA!J$102:AN$102,LTA!J$108:AN$108)</f>
        <v>0</v>
      </c>
      <c r="V78" s="66">
        <f>SUMPRODUCT(MTOA!B78:G78,MTOA!B$102:G$102,MTOA!B$108:G$108)</f>
        <v>0</v>
      </c>
      <c r="W78" s="66">
        <f>SUMPRODUCT(MTOA!B78:G78,MTOA!B$101:G$101,MTOA!B$108:G$108)</f>
        <v>0</v>
      </c>
      <c r="X78">
        <v>0</v>
      </c>
      <c r="Y78" s="34">
        <f>IEX!M78</f>
        <v>0.71</v>
      </c>
      <c r="Z78" s="34">
        <f>IEX!S78</f>
        <v>0</v>
      </c>
      <c r="AA78" s="75">
        <f>STOA!M78</f>
        <v>0</v>
      </c>
      <c r="AB78" s="75">
        <f>-STOA!S78</f>
        <v>0</v>
      </c>
      <c r="AC78">
        <f t="shared" si="3"/>
        <v>0.18162494279999999</v>
      </c>
      <c r="AD78">
        <f t="shared" si="4"/>
        <v>21.4403920572</v>
      </c>
      <c r="AE78">
        <v>0</v>
      </c>
      <c r="AF78" s="24"/>
      <c r="AG78">
        <f t="shared" si="5"/>
        <v>21.4403920572</v>
      </c>
      <c r="AI78" s="34">
        <f>PXIL!M78</f>
        <v>0</v>
      </c>
      <c r="AJ78" s="34">
        <f>PXIL!S78</f>
        <v>0</v>
      </c>
      <c r="AK78" s="34">
        <f>RTM_IEX!M78</f>
        <v>1.56</v>
      </c>
      <c r="AL78" s="34">
        <f>RTM_IEX!S78</f>
        <v>0</v>
      </c>
      <c r="AM78" s="34">
        <f>RTM_PXI!M78</f>
        <v>0</v>
      </c>
      <c r="AN78" s="34">
        <f>RTM_PXI!S78</f>
        <v>0</v>
      </c>
      <c r="AO78" s="148">
        <f>GDAM_IEX!M78</f>
        <v>0.1</v>
      </c>
      <c r="AP78" s="148">
        <f>GDAM_IEX!S78</f>
        <v>0</v>
      </c>
      <c r="AQ78" s="148">
        <f>GDAM_PXI!M78</f>
        <v>0</v>
      </c>
      <c r="AR78" s="148">
        <f>GDAM_PXI!S78</f>
        <v>0</v>
      </c>
      <c r="AS78">
        <f>HPX!M78</f>
        <v>0</v>
      </c>
      <c r="AT78">
        <f>HPX!S78</f>
        <v>0</v>
      </c>
    </row>
    <row r="79" spans="1:46">
      <c r="A79" t="s">
        <v>121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>NRail_ISGS_exbus!DM79</f>
        <v>19.252016999999999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SUMPRODUCT(LTA!J79:AN79,LTA!J$101:AN$101,LTA!J$108:AN$108)</f>
        <v>0</v>
      </c>
      <c r="U79" s="37">
        <f>SUMPRODUCT(LTA!J79:AN79,LTA!J$102:AN$102,LTA!J$108:AN$108)</f>
        <v>0</v>
      </c>
      <c r="V79" s="66">
        <f>SUMPRODUCT(MTOA!B79:G79,MTOA!B$102:G$102,MTOA!B$108:G$108)</f>
        <v>0</v>
      </c>
      <c r="W79" s="66">
        <f>SUMPRODUCT(MTOA!B79:G79,MTOA!B$101:G$101,MTOA!B$108:G$108)</f>
        <v>0</v>
      </c>
      <c r="X79">
        <v>0</v>
      </c>
      <c r="Y79" s="34">
        <f>IEX!M79</f>
        <v>1.21</v>
      </c>
      <c r="Z79" s="34">
        <f>IEX!S79</f>
        <v>0</v>
      </c>
      <c r="AA79" s="75">
        <f>STOA!M79</f>
        <v>0</v>
      </c>
      <c r="AB79" s="75">
        <f>-STOA!S79</f>
        <v>0</v>
      </c>
      <c r="AC79">
        <f t="shared" si="3"/>
        <v>0.1888489428</v>
      </c>
      <c r="AD79">
        <f t="shared" si="4"/>
        <v>22.293168057199999</v>
      </c>
      <c r="AE79">
        <v>0</v>
      </c>
      <c r="AF79" s="24"/>
      <c r="AG79">
        <f t="shared" si="5"/>
        <v>22.293168057199999</v>
      </c>
      <c r="AI79" s="34">
        <f>PXIL!M79</f>
        <v>0</v>
      </c>
      <c r="AJ79" s="34">
        <f>PXIL!S79</f>
        <v>0</v>
      </c>
      <c r="AK79" s="34">
        <f>RTM_IEX!M79</f>
        <v>1.88</v>
      </c>
      <c r="AL79" s="34">
        <f>RTM_IEX!S79</f>
        <v>0</v>
      </c>
      <c r="AM79" s="34">
        <f>RTM_PXI!M79</f>
        <v>0</v>
      </c>
      <c r="AN79" s="34">
        <f>RTM_PXI!S79</f>
        <v>0</v>
      </c>
      <c r="AO79" s="148">
        <f>GDAM_IEX!M79</f>
        <v>0.14000000000000001</v>
      </c>
      <c r="AP79" s="148">
        <f>GDAM_IEX!S79</f>
        <v>0</v>
      </c>
      <c r="AQ79" s="148">
        <f>GDAM_PXI!M79</f>
        <v>0</v>
      </c>
      <c r="AR79" s="148">
        <f>GDAM_PXI!S79</f>
        <v>0</v>
      </c>
      <c r="AS79">
        <f>HPX!M79</f>
        <v>0</v>
      </c>
      <c r="AT79">
        <f>HPX!S79</f>
        <v>0</v>
      </c>
    </row>
    <row r="80" spans="1:46">
      <c r="A80" t="s">
        <v>122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>NRail_ISGS_exbus!DM80</f>
        <v>19.252016999999999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SUMPRODUCT(LTA!J80:AN80,LTA!J$101:AN$101,LTA!J$108:AN$108)</f>
        <v>0</v>
      </c>
      <c r="U80" s="37">
        <f>SUMPRODUCT(LTA!J80:AN80,LTA!J$102:AN$102,LTA!J$108:AN$108)</f>
        <v>0</v>
      </c>
      <c r="V80" s="66">
        <f>SUMPRODUCT(MTOA!B80:G80,MTOA!B$102:G$102,MTOA!B$108:G$108)</f>
        <v>0</v>
      </c>
      <c r="W80" s="66">
        <f>SUMPRODUCT(MTOA!B80:G80,MTOA!B$101:G$101,MTOA!B$108:G$108)</f>
        <v>0</v>
      </c>
      <c r="X80">
        <v>0</v>
      </c>
      <c r="Y80" s="34">
        <f>IEX!M80</f>
        <v>0.97</v>
      </c>
      <c r="Z80" s="34">
        <f>IEX!S80</f>
        <v>0</v>
      </c>
      <c r="AA80" s="75">
        <f>STOA!M80</f>
        <v>0</v>
      </c>
      <c r="AB80" s="75">
        <f>-STOA!S80</f>
        <v>0</v>
      </c>
      <c r="AC80">
        <f t="shared" si="3"/>
        <v>0.18389294279999996</v>
      </c>
      <c r="AD80">
        <f t="shared" si="4"/>
        <v>21.708124057199999</v>
      </c>
      <c r="AE80">
        <v>0</v>
      </c>
      <c r="AF80" s="24"/>
      <c r="AG80">
        <f t="shared" si="5"/>
        <v>21.708124057199999</v>
      </c>
      <c r="AI80" s="34">
        <f>PXIL!M80</f>
        <v>0</v>
      </c>
      <c r="AJ80" s="34">
        <f>PXIL!S80</f>
        <v>0</v>
      </c>
      <c r="AK80" s="34">
        <f>RTM_IEX!M80</f>
        <v>1.55</v>
      </c>
      <c r="AL80" s="34">
        <f>RTM_IEX!S80</f>
        <v>0</v>
      </c>
      <c r="AM80" s="34">
        <f>RTM_PXI!M80</f>
        <v>0</v>
      </c>
      <c r="AN80" s="34">
        <f>RTM_PXI!S80</f>
        <v>0</v>
      </c>
      <c r="AO80" s="148">
        <f>GDAM_IEX!M80</f>
        <v>0.12</v>
      </c>
      <c r="AP80" s="148">
        <f>GDAM_IEX!S80</f>
        <v>0</v>
      </c>
      <c r="AQ80" s="148">
        <f>GDAM_PXI!M80</f>
        <v>0</v>
      </c>
      <c r="AR80" s="148">
        <f>GDAM_PXI!S80</f>
        <v>0</v>
      </c>
      <c r="AS80">
        <f>HPX!M80</f>
        <v>0</v>
      </c>
      <c r="AT80">
        <f>HPX!S80</f>
        <v>0</v>
      </c>
    </row>
    <row r="81" spans="1:46">
      <c r="A81" t="s">
        <v>123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>NRail_ISGS_exbus!DM81</f>
        <v>19.252016999999999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SUMPRODUCT(LTA!J81:AN81,LTA!J$101:AN$101,LTA!J$108:AN$108)</f>
        <v>0</v>
      </c>
      <c r="U81" s="37">
        <f>SUMPRODUCT(LTA!J81:AN81,LTA!J$102:AN$102,LTA!J$108:AN$108)</f>
        <v>0</v>
      </c>
      <c r="V81" s="66">
        <f>SUMPRODUCT(MTOA!B81:G81,MTOA!B$102:G$102,MTOA!B$108:G$108)</f>
        <v>0</v>
      </c>
      <c r="W81" s="66">
        <f>SUMPRODUCT(MTOA!B81:G81,MTOA!B$101:G$101,MTOA!B$108:G$108)</f>
        <v>0</v>
      </c>
      <c r="X81">
        <v>0</v>
      </c>
      <c r="Y81" s="34">
        <f>IEX!M81</f>
        <v>2.44</v>
      </c>
      <c r="Z81" s="34">
        <f>IEX!S81</f>
        <v>0</v>
      </c>
      <c r="AA81" s="75">
        <f>STOA!M81</f>
        <v>0</v>
      </c>
      <c r="AB81" s="75">
        <f>-STOA!S81</f>
        <v>0</v>
      </c>
      <c r="AC81">
        <f t="shared" si="3"/>
        <v>0.2133769428</v>
      </c>
      <c r="AD81">
        <f t="shared" si="4"/>
        <v>25.188640057200001</v>
      </c>
      <c r="AE81">
        <v>0</v>
      </c>
      <c r="AF81" s="24"/>
      <c r="AG81">
        <f t="shared" si="5"/>
        <v>25.188640057200001</v>
      </c>
      <c r="AI81" s="34">
        <f>PXIL!M81</f>
        <v>0</v>
      </c>
      <c r="AJ81" s="34">
        <f>PXIL!S81</f>
        <v>0</v>
      </c>
      <c r="AK81" s="34">
        <f>RTM_IEX!M81</f>
        <v>3.44</v>
      </c>
      <c r="AL81" s="34">
        <f>RTM_IEX!S81</f>
        <v>0</v>
      </c>
      <c r="AM81" s="34">
        <f>RTM_PXI!M81</f>
        <v>0</v>
      </c>
      <c r="AN81" s="34">
        <f>RTM_PXI!S81</f>
        <v>0</v>
      </c>
      <c r="AO81" s="148">
        <f>GDAM_IEX!M81</f>
        <v>0.27</v>
      </c>
      <c r="AP81" s="148">
        <f>GDAM_IEX!S81</f>
        <v>0</v>
      </c>
      <c r="AQ81" s="148">
        <f>GDAM_PXI!M81</f>
        <v>0</v>
      </c>
      <c r="AR81" s="148">
        <f>GDAM_PXI!S81</f>
        <v>0</v>
      </c>
      <c r="AS81">
        <f>HPX!M81</f>
        <v>0</v>
      </c>
      <c r="AT81">
        <f>HPX!S81</f>
        <v>0</v>
      </c>
    </row>
    <row r="82" spans="1:46">
      <c r="A82" t="s">
        <v>124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>NRail_ISGS_exbus!DM82</f>
        <v>19.252016999999999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SUMPRODUCT(LTA!J82:AN82,LTA!J$101:AN$101,LTA!J$108:AN$108)</f>
        <v>0</v>
      </c>
      <c r="U82" s="37">
        <f>SUMPRODUCT(LTA!J82:AN82,LTA!J$102:AN$102,LTA!J$108:AN$108)</f>
        <v>0</v>
      </c>
      <c r="V82" s="66">
        <f>SUMPRODUCT(MTOA!B82:G82,MTOA!B$102:G$102,MTOA!B$108:G$108)</f>
        <v>0</v>
      </c>
      <c r="W82" s="66">
        <f>SUMPRODUCT(MTOA!B82:G82,MTOA!B$101:G$101,MTOA!B$108:G$108)</f>
        <v>0</v>
      </c>
      <c r="X82">
        <v>0</v>
      </c>
      <c r="Y82" s="34">
        <f>IEX!M82</f>
        <v>3.92</v>
      </c>
      <c r="Z82" s="34">
        <f>IEX!S82</f>
        <v>0</v>
      </c>
      <c r="AA82" s="75">
        <f>STOA!M82</f>
        <v>0</v>
      </c>
      <c r="AB82" s="75">
        <f>-STOA!S82</f>
        <v>0</v>
      </c>
      <c r="AC82">
        <f t="shared" si="3"/>
        <v>0.23185694279999997</v>
      </c>
      <c r="AD82">
        <f t="shared" si="4"/>
        <v>27.370160057199996</v>
      </c>
      <c r="AE82">
        <v>0</v>
      </c>
      <c r="AF82" s="24"/>
      <c r="AG82">
        <f t="shared" si="5"/>
        <v>27.370160057199996</v>
      </c>
      <c r="AI82" s="34">
        <f>PXIL!M82</f>
        <v>0</v>
      </c>
      <c r="AJ82" s="34">
        <f>PXIL!S82</f>
        <v>0</v>
      </c>
      <c r="AK82" s="34">
        <f>RTM_IEX!M82</f>
        <v>4.04</v>
      </c>
      <c r="AL82" s="34">
        <f>RTM_IEX!S82</f>
        <v>0</v>
      </c>
      <c r="AM82" s="34">
        <f>RTM_PXI!M82</f>
        <v>0</v>
      </c>
      <c r="AN82" s="34">
        <f>RTM_PXI!S82</f>
        <v>0</v>
      </c>
      <c r="AO82" s="148">
        <f>GDAM_IEX!M82</f>
        <v>0.39</v>
      </c>
      <c r="AP82" s="148">
        <f>GDAM_IEX!S82</f>
        <v>0</v>
      </c>
      <c r="AQ82" s="148">
        <f>GDAM_PXI!M82</f>
        <v>0</v>
      </c>
      <c r="AR82" s="148">
        <f>GDAM_PXI!S82</f>
        <v>0</v>
      </c>
      <c r="AS82">
        <f>HPX!M82</f>
        <v>0</v>
      </c>
      <c r="AT82">
        <f>HPX!S82</f>
        <v>0</v>
      </c>
    </row>
    <row r="83" spans="1:46">
      <c r="A83" t="s">
        <v>125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>NRail_ISGS_exbus!DM83</f>
        <v>19.252016999999999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SUMPRODUCT(LTA!J83:AN83,LTA!J$101:AN$101,LTA!J$108:AN$108)</f>
        <v>0</v>
      </c>
      <c r="U83" s="37">
        <f>SUMPRODUCT(LTA!J83:AN83,LTA!J$102:AN$102,LTA!J$108:AN$108)</f>
        <v>0</v>
      </c>
      <c r="V83" s="66">
        <f>SUMPRODUCT(MTOA!B83:G83,MTOA!B$102:G$102,MTOA!B$108:G$108)</f>
        <v>0</v>
      </c>
      <c r="W83" s="66">
        <f>SUMPRODUCT(MTOA!B83:G83,MTOA!B$101:G$101,MTOA!B$108:G$108)</f>
        <v>0</v>
      </c>
      <c r="X83">
        <v>0</v>
      </c>
      <c r="Y83" s="34">
        <f>IEX!M83</f>
        <v>8.06</v>
      </c>
      <c r="Z83" s="34">
        <f>IEX!S83</f>
        <v>0</v>
      </c>
      <c r="AA83" s="75">
        <f>STOA!M83</f>
        <v>0</v>
      </c>
      <c r="AB83" s="75">
        <f>-STOA!S83</f>
        <v>0</v>
      </c>
      <c r="AC83">
        <f t="shared" si="3"/>
        <v>0.24151694279999997</v>
      </c>
      <c r="AD83">
        <f t="shared" si="4"/>
        <v>28.510500057199998</v>
      </c>
      <c r="AE83">
        <v>0</v>
      </c>
      <c r="AF83" s="24"/>
      <c r="AG83">
        <f t="shared" si="5"/>
        <v>28.510500057199998</v>
      </c>
      <c r="AI83" s="34">
        <f>PXIL!M83</f>
        <v>0</v>
      </c>
      <c r="AJ83" s="34">
        <f>PXIL!S83</f>
        <v>0</v>
      </c>
      <c r="AK83" s="34">
        <f>RTM_IEX!M83</f>
        <v>1.44</v>
      </c>
      <c r="AL83" s="34">
        <f>RTM_IEX!S83</f>
        <v>0</v>
      </c>
      <c r="AM83" s="34">
        <f>RTM_PXI!M83</f>
        <v>0</v>
      </c>
      <c r="AN83" s="34">
        <f>RTM_PXI!S83</f>
        <v>0</v>
      </c>
      <c r="AO83" s="148">
        <f>GDAM_IEX!M83</f>
        <v>0</v>
      </c>
      <c r="AP83" s="148">
        <f>GDAM_IEX!S83</f>
        <v>0</v>
      </c>
      <c r="AQ83" s="148">
        <f>GDAM_PXI!M83</f>
        <v>0</v>
      </c>
      <c r="AR83" s="148">
        <f>GDAM_PXI!S83</f>
        <v>0</v>
      </c>
      <c r="AS83">
        <f>HPX!M83</f>
        <v>0</v>
      </c>
      <c r="AT83">
        <f>HPX!S83</f>
        <v>0</v>
      </c>
    </row>
    <row r="84" spans="1:46">
      <c r="A84" t="s">
        <v>126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>NRail_ISGS_exbus!DM84</f>
        <v>19.252016999999999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SUMPRODUCT(LTA!J84:AN84,LTA!J$101:AN$101,LTA!J$108:AN$108)</f>
        <v>0</v>
      </c>
      <c r="U84" s="37">
        <f>SUMPRODUCT(LTA!J84:AN84,LTA!J$102:AN$102,LTA!J$108:AN$108)</f>
        <v>0</v>
      </c>
      <c r="V84" s="66">
        <f>SUMPRODUCT(MTOA!B84:G84,MTOA!B$102:G$102,MTOA!B$108:G$108)</f>
        <v>0</v>
      </c>
      <c r="W84" s="66">
        <f>SUMPRODUCT(MTOA!B84:G84,MTOA!B$101:G$101,MTOA!B$108:G$108)</f>
        <v>0</v>
      </c>
      <c r="X84">
        <v>0</v>
      </c>
      <c r="Y84" s="34">
        <f>IEX!M84</f>
        <v>5.69</v>
      </c>
      <c r="Z84" s="34">
        <f>IEX!S84</f>
        <v>0</v>
      </c>
      <c r="AA84" s="75">
        <f>STOA!M84</f>
        <v>0</v>
      </c>
      <c r="AB84" s="75">
        <f>-STOA!S84</f>
        <v>0</v>
      </c>
      <c r="AC84">
        <f t="shared" si="3"/>
        <v>0.21598094279999999</v>
      </c>
      <c r="AD84">
        <f t="shared" si="4"/>
        <v>25.496036057199998</v>
      </c>
      <c r="AE84">
        <v>0</v>
      </c>
      <c r="AF84" s="24"/>
      <c r="AG84">
        <f t="shared" si="5"/>
        <v>25.496036057199998</v>
      </c>
      <c r="AI84" s="34">
        <f>PXIL!M84</f>
        <v>0</v>
      </c>
      <c r="AJ84" s="34">
        <f>PXIL!S84</f>
        <v>0</v>
      </c>
      <c r="AK84" s="34">
        <f>RTM_IEX!M84</f>
        <v>0.77</v>
      </c>
      <c r="AL84" s="34">
        <f>RTM_IEX!S84</f>
        <v>0</v>
      </c>
      <c r="AM84" s="34">
        <f>RTM_PXI!M84</f>
        <v>0</v>
      </c>
      <c r="AN84" s="34">
        <f>RTM_PXI!S84</f>
        <v>0</v>
      </c>
      <c r="AO84" s="148">
        <f>GDAM_IEX!M84</f>
        <v>0</v>
      </c>
      <c r="AP84" s="148">
        <f>GDAM_IEX!S84</f>
        <v>0</v>
      </c>
      <c r="AQ84" s="148">
        <f>GDAM_PXI!M84</f>
        <v>0</v>
      </c>
      <c r="AR84" s="148">
        <f>GDAM_PXI!S84</f>
        <v>0</v>
      </c>
      <c r="AS84">
        <f>HPX!M84</f>
        <v>0</v>
      </c>
      <c r="AT84">
        <f>HPX!S84</f>
        <v>0</v>
      </c>
    </row>
    <row r="85" spans="1:46">
      <c r="A85" t="s">
        <v>127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>NRail_ISGS_exbus!DM85</f>
        <v>19.252016999999999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SUMPRODUCT(LTA!J85:AN85,LTA!J$101:AN$101,LTA!J$108:AN$108)</f>
        <v>0</v>
      </c>
      <c r="U85" s="37">
        <f>SUMPRODUCT(LTA!J85:AN85,LTA!J$102:AN$102,LTA!J$108:AN$108)</f>
        <v>0</v>
      </c>
      <c r="V85" s="66">
        <f>SUMPRODUCT(MTOA!B85:G85,MTOA!B$102:G$102,MTOA!B$108:G$108)</f>
        <v>0</v>
      </c>
      <c r="W85" s="66">
        <f>SUMPRODUCT(MTOA!B85:G85,MTOA!B$101:G$101,MTOA!B$108:G$108)</f>
        <v>0</v>
      </c>
      <c r="X85">
        <v>0</v>
      </c>
      <c r="Y85" s="34">
        <f>IEX!M85</f>
        <v>9.35</v>
      </c>
      <c r="Z85" s="34">
        <f>IEX!S85</f>
        <v>0</v>
      </c>
      <c r="AA85" s="75">
        <f>STOA!M85</f>
        <v>0</v>
      </c>
      <c r="AB85" s="75">
        <f>-STOA!S85</f>
        <v>0</v>
      </c>
      <c r="AC85">
        <f t="shared" si="3"/>
        <v>0.24756494279999997</v>
      </c>
      <c r="AD85">
        <f t="shared" si="4"/>
        <v>29.224452057199997</v>
      </c>
      <c r="AE85">
        <v>0</v>
      </c>
      <c r="AF85" s="24"/>
      <c r="AG85">
        <f t="shared" si="5"/>
        <v>29.224452057199997</v>
      </c>
      <c r="AI85" s="34">
        <f>PXIL!M85</f>
        <v>0</v>
      </c>
      <c r="AJ85" s="34">
        <f>PXIL!S85</f>
        <v>0</v>
      </c>
      <c r="AK85" s="34">
        <f>RTM_IEX!M85</f>
        <v>0.87</v>
      </c>
      <c r="AL85" s="34">
        <f>RTM_IEX!S85</f>
        <v>0</v>
      </c>
      <c r="AM85" s="34">
        <f>RTM_PXI!M85</f>
        <v>0</v>
      </c>
      <c r="AN85" s="34">
        <f>RTM_PXI!S85</f>
        <v>0</v>
      </c>
      <c r="AO85" s="148">
        <f>GDAM_IEX!M85</f>
        <v>0</v>
      </c>
      <c r="AP85" s="148">
        <f>GDAM_IEX!S85</f>
        <v>0</v>
      </c>
      <c r="AQ85" s="148">
        <f>GDAM_PXI!M85</f>
        <v>0</v>
      </c>
      <c r="AR85" s="148">
        <f>GDAM_PXI!S85</f>
        <v>0</v>
      </c>
      <c r="AS85">
        <f>HPX!M85</f>
        <v>0</v>
      </c>
      <c r="AT85">
        <f>HPX!S85</f>
        <v>0</v>
      </c>
    </row>
    <row r="86" spans="1:46">
      <c r="A86" t="s">
        <v>128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>NRail_ISGS_exbus!DM86</f>
        <v>19.252016999999999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SUMPRODUCT(LTA!J86:AN86,LTA!J$101:AN$101,LTA!J$108:AN$108)</f>
        <v>0</v>
      </c>
      <c r="U86" s="37">
        <f>SUMPRODUCT(LTA!J86:AN86,LTA!J$102:AN$102,LTA!J$108:AN$108)</f>
        <v>0</v>
      </c>
      <c r="V86" s="66">
        <f>SUMPRODUCT(MTOA!B86:G86,MTOA!B$102:G$102,MTOA!B$108:G$108)</f>
        <v>0</v>
      </c>
      <c r="W86" s="66">
        <f>SUMPRODUCT(MTOA!B86:G86,MTOA!B$101:G$101,MTOA!B$108:G$108)</f>
        <v>0</v>
      </c>
      <c r="X86">
        <v>0</v>
      </c>
      <c r="Y86" s="34">
        <f>IEX!M86</f>
        <v>8.67</v>
      </c>
      <c r="Z86" s="34">
        <f>IEX!S86</f>
        <v>0</v>
      </c>
      <c r="AA86" s="75">
        <f>STOA!M86</f>
        <v>0</v>
      </c>
      <c r="AB86" s="75">
        <f>-STOA!S86</f>
        <v>0</v>
      </c>
      <c r="AC86">
        <f t="shared" si="3"/>
        <v>0.23614094279999995</v>
      </c>
      <c r="AD86">
        <f t="shared" si="4"/>
        <v>27.875876057199999</v>
      </c>
      <c r="AE86">
        <v>0</v>
      </c>
      <c r="AF86" s="24"/>
      <c r="AG86">
        <f t="shared" si="5"/>
        <v>27.875876057199999</v>
      </c>
      <c r="AI86" s="34">
        <f>PXIL!M86</f>
        <v>0</v>
      </c>
      <c r="AJ86" s="34">
        <f>PXIL!S86</f>
        <v>0</v>
      </c>
      <c r="AK86" s="34">
        <f>RTM_IEX!M86</f>
        <v>0.19</v>
      </c>
      <c r="AL86" s="34">
        <f>RTM_IEX!S86</f>
        <v>0</v>
      </c>
      <c r="AM86" s="34">
        <f>RTM_PXI!M86</f>
        <v>0</v>
      </c>
      <c r="AN86" s="34">
        <f>RTM_PXI!S86</f>
        <v>0</v>
      </c>
      <c r="AO86" s="148">
        <f>GDAM_IEX!M86</f>
        <v>0</v>
      </c>
      <c r="AP86" s="148">
        <f>GDAM_IEX!S86</f>
        <v>0</v>
      </c>
      <c r="AQ86" s="148">
        <f>GDAM_PXI!M86</f>
        <v>0</v>
      </c>
      <c r="AR86" s="148">
        <f>GDAM_PXI!S86</f>
        <v>0</v>
      </c>
      <c r="AS86">
        <f>HPX!M86</f>
        <v>0</v>
      </c>
      <c r="AT86">
        <f>HPX!S86</f>
        <v>0</v>
      </c>
    </row>
    <row r="87" spans="1:46">
      <c r="A87" t="s">
        <v>129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>NRail_ISGS_exbus!DM87</f>
        <v>19.252016999999999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SUMPRODUCT(LTA!J87:AN87,LTA!J$101:AN$101,LTA!J$108:AN$108)</f>
        <v>0</v>
      </c>
      <c r="U87" s="37">
        <f>SUMPRODUCT(LTA!J87:AN87,LTA!J$102:AN$102,LTA!J$108:AN$108)</f>
        <v>0</v>
      </c>
      <c r="V87" s="66">
        <f>SUMPRODUCT(MTOA!B87:G87,MTOA!B$102:G$102,MTOA!B$108:G$108)</f>
        <v>0</v>
      </c>
      <c r="W87" s="66">
        <f>SUMPRODUCT(MTOA!B87:G87,MTOA!B$101:G$101,MTOA!B$108:G$108)</f>
        <v>0</v>
      </c>
      <c r="X87">
        <v>0</v>
      </c>
      <c r="Y87" s="34">
        <f>IEX!M87</f>
        <v>6.74</v>
      </c>
      <c r="Z87" s="34">
        <f>IEX!S87</f>
        <v>0</v>
      </c>
      <c r="AA87" s="75">
        <f>STOA!M87</f>
        <v>0</v>
      </c>
      <c r="AB87" s="75">
        <f>-STOA!S87</f>
        <v>0</v>
      </c>
      <c r="AC87">
        <f t="shared" si="3"/>
        <v>0.21833294279999996</v>
      </c>
      <c r="AD87">
        <f t="shared" si="4"/>
        <v>25.773684057199997</v>
      </c>
      <c r="AE87">
        <v>0</v>
      </c>
      <c r="AF87" s="24"/>
      <c r="AG87">
        <f t="shared" si="5"/>
        <v>25.773684057199997</v>
      </c>
      <c r="AI87" s="34">
        <f>PXIL!M87</f>
        <v>0</v>
      </c>
      <c r="AJ87" s="34">
        <f>PXIL!S87</f>
        <v>0</v>
      </c>
      <c r="AK87" s="34">
        <f>RTM_IEX!M87</f>
        <v>0</v>
      </c>
      <c r="AL87" s="34">
        <f>RTM_IEX!S87</f>
        <v>0</v>
      </c>
      <c r="AM87" s="34">
        <f>RTM_PXI!M87</f>
        <v>0</v>
      </c>
      <c r="AN87" s="34">
        <f>RTM_PXI!S87</f>
        <v>0</v>
      </c>
      <c r="AO87" s="148">
        <f>GDAM_IEX!M87</f>
        <v>0</v>
      </c>
      <c r="AP87" s="148">
        <f>GDAM_IEX!S87</f>
        <v>0</v>
      </c>
      <c r="AQ87" s="148">
        <f>GDAM_PXI!M87</f>
        <v>0</v>
      </c>
      <c r="AR87" s="148">
        <f>GDAM_PXI!S87</f>
        <v>0</v>
      </c>
      <c r="AS87">
        <f>HPX!M87</f>
        <v>0</v>
      </c>
      <c r="AT87">
        <f>HPX!S87</f>
        <v>0</v>
      </c>
    </row>
    <row r="88" spans="1:46">
      <c r="A88" t="s">
        <v>130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>NRail_ISGS_exbus!DM88</f>
        <v>19.252016999999999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SUMPRODUCT(LTA!J88:AN88,LTA!J$101:AN$101,LTA!J$108:AN$108)</f>
        <v>0</v>
      </c>
      <c r="U88" s="37">
        <f>SUMPRODUCT(LTA!J88:AN88,LTA!J$102:AN$102,LTA!J$108:AN$108)</f>
        <v>0</v>
      </c>
      <c r="V88" s="66">
        <f>SUMPRODUCT(MTOA!B88:G88,MTOA!B$102:G$102,MTOA!B$108:G$108)</f>
        <v>0</v>
      </c>
      <c r="W88" s="66">
        <f>SUMPRODUCT(MTOA!B88:G88,MTOA!B$101:G$101,MTOA!B$108:G$108)</f>
        <v>0</v>
      </c>
      <c r="X88">
        <v>0</v>
      </c>
      <c r="Y88" s="34">
        <f>IEX!M88</f>
        <v>8.3699999999999992</v>
      </c>
      <c r="Z88" s="34">
        <f>IEX!S88</f>
        <v>0</v>
      </c>
      <c r="AA88" s="75">
        <f>STOA!M88</f>
        <v>0</v>
      </c>
      <c r="AB88" s="75">
        <f>-STOA!S88</f>
        <v>0</v>
      </c>
      <c r="AC88">
        <f t="shared" si="3"/>
        <v>0.23202494279999999</v>
      </c>
      <c r="AD88">
        <f t="shared" si="4"/>
        <v>27.389992057200001</v>
      </c>
      <c r="AE88">
        <v>0</v>
      </c>
      <c r="AF88" s="24"/>
      <c r="AG88">
        <f t="shared" si="5"/>
        <v>27.389992057200001</v>
      </c>
      <c r="AI88" s="34">
        <f>PXIL!M88</f>
        <v>0</v>
      </c>
      <c r="AJ88" s="34">
        <f>PXIL!S88</f>
        <v>0</v>
      </c>
      <c r="AK88" s="34">
        <f>RTM_IEX!M88</f>
        <v>0</v>
      </c>
      <c r="AL88" s="34">
        <f>RTM_IEX!S88</f>
        <v>0</v>
      </c>
      <c r="AM88" s="34">
        <f>RTM_PXI!M88</f>
        <v>0</v>
      </c>
      <c r="AN88" s="34">
        <f>RTM_PXI!S88</f>
        <v>0</v>
      </c>
      <c r="AO88" s="148">
        <f>GDAM_IEX!M88</f>
        <v>0</v>
      </c>
      <c r="AP88" s="148">
        <f>GDAM_IEX!S88</f>
        <v>0</v>
      </c>
      <c r="AQ88" s="148">
        <f>GDAM_PXI!M88</f>
        <v>0</v>
      </c>
      <c r="AR88" s="148">
        <f>GDAM_PXI!S88</f>
        <v>0</v>
      </c>
      <c r="AS88">
        <f>HPX!M88</f>
        <v>0</v>
      </c>
      <c r="AT88">
        <f>HPX!S88</f>
        <v>0</v>
      </c>
    </row>
    <row r="89" spans="1:46">
      <c r="A89" t="s">
        <v>131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>NRail_ISGS_exbus!DM89</f>
        <v>19.252016999999999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SUMPRODUCT(LTA!J89:AN89,LTA!J$101:AN$101,LTA!J$108:AN$108)</f>
        <v>0</v>
      </c>
      <c r="U89" s="37">
        <f>SUMPRODUCT(LTA!J89:AN89,LTA!J$102:AN$102,LTA!J$108:AN$108)</f>
        <v>0</v>
      </c>
      <c r="V89" s="66">
        <f>SUMPRODUCT(MTOA!B89:G89,MTOA!B$102:G$102,MTOA!B$108:G$108)</f>
        <v>0</v>
      </c>
      <c r="W89" s="66">
        <f>SUMPRODUCT(MTOA!B89:G89,MTOA!B$101:G$101,MTOA!B$108:G$108)</f>
        <v>0</v>
      </c>
      <c r="X89">
        <v>0</v>
      </c>
      <c r="Y89" s="34">
        <f>IEX!M89</f>
        <v>7.03</v>
      </c>
      <c r="Z89" s="34">
        <f>IEX!S89</f>
        <v>0</v>
      </c>
      <c r="AA89" s="75">
        <f>STOA!M89</f>
        <v>0</v>
      </c>
      <c r="AB89" s="75">
        <f>-STOA!S89</f>
        <v>0</v>
      </c>
      <c r="AC89">
        <f t="shared" si="3"/>
        <v>0.22076894279999998</v>
      </c>
      <c r="AD89">
        <f t="shared" si="4"/>
        <v>26.0612480572</v>
      </c>
      <c r="AE89">
        <v>0</v>
      </c>
      <c r="AF89" s="24"/>
      <c r="AG89">
        <f t="shared" si="5"/>
        <v>26.0612480572</v>
      </c>
      <c r="AI89" s="34">
        <f>PXIL!M89</f>
        <v>0</v>
      </c>
      <c r="AJ89" s="34">
        <f>PXIL!S89</f>
        <v>0</v>
      </c>
      <c r="AK89" s="34">
        <f>RTM_IEX!M89</f>
        <v>0</v>
      </c>
      <c r="AL89" s="34">
        <f>RTM_IEX!S89</f>
        <v>0</v>
      </c>
      <c r="AM89" s="34">
        <f>RTM_PXI!M89</f>
        <v>0</v>
      </c>
      <c r="AN89" s="34">
        <f>RTM_PXI!S89</f>
        <v>0</v>
      </c>
      <c r="AO89" s="148">
        <f>GDAM_IEX!M89</f>
        <v>0</v>
      </c>
      <c r="AP89" s="148">
        <f>GDAM_IEX!S89</f>
        <v>0</v>
      </c>
      <c r="AQ89" s="148">
        <f>GDAM_PXI!M89</f>
        <v>0</v>
      </c>
      <c r="AR89" s="148">
        <f>GDAM_PXI!S89</f>
        <v>0</v>
      </c>
      <c r="AS89">
        <f>HPX!M89</f>
        <v>0</v>
      </c>
      <c r="AT89">
        <f>HPX!S89</f>
        <v>0</v>
      </c>
    </row>
    <row r="90" spans="1:46">
      <c r="A90" t="s">
        <v>132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>NRail_ISGS_exbus!DM90</f>
        <v>19.252016999999999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SUMPRODUCT(LTA!J90:AN90,LTA!J$101:AN$101,LTA!J$108:AN$108)</f>
        <v>0</v>
      </c>
      <c r="U90" s="37">
        <f>SUMPRODUCT(LTA!J90:AN90,LTA!J$102:AN$102,LTA!J$108:AN$108)</f>
        <v>0</v>
      </c>
      <c r="V90" s="66">
        <f>SUMPRODUCT(MTOA!B90:G90,MTOA!B$102:G$102,MTOA!B$108:G$108)</f>
        <v>0</v>
      </c>
      <c r="W90" s="66">
        <f>SUMPRODUCT(MTOA!B90:G90,MTOA!B$101:G$101,MTOA!B$108:G$108)</f>
        <v>0</v>
      </c>
      <c r="X90">
        <v>0</v>
      </c>
      <c r="Y90" s="34">
        <f>IEX!M90</f>
        <v>5.39</v>
      </c>
      <c r="Z90" s="34">
        <f>IEX!S90</f>
        <v>0</v>
      </c>
      <c r="AA90" s="75">
        <f>STOA!M90</f>
        <v>0</v>
      </c>
      <c r="AB90" s="75">
        <f>-STOA!S90</f>
        <v>0</v>
      </c>
      <c r="AC90">
        <f t="shared" si="3"/>
        <v>0.20699294279999997</v>
      </c>
      <c r="AD90">
        <f t="shared" si="4"/>
        <v>24.4350240572</v>
      </c>
      <c r="AE90">
        <v>0</v>
      </c>
      <c r="AF90" s="24"/>
      <c r="AG90">
        <f t="shared" si="5"/>
        <v>24.4350240572</v>
      </c>
      <c r="AI90" s="34">
        <f>PXIL!M90</f>
        <v>0</v>
      </c>
      <c r="AJ90" s="34">
        <f>PXIL!S90</f>
        <v>0</v>
      </c>
      <c r="AK90" s="34">
        <f>RTM_IEX!M90</f>
        <v>0</v>
      </c>
      <c r="AL90" s="34">
        <f>RTM_IEX!S90</f>
        <v>0</v>
      </c>
      <c r="AM90" s="34">
        <f>RTM_PXI!M90</f>
        <v>0</v>
      </c>
      <c r="AN90" s="34">
        <f>RTM_PXI!S90</f>
        <v>0</v>
      </c>
      <c r="AO90" s="148">
        <f>GDAM_IEX!M90</f>
        <v>0</v>
      </c>
      <c r="AP90" s="148">
        <f>GDAM_IEX!S90</f>
        <v>0</v>
      </c>
      <c r="AQ90" s="148">
        <f>GDAM_PXI!M90</f>
        <v>0</v>
      </c>
      <c r="AR90" s="148">
        <f>GDAM_PXI!S90</f>
        <v>0</v>
      </c>
      <c r="AS90">
        <f>HPX!M90</f>
        <v>0</v>
      </c>
      <c r="AT90">
        <f>HPX!S90</f>
        <v>0</v>
      </c>
    </row>
    <row r="91" spans="1:46">
      <c r="A91" t="s">
        <v>133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>NRail_ISGS_exbus!DM91</f>
        <v>19.252016999999999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SUMPRODUCT(LTA!J91:AN91,LTA!J$101:AN$101,LTA!J$108:AN$108)</f>
        <v>0</v>
      </c>
      <c r="U91" s="37">
        <f>SUMPRODUCT(LTA!J91:AN91,LTA!J$102:AN$102,LTA!J$108:AN$108)</f>
        <v>0</v>
      </c>
      <c r="V91" s="66">
        <f>SUMPRODUCT(MTOA!B91:G91,MTOA!B$102:G$102,MTOA!B$108:G$108)</f>
        <v>0</v>
      </c>
      <c r="W91" s="66">
        <f>SUMPRODUCT(MTOA!B91:G91,MTOA!B$101:G$101,MTOA!B$108:G$108)</f>
        <v>0</v>
      </c>
      <c r="X91">
        <v>0</v>
      </c>
      <c r="Y91" s="34">
        <f>IEX!M91</f>
        <v>3.47</v>
      </c>
      <c r="Z91" s="34">
        <f>IEX!S91</f>
        <v>0</v>
      </c>
      <c r="AA91" s="75">
        <f>STOA!M91</f>
        <v>0</v>
      </c>
      <c r="AB91" s="75">
        <f>-STOA!S91</f>
        <v>0</v>
      </c>
      <c r="AC91">
        <f t="shared" si="3"/>
        <v>0.19279694279999995</v>
      </c>
      <c r="AD91">
        <f t="shared" si="4"/>
        <v>22.759220057199997</v>
      </c>
      <c r="AE91">
        <v>0</v>
      </c>
      <c r="AF91" s="24"/>
      <c r="AG91">
        <f t="shared" si="5"/>
        <v>22.759220057199997</v>
      </c>
      <c r="AI91" s="34">
        <f>PXIL!M91</f>
        <v>0</v>
      </c>
      <c r="AJ91" s="34">
        <f>PXIL!S91</f>
        <v>0</v>
      </c>
      <c r="AK91" s="34">
        <f>RTM_IEX!M91</f>
        <v>0.1</v>
      </c>
      <c r="AL91" s="34">
        <f>RTM_IEX!S91</f>
        <v>0</v>
      </c>
      <c r="AM91" s="34">
        <f>RTM_PXI!M91</f>
        <v>0</v>
      </c>
      <c r="AN91" s="34">
        <f>RTM_PXI!S91</f>
        <v>0</v>
      </c>
      <c r="AO91" s="148">
        <f>GDAM_IEX!M91</f>
        <v>0.13</v>
      </c>
      <c r="AP91" s="148">
        <f>GDAM_IEX!S91</f>
        <v>0</v>
      </c>
      <c r="AQ91" s="148">
        <f>GDAM_PXI!M91</f>
        <v>0</v>
      </c>
      <c r="AR91" s="148">
        <f>GDAM_PXI!S91</f>
        <v>0</v>
      </c>
      <c r="AS91">
        <f>HPX!M91</f>
        <v>0</v>
      </c>
      <c r="AT91">
        <f>HPX!S91</f>
        <v>0</v>
      </c>
    </row>
    <row r="92" spans="1:46">
      <c r="A92" t="s">
        <v>134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>NRail_ISGS_exbus!DM92</f>
        <v>19.252016999999999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SUMPRODUCT(LTA!J92:AN92,LTA!J$101:AN$101,LTA!J$108:AN$108)</f>
        <v>0</v>
      </c>
      <c r="U92" s="37">
        <f>SUMPRODUCT(LTA!J92:AN92,LTA!J$102:AN$102,LTA!J$108:AN$108)</f>
        <v>0</v>
      </c>
      <c r="V92" s="66">
        <f>SUMPRODUCT(MTOA!B92:G92,MTOA!B$102:G$102,MTOA!B$108:G$108)</f>
        <v>0</v>
      </c>
      <c r="W92" s="66">
        <f>SUMPRODUCT(MTOA!B92:G92,MTOA!B$101:G$101,MTOA!B$108:G$108)</f>
        <v>0</v>
      </c>
      <c r="X92">
        <v>0</v>
      </c>
      <c r="Y92" s="34">
        <f>IEX!M92</f>
        <v>6.16</v>
      </c>
      <c r="Z92" s="34">
        <f>IEX!S92</f>
        <v>0</v>
      </c>
      <c r="AA92" s="75">
        <f>STOA!M92</f>
        <v>0</v>
      </c>
      <c r="AB92" s="75">
        <f>-STOA!S92</f>
        <v>0</v>
      </c>
      <c r="AC92">
        <f t="shared" si="3"/>
        <v>0.21346094279999997</v>
      </c>
      <c r="AD92">
        <f t="shared" si="4"/>
        <v>25.198556057199998</v>
      </c>
      <c r="AE92">
        <v>0</v>
      </c>
      <c r="AF92" s="24"/>
      <c r="AG92">
        <f t="shared" si="5"/>
        <v>25.198556057199998</v>
      </c>
      <c r="AI92" s="34">
        <f>PXIL!M92</f>
        <v>0</v>
      </c>
      <c r="AJ92" s="34">
        <f>PXIL!S92</f>
        <v>0</v>
      </c>
      <c r="AK92" s="34">
        <f>RTM_IEX!M92</f>
        <v>0</v>
      </c>
      <c r="AL92" s="34">
        <f>RTM_IEX!S92</f>
        <v>0</v>
      </c>
      <c r="AM92" s="34">
        <f>RTM_PXI!M92</f>
        <v>0</v>
      </c>
      <c r="AN92" s="34">
        <f>RTM_PXI!S92</f>
        <v>0</v>
      </c>
      <c r="AO92" s="148">
        <f>GDAM_IEX!M92</f>
        <v>0</v>
      </c>
      <c r="AP92" s="148">
        <f>GDAM_IEX!S92</f>
        <v>0</v>
      </c>
      <c r="AQ92" s="148">
        <f>GDAM_PXI!M92</f>
        <v>0</v>
      </c>
      <c r="AR92" s="148">
        <f>GDAM_PXI!S92</f>
        <v>0</v>
      </c>
      <c r="AS92">
        <f>HPX!M92</f>
        <v>0</v>
      </c>
      <c r="AT92">
        <f>HPX!S92</f>
        <v>0</v>
      </c>
    </row>
    <row r="93" spans="1:46">
      <c r="A93" t="s">
        <v>135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>NRail_ISGS_exbus!DM93</f>
        <v>19.252016999999999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SUMPRODUCT(LTA!J93:AN93,LTA!J$101:AN$101,LTA!J$108:AN$108)</f>
        <v>0</v>
      </c>
      <c r="U93" s="37">
        <f>SUMPRODUCT(LTA!J93:AN93,LTA!J$102:AN$102,LTA!J$108:AN$108)</f>
        <v>0</v>
      </c>
      <c r="V93" s="66">
        <f>SUMPRODUCT(MTOA!B93:G93,MTOA!B$102:G$102,MTOA!B$108:G$108)</f>
        <v>0</v>
      </c>
      <c r="W93" s="66">
        <f>SUMPRODUCT(MTOA!B93:G93,MTOA!B$101:G$101,MTOA!B$108:G$108)</f>
        <v>0</v>
      </c>
      <c r="X93">
        <v>0</v>
      </c>
      <c r="Y93" s="34">
        <f>IEX!M93</f>
        <v>2.5</v>
      </c>
      <c r="Z93" s="34">
        <f>IEX!S93</f>
        <v>0</v>
      </c>
      <c r="AA93" s="75">
        <f>STOA!M93</f>
        <v>0</v>
      </c>
      <c r="AB93" s="75">
        <f>-STOA!S93</f>
        <v>0</v>
      </c>
      <c r="AC93">
        <f t="shared" si="3"/>
        <v>0.18515294279999997</v>
      </c>
      <c r="AD93">
        <f t="shared" si="4"/>
        <v>21.856864057199999</v>
      </c>
      <c r="AE93">
        <v>0</v>
      </c>
      <c r="AF93" s="24"/>
      <c r="AG93">
        <f t="shared" si="5"/>
        <v>21.856864057199999</v>
      </c>
      <c r="AI93" s="34">
        <f>PXIL!M93</f>
        <v>0</v>
      </c>
      <c r="AJ93" s="34">
        <f>PXIL!S93</f>
        <v>0</v>
      </c>
      <c r="AK93" s="34">
        <f>RTM_IEX!M93</f>
        <v>0</v>
      </c>
      <c r="AL93" s="34">
        <f>RTM_IEX!S93</f>
        <v>0</v>
      </c>
      <c r="AM93" s="34">
        <f>RTM_PXI!M93</f>
        <v>0</v>
      </c>
      <c r="AN93" s="34">
        <f>RTM_PXI!S93</f>
        <v>0</v>
      </c>
      <c r="AO93" s="148">
        <f>GDAM_IEX!M93</f>
        <v>0.28999999999999998</v>
      </c>
      <c r="AP93" s="148">
        <f>GDAM_IEX!S93</f>
        <v>0</v>
      </c>
      <c r="AQ93" s="148">
        <f>GDAM_PXI!M93</f>
        <v>0</v>
      </c>
      <c r="AR93" s="148">
        <f>GDAM_PXI!S93</f>
        <v>0</v>
      </c>
      <c r="AS93">
        <f>HPX!M93</f>
        <v>0</v>
      </c>
      <c r="AT93">
        <f>HPX!S93</f>
        <v>0</v>
      </c>
    </row>
    <row r="94" spans="1:46">
      <c r="A94" t="s">
        <v>136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>NRail_ISGS_exbus!DM94</f>
        <v>19.252016999999999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SUMPRODUCT(LTA!J94:AN94,LTA!J$101:AN$101,LTA!J$108:AN$108)</f>
        <v>0</v>
      </c>
      <c r="U94" s="37">
        <f>SUMPRODUCT(LTA!J94:AN94,LTA!J$102:AN$102,LTA!J$108:AN$108)</f>
        <v>0</v>
      </c>
      <c r="V94" s="66">
        <f>SUMPRODUCT(MTOA!B94:G94,MTOA!B$102:G$102,MTOA!B$108:G$108)</f>
        <v>0</v>
      </c>
      <c r="W94" s="66">
        <f>SUMPRODUCT(MTOA!B94:G94,MTOA!B$101:G$101,MTOA!B$108:G$108)</f>
        <v>0</v>
      </c>
      <c r="X94">
        <v>0</v>
      </c>
      <c r="Y94" s="34">
        <f>IEX!M94</f>
        <v>3.08</v>
      </c>
      <c r="Z94" s="34">
        <f>IEX!S94</f>
        <v>0</v>
      </c>
      <c r="AA94" s="75">
        <f>STOA!M94</f>
        <v>0</v>
      </c>
      <c r="AB94" s="75">
        <f>-STOA!S94</f>
        <v>0</v>
      </c>
      <c r="AC94">
        <f t="shared" si="3"/>
        <v>0.19044494279999999</v>
      </c>
      <c r="AD94">
        <f t="shared" si="4"/>
        <v>22.481572057200001</v>
      </c>
      <c r="AE94">
        <v>0</v>
      </c>
      <c r="AF94" s="24"/>
      <c r="AG94">
        <f t="shared" si="5"/>
        <v>22.481572057200001</v>
      </c>
      <c r="AI94" s="34">
        <f>PXIL!M94</f>
        <v>0</v>
      </c>
      <c r="AJ94" s="34">
        <f>PXIL!S94</f>
        <v>0</v>
      </c>
      <c r="AK94" s="34">
        <f>RTM_IEX!M94</f>
        <v>0</v>
      </c>
      <c r="AL94" s="34">
        <f>RTM_IEX!S94</f>
        <v>0</v>
      </c>
      <c r="AM94" s="34">
        <f>RTM_PXI!M94</f>
        <v>0</v>
      </c>
      <c r="AN94" s="34">
        <f>RTM_PXI!S94</f>
        <v>0</v>
      </c>
      <c r="AO94" s="148">
        <f>GDAM_IEX!M94</f>
        <v>0.34</v>
      </c>
      <c r="AP94" s="148">
        <f>GDAM_IEX!S94</f>
        <v>0</v>
      </c>
      <c r="AQ94" s="148">
        <f>GDAM_PXI!M94</f>
        <v>0</v>
      </c>
      <c r="AR94" s="148">
        <f>GDAM_PXI!S94</f>
        <v>0</v>
      </c>
      <c r="AS94">
        <f>HPX!M94</f>
        <v>0</v>
      </c>
      <c r="AT94">
        <f>HPX!S94</f>
        <v>0</v>
      </c>
    </row>
    <row r="95" spans="1:46">
      <c r="A95" t="s">
        <v>137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>NRail_ISGS_exbus!DM95</f>
        <v>19.252016999999999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SUMPRODUCT(LTA!J95:AN95,LTA!J$101:AN$101,LTA!J$108:AN$108)</f>
        <v>0</v>
      </c>
      <c r="U95" s="37">
        <f>SUMPRODUCT(LTA!J95:AN95,LTA!J$102:AN$102,LTA!J$108:AN$108)</f>
        <v>0</v>
      </c>
      <c r="V95" s="66">
        <f>SUMPRODUCT(MTOA!B95:G95,MTOA!B$102:G$102,MTOA!B$108:G$108)</f>
        <v>0</v>
      </c>
      <c r="W95" s="66">
        <f>SUMPRODUCT(MTOA!B95:G95,MTOA!B$101:G$101,MTOA!B$108:G$108)</f>
        <v>0</v>
      </c>
      <c r="X95">
        <v>0</v>
      </c>
      <c r="Y95" s="34">
        <f>IEX!M95</f>
        <v>3.47</v>
      </c>
      <c r="Z95" s="34">
        <f>IEX!S95</f>
        <v>0</v>
      </c>
      <c r="AA95" s="75">
        <f>STOA!M95</f>
        <v>0</v>
      </c>
      <c r="AB95" s="75">
        <f>-STOA!S95</f>
        <v>0</v>
      </c>
      <c r="AC95">
        <f t="shared" si="3"/>
        <v>0.19531694279999998</v>
      </c>
      <c r="AD95">
        <f t="shared" si="4"/>
        <v>23.056700057199997</v>
      </c>
      <c r="AE95">
        <v>0</v>
      </c>
      <c r="AF95" s="24"/>
      <c r="AG95">
        <f t="shared" si="5"/>
        <v>23.056700057199997</v>
      </c>
      <c r="AI95" s="34">
        <f>PXIL!M95</f>
        <v>0</v>
      </c>
      <c r="AJ95" s="34">
        <f>PXIL!S95</f>
        <v>0</v>
      </c>
      <c r="AK95" s="34">
        <f>RTM_IEX!M95</f>
        <v>0</v>
      </c>
      <c r="AL95" s="34">
        <f>RTM_IEX!S95</f>
        <v>0</v>
      </c>
      <c r="AM95" s="34">
        <f>RTM_PXI!M95</f>
        <v>0</v>
      </c>
      <c r="AN95" s="34">
        <f>RTM_PXI!S95</f>
        <v>0</v>
      </c>
      <c r="AO95" s="148">
        <f>GDAM_IEX!M95</f>
        <v>0.53</v>
      </c>
      <c r="AP95" s="148">
        <f>GDAM_IEX!S95</f>
        <v>0</v>
      </c>
      <c r="AQ95" s="148">
        <f>GDAM_PXI!M95</f>
        <v>0</v>
      </c>
      <c r="AR95" s="148">
        <f>GDAM_PXI!S95</f>
        <v>0</v>
      </c>
      <c r="AS95">
        <f>HPX!M95</f>
        <v>0</v>
      </c>
      <c r="AT95">
        <f>HPX!S95</f>
        <v>0</v>
      </c>
    </row>
    <row r="96" spans="1:46">
      <c r="A96" t="s">
        <v>138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>NRail_ISGS_exbus!DM96</f>
        <v>19.252016999999999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SUMPRODUCT(LTA!J96:AN96,LTA!J$101:AN$101,LTA!J$108:AN$108)</f>
        <v>0</v>
      </c>
      <c r="U96" s="37">
        <f>SUMPRODUCT(LTA!J96:AN96,LTA!J$102:AN$102,LTA!J$108:AN$108)</f>
        <v>0</v>
      </c>
      <c r="V96" s="66">
        <f>SUMPRODUCT(MTOA!B96:G96,MTOA!B$102:G$102,MTOA!B$108:G$108)</f>
        <v>0</v>
      </c>
      <c r="W96" s="66">
        <f>SUMPRODUCT(MTOA!B96:G96,MTOA!B$101:G$101,MTOA!B$108:G$108)</f>
        <v>0</v>
      </c>
      <c r="X96">
        <v>0</v>
      </c>
      <c r="Y96" s="34">
        <f>IEX!M96</f>
        <v>4.62</v>
      </c>
      <c r="Z96" s="34">
        <f>IEX!S96</f>
        <v>0</v>
      </c>
      <c r="AA96" s="75">
        <f>STOA!M96</f>
        <v>0</v>
      </c>
      <c r="AB96" s="75">
        <f>-STOA!S96</f>
        <v>0</v>
      </c>
      <c r="AC96">
        <f t="shared" si="3"/>
        <v>0.2010289428</v>
      </c>
      <c r="AD96">
        <f t="shared" si="4"/>
        <v>23.730988057199998</v>
      </c>
      <c r="AE96">
        <v>0</v>
      </c>
      <c r="AF96" s="24"/>
      <c r="AG96">
        <f t="shared" si="5"/>
        <v>23.730988057199998</v>
      </c>
      <c r="AI96" s="34">
        <f>PXIL!M96</f>
        <v>0</v>
      </c>
      <c r="AJ96" s="34">
        <f>PXIL!S96</f>
        <v>0</v>
      </c>
      <c r="AK96" s="34">
        <f>RTM_IEX!M96</f>
        <v>0</v>
      </c>
      <c r="AL96" s="34">
        <f>RTM_IEX!S96</f>
        <v>0</v>
      </c>
      <c r="AM96" s="34">
        <f>RTM_PXI!M96</f>
        <v>0</v>
      </c>
      <c r="AN96" s="34">
        <f>RTM_PXI!S96</f>
        <v>0</v>
      </c>
      <c r="AO96" s="148">
        <f>GDAM_IEX!M96</f>
        <v>0.06</v>
      </c>
      <c r="AP96" s="148">
        <f>GDAM_IEX!S96</f>
        <v>0</v>
      </c>
      <c r="AQ96" s="148">
        <f>GDAM_PXI!M96</f>
        <v>0</v>
      </c>
      <c r="AR96" s="148">
        <f>GDAM_PXI!S96</f>
        <v>0</v>
      </c>
      <c r="AS96">
        <f>HPX!M96</f>
        <v>0</v>
      </c>
      <c r="AT96">
        <f>HPX!S96</f>
        <v>0</v>
      </c>
    </row>
    <row r="97" spans="1:46">
      <c r="A97" t="s">
        <v>139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>NRail_ISGS_exbus!DM97</f>
        <v>19.252016999999999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SUMPRODUCT(LTA!J97:AN97,LTA!J$101:AN$101,LTA!J$108:AN$108)</f>
        <v>0</v>
      </c>
      <c r="U97" s="37">
        <f>SUMPRODUCT(LTA!J97:AN97,LTA!J$102:AN$102,LTA!J$108:AN$108)</f>
        <v>0</v>
      </c>
      <c r="V97" s="66">
        <f>SUMPRODUCT(MTOA!B97:G97,MTOA!B$102:G$102,MTOA!B$108:G$108)</f>
        <v>0</v>
      </c>
      <c r="W97" s="66">
        <f>SUMPRODUCT(MTOA!B97:G97,MTOA!B$101:G$101,MTOA!B$108:G$108)</f>
        <v>0</v>
      </c>
      <c r="X97">
        <v>0</v>
      </c>
      <c r="Y97" s="34">
        <f>IEX!M97</f>
        <v>3.18</v>
      </c>
      <c r="Z97" s="34">
        <f>IEX!S97</f>
        <v>0</v>
      </c>
      <c r="AA97" s="75">
        <f>STOA!M97</f>
        <v>0</v>
      </c>
      <c r="AB97" s="75">
        <f>-STOA!S97</f>
        <v>0</v>
      </c>
      <c r="AC97">
        <f t="shared" si="3"/>
        <v>0.18943694279999998</v>
      </c>
      <c r="AD97">
        <f t="shared" si="4"/>
        <v>22.362580057199999</v>
      </c>
      <c r="AE97">
        <v>0</v>
      </c>
      <c r="AF97" s="24"/>
      <c r="AG97">
        <f t="shared" si="5"/>
        <v>22.362580057199999</v>
      </c>
      <c r="AI97" s="34">
        <f>PXIL!M97</f>
        <v>0</v>
      </c>
      <c r="AJ97" s="34">
        <f>PXIL!S97</f>
        <v>0</v>
      </c>
      <c r="AK97" s="34">
        <f>RTM_IEX!M97</f>
        <v>0.1</v>
      </c>
      <c r="AL97" s="34">
        <f>RTM_IEX!S97</f>
        <v>0</v>
      </c>
      <c r="AM97" s="34">
        <f>RTM_PXI!M97</f>
        <v>0</v>
      </c>
      <c r="AN97" s="34">
        <f>RTM_PXI!S97</f>
        <v>0</v>
      </c>
      <c r="AO97" s="148">
        <f>GDAM_IEX!M97</f>
        <v>0.02</v>
      </c>
      <c r="AP97" s="148">
        <f>GDAM_IEX!S97</f>
        <v>0</v>
      </c>
      <c r="AQ97" s="148">
        <f>GDAM_PXI!M97</f>
        <v>0</v>
      </c>
      <c r="AR97" s="148">
        <f>GDAM_PXI!S97</f>
        <v>0</v>
      </c>
      <c r="AS97">
        <f>HPX!M97</f>
        <v>0</v>
      </c>
      <c r="AT97">
        <f>HPX!S97</f>
        <v>0</v>
      </c>
    </row>
    <row r="98" spans="1:46">
      <c r="A98" t="s">
        <v>140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f>NRail_ISGS_exbus!DM98</f>
        <v>19.252016999999999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SUMPRODUCT(LTA!J98:AN98,LTA!J$101:AN$101,LTA!J$108:AN$108)</f>
        <v>0</v>
      </c>
      <c r="U98" s="37">
        <f>SUMPRODUCT(LTA!J98:AN98,LTA!J$102:AN$102,LTA!J$108:AN$108)</f>
        <v>0</v>
      </c>
      <c r="V98" s="66">
        <f>SUMPRODUCT(MTOA!B98:G98,MTOA!B$102:G$102,MTOA!B$108:G$108)</f>
        <v>0</v>
      </c>
      <c r="W98" s="66">
        <f>SUMPRODUCT(MTOA!B98:G98,MTOA!B$101:G$101,MTOA!B$108:G$108)</f>
        <v>0</v>
      </c>
      <c r="X98">
        <v>0</v>
      </c>
      <c r="Y98" s="34">
        <f>IEX!M98</f>
        <v>2.89</v>
      </c>
      <c r="Z98" s="34">
        <f>IEX!S98</f>
        <v>0</v>
      </c>
      <c r="AA98" s="75">
        <f>STOA!M98</f>
        <v>0</v>
      </c>
      <c r="AB98" s="75">
        <f>-STOA!S98</f>
        <v>0</v>
      </c>
      <c r="AC98">
        <f t="shared" si="3"/>
        <v>0.18599294279999998</v>
      </c>
      <c r="AD98">
        <f t="shared" si="4"/>
        <v>21.9560240572</v>
      </c>
      <c r="AE98">
        <v>0</v>
      </c>
      <c r="AF98" s="24"/>
      <c r="AG98">
        <f t="shared" si="5"/>
        <v>21.9560240572</v>
      </c>
      <c r="AI98" s="34">
        <f>PXIL!M98</f>
        <v>0</v>
      </c>
      <c r="AJ98" s="34">
        <f>PXIL!S98</f>
        <v>0</v>
      </c>
      <c r="AK98" s="34">
        <f>RTM_IEX!M98</f>
        <v>0</v>
      </c>
      <c r="AL98" s="34">
        <f>RTM_IEX!S98</f>
        <v>0</v>
      </c>
      <c r="AM98" s="34">
        <f>RTM_PXI!M98</f>
        <v>0</v>
      </c>
      <c r="AN98" s="34">
        <f>RTM_PXI!S98</f>
        <v>0</v>
      </c>
      <c r="AO98" s="148">
        <f>GDAM_IEX!M98</f>
        <v>0</v>
      </c>
      <c r="AP98" s="148">
        <f>GDAM_IEX!S98</f>
        <v>0</v>
      </c>
      <c r="AQ98" s="148">
        <f>GDAM_PXI!M98</f>
        <v>0</v>
      </c>
      <c r="AR98" s="148">
        <f>GDAM_PXI!S98</f>
        <v>0</v>
      </c>
      <c r="AS98">
        <f>HPX!M98</f>
        <v>0</v>
      </c>
      <c r="AT98">
        <f>HPX!S98</f>
        <v>0</v>
      </c>
    </row>
    <row r="99" spans="1:46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0.44765339175000041</v>
      </c>
      <c r="P99" s="36">
        <f t="shared" ref="P99:X99" si="7">SUM(P3:P98)/4000</f>
        <v>0</v>
      </c>
      <c r="Q99" s="36">
        <f t="shared" si="7"/>
        <v>0</v>
      </c>
      <c r="R99" s="38">
        <f t="shared" si="7"/>
        <v>0</v>
      </c>
      <c r="S99" s="38">
        <f t="shared" si="7"/>
        <v>0</v>
      </c>
      <c r="T99" s="37">
        <f t="shared" si="7"/>
        <v>0</v>
      </c>
      <c r="U99" s="37">
        <f t="shared" si="7"/>
        <v>0</v>
      </c>
      <c r="V99" s="66">
        <f t="shared" si="7"/>
        <v>0</v>
      </c>
      <c r="W99" s="66">
        <f t="shared" si="7"/>
        <v>0</v>
      </c>
      <c r="X99">
        <f t="shared" si="7"/>
        <v>0</v>
      </c>
      <c r="Y99" s="34">
        <f t="shared" si="6"/>
        <v>4.5454999999999995E-2</v>
      </c>
      <c r="Z99" s="34">
        <f t="shared" si="6"/>
        <v>0</v>
      </c>
      <c r="AA99" s="75">
        <f t="shared" si="6"/>
        <v>0</v>
      </c>
      <c r="AB99" s="75">
        <f t="shared" si="6"/>
        <v>0</v>
      </c>
      <c r="AC99">
        <f t="shared" si="6"/>
        <v>4.4851664907000011E-3</v>
      </c>
      <c r="AD99">
        <f t="shared" si="6"/>
        <v>0.52946322525930012</v>
      </c>
      <c r="AE99">
        <f t="shared" ref="AE99:AT99" si="8">SUM(AE3:AE98)/4000</f>
        <v>0</v>
      </c>
      <c r="AG99">
        <f t="shared" si="8"/>
        <v>0.52946322525930012</v>
      </c>
      <c r="AI99">
        <f t="shared" si="8"/>
        <v>0</v>
      </c>
      <c r="AJ99">
        <f t="shared" si="8"/>
        <v>0</v>
      </c>
      <c r="AK99">
        <f t="shared" si="8"/>
        <v>1.0497499999999998E-2</v>
      </c>
      <c r="AL99">
        <f t="shared" si="8"/>
        <v>0</v>
      </c>
      <c r="AM99">
        <f t="shared" si="8"/>
        <v>0</v>
      </c>
      <c r="AN99">
        <f t="shared" si="8"/>
        <v>0</v>
      </c>
      <c r="AO99">
        <f t="shared" si="8"/>
        <v>3.0342499999999994E-2</v>
      </c>
      <c r="AP99">
        <f t="shared" si="8"/>
        <v>0</v>
      </c>
      <c r="AQ99">
        <f t="shared" si="8"/>
        <v>0</v>
      </c>
      <c r="AR99">
        <f t="shared" si="8"/>
        <v>0</v>
      </c>
      <c r="AS99">
        <f t="shared" si="8"/>
        <v>0</v>
      </c>
      <c r="AT99">
        <f t="shared" si="8"/>
        <v>0</v>
      </c>
    </row>
  </sheetData>
  <mergeCells count="38"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/>
  <cols>
    <col min="1" max="1" width="13.28515625" bestFit="1" customWidth="1"/>
  </cols>
  <sheetData>
    <row r="1" spans="1:18" ht="39">
      <c r="A1" s="191">
        <f>Allocation_SG!A1</f>
        <v>45335</v>
      </c>
      <c r="B1" s="3" t="s">
        <v>172</v>
      </c>
      <c r="C1" s="4" t="s">
        <v>172</v>
      </c>
      <c r="D1" s="4" t="s">
        <v>172</v>
      </c>
      <c r="E1" s="4" t="s">
        <v>172</v>
      </c>
      <c r="F1" s="5" t="s">
        <v>153</v>
      </c>
      <c r="G1" s="3" t="s">
        <v>173</v>
      </c>
      <c r="H1" s="4" t="s">
        <v>173</v>
      </c>
      <c r="I1" s="4" t="s">
        <v>173</v>
      </c>
      <c r="J1" s="4" t="s">
        <v>173</v>
      </c>
      <c r="K1" s="5" t="s">
        <v>173</v>
      </c>
      <c r="L1" s="6" t="s">
        <v>155</v>
      </c>
      <c r="M1" s="4" t="s">
        <v>174</v>
      </c>
      <c r="N1" s="4" t="s">
        <v>174</v>
      </c>
      <c r="O1" s="4" t="s">
        <v>174</v>
      </c>
      <c r="P1" s="4" t="s">
        <v>174</v>
      </c>
      <c r="Q1" s="5" t="s">
        <v>174</v>
      </c>
    </row>
    <row r="2" spans="1:18" ht="26.25">
      <c r="A2" s="9" t="s">
        <v>160</v>
      </c>
      <c r="B2" s="10" t="s">
        <v>161</v>
      </c>
      <c r="C2" s="11" t="s">
        <v>162</v>
      </c>
      <c r="D2" s="11" t="s">
        <v>165</v>
      </c>
      <c r="E2" s="11" t="s">
        <v>166</v>
      </c>
      <c r="F2" s="12" t="s">
        <v>183</v>
      </c>
      <c r="G2" s="10" t="s">
        <v>161</v>
      </c>
      <c r="H2" s="11" t="s">
        <v>162</v>
      </c>
      <c r="I2" s="11" t="s">
        <v>165</v>
      </c>
      <c r="J2" s="11" t="s">
        <v>166</v>
      </c>
      <c r="K2" s="12" t="s">
        <v>183</v>
      </c>
      <c r="L2" s="13" t="s">
        <v>168</v>
      </c>
      <c r="M2" s="11" t="s">
        <v>161</v>
      </c>
      <c r="N2" s="11" t="s">
        <v>162</v>
      </c>
      <c r="O2" s="11" t="s">
        <v>165</v>
      </c>
      <c r="P2" s="11" t="s">
        <v>166</v>
      </c>
      <c r="Q2" s="12" t="s">
        <v>183</v>
      </c>
    </row>
    <row r="3" spans="1:18">
      <c r="A3" s="8" t="s">
        <v>45</v>
      </c>
      <c r="B3" s="15">
        <f>'[1]13'!B5</f>
        <v>270</v>
      </c>
      <c r="C3" s="16">
        <f>'[1]13'!C5</f>
        <v>0</v>
      </c>
      <c r="D3" s="16">
        <f>'[1]13'!D5</f>
        <v>65</v>
      </c>
      <c r="E3" s="16">
        <f>'[1]13'!E5</f>
        <v>0</v>
      </c>
      <c r="F3" s="15">
        <f>SUM(B3:E3)</f>
        <v>335</v>
      </c>
      <c r="G3" s="15">
        <f>'[1]13'!H5</f>
        <v>0</v>
      </c>
      <c r="H3" s="16">
        <f>'[1]13'!I5</f>
        <v>0</v>
      </c>
      <c r="I3" s="16">
        <f>'[1]13'!J5</f>
        <v>0</v>
      </c>
      <c r="J3" s="16">
        <f>'[1]13'!K5</f>
        <v>0</v>
      </c>
      <c r="K3" s="15">
        <f>SUM(G3:J3)</f>
        <v>0</v>
      </c>
      <c r="L3" s="18">
        <f>frq!C3</f>
        <v>1</v>
      </c>
      <c r="M3" s="16">
        <f t="shared" ref="M3:M34" si="0">IF($L3=1,G3,IF(AND($L3=0.985,G3&gt;0.985*B3),B3*0.985,IF(AND($L3=0.965,G3&gt;0.965*B3),0.965*B3,G3)))</f>
        <v>0</v>
      </c>
      <c r="N3" s="16">
        <f t="shared" ref="N3:N34" si="1">IF($L3=1,H3,IF(AND($L3=0.985,H3&gt;0.985*C3),C3*0.985,IF(AND($L3=0.965,H3&gt;0.965*C3),0.965*C3,H3)))</f>
        <v>0</v>
      </c>
      <c r="O3" s="16">
        <f t="shared" ref="O3:O34" si="2">IF($L3=1,I3,IF(AND($L3=0.985,I3&gt;0.985*D3),D3*0.985,IF(AND($L3=0.965,I3&gt;0.965*D3),0.965*D3,I3)))</f>
        <v>0</v>
      </c>
      <c r="P3" s="16">
        <f t="shared" ref="P3:P34" si="3">IF($L3=1,J3,IF(AND($L3=0.985,J3&gt;0.985*E3),E3*0.985,IF(AND($L3=0.965,J3&gt;0.965*E3),0.965*E3,J3)))</f>
        <v>0</v>
      </c>
      <c r="Q3" s="17">
        <f>SUM(M3:P3)</f>
        <v>0</v>
      </c>
    </row>
    <row r="4" spans="1:18">
      <c r="A4" s="8" t="s">
        <v>46</v>
      </c>
      <c r="B4" s="15">
        <f>'[1]13'!B6</f>
        <v>270</v>
      </c>
      <c r="C4" s="16">
        <f>'[1]13'!C6</f>
        <v>0</v>
      </c>
      <c r="D4" s="16">
        <f>'[1]13'!D6</f>
        <v>65</v>
      </c>
      <c r="E4" s="16">
        <f>'[1]13'!E6</f>
        <v>0</v>
      </c>
      <c r="F4" s="15">
        <f>SUM(B4:E4)</f>
        <v>335</v>
      </c>
      <c r="G4" s="15">
        <f>'[1]13'!H6</f>
        <v>0</v>
      </c>
      <c r="H4" s="16">
        <f>'[1]13'!I6</f>
        <v>0</v>
      </c>
      <c r="I4" s="16">
        <f>'[1]13'!J6</f>
        <v>0</v>
      </c>
      <c r="J4" s="16">
        <f>'[1]13'!K6</f>
        <v>0</v>
      </c>
      <c r="K4" s="15">
        <f t="shared" ref="K4:K67" si="4">SUM(G4:J4)</f>
        <v>0</v>
      </c>
      <c r="L4" s="18">
        <f>frq!C4</f>
        <v>1</v>
      </c>
      <c r="M4" s="16">
        <f t="shared" si="0"/>
        <v>0</v>
      </c>
      <c r="N4" s="16">
        <f t="shared" si="1"/>
        <v>0</v>
      </c>
      <c r="O4" s="16">
        <f t="shared" si="2"/>
        <v>0</v>
      </c>
      <c r="P4" s="16">
        <f t="shared" si="3"/>
        <v>0</v>
      </c>
      <c r="Q4" s="17">
        <f t="shared" ref="Q4:Q67" si="5">SUM(M4:P4)</f>
        <v>0</v>
      </c>
    </row>
    <row r="5" spans="1:18">
      <c r="A5" s="8" t="s">
        <v>47</v>
      </c>
      <c r="B5" s="15">
        <f>'[1]13'!B7</f>
        <v>270</v>
      </c>
      <c r="C5" s="16">
        <f>'[1]13'!C7</f>
        <v>0</v>
      </c>
      <c r="D5" s="16">
        <f>'[1]13'!D7</f>
        <v>65</v>
      </c>
      <c r="E5" s="16">
        <f>'[1]13'!E7</f>
        <v>0</v>
      </c>
      <c r="F5" s="15">
        <f t="shared" ref="F5:F68" si="6">SUM(B5:E5)</f>
        <v>335</v>
      </c>
      <c r="G5" s="15">
        <f>'[1]13'!H7</f>
        <v>0</v>
      </c>
      <c r="H5" s="16">
        <f>'[1]13'!I7</f>
        <v>0</v>
      </c>
      <c r="I5" s="16">
        <f>'[1]13'!J7</f>
        <v>0</v>
      </c>
      <c r="J5" s="16">
        <f>'[1]13'!K7</f>
        <v>0</v>
      </c>
      <c r="K5" s="15">
        <f t="shared" si="4"/>
        <v>0</v>
      </c>
      <c r="L5" s="18">
        <f>frq!C5</f>
        <v>1</v>
      </c>
      <c r="M5" s="16">
        <f t="shared" si="0"/>
        <v>0</v>
      </c>
      <c r="N5" s="16">
        <f t="shared" si="1"/>
        <v>0</v>
      </c>
      <c r="O5" s="16">
        <f t="shared" si="2"/>
        <v>0</v>
      </c>
      <c r="P5" s="16">
        <f t="shared" si="3"/>
        <v>0</v>
      </c>
      <c r="Q5" s="17">
        <f t="shared" si="5"/>
        <v>0</v>
      </c>
      <c r="R5" s="125"/>
    </row>
    <row r="6" spans="1:18">
      <c r="A6" s="8" t="s">
        <v>48</v>
      </c>
      <c r="B6" s="15">
        <f>'[1]13'!B8</f>
        <v>270</v>
      </c>
      <c r="C6" s="16">
        <f>'[1]13'!C8</f>
        <v>0</v>
      </c>
      <c r="D6" s="16">
        <f>'[1]13'!D8</f>
        <v>65</v>
      </c>
      <c r="E6" s="16">
        <f>'[1]13'!E8</f>
        <v>0</v>
      </c>
      <c r="F6" s="15">
        <f t="shared" si="6"/>
        <v>335</v>
      </c>
      <c r="G6" s="15">
        <f>'[1]13'!H8</f>
        <v>0</v>
      </c>
      <c r="H6" s="16">
        <f>'[1]13'!I8</f>
        <v>0</v>
      </c>
      <c r="I6" s="16">
        <f>'[1]13'!J8</f>
        <v>0</v>
      </c>
      <c r="J6" s="16">
        <f>'[1]13'!K8</f>
        <v>0</v>
      </c>
      <c r="K6" s="15">
        <f t="shared" si="4"/>
        <v>0</v>
      </c>
      <c r="L6" s="18">
        <f>frq!C6</f>
        <v>1</v>
      </c>
      <c r="M6" s="16">
        <f t="shared" si="0"/>
        <v>0</v>
      </c>
      <c r="N6" s="16">
        <f t="shared" si="1"/>
        <v>0</v>
      </c>
      <c r="O6" s="16">
        <f t="shared" si="2"/>
        <v>0</v>
      </c>
      <c r="P6" s="16">
        <f t="shared" si="3"/>
        <v>0</v>
      </c>
      <c r="Q6" s="17">
        <f t="shared" si="5"/>
        <v>0</v>
      </c>
    </row>
    <row r="7" spans="1:18">
      <c r="A7" s="8" t="s">
        <v>49</v>
      </c>
      <c r="B7" s="15">
        <f>'[1]13'!B9</f>
        <v>270</v>
      </c>
      <c r="C7" s="16">
        <f>'[1]13'!C9</f>
        <v>0</v>
      </c>
      <c r="D7" s="16">
        <f>'[1]13'!D9</f>
        <v>65</v>
      </c>
      <c r="E7" s="16">
        <f>'[1]13'!E9</f>
        <v>0</v>
      </c>
      <c r="F7" s="15">
        <f t="shared" si="6"/>
        <v>335</v>
      </c>
      <c r="G7" s="15">
        <f>'[1]13'!H9</f>
        <v>0</v>
      </c>
      <c r="H7" s="16">
        <f>'[1]13'!I9</f>
        <v>0</v>
      </c>
      <c r="I7" s="16">
        <f>'[1]13'!J9</f>
        <v>0</v>
      </c>
      <c r="J7" s="16">
        <f>'[1]13'!K9</f>
        <v>0</v>
      </c>
      <c r="K7" s="15">
        <f t="shared" si="4"/>
        <v>0</v>
      </c>
      <c r="L7" s="18">
        <f>frq!C7</f>
        <v>1</v>
      </c>
      <c r="M7" s="16">
        <f t="shared" si="0"/>
        <v>0</v>
      </c>
      <c r="N7" s="16">
        <f t="shared" si="1"/>
        <v>0</v>
      </c>
      <c r="O7" s="16">
        <f t="shared" si="2"/>
        <v>0</v>
      </c>
      <c r="P7" s="16">
        <f t="shared" si="3"/>
        <v>0</v>
      </c>
      <c r="Q7" s="17">
        <f t="shared" si="5"/>
        <v>0</v>
      </c>
    </row>
    <row r="8" spans="1:18">
      <c r="A8" s="8" t="s">
        <v>50</v>
      </c>
      <c r="B8" s="15">
        <f>'[1]13'!B10</f>
        <v>270</v>
      </c>
      <c r="C8" s="16">
        <f>'[1]13'!C10</f>
        <v>0</v>
      </c>
      <c r="D8" s="16">
        <f>'[1]13'!D10</f>
        <v>65</v>
      </c>
      <c r="E8" s="16">
        <f>'[1]13'!E10</f>
        <v>0</v>
      </c>
      <c r="F8" s="15">
        <f t="shared" si="6"/>
        <v>335</v>
      </c>
      <c r="G8" s="15">
        <f>'[1]13'!H10</f>
        <v>0</v>
      </c>
      <c r="H8" s="16">
        <f>'[1]13'!I10</f>
        <v>0</v>
      </c>
      <c r="I8" s="16">
        <f>'[1]13'!J10</f>
        <v>0</v>
      </c>
      <c r="J8" s="16">
        <f>'[1]13'!K10</f>
        <v>0</v>
      </c>
      <c r="K8" s="15">
        <f t="shared" si="4"/>
        <v>0</v>
      </c>
      <c r="L8" s="18">
        <f>frq!C8</f>
        <v>1</v>
      </c>
      <c r="M8" s="16">
        <f t="shared" si="0"/>
        <v>0</v>
      </c>
      <c r="N8" s="16">
        <f t="shared" si="1"/>
        <v>0</v>
      </c>
      <c r="O8" s="16">
        <f t="shared" si="2"/>
        <v>0</v>
      </c>
      <c r="P8" s="16">
        <f t="shared" si="3"/>
        <v>0</v>
      </c>
      <c r="Q8" s="17">
        <f t="shared" si="5"/>
        <v>0</v>
      </c>
    </row>
    <row r="9" spans="1:18">
      <c r="A9" s="8" t="s">
        <v>51</v>
      </c>
      <c r="B9" s="15">
        <f>'[1]13'!B11</f>
        <v>270</v>
      </c>
      <c r="C9" s="16">
        <f>'[1]13'!C11</f>
        <v>0</v>
      </c>
      <c r="D9" s="16">
        <f>'[1]13'!D11</f>
        <v>65</v>
      </c>
      <c r="E9" s="16">
        <f>'[1]13'!E11</f>
        <v>0</v>
      </c>
      <c r="F9" s="15">
        <f t="shared" si="6"/>
        <v>335</v>
      </c>
      <c r="G9" s="15">
        <f>'[1]13'!H11</f>
        <v>0</v>
      </c>
      <c r="H9" s="16">
        <f>'[1]13'!I11</f>
        <v>0</v>
      </c>
      <c r="I9" s="16">
        <f>'[1]13'!J11</f>
        <v>0</v>
      </c>
      <c r="J9" s="16">
        <f>'[1]13'!K11</f>
        <v>0</v>
      </c>
      <c r="K9" s="15">
        <f t="shared" si="4"/>
        <v>0</v>
      </c>
      <c r="L9" s="18">
        <f>frq!C9</f>
        <v>1</v>
      </c>
      <c r="M9" s="16">
        <f t="shared" si="0"/>
        <v>0</v>
      </c>
      <c r="N9" s="16">
        <f t="shared" si="1"/>
        <v>0</v>
      </c>
      <c r="O9" s="16">
        <f t="shared" si="2"/>
        <v>0</v>
      </c>
      <c r="P9" s="16">
        <f t="shared" si="3"/>
        <v>0</v>
      </c>
      <c r="Q9" s="17">
        <f t="shared" si="5"/>
        <v>0</v>
      </c>
    </row>
    <row r="10" spans="1:18">
      <c r="A10" s="8" t="s">
        <v>52</v>
      </c>
      <c r="B10" s="15">
        <f>'[1]13'!B12</f>
        <v>270</v>
      </c>
      <c r="C10" s="16">
        <f>'[1]13'!C12</f>
        <v>0</v>
      </c>
      <c r="D10" s="16">
        <f>'[1]13'!D12</f>
        <v>65</v>
      </c>
      <c r="E10" s="16">
        <f>'[1]13'!E12</f>
        <v>0</v>
      </c>
      <c r="F10" s="15">
        <f t="shared" si="6"/>
        <v>335</v>
      </c>
      <c r="G10" s="15">
        <f>'[1]13'!H12</f>
        <v>0</v>
      </c>
      <c r="H10" s="16">
        <f>'[1]13'!I12</f>
        <v>0</v>
      </c>
      <c r="I10" s="16">
        <f>'[1]13'!J12</f>
        <v>0</v>
      </c>
      <c r="J10" s="16">
        <f>'[1]13'!K12</f>
        <v>0</v>
      </c>
      <c r="K10" s="15">
        <f t="shared" si="4"/>
        <v>0</v>
      </c>
      <c r="L10" s="18">
        <f>frq!C10</f>
        <v>1</v>
      </c>
      <c r="M10" s="16">
        <f t="shared" si="0"/>
        <v>0</v>
      </c>
      <c r="N10" s="16">
        <f t="shared" si="1"/>
        <v>0</v>
      </c>
      <c r="O10" s="16">
        <f t="shared" si="2"/>
        <v>0</v>
      </c>
      <c r="P10" s="16">
        <f t="shared" si="3"/>
        <v>0</v>
      </c>
      <c r="Q10" s="17">
        <f t="shared" si="5"/>
        <v>0</v>
      </c>
    </row>
    <row r="11" spans="1:18">
      <c r="A11" s="8" t="s">
        <v>53</v>
      </c>
      <c r="B11" s="15">
        <f>'[1]13'!B13</f>
        <v>270</v>
      </c>
      <c r="C11" s="16">
        <f>'[1]13'!C13</f>
        <v>0</v>
      </c>
      <c r="D11" s="16">
        <f>'[1]13'!D13</f>
        <v>65</v>
      </c>
      <c r="E11" s="16">
        <f>'[1]13'!E13</f>
        <v>0</v>
      </c>
      <c r="F11" s="15">
        <f t="shared" si="6"/>
        <v>335</v>
      </c>
      <c r="G11" s="15">
        <f>'[1]13'!H13</f>
        <v>0</v>
      </c>
      <c r="H11" s="16">
        <f>'[1]13'!I13</f>
        <v>0</v>
      </c>
      <c r="I11" s="16">
        <f>'[1]13'!J13</f>
        <v>0</v>
      </c>
      <c r="J11" s="16">
        <f>'[1]13'!K13</f>
        <v>0</v>
      </c>
      <c r="K11" s="15">
        <f t="shared" si="4"/>
        <v>0</v>
      </c>
      <c r="L11" s="18">
        <f>frq!C11</f>
        <v>1</v>
      </c>
      <c r="M11" s="16">
        <f t="shared" si="0"/>
        <v>0</v>
      </c>
      <c r="N11" s="16">
        <f t="shared" si="1"/>
        <v>0</v>
      </c>
      <c r="O11" s="16">
        <f t="shared" si="2"/>
        <v>0</v>
      </c>
      <c r="P11" s="16">
        <f t="shared" si="3"/>
        <v>0</v>
      </c>
      <c r="Q11" s="17">
        <f t="shared" si="5"/>
        <v>0</v>
      </c>
    </row>
    <row r="12" spans="1:18">
      <c r="A12" s="8" t="s">
        <v>54</v>
      </c>
      <c r="B12" s="15">
        <f>'[1]13'!B14</f>
        <v>270</v>
      </c>
      <c r="C12" s="16">
        <f>'[1]13'!C14</f>
        <v>0</v>
      </c>
      <c r="D12" s="16">
        <f>'[1]13'!D14</f>
        <v>65</v>
      </c>
      <c r="E12" s="16">
        <f>'[1]13'!E14</f>
        <v>0</v>
      </c>
      <c r="F12" s="15">
        <f t="shared" si="6"/>
        <v>335</v>
      </c>
      <c r="G12" s="15">
        <f>'[1]13'!H14</f>
        <v>0</v>
      </c>
      <c r="H12" s="16">
        <f>'[1]13'!I14</f>
        <v>0</v>
      </c>
      <c r="I12" s="16">
        <f>'[1]13'!J14</f>
        <v>0</v>
      </c>
      <c r="J12" s="16">
        <f>'[1]13'!K14</f>
        <v>0</v>
      </c>
      <c r="K12" s="15">
        <f t="shared" si="4"/>
        <v>0</v>
      </c>
      <c r="L12" s="18">
        <f>frq!C12</f>
        <v>1</v>
      </c>
      <c r="M12" s="16">
        <f t="shared" si="0"/>
        <v>0</v>
      </c>
      <c r="N12" s="16">
        <f t="shared" si="1"/>
        <v>0</v>
      </c>
      <c r="O12" s="16">
        <f t="shared" si="2"/>
        <v>0</v>
      </c>
      <c r="P12" s="16">
        <f t="shared" si="3"/>
        <v>0</v>
      </c>
      <c r="Q12" s="17">
        <f t="shared" si="5"/>
        <v>0</v>
      </c>
    </row>
    <row r="13" spans="1:18">
      <c r="A13" s="8" t="s">
        <v>55</v>
      </c>
      <c r="B13" s="15">
        <f>'[1]13'!B15</f>
        <v>270</v>
      </c>
      <c r="C13" s="16">
        <f>'[1]13'!C15</f>
        <v>0</v>
      </c>
      <c r="D13" s="16">
        <f>'[1]13'!D15</f>
        <v>65</v>
      </c>
      <c r="E13" s="16">
        <f>'[1]13'!E15</f>
        <v>0</v>
      </c>
      <c r="F13" s="15">
        <f t="shared" si="6"/>
        <v>335</v>
      </c>
      <c r="G13" s="15">
        <f>'[1]13'!H15</f>
        <v>0</v>
      </c>
      <c r="H13" s="16">
        <f>'[1]13'!I15</f>
        <v>0</v>
      </c>
      <c r="I13" s="16">
        <f>'[1]13'!J15</f>
        <v>0</v>
      </c>
      <c r="J13" s="16">
        <f>'[1]13'!K15</f>
        <v>0</v>
      </c>
      <c r="K13" s="15">
        <f t="shared" si="4"/>
        <v>0</v>
      </c>
      <c r="L13" s="18">
        <f>frq!C13</f>
        <v>1</v>
      </c>
      <c r="M13" s="16">
        <f t="shared" si="0"/>
        <v>0</v>
      </c>
      <c r="N13" s="16">
        <f t="shared" si="1"/>
        <v>0</v>
      </c>
      <c r="O13" s="16">
        <f t="shared" si="2"/>
        <v>0</v>
      </c>
      <c r="P13" s="16">
        <f t="shared" si="3"/>
        <v>0</v>
      </c>
      <c r="Q13" s="17">
        <f t="shared" si="5"/>
        <v>0</v>
      </c>
    </row>
    <row r="14" spans="1:18">
      <c r="A14" s="8" t="s">
        <v>56</v>
      </c>
      <c r="B14" s="15">
        <f>'[1]13'!B16</f>
        <v>270</v>
      </c>
      <c r="C14" s="16">
        <f>'[1]13'!C16</f>
        <v>0</v>
      </c>
      <c r="D14" s="16">
        <f>'[1]13'!D16</f>
        <v>65</v>
      </c>
      <c r="E14" s="16">
        <f>'[1]13'!E16</f>
        <v>0</v>
      </c>
      <c r="F14" s="15">
        <f t="shared" si="6"/>
        <v>335</v>
      </c>
      <c r="G14" s="15">
        <f>'[1]13'!H16</f>
        <v>0</v>
      </c>
      <c r="H14" s="16">
        <f>'[1]13'!I16</f>
        <v>0</v>
      </c>
      <c r="I14" s="16">
        <f>'[1]13'!J16</f>
        <v>0</v>
      </c>
      <c r="J14" s="16">
        <f>'[1]13'!K16</f>
        <v>0</v>
      </c>
      <c r="K14" s="15">
        <f t="shared" si="4"/>
        <v>0</v>
      </c>
      <c r="L14" s="18">
        <f>frq!C14</f>
        <v>1</v>
      </c>
      <c r="M14" s="16">
        <f t="shared" si="0"/>
        <v>0</v>
      </c>
      <c r="N14" s="16">
        <f t="shared" si="1"/>
        <v>0</v>
      </c>
      <c r="O14" s="16">
        <f t="shared" si="2"/>
        <v>0</v>
      </c>
      <c r="P14" s="16">
        <f t="shared" si="3"/>
        <v>0</v>
      </c>
      <c r="Q14" s="17">
        <f t="shared" si="5"/>
        <v>0</v>
      </c>
    </row>
    <row r="15" spans="1:18">
      <c r="A15" s="8" t="s">
        <v>57</v>
      </c>
      <c r="B15" s="15">
        <f>'[1]13'!B17</f>
        <v>270</v>
      </c>
      <c r="C15" s="16">
        <f>'[1]13'!C17</f>
        <v>0</v>
      </c>
      <c r="D15" s="16">
        <f>'[1]13'!D17</f>
        <v>65</v>
      </c>
      <c r="E15" s="16">
        <f>'[1]13'!E17</f>
        <v>0</v>
      </c>
      <c r="F15" s="15">
        <f t="shared" si="6"/>
        <v>335</v>
      </c>
      <c r="G15" s="15">
        <f>'[1]13'!H17</f>
        <v>0</v>
      </c>
      <c r="H15" s="16">
        <f>'[1]13'!I17</f>
        <v>0</v>
      </c>
      <c r="I15" s="16">
        <f>'[1]13'!J17</f>
        <v>0</v>
      </c>
      <c r="J15" s="16">
        <f>'[1]13'!K17</f>
        <v>0</v>
      </c>
      <c r="K15" s="15">
        <f t="shared" si="4"/>
        <v>0</v>
      </c>
      <c r="L15" s="18">
        <f>frq!C15</f>
        <v>1</v>
      </c>
      <c r="M15" s="16">
        <f t="shared" si="0"/>
        <v>0</v>
      </c>
      <c r="N15" s="16">
        <f t="shared" si="1"/>
        <v>0</v>
      </c>
      <c r="O15" s="16">
        <f t="shared" si="2"/>
        <v>0</v>
      </c>
      <c r="P15" s="16">
        <f t="shared" si="3"/>
        <v>0</v>
      </c>
      <c r="Q15" s="17">
        <f t="shared" si="5"/>
        <v>0</v>
      </c>
    </row>
    <row r="16" spans="1:18">
      <c r="A16" s="8" t="s">
        <v>58</v>
      </c>
      <c r="B16" s="15">
        <f>'[1]13'!B18</f>
        <v>270</v>
      </c>
      <c r="C16" s="16">
        <f>'[1]13'!C18</f>
        <v>0</v>
      </c>
      <c r="D16" s="16">
        <f>'[1]13'!D18</f>
        <v>65</v>
      </c>
      <c r="E16" s="16">
        <f>'[1]13'!E18</f>
        <v>0</v>
      </c>
      <c r="F16" s="15">
        <f t="shared" si="6"/>
        <v>335</v>
      </c>
      <c r="G16" s="15">
        <f>'[1]13'!H18</f>
        <v>0</v>
      </c>
      <c r="H16" s="16">
        <f>'[1]13'!I18</f>
        <v>0</v>
      </c>
      <c r="I16" s="16">
        <f>'[1]13'!J18</f>
        <v>0</v>
      </c>
      <c r="J16" s="16">
        <f>'[1]13'!K18</f>
        <v>0</v>
      </c>
      <c r="K16" s="15">
        <f t="shared" si="4"/>
        <v>0</v>
      </c>
      <c r="L16" s="18">
        <f>frq!C16</f>
        <v>1</v>
      </c>
      <c r="M16" s="16">
        <f t="shared" si="0"/>
        <v>0</v>
      </c>
      <c r="N16" s="16">
        <f t="shared" si="1"/>
        <v>0</v>
      </c>
      <c r="O16" s="16">
        <f t="shared" si="2"/>
        <v>0</v>
      </c>
      <c r="P16" s="16">
        <f t="shared" si="3"/>
        <v>0</v>
      </c>
      <c r="Q16" s="17">
        <f t="shared" si="5"/>
        <v>0</v>
      </c>
    </row>
    <row r="17" spans="1:17">
      <c r="A17" s="8" t="s">
        <v>59</v>
      </c>
      <c r="B17" s="15">
        <f>'[1]13'!B19</f>
        <v>270</v>
      </c>
      <c r="C17" s="16">
        <f>'[1]13'!C19</f>
        <v>0</v>
      </c>
      <c r="D17" s="16">
        <f>'[1]13'!D19</f>
        <v>65</v>
      </c>
      <c r="E17" s="16">
        <f>'[1]13'!E19</f>
        <v>0</v>
      </c>
      <c r="F17" s="15">
        <f t="shared" si="6"/>
        <v>335</v>
      </c>
      <c r="G17" s="15">
        <f>'[1]13'!H19</f>
        <v>0</v>
      </c>
      <c r="H17" s="16">
        <f>'[1]13'!I19</f>
        <v>0</v>
      </c>
      <c r="I17" s="16">
        <f>'[1]13'!J19</f>
        <v>0</v>
      </c>
      <c r="J17" s="16">
        <f>'[1]13'!K19</f>
        <v>0</v>
      </c>
      <c r="K17" s="15">
        <f t="shared" si="4"/>
        <v>0</v>
      </c>
      <c r="L17" s="18">
        <f>frq!C17</f>
        <v>1</v>
      </c>
      <c r="M17" s="16">
        <f t="shared" si="0"/>
        <v>0</v>
      </c>
      <c r="N17" s="16">
        <f t="shared" si="1"/>
        <v>0</v>
      </c>
      <c r="O17" s="16">
        <f t="shared" si="2"/>
        <v>0</v>
      </c>
      <c r="P17" s="16">
        <f t="shared" si="3"/>
        <v>0</v>
      </c>
      <c r="Q17" s="17">
        <f t="shared" si="5"/>
        <v>0</v>
      </c>
    </row>
    <row r="18" spans="1:17">
      <c r="A18" s="8" t="s">
        <v>60</v>
      </c>
      <c r="B18" s="15">
        <f>'[1]13'!B20</f>
        <v>270</v>
      </c>
      <c r="C18" s="16">
        <f>'[1]13'!C20</f>
        <v>0</v>
      </c>
      <c r="D18" s="16">
        <f>'[1]13'!D20</f>
        <v>65</v>
      </c>
      <c r="E18" s="16">
        <f>'[1]13'!E20</f>
        <v>0</v>
      </c>
      <c r="F18" s="15">
        <f t="shared" si="6"/>
        <v>335</v>
      </c>
      <c r="G18" s="15">
        <f>'[1]13'!H20</f>
        <v>0</v>
      </c>
      <c r="H18" s="16">
        <f>'[1]13'!I20</f>
        <v>0</v>
      </c>
      <c r="I18" s="16">
        <f>'[1]13'!J20</f>
        <v>0</v>
      </c>
      <c r="J18" s="16">
        <f>'[1]13'!K20</f>
        <v>0</v>
      </c>
      <c r="K18" s="15">
        <f t="shared" si="4"/>
        <v>0</v>
      </c>
      <c r="L18" s="18">
        <f>frq!C18</f>
        <v>1</v>
      </c>
      <c r="M18" s="16">
        <f t="shared" si="0"/>
        <v>0</v>
      </c>
      <c r="N18" s="16">
        <f t="shared" si="1"/>
        <v>0</v>
      </c>
      <c r="O18" s="16">
        <f t="shared" si="2"/>
        <v>0</v>
      </c>
      <c r="P18" s="16">
        <f t="shared" si="3"/>
        <v>0</v>
      </c>
      <c r="Q18" s="17">
        <f t="shared" si="5"/>
        <v>0</v>
      </c>
    </row>
    <row r="19" spans="1:17">
      <c r="A19" s="8" t="s">
        <v>61</v>
      </c>
      <c r="B19" s="15">
        <f>'[1]13'!B21</f>
        <v>270</v>
      </c>
      <c r="C19" s="16">
        <f>'[1]13'!C21</f>
        <v>0</v>
      </c>
      <c r="D19" s="16">
        <f>'[1]13'!D21</f>
        <v>65</v>
      </c>
      <c r="E19" s="16">
        <f>'[1]13'!E21</f>
        <v>0</v>
      </c>
      <c r="F19" s="15">
        <f t="shared" si="6"/>
        <v>335</v>
      </c>
      <c r="G19" s="15">
        <f>'[1]13'!H21</f>
        <v>0</v>
      </c>
      <c r="H19" s="16">
        <f>'[1]13'!I21</f>
        <v>0</v>
      </c>
      <c r="I19" s="16">
        <f>'[1]13'!J21</f>
        <v>0</v>
      </c>
      <c r="J19" s="16">
        <f>'[1]13'!K21</f>
        <v>0</v>
      </c>
      <c r="K19" s="15">
        <f t="shared" si="4"/>
        <v>0</v>
      </c>
      <c r="L19" s="18">
        <f>frq!C19</f>
        <v>1</v>
      </c>
      <c r="M19" s="16">
        <f t="shared" si="0"/>
        <v>0</v>
      </c>
      <c r="N19" s="16">
        <f t="shared" si="1"/>
        <v>0</v>
      </c>
      <c r="O19" s="16">
        <f t="shared" si="2"/>
        <v>0</v>
      </c>
      <c r="P19" s="16">
        <f t="shared" si="3"/>
        <v>0</v>
      </c>
      <c r="Q19" s="17">
        <f t="shared" si="5"/>
        <v>0</v>
      </c>
    </row>
    <row r="20" spans="1:17">
      <c r="A20" s="8" t="s">
        <v>62</v>
      </c>
      <c r="B20" s="15">
        <f>'[1]13'!B22</f>
        <v>270</v>
      </c>
      <c r="C20" s="16">
        <f>'[1]13'!C22</f>
        <v>0</v>
      </c>
      <c r="D20" s="16">
        <f>'[1]13'!D22</f>
        <v>65</v>
      </c>
      <c r="E20" s="16">
        <f>'[1]13'!E22</f>
        <v>0</v>
      </c>
      <c r="F20" s="15">
        <f t="shared" si="6"/>
        <v>335</v>
      </c>
      <c r="G20" s="15">
        <f>'[1]13'!H22</f>
        <v>0</v>
      </c>
      <c r="H20" s="16">
        <f>'[1]13'!I22</f>
        <v>0</v>
      </c>
      <c r="I20" s="16">
        <f>'[1]13'!J22</f>
        <v>0</v>
      </c>
      <c r="J20" s="16">
        <f>'[1]13'!K22</f>
        <v>0</v>
      </c>
      <c r="K20" s="15">
        <f t="shared" si="4"/>
        <v>0</v>
      </c>
      <c r="L20" s="18">
        <f>frq!C20</f>
        <v>1</v>
      </c>
      <c r="M20" s="16">
        <f t="shared" si="0"/>
        <v>0</v>
      </c>
      <c r="N20" s="16">
        <f t="shared" si="1"/>
        <v>0</v>
      </c>
      <c r="O20" s="16">
        <f t="shared" si="2"/>
        <v>0</v>
      </c>
      <c r="P20" s="16">
        <f t="shared" si="3"/>
        <v>0</v>
      </c>
      <c r="Q20" s="17">
        <f t="shared" si="5"/>
        <v>0</v>
      </c>
    </row>
    <row r="21" spans="1:17">
      <c r="A21" s="8" t="s">
        <v>63</v>
      </c>
      <c r="B21" s="15">
        <f>'[1]13'!B23</f>
        <v>270</v>
      </c>
      <c r="C21" s="16">
        <f>'[1]13'!C23</f>
        <v>0</v>
      </c>
      <c r="D21" s="16">
        <f>'[1]13'!D23</f>
        <v>65</v>
      </c>
      <c r="E21" s="16">
        <f>'[1]13'!E23</f>
        <v>0</v>
      </c>
      <c r="F21" s="15">
        <f t="shared" si="6"/>
        <v>335</v>
      </c>
      <c r="G21" s="15">
        <f>'[1]13'!H23</f>
        <v>0</v>
      </c>
      <c r="H21" s="16">
        <f>'[1]13'!I23</f>
        <v>0</v>
      </c>
      <c r="I21" s="16">
        <f>'[1]13'!J23</f>
        <v>0</v>
      </c>
      <c r="J21" s="16">
        <f>'[1]13'!K23</f>
        <v>0</v>
      </c>
      <c r="K21" s="15">
        <f t="shared" si="4"/>
        <v>0</v>
      </c>
      <c r="L21" s="18">
        <f>frq!C21</f>
        <v>1</v>
      </c>
      <c r="M21" s="16">
        <f t="shared" si="0"/>
        <v>0</v>
      </c>
      <c r="N21" s="16">
        <f t="shared" si="1"/>
        <v>0</v>
      </c>
      <c r="O21" s="16">
        <f t="shared" si="2"/>
        <v>0</v>
      </c>
      <c r="P21" s="16">
        <f t="shared" si="3"/>
        <v>0</v>
      </c>
      <c r="Q21" s="17">
        <f t="shared" si="5"/>
        <v>0</v>
      </c>
    </row>
    <row r="22" spans="1:17">
      <c r="A22" s="8" t="s">
        <v>64</v>
      </c>
      <c r="B22" s="15">
        <f>'[1]13'!B24</f>
        <v>270</v>
      </c>
      <c r="C22" s="16">
        <f>'[1]13'!C24</f>
        <v>0</v>
      </c>
      <c r="D22" s="16">
        <f>'[1]13'!D24</f>
        <v>65</v>
      </c>
      <c r="E22" s="16">
        <f>'[1]13'!E24</f>
        <v>0</v>
      </c>
      <c r="F22" s="15">
        <f t="shared" si="6"/>
        <v>335</v>
      </c>
      <c r="G22" s="15">
        <f>'[1]13'!H24</f>
        <v>0</v>
      </c>
      <c r="H22" s="16">
        <f>'[1]13'!I24</f>
        <v>0</v>
      </c>
      <c r="I22" s="16">
        <f>'[1]13'!J24</f>
        <v>0</v>
      </c>
      <c r="J22" s="16">
        <f>'[1]13'!K24</f>
        <v>0</v>
      </c>
      <c r="K22" s="15">
        <f t="shared" si="4"/>
        <v>0</v>
      </c>
      <c r="L22" s="18">
        <f>frq!C22</f>
        <v>1</v>
      </c>
      <c r="M22" s="16">
        <f t="shared" si="0"/>
        <v>0</v>
      </c>
      <c r="N22" s="16">
        <f t="shared" si="1"/>
        <v>0</v>
      </c>
      <c r="O22" s="16">
        <f t="shared" si="2"/>
        <v>0</v>
      </c>
      <c r="P22" s="16">
        <f t="shared" si="3"/>
        <v>0</v>
      </c>
      <c r="Q22" s="17">
        <f t="shared" si="5"/>
        <v>0</v>
      </c>
    </row>
    <row r="23" spans="1:17">
      <c r="A23" s="8" t="s">
        <v>65</v>
      </c>
      <c r="B23" s="15">
        <f>'[1]13'!B25</f>
        <v>270</v>
      </c>
      <c r="C23" s="16">
        <f>'[1]13'!C25</f>
        <v>0</v>
      </c>
      <c r="D23" s="16">
        <f>'[1]13'!D25</f>
        <v>65</v>
      </c>
      <c r="E23" s="16">
        <f>'[1]13'!E25</f>
        <v>0</v>
      </c>
      <c r="F23" s="15">
        <f t="shared" si="6"/>
        <v>335</v>
      </c>
      <c r="G23" s="15">
        <f>'[1]13'!H25</f>
        <v>0</v>
      </c>
      <c r="H23" s="16">
        <f>'[1]13'!I25</f>
        <v>0</v>
      </c>
      <c r="I23" s="16">
        <f>'[1]13'!J25</f>
        <v>0</v>
      </c>
      <c r="J23" s="16">
        <f>'[1]13'!K25</f>
        <v>0</v>
      </c>
      <c r="K23" s="15">
        <f t="shared" si="4"/>
        <v>0</v>
      </c>
      <c r="L23" s="18">
        <f>frq!C23</f>
        <v>1</v>
      </c>
      <c r="M23" s="16">
        <f t="shared" si="0"/>
        <v>0</v>
      </c>
      <c r="N23" s="16">
        <f t="shared" si="1"/>
        <v>0</v>
      </c>
      <c r="O23" s="16">
        <f t="shared" si="2"/>
        <v>0</v>
      </c>
      <c r="P23" s="16">
        <f t="shared" si="3"/>
        <v>0</v>
      </c>
      <c r="Q23" s="17">
        <f t="shared" si="5"/>
        <v>0</v>
      </c>
    </row>
    <row r="24" spans="1:17">
      <c r="A24" s="8" t="s">
        <v>66</v>
      </c>
      <c r="B24" s="15">
        <f>'[1]13'!B26</f>
        <v>270</v>
      </c>
      <c r="C24" s="16">
        <f>'[1]13'!C26</f>
        <v>0</v>
      </c>
      <c r="D24" s="16">
        <f>'[1]13'!D26</f>
        <v>65</v>
      </c>
      <c r="E24" s="16">
        <f>'[1]13'!E26</f>
        <v>0</v>
      </c>
      <c r="F24" s="15">
        <f t="shared" si="6"/>
        <v>335</v>
      </c>
      <c r="G24" s="15">
        <f>'[1]13'!H26</f>
        <v>0</v>
      </c>
      <c r="H24" s="16">
        <f>'[1]13'!I26</f>
        <v>0</v>
      </c>
      <c r="I24" s="16">
        <f>'[1]13'!J26</f>
        <v>0</v>
      </c>
      <c r="J24" s="16">
        <f>'[1]13'!K26</f>
        <v>0</v>
      </c>
      <c r="K24" s="15">
        <f t="shared" si="4"/>
        <v>0</v>
      </c>
      <c r="L24" s="18">
        <f>frq!C24</f>
        <v>1</v>
      </c>
      <c r="M24" s="16">
        <f t="shared" si="0"/>
        <v>0</v>
      </c>
      <c r="N24" s="16">
        <f t="shared" si="1"/>
        <v>0</v>
      </c>
      <c r="O24" s="16">
        <f t="shared" si="2"/>
        <v>0</v>
      </c>
      <c r="P24" s="16">
        <f t="shared" si="3"/>
        <v>0</v>
      </c>
      <c r="Q24" s="17">
        <f t="shared" si="5"/>
        <v>0</v>
      </c>
    </row>
    <row r="25" spans="1:17">
      <c r="A25" s="8" t="s">
        <v>67</v>
      </c>
      <c r="B25" s="15">
        <f>'[1]13'!B27</f>
        <v>270</v>
      </c>
      <c r="C25" s="16">
        <f>'[1]13'!C27</f>
        <v>0</v>
      </c>
      <c r="D25" s="16">
        <f>'[1]13'!D27</f>
        <v>65</v>
      </c>
      <c r="E25" s="16">
        <f>'[1]13'!E27</f>
        <v>0</v>
      </c>
      <c r="F25" s="15">
        <f t="shared" si="6"/>
        <v>335</v>
      </c>
      <c r="G25" s="15">
        <f>'[1]13'!H27</f>
        <v>0</v>
      </c>
      <c r="H25" s="16">
        <f>'[1]13'!I27</f>
        <v>0</v>
      </c>
      <c r="I25" s="16">
        <f>'[1]13'!J27</f>
        <v>0</v>
      </c>
      <c r="J25" s="16">
        <f>'[1]13'!K27</f>
        <v>0</v>
      </c>
      <c r="K25" s="15">
        <f t="shared" si="4"/>
        <v>0</v>
      </c>
      <c r="L25" s="18">
        <f>frq!C25</f>
        <v>1</v>
      </c>
      <c r="M25" s="16">
        <f t="shared" si="0"/>
        <v>0</v>
      </c>
      <c r="N25" s="16">
        <f t="shared" si="1"/>
        <v>0</v>
      </c>
      <c r="O25" s="16">
        <f t="shared" si="2"/>
        <v>0</v>
      </c>
      <c r="P25" s="16">
        <f t="shared" si="3"/>
        <v>0</v>
      </c>
      <c r="Q25" s="17">
        <f t="shared" si="5"/>
        <v>0</v>
      </c>
    </row>
    <row r="26" spans="1:17">
      <c r="A26" s="8" t="s">
        <v>68</v>
      </c>
      <c r="B26" s="15">
        <f>'[1]13'!B28</f>
        <v>270</v>
      </c>
      <c r="C26" s="16">
        <f>'[1]13'!C28</f>
        <v>0</v>
      </c>
      <c r="D26" s="16">
        <f>'[1]13'!D28</f>
        <v>65</v>
      </c>
      <c r="E26" s="16">
        <f>'[1]13'!E28</f>
        <v>0</v>
      </c>
      <c r="F26" s="15">
        <f t="shared" si="6"/>
        <v>335</v>
      </c>
      <c r="G26" s="15">
        <f>'[1]13'!H28</f>
        <v>0</v>
      </c>
      <c r="H26" s="16">
        <f>'[1]13'!I28</f>
        <v>0</v>
      </c>
      <c r="I26" s="16">
        <f>'[1]13'!J28</f>
        <v>0</v>
      </c>
      <c r="J26" s="16">
        <f>'[1]13'!K28</f>
        <v>0</v>
      </c>
      <c r="K26" s="15">
        <f t="shared" si="4"/>
        <v>0</v>
      </c>
      <c r="L26" s="18">
        <f>frq!C26</f>
        <v>1</v>
      </c>
      <c r="M26" s="16">
        <f t="shared" si="0"/>
        <v>0</v>
      </c>
      <c r="N26" s="16">
        <f t="shared" si="1"/>
        <v>0</v>
      </c>
      <c r="O26" s="16">
        <f t="shared" si="2"/>
        <v>0</v>
      </c>
      <c r="P26" s="16">
        <f t="shared" si="3"/>
        <v>0</v>
      </c>
      <c r="Q26" s="17">
        <f t="shared" si="5"/>
        <v>0</v>
      </c>
    </row>
    <row r="27" spans="1:17">
      <c r="A27" s="8" t="s">
        <v>69</v>
      </c>
      <c r="B27" s="15">
        <f>'[1]13'!B29</f>
        <v>270</v>
      </c>
      <c r="C27" s="16">
        <f>'[1]13'!C29</f>
        <v>0</v>
      </c>
      <c r="D27" s="16">
        <f>'[1]13'!D29</f>
        <v>65</v>
      </c>
      <c r="E27" s="16">
        <f>'[1]13'!E29</f>
        <v>0</v>
      </c>
      <c r="F27" s="15">
        <f t="shared" si="6"/>
        <v>335</v>
      </c>
      <c r="G27" s="15">
        <f>'[1]13'!H29</f>
        <v>0</v>
      </c>
      <c r="H27" s="16">
        <f>'[1]13'!I29</f>
        <v>0</v>
      </c>
      <c r="I27" s="16">
        <f>'[1]13'!J29</f>
        <v>0</v>
      </c>
      <c r="J27" s="16">
        <f>'[1]13'!K29</f>
        <v>0</v>
      </c>
      <c r="K27" s="15">
        <f t="shared" si="4"/>
        <v>0</v>
      </c>
      <c r="L27" s="18">
        <f>frq!C27</f>
        <v>1</v>
      </c>
      <c r="M27" s="16">
        <f t="shared" si="0"/>
        <v>0</v>
      </c>
      <c r="N27" s="16">
        <f t="shared" si="1"/>
        <v>0</v>
      </c>
      <c r="O27" s="16">
        <f t="shared" si="2"/>
        <v>0</v>
      </c>
      <c r="P27" s="16">
        <f t="shared" si="3"/>
        <v>0</v>
      </c>
      <c r="Q27" s="17">
        <f t="shared" si="5"/>
        <v>0</v>
      </c>
    </row>
    <row r="28" spans="1:17">
      <c r="A28" s="8" t="s">
        <v>70</v>
      </c>
      <c r="B28" s="15">
        <f>'[1]13'!B30</f>
        <v>270</v>
      </c>
      <c r="C28" s="16">
        <f>'[1]13'!C30</f>
        <v>0</v>
      </c>
      <c r="D28" s="16">
        <f>'[1]13'!D30</f>
        <v>65</v>
      </c>
      <c r="E28" s="16">
        <f>'[1]13'!E30</f>
        <v>0</v>
      </c>
      <c r="F28" s="15">
        <f t="shared" si="6"/>
        <v>335</v>
      </c>
      <c r="G28" s="15">
        <f>'[1]13'!H30</f>
        <v>0</v>
      </c>
      <c r="H28" s="16">
        <f>'[1]13'!I30</f>
        <v>0</v>
      </c>
      <c r="I28" s="16">
        <f>'[1]13'!J30</f>
        <v>0</v>
      </c>
      <c r="J28" s="16">
        <f>'[1]13'!K30</f>
        <v>0</v>
      </c>
      <c r="K28" s="15">
        <f t="shared" si="4"/>
        <v>0</v>
      </c>
      <c r="L28" s="18">
        <f>frq!C28</f>
        <v>1</v>
      </c>
      <c r="M28" s="16">
        <f t="shared" si="0"/>
        <v>0</v>
      </c>
      <c r="N28" s="16">
        <f t="shared" si="1"/>
        <v>0</v>
      </c>
      <c r="O28" s="16">
        <f t="shared" si="2"/>
        <v>0</v>
      </c>
      <c r="P28" s="16">
        <f t="shared" si="3"/>
        <v>0</v>
      </c>
      <c r="Q28" s="17">
        <f t="shared" si="5"/>
        <v>0</v>
      </c>
    </row>
    <row r="29" spans="1:17">
      <c r="A29" s="8" t="s">
        <v>71</v>
      </c>
      <c r="B29" s="15">
        <f>'[1]13'!B31</f>
        <v>270</v>
      </c>
      <c r="C29" s="16">
        <f>'[1]13'!C31</f>
        <v>0</v>
      </c>
      <c r="D29" s="16">
        <f>'[1]13'!D31</f>
        <v>65</v>
      </c>
      <c r="E29" s="16">
        <f>'[1]13'!E31</f>
        <v>0</v>
      </c>
      <c r="F29" s="15">
        <f t="shared" si="6"/>
        <v>335</v>
      </c>
      <c r="G29" s="15">
        <f>'[1]13'!H31</f>
        <v>0</v>
      </c>
      <c r="H29" s="16">
        <f>'[1]13'!I31</f>
        <v>0</v>
      </c>
      <c r="I29" s="16">
        <f>'[1]13'!J31</f>
        <v>0</v>
      </c>
      <c r="J29" s="16">
        <f>'[1]13'!K31</f>
        <v>0</v>
      </c>
      <c r="K29" s="15">
        <f t="shared" si="4"/>
        <v>0</v>
      </c>
      <c r="L29" s="18">
        <f>frq!C29</f>
        <v>1</v>
      </c>
      <c r="M29" s="16">
        <f t="shared" si="0"/>
        <v>0</v>
      </c>
      <c r="N29" s="16">
        <f t="shared" si="1"/>
        <v>0</v>
      </c>
      <c r="O29" s="16">
        <f t="shared" si="2"/>
        <v>0</v>
      </c>
      <c r="P29" s="16">
        <f t="shared" si="3"/>
        <v>0</v>
      </c>
      <c r="Q29" s="17">
        <f t="shared" si="5"/>
        <v>0</v>
      </c>
    </row>
    <row r="30" spans="1:17">
      <c r="A30" s="8" t="s">
        <v>72</v>
      </c>
      <c r="B30" s="15">
        <f>'[1]13'!B32</f>
        <v>270</v>
      </c>
      <c r="C30" s="16">
        <f>'[1]13'!C32</f>
        <v>0</v>
      </c>
      <c r="D30" s="16">
        <f>'[1]13'!D32</f>
        <v>65</v>
      </c>
      <c r="E30" s="16">
        <f>'[1]13'!E32</f>
        <v>0</v>
      </c>
      <c r="F30" s="15">
        <f t="shared" si="6"/>
        <v>335</v>
      </c>
      <c r="G30" s="15">
        <f>'[1]13'!H32</f>
        <v>0</v>
      </c>
      <c r="H30" s="16">
        <f>'[1]13'!I32</f>
        <v>0</v>
      </c>
      <c r="I30" s="16">
        <f>'[1]13'!J32</f>
        <v>0</v>
      </c>
      <c r="J30" s="16">
        <f>'[1]13'!K32</f>
        <v>0</v>
      </c>
      <c r="K30" s="15">
        <f t="shared" si="4"/>
        <v>0</v>
      </c>
      <c r="L30" s="18">
        <f>frq!C30</f>
        <v>1</v>
      </c>
      <c r="M30" s="16">
        <f t="shared" si="0"/>
        <v>0</v>
      </c>
      <c r="N30" s="16">
        <f t="shared" si="1"/>
        <v>0</v>
      </c>
      <c r="O30" s="16">
        <f t="shared" si="2"/>
        <v>0</v>
      </c>
      <c r="P30" s="16">
        <f t="shared" si="3"/>
        <v>0</v>
      </c>
      <c r="Q30" s="17">
        <f t="shared" si="5"/>
        <v>0</v>
      </c>
    </row>
    <row r="31" spans="1:17">
      <c r="A31" s="8" t="s">
        <v>73</v>
      </c>
      <c r="B31" s="15">
        <f>'[1]13'!B33</f>
        <v>270</v>
      </c>
      <c r="C31" s="16">
        <f>'[1]13'!C33</f>
        <v>0</v>
      </c>
      <c r="D31" s="16">
        <f>'[1]13'!D33</f>
        <v>65</v>
      </c>
      <c r="E31" s="16">
        <f>'[1]13'!E33</f>
        <v>0</v>
      </c>
      <c r="F31" s="15">
        <f t="shared" si="6"/>
        <v>335</v>
      </c>
      <c r="G31" s="15">
        <f>'[1]13'!H33</f>
        <v>0</v>
      </c>
      <c r="H31" s="16">
        <f>'[1]13'!I33</f>
        <v>0</v>
      </c>
      <c r="I31" s="16">
        <f>'[1]13'!J33</f>
        <v>0</v>
      </c>
      <c r="J31" s="16">
        <f>'[1]13'!K33</f>
        <v>0</v>
      </c>
      <c r="K31" s="15">
        <f t="shared" si="4"/>
        <v>0</v>
      </c>
      <c r="L31" s="18">
        <f>frq!C31</f>
        <v>1</v>
      </c>
      <c r="M31" s="16">
        <f t="shared" si="0"/>
        <v>0</v>
      </c>
      <c r="N31" s="16">
        <f t="shared" si="1"/>
        <v>0</v>
      </c>
      <c r="O31" s="16">
        <f t="shared" si="2"/>
        <v>0</v>
      </c>
      <c r="P31" s="16">
        <f t="shared" si="3"/>
        <v>0</v>
      </c>
      <c r="Q31" s="17">
        <f t="shared" si="5"/>
        <v>0</v>
      </c>
    </row>
    <row r="32" spans="1:17">
      <c r="A32" s="8" t="s">
        <v>74</v>
      </c>
      <c r="B32" s="15">
        <f>'[1]13'!B34</f>
        <v>270</v>
      </c>
      <c r="C32" s="16">
        <f>'[1]13'!C34</f>
        <v>0</v>
      </c>
      <c r="D32" s="16">
        <f>'[1]13'!D34</f>
        <v>65</v>
      </c>
      <c r="E32" s="16">
        <f>'[1]13'!E34</f>
        <v>0</v>
      </c>
      <c r="F32" s="15">
        <f t="shared" si="6"/>
        <v>335</v>
      </c>
      <c r="G32" s="15">
        <f>'[1]13'!H34</f>
        <v>0</v>
      </c>
      <c r="H32" s="16">
        <f>'[1]13'!I34</f>
        <v>0</v>
      </c>
      <c r="I32" s="16">
        <f>'[1]13'!J34</f>
        <v>0</v>
      </c>
      <c r="J32" s="16">
        <f>'[1]13'!K34</f>
        <v>0</v>
      </c>
      <c r="K32" s="15">
        <f t="shared" si="4"/>
        <v>0</v>
      </c>
      <c r="L32" s="18">
        <f>frq!C32</f>
        <v>1</v>
      </c>
      <c r="M32" s="16">
        <f t="shared" si="0"/>
        <v>0</v>
      </c>
      <c r="N32" s="16">
        <f t="shared" si="1"/>
        <v>0</v>
      </c>
      <c r="O32" s="16">
        <f t="shared" si="2"/>
        <v>0</v>
      </c>
      <c r="P32" s="16">
        <f t="shared" si="3"/>
        <v>0</v>
      </c>
      <c r="Q32" s="17">
        <f t="shared" si="5"/>
        <v>0</v>
      </c>
    </row>
    <row r="33" spans="1:17">
      <c r="A33" s="8" t="s">
        <v>75</v>
      </c>
      <c r="B33" s="15">
        <f>'[1]13'!B35</f>
        <v>270</v>
      </c>
      <c r="C33" s="16">
        <f>'[1]13'!C35</f>
        <v>0</v>
      </c>
      <c r="D33" s="16">
        <f>'[1]13'!D35</f>
        <v>65</v>
      </c>
      <c r="E33" s="16">
        <f>'[1]13'!E35</f>
        <v>0</v>
      </c>
      <c r="F33" s="15">
        <f t="shared" si="6"/>
        <v>335</v>
      </c>
      <c r="G33" s="15">
        <f>'[1]13'!H35</f>
        <v>0</v>
      </c>
      <c r="H33" s="16">
        <f>'[1]13'!I35</f>
        <v>0</v>
      </c>
      <c r="I33" s="16">
        <f>'[1]13'!J35</f>
        <v>0</v>
      </c>
      <c r="J33" s="16">
        <f>'[1]13'!K35</f>
        <v>0</v>
      </c>
      <c r="K33" s="15">
        <f t="shared" si="4"/>
        <v>0</v>
      </c>
      <c r="L33" s="18">
        <f>frq!C33</f>
        <v>1</v>
      </c>
      <c r="M33" s="16">
        <f t="shared" si="0"/>
        <v>0</v>
      </c>
      <c r="N33" s="16">
        <f t="shared" si="1"/>
        <v>0</v>
      </c>
      <c r="O33" s="16">
        <f t="shared" si="2"/>
        <v>0</v>
      </c>
      <c r="P33" s="16">
        <f t="shared" si="3"/>
        <v>0</v>
      </c>
      <c r="Q33" s="17">
        <f t="shared" si="5"/>
        <v>0</v>
      </c>
    </row>
    <row r="34" spans="1:17">
      <c r="A34" s="8" t="s">
        <v>76</v>
      </c>
      <c r="B34" s="15">
        <f>'[1]13'!B36</f>
        <v>270</v>
      </c>
      <c r="C34" s="16">
        <f>'[1]13'!C36</f>
        <v>0</v>
      </c>
      <c r="D34" s="16">
        <f>'[1]13'!D36</f>
        <v>65</v>
      </c>
      <c r="E34" s="16">
        <f>'[1]13'!E36</f>
        <v>0</v>
      </c>
      <c r="F34" s="15">
        <f t="shared" si="6"/>
        <v>335</v>
      </c>
      <c r="G34" s="15">
        <f>'[1]13'!H36</f>
        <v>0</v>
      </c>
      <c r="H34" s="16">
        <f>'[1]13'!I36</f>
        <v>0</v>
      </c>
      <c r="I34" s="16">
        <f>'[1]13'!J36</f>
        <v>0</v>
      </c>
      <c r="J34" s="16">
        <f>'[1]13'!K36</f>
        <v>0</v>
      </c>
      <c r="K34" s="15">
        <f t="shared" si="4"/>
        <v>0</v>
      </c>
      <c r="L34" s="18">
        <f>frq!C34</f>
        <v>1</v>
      </c>
      <c r="M34" s="16">
        <f t="shared" si="0"/>
        <v>0</v>
      </c>
      <c r="N34" s="16">
        <f t="shared" si="1"/>
        <v>0</v>
      </c>
      <c r="O34" s="16">
        <f t="shared" si="2"/>
        <v>0</v>
      </c>
      <c r="P34" s="16">
        <f t="shared" si="3"/>
        <v>0</v>
      </c>
      <c r="Q34" s="17">
        <f t="shared" si="5"/>
        <v>0</v>
      </c>
    </row>
    <row r="35" spans="1:17">
      <c r="A35" s="8" t="s">
        <v>77</v>
      </c>
      <c r="B35" s="15">
        <f>'[1]13'!B37</f>
        <v>270</v>
      </c>
      <c r="C35" s="16">
        <f>'[1]13'!C37</f>
        <v>0</v>
      </c>
      <c r="D35" s="16">
        <f>'[1]13'!D37</f>
        <v>65</v>
      </c>
      <c r="E35" s="16">
        <f>'[1]13'!E37</f>
        <v>0</v>
      </c>
      <c r="F35" s="15">
        <f t="shared" si="6"/>
        <v>335</v>
      </c>
      <c r="G35" s="15">
        <f>'[1]13'!H37</f>
        <v>0</v>
      </c>
      <c r="H35" s="16">
        <f>'[1]13'!I37</f>
        <v>0</v>
      </c>
      <c r="I35" s="16">
        <f>'[1]13'!J37</f>
        <v>0</v>
      </c>
      <c r="J35" s="16">
        <f>'[1]13'!K37</f>
        <v>0</v>
      </c>
      <c r="K35" s="15">
        <f t="shared" si="4"/>
        <v>0</v>
      </c>
      <c r="L35" s="18">
        <f>frq!C35</f>
        <v>1</v>
      </c>
      <c r="M35" s="16">
        <f t="shared" ref="M35:M66" si="7">IF($L35=1,G35,IF(AND($L35=0.985,G35&gt;0.985*B35),B35*0.985,IF(AND($L35=0.965,G35&gt;0.965*B35),0.965*B35,G35)))</f>
        <v>0</v>
      </c>
      <c r="N35" s="16">
        <f t="shared" ref="N35:N66" si="8">IF($L35=1,H35,IF(AND($L35=0.985,H35&gt;0.985*C35),C35*0.985,IF(AND($L35=0.965,H35&gt;0.965*C35),0.965*C35,H35)))</f>
        <v>0</v>
      </c>
      <c r="O35" s="16">
        <f t="shared" ref="O35:O66" si="9">IF($L35=1,I35,IF(AND($L35=0.985,I35&gt;0.985*D35),D35*0.985,IF(AND($L35=0.965,I35&gt;0.965*D35),0.965*D35,I35)))</f>
        <v>0</v>
      </c>
      <c r="P35" s="16">
        <f t="shared" ref="P35:P66" si="10">IF($L35=1,J35,IF(AND($L35=0.985,J35&gt;0.985*E35),E35*0.985,IF(AND($L35=0.965,J35&gt;0.965*E35),0.965*E35,J35)))</f>
        <v>0</v>
      </c>
      <c r="Q35" s="17">
        <f t="shared" si="5"/>
        <v>0</v>
      </c>
    </row>
    <row r="36" spans="1:17">
      <c r="A36" s="8" t="s">
        <v>78</v>
      </c>
      <c r="B36" s="15">
        <f>'[1]13'!B38</f>
        <v>270</v>
      </c>
      <c r="C36" s="16">
        <f>'[1]13'!C38</f>
        <v>0</v>
      </c>
      <c r="D36" s="16">
        <f>'[1]13'!D38</f>
        <v>65</v>
      </c>
      <c r="E36" s="16">
        <f>'[1]13'!E38</f>
        <v>0</v>
      </c>
      <c r="F36" s="15">
        <f t="shared" si="6"/>
        <v>335</v>
      </c>
      <c r="G36" s="15">
        <f>'[1]13'!H38</f>
        <v>0</v>
      </c>
      <c r="H36" s="16">
        <f>'[1]13'!I38</f>
        <v>0</v>
      </c>
      <c r="I36" s="16">
        <f>'[1]13'!J38</f>
        <v>0</v>
      </c>
      <c r="J36" s="16">
        <f>'[1]13'!K38</f>
        <v>0</v>
      </c>
      <c r="K36" s="15">
        <f t="shared" si="4"/>
        <v>0</v>
      </c>
      <c r="L36" s="18">
        <f>frq!C36</f>
        <v>1</v>
      </c>
      <c r="M36" s="16">
        <f t="shared" si="7"/>
        <v>0</v>
      </c>
      <c r="N36" s="16">
        <f t="shared" si="8"/>
        <v>0</v>
      </c>
      <c r="O36" s="16">
        <f t="shared" si="9"/>
        <v>0</v>
      </c>
      <c r="P36" s="16">
        <f t="shared" si="10"/>
        <v>0</v>
      </c>
      <c r="Q36" s="17">
        <f t="shared" si="5"/>
        <v>0</v>
      </c>
    </row>
    <row r="37" spans="1:17">
      <c r="A37" s="8" t="s">
        <v>79</v>
      </c>
      <c r="B37" s="15">
        <f>'[1]13'!B39</f>
        <v>270</v>
      </c>
      <c r="C37" s="16">
        <f>'[1]13'!C39</f>
        <v>0</v>
      </c>
      <c r="D37" s="16">
        <f>'[1]13'!D39</f>
        <v>65</v>
      </c>
      <c r="E37" s="16">
        <f>'[1]13'!E39</f>
        <v>0</v>
      </c>
      <c r="F37" s="15">
        <f t="shared" si="6"/>
        <v>335</v>
      </c>
      <c r="G37" s="15">
        <f>'[1]13'!H39</f>
        <v>0</v>
      </c>
      <c r="H37" s="16">
        <f>'[1]13'!I39</f>
        <v>0</v>
      </c>
      <c r="I37" s="16">
        <f>'[1]13'!J39</f>
        <v>0</v>
      </c>
      <c r="J37" s="16">
        <f>'[1]13'!K39</f>
        <v>0</v>
      </c>
      <c r="K37" s="15">
        <f t="shared" si="4"/>
        <v>0</v>
      </c>
      <c r="L37" s="18">
        <f>frq!C37</f>
        <v>1</v>
      </c>
      <c r="M37" s="16">
        <f t="shared" si="7"/>
        <v>0</v>
      </c>
      <c r="N37" s="16">
        <f t="shared" si="8"/>
        <v>0</v>
      </c>
      <c r="O37" s="16">
        <f t="shared" si="9"/>
        <v>0</v>
      </c>
      <c r="P37" s="16">
        <f t="shared" si="10"/>
        <v>0</v>
      </c>
      <c r="Q37" s="17">
        <f t="shared" si="5"/>
        <v>0</v>
      </c>
    </row>
    <row r="38" spans="1:17">
      <c r="A38" s="8" t="s">
        <v>80</v>
      </c>
      <c r="B38" s="15">
        <f>'[1]13'!B40</f>
        <v>270</v>
      </c>
      <c r="C38" s="16">
        <f>'[1]13'!C40</f>
        <v>0</v>
      </c>
      <c r="D38" s="16">
        <f>'[1]13'!D40</f>
        <v>65</v>
      </c>
      <c r="E38" s="16">
        <f>'[1]13'!E40</f>
        <v>0</v>
      </c>
      <c r="F38" s="15">
        <f t="shared" si="6"/>
        <v>335</v>
      </c>
      <c r="G38" s="15">
        <f>'[1]13'!H40</f>
        <v>0</v>
      </c>
      <c r="H38" s="16">
        <f>'[1]13'!I40</f>
        <v>0</v>
      </c>
      <c r="I38" s="16">
        <f>'[1]13'!J40</f>
        <v>0</v>
      </c>
      <c r="J38" s="16">
        <f>'[1]13'!K40</f>
        <v>0</v>
      </c>
      <c r="K38" s="15">
        <f t="shared" si="4"/>
        <v>0</v>
      </c>
      <c r="L38" s="18">
        <f>frq!C38</f>
        <v>1</v>
      </c>
      <c r="M38" s="16">
        <f t="shared" si="7"/>
        <v>0</v>
      </c>
      <c r="N38" s="16">
        <f t="shared" si="8"/>
        <v>0</v>
      </c>
      <c r="O38" s="16">
        <f t="shared" si="9"/>
        <v>0</v>
      </c>
      <c r="P38" s="16">
        <f t="shared" si="10"/>
        <v>0</v>
      </c>
      <c r="Q38" s="17">
        <f t="shared" si="5"/>
        <v>0</v>
      </c>
    </row>
    <row r="39" spans="1:17">
      <c r="A39" s="8" t="s">
        <v>81</v>
      </c>
      <c r="B39" s="15">
        <f>'[1]13'!B41</f>
        <v>270</v>
      </c>
      <c r="C39" s="16">
        <f>'[1]13'!C41</f>
        <v>0</v>
      </c>
      <c r="D39" s="16">
        <f>'[1]13'!D41</f>
        <v>65</v>
      </c>
      <c r="E39" s="16">
        <f>'[1]13'!E41</f>
        <v>0</v>
      </c>
      <c r="F39" s="15">
        <f t="shared" si="6"/>
        <v>335</v>
      </c>
      <c r="G39" s="15">
        <f>'[1]13'!H41</f>
        <v>0</v>
      </c>
      <c r="H39" s="16">
        <f>'[1]13'!I41</f>
        <v>0</v>
      </c>
      <c r="I39" s="16">
        <f>'[1]13'!J41</f>
        <v>0</v>
      </c>
      <c r="J39" s="16">
        <f>'[1]13'!K41</f>
        <v>0</v>
      </c>
      <c r="K39" s="15">
        <f t="shared" si="4"/>
        <v>0</v>
      </c>
      <c r="L39" s="18">
        <f>frq!C39</f>
        <v>1</v>
      </c>
      <c r="M39" s="16">
        <f t="shared" si="7"/>
        <v>0</v>
      </c>
      <c r="N39" s="16">
        <f t="shared" si="8"/>
        <v>0</v>
      </c>
      <c r="O39" s="16">
        <f t="shared" si="9"/>
        <v>0</v>
      </c>
      <c r="P39" s="16">
        <f t="shared" si="10"/>
        <v>0</v>
      </c>
      <c r="Q39" s="17">
        <f t="shared" si="5"/>
        <v>0</v>
      </c>
    </row>
    <row r="40" spans="1:17">
      <c r="A40" s="8" t="s">
        <v>82</v>
      </c>
      <c r="B40" s="15">
        <f>'[1]13'!B42</f>
        <v>270</v>
      </c>
      <c r="C40" s="16">
        <f>'[1]13'!C42</f>
        <v>0</v>
      </c>
      <c r="D40" s="16">
        <f>'[1]13'!D42</f>
        <v>65</v>
      </c>
      <c r="E40" s="16">
        <f>'[1]13'!E42</f>
        <v>0</v>
      </c>
      <c r="F40" s="15">
        <f t="shared" si="6"/>
        <v>335</v>
      </c>
      <c r="G40" s="15">
        <f>'[1]13'!H42</f>
        <v>0</v>
      </c>
      <c r="H40" s="16">
        <f>'[1]13'!I42</f>
        <v>0</v>
      </c>
      <c r="I40" s="16">
        <f>'[1]13'!J42</f>
        <v>0</v>
      </c>
      <c r="J40" s="16">
        <f>'[1]13'!K42</f>
        <v>0</v>
      </c>
      <c r="K40" s="15">
        <f t="shared" si="4"/>
        <v>0</v>
      </c>
      <c r="L40" s="18">
        <f>frq!C40</f>
        <v>1</v>
      </c>
      <c r="M40" s="16">
        <f t="shared" si="7"/>
        <v>0</v>
      </c>
      <c r="N40" s="16">
        <f t="shared" si="8"/>
        <v>0</v>
      </c>
      <c r="O40" s="16">
        <f t="shared" si="9"/>
        <v>0</v>
      </c>
      <c r="P40" s="16">
        <f t="shared" si="10"/>
        <v>0</v>
      </c>
      <c r="Q40" s="17">
        <f t="shared" si="5"/>
        <v>0</v>
      </c>
    </row>
    <row r="41" spans="1:17">
      <c r="A41" s="8" t="s">
        <v>83</v>
      </c>
      <c r="B41" s="15">
        <f>'[1]13'!B43</f>
        <v>270</v>
      </c>
      <c r="C41" s="16">
        <f>'[1]13'!C43</f>
        <v>0</v>
      </c>
      <c r="D41" s="16">
        <f>'[1]13'!D43</f>
        <v>65</v>
      </c>
      <c r="E41" s="16">
        <f>'[1]13'!E43</f>
        <v>0</v>
      </c>
      <c r="F41" s="15">
        <f t="shared" si="6"/>
        <v>335</v>
      </c>
      <c r="G41" s="15">
        <f>'[1]13'!H43</f>
        <v>0</v>
      </c>
      <c r="H41" s="16">
        <f>'[1]13'!I43</f>
        <v>0</v>
      </c>
      <c r="I41" s="16">
        <f>'[1]13'!J43</f>
        <v>0</v>
      </c>
      <c r="J41" s="16">
        <f>'[1]13'!K43</f>
        <v>0</v>
      </c>
      <c r="K41" s="15">
        <f t="shared" si="4"/>
        <v>0</v>
      </c>
      <c r="L41" s="18">
        <f>frq!C41</f>
        <v>1</v>
      </c>
      <c r="M41" s="16">
        <f t="shared" si="7"/>
        <v>0</v>
      </c>
      <c r="N41" s="16">
        <f t="shared" si="8"/>
        <v>0</v>
      </c>
      <c r="O41" s="16">
        <f t="shared" si="9"/>
        <v>0</v>
      </c>
      <c r="P41" s="16">
        <f t="shared" si="10"/>
        <v>0</v>
      </c>
      <c r="Q41" s="17">
        <f t="shared" si="5"/>
        <v>0</v>
      </c>
    </row>
    <row r="42" spans="1:17">
      <c r="A42" s="8" t="s">
        <v>84</v>
      </c>
      <c r="B42" s="15">
        <f>'[1]13'!B44</f>
        <v>270</v>
      </c>
      <c r="C42" s="16">
        <f>'[1]13'!C44</f>
        <v>0</v>
      </c>
      <c r="D42" s="16">
        <f>'[1]13'!D44</f>
        <v>65</v>
      </c>
      <c r="E42" s="16">
        <f>'[1]13'!E44</f>
        <v>0</v>
      </c>
      <c r="F42" s="15">
        <f t="shared" si="6"/>
        <v>335</v>
      </c>
      <c r="G42" s="15">
        <f>'[1]13'!H44</f>
        <v>0</v>
      </c>
      <c r="H42" s="16">
        <f>'[1]13'!I44</f>
        <v>0</v>
      </c>
      <c r="I42" s="16">
        <f>'[1]13'!J44</f>
        <v>0</v>
      </c>
      <c r="J42" s="16">
        <f>'[1]13'!K44</f>
        <v>0</v>
      </c>
      <c r="K42" s="15">
        <f t="shared" si="4"/>
        <v>0</v>
      </c>
      <c r="L42" s="18">
        <f>frq!C42</f>
        <v>1</v>
      </c>
      <c r="M42" s="16">
        <f t="shared" si="7"/>
        <v>0</v>
      </c>
      <c r="N42" s="16">
        <f t="shared" si="8"/>
        <v>0</v>
      </c>
      <c r="O42" s="16">
        <f t="shared" si="9"/>
        <v>0</v>
      </c>
      <c r="P42" s="16">
        <f t="shared" si="10"/>
        <v>0</v>
      </c>
      <c r="Q42" s="17">
        <f t="shared" si="5"/>
        <v>0</v>
      </c>
    </row>
    <row r="43" spans="1:17">
      <c r="A43" s="8" t="s">
        <v>85</v>
      </c>
      <c r="B43" s="15">
        <f>'[1]13'!B45</f>
        <v>270</v>
      </c>
      <c r="C43" s="16">
        <f>'[1]13'!C45</f>
        <v>0</v>
      </c>
      <c r="D43" s="16">
        <f>'[1]13'!D45</f>
        <v>65</v>
      </c>
      <c r="E43" s="16">
        <f>'[1]13'!E45</f>
        <v>0</v>
      </c>
      <c r="F43" s="15">
        <f t="shared" si="6"/>
        <v>335</v>
      </c>
      <c r="G43" s="15">
        <f>'[1]13'!H45</f>
        <v>0</v>
      </c>
      <c r="H43" s="16">
        <f>'[1]13'!I45</f>
        <v>0</v>
      </c>
      <c r="I43" s="16">
        <f>'[1]13'!J45</f>
        <v>0</v>
      </c>
      <c r="J43" s="16">
        <f>'[1]13'!K45</f>
        <v>0</v>
      </c>
      <c r="K43" s="15">
        <f t="shared" si="4"/>
        <v>0</v>
      </c>
      <c r="L43" s="18">
        <f>frq!C43</f>
        <v>1</v>
      </c>
      <c r="M43" s="16">
        <f t="shared" si="7"/>
        <v>0</v>
      </c>
      <c r="N43" s="16">
        <f t="shared" si="8"/>
        <v>0</v>
      </c>
      <c r="O43" s="16">
        <f t="shared" si="9"/>
        <v>0</v>
      </c>
      <c r="P43" s="16">
        <f t="shared" si="10"/>
        <v>0</v>
      </c>
      <c r="Q43" s="17">
        <f t="shared" si="5"/>
        <v>0</v>
      </c>
    </row>
    <row r="44" spans="1:17">
      <c r="A44" s="8" t="s">
        <v>86</v>
      </c>
      <c r="B44" s="15">
        <f>'[1]13'!B46</f>
        <v>270</v>
      </c>
      <c r="C44" s="16">
        <f>'[1]13'!C46</f>
        <v>0</v>
      </c>
      <c r="D44" s="16">
        <f>'[1]13'!D46</f>
        <v>65</v>
      </c>
      <c r="E44" s="16">
        <f>'[1]13'!E46</f>
        <v>0</v>
      </c>
      <c r="F44" s="15">
        <f t="shared" si="6"/>
        <v>335</v>
      </c>
      <c r="G44" s="15">
        <f>'[1]13'!H46</f>
        <v>0</v>
      </c>
      <c r="H44" s="16">
        <f>'[1]13'!I46</f>
        <v>0</v>
      </c>
      <c r="I44" s="16">
        <f>'[1]13'!J46</f>
        <v>0</v>
      </c>
      <c r="J44" s="16">
        <f>'[1]13'!K46</f>
        <v>0</v>
      </c>
      <c r="K44" s="15">
        <f t="shared" si="4"/>
        <v>0</v>
      </c>
      <c r="L44" s="18">
        <f>frq!C44</f>
        <v>1</v>
      </c>
      <c r="M44" s="16">
        <f t="shared" si="7"/>
        <v>0</v>
      </c>
      <c r="N44" s="16">
        <f t="shared" si="8"/>
        <v>0</v>
      </c>
      <c r="O44" s="16">
        <f t="shared" si="9"/>
        <v>0</v>
      </c>
      <c r="P44" s="16">
        <f t="shared" si="10"/>
        <v>0</v>
      </c>
      <c r="Q44" s="17">
        <f t="shared" si="5"/>
        <v>0</v>
      </c>
    </row>
    <row r="45" spans="1:17">
      <c r="A45" s="8" t="s">
        <v>87</v>
      </c>
      <c r="B45" s="15">
        <f>'[1]13'!B47</f>
        <v>270</v>
      </c>
      <c r="C45" s="16">
        <f>'[1]13'!C47</f>
        <v>0</v>
      </c>
      <c r="D45" s="16">
        <f>'[1]13'!D47</f>
        <v>65</v>
      </c>
      <c r="E45" s="16">
        <f>'[1]13'!E47</f>
        <v>0</v>
      </c>
      <c r="F45" s="15">
        <f t="shared" si="6"/>
        <v>335</v>
      </c>
      <c r="G45" s="15">
        <f>'[1]13'!H47</f>
        <v>0</v>
      </c>
      <c r="H45" s="16">
        <f>'[1]13'!I47</f>
        <v>0</v>
      </c>
      <c r="I45" s="16">
        <f>'[1]13'!J47</f>
        <v>0</v>
      </c>
      <c r="J45" s="16">
        <f>'[1]13'!K47</f>
        <v>0</v>
      </c>
      <c r="K45" s="15">
        <f t="shared" si="4"/>
        <v>0</v>
      </c>
      <c r="L45" s="18">
        <f>frq!C45</f>
        <v>1</v>
      </c>
      <c r="M45" s="16">
        <f t="shared" si="7"/>
        <v>0</v>
      </c>
      <c r="N45" s="16">
        <f t="shared" si="8"/>
        <v>0</v>
      </c>
      <c r="O45" s="16">
        <f t="shared" si="9"/>
        <v>0</v>
      </c>
      <c r="P45" s="16">
        <f t="shared" si="10"/>
        <v>0</v>
      </c>
      <c r="Q45" s="17">
        <f t="shared" si="5"/>
        <v>0</v>
      </c>
    </row>
    <row r="46" spans="1:17">
      <c r="A46" s="8" t="s">
        <v>88</v>
      </c>
      <c r="B46" s="15">
        <f>'[1]13'!B48</f>
        <v>270</v>
      </c>
      <c r="C46" s="16">
        <f>'[1]13'!C48</f>
        <v>0</v>
      </c>
      <c r="D46" s="16">
        <f>'[1]13'!D48</f>
        <v>65</v>
      </c>
      <c r="E46" s="16">
        <f>'[1]13'!E48</f>
        <v>0</v>
      </c>
      <c r="F46" s="15">
        <f t="shared" si="6"/>
        <v>335</v>
      </c>
      <c r="G46" s="15">
        <f>'[1]13'!H48</f>
        <v>0</v>
      </c>
      <c r="H46" s="16">
        <f>'[1]13'!I48</f>
        <v>0</v>
      </c>
      <c r="I46" s="16">
        <f>'[1]13'!J48</f>
        <v>0</v>
      </c>
      <c r="J46" s="16">
        <f>'[1]13'!K48</f>
        <v>0</v>
      </c>
      <c r="K46" s="15">
        <f t="shared" si="4"/>
        <v>0</v>
      </c>
      <c r="L46" s="18">
        <f>frq!C46</f>
        <v>1</v>
      </c>
      <c r="M46" s="16">
        <f t="shared" si="7"/>
        <v>0</v>
      </c>
      <c r="N46" s="16">
        <f t="shared" si="8"/>
        <v>0</v>
      </c>
      <c r="O46" s="16">
        <f t="shared" si="9"/>
        <v>0</v>
      </c>
      <c r="P46" s="16">
        <f t="shared" si="10"/>
        <v>0</v>
      </c>
      <c r="Q46" s="17">
        <f t="shared" si="5"/>
        <v>0</v>
      </c>
    </row>
    <row r="47" spans="1:17">
      <c r="A47" s="8" t="s">
        <v>89</v>
      </c>
      <c r="B47" s="15">
        <f>'[1]13'!B49</f>
        <v>270</v>
      </c>
      <c r="C47" s="16">
        <f>'[1]13'!C49</f>
        <v>0</v>
      </c>
      <c r="D47" s="16">
        <f>'[1]13'!D49</f>
        <v>65</v>
      </c>
      <c r="E47" s="16">
        <f>'[1]13'!E49</f>
        <v>0</v>
      </c>
      <c r="F47" s="15">
        <f t="shared" si="6"/>
        <v>335</v>
      </c>
      <c r="G47" s="15">
        <f>'[1]13'!H49</f>
        <v>0</v>
      </c>
      <c r="H47" s="16">
        <f>'[1]13'!I49</f>
        <v>0</v>
      </c>
      <c r="I47" s="16">
        <f>'[1]13'!J49</f>
        <v>0</v>
      </c>
      <c r="J47" s="16">
        <f>'[1]13'!K49</f>
        <v>0</v>
      </c>
      <c r="K47" s="15">
        <f t="shared" si="4"/>
        <v>0</v>
      </c>
      <c r="L47" s="18">
        <f>frq!C47</f>
        <v>1</v>
      </c>
      <c r="M47" s="16">
        <f t="shared" si="7"/>
        <v>0</v>
      </c>
      <c r="N47" s="16">
        <f t="shared" si="8"/>
        <v>0</v>
      </c>
      <c r="O47" s="16">
        <f t="shared" si="9"/>
        <v>0</v>
      </c>
      <c r="P47" s="16">
        <f t="shared" si="10"/>
        <v>0</v>
      </c>
      <c r="Q47" s="17">
        <f t="shared" si="5"/>
        <v>0</v>
      </c>
    </row>
    <row r="48" spans="1:17">
      <c r="A48" s="8" t="s">
        <v>90</v>
      </c>
      <c r="B48" s="15">
        <f>'[1]13'!B50</f>
        <v>270</v>
      </c>
      <c r="C48" s="16">
        <f>'[1]13'!C50</f>
        <v>0</v>
      </c>
      <c r="D48" s="16">
        <f>'[1]13'!D50</f>
        <v>65</v>
      </c>
      <c r="E48" s="16">
        <f>'[1]13'!E50</f>
        <v>0</v>
      </c>
      <c r="F48" s="15">
        <f t="shared" si="6"/>
        <v>335</v>
      </c>
      <c r="G48" s="15">
        <f>'[1]13'!H50</f>
        <v>0</v>
      </c>
      <c r="H48" s="16">
        <f>'[1]13'!I50</f>
        <v>0</v>
      </c>
      <c r="I48" s="16">
        <f>'[1]13'!J50</f>
        <v>0</v>
      </c>
      <c r="J48" s="16">
        <f>'[1]13'!K50</f>
        <v>0</v>
      </c>
      <c r="K48" s="15">
        <f t="shared" si="4"/>
        <v>0</v>
      </c>
      <c r="L48" s="18">
        <f>frq!C48</f>
        <v>1</v>
      </c>
      <c r="M48" s="16">
        <f t="shared" si="7"/>
        <v>0</v>
      </c>
      <c r="N48" s="16">
        <f t="shared" si="8"/>
        <v>0</v>
      </c>
      <c r="O48" s="16">
        <f t="shared" si="9"/>
        <v>0</v>
      </c>
      <c r="P48" s="16">
        <f t="shared" si="10"/>
        <v>0</v>
      </c>
      <c r="Q48" s="17">
        <f t="shared" si="5"/>
        <v>0</v>
      </c>
    </row>
    <row r="49" spans="1:17">
      <c r="A49" s="8" t="s">
        <v>91</v>
      </c>
      <c r="B49" s="15">
        <f>'[1]13'!B51</f>
        <v>270</v>
      </c>
      <c r="C49" s="16">
        <f>'[1]13'!C51</f>
        <v>0</v>
      </c>
      <c r="D49" s="16">
        <f>'[1]13'!D51</f>
        <v>65</v>
      </c>
      <c r="E49" s="16">
        <f>'[1]13'!E51</f>
        <v>0</v>
      </c>
      <c r="F49" s="15">
        <f t="shared" si="6"/>
        <v>335</v>
      </c>
      <c r="G49" s="15">
        <f>'[1]13'!H51</f>
        <v>0</v>
      </c>
      <c r="H49" s="16">
        <f>'[1]13'!I51</f>
        <v>0</v>
      </c>
      <c r="I49" s="16">
        <f>'[1]13'!J51</f>
        <v>0</v>
      </c>
      <c r="J49" s="16">
        <f>'[1]13'!K51</f>
        <v>0</v>
      </c>
      <c r="K49" s="15">
        <f t="shared" si="4"/>
        <v>0</v>
      </c>
      <c r="L49" s="18">
        <f>frq!C49</f>
        <v>1</v>
      </c>
      <c r="M49" s="16">
        <f t="shared" si="7"/>
        <v>0</v>
      </c>
      <c r="N49" s="16">
        <f t="shared" si="8"/>
        <v>0</v>
      </c>
      <c r="O49" s="16">
        <f t="shared" si="9"/>
        <v>0</v>
      </c>
      <c r="P49" s="16">
        <f t="shared" si="10"/>
        <v>0</v>
      </c>
      <c r="Q49" s="17">
        <f t="shared" si="5"/>
        <v>0</v>
      </c>
    </row>
    <row r="50" spans="1:17">
      <c r="A50" s="8" t="s">
        <v>92</v>
      </c>
      <c r="B50" s="15">
        <f>'[1]13'!B52</f>
        <v>270</v>
      </c>
      <c r="C50" s="16">
        <f>'[1]13'!C52</f>
        <v>0</v>
      </c>
      <c r="D50" s="16">
        <f>'[1]13'!D52</f>
        <v>65</v>
      </c>
      <c r="E50" s="16">
        <f>'[1]13'!E52</f>
        <v>0</v>
      </c>
      <c r="F50" s="15">
        <f t="shared" si="6"/>
        <v>335</v>
      </c>
      <c r="G50" s="15">
        <f>'[1]13'!H52</f>
        <v>0</v>
      </c>
      <c r="H50" s="16">
        <f>'[1]13'!I52</f>
        <v>0</v>
      </c>
      <c r="I50" s="16">
        <f>'[1]13'!J52</f>
        <v>0</v>
      </c>
      <c r="J50" s="16">
        <f>'[1]13'!K52</f>
        <v>0</v>
      </c>
      <c r="K50" s="15">
        <f t="shared" si="4"/>
        <v>0</v>
      </c>
      <c r="L50" s="18">
        <f>frq!C50</f>
        <v>1</v>
      </c>
      <c r="M50" s="16">
        <f t="shared" si="7"/>
        <v>0</v>
      </c>
      <c r="N50" s="16">
        <f t="shared" si="8"/>
        <v>0</v>
      </c>
      <c r="O50" s="16">
        <f t="shared" si="9"/>
        <v>0</v>
      </c>
      <c r="P50" s="16">
        <f t="shared" si="10"/>
        <v>0</v>
      </c>
      <c r="Q50" s="17">
        <f t="shared" si="5"/>
        <v>0</v>
      </c>
    </row>
    <row r="51" spans="1:17">
      <c r="A51" s="8" t="s">
        <v>93</v>
      </c>
      <c r="B51" s="15">
        <f>'[1]13'!B53</f>
        <v>270</v>
      </c>
      <c r="C51" s="16">
        <f>'[1]13'!C53</f>
        <v>0</v>
      </c>
      <c r="D51" s="16">
        <f>'[1]13'!D53</f>
        <v>65</v>
      </c>
      <c r="E51" s="16">
        <f>'[1]13'!E53</f>
        <v>0</v>
      </c>
      <c r="F51" s="15">
        <f t="shared" si="6"/>
        <v>335</v>
      </c>
      <c r="G51" s="15">
        <f>'[1]13'!H53</f>
        <v>0</v>
      </c>
      <c r="H51" s="16">
        <f>'[1]13'!I53</f>
        <v>0</v>
      </c>
      <c r="I51" s="16">
        <f>'[1]13'!J53</f>
        <v>0</v>
      </c>
      <c r="J51" s="16">
        <f>'[1]13'!K53</f>
        <v>0</v>
      </c>
      <c r="K51" s="15">
        <f t="shared" si="4"/>
        <v>0</v>
      </c>
      <c r="L51" s="18">
        <f>frq!C51</f>
        <v>1</v>
      </c>
      <c r="M51" s="16">
        <f t="shared" si="7"/>
        <v>0</v>
      </c>
      <c r="N51" s="16">
        <f t="shared" si="8"/>
        <v>0</v>
      </c>
      <c r="O51" s="16">
        <f t="shared" si="9"/>
        <v>0</v>
      </c>
      <c r="P51" s="16">
        <f t="shared" si="10"/>
        <v>0</v>
      </c>
      <c r="Q51" s="17">
        <f t="shared" si="5"/>
        <v>0</v>
      </c>
    </row>
    <row r="52" spans="1:17">
      <c r="A52" s="8" t="s">
        <v>94</v>
      </c>
      <c r="B52" s="15">
        <f>'[1]13'!B54</f>
        <v>270</v>
      </c>
      <c r="C52" s="16">
        <f>'[1]13'!C54</f>
        <v>0</v>
      </c>
      <c r="D52" s="16">
        <f>'[1]13'!D54</f>
        <v>65</v>
      </c>
      <c r="E52" s="16">
        <f>'[1]13'!E54</f>
        <v>0</v>
      </c>
      <c r="F52" s="15">
        <f t="shared" si="6"/>
        <v>335</v>
      </c>
      <c r="G52" s="15">
        <f>'[1]13'!H54</f>
        <v>0</v>
      </c>
      <c r="H52" s="16">
        <f>'[1]13'!I54</f>
        <v>0</v>
      </c>
      <c r="I52" s="16">
        <f>'[1]13'!J54</f>
        <v>0</v>
      </c>
      <c r="J52" s="16">
        <f>'[1]13'!K54</f>
        <v>0</v>
      </c>
      <c r="K52" s="15">
        <f t="shared" si="4"/>
        <v>0</v>
      </c>
      <c r="L52" s="18">
        <f>frq!C52</f>
        <v>1</v>
      </c>
      <c r="M52" s="16">
        <f t="shared" si="7"/>
        <v>0</v>
      </c>
      <c r="N52" s="16">
        <f t="shared" si="8"/>
        <v>0</v>
      </c>
      <c r="O52" s="16">
        <f t="shared" si="9"/>
        <v>0</v>
      </c>
      <c r="P52" s="16">
        <f t="shared" si="10"/>
        <v>0</v>
      </c>
      <c r="Q52" s="17">
        <f t="shared" si="5"/>
        <v>0</v>
      </c>
    </row>
    <row r="53" spans="1:17">
      <c r="A53" s="8" t="s">
        <v>95</v>
      </c>
      <c r="B53" s="15">
        <f>'[1]13'!B55</f>
        <v>270</v>
      </c>
      <c r="C53" s="16">
        <f>'[1]13'!C55</f>
        <v>0</v>
      </c>
      <c r="D53" s="16">
        <f>'[1]13'!D55</f>
        <v>65</v>
      </c>
      <c r="E53" s="16">
        <f>'[1]13'!E55</f>
        <v>0</v>
      </c>
      <c r="F53" s="15">
        <f t="shared" si="6"/>
        <v>335</v>
      </c>
      <c r="G53" s="15">
        <f>'[1]13'!H55</f>
        <v>0</v>
      </c>
      <c r="H53" s="16">
        <f>'[1]13'!I55</f>
        <v>0</v>
      </c>
      <c r="I53" s="16">
        <f>'[1]13'!J55</f>
        <v>0</v>
      </c>
      <c r="J53" s="16">
        <f>'[1]13'!K55</f>
        <v>0</v>
      </c>
      <c r="K53" s="15">
        <f t="shared" si="4"/>
        <v>0</v>
      </c>
      <c r="L53" s="18">
        <f>frq!C53</f>
        <v>1</v>
      </c>
      <c r="M53" s="16">
        <f t="shared" si="7"/>
        <v>0</v>
      </c>
      <c r="N53" s="16">
        <f t="shared" si="8"/>
        <v>0</v>
      </c>
      <c r="O53" s="16">
        <f t="shared" si="9"/>
        <v>0</v>
      </c>
      <c r="P53" s="16">
        <f t="shared" si="10"/>
        <v>0</v>
      </c>
      <c r="Q53" s="17">
        <f t="shared" si="5"/>
        <v>0</v>
      </c>
    </row>
    <row r="54" spans="1:17">
      <c r="A54" s="8" t="s">
        <v>96</v>
      </c>
      <c r="B54" s="15">
        <f>'[1]13'!B56</f>
        <v>270</v>
      </c>
      <c r="C54" s="16">
        <f>'[1]13'!C56</f>
        <v>0</v>
      </c>
      <c r="D54" s="16">
        <f>'[1]13'!D56</f>
        <v>65</v>
      </c>
      <c r="E54" s="16">
        <f>'[1]13'!E56</f>
        <v>0</v>
      </c>
      <c r="F54" s="15">
        <f t="shared" si="6"/>
        <v>335</v>
      </c>
      <c r="G54" s="15">
        <f>'[1]13'!H56</f>
        <v>0</v>
      </c>
      <c r="H54" s="16">
        <f>'[1]13'!I56</f>
        <v>0</v>
      </c>
      <c r="I54" s="16">
        <f>'[1]13'!J56</f>
        <v>0</v>
      </c>
      <c r="J54" s="16">
        <f>'[1]13'!K56</f>
        <v>0</v>
      </c>
      <c r="K54" s="15">
        <f t="shared" si="4"/>
        <v>0</v>
      </c>
      <c r="L54" s="18">
        <f>frq!C54</f>
        <v>1</v>
      </c>
      <c r="M54" s="16">
        <f t="shared" si="7"/>
        <v>0</v>
      </c>
      <c r="N54" s="16">
        <f t="shared" si="8"/>
        <v>0</v>
      </c>
      <c r="O54" s="16">
        <f t="shared" si="9"/>
        <v>0</v>
      </c>
      <c r="P54" s="16">
        <f t="shared" si="10"/>
        <v>0</v>
      </c>
      <c r="Q54" s="17">
        <f t="shared" si="5"/>
        <v>0</v>
      </c>
    </row>
    <row r="55" spans="1:17">
      <c r="A55" s="8" t="s">
        <v>97</v>
      </c>
      <c r="B55" s="15">
        <f>'[1]13'!B57</f>
        <v>270</v>
      </c>
      <c r="C55" s="16">
        <f>'[1]13'!C57</f>
        <v>0</v>
      </c>
      <c r="D55" s="16">
        <f>'[1]13'!D57</f>
        <v>65</v>
      </c>
      <c r="E55" s="16">
        <f>'[1]13'!E57</f>
        <v>0</v>
      </c>
      <c r="F55" s="15">
        <f t="shared" si="6"/>
        <v>335</v>
      </c>
      <c r="G55" s="15">
        <f>'[1]13'!H57</f>
        <v>0</v>
      </c>
      <c r="H55" s="16">
        <f>'[1]13'!I57</f>
        <v>0</v>
      </c>
      <c r="I55" s="16">
        <f>'[1]13'!J57</f>
        <v>0</v>
      </c>
      <c r="J55" s="16">
        <f>'[1]13'!K57</f>
        <v>0</v>
      </c>
      <c r="K55" s="15">
        <f t="shared" si="4"/>
        <v>0</v>
      </c>
      <c r="L55" s="18">
        <f>frq!C55</f>
        <v>1</v>
      </c>
      <c r="M55" s="16">
        <f t="shared" si="7"/>
        <v>0</v>
      </c>
      <c r="N55" s="16">
        <f t="shared" si="8"/>
        <v>0</v>
      </c>
      <c r="O55" s="16">
        <f t="shared" si="9"/>
        <v>0</v>
      </c>
      <c r="P55" s="16">
        <f t="shared" si="10"/>
        <v>0</v>
      </c>
      <c r="Q55" s="17">
        <f t="shared" si="5"/>
        <v>0</v>
      </c>
    </row>
    <row r="56" spans="1:17">
      <c r="A56" s="8" t="s">
        <v>98</v>
      </c>
      <c r="B56" s="15">
        <f>'[1]13'!B58</f>
        <v>270</v>
      </c>
      <c r="C56" s="16">
        <f>'[1]13'!C58</f>
        <v>0</v>
      </c>
      <c r="D56" s="16">
        <f>'[1]13'!D58</f>
        <v>65</v>
      </c>
      <c r="E56" s="16">
        <f>'[1]13'!E58</f>
        <v>0</v>
      </c>
      <c r="F56" s="15">
        <f t="shared" si="6"/>
        <v>335</v>
      </c>
      <c r="G56" s="15">
        <f>'[1]13'!H58</f>
        <v>0</v>
      </c>
      <c r="H56" s="16">
        <f>'[1]13'!I58</f>
        <v>0</v>
      </c>
      <c r="I56" s="16">
        <f>'[1]13'!J58</f>
        <v>0</v>
      </c>
      <c r="J56" s="16">
        <f>'[1]13'!K58</f>
        <v>0</v>
      </c>
      <c r="K56" s="15">
        <f t="shared" si="4"/>
        <v>0</v>
      </c>
      <c r="L56" s="18">
        <f>frq!C56</f>
        <v>1</v>
      </c>
      <c r="M56" s="16">
        <f t="shared" si="7"/>
        <v>0</v>
      </c>
      <c r="N56" s="16">
        <f t="shared" si="8"/>
        <v>0</v>
      </c>
      <c r="O56" s="16">
        <f t="shared" si="9"/>
        <v>0</v>
      </c>
      <c r="P56" s="16">
        <f t="shared" si="10"/>
        <v>0</v>
      </c>
      <c r="Q56" s="17">
        <f t="shared" si="5"/>
        <v>0</v>
      </c>
    </row>
    <row r="57" spans="1:17">
      <c r="A57" s="8" t="s">
        <v>99</v>
      </c>
      <c r="B57" s="15">
        <f>'[1]13'!B59</f>
        <v>270</v>
      </c>
      <c r="C57" s="16">
        <f>'[1]13'!C59</f>
        <v>0</v>
      </c>
      <c r="D57" s="16">
        <f>'[1]13'!D59</f>
        <v>65</v>
      </c>
      <c r="E57" s="16">
        <f>'[1]13'!E59</f>
        <v>0</v>
      </c>
      <c r="F57" s="15">
        <f t="shared" si="6"/>
        <v>335</v>
      </c>
      <c r="G57" s="15">
        <f>'[1]13'!H59</f>
        <v>0</v>
      </c>
      <c r="H57" s="16">
        <f>'[1]13'!I59</f>
        <v>0</v>
      </c>
      <c r="I57" s="16">
        <f>'[1]13'!J59</f>
        <v>0</v>
      </c>
      <c r="J57" s="16">
        <f>'[1]13'!K59</f>
        <v>0</v>
      </c>
      <c r="K57" s="15">
        <f t="shared" si="4"/>
        <v>0</v>
      </c>
      <c r="L57" s="18">
        <f>frq!C57</f>
        <v>1</v>
      </c>
      <c r="M57" s="16">
        <f t="shared" si="7"/>
        <v>0</v>
      </c>
      <c r="N57" s="16">
        <f t="shared" si="8"/>
        <v>0</v>
      </c>
      <c r="O57" s="16">
        <f t="shared" si="9"/>
        <v>0</v>
      </c>
      <c r="P57" s="16">
        <f t="shared" si="10"/>
        <v>0</v>
      </c>
      <c r="Q57" s="17">
        <f t="shared" si="5"/>
        <v>0</v>
      </c>
    </row>
    <row r="58" spans="1:17">
      <c r="A58" s="8" t="s">
        <v>100</v>
      </c>
      <c r="B58" s="15">
        <f>'[1]13'!B60</f>
        <v>270</v>
      </c>
      <c r="C58" s="16">
        <f>'[1]13'!C60</f>
        <v>0</v>
      </c>
      <c r="D58" s="16">
        <f>'[1]13'!D60</f>
        <v>65</v>
      </c>
      <c r="E58" s="16">
        <f>'[1]13'!E60</f>
        <v>0</v>
      </c>
      <c r="F58" s="15">
        <f t="shared" si="6"/>
        <v>335</v>
      </c>
      <c r="G58" s="15">
        <f>'[1]13'!H60</f>
        <v>0</v>
      </c>
      <c r="H58" s="16">
        <f>'[1]13'!I60</f>
        <v>0</v>
      </c>
      <c r="I58" s="16">
        <f>'[1]13'!J60</f>
        <v>0</v>
      </c>
      <c r="J58" s="16">
        <f>'[1]13'!K60</f>
        <v>0</v>
      </c>
      <c r="K58" s="15">
        <f t="shared" si="4"/>
        <v>0</v>
      </c>
      <c r="L58" s="18">
        <f>frq!C58</f>
        <v>1</v>
      </c>
      <c r="M58" s="16">
        <f t="shared" si="7"/>
        <v>0</v>
      </c>
      <c r="N58" s="16">
        <f t="shared" si="8"/>
        <v>0</v>
      </c>
      <c r="O58" s="16">
        <f t="shared" si="9"/>
        <v>0</v>
      </c>
      <c r="P58" s="16">
        <f t="shared" si="10"/>
        <v>0</v>
      </c>
      <c r="Q58" s="17">
        <f t="shared" si="5"/>
        <v>0</v>
      </c>
    </row>
    <row r="59" spans="1:17">
      <c r="A59" s="8" t="s">
        <v>101</v>
      </c>
      <c r="B59" s="15">
        <f>'[1]13'!B61</f>
        <v>270</v>
      </c>
      <c r="C59" s="16">
        <f>'[1]13'!C61</f>
        <v>0</v>
      </c>
      <c r="D59" s="16">
        <f>'[1]13'!D61</f>
        <v>65</v>
      </c>
      <c r="E59" s="16">
        <f>'[1]13'!E61</f>
        <v>0</v>
      </c>
      <c r="F59" s="15">
        <f t="shared" si="6"/>
        <v>335</v>
      </c>
      <c r="G59" s="15">
        <f>'[1]13'!H61</f>
        <v>0</v>
      </c>
      <c r="H59" s="16">
        <f>'[1]13'!I61</f>
        <v>0</v>
      </c>
      <c r="I59" s="16">
        <f>'[1]13'!J61</f>
        <v>0</v>
      </c>
      <c r="J59" s="16">
        <f>'[1]13'!K61</f>
        <v>0</v>
      </c>
      <c r="K59" s="15">
        <f t="shared" si="4"/>
        <v>0</v>
      </c>
      <c r="L59" s="18">
        <f>frq!C59</f>
        <v>1</v>
      </c>
      <c r="M59" s="16">
        <f t="shared" si="7"/>
        <v>0</v>
      </c>
      <c r="N59" s="16">
        <f t="shared" si="8"/>
        <v>0</v>
      </c>
      <c r="O59" s="16">
        <f t="shared" si="9"/>
        <v>0</v>
      </c>
      <c r="P59" s="16">
        <f t="shared" si="10"/>
        <v>0</v>
      </c>
      <c r="Q59" s="17">
        <f t="shared" si="5"/>
        <v>0</v>
      </c>
    </row>
    <row r="60" spans="1:17">
      <c r="A60" s="8" t="s">
        <v>102</v>
      </c>
      <c r="B60" s="15">
        <f>'[1]13'!B62</f>
        <v>270</v>
      </c>
      <c r="C60" s="16">
        <f>'[1]13'!C62</f>
        <v>0</v>
      </c>
      <c r="D60" s="16">
        <f>'[1]13'!D62</f>
        <v>65</v>
      </c>
      <c r="E60" s="16">
        <f>'[1]13'!E62</f>
        <v>0</v>
      </c>
      <c r="F60" s="15">
        <f t="shared" si="6"/>
        <v>335</v>
      </c>
      <c r="G60" s="15">
        <f>'[1]13'!H62</f>
        <v>0</v>
      </c>
      <c r="H60" s="16">
        <f>'[1]13'!I62</f>
        <v>0</v>
      </c>
      <c r="I60" s="16">
        <f>'[1]13'!J62</f>
        <v>0</v>
      </c>
      <c r="J60" s="16">
        <f>'[1]13'!K62</f>
        <v>0</v>
      </c>
      <c r="K60" s="15">
        <f t="shared" si="4"/>
        <v>0</v>
      </c>
      <c r="L60" s="18">
        <f>frq!C60</f>
        <v>1</v>
      </c>
      <c r="M60" s="16">
        <f t="shared" si="7"/>
        <v>0</v>
      </c>
      <c r="N60" s="16">
        <f t="shared" si="8"/>
        <v>0</v>
      </c>
      <c r="O60" s="16">
        <f t="shared" si="9"/>
        <v>0</v>
      </c>
      <c r="P60" s="16">
        <f t="shared" si="10"/>
        <v>0</v>
      </c>
      <c r="Q60" s="17">
        <f t="shared" si="5"/>
        <v>0</v>
      </c>
    </row>
    <row r="61" spans="1:17">
      <c r="A61" s="8" t="s">
        <v>103</v>
      </c>
      <c r="B61" s="15">
        <f>'[1]13'!B63</f>
        <v>270</v>
      </c>
      <c r="C61" s="16">
        <f>'[1]13'!C63</f>
        <v>0</v>
      </c>
      <c r="D61" s="16">
        <f>'[1]13'!D63</f>
        <v>65</v>
      </c>
      <c r="E61" s="16">
        <f>'[1]13'!E63</f>
        <v>0</v>
      </c>
      <c r="F61" s="15">
        <f t="shared" si="6"/>
        <v>335</v>
      </c>
      <c r="G61" s="15">
        <f>'[1]13'!H63</f>
        <v>0</v>
      </c>
      <c r="H61" s="16">
        <f>'[1]13'!I63</f>
        <v>0</v>
      </c>
      <c r="I61" s="16">
        <f>'[1]13'!J63</f>
        <v>0</v>
      </c>
      <c r="J61" s="16">
        <f>'[1]13'!K63</f>
        <v>0</v>
      </c>
      <c r="K61" s="15">
        <f t="shared" si="4"/>
        <v>0</v>
      </c>
      <c r="L61" s="18">
        <f>frq!C61</f>
        <v>1</v>
      </c>
      <c r="M61" s="16">
        <f t="shared" si="7"/>
        <v>0</v>
      </c>
      <c r="N61" s="16">
        <f t="shared" si="8"/>
        <v>0</v>
      </c>
      <c r="O61" s="16">
        <f t="shared" si="9"/>
        <v>0</v>
      </c>
      <c r="P61" s="16">
        <f t="shared" si="10"/>
        <v>0</v>
      </c>
      <c r="Q61" s="17">
        <f t="shared" si="5"/>
        <v>0</v>
      </c>
    </row>
    <row r="62" spans="1:17">
      <c r="A62" s="8" t="s">
        <v>104</v>
      </c>
      <c r="B62" s="15">
        <f>'[1]13'!B64</f>
        <v>270</v>
      </c>
      <c r="C62" s="16">
        <f>'[1]13'!C64</f>
        <v>0</v>
      </c>
      <c r="D62" s="16">
        <f>'[1]13'!D64</f>
        <v>65</v>
      </c>
      <c r="E62" s="16">
        <f>'[1]13'!E64</f>
        <v>0</v>
      </c>
      <c r="F62" s="15">
        <f t="shared" si="6"/>
        <v>335</v>
      </c>
      <c r="G62" s="15">
        <f>'[1]13'!H64</f>
        <v>0</v>
      </c>
      <c r="H62" s="16">
        <f>'[1]13'!I64</f>
        <v>0</v>
      </c>
      <c r="I62" s="16">
        <f>'[1]13'!J64</f>
        <v>0</v>
      </c>
      <c r="J62" s="16">
        <f>'[1]13'!K64</f>
        <v>0</v>
      </c>
      <c r="K62" s="15">
        <f t="shared" si="4"/>
        <v>0</v>
      </c>
      <c r="L62" s="18">
        <f>frq!C62</f>
        <v>1</v>
      </c>
      <c r="M62" s="16">
        <f t="shared" si="7"/>
        <v>0</v>
      </c>
      <c r="N62" s="16">
        <f t="shared" si="8"/>
        <v>0</v>
      </c>
      <c r="O62" s="16">
        <f t="shared" si="9"/>
        <v>0</v>
      </c>
      <c r="P62" s="16">
        <f t="shared" si="10"/>
        <v>0</v>
      </c>
      <c r="Q62" s="17">
        <f t="shared" si="5"/>
        <v>0</v>
      </c>
    </row>
    <row r="63" spans="1:17">
      <c r="A63" s="8" t="s">
        <v>105</v>
      </c>
      <c r="B63" s="15">
        <f>'[1]13'!B65</f>
        <v>270</v>
      </c>
      <c r="C63" s="16">
        <f>'[1]13'!C65</f>
        <v>0</v>
      </c>
      <c r="D63" s="16">
        <f>'[1]13'!D65</f>
        <v>65</v>
      </c>
      <c r="E63" s="16">
        <f>'[1]13'!E65</f>
        <v>0</v>
      </c>
      <c r="F63" s="15">
        <f t="shared" si="6"/>
        <v>335</v>
      </c>
      <c r="G63" s="15">
        <f>'[1]13'!H65</f>
        <v>0</v>
      </c>
      <c r="H63" s="16">
        <f>'[1]13'!I65</f>
        <v>0</v>
      </c>
      <c r="I63" s="16">
        <f>'[1]13'!J65</f>
        <v>0</v>
      </c>
      <c r="J63" s="16">
        <f>'[1]13'!K65</f>
        <v>0</v>
      </c>
      <c r="K63" s="15">
        <f t="shared" si="4"/>
        <v>0</v>
      </c>
      <c r="L63" s="18">
        <f>frq!C63</f>
        <v>1</v>
      </c>
      <c r="M63" s="16">
        <f t="shared" si="7"/>
        <v>0</v>
      </c>
      <c r="N63" s="16">
        <f t="shared" si="8"/>
        <v>0</v>
      </c>
      <c r="O63" s="16">
        <f t="shared" si="9"/>
        <v>0</v>
      </c>
      <c r="P63" s="16">
        <f t="shared" si="10"/>
        <v>0</v>
      </c>
      <c r="Q63" s="17">
        <f t="shared" si="5"/>
        <v>0</v>
      </c>
    </row>
    <row r="64" spans="1:17">
      <c r="A64" s="8" t="s">
        <v>106</v>
      </c>
      <c r="B64" s="15">
        <f>'[1]13'!B66</f>
        <v>270</v>
      </c>
      <c r="C64" s="16">
        <f>'[1]13'!C66</f>
        <v>0</v>
      </c>
      <c r="D64" s="16">
        <f>'[1]13'!D66</f>
        <v>65</v>
      </c>
      <c r="E64" s="16">
        <f>'[1]13'!E66</f>
        <v>0</v>
      </c>
      <c r="F64" s="15">
        <f t="shared" si="6"/>
        <v>335</v>
      </c>
      <c r="G64" s="15">
        <f>'[1]13'!H66</f>
        <v>0</v>
      </c>
      <c r="H64" s="16">
        <f>'[1]13'!I66</f>
        <v>0</v>
      </c>
      <c r="I64" s="16">
        <f>'[1]13'!J66</f>
        <v>0</v>
      </c>
      <c r="J64" s="16">
        <f>'[1]13'!K66</f>
        <v>0</v>
      </c>
      <c r="K64" s="15">
        <f t="shared" si="4"/>
        <v>0</v>
      </c>
      <c r="L64" s="18">
        <f>frq!C64</f>
        <v>1</v>
      </c>
      <c r="M64" s="16">
        <f t="shared" si="7"/>
        <v>0</v>
      </c>
      <c r="N64" s="16">
        <f t="shared" si="8"/>
        <v>0</v>
      </c>
      <c r="O64" s="16">
        <f t="shared" si="9"/>
        <v>0</v>
      </c>
      <c r="P64" s="16">
        <f t="shared" si="10"/>
        <v>0</v>
      </c>
      <c r="Q64" s="17">
        <f t="shared" si="5"/>
        <v>0</v>
      </c>
    </row>
    <row r="65" spans="1:19">
      <c r="A65" s="8" t="s">
        <v>107</v>
      </c>
      <c r="B65" s="15">
        <f>'[1]13'!B67</f>
        <v>270</v>
      </c>
      <c r="C65" s="16">
        <f>'[1]13'!C67</f>
        <v>0</v>
      </c>
      <c r="D65" s="16">
        <f>'[1]13'!D67</f>
        <v>65</v>
      </c>
      <c r="E65" s="16">
        <f>'[1]13'!E67</f>
        <v>0</v>
      </c>
      <c r="F65" s="15">
        <f t="shared" si="6"/>
        <v>335</v>
      </c>
      <c r="G65" s="15">
        <f>'[1]13'!H67</f>
        <v>0</v>
      </c>
      <c r="H65" s="16">
        <f>'[1]13'!I67</f>
        <v>0</v>
      </c>
      <c r="I65" s="16">
        <f>'[1]13'!J67</f>
        <v>0</v>
      </c>
      <c r="J65" s="16">
        <f>'[1]13'!K67</f>
        <v>0</v>
      </c>
      <c r="K65" s="15">
        <f t="shared" si="4"/>
        <v>0</v>
      </c>
      <c r="L65" s="18">
        <f>frq!C65</f>
        <v>1</v>
      </c>
      <c r="M65" s="16">
        <f t="shared" si="7"/>
        <v>0</v>
      </c>
      <c r="N65" s="16">
        <f t="shared" si="8"/>
        <v>0</v>
      </c>
      <c r="O65" s="16">
        <f t="shared" si="9"/>
        <v>0</v>
      </c>
      <c r="P65" s="16">
        <f t="shared" si="10"/>
        <v>0</v>
      </c>
      <c r="Q65" s="17">
        <f t="shared" si="5"/>
        <v>0</v>
      </c>
    </row>
    <row r="66" spans="1:19">
      <c r="A66" s="8" t="s">
        <v>108</v>
      </c>
      <c r="B66" s="15">
        <f>'[1]13'!B68</f>
        <v>270</v>
      </c>
      <c r="C66" s="16">
        <f>'[1]13'!C68</f>
        <v>0</v>
      </c>
      <c r="D66" s="16">
        <f>'[1]13'!D68</f>
        <v>65</v>
      </c>
      <c r="E66" s="16">
        <f>'[1]13'!E68</f>
        <v>0</v>
      </c>
      <c r="F66" s="15">
        <f t="shared" si="6"/>
        <v>335</v>
      </c>
      <c r="G66" s="15">
        <f>'[1]13'!H68</f>
        <v>0</v>
      </c>
      <c r="H66" s="16">
        <f>'[1]13'!I68</f>
        <v>0</v>
      </c>
      <c r="I66" s="16">
        <f>'[1]13'!J68</f>
        <v>0</v>
      </c>
      <c r="J66" s="16">
        <f>'[1]13'!K68</f>
        <v>0</v>
      </c>
      <c r="K66" s="15">
        <f t="shared" si="4"/>
        <v>0</v>
      </c>
      <c r="L66" s="18">
        <f>frq!C66</f>
        <v>1</v>
      </c>
      <c r="M66" s="16">
        <f t="shared" si="7"/>
        <v>0</v>
      </c>
      <c r="N66" s="16">
        <f t="shared" si="8"/>
        <v>0</v>
      </c>
      <c r="O66" s="16">
        <f t="shared" si="9"/>
        <v>0</v>
      </c>
      <c r="P66" s="16">
        <f t="shared" si="10"/>
        <v>0</v>
      </c>
      <c r="Q66" s="17">
        <f t="shared" si="5"/>
        <v>0</v>
      </c>
    </row>
    <row r="67" spans="1:19">
      <c r="A67" s="8" t="s">
        <v>109</v>
      </c>
      <c r="B67" s="15">
        <f>'[1]13'!B69</f>
        <v>270</v>
      </c>
      <c r="C67" s="16">
        <f>'[1]13'!C69</f>
        <v>0</v>
      </c>
      <c r="D67" s="16">
        <f>'[1]13'!D69</f>
        <v>65</v>
      </c>
      <c r="E67" s="16">
        <f>'[1]13'!E69</f>
        <v>0</v>
      </c>
      <c r="F67" s="15">
        <f t="shared" si="6"/>
        <v>335</v>
      </c>
      <c r="G67" s="15">
        <f>'[1]13'!H69</f>
        <v>0</v>
      </c>
      <c r="H67" s="16">
        <f>'[1]13'!I69</f>
        <v>0</v>
      </c>
      <c r="I67" s="16">
        <f>'[1]13'!J69</f>
        <v>0</v>
      </c>
      <c r="J67" s="16">
        <f>'[1]13'!K69</f>
        <v>0</v>
      </c>
      <c r="K67" s="15">
        <f t="shared" si="4"/>
        <v>0</v>
      </c>
      <c r="L67" s="18">
        <f>frq!C67</f>
        <v>1</v>
      </c>
      <c r="M67" s="16">
        <f t="shared" ref="M67:M98" si="11">IF($L67=1,G67,IF(AND($L67=0.985,G67&gt;0.985*B67),B67*0.985,IF(AND($L67=0.965,G67&gt;0.965*B67),0.965*B67,G67)))</f>
        <v>0</v>
      </c>
      <c r="N67" s="16">
        <f t="shared" ref="N67:N98" si="12">IF($L67=1,H67,IF(AND($L67=0.985,H67&gt;0.985*C67),C67*0.985,IF(AND($L67=0.965,H67&gt;0.965*C67),0.965*C67,H67)))</f>
        <v>0</v>
      </c>
      <c r="O67" s="16">
        <f t="shared" ref="O67:O98" si="13">IF($L67=1,I67,IF(AND($L67=0.985,I67&gt;0.985*D67),D67*0.985,IF(AND($L67=0.965,I67&gt;0.965*D67),0.965*D67,I67)))</f>
        <v>0</v>
      </c>
      <c r="P67" s="16">
        <f t="shared" ref="P67:P98" si="14">IF($L67=1,J67,IF(AND($L67=0.985,J67&gt;0.985*E67),E67*0.985,IF(AND($L67=0.965,J67&gt;0.965*E67),0.965*E67,J67)))</f>
        <v>0</v>
      </c>
      <c r="Q67" s="17">
        <f t="shared" si="5"/>
        <v>0</v>
      </c>
    </row>
    <row r="68" spans="1:19">
      <c r="A68" s="8" t="s">
        <v>110</v>
      </c>
      <c r="B68" s="15">
        <f>'[1]13'!B70</f>
        <v>270</v>
      </c>
      <c r="C68" s="16">
        <f>'[1]13'!C70</f>
        <v>0</v>
      </c>
      <c r="D68" s="16">
        <f>'[1]13'!D70</f>
        <v>65</v>
      </c>
      <c r="E68" s="16">
        <f>'[1]13'!E70</f>
        <v>0</v>
      </c>
      <c r="F68" s="15">
        <f t="shared" si="6"/>
        <v>335</v>
      </c>
      <c r="G68" s="15">
        <f>'[1]13'!H70</f>
        <v>0</v>
      </c>
      <c r="H68" s="16">
        <f>'[1]13'!I70</f>
        <v>0</v>
      </c>
      <c r="I68" s="16">
        <f>'[1]13'!J70</f>
        <v>0</v>
      </c>
      <c r="J68" s="16">
        <f>'[1]13'!K70</f>
        <v>0</v>
      </c>
      <c r="K68" s="15">
        <f t="shared" ref="K68:K98" si="15">SUM(G68:J68)</f>
        <v>0</v>
      </c>
      <c r="L68" s="18">
        <f>frq!C68</f>
        <v>1</v>
      </c>
      <c r="M68" s="16">
        <f t="shared" si="11"/>
        <v>0</v>
      </c>
      <c r="N68" s="16">
        <f t="shared" si="12"/>
        <v>0</v>
      </c>
      <c r="O68" s="16">
        <f t="shared" si="13"/>
        <v>0</v>
      </c>
      <c r="P68" s="16">
        <f t="shared" si="14"/>
        <v>0</v>
      </c>
      <c r="Q68" s="17">
        <f t="shared" ref="Q68:Q98" si="16">SUM(M68:P68)</f>
        <v>0</v>
      </c>
    </row>
    <row r="69" spans="1:19">
      <c r="A69" s="8" t="s">
        <v>111</v>
      </c>
      <c r="B69" s="15">
        <f>'[1]13'!B71</f>
        <v>270</v>
      </c>
      <c r="C69" s="16">
        <f>'[1]13'!C71</f>
        <v>0</v>
      </c>
      <c r="D69" s="16">
        <f>'[1]13'!D71</f>
        <v>65</v>
      </c>
      <c r="E69" s="16">
        <f>'[1]13'!E71</f>
        <v>0</v>
      </c>
      <c r="F69" s="15">
        <f t="shared" ref="F69:F98" si="17">SUM(B69:E69)</f>
        <v>335</v>
      </c>
      <c r="G69" s="15">
        <f>'[1]13'!H71</f>
        <v>0</v>
      </c>
      <c r="H69" s="16">
        <f>'[1]13'!I71</f>
        <v>0</v>
      </c>
      <c r="I69" s="16">
        <f>'[1]13'!J71</f>
        <v>0</v>
      </c>
      <c r="J69" s="16">
        <f>'[1]13'!K71</f>
        <v>0</v>
      </c>
      <c r="K69" s="15">
        <f t="shared" si="15"/>
        <v>0</v>
      </c>
      <c r="L69" s="18">
        <f>frq!C69</f>
        <v>1</v>
      </c>
      <c r="M69" s="16">
        <f t="shared" si="11"/>
        <v>0</v>
      </c>
      <c r="N69" s="16">
        <f t="shared" si="12"/>
        <v>0</v>
      </c>
      <c r="O69" s="16">
        <f t="shared" si="13"/>
        <v>0</v>
      </c>
      <c r="P69" s="16">
        <f t="shared" si="14"/>
        <v>0</v>
      </c>
      <c r="Q69" s="17">
        <f t="shared" si="16"/>
        <v>0</v>
      </c>
      <c r="S69">
        <f>96*4</f>
        <v>384</v>
      </c>
    </row>
    <row r="70" spans="1:19">
      <c r="A70" s="8" t="s">
        <v>112</v>
      </c>
      <c r="B70" s="15">
        <f>'[1]13'!B72</f>
        <v>270</v>
      </c>
      <c r="C70" s="16">
        <f>'[1]13'!C72</f>
        <v>0</v>
      </c>
      <c r="D70" s="16">
        <f>'[1]13'!D72</f>
        <v>65</v>
      </c>
      <c r="E70" s="16">
        <f>'[1]13'!E72</f>
        <v>0</v>
      </c>
      <c r="F70" s="15">
        <f t="shared" si="17"/>
        <v>335</v>
      </c>
      <c r="G70" s="15">
        <f>'[1]13'!H72</f>
        <v>0</v>
      </c>
      <c r="H70" s="16">
        <f>'[1]13'!I72</f>
        <v>0</v>
      </c>
      <c r="I70" s="16">
        <f>'[1]13'!J72</f>
        <v>0</v>
      </c>
      <c r="J70" s="16">
        <f>'[1]13'!K72</f>
        <v>0</v>
      </c>
      <c r="K70" s="15">
        <f t="shared" si="15"/>
        <v>0</v>
      </c>
      <c r="L70" s="18">
        <f>frq!C70</f>
        <v>1</v>
      </c>
      <c r="M70" s="16">
        <f t="shared" si="11"/>
        <v>0</v>
      </c>
      <c r="N70" s="16">
        <f t="shared" si="12"/>
        <v>0</v>
      </c>
      <c r="O70" s="16">
        <f t="shared" si="13"/>
        <v>0</v>
      </c>
      <c r="P70" s="16">
        <f t="shared" si="14"/>
        <v>0</v>
      </c>
      <c r="Q70" s="17">
        <f t="shared" si="16"/>
        <v>0</v>
      </c>
    </row>
    <row r="71" spans="1:19">
      <c r="A71" s="8" t="s">
        <v>113</v>
      </c>
      <c r="B71" s="15">
        <f>'[1]13'!B73</f>
        <v>270</v>
      </c>
      <c r="C71" s="16">
        <f>'[1]13'!C73</f>
        <v>0</v>
      </c>
      <c r="D71" s="16">
        <f>'[1]13'!D73</f>
        <v>65</v>
      </c>
      <c r="E71" s="16">
        <f>'[1]13'!E73</f>
        <v>0</v>
      </c>
      <c r="F71" s="15">
        <f t="shared" si="17"/>
        <v>335</v>
      </c>
      <c r="G71" s="15">
        <f>'[1]13'!H73</f>
        <v>0</v>
      </c>
      <c r="H71" s="16">
        <f>'[1]13'!I73</f>
        <v>0</v>
      </c>
      <c r="I71" s="16">
        <f>'[1]13'!J73</f>
        <v>0</v>
      </c>
      <c r="J71" s="16">
        <f>'[1]13'!K73</f>
        <v>0</v>
      </c>
      <c r="K71" s="15">
        <f t="shared" si="15"/>
        <v>0</v>
      </c>
      <c r="L71" s="18">
        <f>frq!C71</f>
        <v>1</v>
      </c>
      <c r="M71" s="16">
        <f t="shared" si="11"/>
        <v>0</v>
      </c>
      <c r="N71" s="16">
        <f t="shared" si="12"/>
        <v>0</v>
      </c>
      <c r="O71" s="16">
        <f t="shared" si="13"/>
        <v>0</v>
      </c>
      <c r="P71" s="16">
        <f t="shared" si="14"/>
        <v>0</v>
      </c>
      <c r="Q71" s="17">
        <f t="shared" si="16"/>
        <v>0</v>
      </c>
    </row>
    <row r="72" spans="1:19">
      <c r="A72" s="8" t="s">
        <v>114</v>
      </c>
      <c r="B72" s="15">
        <f>'[1]13'!B74</f>
        <v>270</v>
      </c>
      <c r="C72" s="16">
        <f>'[1]13'!C74</f>
        <v>0</v>
      </c>
      <c r="D72" s="16">
        <f>'[1]13'!D74</f>
        <v>65</v>
      </c>
      <c r="E72" s="16">
        <f>'[1]13'!E74</f>
        <v>0</v>
      </c>
      <c r="F72" s="15">
        <f t="shared" si="17"/>
        <v>335</v>
      </c>
      <c r="G72" s="15">
        <f>'[1]13'!H74</f>
        <v>0</v>
      </c>
      <c r="H72" s="16">
        <f>'[1]13'!I74</f>
        <v>0</v>
      </c>
      <c r="I72" s="16">
        <f>'[1]13'!J74</f>
        <v>0</v>
      </c>
      <c r="J72" s="16">
        <f>'[1]13'!K74</f>
        <v>0</v>
      </c>
      <c r="K72" s="15">
        <f t="shared" si="15"/>
        <v>0</v>
      </c>
      <c r="L72" s="18">
        <f>frq!C72</f>
        <v>1</v>
      </c>
      <c r="M72" s="16">
        <f t="shared" si="11"/>
        <v>0</v>
      </c>
      <c r="N72" s="16">
        <f t="shared" si="12"/>
        <v>0</v>
      </c>
      <c r="O72" s="16">
        <f t="shared" si="13"/>
        <v>0</v>
      </c>
      <c r="P72" s="16">
        <f t="shared" si="14"/>
        <v>0</v>
      </c>
      <c r="Q72" s="17">
        <f t="shared" si="16"/>
        <v>0</v>
      </c>
    </row>
    <row r="73" spans="1:19">
      <c r="A73" s="8" t="s">
        <v>115</v>
      </c>
      <c r="B73" s="15">
        <f>'[1]13'!B75</f>
        <v>270</v>
      </c>
      <c r="C73" s="16">
        <f>'[1]13'!C75</f>
        <v>0</v>
      </c>
      <c r="D73" s="16">
        <f>'[1]13'!D75</f>
        <v>65</v>
      </c>
      <c r="E73" s="16">
        <f>'[1]13'!E75</f>
        <v>0</v>
      </c>
      <c r="F73" s="15">
        <f t="shared" si="17"/>
        <v>335</v>
      </c>
      <c r="G73" s="15">
        <f>'[1]13'!H75</f>
        <v>0</v>
      </c>
      <c r="H73" s="16">
        <f>'[1]13'!I75</f>
        <v>0</v>
      </c>
      <c r="I73" s="16">
        <f>'[1]13'!J75</f>
        <v>0</v>
      </c>
      <c r="J73" s="16">
        <f>'[1]13'!K75</f>
        <v>0</v>
      </c>
      <c r="K73" s="15">
        <f t="shared" si="15"/>
        <v>0</v>
      </c>
      <c r="L73" s="18">
        <f>frq!C73</f>
        <v>1</v>
      </c>
      <c r="M73" s="16">
        <f t="shared" si="11"/>
        <v>0</v>
      </c>
      <c r="N73" s="16">
        <f t="shared" si="12"/>
        <v>0</v>
      </c>
      <c r="O73" s="16">
        <f t="shared" si="13"/>
        <v>0</v>
      </c>
      <c r="P73" s="16">
        <f t="shared" si="14"/>
        <v>0</v>
      </c>
      <c r="Q73" s="17">
        <f t="shared" si="16"/>
        <v>0</v>
      </c>
    </row>
    <row r="74" spans="1:19">
      <c r="A74" s="8" t="s">
        <v>116</v>
      </c>
      <c r="B74" s="15">
        <f>'[1]13'!B76</f>
        <v>270</v>
      </c>
      <c r="C74" s="16">
        <f>'[1]13'!C76</f>
        <v>0</v>
      </c>
      <c r="D74" s="16">
        <f>'[1]13'!D76</f>
        <v>65</v>
      </c>
      <c r="E74" s="16">
        <f>'[1]13'!E76</f>
        <v>0</v>
      </c>
      <c r="F74" s="15">
        <f t="shared" si="17"/>
        <v>335</v>
      </c>
      <c r="G74" s="15">
        <f>'[1]13'!H76</f>
        <v>0</v>
      </c>
      <c r="H74" s="16">
        <f>'[1]13'!I76</f>
        <v>0</v>
      </c>
      <c r="I74" s="16">
        <f>'[1]13'!J76</f>
        <v>0</v>
      </c>
      <c r="J74" s="16">
        <f>'[1]13'!K76</f>
        <v>0</v>
      </c>
      <c r="K74" s="15">
        <f t="shared" si="15"/>
        <v>0</v>
      </c>
      <c r="L74" s="18">
        <f>frq!C74</f>
        <v>1</v>
      </c>
      <c r="M74" s="16">
        <f t="shared" si="11"/>
        <v>0</v>
      </c>
      <c r="N74" s="16">
        <f t="shared" si="12"/>
        <v>0</v>
      </c>
      <c r="O74" s="16">
        <f t="shared" si="13"/>
        <v>0</v>
      </c>
      <c r="P74" s="16">
        <f t="shared" si="14"/>
        <v>0</v>
      </c>
      <c r="Q74" s="17">
        <f t="shared" si="16"/>
        <v>0</v>
      </c>
    </row>
    <row r="75" spans="1:19">
      <c r="A75" s="8" t="s">
        <v>117</v>
      </c>
      <c r="B75" s="15">
        <f>'[1]13'!B77</f>
        <v>270</v>
      </c>
      <c r="C75" s="16">
        <f>'[1]13'!C77</f>
        <v>0</v>
      </c>
      <c r="D75" s="16">
        <f>'[1]13'!D77</f>
        <v>65</v>
      </c>
      <c r="E75" s="16">
        <f>'[1]13'!E77</f>
        <v>0</v>
      </c>
      <c r="F75" s="15">
        <f t="shared" si="17"/>
        <v>335</v>
      </c>
      <c r="G75" s="15">
        <f>'[1]13'!H77</f>
        <v>0</v>
      </c>
      <c r="H75" s="16">
        <f>'[1]13'!I77</f>
        <v>0</v>
      </c>
      <c r="I75" s="16">
        <f>'[1]13'!J77</f>
        <v>0</v>
      </c>
      <c r="J75" s="16">
        <f>'[1]13'!K77</f>
        <v>0</v>
      </c>
      <c r="K75" s="15">
        <f t="shared" si="15"/>
        <v>0</v>
      </c>
      <c r="L75" s="18">
        <f>frq!C75</f>
        <v>1</v>
      </c>
      <c r="M75" s="16">
        <f t="shared" si="11"/>
        <v>0</v>
      </c>
      <c r="N75" s="16">
        <f t="shared" si="12"/>
        <v>0</v>
      </c>
      <c r="O75" s="16">
        <f t="shared" si="13"/>
        <v>0</v>
      </c>
      <c r="P75" s="16">
        <f t="shared" si="14"/>
        <v>0</v>
      </c>
      <c r="Q75" s="17">
        <f t="shared" si="16"/>
        <v>0</v>
      </c>
    </row>
    <row r="76" spans="1:19">
      <c r="A76" s="8" t="s">
        <v>118</v>
      </c>
      <c r="B76" s="15">
        <f>'[1]13'!B78</f>
        <v>270</v>
      </c>
      <c r="C76" s="16">
        <f>'[1]13'!C78</f>
        <v>0</v>
      </c>
      <c r="D76" s="16">
        <f>'[1]13'!D78</f>
        <v>65</v>
      </c>
      <c r="E76" s="16">
        <f>'[1]13'!E78</f>
        <v>0</v>
      </c>
      <c r="F76" s="15">
        <f t="shared" si="17"/>
        <v>335</v>
      </c>
      <c r="G76" s="15">
        <f>'[1]13'!H78</f>
        <v>0</v>
      </c>
      <c r="H76" s="16">
        <f>'[1]13'!I78</f>
        <v>0</v>
      </c>
      <c r="I76" s="16">
        <f>'[1]13'!J78</f>
        <v>0</v>
      </c>
      <c r="J76" s="16">
        <f>'[1]13'!K78</f>
        <v>0</v>
      </c>
      <c r="K76" s="15">
        <f t="shared" si="15"/>
        <v>0</v>
      </c>
      <c r="L76" s="18">
        <f>frq!C76</f>
        <v>1</v>
      </c>
      <c r="M76" s="16">
        <f t="shared" si="11"/>
        <v>0</v>
      </c>
      <c r="N76" s="16">
        <f t="shared" si="12"/>
        <v>0</v>
      </c>
      <c r="O76" s="16">
        <f t="shared" si="13"/>
        <v>0</v>
      </c>
      <c r="P76" s="16">
        <f t="shared" si="14"/>
        <v>0</v>
      </c>
      <c r="Q76" s="17">
        <f t="shared" si="16"/>
        <v>0</v>
      </c>
    </row>
    <row r="77" spans="1:19">
      <c r="A77" s="8" t="s">
        <v>119</v>
      </c>
      <c r="B77" s="15">
        <f>'[1]13'!B79</f>
        <v>270</v>
      </c>
      <c r="C77" s="16">
        <f>'[1]13'!C79</f>
        <v>0</v>
      </c>
      <c r="D77" s="16">
        <f>'[1]13'!D79</f>
        <v>65</v>
      </c>
      <c r="E77" s="16">
        <f>'[1]13'!E79</f>
        <v>0</v>
      </c>
      <c r="F77" s="15">
        <f t="shared" si="17"/>
        <v>335</v>
      </c>
      <c r="G77" s="15">
        <f>'[1]13'!H79</f>
        <v>0</v>
      </c>
      <c r="H77" s="16">
        <f>'[1]13'!I79</f>
        <v>0</v>
      </c>
      <c r="I77" s="16">
        <f>'[1]13'!J79</f>
        <v>0</v>
      </c>
      <c r="J77" s="16">
        <f>'[1]13'!K79</f>
        <v>0</v>
      </c>
      <c r="K77" s="15">
        <f t="shared" si="15"/>
        <v>0</v>
      </c>
      <c r="L77" s="18">
        <f>frq!C77</f>
        <v>1</v>
      </c>
      <c r="M77" s="16">
        <f t="shared" si="11"/>
        <v>0</v>
      </c>
      <c r="N77" s="16">
        <f t="shared" si="12"/>
        <v>0</v>
      </c>
      <c r="O77" s="16">
        <f t="shared" si="13"/>
        <v>0</v>
      </c>
      <c r="P77" s="16">
        <f t="shared" si="14"/>
        <v>0</v>
      </c>
      <c r="Q77" s="17">
        <f t="shared" si="16"/>
        <v>0</v>
      </c>
    </row>
    <row r="78" spans="1:19">
      <c r="A78" s="8" t="s">
        <v>120</v>
      </c>
      <c r="B78" s="15">
        <f>'[1]13'!B80</f>
        <v>270</v>
      </c>
      <c r="C78" s="16">
        <f>'[1]13'!C80</f>
        <v>0</v>
      </c>
      <c r="D78" s="16">
        <f>'[1]13'!D80</f>
        <v>65</v>
      </c>
      <c r="E78" s="16">
        <f>'[1]13'!E80</f>
        <v>0</v>
      </c>
      <c r="F78" s="15">
        <f t="shared" si="17"/>
        <v>335</v>
      </c>
      <c r="G78" s="15">
        <f>'[1]13'!H80</f>
        <v>0</v>
      </c>
      <c r="H78" s="16">
        <f>'[1]13'!I80</f>
        <v>0</v>
      </c>
      <c r="I78" s="16">
        <f>'[1]13'!J80</f>
        <v>0</v>
      </c>
      <c r="J78" s="16">
        <f>'[1]13'!K80</f>
        <v>0</v>
      </c>
      <c r="K78" s="15">
        <f t="shared" si="15"/>
        <v>0</v>
      </c>
      <c r="L78" s="18">
        <f>frq!C78</f>
        <v>1</v>
      </c>
      <c r="M78" s="16">
        <f t="shared" si="11"/>
        <v>0</v>
      </c>
      <c r="N78" s="16">
        <f t="shared" si="12"/>
        <v>0</v>
      </c>
      <c r="O78" s="16">
        <f t="shared" si="13"/>
        <v>0</v>
      </c>
      <c r="P78" s="16">
        <f t="shared" si="14"/>
        <v>0</v>
      </c>
      <c r="Q78" s="17">
        <f t="shared" si="16"/>
        <v>0</v>
      </c>
    </row>
    <row r="79" spans="1:19">
      <c r="A79" s="8" t="s">
        <v>121</v>
      </c>
      <c r="B79" s="15">
        <f>'[1]13'!B81</f>
        <v>270</v>
      </c>
      <c r="C79" s="16">
        <f>'[1]13'!C81</f>
        <v>0</v>
      </c>
      <c r="D79" s="16">
        <f>'[1]13'!D81</f>
        <v>65</v>
      </c>
      <c r="E79" s="16">
        <f>'[1]13'!E81</f>
        <v>0</v>
      </c>
      <c r="F79" s="15">
        <f t="shared" si="17"/>
        <v>335</v>
      </c>
      <c r="G79" s="15">
        <f>'[1]13'!H81</f>
        <v>0</v>
      </c>
      <c r="H79" s="16">
        <f>'[1]13'!I81</f>
        <v>0</v>
      </c>
      <c r="I79" s="16">
        <f>'[1]13'!J81</f>
        <v>0</v>
      </c>
      <c r="J79" s="16">
        <f>'[1]13'!K81</f>
        <v>0</v>
      </c>
      <c r="K79" s="15">
        <f t="shared" si="15"/>
        <v>0</v>
      </c>
      <c r="L79" s="18">
        <f>frq!C79</f>
        <v>1</v>
      </c>
      <c r="M79" s="16">
        <f t="shared" si="11"/>
        <v>0</v>
      </c>
      <c r="N79" s="16">
        <f t="shared" si="12"/>
        <v>0</v>
      </c>
      <c r="O79" s="16">
        <f t="shared" si="13"/>
        <v>0</v>
      </c>
      <c r="P79" s="16">
        <f t="shared" si="14"/>
        <v>0</v>
      </c>
      <c r="Q79" s="17">
        <f t="shared" si="16"/>
        <v>0</v>
      </c>
    </row>
    <row r="80" spans="1:19">
      <c r="A80" s="8" t="s">
        <v>122</v>
      </c>
      <c r="B80" s="15">
        <f>'[1]13'!B82</f>
        <v>270</v>
      </c>
      <c r="C80" s="16">
        <f>'[1]13'!C82</f>
        <v>0</v>
      </c>
      <c r="D80" s="16">
        <f>'[1]13'!D82</f>
        <v>65</v>
      </c>
      <c r="E80" s="16">
        <f>'[1]13'!E82</f>
        <v>0</v>
      </c>
      <c r="F80" s="15">
        <f t="shared" si="17"/>
        <v>335</v>
      </c>
      <c r="G80" s="15">
        <f>'[1]13'!H82</f>
        <v>0</v>
      </c>
      <c r="H80" s="16">
        <f>'[1]13'!I82</f>
        <v>0</v>
      </c>
      <c r="I80" s="16">
        <f>'[1]13'!J82</f>
        <v>0</v>
      </c>
      <c r="J80" s="16">
        <f>'[1]13'!K82</f>
        <v>0</v>
      </c>
      <c r="K80" s="15">
        <f t="shared" si="15"/>
        <v>0</v>
      </c>
      <c r="L80" s="18">
        <f>frq!C80</f>
        <v>1</v>
      </c>
      <c r="M80" s="16">
        <f t="shared" si="11"/>
        <v>0</v>
      </c>
      <c r="N80" s="16">
        <f t="shared" si="12"/>
        <v>0</v>
      </c>
      <c r="O80" s="16">
        <f t="shared" si="13"/>
        <v>0</v>
      </c>
      <c r="P80" s="16">
        <f t="shared" si="14"/>
        <v>0</v>
      </c>
      <c r="Q80" s="17">
        <f t="shared" si="16"/>
        <v>0</v>
      </c>
    </row>
    <row r="81" spans="1:17">
      <c r="A81" s="8" t="s">
        <v>123</v>
      </c>
      <c r="B81" s="15">
        <f>'[1]13'!B83</f>
        <v>270</v>
      </c>
      <c r="C81" s="16">
        <f>'[1]13'!C83</f>
        <v>0</v>
      </c>
      <c r="D81" s="16">
        <f>'[1]13'!D83</f>
        <v>65</v>
      </c>
      <c r="E81" s="16">
        <f>'[1]13'!E83</f>
        <v>0</v>
      </c>
      <c r="F81" s="15">
        <f t="shared" si="17"/>
        <v>335</v>
      </c>
      <c r="G81" s="15">
        <f>'[1]13'!H83</f>
        <v>0</v>
      </c>
      <c r="H81" s="16">
        <f>'[1]13'!I83</f>
        <v>0</v>
      </c>
      <c r="I81" s="16">
        <f>'[1]13'!J83</f>
        <v>0</v>
      </c>
      <c r="J81" s="16">
        <f>'[1]13'!K83</f>
        <v>0</v>
      </c>
      <c r="K81" s="15">
        <f t="shared" si="15"/>
        <v>0</v>
      </c>
      <c r="L81" s="18">
        <f>frq!C81</f>
        <v>1</v>
      </c>
      <c r="M81" s="16">
        <f t="shared" si="11"/>
        <v>0</v>
      </c>
      <c r="N81" s="16">
        <f t="shared" si="12"/>
        <v>0</v>
      </c>
      <c r="O81" s="16">
        <f t="shared" si="13"/>
        <v>0</v>
      </c>
      <c r="P81" s="16">
        <f t="shared" si="14"/>
        <v>0</v>
      </c>
      <c r="Q81" s="17">
        <f t="shared" si="16"/>
        <v>0</v>
      </c>
    </row>
    <row r="82" spans="1:17">
      <c r="A82" s="8" t="s">
        <v>124</v>
      </c>
      <c r="B82" s="15">
        <f>'[1]13'!B84</f>
        <v>270</v>
      </c>
      <c r="C82" s="16">
        <f>'[1]13'!C84</f>
        <v>0</v>
      </c>
      <c r="D82" s="16">
        <f>'[1]13'!D84</f>
        <v>65</v>
      </c>
      <c r="E82" s="16">
        <f>'[1]13'!E84</f>
        <v>0</v>
      </c>
      <c r="F82" s="15">
        <f t="shared" si="17"/>
        <v>335</v>
      </c>
      <c r="G82" s="15">
        <f>'[1]13'!H84</f>
        <v>0</v>
      </c>
      <c r="H82" s="16">
        <f>'[1]13'!I84</f>
        <v>0</v>
      </c>
      <c r="I82" s="16">
        <f>'[1]13'!J84</f>
        <v>0</v>
      </c>
      <c r="J82" s="16">
        <f>'[1]13'!K84</f>
        <v>0</v>
      </c>
      <c r="K82" s="15">
        <f t="shared" si="15"/>
        <v>0</v>
      </c>
      <c r="L82" s="18">
        <f>frq!C82</f>
        <v>1</v>
      </c>
      <c r="M82" s="16">
        <f t="shared" si="11"/>
        <v>0</v>
      </c>
      <c r="N82" s="16">
        <f t="shared" si="12"/>
        <v>0</v>
      </c>
      <c r="O82" s="16">
        <f t="shared" si="13"/>
        <v>0</v>
      </c>
      <c r="P82" s="16">
        <f t="shared" si="14"/>
        <v>0</v>
      </c>
      <c r="Q82" s="17">
        <f t="shared" si="16"/>
        <v>0</v>
      </c>
    </row>
    <row r="83" spans="1:17">
      <c r="A83" s="8" t="s">
        <v>125</v>
      </c>
      <c r="B83" s="15">
        <f>'[1]13'!B85</f>
        <v>270</v>
      </c>
      <c r="C83" s="16">
        <f>'[1]13'!C85</f>
        <v>0</v>
      </c>
      <c r="D83" s="16">
        <f>'[1]13'!D85</f>
        <v>65</v>
      </c>
      <c r="E83" s="16">
        <f>'[1]13'!E85</f>
        <v>0</v>
      </c>
      <c r="F83" s="15">
        <f t="shared" si="17"/>
        <v>335</v>
      </c>
      <c r="G83" s="15">
        <f>'[1]13'!H85</f>
        <v>0</v>
      </c>
      <c r="H83" s="16">
        <f>'[1]13'!I85</f>
        <v>0</v>
      </c>
      <c r="I83" s="16">
        <f>'[1]13'!J85</f>
        <v>0</v>
      </c>
      <c r="J83" s="16">
        <f>'[1]13'!K85</f>
        <v>0</v>
      </c>
      <c r="K83" s="15">
        <f t="shared" si="15"/>
        <v>0</v>
      </c>
      <c r="L83" s="18">
        <f>frq!C83</f>
        <v>1</v>
      </c>
      <c r="M83" s="16">
        <f t="shared" si="11"/>
        <v>0</v>
      </c>
      <c r="N83" s="16">
        <f t="shared" si="12"/>
        <v>0</v>
      </c>
      <c r="O83" s="16">
        <f t="shared" si="13"/>
        <v>0</v>
      </c>
      <c r="P83" s="16">
        <f t="shared" si="14"/>
        <v>0</v>
      </c>
      <c r="Q83" s="17">
        <f t="shared" si="16"/>
        <v>0</v>
      </c>
    </row>
    <row r="84" spans="1:17">
      <c r="A84" s="8" t="s">
        <v>126</v>
      </c>
      <c r="B84" s="15">
        <f>'[1]13'!B86</f>
        <v>270</v>
      </c>
      <c r="C84" s="16">
        <f>'[1]13'!C86</f>
        <v>0</v>
      </c>
      <c r="D84" s="16">
        <f>'[1]13'!D86</f>
        <v>65</v>
      </c>
      <c r="E84" s="16">
        <f>'[1]13'!E86</f>
        <v>0</v>
      </c>
      <c r="F84" s="15">
        <f t="shared" si="17"/>
        <v>335</v>
      </c>
      <c r="G84" s="15">
        <f>'[1]13'!H86</f>
        <v>0</v>
      </c>
      <c r="H84" s="16">
        <f>'[1]13'!I86</f>
        <v>0</v>
      </c>
      <c r="I84" s="16">
        <f>'[1]13'!J86</f>
        <v>0</v>
      </c>
      <c r="J84" s="16">
        <f>'[1]13'!K86</f>
        <v>0</v>
      </c>
      <c r="K84" s="15">
        <f t="shared" si="15"/>
        <v>0</v>
      </c>
      <c r="L84" s="18">
        <f>frq!C84</f>
        <v>1</v>
      </c>
      <c r="M84" s="16">
        <f t="shared" si="11"/>
        <v>0</v>
      </c>
      <c r="N84" s="16">
        <f t="shared" si="12"/>
        <v>0</v>
      </c>
      <c r="O84" s="16">
        <f t="shared" si="13"/>
        <v>0</v>
      </c>
      <c r="P84" s="16">
        <f t="shared" si="14"/>
        <v>0</v>
      </c>
      <c r="Q84" s="17">
        <f t="shared" si="16"/>
        <v>0</v>
      </c>
    </row>
    <row r="85" spans="1:17">
      <c r="A85" s="8" t="s">
        <v>127</v>
      </c>
      <c r="B85" s="15">
        <f>'[1]13'!B87</f>
        <v>270</v>
      </c>
      <c r="C85" s="16">
        <f>'[1]13'!C87</f>
        <v>0</v>
      </c>
      <c r="D85" s="16">
        <f>'[1]13'!D87</f>
        <v>65</v>
      </c>
      <c r="E85" s="16">
        <f>'[1]13'!E87</f>
        <v>0</v>
      </c>
      <c r="F85" s="15">
        <f t="shared" si="17"/>
        <v>335</v>
      </c>
      <c r="G85" s="15">
        <f>'[1]13'!H87</f>
        <v>0</v>
      </c>
      <c r="H85" s="16">
        <f>'[1]13'!I87</f>
        <v>0</v>
      </c>
      <c r="I85" s="16">
        <f>'[1]13'!J87</f>
        <v>0</v>
      </c>
      <c r="J85" s="16">
        <f>'[1]13'!K87</f>
        <v>0</v>
      </c>
      <c r="K85" s="15">
        <f t="shared" si="15"/>
        <v>0</v>
      </c>
      <c r="L85" s="18">
        <f>frq!C85</f>
        <v>1</v>
      </c>
      <c r="M85" s="16">
        <f t="shared" si="11"/>
        <v>0</v>
      </c>
      <c r="N85" s="16">
        <f t="shared" si="12"/>
        <v>0</v>
      </c>
      <c r="O85" s="16">
        <f t="shared" si="13"/>
        <v>0</v>
      </c>
      <c r="P85" s="16">
        <f t="shared" si="14"/>
        <v>0</v>
      </c>
      <c r="Q85" s="17">
        <f t="shared" si="16"/>
        <v>0</v>
      </c>
    </row>
    <row r="86" spans="1:17">
      <c r="A86" s="8" t="s">
        <v>128</v>
      </c>
      <c r="B86" s="15">
        <f>'[1]13'!B88</f>
        <v>270</v>
      </c>
      <c r="C86" s="16">
        <f>'[1]13'!C88</f>
        <v>0</v>
      </c>
      <c r="D86" s="16">
        <f>'[1]13'!D88</f>
        <v>65</v>
      </c>
      <c r="E86" s="16">
        <f>'[1]13'!E88</f>
        <v>0</v>
      </c>
      <c r="F86" s="15">
        <f t="shared" si="17"/>
        <v>335</v>
      </c>
      <c r="G86" s="15">
        <f>'[1]13'!H88</f>
        <v>0</v>
      </c>
      <c r="H86" s="16">
        <f>'[1]13'!I88</f>
        <v>0</v>
      </c>
      <c r="I86" s="16">
        <f>'[1]13'!J88</f>
        <v>0</v>
      </c>
      <c r="J86" s="16">
        <f>'[1]13'!K88</f>
        <v>0</v>
      </c>
      <c r="K86" s="15">
        <f t="shared" si="15"/>
        <v>0</v>
      </c>
      <c r="L86" s="18">
        <f>frq!C86</f>
        <v>1</v>
      </c>
      <c r="M86" s="16">
        <f t="shared" si="11"/>
        <v>0</v>
      </c>
      <c r="N86" s="16">
        <f t="shared" si="12"/>
        <v>0</v>
      </c>
      <c r="O86" s="16">
        <f t="shared" si="13"/>
        <v>0</v>
      </c>
      <c r="P86" s="16">
        <f t="shared" si="14"/>
        <v>0</v>
      </c>
      <c r="Q86" s="17">
        <f t="shared" si="16"/>
        <v>0</v>
      </c>
    </row>
    <row r="87" spans="1:17">
      <c r="A87" s="8" t="s">
        <v>129</v>
      </c>
      <c r="B87" s="15">
        <f>'[1]13'!B89</f>
        <v>270</v>
      </c>
      <c r="C87" s="16">
        <f>'[1]13'!C89</f>
        <v>0</v>
      </c>
      <c r="D87" s="16">
        <f>'[1]13'!D89</f>
        <v>65</v>
      </c>
      <c r="E87" s="16">
        <f>'[1]13'!E89</f>
        <v>0</v>
      </c>
      <c r="F87" s="15">
        <f t="shared" si="17"/>
        <v>335</v>
      </c>
      <c r="G87" s="15">
        <f>'[1]13'!H89</f>
        <v>0</v>
      </c>
      <c r="H87" s="16">
        <f>'[1]13'!I89</f>
        <v>0</v>
      </c>
      <c r="I87" s="16">
        <f>'[1]13'!J89</f>
        <v>0</v>
      </c>
      <c r="J87" s="16">
        <f>'[1]13'!K89</f>
        <v>0</v>
      </c>
      <c r="K87" s="15">
        <f t="shared" si="15"/>
        <v>0</v>
      </c>
      <c r="L87" s="18">
        <f>frq!C87</f>
        <v>1</v>
      </c>
      <c r="M87" s="16">
        <f t="shared" si="11"/>
        <v>0</v>
      </c>
      <c r="N87" s="16">
        <f t="shared" si="12"/>
        <v>0</v>
      </c>
      <c r="O87" s="16">
        <f t="shared" si="13"/>
        <v>0</v>
      </c>
      <c r="P87" s="16">
        <f t="shared" si="14"/>
        <v>0</v>
      </c>
      <c r="Q87" s="17">
        <f t="shared" si="16"/>
        <v>0</v>
      </c>
    </row>
    <row r="88" spans="1:17">
      <c r="A88" s="8" t="s">
        <v>130</v>
      </c>
      <c r="B88" s="15">
        <f>'[1]13'!B90</f>
        <v>270</v>
      </c>
      <c r="C88" s="16">
        <f>'[1]13'!C90</f>
        <v>0</v>
      </c>
      <c r="D88" s="16">
        <f>'[1]13'!D90</f>
        <v>65</v>
      </c>
      <c r="E88" s="16">
        <f>'[1]13'!E90</f>
        <v>0</v>
      </c>
      <c r="F88" s="15">
        <f t="shared" si="17"/>
        <v>335</v>
      </c>
      <c r="G88" s="15">
        <f>'[1]13'!H90</f>
        <v>0</v>
      </c>
      <c r="H88" s="16">
        <f>'[1]13'!I90</f>
        <v>0</v>
      </c>
      <c r="I88" s="16">
        <f>'[1]13'!J90</f>
        <v>0</v>
      </c>
      <c r="J88" s="16">
        <f>'[1]13'!K90</f>
        <v>0</v>
      </c>
      <c r="K88" s="15">
        <f t="shared" si="15"/>
        <v>0</v>
      </c>
      <c r="L88" s="18">
        <f>frq!C88</f>
        <v>1</v>
      </c>
      <c r="M88" s="16">
        <f t="shared" si="11"/>
        <v>0</v>
      </c>
      <c r="N88" s="16">
        <f t="shared" si="12"/>
        <v>0</v>
      </c>
      <c r="O88" s="16">
        <f t="shared" si="13"/>
        <v>0</v>
      </c>
      <c r="P88" s="16">
        <f t="shared" si="14"/>
        <v>0</v>
      </c>
      <c r="Q88" s="17">
        <f t="shared" si="16"/>
        <v>0</v>
      </c>
    </row>
    <row r="89" spans="1:17">
      <c r="A89" s="8" t="s">
        <v>131</v>
      </c>
      <c r="B89" s="15">
        <f>'[1]13'!B91</f>
        <v>270</v>
      </c>
      <c r="C89" s="16">
        <f>'[1]13'!C91</f>
        <v>0</v>
      </c>
      <c r="D89" s="16">
        <f>'[1]13'!D91</f>
        <v>65</v>
      </c>
      <c r="E89" s="16">
        <f>'[1]13'!E91</f>
        <v>0</v>
      </c>
      <c r="F89" s="15">
        <f t="shared" si="17"/>
        <v>335</v>
      </c>
      <c r="G89" s="15">
        <f>'[1]13'!H91</f>
        <v>0</v>
      </c>
      <c r="H89" s="16">
        <f>'[1]13'!I91</f>
        <v>0</v>
      </c>
      <c r="I89" s="16">
        <f>'[1]13'!J91</f>
        <v>0</v>
      </c>
      <c r="J89" s="16">
        <f>'[1]13'!K91</f>
        <v>0</v>
      </c>
      <c r="K89" s="15">
        <f t="shared" si="15"/>
        <v>0</v>
      </c>
      <c r="L89" s="18">
        <f>frq!C89</f>
        <v>1</v>
      </c>
      <c r="M89" s="16">
        <f t="shared" si="11"/>
        <v>0</v>
      </c>
      <c r="N89" s="16">
        <f t="shared" si="12"/>
        <v>0</v>
      </c>
      <c r="O89" s="16">
        <f t="shared" si="13"/>
        <v>0</v>
      </c>
      <c r="P89" s="16">
        <f t="shared" si="14"/>
        <v>0</v>
      </c>
      <c r="Q89" s="17">
        <f t="shared" si="16"/>
        <v>0</v>
      </c>
    </row>
    <row r="90" spans="1:17">
      <c r="A90" s="8" t="s">
        <v>132</v>
      </c>
      <c r="B90" s="15">
        <f>'[1]13'!B92</f>
        <v>270</v>
      </c>
      <c r="C90" s="16">
        <f>'[1]13'!C92</f>
        <v>0</v>
      </c>
      <c r="D90" s="16">
        <f>'[1]13'!D92</f>
        <v>65</v>
      </c>
      <c r="E90" s="16">
        <f>'[1]13'!E92</f>
        <v>0</v>
      </c>
      <c r="F90" s="15">
        <f t="shared" si="17"/>
        <v>335</v>
      </c>
      <c r="G90" s="15">
        <f>'[1]13'!H92</f>
        <v>0</v>
      </c>
      <c r="H90" s="16">
        <f>'[1]13'!I92</f>
        <v>0</v>
      </c>
      <c r="I90" s="16">
        <f>'[1]13'!J92</f>
        <v>0</v>
      </c>
      <c r="J90" s="16">
        <f>'[1]13'!K92</f>
        <v>0</v>
      </c>
      <c r="K90" s="15">
        <f t="shared" si="15"/>
        <v>0</v>
      </c>
      <c r="L90" s="18">
        <f>frq!C90</f>
        <v>1</v>
      </c>
      <c r="M90" s="16">
        <f t="shared" si="11"/>
        <v>0</v>
      </c>
      <c r="N90" s="16">
        <f t="shared" si="12"/>
        <v>0</v>
      </c>
      <c r="O90" s="16">
        <f t="shared" si="13"/>
        <v>0</v>
      </c>
      <c r="P90" s="16">
        <f t="shared" si="14"/>
        <v>0</v>
      </c>
      <c r="Q90" s="17">
        <f t="shared" si="16"/>
        <v>0</v>
      </c>
    </row>
    <row r="91" spans="1:17">
      <c r="A91" s="8" t="s">
        <v>133</v>
      </c>
      <c r="B91" s="15">
        <f>'[1]13'!B93</f>
        <v>270</v>
      </c>
      <c r="C91" s="16">
        <f>'[1]13'!C93</f>
        <v>0</v>
      </c>
      <c r="D91" s="16">
        <f>'[1]13'!D93</f>
        <v>65</v>
      </c>
      <c r="E91" s="16">
        <f>'[1]13'!E93</f>
        <v>0</v>
      </c>
      <c r="F91" s="15">
        <f t="shared" si="17"/>
        <v>335</v>
      </c>
      <c r="G91" s="15">
        <f>'[1]13'!H93</f>
        <v>0</v>
      </c>
      <c r="H91" s="16">
        <f>'[1]13'!I93</f>
        <v>0</v>
      </c>
      <c r="I91" s="16">
        <f>'[1]13'!J93</f>
        <v>0</v>
      </c>
      <c r="J91" s="16">
        <f>'[1]13'!K93</f>
        <v>0</v>
      </c>
      <c r="K91" s="15">
        <f t="shared" si="15"/>
        <v>0</v>
      </c>
      <c r="L91" s="18">
        <f>frq!C91</f>
        <v>1</v>
      </c>
      <c r="M91" s="16">
        <f t="shared" si="11"/>
        <v>0</v>
      </c>
      <c r="N91" s="16">
        <f t="shared" si="12"/>
        <v>0</v>
      </c>
      <c r="O91" s="16">
        <f t="shared" si="13"/>
        <v>0</v>
      </c>
      <c r="P91" s="16">
        <f t="shared" si="14"/>
        <v>0</v>
      </c>
      <c r="Q91" s="17">
        <f t="shared" si="16"/>
        <v>0</v>
      </c>
    </row>
    <row r="92" spans="1:17">
      <c r="A92" s="8" t="s">
        <v>134</v>
      </c>
      <c r="B92" s="15">
        <f>'[1]13'!B94</f>
        <v>270</v>
      </c>
      <c r="C92" s="16">
        <f>'[1]13'!C94</f>
        <v>0</v>
      </c>
      <c r="D92" s="16">
        <f>'[1]13'!D94</f>
        <v>65</v>
      </c>
      <c r="E92" s="16">
        <f>'[1]13'!E94</f>
        <v>0</v>
      </c>
      <c r="F92" s="15">
        <f t="shared" si="17"/>
        <v>335</v>
      </c>
      <c r="G92" s="15">
        <f>'[1]13'!H94</f>
        <v>0</v>
      </c>
      <c r="H92" s="16">
        <f>'[1]13'!I94</f>
        <v>0</v>
      </c>
      <c r="I92" s="16">
        <f>'[1]13'!J94</f>
        <v>0</v>
      </c>
      <c r="J92" s="16">
        <f>'[1]13'!K94</f>
        <v>0</v>
      </c>
      <c r="K92" s="15">
        <f t="shared" si="15"/>
        <v>0</v>
      </c>
      <c r="L92" s="18">
        <f>frq!C92</f>
        <v>1</v>
      </c>
      <c r="M92" s="16">
        <f t="shared" si="11"/>
        <v>0</v>
      </c>
      <c r="N92" s="16">
        <f t="shared" si="12"/>
        <v>0</v>
      </c>
      <c r="O92" s="16">
        <f t="shared" si="13"/>
        <v>0</v>
      </c>
      <c r="P92" s="16">
        <f t="shared" si="14"/>
        <v>0</v>
      </c>
      <c r="Q92" s="17">
        <f t="shared" si="16"/>
        <v>0</v>
      </c>
    </row>
    <row r="93" spans="1:17">
      <c r="A93" s="8" t="s">
        <v>135</v>
      </c>
      <c r="B93" s="15">
        <f>'[1]13'!B95</f>
        <v>270</v>
      </c>
      <c r="C93" s="16">
        <f>'[1]13'!C95</f>
        <v>0</v>
      </c>
      <c r="D93" s="16">
        <f>'[1]13'!D95</f>
        <v>65</v>
      </c>
      <c r="E93" s="16">
        <f>'[1]13'!E95</f>
        <v>0</v>
      </c>
      <c r="F93" s="15">
        <f t="shared" si="17"/>
        <v>335</v>
      </c>
      <c r="G93" s="15">
        <f>'[1]13'!H95</f>
        <v>0</v>
      </c>
      <c r="H93" s="16">
        <f>'[1]13'!I95</f>
        <v>0</v>
      </c>
      <c r="I93" s="16">
        <f>'[1]13'!J95</f>
        <v>0</v>
      </c>
      <c r="J93" s="16">
        <f>'[1]13'!K95</f>
        <v>0</v>
      </c>
      <c r="K93" s="15">
        <f t="shared" si="15"/>
        <v>0</v>
      </c>
      <c r="L93" s="18">
        <f>frq!C93</f>
        <v>1</v>
      </c>
      <c r="M93" s="16">
        <f t="shared" si="11"/>
        <v>0</v>
      </c>
      <c r="N93" s="16">
        <f t="shared" si="12"/>
        <v>0</v>
      </c>
      <c r="O93" s="16">
        <f t="shared" si="13"/>
        <v>0</v>
      </c>
      <c r="P93" s="16">
        <f t="shared" si="14"/>
        <v>0</v>
      </c>
      <c r="Q93" s="17">
        <f t="shared" si="16"/>
        <v>0</v>
      </c>
    </row>
    <row r="94" spans="1:17">
      <c r="A94" s="8" t="s">
        <v>136</v>
      </c>
      <c r="B94" s="15">
        <f>'[1]13'!B96</f>
        <v>270</v>
      </c>
      <c r="C94" s="16">
        <f>'[1]13'!C96</f>
        <v>0</v>
      </c>
      <c r="D94" s="16">
        <f>'[1]13'!D96</f>
        <v>65</v>
      </c>
      <c r="E94" s="16">
        <f>'[1]13'!E96</f>
        <v>0</v>
      </c>
      <c r="F94" s="15">
        <f t="shared" si="17"/>
        <v>335</v>
      </c>
      <c r="G94" s="15">
        <f>'[1]13'!H96</f>
        <v>0</v>
      </c>
      <c r="H94" s="16">
        <f>'[1]13'!I96</f>
        <v>0</v>
      </c>
      <c r="I94" s="16">
        <f>'[1]13'!J96</f>
        <v>0</v>
      </c>
      <c r="J94" s="16">
        <f>'[1]13'!K96</f>
        <v>0</v>
      </c>
      <c r="K94" s="15">
        <f t="shared" si="15"/>
        <v>0</v>
      </c>
      <c r="L94" s="18">
        <f>frq!C94</f>
        <v>1</v>
      </c>
      <c r="M94" s="16">
        <f t="shared" si="11"/>
        <v>0</v>
      </c>
      <c r="N94" s="16">
        <f t="shared" si="12"/>
        <v>0</v>
      </c>
      <c r="O94" s="16">
        <f t="shared" si="13"/>
        <v>0</v>
      </c>
      <c r="P94" s="16">
        <f t="shared" si="14"/>
        <v>0</v>
      </c>
      <c r="Q94" s="17">
        <f t="shared" si="16"/>
        <v>0</v>
      </c>
    </row>
    <row r="95" spans="1:17">
      <c r="A95" s="8" t="s">
        <v>137</v>
      </c>
      <c r="B95" s="15">
        <f>'[1]13'!B97</f>
        <v>270</v>
      </c>
      <c r="C95" s="16">
        <f>'[1]13'!C97</f>
        <v>0</v>
      </c>
      <c r="D95" s="16">
        <f>'[1]13'!D97</f>
        <v>65</v>
      </c>
      <c r="E95" s="16">
        <f>'[1]13'!E97</f>
        <v>0</v>
      </c>
      <c r="F95" s="15">
        <f t="shared" si="17"/>
        <v>335</v>
      </c>
      <c r="G95" s="15">
        <f>'[1]13'!H97</f>
        <v>0</v>
      </c>
      <c r="H95" s="16">
        <f>'[1]13'!I97</f>
        <v>0</v>
      </c>
      <c r="I95" s="16">
        <f>'[1]13'!J97</f>
        <v>0</v>
      </c>
      <c r="J95" s="16">
        <f>'[1]13'!K97</f>
        <v>0</v>
      </c>
      <c r="K95" s="15">
        <f t="shared" si="15"/>
        <v>0</v>
      </c>
      <c r="L95" s="18">
        <f>frq!C95</f>
        <v>1</v>
      </c>
      <c r="M95" s="16">
        <f t="shared" si="11"/>
        <v>0</v>
      </c>
      <c r="N95" s="16">
        <f t="shared" si="12"/>
        <v>0</v>
      </c>
      <c r="O95" s="16">
        <f t="shared" si="13"/>
        <v>0</v>
      </c>
      <c r="P95" s="16">
        <f t="shared" si="14"/>
        <v>0</v>
      </c>
      <c r="Q95" s="17">
        <f t="shared" si="16"/>
        <v>0</v>
      </c>
    </row>
    <row r="96" spans="1:17">
      <c r="A96" s="8" t="s">
        <v>138</v>
      </c>
      <c r="B96" s="15">
        <f>'[1]13'!B98</f>
        <v>270</v>
      </c>
      <c r="C96" s="16">
        <f>'[1]13'!C98</f>
        <v>0</v>
      </c>
      <c r="D96" s="16">
        <f>'[1]13'!D98</f>
        <v>65</v>
      </c>
      <c r="E96" s="16">
        <f>'[1]13'!E98</f>
        <v>0</v>
      </c>
      <c r="F96" s="15">
        <f t="shared" si="17"/>
        <v>335</v>
      </c>
      <c r="G96" s="15">
        <f>'[1]13'!H98</f>
        <v>0</v>
      </c>
      <c r="H96" s="16">
        <f>'[1]13'!I98</f>
        <v>0</v>
      </c>
      <c r="I96" s="16">
        <f>'[1]13'!J98</f>
        <v>0</v>
      </c>
      <c r="J96" s="16">
        <f>'[1]13'!K98</f>
        <v>0</v>
      </c>
      <c r="K96" s="15">
        <f t="shared" si="15"/>
        <v>0</v>
      </c>
      <c r="L96" s="18">
        <f>frq!C96</f>
        <v>1</v>
      </c>
      <c r="M96" s="16">
        <f t="shared" si="11"/>
        <v>0</v>
      </c>
      <c r="N96" s="16">
        <f t="shared" si="12"/>
        <v>0</v>
      </c>
      <c r="O96" s="16">
        <f t="shared" si="13"/>
        <v>0</v>
      </c>
      <c r="P96" s="16">
        <f t="shared" si="14"/>
        <v>0</v>
      </c>
      <c r="Q96" s="17">
        <f t="shared" si="16"/>
        <v>0</v>
      </c>
    </row>
    <row r="97" spans="1:17">
      <c r="A97" s="8" t="s">
        <v>139</v>
      </c>
      <c r="B97" s="15">
        <f>'[1]13'!B99</f>
        <v>270</v>
      </c>
      <c r="C97" s="16">
        <f>'[1]13'!C99</f>
        <v>0</v>
      </c>
      <c r="D97" s="16">
        <f>'[1]13'!D99</f>
        <v>65</v>
      </c>
      <c r="E97" s="16">
        <f>'[1]13'!E99</f>
        <v>0</v>
      </c>
      <c r="F97" s="15">
        <f t="shared" si="17"/>
        <v>335</v>
      </c>
      <c r="G97" s="15">
        <f>'[1]13'!H99</f>
        <v>0</v>
      </c>
      <c r="H97" s="16">
        <f>'[1]13'!I99</f>
        <v>0</v>
      </c>
      <c r="I97" s="16">
        <f>'[1]13'!J99</f>
        <v>0</v>
      </c>
      <c r="J97" s="16">
        <f>'[1]13'!K99</f>
        <v>0</v>
      </c>
      <c r="K97" s="15">
        <f t="shared" si="15"/>
        <v>0</v>
      </c>
      <c r="L97" s="18">
        <f>frq!C97</f>
        <v>1</v>
      </c>
      <c r="M97" s="16">
        <f t="shared" si="11"/>
        <v>0</v>
      </c>
      <c r="N97" s="16">
        <f t="shared" si="12"/>
        <v>0</v>
      </c>
      <c r="O97" s="16">
        <f t="shared" si="13"/>
        <v>0</v>
      </c>
      <c r="P97" s="16">
        <f t="shared" si="14"/>
        <v>0</v>
      </c>
      <c r="Q97" s="17">
        <f t="shared" si="16"/>
        <v>0</v>
      </c>
    </row>
    <row r="98" spans="1:17">
      <c r="A98" s="8" t="s">
        <v>140</v>
      </c>
      <c r="B98" s="15">
        <f>'[1]13'!B100</f>
        <v>270</v>
      </c>
      <c r="C98" s="16">
        <f>'[1]13'!C100</f>
        <v>0</v>
      </c>
      <c r="D98" s="16">
        <f>'[1]13'!D100</f>
        <v>65</v>
      </c>
      <c r="E98" s="16">
        <f>'[1]13'!E100</f>
        <v>0</v>
      </c>
      <c r="F98" s="15">
        <f t="shared" si="17"/>
        <v>335</v>
      </c>
      <c r="G98" s="15">
        <f>'[1]13'!H100</f>
        <v>0</v>
      </c>
      <c r="H98" s="16">
        <f>'[1]13'!I100</f>
        <v>0</v>
      </c>
      <c r="I98" s="16">
        <f>'[1]13'!J100</f>
        <v>0</v>
      </c>
      <c r="J98" s="16">
        <f>'[1]13'!K100</f>
        <v>0</v>
      </c>
      <c r="K98" s="15">
        <f t="shared" si="15"/>
        <v>0</v>
      </c>
      <c r="L98" s="18">
        <f>frq!C98</f>
        <v>1</v>
      </c>
      <c r="M98" s="16">
        <f t="shared" si="11"/>
        <v>0</v>
      </c>
      <c r="N98" s="16">
        <f t="shared" si="12"/>
        <v>0</v>
      </c>
      <c r="O98" s="16">
        <f t="shared" si="13"/>
        <v>0</v>
      </c>
      <c r="P98" s="16">
        <f t="shared" si="14"/>
        <v>0</v>
      </c>
      <c r="Q98" s="17">
        <f t="shared" si="16"/>
        <v>0</v>
      </c>
    </row>
    <row r="99" spans="1:17">
      <c r="A99" s="8" t="s">
        <v>171</v>
      </c>
      <c r="B99" s="15">
        <f t="shared" ref="B99:Q99" si="18">SUM(B3:B98)/4000</f>
        <v>6.48</v>
      </c>
      <c r="C99" s="15">
        <f t="shared" si="18"/>
        <v>0</v>
      </c>
      <c r="D99" s="15">
        <f t="shared" si="18"/>
        <v>1.56</v>
      </c>
      <c r="E99" s="15">
        <f t="shared" si="18"/>
        <v>0</v>
      </c>
      <c r="F99" s="15">
        <f t="shared" si="18"/>
        <v>8.0399999999999991</v>
      </c>
      <c r="G99" s="15">
        <f t="shared" si="18"/>
        <v>0</v>
      </c>
      <c r="H99" s="15">
        <f t="shared" si="18"/>
        <v>0</v>
      </c>
      <c r="I99" s="15">
        <f t="shared" si="18"/>
        <v>0</v>
      </c>
      <c r="J99" s="15">
        <f t="shared" si="18"/>
        <v>0</v>
      </c>
      <c r="K99" s="15">
        <f t="shared" si="18"/>
        <v>0</v>
      </c>
      <c r="L99" s="15">
        <f t="shared" si="18"/>
        <v>2.4E-2</v>
      </c>
      <c r="M99" s="15">
        <f t="shared" si="18"/>
        <v>0</v>
      </c>
      <c r="N99" s="15">
        <f t="shared" si="18"/>
        <v>0</v>
      </c>
      <c r="O99" s="15">
        <f t="shared" si="18"/>
        <v>0</v>
      </c>
      <c r="P99" s="15">
        <f t="shared" si="18"/>
        <v>0</v>
      </c>
      <c r="Q99" s="15">
        <f t="shared" si="18"/>
        <v>0</v>
      </c>
    </row>
  </sheetData>
  <conditionalFormatting sqref="B1:F99">
    <cfRule type="dataBar" priority="2">
      <dataBar>
        <cfvo type="min" val="0"/>
        <cfvo type="max" val="0"/>
        <color rgb="FFFFB628"/>
      </dataBar>
    </cfRule>
  </conditionalFormatting>
  <conditionalFormatting sqref="G1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R99"/>
  <sheetViews>
    <sheetView workbookViewId="0"/>
  </sheetViews>
  <sheetFormatPr defaultRowHeight="15"/>
  <cols>
    <col min="1" max="1" width="13.28515625" bestFit="1" customWidth="1"/>
  </cols>
  <sheetData>
    <row r="1" spans="1:18" ht="39">
      <c r="A1" s="192">
        <f>Allocation_SG!A1</f>
        <v>45335</v>
      </c>
      <c r="B1" s="3" t="s">
        <v>175</v>
      </c>
      <c r="C1" s="4" t="s">
        <v>175</v>
      </c>
      <c r="D1" s="4" t="s">
        <v>175</v>
      </c>
      <c r="E1" s="4" t="s">
        <v>175</v>
      </c>
      <c r="F1" s="5" t="s">
        <v>153</v>
      </c>
      <c r="G1" s="3" t="s">
        <v>176</v>
      </c>
      <c r="H1" s="4" t="s">
        <v>176</v>
      </c>
      <c r="I1" s="4" t="s">
        <v>176</v>
      </c>
      <c r="J1" s="4" t="s">
        <v>176</v>
      </c>
      <c r="K1" s="5" t="s">
        <v>176</v>
      </c>
      <c r="L1" s="6" t="s">
        <v>155</v>
      </c>
      <c r="M1" s="3" t="s">
        <v>177</v>
      </c>
      <c r="N1" s="4" t="s">
        <v>177</v>
      </c>
      <c r="O1" s="4" t="s">
        <v>177</v>
      </c>
      <c r="P1" s="4" t="s">
        <v>177</v>
      </c>
      <c r="Q1" s="4" t="s">
        <v>177</v>
      </c>
      <c r="R1" s="6" t="s">
        <v>178</v>
      </c>
    </row>
    <row r="2" spans="1:18" ht="27" thickBot="1">
      <c r="A2" s="120" t="s">
        <v>160</v>
      </c>
      <c r="B2" s="120" t="s">
        <v>161</v>
      </c>
      <c r="C2" s="121" t="s">
        <v>162</v>
      </c>
      <c r="D2" s="121" t="s">
        <v>165</v>
      </c>
      <c r="E2" s="121" t="s">
        <v>166</v>
      </c>
      <c r="F2" s="122" t="s">
        <v>184</v>
      </c>
      <c r="G2" s="120" t="s">
        <v>161</v>
      </c>
      <c r="H2" s="121" t="s">
        <v>162</v>
      </c>
      <c r="I2" s="121" t="s">
        <v>165</v>
      </c>
      <c r="J2" s="121" t="s">
        <v>166</v>
      </c>
      <c r="K2" s="122" t="s">
        <v>184</v>
      </c>
      <c r="L2" s="123" t="s">
        <v>168</v>
      </c>
      <c r="M2" s="120" t="s">
        <v>161</v>
      </c>
      <c r="N2" s="121" t="s">
        <v>162</v>
      </c>
      <c r="O2" s="121" t="s">
        <v>165</v>
      </c>
      <c r="P2" s="121" t="s">
        <v>166</v>
      </c>
      <c r="Q2" s="121" t="s">
        <v>184</v>
      </c>
      <c r="R2" s="123" t="s">
        <v>332</v>
      </c>
    </row>
    <row r="3" spans="1:18">
      <c r="A3" s="8" t="s">
        <v>45</v>
      </c>
      <c r="B3" s="198">
        <f>'[2]13'!B5</f>
        <v>40</v>
      </c>
      <c r="C3" s="199">
        <f>'[2]13'!C5</f>
        <v>50</v>
      </c>
      <c r="D3" s="199">
        <f>'[2]13'!D5</f>
        <v>0</v>
      </c>
      <c r="E3" s="199">
        <f>'[2]13'!E5</f>
        <v>0</v>
      </c>
      <c r="F3" s="15">
        <f>SUM(B3:E3)</f>
        <v>90</v>
      </c>
      <c r="G3" s="198">
        <f>'[2]13'!H5</f>
        <v>37</v>
      </c>
      <c r="H3" s="199">
        <f>'[2]13'!I5</f>
        <v>0</v>
      </c>
      <c r="I3" s="199">
        <f>'[2]13'!J5</f>
        <v>0</v>
      </c>
      <c r="J3" s="199">
        <f>'[2]13'!K5</f>
        <v>0</v>
      </c>
      <c r="K3" s="15">
        <f>SUM(G3:J3)</f>
        <v>37</v>
      </c>
      <c r="L3" s="18">
        <f>frq!C3</f>
        <v>1</v>
      </c>
      <c r="M3" s="124">
        <f>IF($L3=1,G3,IF(AND($L3=0.985,G3&gt;0.985*B3),B3*0.985,IF(AND($L3=0.965,G3&gt;0.965*B3),0.965*B3,G3)))-R3</f>
        <v>36.6</v>
      </c>
      <c r="N3" s="16">
        <f t="shared" ref="N3:N34" si="0">IF($L3=1,H3,IF(AND($L3=0.985,H3&gt;0.985*C3),C3*0.985,IF(AND($L3=0.965,H3&gt;0.965*C3),0.965*C3,H3)))</f>
        <v>0</v>
      </c>
      <c r="O3" s="16">
        <f t="shared" ref="O3:O34" si="1">IF($L3=1,I3,IF(AND($L3=0.985,I3&gt;0.985*D3),D3*0.985,IF(AND($L3=0.965,I3&gt;0.965*D3),0.965*D3,I3)))</f>
        <v>0</v>
      </c>
      <c r="P3" s="16">
        <f t="shared" ref="P3:P34" si="2">IF($L3=1,J3,IF(AND($L3=0.985,J3&gt;0.985*E3),E3*0.985,IF(AND($L3=0.965,J3&gt;0.965*E3),0.965*E3,J3)))</f>
        <v>0</v>
      </c>
      <c r="Q3" s="17">
        <f>SUM(M3:P3)</f>
        <v>36.6</v>
      </c>
      <c r="R3" s="18">
        <v>0.4</v>
      </c>
    </row>
    <row r="4" spans="1:18">
      <c r="A4" s="8" t="s">
        <v>46</v>
      </c>
      <c r="B4" s="198">
        <f>'[2]13'!B6</f>
        <v>40</v>
      </c>
      <c r="C4" s="199">
        <f>'[2]13'!C6</f>
        <v>50</v>
      </c>
      <c r="D4" s="199">
        <f>'[2]13'!D6</f>
        <v>0</v>
      </c>
      <c r="E4" s="199">
        <f>'[2]13'!E6</f>
        <v>0</v>
      </c>
      <c r="F4" s="15">
        <f>SUM(B4:E4)</f>
        <v>90</v>
      </c>
      <c r="G4" s="198">
        <f>'[2]13'!H6</f>
        <v>37</v>
      </c>
      <c r="H4" s="199">
        <f>'[2]13'!I6</f>
        <v>0</v>
      </c>
      <c r="I4" s="199">
        <f>'[2]13'!J6</f>
        <v>0</v>
      </c>
      <c r="J4" s="199">
        <f>'[2]13'!K6</f>
        <v>0</v>
      </c>
      <c r="K4" s="15">
        <f t="shared" ref="K4:K67" si="3">SUM(G4:J4)</f>
        <v>37</v>
      </c>
      <c r="L4" s="18">
        <f>frq!C4</f>
        <v>1</v>
      </c>
      <c r="M4" s="124">
        <f t="shared" ref="M4:M67" si="4">IF($L4=1,G4,IF(AND($L4=0.985,G4&gt;0.985*B4),B4*0.985,IF(AND($L4=0.965,G4&gt;0.965*B4),0.965*B4,G4)))-R4</f>
        <v>36.6</v>
      </c>
      <c r="N4" s="16">
        <f t="shared" si="0"/>
        <v>0</v>
      </c>
      <c r="O4" s="16">
        <f t="shared" si="1"/>
        <v>0</v>
      </c>
      <c r="P4" s="16">
        <f t="shared" si="2"/>
        <v>0</v>
      </c>
      <c r="Q4" s="17">
        <f t="shared" ref="Q4:Q67" si="5">SUM(M4:P4)</f>
        <v>36.6</v>
      </c>
      <c r="R4" s="18">
        <v>0.4</v>
      </c>
    </row>
    <row r="5" spans="1:18">
      <c r="A5" s="8" t="s">
        <v>47</v>
      </c>
      <c r="B5" s="198">
        <f>'[2]13'!B7</f>
        <v>40</v>
      </c>
      <c r="C5" s="199">
        <f>'[2]13'!C7</f>
        <v>50</v>
      </c>
      <c r="D5" s="199">
        <f>'[2]13'!D7</f>
        <v>0</v>
      </c>
      <c r="E5" s="199">
        <f>'[2]13'!E7</f>
        <v>0</v>
      </c>
      <c r="F5" s="15">
        <f t="shared" ref="F5:F68" si="6">SUM(B5:E5)</f>
        <v>90</v>
      </c>
      <c r="G5" s="198">
        <f>'[2]13'!H7</f>
        <v>37</v>
      </c>
      <c r="H5" s="199">
        <f>'[2]13'!I7</f>
        <v>0</v>
      </c>
      <c r="I5" s="199">
        <f>'[2]13'!J7</f>
        <v>0</v>
      </c>
      <c r="J5" s="199">
        <f>'[2]13'!K7</f>
        <v>0</v>
      </c>
      <c r="K5" s="15">
        <f t="shared" si="3"/>
        <v>37</v>
      </c>
      <c r="L5" s="18">
        <f>frq!C5</f>
        <v>1</v>
      </c>
      <c r="M5" s="124">
        <f t="shared" si="4"/>
        <v>36.6</v>
      </c>
      <c r="N5" s="16">
        <f t="shared" si="0"/>
        <v>0</v>
      </c>
      <c r="O5" s="16">
        <f t="shared" si="1"/>
        <v>0</v>
      </c>
      <c r="P5" s="16">
        <f t="shared" si="2"/>
        <v>0</v>
      </c>
      <c r="Q5" s="17">
        <f t="shared" si="5"/>
        <v>36.6</v>
      </c>
      <c r="R5" s="18">
        <v>0.4</v>
      </c>
    </row>
    <row r="6" spans="1:18">
      <c r="A6" s="8" t="s">
        <v>48</v>
      </c>
      <c r="B6" s="198">
        <f>'[2]13'!B8</f>
        <v>40</v>
      </c>
      <c r="C6" s="199">
        <f>'[2]13'!C8</f>
        <v>50</v>
      </c>
      <c r="D6" s="199">
        <f>'[2]13'!D8</f>
        <v>0</v>
      </c>
      <c r="E6" s="199">
        <f>'[2]13'!E8</f>
        <v>0</v>
      </c>
      <c r="F6" s="15">
        <f t="shared" si="6"/>
        <v>90</v>
      </c>
      <c r="G6" s="198">
        <f>'[2]13'!H8</f>
        <v>37</v>
      </c>
      <c r="H6" s="199">
        <f>'[2]13'!I8</f>
        <v>0</v>
      </c>
      <c r="I6" s="199">
        <f>'[2]13'!J8</f>
        <v>0</v>
      </c>
      <c r="J6" s="199">
        <f>'[2]13'!K8</f>
        <v>0</v>
      </c>
      <c r="K6" s="15">
        <f t="shared" si="3"/>
        <v>37</v>
      </c>
      <c r="L6" s="18">
        <f>frq!C6</f>
        <v>1</v>
      </c>
      <c r="M6" s="124">
        <f t="shared" si="4"/>
        <v>36.6</v>
      </c>
      <c r="N6" s="16">
        <f t="shared" si="0"/>
        <v>0</v>
      </c>
      <c r="O6" s="16">
        <f t="shared" si="1"/>
        <v>0</v>
      </c>
      <c r="P6" s="16">
        <f t="shared" si="2"/>
        <v>0</v>
      </c>
      <c r="Q6" s="17">
        <f t="shared" si="5"/>
        <v>36.6</v>
      </c>
      <c r="R6" s="18">
        <v>0.4</v>
      </c>
    </row>
    <row r="7" spans="1:18">
      <c r="A7" s="8" t="s">
        <v>49</v>
      </c>
      <c r="B7" s="198">
        <f>'[2]13'!B9</f>
        <v>40</v>
      </c>
      <c r="C7" s="199">
        <f>'[2]13'!C9</f>
        <v>50</v>
      </c>
      <c r="D7" s="199">
        <f>'[2]13'!D9</f>
        <v>0</v>
      </c>
      <c r="E7" s="199">
        <f>'[2]13'!E9</f>
        <v>0</v>
      </c>
      <c r="F7" s="15">
        <f t="shared" si="6"/>
        <v>90</v>
      </c>
      <c r="G7" s="198">
        <f>'[2]13'!H9</f>
        <v>37</v>
      </c>
      <c r="H7" s="199">
        <f>'[2]13'!I9</f>
        <v>0</v>
      </c>
      <c r="I7" s="199">
        <f>'[2]13'!J9</f>
        <v>0</v>
      </c>
      <c r="J7" s="199">
        <f>'[2]13'!K9</f>
        <v>0</v>
      </c>
      <c r="K7" s="15">
        <f t="shared" si="3"/>
        <v>37</v>
      </c>
      <c r="L7" s="18">
        <f>frq!C7</f>
        <v>1</v>
      </c>
      <c r="M7" s="124">
        <f t="shared" si="4"/>
        <v>36.6</v>
      </c>
      <c r="N7" s="16">
        <f t="shared" si="0"/>
        <v>0</v>
      </c>
      <c r="O7" s="16">
        <f t="shared" si="1"/>
        <v>0</v>
      </c>
      <c r="P7" s="16">
        <f t="shared" si="2"/>
        <v>0</v>
      </c>
      <c r="Q7" s="17">
        <f t="shared" si="5"/>
        <v>36.6</v>
      </c>
      <c r="R7" s="18">
        <v>0.4</v>
      </c>
    </row>
    <row r="8" spans="1:18">
      <c r="A8" s="8" t="s">
        <v>50</v>
      </c>
      <c r="B8" s="198">
        <f>'[2]13'!B10</f>
        <v>40</v>
      </c>
      <c r="C8" s="199">
        <f>'[2]13'!C10</f>
        <v>50</v>
      </c>
      <c r="D8" s="199">
        <f>'[2]13'!D10</f>
        <v>0</v>
      </c>
      <c r="E8" s="199">
        <f>'[2]13'!E10</f>
        <v>0</v>
      </c>
      <c r="F8" s="15">
        <f t="shared" si="6"/>
        <v>90</v>
      </c>
      <c r="G8" s="198">
        <f>'[2]13'!H10</f>
        <v>37</v>
      </c>
      <c r="H8" s="199">
        <f>'[2]13'!I10</f>
        <v>0</v>
      </c>
      <c r="I8" s="199">
        <f>'[2]13'!J10</f>
        <v>0</v>
      </c>
      <c r="J8" s="199">
        <f>'[2]13'!K10</f>
        <v>0</v>
      </c>
      <c r="K8" s="15">
        <f t="shared" si="3"/>
        <v>37</v>
      </c>
      <c r="L8" s="18">
        <f>frq!C8</f>
        <v>1</v>
      </c>
      <c r="M8" s="124">
        <f t="shared" si="4"/>
        <v>36.6</v>
      </c>
      <c r="N8" s="16">
        <f t="shared" si="0"/>
        <v>0</v>
      </c>
      <c r="O8" s="16">
        <f t="shared" si="1"/>
        <v>0</v>
      </c>
      <c r="P8" s="16">
        <f t="shared" si="2"/>
        <v>0</v>
      </c>
      <c r="Q8" s="17">
        <f t="shared" si="5"/>
        <v>36.6</v>
      </c>
      <c r="R8" s="18">
        <v>0.4</v>
      </c>
    </row>
    <row r="9" spans="1:18">
      <c r="A9" s="8" t="s">
        <v>51</v>
      </c>
      <c r="B9" s="198">
        <f>'[2]13'!B11</f>
        <v>40</v>
      </c>
      <c r="C9" s="199">
        <f>'[2]13'!C11</f>
        <v>50</v>
      </c>
      <c r="D9" s="199">
        <f>'[2]13'!D11</f>
        <v>0</v>
      </c>
      <c r="E9" s="199">
        <f>'[2]13'!E11</f>
        <v>0</v>
      </c>
      <c r="F9" s="15">
        <f t="shared" si="6"/>
        <v>90</v>
      </c>
      <c r="G9" s="198">
        <f>'[2]13'!H11</f>
        <v>37</v>
      </c>
      <c r="H9" s="199">
        <f>'[2]13'!I11</f>
        <v>0</v>
      </c>
      <c r="I9" s="199">
        <f>'[2]13'!J11</f>
        <v>0</v>
      </c>
      <c r="J9" s="199">
        <f>'[2]13'!K11</f>
        <v>0</v>
      </c>
      <c r="K9" s="15">
        <f t="shared" si="3"/>
        <v>37</v>
      </c>
      <c r="L9" s="18">
        <f>frq!C9</f>
        <v>1</v>
      </c>
      <c r="M9" s="124">
        <f t="shared" si="4"/>
        <v>36.6</v>
      </c>
      <c r="N9" s="16">
        <f t="shared" si="0"/>
        <v>0</v>
      </c>
      <c r="O9" s="16">
        <f t="shared" si="1"/>
        <v>0</v>
      </c>
      <c r="P9" s="16">
        <f t="shared" si="2"/>
        <v>0</v>
      </c>
      <c r="Q9" s="17">
        <f t="shared" si="5"/>
        <v>36.6</v>
      </c>
      <c r="R9" s="18">
        <v>0.4</v>
      </c>
    </row>
    <row r="10" spans="1:18">
      <c r="A10" s="8" t="s">
        <v>52</v>
      </c>
      <c r="B10" s="198">
        <f>'[2]13'!B12</f>
        <v>40</v>
      </c>
      <c r="C10" s="199">
        <f>'[2]13'!C12</f>
        <v>50</v>
      </c>
      <c r="D10" s="199">
        <f>'[2]13'!D12</f>
        <v>0</v>
      </c>
      <c r="E10" s="199">
        <f>'[2]13'!E12</f>
        <v>0</v>
      </c>
      <c r="F10" s="15">
        <f t="shared" si="6"/>
        <v>90</v>
      </c>
      <c r="G10" s="198">
        <f>'[2]13'!H12</f>
        <v>37</v>
      </c>
      <c r="H10" s="199">
        <f>'[2]13'!I12</f>
        <v>0</v>
      </c>
      <c r="I10" s="199">
        <f>'[2]13'!J12</f>
        <v>0</v>
      </c>
      <c r="J10" s="199">
        <f>'[2]13'!K12</f>
        <v>0</v>
      </c>
      <c r="K10" s="15">
        <f t="shared" si="3"/>
        <v>37</v>
      </c>
      <c r="L10" s="18">
        <f>frq!C10</f>
        <v>1</v>
      </c>
      <c r="M10" s="124">
        <f t="shared" si="4"/>
        <v>36.6</v>
      </c>
      <c r="N10" s="16">
        <f t="shared" si="0"/>
        <v>0</v>
      </c>
      <c r="O10" s="16">
        <f t="shared" si="1"/>
        <v>0</v>
      </c>
      <c r="P10" s="16">
        <f t="shared" si="2"/>
        <v>0</v>
      </c>
      <c r="Q10" s="17">
        <f t="shared" si="5"/>
        <v>36.6</v>
      </c>
      <c r="R10" s="18">
        <v>0.4</v>
      </c>
    </row>
    <row r="11" spans="1:18">
      <c r="A11" s="8" t="s">
        <v>53</v>
      </c>
      <c r="B11" s="198">
        <f>'[2]13'!B13</f>
        <v>40</v>
      </c>
      <c r="C11" s="199">
        <f>'[2]13'!C13</f>
        <v>50</v>
      </c>
      <c r="D11" s="199">
        <f>'[2]13'!D13</f>
        <v>0</v>
      </c>
      <c r="E11" s="199">
        <f>'[2]13'!E13</f>
        <v>0</v>
      </c>
      <c r="F11" s="15">
        <f t="shared" si="6"/>
        <v>90</v>
      </c>
      <c r="G11" s="198">
        <f>'[2]13'!H13</f>
        <v>37</v>
      </c>
      <c r="H11" s="199">
        <f>'[2]13'!I13</f>
        <v>0</v>
      </c>
      <c r="I11" s="199">
        <f>'[2]13'!J13</f>
        <v>0</v>
      </c>
      <c r="J11" s="199">
        <f>'[2]13'!K13</f>
        <v>0</v>
      </c>
      <c r="K11" s="15">
        <f t="shared" si="3"/>
        <v>37</v>
      </c>
      <c r="L11" s="18">
        <f>frq!C11</f>
        <v>1</v>
      </c>
      <c r="M11" s="124">
        <f t="shared" si="4"/>
        <v>36.6</v>
      </c>
      <c r="N11" s="16">
        <f t="shared" si="0"/>
        <v>0</v>
      </c>
      <c r="O11" s="16">
        <f t="shared" si="1"/>
        <v>0</v>
      </c>
      <c r="P11" s="16">
        <f t="shared" si="2"/>
        <v>0</v>
      </c>
      <c r="Q11" s="17">
        <f t="shared" si="5"/>
        <v>36.6</v>
      </c>
      <c r="R11" s="18">
        <v>0.4</v>
      </c>
    </row>
    <row r="12" spans="1:18">
      <c r="A12" s="8" t="s">
        <v>54</v>
      </c>
      <c r="B12" s="198">
        <f>'[2]13'!B14</f>
        <v>40</v>
      </c>
      <c r="C12" s="199">
        <f>'[2]13'!C14</f>
        <v>50</v>
      </c>
      <c r="D12" s="199">
        <f>'[2]13'!D14</f>
        <v>0</v>
      </c>
      <c r="E12" s="199">
        <f>'[2]13'!E14</f>
        <v>0</v>
      </c>
      <c r="F12" s="15">
        <f t="shared" si="6"/>
        <v>90</v>
      </c>
      <c r="G12" s="198">
        <f>'[2]13'!H14</f>
        <v>37</v>
      </c>
      <c r="H12" s="199">
        <f>'[2]13'!I14</f>
        <v>0</v>
      </c>
      <c r="I12" s="199">
        <f>'[2]13'!J14</f>
        <v>0</v>
      </c>
      <c r="J12" s="199">
        <f>'[2]13'!K14</f>
        <v>0</v>
      </c>
      <c r="K12" s="15">
        <f t="shared" si="3"/>
        <v>37</v>
      </c>
      <c r="L12" s="18">
        <f>frq!C12</f>
        <v>1</v>
      </c>
      <c r="M12" s="124">
        <f t="shared" si="4"/>
        <v>36.6</v>
      </c>
      <c r="N12" s="16">
        <f t="shared" si="0"/>
        <v>0</v>
      </c>
      <c r="O12" s="16">
        <f t="shared" si="1"/>
        <v>0</v>
      </c>
      <c r="P12" s="16">
        <f t="shared" si="2"/>
        <v>0</v>
      </c>
      <c r="Q12" s="17">
        <f t="shared" si="5"/>
        <v>36.6</v>
      </c>
      <c r="R12" s="18">
        <v>0.4</v>
      </c>
    </row>
    <row r="13" spans="1:18">
      <c r="A13" s="8" t="s">
        <v>55</v>
      </c>
      <c r="B13" s="198">
        <f>'[2]13'!B15</f>
        <v>40</v>
      </c>
      <c r="C13" s="199">
        <f>'[2]13'!C15</f>
        <v>50</v>
      </c>
      <c r="D13" s="199">
        <f>'[2]13'!D15</f>
        <v>0</v>
      </c>
      <c r="E13" s="199">
        <f>'[2]13'!E15</f>
        <v>0</v>
      </c>
      <c r="F13" s="15">
        <f t="shared" si="6"/>
        <v>90</v>
      </c>
      <c r="G13" s="198">
        <f>'[2]13'!H15</f>
        <v>37</v>
      </c>
      <c r="H13" s="199">
        <f>'[2]13'!I15</f>
        <v>0</v>
      </c>
      <c r="I13" s="199">
        <f>'[2]13'!J15</f>
        <v>0</v>
      </c>
      <c r="J13" s="199">
        <f>'[2]13'!K15</f>
        <v>0</v>
      </c>
      <c r="K13" s="15">
        <f t="shared" si="3"/>
        <v>37</v>
      </c>
      <c r="L13" s="18">
        <f>frq!C13</f>
        <v>1</v>
      </c>
      <c r="M13" s="124">
        <f t="shared" si="4"/>
        <v>36.6</v>
      </c>
      <c r="N13" s="16">
        <f t="shared" si="0"/>
        <v>0</v>
      </c>
      <c r="O13" s="16">
        <f t="shared" si="1"/>
        <v>0</v>
      </c>
      <c r="P13" s="16">
        <f t="shared" si="2"/>
        <v>0</v>
      </c>
      <c r="Q13" s="17">
        <f t="shared" si="5"/>
        <v>36.6</v>
      </c>
      <c r="R13" s="18">
        <v>0.4</v>
      </c>
    </row>
    <row r="14" spans="1:18">
      <c r="A14" s="8" t="s">
        <v>56</v>
      </c>
      <c r="B14" s="198">
        <f>'[2]13'!B16</f>
        <v>40</v>
      </c>
      <c r="C14" s="199">
        <f>'[2]13'!C16</f>
        <v>50</v>
      </c>
      <c r="D14" s="199">
        <f>'[2]13'!D16</f>
        <v>0</v>
      </c>
      <c r="E14" s="199">
        <f>'[2]13'!E16</f>
        <v>0</v>
      </c>
      <c r="F14" s="15">
        <f t="shared" si="6"/>
        <v>90</v>
      </c>
      <c r="G14" s="198">
        <f>'[2]13'!H16</f>
        <v>37</v>
      </c>
      <c r="H14" s="199">
        <f>'[2]13'!I16</f>
        <v>0</v>
      </c>
      <c r="I14" s="199">
        <f>'[2]13'!J16</f>
        <v>0</v>
      </c>
      <c r="J14" s="199">
        <f>'[2]13'!K16</f>
        <v>0</v>
      </c>
      <c r="K14" s="15">
        <f t="shared" si="3"/>
        <v>37</v>
      </c>
      <c r="L14" s="18">
        <f>frq!C14</f>
        <v>1</v>
      </c>
      <c r="M14" s="124">
        <f t="shared" si="4"/>
        <v>36.6</v>
      </c>
      <c r="N14" s="16">
        <f t="shared" si="0"/>
        <v>0</v>
      </c>
      <c r="O14" s="16">
        <f t="shared" si="1"/>
        <v>0</v>
      </c>
      <c r="P14" s="16">
        <f t="shared" si="2"/>
        <v>0</v>
      </c>
      <c r="Q14" s="17">
        <f t="shared" si="5"/>
        <v>36.6</v>
      </c>
      <c r="R14" s="18">
        <v>0.4</v>
      </c>
    </row>
    <row r="15" spans="1:18">
      <c r="A15" s="8" t="s">
        <v>57</v>
      </c>
      <c r="B15" s="198">
        <f>'[2]13'!B17</f>
        <v>40</v>
      </c>
      <c r="C15" s="199">
        <f>'[2]13'!C17</f>
        <v>50</v>
      </c>
      <c r="D15" s="199">
        <f>'[2]13'!D17</f>
        <v>0</v>
      </c>
      <c r="E15" s="199">
        <f>'[2]13'!E17</f>
        <v>0</v>
      </c>
      <c r="F15" s="15">
        <f t="shared" si="6"/>
        <v>90</v>
      </c>
      <c r="G15" s="198">
        <f>'[2]13'!H17</f>
        <v>37</v>
      </c>
      <c r="H15" s="199">
        <f>'[2]13'!I17</f>
        <v>0</v>
      </c>
      <c r="I15" s="199">
        <f>'[2]13'!J17</f>
        <v>0</v>
      </c>
      <c r="J15" s="199">
        <f>'[2]13'!K17</f>
        <v>0</v>
      </c>
      <c r="K15" s="15">
        <f t="shared" si="3"/>
        <v>37</v>
      </c>
      <c r="L15" s="18">
        <f>frq!C15</f>
        <v>1</v>
      </c>
      <c r="M15" s="124">
        <f t="shared" si="4"/>
        <v>36.6</v>
      </c>
      <c r="N15" s="16">
        <f t="shared" si="0"/>
        <v>0</v>
      </c>
      <c r="O15" s="16">
        <f t="shared" si="1"/>
        <v>0</v>
      </c>
      <c r="P15" s="16">
        <f t="shared" si="2"/>
        <v>0</v>
      </c>
      <c r="Q15" s="17">
        <f t="shared" si="5"/>
        <v>36.6</v>
      </c>
      <c r="R15" s="18">
        <v>0.4</v>
      </c>
    </row>
    <row r="16" spans="1:18">
      <c r="A16" s="8" t="s">
        <v>58</v>
      </c>
      <c r="B16" s="198">
        <f>'[2]13'!B18</f>
        <v>40</v>
      </c>
      <c r="C16" s="199">
        <f>'[2]13'!C18</f>
        <v>50</v>
      </c>
      <c r="D16" s="199">
        <f>'[2]13'!D18</f>
        <v>0</v>
      </c>
      <c r="E16" s="199">
        <f>'[2]13'!E18</f>
        <v>0</v>
      </c>
      <c r="F16" s="15">
        <f t="shared" si="6"/>
        <v>90</v>
      </c>
      <c r="G16" s="198">
        <f>'[2]13'!H18</f>
        <v>37</v>
      </c>
      <c r="H16" s="199">
        <f>'[2]13'!I18</f>
        <v>0</v>
      </c>
      <c r="I16" s="199">
        <f>'[2]13'!J18</f>
        <v>0</v>
      </c>
      <c r="J16" s="199">
        <f>'[2]13'!K18</f>
        <v>0</v>
      </c>
      <c r="K16" s="15">
        <f t="shared" si="3"/>
        <v>37</v>
      </c>
      <c r="L16" s="18">
        <f>frq!C16</f>
        <v>1</v>
      </c>
      <c r="M16" s="124">
        <f t="shared" si="4"/>
        <v>36.6</v>
      </c>
      <c r="N16" s="16">
        <f t="shared" si="0"/>
        <v>0</v>
      </c>
      <c r="O16" s="16">
        <f t="shared" si="1"/>
        <v>0</v>
      </c>
      <c r="P16" s="16">
        <f t="shared" si="2"/>
        <v>0</v>
      </c>
      <c r="Q16" s="17">
        <f t="shared" si="5"/>
        <v>36.6</v>
      </c>
      <c r="R16" s="18">
        <v>0.4</v>
      </c>
    </row>
    <row r="17" spans="1:18">
      <c r="A17" s="8" t="s">
        <v>59</v>
      </c>
      <c r="B17" s="198">
        <f>'[2]13'!B19</f>
        <v>40</v>
      </c>
      <c r="C17" s="199">
        <f>'[2]13'!C19</f>
        <v>50</v>
      </c>
      <c r="D17" s="199">
        <f>'[2]13'!D19</f>
        <v>0</v>
      </c>
      <c r="E17" s="199">
        <f>'[2]13'!E19</f>
        <v>0</v>
      </c>
      <c r="F17" s="15">
        <f t="shared" si="6"/>
        <v>90</v>
      </c>
      <c r="G17" s="198">
        <f>'[2]13'!H19</f>
        <v>37</v>
      </c>
      <c r="H17" s="199">
        <f>'[2]13'!I19</f>
        <v>0</v>
      </c>
      <c r="I17" s="199">
        <f>'[2]13'!J19</f>
        <v>0</v>
      </c>
      <c r="J17" s="199">
        <f>'[2]13'!K19</f>
        <v>0</v>
      </c>
      <c r="K17" s="15">
        <f t="shared" si="3"/>
        <v>37</v>
      </c>
      <c r="L17" s="18">
        <f>frq!C17</f>
        <v>1</v>
      </c>
      <c r="M17" s="124">
        <f t="shared" si="4"/>
        <v>36.6</v>
      </c>
      <c r="N17" s="16">
        <f t="shared" si="0"/>
        <v>0</v>
      </c>
      <c r="O17" s="16">
        <f t="shared" si="1"/>
        <v>0</v>
      </c>
      <c r="P17" s="16">
        <f t="shared" si="2"/>
        <v>0</v>
      </c>
      <c r="Q17" s="17">
        <f t="shared" si="5"/>
        <v>36.6</v>
      </c>
      <c r="R17" s="18">
        <v>0.4</v>
      </c>
    </row>
    <row r="18" spans="1:18">
      <c r="A18" s="8" t="s">
        <v>60</v>
      </c>
      <c r="B18" s="198">
        <f>'[2]13'!B20</f>
        <v>40</v>
      </c>
      <c r="C18" s="199">
        <f>'[2]13'!C20</f>
        <v>50</v>
      </c>
      <c r="D18" s="199">
        <f>'[2]13'!D20</f>
        <v>0</v>
      </c>
      <c r="E18" s="199">
        <f>'[2]13'!E20</f>
        <v>0</v>
      </c>
      <c r="F18" s="15">
        <f t="shared" si="6"/>
        <v>90</v>
      </c>
      <c r="G18" s="198">
        <f>'[2]13'!H20</f>
        <v>37</v>
      </c>
      <c r="H18" s="199">
        <f>'[2]13'!I20</f>
        <v>0</v>
      </c>
      <c r="I18" s="199">
        <f>'[2]13'!J20</f>
        <v>0</v>
      </c>
      <c r="J18" s="199">
        <f>'[2]13'!K20</f>
        <v>0</v>
      </c>
      <c r="K18" s="15">
        <f t="shared" si="3"/>
        <v>37</v>
      </c>
      <c r="L18" s="18">
        <f>frq!C18</f>
        <v>1</v>
      </c>
      <c r="M18" s="124">
        <f t="shared" si="4"/>
        <v>36.6</v>
      </c>
      <c r="N18" s="16">
        <f t="shared" si="0"/>
        <v>0</v>
      </c>
      <c r="O18" s="16">
        <f t="shared" si="1"/>
        <v>0</v>
      </c>
      <c r="P18" s="16">
        <f t="shared" si="2"/>
        <v>0</v>
      </c>
      <c r="Q18" s="17">
        <f t="shared" si="5"/>
        <v>36.6</v>
      </c>
      <c r="R18" s="18">
        <v>0.4</v>
      </c>
    </row>
    <row r="19" spans="1:18">
      <c r="A19" s="8" t="s">
        <v>61</v>
      </c>
      <c r="B19" s="198">
        <f>'[2]13'!B21</f>
        <v>40</v>
      </c>
      <c r="C19" s="199">
        <f>'[2]13'!C21</f>
        <v>50</v>
      </c>
      <c r="D19" s="199">
        <f>'[2]13'!D21</f>
        <v>0</v>
      </c>
      <c r="E19" s="199">
        <f>'[2]13'!E21</f>
        <v>0</v>
      </c>
      <c r="F19" s="15">
        <f t="shared" si="6"/>
        <v>90</v>
      </c>
      <c r="G19" s="198">
        <f>'[2]13'!H21</f>
        <v>37</v>
      </c>
      <c r="H19" s="199">
        <f>'[2]13'!I21</f>
        <v>0</v>
      </c>
      <c r="I19" s="199">
        <f>'[2]13'!J21</f>
        <v>0</v>
      </c>
      <c r="J19" s="199">
        <f>'[2]13'!K21</f>
        <v>0</v>
      </c>
      <c r="K19" s="15">
        <f t="shared" si="3"/>
        <v>37</v>
      </c>
      <c r="L19" s="18">
        <f>frq!C19</f>
        <v>1</v>
      </c>
      <c r="M19" s="124">
        <f t="shared" si="4"/>
        <v>36.6</v>
      </c>
      <c r="N19" s="16">
        <f t="shared" si="0"/>
        <v>0</v>
      </c>
      <c r="O19" s="16">
        <f t="shared" si="1"/>
        <v>0</v>
      </c>
      <c r="P19" s="16">
        <f t="shared" si="2"/>
        <v>0</v>
      </c>
      <c r="Q19" s="17">
        <f t="shared" si="5"/>
        <v>36.6</v>
      </c>
      <c r="R19" s="18">
        <v>0.4</v>
      </c>
    </row>
    <row r="20" spans="1:18">
      <c r="A20" s="8" t="s">
        <v>62</v>
      </c>
      <c r="B20" s="198">
        <f>'[2]13'!B22</f>
        <v>40</v>
      </c>
      <c r="C20" s="199">
        <f>'[2]13'!C22</f>
        <v>50</v>
      </c>
      <c r="D20" s="199">
        <f>'[2]13'!D22</f>
        <v>0</v>
      </c>
      <c r="E20" s="199">
        <f>'[2]13'!E22</f>
        <v>0</v>
      </c>
      <c r="F20" s="15">
        <f t="shared" si="6"/>
        <v>90</v>
      </c>
      <c r="G20" s="198">
        <f>'[2]13'!H22</f>
        <v>38</v>
      </c>
      <c r="H20" s="199">
        <f>'[2]13'!I22</f>
        <v>0</v>
      </c>
      <c r="I20" s="199">
        <f>'[2]13'!J22</f>
        <v>0</v>
      </c>
      <c r="J20" s="199">
        <f>'[2]13'!K22</f>
        <v>0</v>
      </c>
      <c r="K20" s="15">
        <f t="shared" si="3"/>
        <v>38</v>
      </c>
      <c r="L20" s="18">
        <f>frq!C20</f>
        <v>1</v>
      </c>
      <c r="M20" s="124">
        <f t="shared" si="4"/>
        <v>37.6</v>
      </c>
      <c r="N20" s="16">
        <f t="shared" si="0"/>
        <v>0</v>
      </c>
      <c r="O20" s="16">
        <f t="shared" si="1"/>
        <v>0</v>
      </c>
      <c r="P20" s="16">
        <f t="shared" si="2"/>
        <v>0</v>
      </c>
      <c r="Q20" s="17">
        <f t="shared" si="5"/>
        <v>37.6</v>
      </c>
      <c r="R20" s="18">
        <v>0.4</v>
      </c>
    </row>
    <row r="21" spans="1:18">
      <c r="A21" s="8" t="s">
        <v>63</v>
      </c>
      <c r="B21" s="198">
        <f>'[2]13'!B23</f>
        <v>40</v>
      </c>
      <c r="C21" s="199">
        <f>'[2]13'!C23</f>
        <v>50</v>
      </c>
      <c r="D21" s="199">
        <f>'[2]13'!D23</f>
        <v>0</v>
      </c>
      <c r="E21" s="199">
        <f>'[2]13'!E23</f>
        <v>0</v>
      </c>
      <c r="F21" s="15">
        <f t="shared" si="6"/>
        <v>90</v>
      </c>
      <c r="G21" s="198">
        <f>'[2]13'!H23</f>
        <v>38</v>
      </c>
      <c r="H21" s="199">
        <f>'[2]13'!I23</f>
        <v>0</v>
      </c>
      <c r="I21" s="199">
        <f>'[2]13'!J23</f>
        <v>0</v>
      </c>
      <c r="J21" s="199">
        <f>'[2]13'!K23</f>
        <v>0</v>
      </c>
      <c r="K21" s="15">
        <f t="shared" si="3"/>
        <v>38</v>
      </c>
      <c r="L21" s="18">
        <f>frq!C21</f>
        <v>1</v>
      </c>
      <c r="M21" s="124">
        <f t="shared" si="4"/>
        <v>37.6</v>
      </c>
      <c r="N21" s="16">
        <f t="shared" si="0"/>
        <v>0</v>
      </c>
      <c r="O21" s="16">
        <f t="shared" si="1"/>
        <v>0</v>
      </c>
      <c r="P21" s="16">
        <f t="shared" si="2"/>
        <v>0</v>
      </c>
      <c r="Q21" s="17">
        <f t="shared" si="5"/>
        <v>37.6</v>
      </c>
      <c r="R21" s="18">
        <v>0.4</v>
      </c>
    </row>
    <row r="22" spans="1:18">
      <c r="A22" s="8" t="s">
        <v>64</v>
      </c>
      <c r="B22" s="198">
        <f>'[2]13'!B24</f>
        <v>40</v>
      </c>
      <c r="C22" s="199">
        <f>'[2]13'!C24</f>
        <v>50</v>
      </c>
      <c r="D22" s="199">
        <f>'[2]13'!D24</f>
        <v>0</v>
      </c>
      <c r="E22" s="199">
        <f>'[2]13'!E24</f>
        <v>0</v>
      </c>
      <c r="F22" s="15">
        <f t="shared" si="6"/>
        <v>90</v>
      </c>
      <c r="G22" s="198">
        <f>'[2]13'!H24</f>
        <v>38</v>
      </c>
      <c r="H22" s="199">
        <f>'[2]13'!I24</f>
        <v>0</v>
      </c>
      <c r="I22" s="199">
        <f>'[2]13'!J24</f>
        <v>0</v>
      </c>
      <c r="J22" s="199">
        <f>'[2]13'!K24</f>
        <v>0</v>
      </c>
      <c r="K22" s="15">
        <f t="shared" si="3"/>
        <v>38</v>
      </c>
      <c r="L22" s="18">
        <f>frq!C22</f>
        <v>1</v>
      </c>
      <c r="M22" s="124">
        <f t="shared" si="4"/>
        <v>37.6</v>
      </c>
      <c r="N22" s="16">
        <f t="shared" si="0"/>
        <v>0</v>
      </c>
      <c r="O22" s="16">
        <f t="shared" si="1"/>
        <v>0</v>
      </c>
      <c r="P22" s="16">
        <f t="shared" si="2"/>
        <v>0</v>
      </c>
      <c r="Q22" s="17">
        <f t="shared" si="5"/>
        <v>37.6</v>
      </c>
      <c r="R22" s="18">
        <v>0.4</v>
      </c>
    </row>
    <row r="23" spans="1:18">
      <c r="A23" s="8" t="s">
        <v>65</v>
      </c>
      <c r="B23" s="198">
        <f>'[2]13'!B25</f>
        <v>40</v>
      </c>
      <c r="C23" s="199">
        <f>'[2]13'!C25</f>
        <v>50</v>
      </c>
      <c r="D23" s="199">
        <f>'[2]13'!D25</f>
        <v>0</v>
      </c>
      <c r="E23" s="199">
        <f>'[2]13'!E25</f>
        <v>0</v>
      </c>
      <c r="F23" s="15">
        <f t="shared" si="6"/>
        <v>90</v>
      </c>
      <c r="G23" s="198">
        <f>'[2]13'!H25</f>
        <v>38</v>
      </c>
      <c r="H23" s="199">
        <f>'[2]13'!I25</f>
        <v>0</v>
      </c>
      <c r="I23" s="199">
        <f>'[2]13'!J25</f>
        <v>0</v>
      </c>
      <c r="J23" s="199">
        <f>'[2]13'!K25</f>
        <v>0</v>
      </c>
      <c r="K23" s="15">
        <f t="shared" si="3"/>
        <v>38</v>
      </c>
      <c r="L23" s="18">
        <f>frq!C23</f>
        <v>1</v>
      </c>
      <c r="M23" s="124">
        <f t="shared" si="4"/>
        <v>37.6</v>
      </c>
      <c r="N23" s="16">
        <f t="shared" si="0"/>
        <v>0</v>
      </c>
      <c r="O23" s="16">
        <f t="shared" si="1"/>
        <v>0</v>
      </c>
      <c r="P23" s="16">
        <f t="shared" si="2"/>
        <v>0</v>
      </c>
      <c r="Q23" s="17">
        <f t="shared" si="5"/>
        <v>37.6</v>
      </c>
      <c r="R23" s="18">
        <v>0.4</v>
      </c>
    </row>
    <row r="24" spans="1:18">
      <c r="A24" s="8" t="s">
        <v>66</v>
      </c>
      <c r="B24" s="198">
        <f>'[2]13'!B26</f>
        <v>40</v>
      </c>
      <c r="C24" s="199">
        <f>'[2]13'!C26</f>
        <v>50</v>
      </c>
      <c r="D24" s="199">
        <f>'[2]13'!D26</f>
        <v>0</v>
      </c>
      <c r="E24" s="199">
        <f>'[2]13'!E26</f>
        <v>0</v>
      </c>
      <c r="F24" s="15">
        <f t="shared" si="6"/>
        <v>90</v>
      </c>
      <c r="G24" s="198">
        <f>'[2]13'!H26</f>
        <v>38</v>
      </c>
      <c r="H24" s="199">
        <f>'[2]13'!I26</f>
        <v>0</v>
      </c>
      <c r="I24" s="199">
        <f>'[2]13'!J26</f>
        <v>0</v>
      </c>
      <c r="J24" s="199">
        <f>'[2]13'!K26</f>
        <v>0</v>
      </c>
      <c r="K24" s="15">
        <f t="shared" si="3"/>
        <v>38</v>
      </c>
      <c r="L24" s="18">
        <f>frq!C24</f>
        <v>1</v>
      </c>
      <c r="M24" s="124">
        <f t="shared" si="4"/>
        <v>37.6</v>
      </c>
      <c r="N24" s="16">
        <f t="shared" si="0"/>
        <v>0</v>
      </c>
      <c r="O24" s="16">
        <f t="shared" si="1"/>
        <v>0</v>
      </c>
      <c r="P24" s="16">
        <f t="shared" si="2"/>
        <v>0</v>
      </c>
      <c r="Q24" s="17">
        <f t="shared" si="5"/>
        <v>37.6</v>
      </c>
      <c r="R24" s="18">
        <v>0.4</v>
      </c>
    </row>
    <row r="25" spans="1:18">
      <c r="A25" s="8" t="s">
        <v>67</v>
      </c>
      <c r="B25" s="198">
        <f>'[2]13'!B27</f>
        <v>40</v>
      </c>
      <c r="C25" s="199">
        <f>'[2]13'!C27</f>
        <v>50</v>
      </c>
      <c r="D25" s="199">
        <f>'[2]13'!D27</f>
        <v>0</v>
      </c>
      <c r="E25" s="199">
        <f>'[2]13'!E27</f>
        <v>0</v>
      </c>
      <c r="F25" s="15">
        <f t="shared" si="6"/>
        <v>90</v>
      </c>
      <c r="G25" s="198">
        <f>'[2]13'!H27</f>
        <v>38</v>
      </c>
      <c r="H25" s="199">
        <f>'[2]13'!I27</f>
        <v>0</v>
      </c>
      <c r="I25" s="199">
        <f>'[2]13'!J27</f>
        <v>0</v>
      </c>
      <c r="J25" s="199">
        <f>'[2]13'!K27</f>
        <v>0</v>
      </c>
      <c r="K25" s="15">
        <f t="shared" si="3"/>
        <v>38</v>
      </c>
      <c r="L25" s="18">
        <f>frq!C25</f>
        <v>1</v>
      </c>
      <c r="M25" s="124">
        <f t="shared" si="4"/>
        <v>37.6</v>
      </c>
      <c r="N25" s="16">
        <f t="shared" si="0"/>
        <v>0</v>
      </c>
      <c r="O25" s="16">
        <f t="shared" si="1"/>
        <v>0</v>
      </c>
      <c r="P25" s="16">
        <f t="shared" si="2"/>
        <v>0</v>
      </c>
      <c r="Q25" s="17">
        <f t="shared" si="5"/>
        <v>37.6</v>
      </c>
      <c r="R25" s="18">
        <v>0.4</v>
      </c>
    </row>
    <row r="26" spans="1:18">
      <c r="A26" s="8" t="s">
        <v>68</v>
      </c>
      <c r="B26" s="198">
        <f>'[2]13'!B28</f>
        <v>40</v>
      </c>
      <c r="C26" s="199">
        <f>'[2]13'!C28</f>
        <v>50</v>
      </c>
      <c r="D26" s="199">
        <f>'[2]13'!D28</f>
        <v>0</v>
      </c>
      <c r="E26" s="199">
        <f>'[2]13'!E28</f>
        <v>0</v>
      </c>
      <c r="F26" s="15">
        <f t="shared" si="6"/>
        <v>90</v>
      </c>
      <c r="G26" s="198">
        <f>'[2]13'!H28</f>
        <v>38</v>
      </c>
      <c r="H26" s="199">
        <f>'[2]13'!I28</f>
        <v>0</v>
      </c>
      <c r="I26" s="199">
        <f>'[2]13'!J28</f>
        <v>0</v>
      </c>
      <c r="J26" s="199">
        <f>'[2]13'!K28</f>
        <v>0</v>
      </c>
      <c r="K26" s="15">
        <f t="shared" si="3"/>
        <v>38</v>
      </c>
      <c r="L26" s="18">
        <f>frq!C26</f>
        <v>1</v>
      </c>
      <c r="M26" s="124">
        <f t="shared" si="4"/>
        <v>37.6</v>
      </c>
      <c r="N26" s="16">
        <f t="shared" si="0"/>
        <v>0</v>
      </c>
      <c r="O26" s="16">
        <f t="shared" si="1"/>
        <v>0</v>
      </c>
      <c r="P26" s="16">
        <f t="shared" si="2"/>
        <v>0</v>
      </c>
      <c r="Q26" s="17">
        <f t="shared" si="5"/>
        <v>37.6</v>
      </c>
      <c r="R26" s="18">
        <v>0.4</v>
      </c>
    </row>
    <row r="27" spans="1:18">
      <c r="A27" s="8" t="s">
        <v>69</v>
      </c>
      <c r="B27" s="198">
        <f>'[2]13'!B29</f>
        <v>40</v>
      </c>
      <c r="C27" s="199">
        <f>'[2]13'!C29</f>
        <v>50</v>
      </c>
      <c r="D27" s="199">
        <f>'[2]13'!D29</f>
        <v>0</v>
      </c>
      <c r="E27" s="199">
        <f>'[2]13'!E29</f>
        <v>0</v>
      </c>
      <c r="F27" s="15">
        <f t="shared" si="6"/>
        <v>90</v>
      </c>
      <c r="G27" s="198">
        <f>'[2]13'!H29</f>
        <v>38</v>
      </c>
      <c r="H27" s="199">
        <f>'[2]13'!I29</f>
        <v>0</v>
      </c>
      <c r="I27" s="199">
        <f>'[2]13'!J29</f>
        <v>0</v>
      </c>
      <c r="J27" s="199">
        <f>'[2]13'!K29</f>
        <v>0</v>
      </c>
      <c r="K27" s="15">
        <f t="shared" si="3"/>
        <v>38</v>
      </c>
      <c r="L27" s="18">
        <f>frq!C27</f>
        <v>1</v>
      </c>
      <c r="M27" s="124">
        <f t="shared" si="4"/>
        <v>37.6</v>
      </c>
      <c r="N27" s="16">
        <f t="shared" si="0"/>
        <v>0</v>
      </c>
      <c r="O27" s="16">
        <f t="shared" si="1"/>
        <v>0</v>
      </c>
      <c r="P27" s="16">
        <f t="shared" si="2"/>
        <v>0</v>
      </c>
      <c r="Q27" s="17">
        <f t="shared" si="5"/>
        <v>37.6</v>
      </c>
      <c r="R27" s="18">
        <v>0.4</v>
      </c>
    </row>
    <row r="28" spans="1:18">
      <c r="A28" s="8" t="s">
        <v>70</v>
      </c>
      <c r="B28" s="198">
        <f>'[2]13'!B30</f>
        <v>40</v>
      </c>
      <c r="C28" s="199">
        <f>'[2]13'!C30</f>
        <v>50</v>
      </c>
      <c r="D28" s="199">
        <f>'[2]13'!D30</f>
        <v>0</v>
      </c>
      <c r="E28" s="199">
        <f>'[2]13'!E30</f>
        <v>0</v>
      </c>
      <c r="F28" s="15">
        <f t="shared" si="6"/>
        <v>90</v>
      </c>
      <c r="G28" s="198">
        <f>'[2]13'!H30</f>
        <v>38</v>
      </c>
      <c r="H28" s="199">
        <f>'[2]13'!I30</f>
        <v>0</v>
      </c>
      <c r="I28" s="199">
        <f>'[2]13'!J30</f>
        <v>0</v>
      </c>
      <c r="J28" s="199">
        <f>'[2]13'!K30</f>
        <v>0</v>
      </c>
      <c r="K28" s="15">
        <f t="shared" si="3"/>
        <v>38</v>
      </c>
      <c r="L28" s="18">
        <f>frq!C28</f>
        <v>1</v>
      </c>
      <c r="M28" s="124">
        <f t="shared" si="4"/>
        <v>37.6</v>
      </c>
      <c r="N28" s="16">
        <f t="shared" si="0"/>
        <v>0</v>
      </c>
      <c r="O28" s="16">
        <f t="shared" si="1"/>
        <v>0</v>
      </c>
      <c r="P28" s="16">
        <f t="shared" si="2"/>
        <v>0</v>
      </c>
      <c r="Q28" s="17">
        <f t="shared" si="5"/>
        <v>37.6</v>
      </c>
      <c r="R28" s="18">
        <v>0.4</v>
      </c>
    </row>
    <row r="29" spans="1:18">
      <c r="A29" s="8" t="s">
        <v>71</v>
      </c>
      <c r="B29" s="198">
        <f>'[2]13'!B31</f>
        <v>40</v>
      </c>
      <c r="C29" s="199">
        <f>'[2]13'!C31</f>
        <v>50</v>
      </c>
      <c r="D29" s="199">
        <f>'[2]13'!D31</f>
        <v>0</v>
      </c>
      <c r="E29" s="199">
        <f>'[2]13'!E31</f>
        <v>0</v>
      </c>
      <c r="F29" s="15">
        <f t="shared" si="6"/>
        <v>90</v>
      </c>
      <c r="G29" s="198">
        <f>'[2]13'!H31</f>
        <v>38</v>
      </c>
      <c r="H29" s="199">
        <f>'[2]13'!I31</f>
        <v>0</v>
      </c>
      <c r="I29" s="199">
        <f>'[2]13'!J31</f>
        <v>0</v>
      </c>
      <c r="J29" s="199">
        <f>'[2]13'!K31</f>
        <v>0</v>
      </c>
      <c r="K29" s="15">
        <f t="shared" si="3"/>
        <v>38</v>
      </c>
      <c r="L29" s="18">
        <f>frq!C29</f>
        <v>1</v>
      </c>
      <c r="M29" s="124">
        <f t="shared" si="4"/>
        <v>37.6</v>
      </c>
      <c r="N29" s="16">
        <f t="shared" si="0"/>
        <v>0</v>
      </c>
      <c r="O29" s="16">
        <f t="shared" si="1"/>
        <v>0</v>
      </c>
      <c r="P29" s="16">
        <f t="shared" si="2"/>
        <v>0</v>
      </c>
      <c r="Q29" s="17">
        <f t="shared" si="5"/>
        <v>37.6</v>
      </c>
      <c r="R29" s="18">
        <v>0.4</v>
      </c>
    </row>
    <row r="30" spans="1:18">
      <c r="A30" s="8" t="s">
        <v>72</v>
      </c>
      <c r="B30" s="198">
        <f>'[2]13'!B32</f>
        <v>40</v>
      </c>
      <c r="C30" s="199">
        <f>'[2]13'!C32</f>
        <v>50</v>
      </c>
      <c r="D30" s="199">
        <f>'[2]13'!D32</f>
        <v>0</v>
      </c>
      <c r="E30" s="199">
        <f>'[2]13'!E32</f>
        <v>0</v>
      </c>
      <c r="F30" s="15">
        <f t="shared" si="6"/>
        <v>90</v>
      </c>
      <c r="G30" s="198">
        <f>'[2]13'!H32</f>
        <v>38</v>
      </c>
      <c r="H30" s="199">
        <f>'[2]13'!I32</f>
        <v>0</v>
      </c>
      <c r="I30" s="199">
        <f>'[2]13'!J32</f>
        <v>0</v>
      </c>
      <c r="J30" s="199">
        <f>'[2]13'!K32</f>
        <v>0</v>
      </c>
      <c r="K30" s="15">
        <f t="shared" si="3"/>
        <v>38</v>
      </c>
      <c r="L30" s="18">
        <f>frq!C30</f>
        <v>1</v>
      </c>
      <c r="M30" s="124">
        <f t="shared" si="4"/>
        <v>37.6</v>
      </c>
      <c r="N30" s="16">
        <f t="shared" si="0"/>
        <v>0</v>
      </c>
      <c r="O30" s="16">
        <f t="shared" si="1"/>
        <v>0</v>
      </c>
      <c r="P30" s="16">
        <f t="shared" si="2"/>
        <v>0</v>
      </c>
      <c r="Q30" s="17">
        <f t="shared" si="5"/>
        <v>37.6</v>
      </c>
      <c r="R30" s="18">
        <v>0.4</v>
      </c>
    </row>
    <row r="31" spans="1:18">
      <c r="A31" s="8" t="s">
        <v>73</v>
      </c>
      <c r="B31" s="198">
        <f>'[2]13'!B33</f>
        <v>40</v>
      </c>
      <c r="C31" s="199">
        <f>'[2]13'!C33</f>
        <v>50</v>
      </c>
      <c r="D31" s="199">
        <f>'[2]13'!D33</f>
        <v>0</v>
      </c>
      <c r="E31" s="199">
        <f>'[2]13'!E33</f>
        <v>0</v>
      </c>
      <c r="F31" s="15">
        <f t="shared" si="6"/>
        <v>90</v>
      </c>
      <c r="G31" s="198">
        <f>'[2]13'!H33</f>
        <v>38</v>
      </c>
      <c r="H31" s="199">
        <f>'[2]13'!I33</f>
        <v>0</v>
      </c>
      <c r="I31" s="199">
        <f>'[2]13'!J33</f>
        <v>0</v>
      </c>
      <c r="J31" s="199">
        <f>'[2]13'!K33</f>
        <v>0</v>
      </c>
      <c r="K31" s="15">
        <f t="shared" si="3"/>
        <v>38</v>
      </c>
      <c r="L31" s="18">
        <f>frq!C31</f>
        <v>1</v>
      </c>
      <c r="M31" s="124">
        <f t="shared" si="4"/>
        <v>37.6</v>
      </c>
      <c r="N31" s="16">
        <f t="shared" si="0"/>
        <v>0</v>
      </c>
      <c r="O31" s="16">
        <f t="shared" si="1"/>
        <v>0</v>
      </c>
      <c r="P31" s="16">
        <f t="shared" si="2"/>
        <v>0</v>
      </c>
      <c r="Q31" s="17">
        <f t="shared" si="5"/>
        <v>37.6</v>
      </c>
      <c r="R31" s="18">
        <v>0.4</v>
      </c>
    </row>
    <row r="32" spans="1:18">
      <c r="A32" s="8" t="s">
        <v>74</v>
      </c>
      <c r="B32" s="198">
        <f>'[2]13'!B34</f>
        <v>40</v>
      </c>
      <c r="C32" s="199">
        <f>'[2]13'!C34</f>
        <v>50</v>
      </c>
      <c r="D32" s="199">
        <f>'[2]13'!D34</f>
        <v>0</v>
      </c>
      <c r="E32" s="199">
        <f>'[2]13'!E34</f>
        <v>0</v>
      </c>
      <c r="F32" s="15">
        <f t="shared" si="6"/>
        <v>90</v>
      </c>
      <c r="G32" s="198">
        <f>'[2]13'!H34</f>
        <v>38</v>
      </c>
      <c r="H32" s="199">
        <f>'[2]13'!I34</f>
        <v>0</v>
      </c>
      <c r="I32" s="199">
        <f>'[2]13'!J34</f>
        <v>0</v>
      </c>
      <c r="J32" s="199">
        <f>'[2]13'!K34</f>
        <v>0</v>
      </c>
      <c r="K32" s="15">
        <f t="shared" si="3"/>
        <v>38</v>
      </c>
      <c r="L32" s="18">
        <f>frq!C32</f>
        <v>1</v>
      </c>
      <c r="M32" s="124">
        <f t="shared" si="4"/>
        <v>37.6</v>
      </c>
      <c r="N32" s="16">
        <f t="shared" si="0"/>
        <v>0</v>
      </c>
      <c r="O32" s="16">
        <f t="shared" si="1"/>
        <v>0</v>
      </c>
      <c r="P32" s="16">
        <f t="shared" si="2"/>
        <v>0</v>
      </c>
      <c r="Q32" s="17">
        <f t="shared" si="5"/>
        <v>37.6</v>
      </c>
      <c r="R32" s="18">
        <v>0.4</v>
      </c>
    </row>
    <row r="33" spans="1:18">
      <c r="A33" s="8" t="s">
        <v>75</v>
      </c>
      <c r="B33" s="198">
        <f>'[2]13'!B35</f>
        <v>40</v>
      </c>
      <c r="C33" s="199">
        <f>'[2]13'!C35</f>
        <v>50</v>
      </c>
      <c r="D33" s="199">
        <f>'[2]13'!D35</f>
        <v>0</v>
      </c>
      <c r="E33" s="199">
        <f>'[2]13'!E35</f>
        <v>0</v>
      </c>
      <c r="F33" s="15">
        <f t="shared" si="6"/>
        <v>90</v>
      </c>
      <c r="G33" s="198">
        <f>'[2]13'!H35</f>
        <v>38</v>
      </c>
      <c r="H33" s="199">
        <f>'[2]13'!I35</f>
        <v>0</v>
      </c>
      <c r="I33" s="199">
        <f>'[2]13'!J35</f>
        <v>0</v>
      </c>
      <c r="J33" s="199">
        <f>'[2]13'!K35</f>
        <v>0</v>
      </c>
      <c r="K33" s="15">
        <f t="shared" si="3"/>
        <v>38</v>
      </c>
      <c r="L33" s="18">
        <f>frq!C33</f>
        <v>1</v>
      </c>
      <c r="M33" s="124">
        <f t="shared" si="4"/>
        <v>37.6</v>
      </c>
      <c r="N33" s="16">
        <f t="shared" si="0"/>
        <v>0</v>
      </c>
      <c r="O33" s="16">
        <f t="shared" si="1"/>
        <v>0</v>
      </c>
      <c r="P33" s="16">
        <f t="shared" si="2"/>
        <v>0</v>
      </c>
      <c r="Q33" s="17">
        <f t="shared" si="5"/>
        <v>37.6</v>
      </c>
      <c r="R33" s="18">
        <v>0.4</v>
      </c>
    </row>
    <row r="34" spans="1:18">
      <c r="A34" s="8" t="s">
        <v>76</v>
      </c>
      <c r="B34" s="198">
        <f>'[2]13'!B36</f>
        <v>40</v>
      </c>
      <c r="C34" s="199">
        <f>'[2]13'!C36</f>
        <v>50</v>
      </c>
      <c r="D34" s="199">
        <f>'[2]13'!D36</f>
        <v>0</v>
      </c>
      <c r="E34" s="199">
        <f>'[2]13'!E36</f>
        <v>0</v>
      </c>
      <c r="F34" s="15">
        <f t="shared" si="6"/>
        <v>90</v>
      </c>
      <c r="G34" s="198">
        <f>'[2]13'!H36</f>
        <v>38</v>
      </c>
      <c r="H34" s="199">
        <f>'[2]13'!I36</f>
        <v>0</v>
      </c>
      <c r="I34" s="199">
        <f>'[2]13'!J36</f>
        <v>0</v>
      </c>
      <c r="J34" s="199">
        <f>'[2]13'!K36</f>
        <v>0</v>
      </c>
      <c r="K34" s="15">
        <f t="shared" si="3"/>
        <v>38</v>
      </c>
      <c r="L34" s="18">
        <f>frq!C34</f>
        <v>1</v>
      </c>
      <c r="M34" s="124">
        <f t="shared" si="4"/>
        <v>37.6</v>
      </c>
      <c r="N34" s="16">
        <f t="shared" si="0"/>
        <v>0</v>
      </c>
      <c r="O34" s="16">
        <f t="shared" si="1"/>
        <v>0</v>
      </c>
      <c r="P34" s="16">
        <f t="shared" si="2"/>
        <v>0</v>
      </c>
      <c r="Q34" s="17">
        <f t="shared" si="5"/>
        <v>37.6</v>
      </c>
      <c r="R34" s="18">
        <v>0.4</v>
      </c>
    </row>
    <row r="35" spans="1:18">
      <c r="A35" s="8" t="s">
        <v>77</v>
      </c>
      <c r="B35" s="198">
        <f>'[2]13'!B37</f>
        <v>40</v>
      </c>
      <c r="C35" s="199">
        <f>'[2]13'!C37</f>
        <v>50</v>
      </c>
      <c r="D35" s="199">
        <f>'[2]13'!D37</f>
        <v>0</v>
      </c>
      <c r="E35" s="199">
        <f>'[2]13'!E37</f>
        <v>0</v>
      </c>
      <c r="F35" s="15">
        <f t="shared" si="6"/>
        <v>90</v>
      </c>
      <c r="G35" s="198">
        <f>'[2]13'!H37</f>
        <v>37</v>
      </c>
      <c r="H35" s="199">
        <f>'[2]13'!I37</f>
        <v>0</v>
      </c>
      <c r="I35" s="199">
        <f>'[2]13'!J37</f>
        <v>0</v>
      </c>
      <c r="J35" s="199">
        <f>'[2]13'!K37</f>
        <v>0</v>
      </c>
      <c r="K35" s="15">
        <f t="shared" si="3"/>
        <v>37</v>
      </c>
      <c r="L35" s="18">
        <f>frq!C35</f>
        <v>1</v>
      </c>
      <c r="M35" s="124">
        <f t="shared" si="4"/>
        <v>36.6</v>
      </c>
      <c r="N35" s="16">
        <f t="shared" ref="N35:N66" si="7">IF($L35=1,H35,IF(AND($L35=0.985,H35&gt;0.985*C35),C35*0.985,IF(AND($L35=0.965,H35&gt;0.965*C35),0.965*C35,H35)))</f>
        <v>0</v>
      </c>
      <c r="O35" s="16">
        <f t="shared" ref="O35:O66" si="8">IF($L35=1,I35,IF(AND($L35=0.985,I35&gt;0.985*D35),D35*0.985,IF(AND($L35=0.965,I35&gt;0.965*D35),0.965*D35,I35)))</f>
        <v>0</v>
      </c>
      <c r="P35" s="16">
        <f t="shared" ref="P35:P66" si="9">IF($L35=1,J35,IF(AND($L35=0.985,J35&gt;0.985*E35),E35*0.985,IF(AND($L35=0.965,J35&gt;0.965*E35),0.965*E35,J35)))</f>
        <v>0</v>
      </c>
      <c r="Q35" s="17">
        <f t="shared" si="5"/>
        <v>36.6</v>
      </c>
      <c r="R35" s="18">
        <v>0.4</v>
      </c>
    </row>
    <row r="36" spans="1:18">
      <c r="A36" s="8" t="s">
        <v>78</v>
      </c>
      <c r="B36" s="198">
        <f>'[2]13'!B38</f>
        <v>40</v>
      </c>
      <c r="C36" s="199">
        <f>'[2]13'!C38</f>
        <v>50</v>
      </c>
      <c r="D36" s="199">
        <f>'[2]13'!D38</f>
        <v>0</v>
      </c>
      <c r="E36" s="199">
        <f>'[2]13'!E38</f>
        <v>0</v>
      </c>
      <c r="F36" s="15">
        <f t="shared" si="6"/>
        <v>90</v>
      </c>
      <c r="G36" s="198">
        <f>'[2]13'!H38</f>
        <v>37</v>
      </c>
      <c r="H36" s="199">
        <f>'[2]13'!I38</f>
        <v>0</v>
      </c>
      <c r="I36" s="199">
        <f>'[2]13'!J38</f>
        <v>0</v>
      </c>
      <c r="J36" s="199">
        <f>'[2]13'!K38</f>
        <v>0</v>
      </c>
      <c r="K36" s="15">
        <f t="shared" si="3"/>
        <v>37</v>
      </c>
      <c r="L36" s="18">
        <f>frq!C36</f>
        <v>1</v>
      </c>
      <c r="M36" s="124">
        <f t="shared" si="4"/>
        <v>36.6</v>
      </c>
      <c r="N36" s="16">
        <f t="shared" si="7"/>
        <v>0</v>
      </c>
      <c r="O36" s="16">
        <f t="shared" si="8"/>
        <v>0</v>
      </c>
      <c r="P36" s="16">
        <f t="shared" si="9"/>
        <v>0</v>
      </c>
      <c r="Q36" s="17">
        <f t="shared" si="5"/>
        <v>36.6</v>
      </c>
      <c r="R36" s="18">
        <v>0.4</v>
      </c>
    </row>
    <row r="37" spans="1:18">
      <c r="A37" s="8" t="s">
        <v>79</v>
      </c>
      <c r="B37" s="198">
        <f>'[2]13'!B39</f>
        <v>40</v>
      </c>
      <c r="C37" s="199">
        <f>'[2]13'!C39</f>
        <v>50</v>
      </c>
      <c r="D37" s="199">
        <f>'[2]13'!D39</f>
        <v>0</v>
      </c>
      <c r="E37" s="199">
        <f>'[2]13'!E39</f>
        <v>0</v>
      </c>
      <c r="F37" s="15">
        <f t="shared" si="6"/>
        <v>90</v>
      </c>
      <c r="G37" s="198">
        <f>'[2]13'!H39</f>
        <v>37</v>
      </c>
      <c r="H37" s="199">
        <f>'[2]13'!I39</f>
        <v>0</v>
      </c>
      <c r="I37" s="199">
        <f>'[2]13'!J39</f>
        <v>0</v>
      </c>
      <c r="J37" s="199">
        <f>'[2]13'!K39</f>
        <v>0</v>
      </c>
      <c r="K37" s="15">
        <f t="shared" si="3"/>
        <v>37</v>
      </c>
      <c r="L37" s="18">
        <f>frq!C37</f>
        <v>1</v>
      </c>
      <c r="M37" s="124">
        <f t="shared" si="4"/>
        <v>36.6</v>
      </c>
      <c r="N37" s="16">
        <f t="shared" si="7"/>
        <v>0</v>
      </c>
      <c r="O37" s="16">
        <f t="shared" si="8"/>
        <v>0</v>
      </c>
      <c r="P37" s="16">
        <f t="shared" si="9"/>
        <v>0</v>
      </c>
      <c r="Q37" s="17">
        <f t="shared" si="5"/>
        <v>36.6</v>
      </c>
      <c r="R37" s="18">
        <v>0.4</v>
      </c>
    </row>
    <row r="38" spans="1:18">
      <c r="A38" s="8" t="s">
        <v>80</v>
      </c>
      <c r="B38" s="198">
        <f>'[2]13'!B40</f>
        <v>40</v>
      </c>
      <c r="C38" s="199">
        <f>'[2]13'!C40</f>
        <v>50</v>
      </c>
      <c r="D38" s="199">
        <f>'[2]13'!D40</f>
        <v>0</v>
      </c>
      <c r="E38" s="199">
        <f>'[2]13'!E40</f>
        <v>0</v>
      </c>
      <c r="F38" s="15">
        <f t="shared" si="6"/>
        <v>90</v>
      </c>
      <c r="G38" s="198">
        <f>'[2]13'!H40</f>
        <v>37</v>
      </c>
      <c r="H38" s="199">
        <f>'[2]13'!I40</f>
        <v>0</v>
      </c>
      <c r="I38" s="199">
        <f>'[2]13'!J40</f>
        <v>0</v>
      </c>
      <c r="J38" s="199">
        <f>'[2]13'!K40</f>
        <v>0</v>
      </c>
      <c r="K38" s="15">
        <f t="shared" si="3"/>
        <v>37</v>
      </c>
      <c r="L38" s="18">
        <f>frq!C38</f>
        <v>1</v>
      </c>
      <c r="M38" s="124">
        <f t="shared" si="4"/>
        <v>36.6</v>
      </c>
      <c r="N38" s="16">
        <f t="shared" si="7"/>
        <v>0</v>
      </c>
      <c r="O38" s="16">
        <f t="shared" si="8"/>
        <v>0</v>
      </c>
      <c r="P38" s="16">
        <f t="shared" si="9"/>
        <v>0</v>
      </c>
      <c r="Q38" s="17">
        <f t="shared" si="5"/>
        <v>36.6</v>
      </c>
      <c r="R38" s="18">
        <v>0.4</v>
      </c>
    </row>
    <row r="39" spans="1:18">
      <c r="A39" s="8" t="s">
        <v>81</v>
      </c>
      <c r="B39" s="198">
        <f>'[2]13'!B41</f>
        <v>40</v>
      </c>
      <c r="C39" s="199">
        <f>'[2]13'!C41</f>
        <v>50</v>
      </c>
      <c r="D39" s="199">
        <f>'[2]13'!D41</f>
        <v>0</v>
      </c>
      <c r="E39" s="199">
        <f>'[2]13'!E41</f>
        <v>0</v>
      </c>
      <c r="F39" s="15">
        <f t="shared" si="6"/>
        <v>90</v>
      </c>
      <c r="G39" s="198">
        <f>'[2]13'!H41</f>
        <v>37</v>
      </c>
      <c r="H39" s="199">
        <f>'[2]13'!I41</f>
        <v>0</v>
      </c>
      <c r="I39" s="199">
        <f>'[2]13'!J41</f>
        <v>0</v>
      </c>
      <c r="J39" s="199">
        <f>'[2]13'!K41</f>
        <v>0</v>
      </c>
      <c r="K39" s="15">
        <f t="shared" si="3"/>
        <v>37</v>
      </c>
      <c r="L39" s="18">
        <f>frq!C39</f>
        <v>1</v>
      </c>
      <c r="M39" s="124">
        <f t="shared" si="4"/>
        <v>36.299999999999997</v>
      </c>
      <c r="N39" s="16">
        <f t="shared" si="7"/>
        <v>0</v>
      </c>
      <c r="O39" s="16">
        <f t="shared" si="8"/>
        <v>0</v>
      </c>
      <c r="P39" s="16">
        <f t="shared" si="9"/>
        <v>0</v>
      </c>
      <c r="Q39" s="17">
        <f t="shared" si="5"/>
        <v>36.299999999999997</v>
      </c>
      <c r="R39" s="18">
        <v>0.7</v>
      </c>
    </row>
    <row r="40" spans="1:18">
      <c r="A40" s="8" t="s">
        <v>82</v>
      </c>
      <c r="B40" s="198">
        <f>'[2]13'!B42</f>
        <v>40</v>
      </c>
      <c r="C40" s="199">
        <f>'[2]13'!C42</f>
        <v>50</v>
      </c>
      <c r="D40" s="199">
        <f>'[2]13'!D42</f>
        <v>0</v>
      </c>
      <c r="E40" s="199">
        <f>'[2]13'!E42</f>
        <v>0</v>
      </c>
      <c r="F40" s="15">
        <f t="shared" si="6"/>
        <v>90</v>
      </c>
      <c r="G40" s="198">
        <f>'[2]13'!H42</f>
        <v>37</v>
      </c>
      <c r="H40" s="199">
        <f>'[2]13'!I42</f>
        <v>0</v>
      </c>
      <c r="I40" s="199">
        <f>'[2]13'!J42</f>
        <v>0</v>
      </c>
      <c r="J40" s="199">
        <f>'[2]13'!K42</f>
        <v>0</v>
      </c>
      <c r="K40" s="15">
        <f t="shared" si="3"/>
        <v>37</v>
      </c>
      <c r="L40" s="18">
        <f>frq!C40</f>
        <v>1</v>
      </c>
      <c r="M40" s="124">
        <f t="shared" si="4"/>
        <v>36.299999999999997</v>
      </c>
      <c r="N40" s="16">
        <f t="shared" si="7"/>
        <v>0</v>
      </c>
      <c r="O40" s="16">
        <f t="shared" si="8"/>
        <v>0</v>
      </c>
      <c r="P40" s="16">
        <f t="shared" si="9"/>
        <v>0</v>
      </c>
      <c r="Q40" s="17">
        <f t="shared" si="5"/>
        <v>36.299999999999997</v>
      </c>
      <c r="R40" s="18">
        <v>0.7</v>
      </c>
    </row>
    <row r="41" spans="1:18">
      <c r="A41" s="8" t="s">
        <v>83</v>
      </c>
      <c r="B41" s="198">
        <f>'[2]13'!B43</f>
        <v>40</v>
      </c>
      <c r="C41" s="199">
        <f>'[2]13'!C43</f>
        <v>50</v>
      </c>
      <c r="D41" s="199">
        <f>'[2]13'!D43</f>
        <v>0</v>
      </c>
      <c r="E41" s="199">
        <f>'[2]13'!E43</f>
        <v>0</v>
      </c>
      <c r="F41" s="15">
        <f t="shared" si="6"/>
        <v>90</v>
      </c>
      <c r="G41" s="198">
        <f>'[2]13'!H43</f>
        <v>37</v>
      </c>
      <c r="H41" s="199">
        <f>'[2]13'!I43</f>
        <v>0</v>
      </c>
      <c r="I41" s="199">
        <f>'[2]13'!J43</f>
        <v>0</v>
      </c>
      <c r="J41" s="199">
        <f>'[2]13'!K43</f>
        <v>0</v>
      </c>
      <c r="K41" s="15">
        <f t="shared" si="3"/>
        <v>37</v>
      </c>
      <c r="L41" s="18">
        <f>frq!C41</f>
        <v>1</v>
      </c>
      <c r="M41" s="124">
        <f t="shared" si="4"/>
        <v>36.299999999999997</v>
      </c>
      <c r="N41" s="16">
        <f t="shared" si="7"/>
        <v>0</v>
      </c>
      <c r="O41" s="16">
        <f t="shared" si="8"/>
        <v>0</v>
      </c>
      <c r="P41" s="16">
        <f t="shared" si="9"/>
        <v>0</v>
      </c>
      <c r="Q41" s="17">
        <f t="shared" si="5"/>
        <v>36.299999999999997</v>
      </c>
      <c r="R41" s="18">
        <v>0.7</v>
      </c>
    </row>
    <row r="42" spans="1:18">
      <c r="A42" s="8" t="s">
        <v>84</v>
      </c>
      <c r="B42" s="198">
        <f>'[2]13'!B44</f>
        <v>40</v>
      </c>
      <c r="C42" s="199">
        <f>'[2]13'!C44</f>
        <v>50</v>
      </c>
      <c r="D42" s="199">
        <f>'[2]13'!D44</f>
        <v>0</v>
      </c>
      <c r="E42" s="199">
        <f>'[2]13'!E44</f>
        <v>0</v>
      </c>
      <c r="F42" s="15">
        <f t="shared" si="6"/>
        <v>90</v>
      </c>
      <c r="G42" s="198">
        <f>'[2]13'!H44</f>
        <v>37</v>
      </c>
      <c r="H42" s="199">
        <f>'[2]13'!I44</f>
        <v>0</v>
      </c>
      <c r="I42" s="199">
        <f>'[2]13'!J44</f>
        <v>0</v>
      </c>
      <c r="J42" s="199">
        <f>'[2]13'!K44</f>
        <v>0</v>
      </c>
      <c r="K42" s="15">
        <f t="shared" si="3"/>
        <v>37</v>
      </c>
      <c r="L42" s="18">
        <f>frq!C42</f>
        <v>1</v>
      </c>
      <c r="M42" s="124">
        <f t="shared" si="4"/>
        <v>36.299999999999997</v>
      </c>
      <c r="N42" s="16">
        <f t="shared" si="7"/>
        <v>0</v>
      </c>
      <c r="O42" s="16">
        <f t="shared" si="8"/>
        <v>0</v>
      </c>
      <c r="P42" s="16">
        <f t="shared" si="9"/>
        <v>0</v>
      </c>
      <c r="Q42" s="17">
        <f t="shared" si="5"/>
        <v>36.299999999999997</v>
      </c>
      <c r="R42" s="18">
        <v>0.7</v>
      </c>
    </row>
    <row r="43" spans="1:18">
      <c r="A43" s="8" t="s">
        <v>85</v>
      </c>
      <c r="B43" s="198">
        <f>'[2]13'!B45</f>
        <v>40</v>
      </c>
      <c r="C43" s="199">
        <f>'[2]13'!C45</f>
        <v>50</v>
      </c>
      <c r="D43" s="199">
        <f>'[2]13'!D45</f>
        <v>0</v>
      </c>
      <c r="E43" s="199">
        <f>'[2]13'!E45</f>
        <v>0</v>
      </c>
      <c r="F43" s="15">
        <f t="shared" si="6"/>
        <v>90</v>
      </c>
      <c r="G43" s="198">
        <f>'[2]13'!H45</f>
        <v>37</v>
      </c>
      <c r="H43" s="199">
        <f>'[2]13'!I45</f>
        <v>0</v>
      </c>
      <c r="I43" s="199">
        <f>'[2]13'!J45</f>
        <v>0</v>
      </c>
      <c r="J43" s="199">
        <f>'[2]13'!K45</f>
        <v>0</v>
      </c>
      <c r="K43" s="15">
        <f t="shared" si="3"/>
        <v>37</v>
      </c>
      <c r="L43" s="18">
        <f>frq!C43</f>
        <v>1</v>
      </c>
      <c r="M43" s="124">
        <f t="shared" si="4"/>
        <v>36.299999999999997</v>
      </c>
      <c r="N43" s="16">
        <f t="shared" si="7"/>
        <v>0</v>
      </c>
      <c r="O43" s="16">
        <f t="shared" si="8"/>
        <v>0</v>
      </c>
      <c r="P43" s="16">
        <f t="shared" si="9"/>
        <v>0</v>
      </c>
      <c r="Q43" s="17">
        <f t="shared" si="5"/>
        <v>36.299999999999997</v>
      </c>
      <c r="R43" s="18">
        <v>0.7</v>
      </c>
    </row>
    <row r="44" spans="1:18">
      <c r="A44" s="8" t="s">
        <v>86</v>
      </c>
      <c r="B44" s="198">
        <f>'[2]13'!B46</f>
        <v>40</v>
      </c>
      <c r="C44" s="199">
        <f>'[2]13'!C46</f>
        <v>50</v>
      </c>
      <c r="D44" s="199">
        <f>'[2]13'!D46</f>
        <v>0</v>
      </c>
      <c r="E44" s="199">
        <f>'[2]13'!E46</f>
        <v>0</v>
      </c>
      <c r="F44" s="15">
        <f t="shared" si="6"/>
        <v>90</v>
      </c>
      <c r="G44" s="198">
        <f>'[2]13'!H46</f>
        <v>37</v>
      </c>
      <c r="H44" s="199">
        <f>'[2]13'!I46</f>
        <v>0</v>
      </c>
      <c r="I44" s="199">
        <f>'[2]13'!J46</f>
        <v>0</v>
      </c>
      <c r="J44" s="199">
        <f>'[2]13'!K46</f>
        <v>0</v>
      </c>
      <c r="K44" s="15">
        <f t="shared" si="3"/>
        <v>37</v>
      </c>
      <c r="L44" s="18">
        <f>frq!C44</f>
        <v>1</v>
      </c>
      <c r="M44" s="124">
        <f t="shared" si="4"/>
        <v>36.299999999999997</v>
      </c>
      <c r="N44" s="16">
        <f t="shared" si="7"/>
        <v>0</v>
      </c>
      <c r="O44" s="16">
        <f t="shared" si="8"/>
        <v>0</v>
      </c>
      <c r="P44" s="16">
        <f t="shared" si="9"/>
        <v>0</v>
      </c>
      <c r="Q44" s="17">
        <f t="shared" si="5"/>
        <v>36.299999999999997</v>
      </c>
      <c r="R44" s="18">
        <v>0.7</v>
      </c>
    </row>
    <row r="45" spans="1:18">
      <c r="A45" s="8" t="s">
        <v>87</v>
      </c>
      <c r="B45" s="198">
        <f>'[2]13'!B47</f>
        <v>40</v>
      </c>
      <c r="C45" s="199">
        <f>'[2]13'!C47</f>
        <v>50</v>
      </c>
      <c r="D45" s="199">
        <f>'[2]13'!D47</f>
        <v>0</v>
      </c>
      <c r="E45" s="199">
        <f>'[2]13'!E47</f>
        <v>0</v>
      </c>
      <c r="F45" s="15">
        <f t="shared" si="6"/>
        <v>90</v>
      </c>
      <c r="G45" s="198">
        <f>'[2]13'!H47</f>
        <v>37</v>
      </c>
      <c r="H45" s="199">
        <f>'[2]13'!I47</f>
        <v>0</v>
      </c>
      <c r="I45" s="199">
        <f>'[2]13'!J47</f>
        <v>0</v>
      </c>
      <c r="J45" s="199">
        <f>'[2]13'!K47</f>
        <v>0</v>
      </c>
      <c r="K45" s="15">
        <f t="shared" si="3"/>
        <v>37</v>
      </c>
      <c r="L45" s="18">
        <f>frq!C45</f>
        <v>1</v>
      </c>
      <c r="M45" s="124">
        <f t="shared" si="4"/>
        <v>36.299999999999997</v>
      </c>
      <c r="N45" s="16">
        <f t="shared" si="7"/>
        <v>0</v>
      </c>
      <c r="O45" s="16">
        <f t="shared" si="8"/>
        <v>0</v>
      </c>
      <c r="P45" s="16">
        <f t="shared" si="9"/>
        <v>0</v>
      </c>
      <c r="Q45" s="17">
        <f t="shared" si="5"/>
        <v>36.299999999999997</v>
      </c>
      <c r="R45" s="18">
        <v>0.7</v>
      </c>
    </row>
    <row r="46" spans="1:18">
      <c r="A46" s="8" t="s">
        <v>88</v>
      </c>
      <c r="B46" s="198">
        <f>'[2]13'!B48</f>
        <v>40</v>
      </c>
      <c r="C46" s="199">
        <f>'[2]13'!C48</f>
        <v>50</v>
      </c>
      <c r="D46" s="199">
        <f>'[2]13'!D48</f>
        <v>0</v>
      </c>
      <c r="E46" s="199">
        <f>'[2]13'!E48</f>
        <v>0</v>
      </c>
      <c r="F46" s="15">
        <f t="shared" si="6"/>
        <v>90</v>
      </c>
      <c r="G46" s="198">
        <f>'[2]13'!H48</f>
        <v>37</v>
      </c>
      <c r="H46" s="199">
        <f>'[2]13'!I48</f>
        <v>0</v>
      </c>
      <c r="I46" s="199">
        <f>'[2]13'!J48</f>
        <v>0</v>
      </c>
      <c r="J46" s="199">
        <f>'[2]13'!K48</f>
        <v>0</v>
      </c>
      <c r="K46" s="15">
        <f t="shared" si="3"/>
        <v>37</v>
      </c>
      <c r="L46" s="18">
        <f>frq!C46</f>
        <v>1</v>
      </c>
      <c r="M46" s="124">
        <f t="shared" si="4"/>
        <v>36.299999999999997</v>
      </c>
      <c r="N46" s="16">
        <f t="shared" si="7"/>
        <v>0</v>
      </c>
      <c r="O46" s="16">
        <f t="shared" si="8"/>
        <v>0</v>
      </c>
      <c r="P46" s="16">
        <f t="shared" si="9"/>
        <v>0</v>
      </c>
      <c r="Q46" s="17">
        <f t="shared" si="5"/>
        <v>36.299999999999997</v>
      </c>
      <c r="R46" s="18">
        <v>0.7</v>
      </c>
    </row>
    <row r="47" spans="1:18">
      <c r="A47" s="8" t="s">
        <v>89</v>
      </c>
      <c r="B47" s="198">
        <f>'[2]13'!B49</f>
        <v>40</v>
      </c>
      <c r="C47" s="199">
        <f>'[2]13'!C49</f>
        <v>50</v>
      </c>
      <c r="D47" s="199">
        <f>'[2]13'!D49</f>
        <v>0</v>
      </c>
      <c r="E47" s="199">
        <f>'[2]13'!E49</f>
        <v>0</v>
      </c>
      <c r="F47" s="15">
        <f t="shared" si="6"/>
        <v>90</v>
      </c>
      <c r="G47" s="198">
        <f>'[2]13'!H49</f>
        <v>37</v>
      </c>
      <c r="H47" s="199">
        <f>'[2]13'!I49</f>
        <v>0</v>
      </c>
      <c r="I47" s="199">
        <f>'[2]13'!J49</f>
        <v>0</v>
      </c>
      <c r="J47" s="199">
        <f>'[2]13'!K49</f>
        <v>0</v>
      </c>
      <c r="K47" s="15">
        <f t="shared" si="3"/>
        <v>37</v>
      </c>
      <c r="L47" s="18">
        <f>frq!C47</f>
        <v>1</v>
      </c>
      <c r="M47" s="124">
        <f t="shared" si="4"/>
        <v>36.299999999999997</v>
      </c>
      <c r="N47" s="16">
        <f t="shared" si="7"/>
        <v>0</v>
      </c>
      <c r="O47" s="16">
        <f t="shared" si="8"/>
        <v>0</v>
      </c>
      <c r="P47" s="16">
        <f t="shared" si="9"/>
        <v>0</v>
      </c>
      <c r="Q47" s="17">
        <f t="shared" si="5"/>
        <v>36.299999999999997</v>
      </c>
      <c r="R47" s="18">
        <v>0.7</v>
      </c>
    </row>
    <row r="48" spans="1:18">
      <c r="A48" s="8" t="s">
        <v>90</v>
      </c>
      <c r="B48" s="198">
        <f>'[2]13'!B50</f>
        <v>40</v>
      </c>
      <c r="C48" s="199">
        <f>'[2]13'!C50</f>
        <v>50</v>
      </c>
      <c r="D48" s="199">
        <f>'[2]13'!D50</f>
        <v>0</v>
      </c>
      <c r="E48" s="199">
        <f>'[2]13'!E50</f>
        <v>0</v>
      </c>
      <c r="F48" s="15">
        <f t="shared" si="6"/>
        <v>90</v>
      </c>
      <c r="G48" s="198">
        <f>'[2]13'!H50</f>
        <v>37</v>
      </c>
      <c r="H48" s="199">
        <f>'[2]13'!I50</f>
        <v>0</v>
      </c>
      <c r="I48" s="199">
        <f>'[2]13'!J50</f>
        <v>0</v>
      </c>
      <c r="J48" s="199">
        <f>'[2]13'!K50</f>
        <v>0</v>
      </c>
      <c r="K48" s="15">
        <f t="shared" si="3"/>
        <v>37</v>
      </c>
      <c r="L48" s="18">
        <f>frq!C48</f>
        <v>1</v>
      </c>
      <c r="M48" s="124">
        <f t="shared" si="4"/>
        <v>36.299999999999997</v>
      </c>
      <c r="N48" s="16">
        <f t="shared" si="7"/>
        <v>0</v>
      </c>
      <c r="O48" s="16">
        <f t="shared" si="8"/>
        <v>0</v>
      </c>
      <c r="P48" s="16">
        <f t="shared" si="9"/>
        <v>0</v>
      </c>
      <c r="Q48" s="17">
        <f t="shared" si="5"/>
        <v>36.299999999999997</v>
      </c>
      <c r="R48" s="18">
        <v>0.7</v>
      </c>
    </row>
    <row r="49" spans="1:18">
      <c r="A49" s="8" t="s">
        <v>91</v>
      </c>
      <c r="B49" s="198">
        <f>'[2]13'!B51</f>
        <v>40</v>
      </c>
      <c r="C49" s="199">
        <f>'[2]13'!C51</f>
        <v>50</v>
      </c>
      <c r="D49" s="199">
        <f>'[2]13'!D51</f>
        <v>0</v>
      </c>
      <c r="E49" s="199">
        <f>'[2]13'!E51</f>
        <v>0</v>
      </c>
      <c r="F49" s="15">
        <f t="shared" si="6"/>
        <v>90</v>
      </c>
      <c r="G49" s="198">
        <f>'[2]13'!H51</f>
        <v>37</v>
      </c>
      <c r="H49" s="199">
        <f>'[2]13'!I51</f>
        <v>0</v>
      </c>
      <c r="I49" s="199">
        <f>'[2]13'!J51</f>
        <v>0</v>
      </c>
      <c r="J49" s="199">
        <f>'[2]13'!K51</f>
        <v>0</v>
      </c>
      <c r="K49" s="15">
        <f t="shared" si="3"/>
        <v>37</v>
      </c>
      <c r="L49" s="18">
        <f>frq!C49</f>
        <v>1</v>
      </c>
      <c r="M49" s="124">
        <f t="shared" si="4"/>
        <v>36.299999999999997</v>
      </c>
      <c r="N49" s="16">
        <f t="shared" si="7"/>
        <v>0</v>
      </c>
      <c r="O49" s="16">
        <f t="shared" si="8"/>
        <v>0</v>
      </c>
      <c r="P49" s="16">
        <f t="shared" si="9"/>
        <v>0</v>
      </c>
      <c r="Q49" s="17">
        <f t="shared" si="5"/>
        <v>36.299999999999997</v>
      </c>
      <c r="R49" s="18">
        <v>0.7</v>
      </c>
    </row>
    <row r="50" spans="1:18">
      <c r="A50" s="8" t="s">
        <v>92</v>
      </c>
      <c r="B50" s="198">
        <f>'[2]13'!B52</f>
        <v>40</v>
      </c>
      <c r="C50" s="199">
        <f>'[2]13'!C52</f>
        <v>50</v>
      </c>
      <c r="D50" s="199">
        <f>'[2]13'!D52</f>
        <v>0</v>
      </c>
      <c r="E50" s="199">
        <f>'[2]13'!E52</f>
        <v>0</v>
      </c>
      <c r="F50" s="15">
        <f t="shared" si="6"/>
        <v>90</v>
      </c>
      <c r="G50" s="198">
        <f>'[2]13'!H52</f>
        <v>37</v>
      </c>
      <c r="H50" s="199">
        <f>'[2]13'!I52</f>
        <v>0</v>
      </c>
      <c r="I50" s="199">
        <f>'[2]13'!J52</f>
        <v>0</v>
      </c>
      <c r="J50" s="199">
        <f>'[2]13'!K52</f>
        <v>0</v>
      </c>
      <c r="K50" s="15">
        <f t="shared" si="3"/>
        <v>37</v>
      </c>
      <c r="L50" s="18">
        <f>frq!C50</f>
        <v>1</v>
      </c>
      <c r="M50" s="124">
        <f t="shared" si="4"/>
        <v>36.299999999999997</v>
      </c>
      <c r="N50" s="16">
        <f t="shared" si="7"/>
        <v>0</v>
      </c>
      <c r="O50" s="16">
        <f t="shared" si="8"/>
        <v>0</v>
      </c>
      <c r="P50" s="16">
        <f t="shared" si="9"/>
        <v>0</v>
      </c>
      <c r="Q50" s="17">
        <f t="shared" si="5"/>
        <v>36.299999999999997</v>
      </c>
      <c r="R50" s="18">
        <v>0.7</v>
      </c>
    </row>
    <row r="51" spans="1:18">
      <c r="A51" s="8" t="s">
        <v>93</v>
      </c>
      <c r="B51" s="198">
        <f>'[2]13'!B53</f>
        <v>40</v>
      </c>
      <c r="C51" s="199">
        <f>'[2]13'!C53</f>
        <v>50</v>
      </c>
      <c r="D51" s="199">
        <f>'[2]13'!D53</f>
        <v>0</v>
      </c>
      <c r="E51" s="199">
        <f>'[2]13'!E53</f>
        <v>0</v>
      </c>
      <c r="F51" s="15">
        <f t="shared" si="6"/>
        <v>90</v>
      </c>
      <c r="G51" s="198">
        <f>'[2]13'!H53</f>
        <v>36</v>
      </c>
      <c r="H51" s="199">
        <f>'[2]13'!I53</f>
        <v>0</v>
      </c>
      <c r="I51" s="199">
        <f>'[2]13'!J53</f>
        <v>0</v>
      </c>
      <c r="J51" s="199">
        <f>'[2]13'!K53</f>
        <v>0</v>
      </c>
      <c r="K51" s="15">
        <f t="shared" si="3"/>
        <v>36</v>
      </c>
      <c r="L51" s="18">
        <f>frq!C51</f>
        <v>1</v>
      </c>
      <c r="M51" s="124">
        <f t="shared" si="4"/>
        <v>35.299999999999997</v>
      </c>
      <c r="N51" s="16">
        <f t="shared" si="7"/>
        <v>0</v>
      </c>
      <c r="O51" s="16">
        <f t="shared" si="8"/>
        <v>0</v>
      </c>
      <c r="P51" s="16">
        <f t="shared" si="9"/>
        <v>0</v>
      </c>
      <c r="Q51" s="17">
        <f t="shared" si="5"/>
        <v>35.299999999999997</v>
      </c>
      <c r="R51" s="18">
        <v>0.7</v>
      </c>
    </row>
    <row r="52" spans="1:18">
      <c r="A52" s="8" t="s">
        <v>94</v>
      </c>
      <c r="B52" s="198">
        <f>'[2]13'!B54</f>
        <v>40</v>
      </c>
      <c r="C52" s="199">
        <f>'[2]13'!C54</f>
        <v>50</v>
      </c>
      <c r="D52" s="199">
        <f>'[2]13'!D54</f>
        <v>0</v>
      </c>
      <c r="E52" s="199">
        <f>'[2]13'!E54</f>
        <v>0</v>
      </c>
      <c r="F52" s="15">
        <f t="shared" si="6"/>
        <v>90</v>
      </c>
      <c r="G52" s="198">
        <f>'[2]13'!H54</f>
        <v>36</v>
      </c>
      <c r="H52" s="199">
        <f>'[2]13'!I54</f>
        <v>0</v>
      </c>
      <c r="I52" s="199">
        <f>'[2]13'!J54</f>
        <v>0</v>
      </c>
      <c r="J52" s="199">
        <f>'[2]13'!K54</f>
        <v>0</v>
      </c>
      <c r="K52" s="15">
        <f t="shared" si="3"/>
        <v>36</v>
      </c>
      <c r="L52" s="18">
        <f>frq!C52</f>
        <v>1</v>
      </c>
      <c r="M52" s="124">
        <f t="shared" si="4"/>
        <v>35.299999999999997</v>
      </c>
      <c r="N52" s="16">
        <f t="shared" si="7"/>
        <v>0</v>
      </c>
      <c r="O52" s="16">
        <f t="shared" si="8"/>
        <v>0</v>
      </c>
      <c r="P52" s="16">
        <f t="shared" si="9"/>
        <v>0</v>
      </c>
      <c r="Q52" s="17">
        <f t="shared" si="5"/>
        <v>35.299999999999997</v>
      </c>
      <c r="R52" s="18">
        <v>0.7</v>
      </c>
    </row>
    <row r="53" spans="1:18">
      <c r="A53" s="8" t="s">
        <v>95</v>
      </c>
      <c r="B53" s="198">
        <f>'[2]13'!B55</f>
        <v>40</v>
      </c>
      <c r="C53" s="199">
        <f>'[2]13'!C55</f>
        <v>50</v>
      </c>
      <c r="D53" s="199">
        <f>'[2]13'!D55</f>
        <v>0</v>
      </c>
      <c r="E53" s="199">
        <f>'[2]13'!E55</f>
        <v>0</v>
      </c>
      <c r="F53" s="15">
        <f t="shared" si="6"/>
        <v>90</v>
      </c>
      <c r="G53" s="198">
        <f>'[2]13'!H55</f>
        <v>36</v>
      </c>
      <c r="H53" s="199">
        <f>'[2]13'!I55</f>
        <v>0</v>
      </c>
      <c r="I53" s="199">
        <f>'[2]13'!J55</f>
        <v>0</v>
      </c>
      <c r="J53" s="199">
        <f>'[2]13'!K55</f>
        <v>0</v>
      </c>
      <c r="K53" s="15">
        <f t="shared" si="3"/>
        <v>36</v>
      </c>
      <c r="L53" s="18">
        <f>frq!C53</f>
        <v>1</v>
      </c>
      <c r="M53" s="124">
        <f t="shared" si="4"/>
        <v>35.299999999999997</v>
      </c>
      <c r="N53" s="16">
        <f t="shared" si="7"/>
        <v>0</v>
      </c>
      <c r="O53" s="16">
        <f t="shared" si="8"/>
        <v>0</v>
      </c>
      <c r="P53" s="16">
        <f t="shared" si="9"/>
        <v>0</v>
      </c>
      <c r="Q53" s="17">
        <f t="shared" si="5"/>
        <v>35.299999999999997</v>
      </c>
      <c r="R53" s="18">
        <v>0.7</v>
      </c>
    </row>
    <row r="54" spans="1:18">
      <c r="A54" s="8" t="s">
        <v>96</v>
      </c>
      <c r="B54" s="198">
        <f>'[2]13'!B56</f>
        <v>40</v>
      </c>
      <c r="C54" s="199">
        <f>'[2]13'!C56</f>
        <v>50</v>
      </c>
      <c r="D54" s="199">
        <f>'[2]13'!D56</f>
        <v>0</v>
      </c>
      <c r="E54" s="199">
        <f>'[2]13'!E56</f>
        <v>0</v>
      </c>
      <c r="F54" s="15">
        <f t="shared" si="6"/>
        <v>90</v>
      </c>
      <c r="G54" s="198">
        <f>'[2]13'!H56</f>
        <v>36</v>
      </c>
      <c r="H54" s="199">
        <f>'[2]13'!I56</f>
        <v>0</v>
      </c>
      <c r="I54" s="199">
        <f>'[2]13'!J56</f>
        <v>0</v>
      </c>
      <c r="J54" s="199">
        <f>'[2]13'!K56</f>
        <v>0</v>
      </c>
      <c r="K54" s="15">
        <f t="shared" si="3"/>
        <v>36</v>
      </c>
      <c r="L54" s="18">
        <f>frq!C54</f>
        <v>1</v>
      </c>
      <c r="M54" s="124">
        <f t="shared" si="4"/>
        <v>35.299999999999997</v>
      </c>
      <c r="N54" s="16">
        <f t="shared" si="7"/>
        <v>0</v>
      </c>
      <c r="O54" s="16">
        <f t="shared" si="8"/>
        <v>0</v>
      </c>
      <c r="P54" s="16">
        <f t="shared" si="9"/>
        <v>0</v>
      </c>
      <c r="Q54" s="17">
        <f t="shared" si="5"/>
        <v>35.299999999999997</v>
      </c>
      <c r="R54" s="18">
        <v>0.7</v>
      </c>
    </row>
    <row r="55" spans="1:18">
      <c r="A55" s="8" t="s">
        <v>97</v>
      </c>
      <c r="B55" s="198">
        <f>'[2]13'!B57</f>
        <v>40</v>
      </c>
      <c r="C55" s="199">
        <f>'[2]13'!C57</f>
        <v>50</v>
      </c>
      <c r="D55" s="199">
        <f>'[2]13'!D57</f>
        <v>0</v>
      </c>
      <c r="E55" s="199">
        <f>'[2]13'!E57</f>
        <v>0</v>
      </c>
      <c r="F55" s="15">
        <f t="shared" si="6"/>
        <v>90</v>
      </c>
      <c r="G55" s="198">
        <f>'[2]13'!H57</f>
        <v>36</v>
      </c>
      <c r="H55" s="199">
        <f>'[2]13'!I57</f>
        <v>0</v>
      </c>
      <c r="I55" s="199">
        <f>'[2]13'!J57</f>
        <v>0</v>
      </c>
      <c r="J55" s="199">
        <f>'[2]13'!K57</f>
        <v>0</v>
      </c>
      <c r="K55" s="15">
        <f t="shared" si="3"/>
        <v>36</v>
      </c>
      <c r="L55" s="18">
        <f>frq!C55</f>
        <v>1</v>
      </c>
      <c r="M55" s="124">
        <f t="shared" si="4"/>
        <v>35.299999999999997</v>
      </c>
      <c r="N55" s="16">
        <f t="shared" si="7"/>
        <v>0</v>
      </c>
      <c r="O55" s="16">
        <f t="shared" si="8"/>
        <v>0</v>
      </c>
      <c r="P55" s="16">
        <f t="shared" si="9"/>
        <v>0</v>
      </c>
      <c r="Q55" s="17">
        <f t="shared" si="5"/>
        <v>35.299999999999997</v>
      </c>
      <c r="R55" s="18">
        <v>0.7</v>
      </c>
    </row>
    <row r="56" spans="1:18">
      <c r="A56" s="8" t="s">
        <v>98</v>
      </c>
      <c r="B56" s="198">
        <f>'[2]13'!B58</f>
        <v>40</v>
      </c>
      <c r="C56" s="199">
        <f>'[2]13'!C58</f>
        <v>50</v>
      </c>
      <c r="D56" s="199">
        <f>'[2]13'!D58</f>
        <v>0</v>
      </c>
      <c r="E56" s="199">
        <f>'[2]13'!E58</f>
        <v>0</v>
      </c>
      <c r="F56" s="15">
        <f t="shared" si="6"/>
        <v>90</v>
      </c>
      <c r="G56" s="198">
        <f>'[2]13'!H58</f>
        <v>36</v>
      </c>
      <c r="H56" s="199">
        <f>'[2]13'!I58</f>
        <v>0</v>
      </c>
      <c r="I56" s="199">
        <f>'[2]13'!J58</f>
        <v>0</v>
      </c>
      <c r="J56" s="199">
        <f>'[2]13'!K58</f>
        <v>0</v>
      </c>
      <c r="K56" s="15">
        <f t="shared" si="3"/>
        <v>36</v>
      </c>
      <c r="L56" s="18">
        <f>frq!C56</f>
        <v>1</v>
      </c>
      <c r="M56" s="124">
        <f t="shared" si="4"/>
        <v>35.299999999999997</v>
      </c>
      <c r="N56" s="16">
        <f t="shared" si="7"/>
        <v>0</v>
      </c>
      <c r="O56" s="16">
        <f t="shared" si="8"/>
        <v>0</v>
      </c>
      <c r="P56" s="16">
        <f t="shared" si="9"/>
        <v>0</v>
      </c>
      <c r="Q56" s="17">
        <f t="shared" si="5"/>
        <v>35.299999999999997</v>
      </c>
      <c r="R56" s="18">
        <v>0.7</v>
      </c>
    </row>
    <row r="57" spans="1:18">
      <c r="A57" s="8" t="s">
        <v>99</v>
      </c>
      <c r="B57" s="198">
        <f>'[2]13'!B59</f>
        <v>40</v>
      </c>
      <c r="C57" s="199">
        <f>'[2]13'!C59</f>
        <v>50</v>
      </c>
      <c r="D57" s="199">
        <f>'[2]13'!D59</f>
        <v>0</v>
      </c>
      <c r="E57" s="199">
        <f>'[2]13'!E59</f>
        <v>0</v>
      </c>
      <c r="F57" s="15">
        <f t="shared" si="6"/>
        <v>90</v>
      </c>
      <c r="G57" s="198">
        <f>'[2]13'!H59</f>
        <v>36</v>
      </c>
      <c r="H57" s="199">
        <f>'[2]13'!I59</f>
        <v>0</v>
      </c>
      <c r="I57" s="199">
        <f>'[2]13'!J59</f>
        <v>0</v>
      </c>
      <c r="J57" s="199">
        <f>'[2]13'!K59</f>
        <v>0</v>
      </c>
      <c r="K57" s="15">
        <f t="shared" si="3"/>
        <v>36</v>
      </c>
      <c r="L57" s="18">
        <f>frq!C57</f>
        <v>1</v>
      </c>
      <c r="M57" s="124">
        <f t="shared" si="4"/>
        <v>35.299999999999997</v>
      </c>
      <c r="N57" s="16">
        <f t="shared" si="7"/>
        <v>0</v>
      </c>
      <c r="O57" s="16">
        <f t="shared" si="8"/>
        <v>0</v>
      </c>
      <c r="P57" s="16">
        <f t="shared" si="9"/>
        <v>0</v>
      </c>
      <c r="Q57" s="17">
        <f t="shared" si="5"/>
        <v>35.299999999999997</v>
      </c>
      <c r="R57" s="18">
        <v>0.7</v>
      </c>
    </row>
    <row r="58" spans="1:18">
      <c r="A58" s="8" t="s">
        <v>100</v>
      </c>
      <c r="B58" s="198">
        <f>'[2]13'!B60</f>
        <v>40</v>
      </c>
      <c r="C58" s="199">
        <f>'[2]13'!C60</f>
        <v>50</v>
      </c>
      <c r="D58" s="199">
        <f>'[2]13'!D60</f>
        <v>0</v>
      </c>
      <c r="E58" s="199">
        <f>'[2]13'!E60</f>
        <v>0</v>
      </c>
      <c r="F58" s="15">
        <f t="shared" si="6"/>
        <v>90</v>
      </c>
      <c r="G58" s="198">
        <f>'[2]13'!H60</f>
        <v>36</v>
      </c>
      <c r="H58" s="199">
        <f>'[2]13'!I60</f>
        <v>0</v>
      </c>
      <c r="I58" s="199">
        <f>'[2]13'!J60</f>
        <v>0</v>
      </c>
      <c r="J58" s="199">
        <f>'[2]13'!K60</f>
        <v>0</v>
      </c>
      <c r="K58" s="15">
        <f t="shared" si="3"/>
        <v>36</v>
      </c>
      <c r="L58" s="18">
        <f>frq!C58</f>
        <v>1</v>
      </c>
      <c r="M58" s="124">
        <f t="shared" si="4"/>
        <v>35.299999999999997</v>
      </c>
      <c r="N58" s="16">
        <f t="shared" si="7"/>
        <v>0</v>
      </c>
      <c r="O58" s="16">
        <f t="shared" si="8"/>
        <v>0</v>
      </c>
      <c r="P58" s="16">
        <f t="shared" si="9"/>
        <v>0</v>
      </c>
      <c r="Q58" s="17">
        <f t="shared" si="5"/>
        <v>35.299999999999997</v>
      </c>
      <c r="R58" s="18">
        <v>0.7</v>
      </c>
    </row>
    <row r="59" spans="1:18">
      <c r="A59" s="8" t="s">
        <v>101</v>
      </c>
      <c r="B59" s="198">
        <f>'[2]13'!B61</f>
        <v>40</v>
      </c>
      <c r="C59" s="199">
        <f>'[2]13'!C61</f>
        <v>50</v>
      </c>
      <c r="D59" s="199">
        <f>'[2]13'!D61</f>
        <v>0</v>
      </c>
      <c r="E59" s="199">
        <f>'[2]13'!E61</f>
        <v>0</v>
      </c>
      <c r="F59" s="15">
        <f t="shared" si="6"/>
        <v>90</v>
      </c>
      <c r="G59" s="198">
        <f>'[2]13'!H61</f>
        <v>35</v>
      </c>
      <c r="H59" s="199">
        <f>'[2]13'!I61</f>
        <v>0</v>
      </c>
      <c r="I59" s="199">
        <f>'[2]13'!J61</f>
        <v>0</v>
      </c>
      <c r="J59" s="199">
        <f>'[2]13'!K61</f>
        <v>0</v>
      </c>
      <c r="K59" s="15">
        <f t="shared" si="3"/>
        <v>35</v>
      </c>
      <c r="L59" s="18">
        <f>frq!C59</f>
        <v>1</v>
      </c>
      <c r="M59" s="124">
        <f t="shared" si="4"/>
        <v>34.299999999999997</v>
      </c>
      <c r="N59" s="16">
        <f t="shared" si="7"/>
        <v>0</v>
      </c>
      <c r="O59" s="16">
        <f t="shared" si="8"/>
        <v>0</v>
      </c>
      <c r="P59" s="16">
        <f t="shared" si="9"/>
        <v>0</v>
      </c>
      <c r="Q59" s="17">
        <f t="shared" si="5"/>
        <v>34.299999999999997</v>
      </c>
      <c r="R59" s="18">
        <v>0.7</v>
      </c>
    </row>
    <row r="60" spans="1:18">
      <c r="A60" s="8" t="s">
        <v>102</v>
      </c>
      <c r="B60" s="198">
        <f>'[2]13'!B62</f>
        <v>40</v>
      </c>
      <c r="C60" s="199">
        <f>'[2]13'!C62</f>
        <v>50</v>
      </c>
      <c r="D60" s="199">
        <f>'[2]13'!D62</f>
        <v>0</v>
      </c>
      <c r="E60" s="199">
        <f>'[2]13'!E62</f>
        <v>0</v>
      </c>
      <c r="F60" s="15">
        <f t="shared" si="6"/>
        <v>90</v>
      </c>
      <c r="G60" s="198">
        <f>'[2]13'!H62</f>
        <v>35</v>
      </c>
      <c r="H60" s="199">
        <f>'[2]13'!I62</f>
        <v>0</v>
      </c>
      <c r="I60" s="199">
        <f>'[2]13'!J62</f>
        <v>0</v>
      </c>
      <c r="J60" s="199">
        <f>'[2]13'!K62</f>
        <v>0</v>
      </c>
      <c r="K60" s="15">
        <f t="shared" si="3"/>
        <v>35</v>
      </c>
      <c r="L60" s="18">
        <f>frq!C60</f>
        <v>1</v>
      </c>
      <c r="M60" s="124">
        <f t="shared" si="4"/>
        <v>34.299999999999997</v>
      </c>
      <c r="N60" s="16">
        <f t="shared" si="7"/>
        <v>0</v>
      </c>
      <c r="O60" s="16">
        <f t="shared" si="8"/>
        <v>0</v>
      </c>
      <c r="P60" s="16">
        <f t="shared" si="9"/>
        <v>0</v>
      </c>
      <c r="Q60" s="17">
        <f t="shared" si="5"/>
        <v>34.299999999999997</v>
      </c>
      <c r="R60" s="18">
        <v>0.7</v>
      </c>
    </row>
    <row r="61" spans="1:18">
      <c r="A61" s="8" t="s">
        <v>103</v>
      </c>
      <c r="B61" s="198">
        <f>'[2]13'!B63</f>
        <v>40</v>
      </c>
      <c r="C61" s="199">
        <f>'[2]13'!C63</f>
        <v>50</v>
      </c>
      <c r="D61" s="199">
        <f>'[2]13'!D63</f>
        <v>0</v>
      </c>
      <c r="E61" s="199">
        <f>'[2]13'!E63</f>
        <v>0</v>
      </c>
      <c r="F61" s="15">
        <f t="shared" si="6"/>
        <v>90</v>
      </c>
      <c r="G61" s="198">
        <f>'[2]13'!H63</f>
        <v>35</v>
      </c>
      <c r="H61" s="199">
        <f>'[2]13'!I63</f>
        <v>0</v>
      </c>
      <c r="I61" s="199">
        <f>'[2]13'!J63</f>
        <v>0</v>
      </c>
      <c r="J61" s="199">
        <f>'[2]13'!K63</f>
        <v>0</v>
      </c>
      <c r="K61" s="15">
        <f t="shared" si="3"/>
        <v>35</v>
      </c>
      <c r="L61" s="18">
        <f>frq!C61</f>
        <v>1</v>
      </c>
      <c r="M61" s="124">
        <f t="shared" si="4"/>
        <v>34.299999999999997</v>
      </c>
      <c r="N61" s="16">
        <f t="shared" si="7"/>
        <v>0</v>
      </c>
      <c r="O61" s="16">
        <f t="shared" si="8"/>
        <v>0</v>
      </c>
      <c r="P61" s="16">
        <f t="shared" si="9"/>
        <v>0</v>
      </c>
      <c r="Q61" s="17">
        <f t="shared" si="5"/>
        <v>34.299999999999997</v>
      </c>
      <c r="R61" s="18">
        <v>0.7</v>
      </c>
    </row>
    <row r="62" spans="1:18">
      <c r="A62" s="8" t="s">
        <v>104</v>
      </c>
      <c r="B62" s="198">
        <f>'[2]13'!B64</f>
        <v>40</v>
      </c>
      <c r="C62" s="199">
        <f>'[2]13'!C64</f>
        <v>50</v>
      </c>
      <c r="D62" s="199">
        <f>'[2]13'!D64</f>
        <v>0</v>
      </c>
      <c r="E62" s="199">
        <f>'[2]13'!E64</f>
        <v>0</v>
      </c>
      <c r="F62" s="15">
        <f t="shared" si="6"/>
        <v>90</v>
      </c>
      <c r="G62" s="198">
        <f>'[2]13'!H64</f>
        <v>35</v>
      </c>
      <c r="H62" s="199">
        <f>'[2]13'!I64</f>
        <v>0</v>
      </c>
      <c r="I62" s="199">
        <f>'[2]13'!J64</f>
        <v>0</v>
      </c>
      <c r="J62" s="199">
        <f>'[2]13'!K64</f>
        <v>0</v>
      </c>
      <c r="K62" s="15">
        <f t="shared" si="3"/>
        <v>35</v>
      </c>
      <c r="L62" s="18">
        <f>frq!C62</f>
        <v>1</v>
      </c>
      <c r="M62" s="124">
        <f t="shared" si="4"/>
        <v>34.299999999999997</v>
      </c>
      <c r="N62" s="16">
        <f t="shared" si="7"/>
        <v>0</v>
      </c>
      <c r="O62" s="16">
        <f t="shared" si="8"/>
        <v>0</v>
      </c>
      <c r="P62" s="16">
        <f t="shared" si="9"/>
        <v>0</v>
      </c>
      <c r="Q62" s="17">
        <f t="shared" si="5"/>
        <v>34.299999999999997</v>
      </c>
      <c r="R62" s="18">
        <v>0.7</v>
      </c>
    </row>
    <row r="63" spans="1:18">
      <c r="A63" s="8" t="s">
        <v>105</v>
      </c>
      <c r="B63" s="198">
        <f>'[2]13'!B65</f>
        <v>40</v>
      </c>
      <c r="C63" s="199">
        <f>'[2]13'!C65</f>
        <v>50</v>
      </c>
      <c r="D63" s="199">
        <f>'[2]13'!D65</f>
        <v>0</v>
      </c>
      <c r="E63" s="199">
        <f>'[2]13'!E65</f>
        <v>0</v>
      </c>
      <c r="F63" s="15">
        <f t="shared" si="6"/>
        <v>90</v>
      </c>
      <c r="G63" s="198">
        <f>'[2]13'!H65</f>
        <v>35</v>
      </c>
      <c r="H63" s="199">
        <f>'[2]13'!I65</f>
        <v>0</v>
      </c>
      <c r="I63" s="199">
        <f>'[2]13'!J65</f>
        <v>0</v>
      </c>
      <c r="J63" s="199">
        <f>'[2]13'!K65</f>
        <v>0</v>
      </c>
      <c r="K63" s="15">
        <f t="shared" si="3"/>
        <v>35</v>
      </c>
      <c r="L63" s="18">
        <f>frq!C63</f>
        <v>1</v>
      </c>
      <c r="M63" s="124">
        <f t="shared" si="4"/>
        <v>34.299999999999997</v>
      </c>
      <c r="N63" s="16">
        <f t="shared" si="7"/>
        <v>0</v>
      </c>
      <c r="O63" s="16">
        <f t="shared" si="8"/>
        <v>0</v>
      </c>
      <c r="P63" s="16">
        <f t="shared" si="9"/>
        <v>0</v>
      </c>
      <c r="Q63" s="17">
        <f t="shared" si="5"/>
        <v>34.299999999999997</v>
      </c>
      <c r="R63" s="18">
        <v>0.7</v>
      </c>
    </row>
    <row r="64" spans="1:18">
      <c r="A64" s="8" t="s">
        <v>106</v>
      </c>
      <c r="B64" s="198">
        <f>'[2]13'!B66</f>
        <v>40</v>
      </c>
      <c r="C64" s="199">
        <f>'[2]13'!C66</f>
        <v>50</v>
      </c>
      <c r="D64" s="199">
        <f>'[2]13'!D66</f>
        <v>0</v>
      </c>
      <c r="E64" s="199">
        <f>'[2]13'!E66</f>
        <v>0</v>
      </c>
      <c r="F64" s="15">
        <f t="shared" si="6"/>
        <v>90</v>
      </c>
      <c r="G64" s="198">
        <f>'[2]13'!H66</f>
        <v>35</v>
      </c>
      <c r="H64" s="199">
        <f>'[2]13'!I66</f>
        <v>0</v>
      </c>
      <c r="I64" s="199">
        <f>'[2]13'!J66</f>
        <v>0</v>
      </c>
      <c r="J64" s="199">
        <f>'[2]13'!K66</f>
        <v>0</v>
      </c>
      <c r="K64" s="15">
        <f t="shared" si="3"/>
        <v>35</v>
      </c>
      <c r="L64" s="18">
        <f>frq!C64</f>
        <v>1</v>
      </c>
      <c r="M64" s="124">
        <f t="shared" si="4"/>
        <v>34.299999999999997</v>
      </c>
      <c r="N64" s="16">
        <f t="shared" si="7"/>
        <v>0</v>
      </c>
      <c r="O64" s="16">
        <f t="shared" si="8"/>
        <v>0</v>
      </c>
      <c r="P64" s="16">
        <f t="shared" si="9"/>
        <v>0</v>
      </c>
      <c r="Q64" s="17">
        <f t="shared" si="5"/>
        <v>34.299999999999997</v>
      </c>
      <c r="R64" s="18">
        <v>0.7</v>
      </c>
    </row>
    <row r="65" spans="1:18">
      <c r="A65" s="8" t="s">
        <v>107</v>
      </c>
      <c r="B65" s="198">
        <f>'[2]13'!B67</f>
        <v>40</v>
      </c>
      <c r="C65" s="199">
        <f>'[2]13'!C67</f>
        <v>50</v>
      </c>
      <c r="D65" s="199">
        <f>'[2]13'!D67</f>
        <v>0</v>
      </c>
      <c r="E65" s="199">
        <f>'[2]13'!E67</f>
        <v>0</v>
      </c>
      <c r="F65" s="15">
        <f t="shared" si="6"/>
        <v>90</v>
      </c>
      <c r="G65" s="198">
        <f>'[2]13'!H67</f>
        <v>35</v>
      </c>
      <c r="H65" s="199">
        <f>'[2]13'!I67</f>
        <v>0</v>
      </c>
      <c r="I65" s="199">
        <f>'[2]13'!J67</f>
        <v>0</v>
      </c>
      <c r="J65" s="199">
        <f>'[2]13'!K67</f>
        <v>0</v>
      </c>
      <c r="K65" s="15">
        <f t="shared" si="3"/>
        <v>35</v>
      </c>
      <c r="L65" s="18">
        <f>frq!C65</f>
        <v>1</v>
      </c>
      <c r="M65" s="124">
        <f t="shared" si="4"/>
        <v>34.299999999999997</v>
      </c>
      <c r="N65" s="16">
        <f t="shared" si="7"/>
        <v>0</v>
      </c>
      <c r="O65" s="16">
        <f t="shared" si="8"/>
        <v>0</v>
      </c>
      <c r="P65" s="16">
        <f t="shared" si="9"/>
        <v>0</v>
      </c>
      <c r="Q65" s="17">
        <f t="shared" si="5"/>
        <v>34.299999999999997</v>
      </c>
      <c r="R65" s="18">
        <v>0.7</v>
      </c>
    </row>
    <row r="66" spans="1:18">
      <c r="A66" s="8" t="s">
        <v>108</v>
      </c>
      <c r="B66" s="198">
        <f>'[2]13'!B68</f>
        <v>40</v>
      </c>
      <c r="C66" s="199">
        <f>'[2]13'!C68</f>
        <v>50</v>
      </c>
      <c r="D66" s="199">
        <f>'[2]13'!D68</f>
        <v>0</v>
      </c>
      <c r="E66" s="199">
        <f>'[2]13'!E68</f>
        <v>0</v>
      </c>
      <c r="F66" s="15">
        <f t="shared" si="6"/>
        <v>90</v>
      </c>
      <c r="G66" s="198">
        <f>'[2]13'!H68</f>
        <v>35</v>
      </c>
      <c r="H66" s="199">
        <f>'[2]13'!I68</f>
        <v>0</v>
      </c>
      <c r="I66" s="199">
        <f>'[2]13'!J68</f>
        <v>0</v>
      </c>
      <c r="J66" s="199">
        <f>'[2]13'!K68</f>
        <v>0</v>
      </c>
      <c r="K66" s="15">
        <f t="shared" si="3"/>
        <v>35</v>
      </c>
      <c r="L66" s="18">
        <f>frq!C66</f>
        <v>1</v>
      </c>
      <c r="M66" s="124">
        <f t="shared" si="4"/>
        <v>34.299999999999997</v>
      </c>
      <c r="N66" s="16">
        <f t="shared" si="7"/>
        <v>0</v>
      </c>
      <c r="O66" s="16">
        <f t="shared" si="8"/>
        <v>0</v>
      </c>
      <c r="P66" s="16">
        <f t="shared" si="9"/>
        <v>0</v>
      </c>
      <c r="Q66" s="17">
        <f t="shared" si="5"/>
        <v>34.299999999999997</v>
      </c>
      <c r="R66" s="18">
        <v>0.7</v>
      </c>
    </row>
    <row r="67" spans="1:18">
      <c r="A67" s="8" t="s">
        <v>109</v>
      </c>
      <c r="B67" s="198">
        <f>'[2]13'!B69</f>
        <v>40</v>
      </c>
      <c r="C67" s="199">
        <f>'[2]13'!C69</f>
        <v>50</v>
      </c>
      <c r="D67" s="199">
        <f>'[2]13'!D69</f>
        <v>0</v>
      </c>
      <c r="E67" s="199">
        <f>'[2]13'!E69</f>
        <v>0</v>
      </c>
      <c r="F67" s="15">
        <f t="shared" si="6"/>
        <v>90</v>
      </c>
      <c r="G67" s="198">
        <f>'[2]13'!H69</f>
        <v>35</v>
      </c>
      <c r="H67" s="199">
        <f>'[2]13'!I69</f>
        <v>0</v>
      </c>
      <c r="I67" s="199">
        <f>'[2]13'!J69</f>
        <v>0</v>
      </c>
      <c r="J67" s="199">
        <f>'[2]13'!K69</f>
        <v>0</v>
      </c>
      <c r="K67" s="15">
        <f t="shared" si="3"/>
        <v>35</v>
      </c>
      <c r="L67" s="18">
        <f>frq!C67</f>
        <v>1</v>
      </c>
      <c r="M67" s="124">
        <f t="shared" si="4"/>
        <v>34.299999999999997</v>
      </c>
      <c r="N67" s="16">
        <f t="shared" ref="N67:N98" si="10">IF($L67=1,H67,IF(AND($L67=0.985,H67&gt;0.985*C67),C67*0.985,IF(AND($L67=0.965,H67&gt;0.965*C67),0.965*C67,H67)))</f>
        <v>0</v>
      </c>
      <c r="O67" s="16">
        <f t="shared" ref="O67:O98" si="11">IF($L67=1,I67,IF(AND($L67=0.985,I67&gt;0.985*D67),D67*0.985,IF(AND($L67=0.965,I67&gt;0.965*D67),0.965*D67,I67)))</f>
        <v>0</v>
      </c>
      <c r="P67" s="16">
        <f t="shared" ref="P67:P98" si="12">IF($L67=1,J67,IF(AND($L67=0.985,J67&gt;0.985*E67),E67*0.985,IF(AND($L67=0.965,J67&gt;0.965*E67),0.965*E67,J67)))</f>
        <v>0</v>
      </c>
      <c r="Q67" s="17">
        <f t="shared" si="5"/>
        <v>34.299999999999997</v>
      </c>
      <c r="R67" s="18">
        <v>0.7</v>
      </c>
    </row>
    <row r="68" spans="1:18">
      <c r="A68" s="8" t="s">
        <v>110</v>
      </c>
      <c r="B68" s="198">
        <f>'[2]13'!B70</f>
        <v>40</v>
      </c>
      <c r="C68" s="199">
        <f>'[2]13'!C70</f>
        <v>50</v>
      </c>
      <c r="D68" s="199">
        <f>'[2]13'!D70</f>
        <v>0</v>
      </c>
      <c r="E68" s="199">
        <f>'[2]13'!E70</f>
        <v>0</v>
      </c>
      <c r="F68" s="15">
        <f t="shared" si="6"/>
        <v>90</v>
      </c>
      <c r="G68" s="198">
        <f>'[2]13'!H70</f>
        <v>35</v>
      </c>
      <c r="H68" s="199">
        <f>'[2]13'!I70</f>
        <v>0</v>
      </c>
      <c r="I68" s="199">
        <f>'[2]13'!J70</f>
        <v>0</v>
      </c>
      <c r="J68" s="199">
        <f>'[2]13'!K70</f>
        <v>0</v>
      </c>
      <c r="K68" s="15">
        <f t="shared" ref="K68:K98" si="13">SUM(G68:J68)</f>
        <v>35</v>
      </c>
      <c r="L68" s="18">
        <f>frq!C68</f>
        <v>1</v>
      </c>
      <c r="M68" s="124">
        <f t="shared" ref="M68:M98" si="14">IF($L68=1,G68,IF(AND($L68=0.985,G68&gt;0.985*B68),B68*0.985,IF(AND($L68=0.965,G68&gt;0.965*B68),0.965*B68,G68)))-R68</f>
        <v>34.299999999999997</v>
      </c>
      <c r="N68" s="16">
        <f t="shared" si="10"/>
        <v>0</v>
      </c>
      <c r="O68" s="16">
        <f t="shared" si="11"/>
        <v>0</v>
      </c>
      <c r="P68" s="16">
        <f t="shared" si="12"/>
        <v>0</v>
      </c>
      <c r="Q68" s="17">
        <f t="shared" ref="Q68:Q98" si="15">SUM(M68:P68)</f>
        <v>34.299999999999997</v>
      </c>
      <c r="R68" s="18">
        <v>0.7</v>
      </c>
    </row>
    <row r="69" spans="1:18">
      <c r="A69" s="8" t="s">
        <v>111</v>
      </c>
      <c r="B69" s="198">
        <f>'[2]13'!B71</f>
        <v>40</v>
      </c>
      <c r="C69" s="199">
        <f>'[2]13'!C71</f>
        <v>50</v>
      </c>
      <c r="D69" s="199">
        <f>'[2]13'!D71</f>
        <v>0</v>
      </c>
      <c r="E69" s="199">
        <f>'[2]13'!E71</f>
        <v>0</v>
      </c>
      <c r="F69" s="15">
        <f t="shared" ref="F69:F98" si="16">SUM(B69:E69)</f>
        <v>90</v>
      </c>
      <c r="G69" s="198">
        <f>'[2]13'!H71</f>
        <v>35</v>
      </c>
      <c r="H69" s="199">
        <f>'[2]13'!I71</f>
        <v>0</v>
      </c>
      <c r="I69" s="199">
        <f>'[2]13'!J71</f>
        <v>0</v>
      </c>
      <c r="J69" s="199">
        <f>'[2]13'!K71</f>
        <v>0</v>
      </c>
      <c r="K69" s="15">
        <f t="shared" si="13"/>
        <v>35</v>
      </c>
      <c r="L69" s="18">
        <f>frq!C69</f>
        <v>1</v>
      </c>
      <c r="M69" s="124">
        <f t="shared" si="14"/>
        <v>34.299999999999997</v>
      </c>
      <c r="N69" s="16">
        <f t="shared" si="10"/>
        <v>0</v>
      </c>
      <c r="O69" s="16">
        <f t="shared" si="11"/>
        <v>0</v>
      </c>
      <c r="P69" s="16">
        <f t="shared" si="12"/>
        <v>0</v>
      </c>
      <c r="Q69" s="17">
        <f t="shared" si="15"/>
        <v>34.299999999999997</v>
      </c>
      <c r="R69" s="18">
        <v>0.7</v>
      </c>
    </row>
    <row r="70" spans="1:18">
      <c r="A70" s="8" t="s">
        <v>112</v>
      </c>
      <c r="B70" s="198">
        <f>'[2]13'!B72</f>
        <v>40</v>
      </c>
      <c r="C70" s="199">
        <f>'[2]13'!C72</f>
        <v>50</v>
      </c>
      <c r="D70" s="199">
        <f>'[2]13'!D72</f>
        <v>0</v>
      </c>
      <c r="E70" s="199">
        <f>'[2]13'!E72</f>
        <v>0</v>
      </c>
      <c r="F70" s="15">
        <f t="shared" si="16"/>
        <v>90</v>
      </c>
      <c r="G70" s="198">
        <f>'[2]13'!H72</f>
        <v>35</v>
      </c>
      <c r="H70" s="199">
        <f>'[2]13'!I72</f>
        <v>0</v>
      </c>
      <c r="I70" s="199">
        <f>'[2]13'!J72</f>
        <v>0</v>
      </c>
      <c r="J70" s="199">
        <f>'[2]13'!K72</f>
        <v>0</v>
      </c>
      <c r="K70" s="15">
        <f t="shared" si="13"/>
        <v>35</v>
      </c>
      <c r="L70" s="18">
        <f>frq!C70</f>
        <v>1</v>
      </c>
      <c r="M70" s="124">
        <f t="shared" si="14"/>
        <v>34.299999999999997</v>
      </c>
      <c r="N70" s="16">
        <f t="shared" si="10"/>
        <v>0</v>
      </c>
      <c r="O70" s="16">
        <f t="shared" si="11"/>
        <v>0</v>
      </c>
      <c r="P70" s="16">
        <f t="shared" si="12"/>
        <v>0</v>
      </c>
      <c r="Q70" s="17">
        <f t="shared" si="15"/>
        <v>34.299999999999997</v>
      </c>
      <c r="R70" s="18">
        <v>0.7</v>
      </c>
    </row>
    <row r="71" spans="1:18">
      <c r="A71" s="8" t="s">
        <v>113</v>
      </c>
      <c r="B71" s="198">
        <f>'[2]13'!B73</f>
        <v>40</v>
      </c>
      <c r="C71" s="199">
        <f>'[2]13'!C73</f>
        <v>50</v>
      </c>
      <c r="D71" s="199">
        <f>'[2]13'!D73</f>
        <v>0</v>
      </c>
      <c r="E71" s="199">
        <f>'[2]13'!E73</f>
        <v>0</v>
      </c>
      <c r="F71" s="15">
        <f t="shared" si="16"/>
        <v>90</v>
      </c>
      <c r="G71" s="198">
        <f>'[2]13'!H73</f>
        <v>35</v>
      </c>
      <c r="H71" s="199">
        <f>'[2]13'!I73</f>
        <v>0</v>
      </c>
      <c r="I71" s="199">
        <f>'[2]13'!J73</f>
        <v>0</v>
      </c>
      <c r="J71" s="199">
        <f>'[2]13'!K73</f>
        <v>0</v>
      </c>
      <c r="K71" s="15">
        <f t="shared" si="13"/>
        <v>35</v>
      </c>
      <c r="L71" s="18">
        <f>frq!C71</f>
        <v>1</v>
      </c>
      <c r="M71" s="124">
        <f t="shared" si="14"/>
        <v>34.299999999999997</v>
      </c>
      <c r="N71" s="16">
        <f t="shared" si="10"/>
        <v>0</v>
      </c>
      <c r="O71" s="16">
        <f t="shared" si="11"/>
        <v>0</v>
      </c>
      <c r="P71" s="16">
        <f t="shared" si="12"/>
        <v>0</v>
      </c>
      <c r="Q71" s="17">
        <f t="shared" si="15"/>
        <v>34.299999999999997</v>
      </c>
      <c r="R71" s="18">
        <v>0.7</v>
      </c>
    </row>
    <row r="72" spans="1:18">
      <c r="A72" s="8" t="s">
        <v>114</v>
      </c>
      <c r="B72" s="198">
        <f>'[2]13'!B74</f>
        <v>40</v>
      </c>
      <c r="C72" s="199">
        <f>'[2]13'!C74</f>
        <v>50</v>
      </c>
      <c r="D72" s="199">
        <f>'[2]13'!D74</f>
        <v>0</v>
      </c>
      <c r="E72" s="199">
        <f>'[2]13'!E74</f>
        <v>0</v>
      </c>
      <c r="F72" s="15">
        <f t="shared" si="16"/>
        <v>90</v>
      </c>
      <c r="G72" s="198">
        <f>'[2]13'!H74</f>
        <v>35</v>
      </c>
      <c r="H72" s="199">
        <f>'[2]13'!I74</f>
        <v>0</v>
      </c>
      <c r="I72" s="199">
        <f>'[2]13'!J74</f>
        <v>0</v>
      </c>
      <c r="J72" s="199">
        <f>'[2]13'!K74</f>
        <v>0</v>
      </c>
      <c r="K72" s="15">
        <f t="shared" si="13"/>
        <v>35</v>
      </c>
      <c r="L72" s="18">
        <f>frq!C72</f>
        <v>1</v>
      </c>
      <c r="M72" s="124">
        <f t="shared" si="14"/>
        <v>34.299999999999997</v>
      </c>
      <c r="N72" s="16">
        <f t="shared" si="10"/>
        <v>0</v>
      </c>
      <c r="O72" s="16">
        <f t="shared" si="11"/>
        <v>0</v>
      </c>
      <c r="P72" s="16">
        <f t="shared" si="12"/>
        <v>0</v>
      </c>
      <c r="Q72" s="17">
        <f t="shared" si="15"/>
        <v>34.299999999999997</v>
      </c>
      <c r="R72" s="18">
        <v>0.7</v>
      </c>
    </row>
    <row r="73" spans="1:18">
      <c r="A73" s="8" t="s">
        <v>115</v>
      </c>
      <c r="B73" s="198">
        <f>'[2]13'!B75</f>
        <v>40</v>
      </c>
      <c r="C73" s="199">
        <f>'[2]13'!C75</f>
        <v>50</v>
      </c>
      <c r="D73" s="199">
        <f>'[2]13'!D75</f>
        <v>0</v>
      </c>
      <c r="E73" s="199">
        <f>'[2]13'!E75</f>
        <v>0</v>
      </c>
      <c r="F73" s="15">
        <f t="shared" si="16"/>
        <v>90</v>
      </c>
      <c r="G73" s="198">
        <f>'[2]13'!H75</f>
        <v>35</v>
      </c>
      <c r="H73" s="199">
        <f>'[2]13'!I75</f>
        <v>0</v>
      </c>
      <c r="I73" s="199">
        <f>'[2]13'!J75</f>
        <v>0</v>
      </c>
      <c r="J73" s="199">
        <f>'[2]13'!K75</f>
        <v>0</v>
      </c>
      <c r="K73" s="15">
        <f t="shared" si="13"/>
        <v>35</v>
      </c>
      <c r="L73" s="18">
        <f>frq!C73</f>
        <v>1</v>
      </c>
      <c r="M73" s="124">
        <f t="shared" si="14"/>
        <v>34.299999999999997</v>
      </c>
      <c r="N73" s="16">
        <f t="shared" si="10"/>
        <v>0</v>
      </c>
      <c r="O73" s="16">
        <f t="shared" si="11"/>
        <v>0</v>
      </c>
      <c r="P73" s="16">
        <f t="shared" si="12"/>
        <v>0</v>
      </c>
      <c r="Q73" s="17">
        <f t="shared" si="15"/>
        <v>34.299999999999997</v>
      </c>
      <c r="R73" s="18">
        <v>0.7</v>
      </c>
    </row>
    <row r="74" spans="1:18">
      <c r="A74" s="8" t="s">
        <v>116</v>
      </c>
      <c r="B74" s="198">
        <f>'[2]13'!B76</f>
        <v>40</v>
      </c>
      <c r="C74" s="199">
        <f>'[2]13'!C76</f>
        <v>50</v>
      </c>
      <c r="D74" s="199">
        <f>'[2]13'!D76</f>
        <v>0</v>
      </c>
      <c r="E74" s="199">
        <f>'[2]13'!E76</f>
        <v>0</v>
      </c>
      <c r="F74" s="15">
        <f t="shared" si="16"/>
        <v>90</v>
      </c>
      <c r="G74" s="198">
        <f>'[2]13'!H76</f>
        <v>35</v>
      </c>
      <c r="H74" s="199">
        <f>'[2]13'!I76</f>
        <v>0</v>
      </c>
      <c r="I74" s="199">
        <f>'[2]13'!J76</f>
        <v>0</v>
      </c>
      <c r="J74" s="199">
        <f>'[2]13'!K76</f>
        <v>0</v>
      </c>
      <c r="K74" s="15">
        <f t="shared" si="13"/>
        <v>35</v>
      </c>
      <c r="L74" s="18">
        <f>frq!C74</f>
        <v>1</v>
      </c>
      <c r="M74" s="124">
        <f t="shared" si="14"/>
        <v>34.299999999999997</v>
      </c>
      <c r="N74" s="16">
        <f t="shared" si="10"/>
        <v>0</v>
      </c>
      <c r="O74" s="16">
        <f t="shared" si="11"/>
        <v>0</v>
      </c>
      <c r="P74" s="16">
        <f t="shared" si="12"/>
        <v>0</v>
      </c>
      <c r="Q74" s="17">
        <f t="shared" si="15"/>
        <v>34.299999999999997</v>
      </c>
      <c r="R74" s="18">
        <v>0.7</v>
      </c>
    </row>
    <row r="75" spans="1:18">
      <c r="A75" s="8" t="s">
        <v>117</v>
      </c>
      <c r="B75" s="198">
        <f>'[2]13'!B77</f>
        <v>40</v>
      </c>
      <c r="C75" s="199">
        <f>'[2]13'!C77</f>
        <v>50</v>
      </c>
      <c r="D75" s="199">
        <f>'[2]13'!D77</f>
        <v>0</v>
      </c>
      <c r="E75" s="199">
        <f>'[2]13'!E77</f>
        <v>0</v>
      </c>
      <c r="F75" s="15">
        <f t="shared" si="16"/>
        <v>90</v>
      </c>
      <c r="G75" s="198">
        <f>'[2]13'!H77</f>
        <v>35</v>
      </c>
      <c r="H75" s="199">
        <f>'[2]13'!I77</f>
        <v>0</v>
      </c>
      <c r="I75" s="199">
        <f>'[2]13'!J77</f>
        <v>0</v>
      </c>
      <c r="J75" s="199">
        <f>'[2]13'!K77</f>
        <v>0</v>
      </c>
      <c r="K75" s="15">
        <f t="shared" si="13"/>
        <v>35</v>
      </c>
      <c r="L75" s="18">
        <f>frq!C75</f>
        <v>1</v>
      </c>
      <c r="M75" s="124">
        <f t="shared" si="14"/>
        <v>34.6</v>
      </c>
      <c r="N75" s="16">
        <f t="shared" si="10"/>
        <v>0</v>
      </c>
      <c r="O75" s="16">
        <f t="shared" si="11"/>
        <v>0</v>
      </c>
      <c r="P75" s="16">
        <f t="shared" si="12"/>
        <v>0</v>
      </c>
      <c r="Q75" s="17">
        <f t="shared" si="15"/>
        <v>34.6</v>
      </c>
      <c r="R75" s="18">
        <v>0.4</v>
      </c>
    </row>
    <row r="76" spans="1:18">
      <c r="A76" s="8" t="s">
        <v>118</v>
      </c>
      <c r="B76" s="198">
        <f>'[2]13'!B78</f>
        <v>40</v>
      </c>
      <c r="C76" s="199">
        <f>'[2]13'!C78</f>
        <v>50</v>
      </c>
      <c r="D76" s="199">
        <f>'[2]13'!D78</f>
        <v>0</v>
      </c>
      <c r="E76" s="199">
        <f>'[2]13'!E78</f>
        <v>0</v>
      </c>
      <c r="F76" s="15">
        <f t="shared" si="16"/>
        <v>90</v>
      </c>
      <c r="G76" s="198">
        <f>'[2]13'!H78</f>
        <v>35</v>
      </c>
      <c r="H76" s="199">
        <f>'[2]13'!I78</f>
        <v>0</v>
      </c>
      <c r="I76" s="199">
        <f>'[2]13'!J78</f>
        <v>0</v>
      </c>
      <c r="J76" s="199">
        <f>'[2]13'!K78</f>
        <v>0</v>
      </c>
      <c r="K76" s="15">
        <f t="shared" si="13"/>
        <v>35</v>
      </c>
      <c r="L76" s="18">
        <f>frq!C76</f>
        <v>1</v>
      </c>
      <c r="M76" s="124">
        <f t="shared" si="14"/>
        <v>34.6</v>
      </c>
      <c r="N76" s="16">
        <f t="shared" si="10"/>
        <v>0</v>
      </c>
      <c r="O76" s="16">
        <f t="shared" si="11"/>
        <v>0</v>
      </c>
      <c r="P76" s="16">
        <f t="shared" si="12"/>
        <v>0</v>
      </c>
      <c r="Q76" s="17">
        <f t="shared" si="15"/>
        <v>34.6</v>
      </c>
      <c r="R76" s="18">
        <v>0.4</v>
      </c>
    </row>
    <row r="77" spans="1:18">
      <c r="A77" s="8" t="s">
        <v>119</v>
      </c>
      <c r="B77" s="198">
        <f>'[2]13'!B79</f>
        <v>40</v>
      </c>
      <c r="C77" s="199">
        <f>'[2]13'!C79</f>
        <v>50</v>
      </c>
      <c r="D77" s="199">
        <f>'[2]13'!D79</f>
        <v>0</v>
      </c>
      <c r="E77" s="199">
        <f>'[2]13'!E79</f>
        <v>0</v>
      </c>
      <c r="F77" s="15">
        <f t="shared" si="16"/>
        <v>90</v>
      </c>
      <c r="G77" s="198">
        <f>'[2]13'!H79</f>
        <v>35</v>
      </c>
      <c r="H77" s="199">
        <f>'[2]13'!I79</f>
        <v>0</v>
      </c>
      <c r="I77" s="199">
        <f>'[2]13'!J79</f>
        <v>0</v>
      </c>
      <c r="J77" s="199">
        <f>'[2]13'!K79</f>
        <v>0</v>
      </c>
      <c r="K77" s="15">
        <f t="shared" si="13"/>
        <v>35</v>
      </c>
      <c r="L77" s="18">
        <f>frq!C77</f>
        <v>1</v>
      </c>
      <c r="M77" s="124">
        <f t="shared" si="14"/>
        <v>34.6</v>
      </c>
      <c r="N77" s="16">
        <f t="shared" si="10"/>
        <v>0</v>
      </c>
      <c r="O77" s="16">
        <f t="shared" si="11"/>
        <v>0</v>
      </c>
      <c r="P77" s="16">
        <f t="shared" si="12"/>
        <v>0</v>
      </c>
      <c r="Q77" s="17">
        <f t="shared" si="15"/>
        <v>34.6</v>
      </c>
      <c r="R77" s="18">
        <v>0.4</v>
      </c>
    </row>
    <row r="78" spans="1:18">
      <c r="A78" s="8" t="s">
        <v>120</v>
      </c>
      <c r="B78" s="198">
        <f>'[2]13'!B80</f>
        <v>40</v>
      </c>
      <c r="C78" s="199">
        <f>'[2]13'!C80</f>
        <v>50</v>
      </c>
      <c r="D78" s="199">
        <f>'[2]13'!D80</f>
        <v>0</v>
      </c>
      <c r="E78" s="199">
        <f>'[2]13'!E80</f>
        <v>0</v>
      </c>
      <c r="F78" s="15">
        <f t="shared" si="16"/>
        <v>90</v>
      </c>
      <c r="G78" s="198">
        <f>'[2]13'!H80</f>
        <v>36</v>
      </c>
      <c r="H78" s="199">
        <f>'[2]13'!I80</f>
        <v>0</v>
      </c>
      <c r="I78" s="199">
        <f>'[2]13'!J80</f>
        <v>0</v>
      </c>
      <c r="J78" s="199">
        <f>'[2]13'!K80</f>
        <v>0</v>
      </c>
      <c r="K78" s="15">
        <f t="shared" si="13"/>
        <v>36</v>
      </c>
      <c r="L78" s="18">
        <f>frq!C78</f>
        <v>1</v>
      </c>
      <c r="M78" s="124">
        <f t="shared" si="14"/>
        <v>35.6</v>
      </c>
      <c r="N78" s="16">
        <f t="shared" si="10"/>
        <v>0</v>
      </c>
      <c r="O78" s="16">
        <f t="shared" si="11"/>
        <v>0</v>
      </c>
      <c r="P78" s="16">
        <f t="shared" si="12"/>
        <v>0</v>
      </c>
      <c r="Q78" s="17">
        <f t="shared" si="15"/>
        <v>35.6</v>
      </c>
      <c r="R78" s="18">
        <v>0.4</v>
      </c>
    </row>
    <row r="79" spans="1:18">
      <c r="A79" s="8" t="s">
        <v>121</v>
      </c>
      <c r="B79" s="198">
        <f>'[2]13'!B81</f>
        <v>40</v>
      </c>
      <c r="C79" s="199">
        <f>'[2]13'!C81</f>
        <v>50</v>
      </c>
      <c r="D79" s="199">
        <f>'[2]13'!D81</f>
        <v>0</v>
      </c>
      <c r="E79" s="199">
        <f>'[2]13'!E81</f>
        <v>0</v>
      </c>
      <c r="F79" s="15">
        <f t="shared" si="16"/>
        <v>90</v>
      </c>
      <c r="G79" s="198">
        <f>'[2]13'!H81</f>
        <v>36</v>
      </c>
      <c r="H79" s="199">
        <f>'[2]13'!I81</f>
        <v>0</v>
      </c>
      <c r="I79" s="199">
        <f>'[2]13'!J81</f>
        <v>0</v>
      </c>
      <c r="J79" s="199">
        <f>'[2]13'!K81</f>
        <v>0</v>
      </c>
      <c r="K79" s="15">
        <f t="shared" si="13"/>
        <v>36</v>
      </c>
      <c r="L79" s="18">
        <f>frq!C79</f>
        <v>1</v>
      </c>
      <c r="M79" s="124">
        <f t="shared" si="14"/>
        <v>35.6</v>
      </c>
      <c r="N79" s="16">
        <f t="shared" si="10"/>
        <v>0</v>
      </c>
      <c r="O79" s="16">
        <f t="shared" si="11"/>
        <v>0</v>
      </c>
      <c r="P79" s="16">
        <f t="shared" si="12"/>
        <v>0</v>
      </c>
      <c r="Q79" s="17">
        <f t="shared" si="15"/>
        <v>35.6</v>
      </c>
      <c r="R79" s="18">
        <v>0.4</v>
      </c>
    </row>
    <row r="80" spans="1:18">
      <c r="A80" s="8" t="s">
        <v>122</v>
      </c>
      <c r="B80" s="198">
        <f>'[2]13'!B82</f>
        <v>40</v>
      </c>
      <c r="C80" s="199">
        <f>'[2]13'!C82</f>
        <v>50</v>
      </c>
      <c r="D80" s="199">
        <f>'[2]13'!D82</f>
        <v>0</v>
      </c>
      <c r="E80" s="199">
        <f>'[2]13'!E82</f>
        <v>0</v>
      </c>
      <c r="F80" s="15">
        <f t="shared" si="16"/>
        <v>90</v>
      </c>
      <c r="G80" s="198">
        <f>'[2]13'!H82</f>
        <v>36</v>
      </c>
      <c r="H80" s="199">
        <f>'[2]13'!I82</f>
        <v>0</v>
      </c>
      <c r="I80" s="199">
        <f>'[2]13'!J82</f>
        <v>0</v>
      </c>
      <c r="J80" s="199">
        <f>'[2]13'!K82</f>
        <v>0</v>
      </c>
      <c r="K80" s="15">
        <f t="shared" si="13"/>
        <v>36</v>
      </c>
      <c r="L80" s="18">
        <f>frq!C80</f>
        <v>1</v>
      </c>
      <c r="M80" s="124">
        <f t="shared" si="14"/>
        <v>35.6</v>
      </c>
      <c r="N80" s="16">
        <f t="shared" si="10"/>
        <v>0</v>
      </c>
      <c r="O80" s="16">
        <f t="shared" si="11"/>
        <v>0</v>
      </c>
      <c r="P80" s="16">
        <f t="shared" si="12"/>
        <v>0</v>
      </c>
      <c r="Q80" s="17">
        <f t="shared" si="15"/>
        <v>35.6</v>
      </c>
      <c r="R80" s="18">
        <v>0.4</v>
      </c>
    </row>
    <row r="81" spans="1:18">
      <c r="A81" s="8" t="s">
        <v>123</v>
      </c>
      <c r="B81" s="198">
        <f>'[2]13'!B83</f>
        <v>40</v>
      </c>
      <c r="C81" s="199">
        <f>'[2]13'!C83</f>
        <v>50</v>
      </c>
      <c r="D81" s="199">
        <f>'[2]13'!D83</f>
        <v>0</v>
      </c>
      <c r="E81" s="199">
        <f>'[2]13'!E83</f>
        <v>0</v>
      </c>
      <c r="F81" s="15">
        <f t="shared" si="16"/>
        <v>90</v>
      </c>
      <c r="G81" s="198">
        <f>'[2]13'!H83</f>
        <v>36</v>
      </c>
      <c r="H81" s="199">
        <f>'[2]13'!I83</f>
        <v>0</v>
      </c>
      <c r="I81" s="199">
        <f>'[2]13'!J83</f>
        <v>0</v>
      </c>
      <c r="J81" s="199">
        <f>'[2]13'!K83</f>
        <v>0</v>
      </c>
      <c r="K81" s="15">
        <f t="shared" si="13"/>
        <v>36</v>
      </c>
      <c r="L81" s="18">
        <f>frq!C81</f>
        <v>1</v>
      </c>
      <c r="M81" s="124">
        <f t="shared" si="14"/>
        <v>35.6</v>
      </c>
      <c r="N81" s="16">
        <f t="shared" si="10"/>
        <v>0</v>
      </c>
      <c r="O81" s="16">
        <f t="shared" si="11"/>
        <v>0</v>
      </c>
      <c r="P81" s="16">
        <f t="shared" si="12"/>
        <v>0</v>
      </c>
      <c r="Q81" s="17">
        <f t="shared" si="15"/>
        <v>35.6</v>
      </c>
      <c r="R81" s="18">
        <v>0.4</v>
      </c>
    </row>
    <row r="82" spans="1:18">
      <c r="A82" s="8" t="s">
        <v>124</v>
      </c>
      <c r="B82" s="198">
        <f>'[2]13'!B84</f>
        <v>40</v>
      </c>
      <c r="C82" s="199">
        <f>'[2]13'!C84</f>
        <v>50</v>
      </c>
      <c r="D82" s="199">
        <f>'[2]13'!D84</f>
        <v>0</v>
      </c>
      <c r="E82" s="199">
        <f>'[2]13'!E84</f>
        <v>0</v>
      </c>
      <c r="F82" s="15">
        <f t="shared" si="16"/>
        <v>90</v>
      </c>
      <c r="G82" s="198">
        <f>'[2]13'!H84</f>
        <v>36</v>
      </c>
      <c r="H82" s="199">
        <f>'[2]13'!I84</f>
        <v>0</v>
      </c>
      <c r="I82" s="199">
        <f>'[2]13'!J84</f>
        <v>0</v>
      </c>
      <c r="J82" s="199">
        <f>'[2]13'!K84</f>
        <v>0</v>
      </c>
      <c r="K82" s="15">
        <f t="shared" si="13"/>
        <v>36</v>
      </c>
      <c r="L82" s="18">
        <f>frq!C82</f>
        <v>1</v>
      </c>
      <c r="M82" s="124">
        <f t="shared" si="14"/>
        <v>35.6</v>
      </c>
      <c r="N82" s="16">
        <f t="shared" si="10"/>
        <v>0</v>
      </c>
      <c r="O82" s="16">
        <f t="shared" si="11"/>
        <v>0</v>
      </c>
      <c r="P82" s="16">
        <f t="shared" si="12"/>
        <v>0</v>
      </c>
      <c r="Q82" s="17">
        <f t="shared" si="15"/>
        <v>35.6</v>
      </c>
      <c r="R82" s="18">
        <v>0.4</v>
      </c>
    </row>
    <row r="83" spans="1:18">
      <c r="A83" s="8" t="s">
        <v>125</v>
      </c>
      <c r="B83" s="198">
        <f>'[2]13'!B85</f>
        <v>40</v>
      </c>
      <c r="C83" s="199">
        <f>'[2]13'!C85</f>
        <v>50</v>
      </c>
      <c r="D83" s="199">
        <f>'[2]13'!D85</f>
        <v>0</v>
      </c>
      <c r="E83" s="199">
        <f>'[2]13'!E85</f>
        <v>0</v>
      </c>
      <c r="F83" s="15">
        <f t="shared" si="16"/>
        <v>90</v>
      </c>
      <c r="G83" s="198">
        <f>'[2]13'!H85</f>
        <v>36</v>
      </c>
      <c r="H83" s="199">
        <f>'[2]13'!I85</f>
        <v>0</v>
      </c>
      <c r="I83" s="199">
        <f>'[2]13'!J85</f>
        <v>0</v>
      </c>
      <c r="J83" s="199">
        <f>'[2]13'!K85</f>
        <v>0</v>
      </c>
      <c r="K83" s="15">
        <f t="shared" si="13"/>
        <v>36</v>
      </c>
      <c r="L83" s="18">
        <f>frq!C83</f>
        <v>1</v>
      </c>
      <c r="M83" s="124">
        <f t="shared" si="14"/>
        <v>35.6</v>
      </c>
      <c r="N83" s="16">
        <f t="shared" si="10"/>
        <v>0</v>
      </c>
      <c r="O83" s="16">
        <f t="shared" si="11"/>
        <v>0</v>
      </c>
      <c r="P83" s="16">
        <f t="shared" si="12"/>
        <v>0</v>
      </c>
      <c r="Q83" s="17">
        <f t="shared" si="15"/>
        <v>35.6</v>
      </c>
      <c r="R83" s="18">
        <v>0.4</v>
      </c>
    </row>
    <row r="84" spans="1:18">
      <c r="A84" s="8" t="s">
        <v>126</v>
      </c>
      <c r="B84" s="198">
        <f>'[2]13'!B86</f>
        <v>40</v>
      </c>
      <c r="C84" s="199">
        <f>'[2]13'!C86</f>
        <v>50</v>
      </c>
      <c r="D84" s="199">
        <f>'[2]13'!D86</f>
        <v>0</v>
      </c>
      <c r="E84" s="199">
        <f>'[2]13'!E86</f>
        <v>0</v>
      </c>
      <c r="F84" s="15">
        <f t="shared" si="16"/>
        <v>90</v>
      </c>
      <c r="G84" s="198">
        <f>'[2]13'!H86</f>
        <v>36</v>
      </c>
      <c r="H84" s="199">
        <f>'[2]13'!I86</f>
        <v>0</v>
      </c>
      <c r="I84" s="199">
        <f>'[2]13'!J86</f>
        <v>0</v>
      </c>
      <c r="J84" s="199">
        <f>'[2]13'!K86</f>
        <v>0</v>
      </c>
      <c r="K84" s="15">
        <f t="shared" si="13"/>
        <v>36</v>
      </c>
      <c r="L84" s="18">
        <f>frq!C84</f>
        <v>1</v>
      </c>
      <c r="M84" s="124">
        <f t="shared" si="14"/>
        <v>35.6</v>
      </c>
      <c r="N84" s="16">
        <f t="shared" si="10"/>
        <v>0</v>
      </c>
      <c r="O84" s="16">
        <f t="shared" si="11"/>
        <v>0</v>
      </c>
      <c r="P84" s="16">
        <f t="shared" si="12"/>
        <v>0</v>
      </c>
      <c r="Q84" s="17">
        <f t="shared" si="15"/>
        <v>35.6</v>
      </c>
      <c r="R84" s="18">
        <v>0.4</v>
      </c>
    </row>
    <row r="85" spans="1:18">
      <c r="A85" s="8" t="s">
        <v>127</v>
      </c>
      <c r="B85" s="198">
        <f>'[2]13'!B87</f>
        <v>40</v>
      </c>
      <c r="C85" s="199">
        <f>'[2]13'!C87</f>
        <v>50</v>
      </c>
      <c r="D85" s="199">
        <f>'[2]13'!D87</f>
        <v>0</v>
      </c>
      <c r="E85" s="199">
        <f>'[2]13'!E87</f>
        <v>0</v>
      </c>
      <c r="F85" s="15">
        <f t="shared" si="16"/>
        <v>90</v>
      </c>
      <c r="G85" s="198">
        <f>'[2]13'!H87</f>
        <v>36</v>
      </c>
      <c r="H85" s="199">
        <f>'[2]13'!I87</f>
        <v>0</v>
      </c>
      <c r="I85" s="199">
        <f>'[2]13'!J87</f>
        <v>0</v>
      </c>
      <c r="J85" s="199">
        <f>'[2]13'!K87</f>
        <v>0</v>
      </c>
      <c r="K85" s="15">
        <f t="shared" si="13"/>
        <v>36</v>
      </c>
      <c r="L85" s="18">
        <f>frq!C85</f>
        <v>1</v>
      </c>
      <c r="M85" s="124">
        <f t="shared" si="14"/>
        <v>35.6</v>
      </c>
      <c r="N85" s="16">
        <f t="shared" si="10"/>
        <v>0</v>
      </c>
      <c r="O85" s="16">
        <f t="shared" si="11"/>
        <v>0</v>
      </c>
      <c r="P85" s="16">
        <f t="shared" si="12"/>
        <v>0</v>
      </c>
      <c r="Q85" s="17">
        <f t="shared" si="15"/>
        <v>35.6</v>
      </c>
      <c r="R85" s="18">
        <v>0.4</v>
      </c>
    </row>
    <row r="86" spans="1:18">
      <c r="A86" s="8" t="s">
        <v>128</v>
      </c>
      <c r="B86" s="198">
        <f>'[2]13'!B88</f>
        <v>40</v>
      </c>
      <c r="C86" s="199">
        <f>'[2]13'!C88</f>
        <v>50</v>
      </c>
      <c r="D86" s="199">
        <f>'[2]13'!D88</f>
        <v>0</v>
      </c>
      <c r="E86" s="199">
        <f>'[2]13'!E88</f>
        <v>0</v>
      </c>
      <c r="F86" s="15">
        <f t="shared" si="16"/>
        <v>90</v>
      </c>
      <c r="G86" s="198">
        <f>'[2]13'!H88</f>
        <v>36</v>
      </c>
      <c r="H86" s="199">
        <f>'[2]13'!I88</f>
        <v>0</v>
      </c>
      <c r="I86" s="199">
        <f>'[2]13'!J88</f>
        <v>0</v>
      </c>
      <c r="J86" s="199">
        <f>'[2]13'!K88</f>
        <v>0</v>
      </c>
      <c r="K86" s="15">
        <f t="shared" si="13"/>
        <v>36</v>
      </c>
      <c r="L86" s="18">
        <f>frq!C86</f>
        <v>1</v>
      </c>
      <c r="M86" s="124">
        <f t="shared" si="14"/>
        <v>35.6</v>
      </c>
      <c r="N86" s="16">
        <f t="shared" si="10"/>
        <v>0</v>
      </c>
      <c r="O86" s="16">
        <f t="shared" si="11"/>
        <v>0</v>
      </c>
      <c r="P86" s="16">
        <f t="shared" si="12"/>
        <v>0</v>
      </c>
      <c r="Q86" s="17">
        <f t="shared" si="15"/>
        <v>35.6</v>
      </c>
      <c r="R86" s="18">
        <v>0.4</v>
      </c>
    </row>
    <row r="87" spans="1:18">
      <c r="A87" s="8" t="s">
        <v>129</v>
      </c>
      <c r="B87" s="198">
        <f>'[2]13'!B89</f>
        <v>40</v>
      </c>
      <c r="C87" s="199">
        <f>'[2]13'!C89</f>
        <v>50</v>
      </c>
      <c r="D87" s="199">
        <f>'[2]13'!D89</f>
        <v>0</v>
      </c>
      <c r="E87" s="199">
        <f>'[2]13'!E89</f>
        <v>0</v>
      </c>
      <c r="F87" s="15">
        <f t="shared" si="16"/>
        <v>90</v>
      </c>
      <c r="G87" s="198">
        <f>'[2]13'!H89</f>
        <v>36</v>
      </c>
      <c r="H87" s="199">
        <f>'[2]13'!I89</f>
        <v>0</v>
      </c>
      <c r="I87" s="199">
        <f>'[2]13'!J89</f>
        <v>0</v>
      </c>
      <c r="J87" s="199">
        <f>'[2]13'!K89</f>
        <v>0</v>
      </c>
      <c r="K87" s="15">
        <f t="shared" si="13"/>
        <v>36</v>
      </c>
      <c r="L87" s="18">
        <f>frq!C87</f>
        <v>1</v>
      </c>
      <c r="M87" s="124">
        <f t="shared" si="14"/>
        <v>35.6</v>
      </c>
      <c r="N87" s="16">
        <f t="shared" si="10"/>
        <v>0</v>
      </c>
      <c r="O87" s="16">
        <f t="shared" si="11"/>
        <v>0</v>
      </c>
      <c r="P87" s="16">
        <f t="shared" si="12"/>
        <v>0</v>
      </c>
      <c r="Q87" s="17">
        <f t="shared" si="15"/>
        <v>35.6</v>
      </c>
      <c r="R87" s="18">
        <v>0.4</v>
      </c>
    </row>
    <row r="88" spans="1:18">
      <c r="A88" s="8" t="s">
        <v>130</v>
      </c>
      <c r="B88" s="198">
        <f>'[2]13'!B90</f>
        <v>40</v>
      </c>
      <c r="C88" s="199">
        <f>'[2]13'!C90</f>
        <v>50</v>
      </c>
      <c r="D88" s="199">
        <f>'[2]13'!D90</f>
        <v>0</v>
      </c>
      <c r="E88" s="199">
        <f>'[2]13'!E90</f>
        <v>0</v>
      </c>
      <c r="F88" s="15">
        <f t="shared" si="16"/>
        <v>90</v>
      </c>
      <c r="G88" s="198">
        <f>'[2]13'!H90</f>
        <v>36</v>
      </c>
      <c r="H88" s="199">
        <f>'[2]13'!I90</f>
        <v>0</v>
      </c>
      <c r="I88" s="199">
        <f>'[2]13'!J90</f>
        <v>0</v>
      </c>
      <c r="J88" s="199">
        <f>'[2]13'!K90</f>
        <v>0</v>
      </c>
      <c r="K88" s="15">
        <f t="shared" si="13"/>
        <v>36</v>
      </c>
      <c r="L88" s="18">
        <f>frq!C88</f>
        <v>1</v>
      </c>
      <c r="M88" s="124">
        <f t="shared" si="14"/>
        <v>35.6</v>
      </c>
      <c r="N88" s="16">
        <f t="shared" si="10"/>
        <v>0</v>
      </c>
      <c r="O88" s="16">
        <f t="shared" si="11"/>
        <v>0</v>
      </c>
      <c r="P88" s="16">
        <f t="shared" si="12"/>
        <v>0</v>
      </c>
      <c r="Q88" s="17">
        <f t="shared" si="15"/>
        <v>35.6</v>
      </c>
      <c r="R88" s="18">
        <v>0.4</v>
      </c>
    </row>
    <row r="89" spans="1:18">
      <c r="A89" s="8" t="s">
        <v>131</v>
      </c>
      <c r="B89" s="198">
        <f>'[2]13'!B91</f>
        <v>40</v>
      </c>
      <c r="C89" s="199">
        <f>'[2]13'!C91</f>
        <v>50</v>
      </c>
      <c r="D89" s="199">
        <f>'[2]13'!D91</f>
        <v>0</v>
      </c>
      <c r="E89" s="199">
        <f>'[2]13'!E91</f>
        <v>0</v>
      </c>
      <c r="F89" s="15">
        <f t="shared" si="16"/>
        <v>90</v>
      </c>
      <c r="G89" s="198">
        <f>'[2]13'!H91</f>
        <v>36</v>
      </c>
      <c r="H89" s="199">
        <f>'[2]13'!I91</f>
        <v>0</v>
      </c>
      <c r="I89" s="199">
        <f>'[2]13'!J91</f>
        <v>0</v>
      </c>
      <c r="J89" s="199">
        <f>'[2]13'!K91</f>
        <v>0</v>
      </c>
      <c r="K89" s="15">
        <f t="shared" si="13"/>
        <v>36</v>
      </c>
      <c r="L89" s="18">
        <f>frq!C89</f>
        <v>1</v>
      </c>
      <c r="M89" s="124">
        <f t="shared" si="14"/>
        <v>35.6</v>
      </c>
      <c r="N89" s="16">
        <f t="shared" si="10"/>
        <v>0</v>
      </c>
      <c r="O89" s="16">
        <f t="shared" si="11"/>
        <v>0</v>
      </c>
      <c r="P89" s="16">
        <f t="shared" si="12"/>
        <v>0</v>
      </c>
      <c r="Q89" s="17">
        <f t="shared" si="15"/>
        <v>35.6</v>
      </c>
      <c r="R89" s="18">
        <v>0.4</v>
      </c>
    </row>
    <row r="90" spans="1:18">
      <c r="A90" s="8" t="s">
        <v>132</v>
      </c>
      <c r="B90" s="198">
        <f>'[2]13'!B92</f>
        <v>40</v>
      </c>
      <c r="C90" s="199">
        <f>'[2]13'!C92</f>
        <v>50</v>
      </c>
      <c r="D90" s="199">
        <f>'[2]13'!D92</f>
        <v>0</v>
      </c>
      <c r="E90" s="199">
        <f>'[2]13'!E92</f>
        <v>0</v>
      </c>
      <c r="F90" s="15">
        <f t="shared" si="16"/>
        <v>90</v>
      </c>
      <c r="G90" s="198">
        <f>'[2]13'!H92</f>
        <v>36</v>
      </c>
      <c r="H90" s="199">
        <f>'[2]13'!I92</f>
        <v>0</v>
      </c>
      <c r="I90" s="199">
        <f>'[2]13'!J92</f>
        <v>0</v>
      </c>
      <c r="J90" s="199">
        <f>'[2]13'!K92</f>
        <v>0</v>
      </c>
      <c r="K90" s="15">
        <f t="shared" si="13"/>
        <v>36</v>
      </c>
      <c r="L90" s="18">
        <f>frq!C90</f>
        <v>1</v>
      </c>
      <c r="M90" s="124">
        <f t="shared" si="14"/>
        <v>35.6</v>
      </c>
      <c r="N90" s="16">
        <f t="shared" si="10"/>
        <v>0</v>
      </c>
      <c r="O90" s="16">
        <f t="shared" si="11"/>
        <v>0</v>
      </c>
      <c r="P90" s="16">
        <f t="shared" si="12"/>
        <v>0</v>
      </c>
      <c r="Q90" s="17">
        <f t="shared" si="15"/>
        <v>35.6</v>
      </c>
      <c r="R90" s="18">
        <v>0.4</v>
      </c>
    </row>
    <row r="91" spans="1:18">
      <c r="A91" s="8" t="s">
        <v>133</v>
      </c>
      <c r="B91" s="198">
        <f>'[2]13'!B93</f>
        <v>40</v>
      </c>
      <c r="C91" s="199">
        <f>'[2]13'!C93</f>
        <v>50</v>
      </c>
      <c r="D91" s="199">
        <f>'[2]13'!D93</f>
        <v>0</v>
      </c>
      <c r="E91" s="199">
        <f>'[2]13'!E93</f>
        <v>0</v>
      </c>
      <c r="F91" s="15">
        <f t="shared" si="16"/>
        <v>90</v>
      </c>
      <c r="G91" s="198">
        <f>'[2]13'!H93</f>
        <v>36</v>
      </c>
      <c r="H91" s="199">
        <f>'[2]13'!I93</f>
        <v>0</v>
      </c>
      <c r="I91" s="199">
        <f>'[2]13'!J93</f>
        <v>0</v>
      </c>
      <c r="J91" s="199">
        <f>'[2]13'!K93</f>
        <v>0</v>
      </c>
      <c r="K91" s="15">
        <f t="shared" si="13"/>
        <v>36</v>
      </c>
      <c r="L91" s="18">
        <f>frq!C91</f>
        <v>1</v>
      </c>
      <c r="M91" s="124">
        <f t="shared" si="14"/>
        <v>35.6</v>
      </c>
      <c r="N91" s="16">
        <f t="shared" si="10"/>
        <v>0</v>
      </c>
      <c r="O91" s="16">
        <f t="shared" si="11"/>
        <v>0</v>
      </c>
      <c r="P91" s="16">
        <f t="shared" si="12"/>
        <v>0</v>
      </c>
      <c r="Q91" s="17">
        <f t="shared" si="15"/>
        <v>35.6</v>
      </c>
      <c r="R91" s="18">
        <v>0.4</v>
      </c>
    </row>
    <row r="92" spans="1:18">
      <c r="A92" s="8" t="s">
        <v>134</v>
      </c>
      <c r="B92" s="198">
        <f>'[2]13'!B94</f>
        <v>40</v>
      </c>
      <c r="C92" s="199">
        <f>'[2]13'!C94</f>
        <v>50</v>
      </c>
      <c r="D92" s="199">
        <f>'[2]13'!D94</f>
        <v>0</v>
      </c>
      <c r="E92" s="199">
        <f>'[2]13'!E94</f>
        <v>0</v>
      </c>
      <c r="F92" s="15">
        <f t="shared" si="16"/>
        <v>90</v>
      </c>
      <c r="G92" s="198">
        <f>'[2]13'!H94</f>
        <v>38</v>
      </c>
      <c r="H92" s="199">
        <f>'[2]13'!I94</f>
        <v>0</v>
      </c>
      <c r="I92" s="199">
        <f>'[2]13'!J94</f>
        <v>0</v>
      </c>
      <c r="J92" s="199">
        <f>'[2]13'!K94</f>
        <v>0</v>
      </c>
      <c r="K92" s="15">
        <f t="shared" si="13"/>
        <v>38</v>
      </c>
      <c r="L92" s="18">
        <f>frq!C92</f>
        <v>1</v>
      </c>
      <c r="M92" s="124">
        <f t="shared" si="14"/>
        <v>37.6</v>
      </c>
      <c r="N92" s="16">
        <f t="shared" si="10"/>
        <v>0</v>
      </c>
      <c r="O92" s="16">
        <f t="shared" si="11"/>
        <v>0</v>
      </c>
      <c r="P92" s="16">
        <f t="shared" si="12"/>
        <v>0</v>
      </c>
      <c r="Q92" s="17">
        <f t="shared" si="15"/>
        <v>37.6</v>
      </c>
      <c r="R92" s="18">
        <v>0.4</v>
      </c>
    </row>
    <row r="93" spans="1:18">
      <c r="A93" s="8" t="s">
        <v>135</v>
      </c>
      <c r="B93" s="198">
        <f>'[2]13'!B95</f>
        <v>40</v>
      </c>
      <c r="C93" s="199">
        <f>'[2]13'!C95</f>
        <v>50</v>
      </c>
      <c r="D93" s="199">
        <f>'[2]13'!D95</f>
        <v>0</v>
      </c>
      <c r="E93" s="199">
        <f>'[2]13'!E95</f>
        <v>0</v>
      </c>
      <c r="F93" s="15">
        <f t="shared" si="16"/>
        <v>90</v>
      </c>
      <c r="G93" s="198">
        <f>'[2]13'!H95</f>
        <v>38</v>
      </c>
      <c r="H93" s="199">
        <f>'[2]13'!I95</f>
        <v>0</v>
      </c>
      <c r="I93" s="199">
        <f>'[2]13'!J95</f>
        <v>0</v>
      </c>
      <c r="J93" s="199">
        <f>'[2]13'!K95</f>
        <v>0</v>
      </c>
      <c r="K93" s="15">
        <f t="shared" si="13"/>
        <v>38</v>
      </c>
      <c r="L93" s="18">
        <f>frq!C93</f>
        <v>1</v>
      </c>
      <c r="M93" s="124">
        <f t="shared" si="14"/>
        <v>37.6</v>
      </c>
      <c r="N93" s="16">
        <f t="shared" si="10"/>
        <v>0</v>
      </c>
      <c r="O93" s="16">
        <f t="shared" si="11"/>
        <v>0</v>
      </c>
      <c r="P93" s="16">
        <f t="shared" si="12"/>
        <v>0</v>
      </c>
      <c r="Q93" s="17">
        <f t="shared" si="15"/>
        <v>37.6</v>
      </c>
      <c r="R93" s="18">
        <v>0.4</v>
      </c>
    </row>
    <row r="94" spans="1:18">
      <c r="A94" s="8" t="s">
        <v>136</v>
      </c>
      <c r="B94" s="198">
        <f>'[2]13'!B96</f>
        <v>40</v>
      </c>
      <c r="C94" s="199">
        <f>'[2]13'!C96</f>
        <v>50</v>
      </c>
      <c r="D94" s="199">
        <f>'[2]13'!D96</f>
        <v>0</v>
      </c>
      <c r="E94" s="199">
        <f>'[2]13'!E96</f>
        <v>0</v>
      </c>
      <c r="F94" s="15">
        <f t="shared" si="16"/>
        <v>90</v>
      </c>
      <c r="G94" s="198">
        <f>'[2]13'!H96</f>
        <v>38</v>
      </c>
      <c r="H94" s="199">
        <f>'[2]13'!I96</f>
        <v>0</v>
      </c>
      <c r="I94" s="199">
        <f>'[2]13'!J96</f>
        <v>0</v>
      </c>
      <c r="J94" s="199">
        <f>'[2]13'!K96</f>
        <v>0</v>
      </c>
      <c r="K94" s="15">
        <f t="shared" si="13"/>
        <v>38</v>
      </c>
      <c r="L94" s="18">
        <f>frq!C94</f>
        <v>1</v>
      </c>
      <c r="M94" s="124">
        <f t="shared" si="14"/>
        <v>37.6</v>
      </c>
      <c r="N94" s="16">
        <f t="shared" si="10"/>
        <v>0</v>
      </c>
      <c r="O94" s="16">
        <f t="shared" si="11"/>
        <v>0</v>
      </c>
      <c r="P94" s="16">
        <f t="shared" si="12"/>
        <v>0</v>
      </c>
      <c r="Q94" s="17">
        <f t="shared" si="15"/>
        <v>37.6</v>
      </c>
      <c r="R94" s="18">
        <v>0.4</v>
      </c>
    </row>
    <row r="95" spans="1:18">
      <c r="A95" s="8" t="s">
        <v>137</v>
      </c>
      <c r="B95" s="198">
        <f>'[2]13'!B97</f>
        <v>40</v>
      </c>
      <c r="C95" s="199">
        <f>'[2]13'!C97</f>
        <v>50</v>
      </c>
      <c r="D95" s="199">
        <f>'[2]13'!D97</f>
        <v>0</v>
      </c>
      <c r="E95" s="199">
        <f>'[2]13'!E97</f>
        <v>0</v>
      </c>
      <c r="F95" s="15">
        <f t="shared" si="16"/>
        <v>90</v>
      </c>
      <c r="G95" s="198">
        <f>'[2]13'!H97</f>
        <v>38</v>
      </c>
      <c r="H95" s="199">
        <f>'[2]13'!I97</f>
        <v>0</v>
      </c>
      <c r="I95" s="199">
        <f>'[2]13'!J97</f>
        <v>0</v>
      </c>
      <c r="J95" s="199">
        <f>'[2]13'!K97</f>
        <v>0</v>
      </c>
      <c r="K95" s="15">
        <f t="shared" si="13"/>
        <v>38</v>
      </c>
      <c r="L95" s="18">
        <f>frq!C95</f>
        <v>1</v>
      </c>
      <c r="M95" s="124">
        <f t="shared" si="14"/>
        <v>37.6</v>
      </c>
      <c r="N95" s="16">
        <f t="shared" si="10"/>
        <v>0</v>
      </c>
      <c r="O95" s="16">
        <f t="shared" si="11"/>
        <v>0</v>
      </c>
      <c r="P95" s="16">
        <f t="shared" si="12"/>
        <v>0</v>
      </c>
      <c r="Q95" s="17">
        <f t="shared" si="15"/>
        <v>37.6</v>
      </c>
      <c r="R95" s="18">
        <v>0.4</v>
      </c>
    </row>
    <row r="96" spans="1:18">
      <c r="A96" s="8" t="s">
        <v>138</v>
      </c>
      <c r="B96" s="198">
        <f>'[2]13'!B98</f>
        <v>40</v>
      </c>
      <c r="C96" s="199">
        <f>'[2]13'!C98</f>
        <v>50</v>
      </c>
      <c r="D96" s="199">
        <f>'[2]13'!D98</f>
        <v>0</v>
      </c>
      <c r="E96" s="199">
        <f>'[2]13'!E98</f>
        <v>0</v>
      </c>
      <c r="F96" s="15">
        <f t="shared" si="16"/>
        <v>90</v>
      </c>
      <c r="G96" s="198">
        <f>'[2]13'!H98</f>
        <v>38</v>
      </c>
      <c r="H96" s="199">
        <f>'[2]13'!I98</f>
        <v>0</v>
      </c>
      <c r="I96" s="199">
        <f>'[2]13'!J98</f>
        <v>0</v>
      </c>
      <c r="J96" s="199">
        <f>'[2]13'!K98</f>
        <v>0</v>
      </c>
      <c r="K96" s="15">
        <f t="shared" si="13"/>
        <v>38</v>
      </c>
      <c r="L96" s="18">
        <f>frq!C96</f>
        <v>1</v>
      </c>
      <c r="M96" s="124">
        <f t="shared" si="14"/>
        <v>37.6</v>
      </c>
      <c r="N96" s="16">
        <f t="shared" si="10"/>
        <v>0</v>
      </c>
      <c r="O96" s="16">
        <f t="shared" si="11"/>
        <v>0</v>
      </c>
      <c r="P96" s="16">
        <f t="shared" si="12"/>
        <v>0</v>
      </c>
      <c r="Q96" s="17">
        <f t="shared" si="15"/>
        <v>37.6</v>
      </c>
      <c r="R96" s="18">
        <v>0.4</v>
      </c>
    </row>
    <row r="97" spans="1:18">
      <c r="A97" s="8" t="s">
        <v>139</v>
      </c>
      <c r="B97" s="198">
        <f>'[2]13'!B99</f>
        <v>40</v>
      </c>
      <c r="C97" s="199">
        <f>'[2]13'!C99</f>
        <v>50</v>
      </c>
      <c r="D97" s="199">
        <f>'[2]13'!D99</f>
        <v>0</v>
      </c>
      <c r="E97" s="199">
        <f>'[2]13'!E99</f>
        <v>0</v>
      </c>
      <c r="F97" s="15">
        <f t="shared" si="16"/>
        <v>90</v>
      </c>
      <c r="G97" s="198">
        <f>'[2]13'!H99</f>
        <v>38</v>
      </c>
      <c r="H97" s="199">
        <f>'[2]13'!I99</f>
        <v>0</v>
      </c>
      <c r="I97" s="199">
        <f>'[2]13'!J99</f>
        <v>0</v>
      </c>
      <c r="J97" s="199">
        <f>'[2]13'!K99</f>
        <v>0</v>
      </c>
      <c r="K97" s="15">
        <f t="shared" si="13"/>
        <v>38</v>
      </c>
      <c r="L97" s="18">
        <f>frq!C97</f>
        <v>1</v>
      </c>
      <c r="M97" s="124">
        <f t="shared" si="14"/>
        <v>37.6</v>
      </c>
      <c r="N97" s="16">
        <f t="shared" si="10"/>
        <v>0</v>
      </c>
      <c r="O97" s="16">
        <f t="shared" si="11"/>
        <v>0</v>
      </c>
      <c r="P97" s="16">
        <f t="shared" si="12"/>
        <v>0</v>
      </c>
      <c r="Q97" s="17">
        <f t="shared" si="15"/>
        <v>37.6</v>
      </c>
      <c r="R97" s="18">
        <v>0.4</v>
      </c>
    </row>
    <row r="98" spans="1:18" ht="15.75" thickBot="1">
      <c r="A98" s="8" t="s">
        <v>140</v>
      </c>
      <c r="B98" s="198">
        <f>'[2]13'!B100</f>
        <v>40</v>
      </c>
      <c r="C98" s="199">
        <f>'[2]13'!C100</f>
        <v>50</v>
      </c>
      <c r="D98" s="199">
        <f>'[2]13'!D100</f>
        <v>0</v>
      </c>
      <c r="E98" s="199">
        <f>'[2]13'!E100</f>
        <v>0</v>
      </c>
      <c r="F98" s="15">
        <f t="shared" si="16"/>
        <v>90</v>
      </c>
      <c r="G98" s="198">
        <f>'[2]13'!H100</f>
        <v>38</v>
      </c>
      <c r="H98" s="199">
        <f>'[2]13'!I100</f>
        <v>0</v>
      </c>
      <c r="I98" s="199">
        <f>'[2]13'!J100</f>
        <v>0</v>
      </c>
      <c r="J98" s="199">
        <f>'[2]13'!K100</f>
        <v>0</v>
      </c>
      <c r="K98" s="15">
        <f t="shared" si="13"/>
        <v>38</v>
      </c>
      <c r="L98" s="18">
        <f>frq!C98</f>
        <v>1</v>
      </c>
      <c r="M98" s="124">
        <f t="shared" si="14"/>
        <v>37.6</v>
      </c>
      <c r="N98" s="16">
        <f t="shared" si="10"/>
        <v>0</v>
      </c>
      <c r="O98" s="16">
        <f t="shared" si="11"/>
        <v>0</v>
      </c>
      <c r="P98" s="16">
        <f t="shared" si="12"/>
        <v>0</v>
      </c>
      <c r="Q98" s="17">
        <f t="shared" si="15"/>
        <v>37.6</v>
      </c>
      <c r="R98" s="18">
        <v>0.4</v>
      </c>
    </row>
    <row r="99" spans="1:18" ht="15.75" thickBot="1">
      <c r="A99" s="128" t="s">
        <v>171</v>
      </c>
      <c r="B99" s="128">
        <f t="shared" ref="B99:R99" si="17">SUM(B3:B98)/4000</f>
        <v>0.96</v>
      </c>
      <c r="C99" s="128">
        <f t="shared" si="17"/>
        <v>1.2</v>
      </c>
      <c r="D99" s="128">
        <f t="shared" si="17"/>
        <v>0</v>
      </c>
      <c r="E99" s="128">
        <f t="shared" si="17"/>
        <v>0</v>
      </c>
      <c r="F99" s="128">
        <f t="shared" si="17"/>
        <v>2.16</v>
      </c>
      <c r="G99" s="128">
        <f t="shared" si="17"/>
        <v>0.87849999999999995</v>
      </c>
      <c r="H99" s="128">
        <f t="shared" si="17"/>
        <v>0</v>
      </c>
      <c r="I99" s="128">
        <f t="shared" si="17"/>
        <v>0</v>
      </c>
      <c r="J99" s="128">
        <f t="shared" si="17"/>
        <v>0</v>
      </c>
      <c r="K99" s="128">
        <f t="shared" si="17"/>
        <v>0.87849999999999995</v>
      </c>
      <c r="L99" s="128">
        <f t="shared" si="17"/>
        <v>2.4E-2</v>
      </c>
      <c r="M99" s="128">
        <f t="shared" si="17"/>
        <v>0.86619999999999997</v>
      </c>
      <c r="N99" s="128">
        <f t="shared" si="17"/>
        <v>0</v>
      </c>
      <c r="O99" s="128">
        <f t="shared" si="17"/>
        <v>0</v>
      </c>
      <c r="P99" s="128">
        <f t="shared" si="17"/>
        <v>0</v>
      </c>
      <c r="Q99" s="128">
        <f t="shared" si="17"/>
        <v>0.86619999999999997</v>
      </c>
      <c r="R99" s="129">
        <f t="shared" si="17"/>
        <v>1.2299999999999997E-2</v>
      </c>
    </row>
  </sheetData>
  <conditionalFormatting sqref="B3:F99">
    <cfRule type="dataBar" priority="2">
      <dataBar>
        <cfvo type="min" val="0"/>
        <cfvo type="max" val="0"/>
        <color rgb="FFFFB628"/>
      </dataBar>
    </cfRule>
  </conditionalFormatting>
  <conditionalFormatting sqref="G3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01"/>
  <sheetViews>
    <sheetView workbookViewId="0">
      <pane xSplit="1" ySplit="2" topLeftCell="AJ3" activePane="bottomRight" state="frozen"/>
      <selection activeCell="B3" sqref="B3"/>
      <selection pane="topRight" activeCell="B3" sqref="B3"/>
      <selection pane="bottomLeft" activeCell="B3" sqref="B3"/>
      <selection pane="bottomRight" activeCell="AT3" sqref="AT3:AT98"/>
    </sheetView>
  </sheetViews>
  <sheetFormatPr defaultRowHeight="12.75"/>
  <cols>
    <col min="1" max="1" width="11.7109375" style="8" customWidth="1"/>
    <col min="2" max="2" width="9.140625" style="15"/>
    <col min="3" max="7" width="9.140625" style="16"/>
    <col min="8" max="8" width="9.140625" style="17"/>
    <col min="9" max="9" width="9.140625" style="15"/>
    <col min="10" max="14" width="9.140625" style="16"/>
    <col min="15" max="15" width="9.140625" style="17"/>
    <col min="16" max="16" width="9.140625" style="18"/>
    <col min="17" max="17" width="9.140625" style="15"/>
    <col min="18" max="22" width="9.140625" style="16"/>
    <col min="23" max="23" width="9.140625" style="17"/>
    <col min="24" max="63" width="9.140625" style="8"/>
    <col min="64" max="64" width="10.42578125" style="8" customWidth="1"/>
    <col min="65" max="66" width="9.85546875" style="8" customWidth="1"/>
    <col min="67" max="254" width="9.140625" style="8"/>
    <col min="255" max="255" width="11.7109375" style="8" customWidth="1"/>
    <col min="256" max="510" width="9.140625" style="8"/>
    <col min="511" max="511" width="11.7109375" style="8" customWidth="1"/>
    <col min="512" max="766" width="9.140625" style="8"/>
    <col min="767" max="767" width="11.7109375" style="8" customWidth="1"/>
    <col min="768" max="1022" width="9.140625" style="8"/>
    <col min="1023" max="1023" width="11.7109375" style="8" customWidth="1"/>
    <col min="1024" max="1278" width="9.140625" style="8"/>
    <col min="1279" max="1279" width="11.7109375" style="8" customWidth="1"/>
    <col min="1280" max="1534" width="9.140625" style="8"/>
    <col min="1535" max="1535" width="11.7109375" style="8" customWidth="1"/>
    <col min="1536" max="1790" width="9.140625" style="8"/>
    <col min="1791" max="1791" width="11.7109375" style="8" customWidth="1"/>
    <col min="1792" max="2046" width="9.140625" style="8"/>
    <col min="2047" max="2047" width="11.7109375" style="8" customWidth="1"/>
    <col min="2048" max="2302" width="9.140625" style="8"/>
    <col min="2303" max="2303" width="11.7109375" style="8" customWidth="1"/>
    <col min="2304" max="2558" width="9.140625" style="8"/>
    <col min="2559" max="2559" width="11.7109375" style="8" customWidth="1"/>
    <col min="2560" max="2814" width="9.140625" style="8"/>
    <col min="2815" max="2815" width="11.7109375" style="8" customWidth="1"/>
    <col min="2816" max="3070" width="9.140625" style="8"/>
    <col min="3071" max="3071" width="11.7109375" style="8" customWidth="1"/>
    <col min="3072" max="3326" width="9.140625" style="8"/>
    <col min="3327" max="3327" width="11.7109375" style="8" customWidth="1"/>
    <col min="3328" max="3582" width="9.140625" style="8"/>
    <col min="3583" max="3583" width="11.7109375" style="8" customWidth="1"/>
    <col min="3584" max="3838" width="9.140625" style="8"/>
    <col min="3839" max="3839" width="11.7109375" style="8" customWidth="1"/>
    <col min="3840" max="4094" width="9.140625" style="8"/>
    <col min="4095" max="4095" width="11.7109375" style="8" customWidth="1"/>
    <col min="4096" max="4350" width="9.140625" style="8"/>
    <col min="4351" max="4351" width="11.7109375" style="8" customWidth="1"/>
    <col min="4352" max="4606" width="9.140625" style="8"/>
    <col min="4607" max="4607" width="11.7109375" style="8" customWidth="1"/>
    <col min="4608" max="4862" width="9.140625" style="8"/>
    <col min="4863" max="4863" width="11.7109375" style="8" customWidth="1"/>
    <col min="4864" max="5118" width="9.140625" style="8"/>
    <col min="5119" max="5119" width="11.7109375" style="8" customWidth="1"/>
    <col min="5120" max="5374" width="9.140625" style="8"/>
    <col min="5375" max="5375" width="11.7109375" style="8" customWidth="1"/>
    <col min="5376" max="5630" width="9.140625" style="8"/>
    <col min="5631" max="5631" width="11.7109375" style="8" customWidth="1"/>
    <col min="5632" max="5886" width="9.140625" style="8"/>
    <col min="5887" max="5887" width="11.7109375" style="8" customWidth="1"/>
    <col min="5888" max="6142" width="9.140625" style="8"/>
    <col min="6143" max="6143" width="11.7109375" style="8" customWidth="1"/>
    <col min="6144" max="6398" width="9.140625" style="8"/>
    <col min="6399" max="6399" width="11.7109375" style="8" customWidth="1"/>
    <col min="6400" max="6654" width="9.140625" style="8"/>
    <col min="6655" max="6655" width="11.7109375" style="8" customWidth="1"/>
    <col min="6656" max="6910" width="9.140625" style="8"/>
    <col min="6911" max="6911" width="11.7109375" style="8" customWidth="1"/>
    <col min="6912" max="7166" width="9.140625" style="8"/>
    <col min="7167" max="7167" width="11.7109375" style="8" customWidth="1"/>
    <col min="7168" max="7422" width="9.140625" style="8"/>
    <col min="7423" max="7423" width="11.7109375" style="8" customWidth="1"/>
    <col min="7424" max="7678" width="9.140625" style="8"/>
    <col min="7679" max="7679" width="11.7109375" style="8" customWidth="1"/>
    <col min="7680" max="7934" width="9.140625" style="8"/>
    <col min="7935" max="7935" width="11.7109375" style="8" customWidth="1"/>
    <col min="7936" max="8190" width="9.140625" style="8"/>
    <col min="8191" max="8191" width="11.7109375" style="8" customWidth="1"/>
    <col min="8192" max="8446" width="9.140625" style="8"/>
    <col min="8447" max="8447" width="11.7109375" style="8" customWidth="1"/>
    <col min="8448" max="8702" width="9.140625" style="8"/>
    <col min="8703" max="8703" width="11.7109375" style="8" customWidth="1"/>
    <col min="8704" max="8958" width="9.140625" style="8"/>
    <col min="8959" max="8959" width="11.7109375" style="8" customWidth="1"/>
    <col min="8960" max="9214" width="9.140625" style="8"/>
    <col min="9215" max="9215" width="11.7109375" style="8" customWidth="1"/>
    <col min="9216" max="9470" width="9.140625" style="8"/>
    <col min="9471" max="9471" width="11.7109375" style="8" customWidth="1"/>
    <col min="9472" max="9726" width="9.140625" style="8"/>
    <col min="9727" max="9727" width="11.7109375" style="8" customWidth="1"/>
    <col min="9728" max="9982" width="9.140625" style="8"/>
    <col min="9983" max="9983" width="11.7109375" style="8" customWidth="1"/>
    <col min="9984" max="10238" width="9.140625" style="8"/>
    <col min="10239" max="10239" width="11.7109375" style="8" customWidth="1"/>
    <col min="10240" max="10494" width="9.140625" style="8"/>
    <col min="10495" max="10495" width="11.7109375" style="8" customWidth="1"/>
    <col min="10496" max="10750" width="9.140625" style="8"/>
    <col min="10751" max="10751" width="11.7109375" style="8" customWidth="1"/>
    <col min="10752" max="11006" width="9.140625" style="8"/>
    <col min="11007" max="11007" width="11.7109375" style="8" customWidth="1"/>
    <col min="11008" max="11262" width="9.140625" style="8"/>
    <col min="11263" max="11263" width="11.7109375" style="8" customWidth="1"/>
    <col min="11264" max="11518" width="9.140625" style="8"/>
    <col min="11519" max="11519" width="11.7109375" style="8" customWidth="1"/>
    <col min="11520" max="11774" width="9.140625" style="8"/>
    <col min="11775" max="11775" width="11.7109375" style="8" customWidth="1"/>
    <col min="11776" max="12030" width="9.140625" style="8"/>
    <col min="12031" max="12031" width="11.7109375" style="8" customWidth="1"/>
    <col min="12032" max="12286" width="9.140625" style="8"/>
    <col min="12287" max="12287" width="11.7109375" style="8" customWidth="1"/>
    <col min="12288" max="12542" width="9.140625" style="8"/>
    <col min="12543" max="12543" width="11.7109375" style="8" customWidth="1"/>
    <col min="12544" max="12798" width="9.140625" style="8"/>
    <col min="12799" max="12799" width="11.7109375" style="8" customWidth="1"/>
    <col min="12800" max="13054" width="9.140625" style="8"/>
    <col min="13055" max="13055" width="11.7109375" style="8" customWidth="1"/>
    <col min="13056" max="13310" width="9.140625" style="8"/>
    <col min="13311" max="13311" width="11.7109375" style="8" customWidth="1"/>
    <col min="13312" max="13566" width="9.140625" style="8"/>
    <col min="13567" max="13567" width="11.7109375" style="8" customWidth="1"/>
    <col min="13568" max="13822" width="9.140625" style="8"/>
    <col min="13823" max="13823" width="11.7109375" style="8" customWidth="1"/>
    <col min="13824" max="14078" width="9.140625" style="8"/>
    <col min="14079" max="14079" width="11.7109375" style="8" customWidth="1"/>
    <col min="14080" max="14334" width="9.140625" style="8"/>
    <col min="14335" max="14335" width="11.7109375" style="8" customWidth="1"/>
    <col min="14336" max="14590" width="9.140625" style="8"/>
    <col min="14591" max="14591" width="11.7109375" style="8" customWidth="1"/>
    <col min="14592" max="14846" width="9.140625" style="8"/>
    <col min="14847" max="14847" width="11.7109375" style="8" customWidth="1"/>
    <col min="14848" max="15102" width="9.140625" style="8"/>
    <col min="15103" max="15103" width="11.7109375" style="8" customWidth="1"/>
    <col min="15104" max="15358" width="9.140625" style="8"/>
    <col min="15359" max="15359" width="11.7109375" style="8" customWidth="1"/>
    <col min="15360" max="15614" width="9.140625" style="8"/>
    <col min="15615" max="15615" width="11.7109375" style="8" customWidth="1"/>
    <col min="15616" max="15870" width="9.140625" style="8"/>
    <col min="15871" max="15871" width="11.7109375" style="8" customWidth="1"/>
    <col min="15872" max="16126" width="9.140625" style="8"/>
    <col min="16127" max="16127" width="11.7109375" style="8" customWidth="1"/>
    <col min="16128" max="16384" width="9.140625" style="8"/>
  </cols>
  <sheetData>
    <row r="1" spans="1:69" ht="51.75">
      <c r="A1" s="191">
        <f>Allocation_SG!A1</f>
        <v>45335</v>
      </c>
      <c r="B1" s="3" t="s">
        <v>152</v>
      </c>
      <c r="C1" s="4" t="s">
        <v>152</v>
      </c>
      <c r="D1" s="4" t="s">
        <v>152</v>
      </c>
      <c r="E1" s="4" t="s">
        <v>152</v>
      </c>
      <c r="F1" s="4" t="s">
        <v>152</v>
      </c>
      <c r="G1" s="4" t="s">
        <v>152</v>
      </c>
      <c r="H1" s="5" t="s">
        <v>153</v>
      </c>
      <c r="I1" s="3" t="s">
        <v>154</v>
      </c>
      <c r="J1" s="4" t="s">
        <v>154</v>
      </c>
      <c r="K1" s="4" t="s">
        <v>154</v>
      </c>
      <c r="L1" s="4" t="s">
        <v>154</v>
      </c>
      <c r="M1" s="4" t="s">
        <v>154</v>
      </c>
      <c r="N1" s="4" t="s">
        <v>154</v>
      </c>
      <c r="O1" s="5" t="s">
        <v>154</v>
      </c>
      <c r="P1" s="6" t="s">
        <v>155</v>
      </c>
      <c r="Q1" s="7" t="s">
        <v>156</v>
      </c>
      <c r="R1" s="4" t="s">
        <v>156</v>
      </c>
      <c r="S1" s="4" t="s">
        <v>156</v>
      </c>
      <c r="T1" s="4" t="s">
        <v>156</v>
      </c>
      <c r="U1" s="4" t="s">
        <v>156</v>
      </c>
      <c r="V1" s="4" t="s">
        <v>156</v>
      </c>
      <c r="W1" s="5" t="s">
        <v>156</v>
      </c>
      <c r="X1" s="3" t="s">
        <v>157</v>
      </c>
      <c r="Y1" s="4" t="s">
        <v>157</v>
      </c>
      <c r="Z1" s="4" t="s">
        <v>157</v>
      </c>
      <c r="AA1" s="4" t="s">
        <v>157</v>
      </c>
      <c r="AB1" s="4" t="s">
        <v>157</v>
      </c>
      <c r="AC1" s="4" t="s">
        <v>157</v>
      </c>
      <c r="AD1" s="5" t="s">
        <v>157</v>
      </c>
      <c r="AE1" s="3" t="s">
        <v>158</v>
      </c>
      <c r="AF1" s="4" t="s">
        <v>158</v>
      </c>
      <c r="AG1" s="4" t="s">
        <v>158</v>
      </c>
      <c r="AH1" s="4" t="s">
        <v>158</v>
      </c>
      <c r="AI1" s="4" t="s">
        <v>158</v>
      </c>
      <c r="AJ1" s="4" t="s">
        <v>158</v>
      </c>
      <c r="AK1" s="5" t="s">
        <v>158</v>
      </c>
      <c r="AL1" s="3" t="s">
        <v>159</v>
      </c>
      <c r="AM1" s="4" t="s">
        <v>159</v>
      </c>
      <c r="AN1" s="4" t="s">
        <v>159</v>
      </c>
      <c r="AO1" s="4" t="s">
        <v>159</v>
      </c>
      <c r="AP1" s="4" t="s">
        <v>159</v>
      </c>
      <c r="AQ1" s="4" t="s">
        <v>159</v>
      </c>
      <c r="AR1" s="5" t="s">
        <v>159</v>
      </c>
      <c r="AT1" t="s">
        <v>199</v>
      </c>
      <c r="AU1" t="s">
        <v>200</v>
      </c>
      <c r="AW1" s="233" t="s">
        <v>169</v>
      </c>
      <c r="AX1" s="233"/>
      <c r="AY1" s="233"/>
      <c r="AZ1" s="233"/>
      <c r="BA1" s="233"/>
      <c r="BB1" s="233"/>
      <c r="BD1" s="233" t="s">
        <v>170</v>
      </c>
      <c r="BE1" s="233"/>
      <c r="BF1" s="233"/>
      <c r="BG1" s="233"/>
      <c r="BH1" s="233"/>
      <c r="BI1" s="233"/>
      <c r="BL1" s="8" t="s">
        <v>199</v>
      </c>
      <c r="BM1" s="8" t="s">
        <v>200</v>
      </c>
      <c r="BN1" s="233" t="s">
        <v>346</v>
      </c>
      <c r="BO1" s="233"/>
      <c r="BP1" s="234" t="s">
        <v>345</v>
      </c>
      <c r="BQ1" s="234"/>
    </row>
    <row r="2" spans="1:69" ht="38.25">
      <c r="A2" s="9" t="s">
        <v>160</v>
      </c>
      <c r="B2" s="10" t="s">
        <v>161</v>
      </c>
      <c r="C2" s="11" t="s">
        <v>162</v>
      </c>
      <c r="D2" s="11" t="s">
        <v>163</v>
      </c>
      <c r="E2" s="11" t="s">
        <v>164</v>
      </c>
      <c r="F2" s="11" t="s">
        <v>165</v>
      </c>
      <c r="G2" s="11" t="s">
        <v>166</v>
      </c>
      <c r="H2" s="12" t="s">
        <v>167</v>
      </c>
      <c r="I2" s="10" t="s">
        <v>161</v>
      </c>
      <c r="J2" s="11" t="s">
        <v>162</v>
      </c>
      <c r="K2" s="11" t="s">
        <v>163</v>
      </c>
      <c r="L2" s="11" t="s">
        <v>164</v>
      </c>
      <c r="M2" s="11" t="s">
        <v>165</v>
      </c>
      <c r="N2" s="11" t="s">
        <v>166</v>
      </c>
      <c r="O2" s="12" t="s">
        <v>167</v>
      </c>
      <c r="P2" s="13" t="s">
        <v>168</v>
      </c>
      <c r="Q2" s="10" t="s">
        <v>161</v>
      </c>
      <c r="R2" s="11" t="s">
        <v>162</v>
      </c>
      <c r="S2" s="11" t="s">
        <v>163</v>
      </c>
      <c r="T2" s="11" t="s">
        <v>164</v>
      </c>
      <c r="U2" s="11" t="s">
        <v>165</v>
      </c>
      <c r="V2" s="11" t="s">
        <v>166</v>
      </c>
      <c r="W2" s="14" t="s">
        <v>167</v>
      </c>
      <c r="X2" s="10" t="s">
        <v>161</v>
      </c>
      <c r="Y2" s="11" t="s">
        <v>162</v>
      </c>
      <c r="Z2" s="11" t="s">
        <v>163</v>
      </c>
      <c r="AA2" s="11" t="s">
        <v>164</v>
      </c>
      <c r="AB2" s="11" t="s">
        <v>165</v>
      </c>
      <c r="AC2" s="11" t="s">
        <v>166</v>
      </c>
      <c r="AD2" s="12" t="s">
        <v>167</v>
      </c>
      <c r="AE2" s="10" t="s">
        <v>161</v>
      </c>
      <c r="AF2" s="11" t="s">
        <v>162</v>
      </c>
      <c r="AG2" s="11" t="s">
        <v>163</v>
      </c>
      <c r="AH2" s="11" t="s">
        <v>164</v>
      </c>
      <c r="AI2" s="11" t="s">
        <v>165</v>
      </c>
      <c r="AJ2" s="11" t="s">
        <v>166</v>
      </c>
      <c r="AK2" s="12" t="s">
        <v>167</v>
      </c>
      <c r="AL2" s="10" t="s">
        <v>161</v>
      </c>
      <c r="AM2" s="11" t="s">
        <v>162</v>
      </c>
      <c r="AN2" s="11" t="s">
        <v>163</v>
      </c>
      <c r="AO2" s="11" t="s">
        <v>164</v>
      </c>
      <c r="AP2" s="11" t="s">
        <v>165</v>
      </c>
      <c r="AQ2" s="11" t="s">
        <v>166</v>
      </c>
      <c r="AR2" s="12" t="s">
        <v>167</v>
      </c>
      <c r="AT2" s="8" t="s">
        <v>169</v>
      </c>
      <c r="AU2" s="8" t="s">
        <v>170</v>
      </c>
      <c r="AW2" s="10" t="s">
        <v>161</v>
      </c>
      <c r="AX2" s="11" t="s">
        <v>162</v>
      </c>
      <c r="AY2" s="11" t="s">
        <v>163</v>
      </c>
      <c r="AZ2" s="11" t="s">
        <v>164</v>
      </c>
      <c r="BA2" s="11" t="s">
        <v>165</v>
      </c>
      <c r="BB2" s="11" t="s">
        <v>166</v>
      </c>
      <c r="BC2" s="8" t="s">
        <v>142</v>
      </c>
      <c r="BD2" s="10" t="s">
        <v>161</v>
      </c>
      <c r="BE2" s="11" t="s">
        <v>162</v>
      </c>
      <c r="BF2" s="11" t="s">
        <v>163</v>
      </c>
      <c r="BG2" s="11" t="s">
        <v>164</v>
      </c>
      <c r="BH2" s="11" t="s">
        <v>165</v>
      </c>
      <c r="BI2" s="11" t="s">
        <v>166</v>
      </c>
      <c r="BJ2" s="8" t="s">
        <v>142</v>
      </c>
      <c r="BL2" s="8" t="s">
        <v>169</v>
      </c>
      <c r="BM2" s="8" t="s">
        <v>170</v>
      </c>
      <c r="BN2" s="8" t="s">
        <v>169</v>
      </c>
      <c r="BO2" s="8" t="s">
        <v>170</v>
      </c>
      <c r="BP2" s="137" t="s">
        <v>327</v>
      </c>
      <c r="BQ2" s="137" t="s">
        <v>328</v>
      </c>
    </row>
    <row r="3" spans="1:69">
      <c r="A3" s="8" t="s">
        <v>45</v>
      </c>
      <c r="B3" s="15">
        <f>'[3]13'!B5</f>
        <v>320</v>
      </c>
      <c r="C3" s="16">
        <f>'[3]13'!C5</f>
        <v>0</v>
      </c>
      <c r="D3" s="16">
        <f>'[3]13'!D5</f>
        <v>0</v>
      </c>
      <c r="E3" s="16">
        <f>'[3]13'!E5</f>
        <v>0</v>
      </c>
      <c r="F3" s="16">
        <f>'[3]13'!F5</f>
        <v>950</v>
      </c>
      <c r="G3" s="16">
        <f>'[3]13'!G5</f>
        <v>0</v>
      </c>
      <c r="H3" s="17">
        <f>SUM(B3:G3)</f>
        <v>1270</v>
      </c>
      <c r="I3" s="15">
        <f>'[3]13'!J5</f>
        <v>320</v>
      </c>
      <c r="J3" s="16">
        <f>'[3]13'!K5</f>
        <v>0</v>
      </c>
      <c r="K3" s="16">
        <f>'[3]13'!L5</f>
        <v>0</v>
      </c>
      <c r="L3" s="16">
        <f>'[3]13'!M5</f>
        <v>0</v>
      </c>
      <c r="M3" s="16">
        <f>'[3]13'!N5</f>
        <v>150</v>
      </c>
      <c r="N3" s="16">
        <f>'[3]13'!O5</f>
        <v>0</v>
      </c>
      <c r="O3" s="17">
        <f>SUM(I3:N3)</f>
        <v>470</v>
      </c>
      <c r="P3" s="18">
        <f>frq!C3</f>
        <v>1</v>
      </c>
      <c r="Q3" s="15">
        <f t="shared" ref="Q3:V18" si="0">IF($P3=1,I3,IF(AND($P3=0.985,I3&gt;0.985*B3),B3*0.985,IF(AND($P3=0.965,I3&gt;0.965*B3),0.965*B3,I3)))</f>
        <v>320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150</v>
      </c>
      <c r="V3" s="16">
        <f t="shared" si="0"/>
        <v>0</v>
      </c>
      <c r="W3" s="17">
        <f>SUM(Q3:V3)</f>
        <v>470</v>
      </c>
      <c r="X3" s="8">
        <f>AW3</f>
        <v>26.2</v>
      </c>
      <c r="Y3" s="8">
        <f t="shared" ref="Y3:AD3" si="1">AX3</f>
        <v>0</v>
      </c>
      <c r="Z3" s="8">
        <f t="shared" si="1"/>
        <v>0</v>
      </c>
      <c r="AA3" s="8">
        <f t="shared" si="1"/>
        <v>0</v>
      </c>
      <c r="AB3" s="8">
        <f t="shared" si="1"/>
        <v>0</v>
      </c>
      <c r="AC3" s="8">
        <f t="shared" si="1"/>
        <v>0</v>
      </c>
      <c r="AD3" s="8">
        <f t="shared" si="1"/>
        <v>26.2</v>
      </c>
      <c r="AE3" s="8">
        <f>BD3</f>
        <v>26.2</v>
      </c>
      <c r="AF3" s="8">
        <f t="shared" ref="AF3:AK3" si="2">BE3</f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26.2</v>
      </c>
      <c r="AL3" s="8">
        <f t="shared" ref="AL3:AQ18" si="3">Q3-X3-AE3</f>
        <v>267.60000000000002</v>
      </c>
      <c r="AM3" s="8">
        <f t="shared" si="3"/>
        <v>0</v>
      </c>
      <c r="AN3" s="8">
        <f t="shared" si="3"/>
        <v>0</v>
      </c>
      <c r="AO3" s="8">
        <f t="shared" si="3"/>
        <v>0</v>
      </c>
      <c r="AP3" s="8">
        <f t="shared" si="3"/>
        <v>150</v>
      </c>
      <c r="AQ3" s="8">
        <f t="shared" si="3"/>
        <v>0</v>
      </c>
      <c r="AR3" s="8">
        <f>SUM(AL3:AQ3)</f>
        <v>417.6</v>
      </c>
      <c r="AT3" s="8">
        <v>25.89</v>
      </c>
      <c r="AU3" s="8">
        <v>25.22</v>
      </c>
      <c r="AW3" s="202">
        <v>26.2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 s="8">
        <f>SUM(AW3:BB3)</f>
        <v>26.2</v>
      </c>
      <c r="BD3" s="202">
        <v>26.2</v>
      </c>
      <c r="BE3" s="202">
        <v>0</v>
      </c>
      <c r="BF3" s="202">
        <v>0</v>
      </c>
      <c r="BG3" s="202">
        <v>0</v>
      </c>
      <c r="BH3" s="202">
        <v>0</v>
      </c>
      <c r="BI3" s="202">
        <v>0</v>
      </c>
      <c r="BJ3" s="8">
        <f>SUM(BD3:BI3)</f>
        <v>26.2</v>
      </c>
      <c r="BL3" s="8">
        <f>AT3</f>
        <v>25.89</v>
      </c>
      <c r="BM3" s="8">
        <f>AU3</f>
        <v>25.22</v>
      </c>
      <c r="BN3" s="8">
        <f>BC3</f>
        <v>26.2</v>
      </c>
      <c r="BO3" s="8">
        <f>BJ3</f>
        <v>26.2</v>
      </c>
      <c r="BP3" s="139">
        <f>BL3-BN3</f>
        <v>-0.30999999999999872</v>
      </c>
      <c r="BQ3" s="139">
        <f>BM3-BO3</f>
        <v>-0.98000000000000043</v>
      </c>
    </row>
    <row r="4" spans="1:69">
      <c r="A4" s="8" t="s">
        <v>46</v>
      </c>
      <c r="B4" s="15">
        <f>'[3]13'!B6</f>
        <v>320</v>
      </c>
      <c r="C4" s="16">
        <f>'[3]13'!C6</f>
        <v>0</v>
      </c>
      <c r="D4" s="16">
        <f>'[3]13'!D6</f>
        <v>0</v>
      </c>
      <c r="E4" s="16">
        <f>'[3]13'!E6</f>
        <v>0</v>
      </c>
      <c r="F4" s="16">
        <f>'[3]13'!F6</f>
        <v>950</v>
      </c>
      <c r="G4" s="16">
        <f>'[3]13'!G6</f>
        <v>0</v>
      </c>
      <c r="H4" s="17">
        <f>SUM(B4:G4)</f>
        <v>1270</v>
      </c>
      <c r="I4" s="15">
        <f>'[3]13'!J6</f>
        <v>320</v>
      </c>
      <c r="J4" s="16">
        <f>'[3]13'!K6</f>
        <v>0</v>
      </c>
      <c r="K4" s="16">
        <f>'[3]13'!L6</f>
        <v>0</v>
      </c>
      <c r="L4" s="16">
        <f>'[3]13'!M6</f>
        <v>0</v>
      </c>
      <c r="M4" s="16">
        <f>'[3]13'!N6</f>
        <v>150</v>
      </c>
      <c r="N4" s="16">
        <f>'[3]13'!O6</f>
        <v>0</v>
      </c>
      <c r="O4" s="17">
        <f>SUM(I4:N4)</f>
        <v>470</v>
      </c>
      <c r="P4" s="18">
        <f>frq!C4</f>
        <v>1</v>
      </c>
      <c r="Q4" s="15">
        <f>IF($P4=1,I4,IF(AND($P4=0.985,I4&gt;0.985*B4),B4*0.985,IF(AND($P4=0.965,I4&gt;0.965*B4),0.965*B4,I4)))</f>
        <v>320</v>
      </c>
      <c r="R4" s="16">
        <f>IF($P4=1,J4,IF(AND($P4=0.985,J4&gt;0.985*C4),C4*0.985,IF(AND($P4=0.965,J4&gt;0.965*C4),0.965*C4,J4)))</f>
        <v>0</v>
      </c>
      <c r="S4" s="16">
        <f t="shared" si="0"/>
        <v>0</v>
      </c>
      <c r="T4" s="16">
        <f t="shared" si="0"/>
        <v>0</v>
      </c>
      <c r="U4" s="16">
        <f>IF($P4=1,M4,IF(AND($P4=0.985,M4&gt;0.985*F4),F4*0.985,IF(AND($P4=0.965,M4&gt;0.965*F4),0.965*F4,M4)))</f>
        <v>150</v>
      </c>
      <c r="V4" s="16">
        <f>IF($P4=1,N4,IF(AND($P4=0.985,N4&gt;0.985*G4),G4*0.985,IF(AND($P4=0.965,N4&gt;0.965*G4),0.965*G4,N4)))</f>
        <v>0</v>
      </c>
      <c r="W4" s="17">
        <f>SUM(Q4:V4)</f>
        <v>470</v>
      </c>
      <c r="X4" s="8">
        <f t="shared" ref="X4:X67" si="4">AW4</f>
        <v>26.2</v>
      </c>
      <c r="Y4" s="8">
        <f t="shared" ref="Y4:Y67" si="5">AX4</f>
        <v>0</v>
      </c>
      <c r="Z4" s="8">
        <f t="shared" ref="Z4:Z67" si="6">AY4</f>
        <v>0</v>
      </c>
      <c r="AA4" s="8">
        <f t="shared" ref="AA4:AA67" si="7">AZ4</f>
        <v>0</v>
      </c>
      <c r="AB4" s="8">
        <f t="shared" ref="AB4:AB67" si="8">BA4</f>
        <v>0</v>
      </c>
      <c r="AC4" s="8">
        <f t="shared" ref="AC4:AC67" si="9">BB4</f>
        <v>0</v>
      </c>
      <c r="AD4" s="8">
        <f t="shared" ref="AD4:AD67" si="10">BC4</f>
        <v>26.2</v>
      </c>
      <c r="AE4" s="8">
        <f t="shared" ref="AE4:AE67" si="11">BD4</f>
        <v>26.2</v>
      </c>
      <c r="AF4" s="8">
        <f t="shared" ref="AF4:AF67" si="12">BE4</f>
        <v>0</v>
      </c>
      <c r="AG4" s="8">
        <f t="shared" ref="AG4:AG67" si="13">BF4</f>
        <v>0</v>
      </c>
      <c r="AH4" s="8">
        <f t="shared" ref="AH4:AH67" si="14">BG4</f>
        <v>0</v>
      </c>
      <c r="AI4" s="8">
        <f t="shared" ref="AI4:AI67" si="15">BH4</f>
        <v>0</v>
      </c>
      <c r="AJ4" s="8">
        <f t="shared" ref="AJ4:AJ67" si="16">BI4</f>
        <v>0</v>
      </c>
      <c r="AK4" s="8">
        <f t="shared" ref="AK4:AK67" si="17">BJ4</f>
        <v>26.2</v>
      </c>
      <c r="AL4" s="8">
        <f t="shared" si="3"/>
        <v>267.60000000000002</v>
      </c>
      <c r="AM4" s="8">
        <f t="shared" si="3"/>
        <v>0</v>
      </c>
      <c r="AN4" s="8">
        <f t="shared" si="3"/>
        <v>0</v>
      </c>
      <c r="AO4" s="8">
        <f t="shared" si="3"/>
        <v>0</v>
      </c>
      <c r="AP4" s="8">
        <f t="shared" si="3"/>
        <v>150</v>
      </c>
      <c r="AQ4" s="8">
        <f t="shared" si="3"/>
        <v>0</v>
      </c>
      <c r="AR4" s="8">
        <f t="shared" ref="AR4:AR67" si="18">SUM(AL4:AQ4)</f>
        <v>417.6</v>
      </c>
      <c r="AT4" s="8">
        <v>25.89</v>
      </c>
      <c r="AU4" s="8">
        <v>25.22</v>
      </c>
      <c r="AW4" s="202">
        <v>26.2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 s="8">
        <f t="shared" ref="BC4:BC67" si="19">SUM(AW4:BB4)</f>
        <v>26.2</v>
      </c>
      <c r="BD4" s="202">
        <v>26.2</v>
      </c>
      <c r="BE4" s="202">
        <v>0</v>
      </c>
      <c r="BF4" s="202">
        <v>0</v>
      </c>
      <c r="BG4" s="202">
        <v>0</v>
      </c>
      <c r="BH4" s="202">
        <v>0</v>
      </c>
      <c r="BI4" s="202">
        <v>0</v>
      </c>
      <c r="BJ4" s="8">
        <f t="shared" ref="BJ4:BJ67" si="20">SUM(BD4:BI4)</f>
        <v>26.2</v>
      </c>
      <c r="BL4" s="8">
        <f t="shared" ref="BL4:BL67" si="21">AT4</f>
        <v>25.89</v>
      </c>
      <c r="BM4" s="8">
        <f t="shared" ref="BM4:BM67" si="22">AU4</f>
        <v>25.22</v>
      </c>
      <c r="BN4" s="8">
        <f t="shared" ref="BN4:BN67" si="23">BC4</f>
        <v>26.2</v>
      </c>
      <c r="BO4" s="8">
        <f t="shared" ref="BO4:BO67" si="24">BJ4</f>
        <v>26.2</v>
      </c>
      <c r="BP4" s="139">
        <f t="shared" ref="BP4:BP67" si="25">BL4-BN4</f>
        <v>-0.30999999999999872</v>
      </c>
      <c r="BQ4" s="139">
        <f t="shared" ref="BQ4:BQ67" si="26">BM4-BO4</f>
        <v>-0.98000000000000043</v>
      </c>
    </row>
    <row r="5" spans="1:69">
      <c r="A5" s="8" t="s">
        <v>47</v>
      </c>
      <c r="B5" s="15">
        <f>'[3]13'!B7</f>
        <v>320</v>
      </c>
      <c r="C5" s="16">
        <f>'[3]13'!C7</f>
        <v>0</v>
      </c>
      <c r="D5" s="16">
        <f>'[3]13'!D7</f>
        <v>0</v>
      </c>
      <c r="E5" s="16">
        <f>'[3]13'!E7</f>
        <v>0</v>
      </c>
      <c r="F5" s="16">
        <f>'[3]13'!F7</f>
        <v>950</v>
      </c>
      <c r="G5" s="16">
        <f>'[3]13'!G7</f>
        <v>0</v>
      </c>
      <c r="H5" s="17">
        <f t="shared" ref="H5:H68" si="27">SUM(B5:G5)</f>
        <v>1270</v>
      </c>
      <c r="I5" s="15">
        <f>'[3]13'!J7</f>
        <v>320</v>
      </c>
      <c r="J5" s="16">
        <f>'[3]13'!K7</f>
        <v>0</v>
      </c>
      <c r="K5" s="16">
        <f>'[3]13'!L7</f>
        <v>0</v>
      </c>
      <c r="L5" s="16">
        <f>'[3]13'!M7</f>
        <v>0</v>
      </c>
      <c r="M5" s="16">
        <f>'[3]13'!N7</f>
        <v>150</v>
      </c>
      <c r="N5" s="16">
        <f>'[3]13'!O7</f>
        <v>0</v>
      </c>
      <c r="O5" s="17">
        <f t="shared" ref="O5:O68" si="28">SUM(I5:N5)</f>
        <v>470</v>
      </c>
      <c r="P5" s="18">
        <f>frq!C5</f>
        <v>1</v>
      </c>
      <c r="Q5" s="15">
        <f t="shared" ref="Q5:V56" si="29">IF($P5=1,I5,IF(AND($P5=0.985,I5&gt;0.985*B5),B5*0.985,IF(AND($P5=0.965,I5&gt;0.965*B5),0.965*B5,I5)))</f>
        <v>320</v>
      </c>
      <c r="R5" s="16">
        <f t="shared" si="29"/>
        <v>0</v>
      </c>
      <c r="S5" s="16">
        <f t="shared" si="0"/>
        <v>0</v>
      </c>
      <c r="T5" s="16">
        <f t="shared" si="0"/>
        <v>0</v>
      </c>
      <c r="U5" s="16">
        <f t="shared" si="0"/>
        <v>150</v>
      </c>
      <c r="V5" s="16">
        <f t="shared" si="0"/>
        <v>0</v>
      </c>
      <c r="W5" s="17">
        <f t="shared" ref="W5:W68" si="30">SUM(Q5:V5)</f>
        <v>470</v>
      </c>
      <c r="X5" s="8">
        <f t="shared" si="4"/>
        <v>26.2</v>
      </c>
      <c r="Y5" s="8">
        <f t="shared" si="5"/>
        <v>0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0</v>
      </c>
      <c r="AD5" s="8">
        <f t="shared" si="10"/>
        <v>26.2</v>
      </c>
      <c r="AE5" s="8">
        <f t="shared" si="11"/>
        <v>26.2</v>
      </c>
      <c r="AF5" s="8">
        <f t="shared" si="12"/>
        <v>0</v>
      </c>
      <c r="AG5" s="8">
        <f t="shared" si="13"/>
        <v>0</v>
      </c>
      <c r="AH5" s="8">
        <f t="shared" si="14"/>
        <v>0</v>
      </c>
      <c r="AI5" s="8">
        <f t="shared" si="15"/>
        <v>0</v>
      </c>
      <c r="AJ5" s="8">
        <f t="shared" si="16"/>
        <v>0</v>
      </c>
      <c r="AK5" s="8">
        <f t="shared" si="17"/>
        <v>26.2</v>
      </c>
      <c r="AL5" s="8">
        <f t="shared" si="3"/>
        <v>267.60000000000002</v>
      </c>
      <c r="AM5" s="8">
        <f t="shared" si="3"/>
        <v>0</v>
      </c>
      <c r="AN5" s="8">
        <f t="shared" si="3"/>
        <v>0</v>
      </c>
      <c r="AO5" s="8">
        <f t="shared" si="3"/>
        <v>0</v>
      </c>
      <c r="AP5" s="8">
        <f t="shared" si="3"/>
        <v>150</v>
      </c>
      <c r="AQ5" s="8">
        <f t="shared" si="3"/>
        <v>0</v>
      </c>
      <c r="AR5" s="8">
        <f t="shared" si="18"/>
        <v>417.6</v>
      </c>
      <c r="AT5" s="8">
        <v>25.89</v>
      </c>
      <c r="AU5" s="8">
        <v>25.22</v>
      </c>
      <c r="AW5" s="202">
        <v>26.2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 s="8">
        <f t="shared" si="19"/>
        <v>26.2</v>
      </c>
      <c r="BD5" s="202">
        <v>26.2</v>
      </c>
      <c r="BE5" s="202">
        <v>0</v>
      </c>
      <c r="BF5" s="202">
        <v>0</v>
      </c>
      <c r="BG5" s="202">
        <v>0</v>
      </c>
      <c r="BH5" s="202">
        <v>0</v>
      </c>
      <c r="BI5" s="202">
        <v>0</v>
      </c>
      <c r="BJ5" s="8">
        <f t="shared" si="20"/>
        <v>26.2</v>
      </c>
      <c r="BL5" s="8">
        <f t="shared" si="21"/>
        <v>25.89</v>
      </c>
      <c r="BM5" s="8">
        <f t="shared" si="22"/>
        <v>25.22</v>
      </c>
      <c r="BN5" s="8">
        <f t="shared" si="23"/>
        <v>26.2</v>
      </c>
      <c r="BO5" s="8">
        <f t="shared" si="24"/>
        <v>26.2</v>
      </c>
      <c r="BP5" s="139">
        <f t="shared" si="25"/>
        <v>-0.30999999999999872</v>
      </c>
      <c r="BQ5" s="139">
        <f t="shared" si="26"/>
        <v>-0.98000000000000043</v>
      </c>
    </row>
    <row r="6" spans="1:69">
      <c r="A6" s="8" t="s">
        <v>48</v>
      </c>
      <c r="B6" s="15">
        <f>'[3]13'!B8</f>
        <v>320</v>
      </c>
      <c r="C6" s="16">
        <f>'[3]13'!C8</f>
        <v>0</v>
      </c>
      <c r="D6" s="16">
        <f>'[3]13'!D8</f>
        <v>0</v>
      </c>
      <c r="E6" s="16">
        <f>'[3]13'!E8</f>
        <v>0</v>
      </c>
      <c r="F6" s="16">
        <f>'[3]13'!F8</f>
        <v>950</v>
      </c>
      <c r="G6" s="16">
        <f>'[3]13'!G8</f>
        <v>0</v>
      </c>
      <c r="H6" s="17">
        <f t="shared" si="27"/>
        <v>1270</v>
      </c>
      <c r="I6" s="15">
        <f>'[3]13'!J8</f>
        <v>320</v>
      </c>
      <c r="J6" s="16">
        <f>'[3]13'!K8</f>
        <v>0</v>
      </c>
      <c r="K6" s="16">
        <f>'[3]13'!L8</f>
        <v>0</v>
      </c>
      <c r="L6" s="16">
        <f>'[3]13'!M8</f>
        <v>0</v>
      </c>
      <c r="M6" s="16">
        <f>'[3]13'!N8</f>
        <v>150</v>
      </c>
      <c r="N6" s="16">
        <f>'[3]13'!O8</f>
        <v>0</v>
      </c>
      <c r="O6" s="17">
        <f t="shared" si="28"/>
        <v>470</v>
      </c>
      <c r="P6" s="18">
        <f>frq!C6</f>
        <v>1</v>
      </c>
      <c r="Q6" s="15">
        <f t="shared" si="29"/>
        <v>320</v>
      </c>
      <c r="R6" s="16">
        <f t="shared" si="29"/>
        <v>0</v>
      </c>
      <c r="S6" s="16">
        <f t="shared" si="0"/>
        <v>0</v>
      </c>
      <c r="T6" s="16">
        <f t="shared" si="0"/>
        <v>0</v>
      </c>
      <c r="U6" s="16">
        <f t="shared" si="0"/>
        <v>150</v>
      </c>
      <c r="V6" s="16">
        <f t="shared" si="0"/>
        <v>0</v>
      </c>
      <c r="W6" s="17">
        <f t="shared" si="30"/>
        <v>470</v>
      </c>
      <c r="X6" s="8">
        <f t="shared" si="4"/>
        <v>26.2</v>
      </c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0</v>
      </c>
      <c r="AD6" s="8">
        <f t="shared" si="10"/>
        <v>26.2</v>
      </c>
      <c r="AE6" s="8">
        <f t="shared" si="11"/>
        <v>26.2</v>
      </c>
      <c r="AF6" s="8">
        <f t="shared" si="12"/>
        <v>0</v>
      </c>
      <c r="AG6" s="8">
        <f t="shared" si="13"/>
        <v>0</v>
      </c>
      <c r="AH6" s="8">
        <f t="shared" si="14"/>
        <v>0</v>
      </c>
      <c r="AI6" s="8">
        <f t="shared" si="15"/>
        <v>0</v>
      </c>
      <c r="AJ6" s="8">
        <f t="shared" si="16"/>
        <v>0</v>
      </c>
      <c r="AK6" s="8">
        <f t="shared" si="17"/>
        <v>26.2</v>
      </c>
      <c r="AL6" s="8">
        <f t="shared" si="3"/>
        <v>267.60000000000002</v>
      </c>
      <c r="AM6" s="8">
        <f t="shared" si="3"/>
        <v>0</v>
      </c>
      <c r="AN6" s="8">
        <f t="shared" si="3"/>
        <v>0</v>
      </c>
      <c r="AO6" s="8">
        <f t="shared" si="3"/>
        <v>0</v>
      </c>
      <c r="AP6" s="8">
        <f t="shared" si="3"/>
        <v>150</v>
      </c>
      <c r="AQ6" s="8">
        <f t="shared" si="3"/>
        <v>0</v>
      </c>
      <c r="AR6" s="8">
        <f t="shared" si="18"/>
        <v>417.6</v>
      </c>
      <c r="AT6" s="8">
        <v>25.89</v>
      </c>
      <c r="AU6" s="8">
        <v>25.22</v>
      </c>
      <c r="AW6" s="202">
        <v>26.2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 s="8">
        <f t="shared" si="19"/>
        <v>26.2</v>
      </c>
      <c r="BD6" s="202">
        <v>26.2</v>
      </c>
      <c r="BE6" s="202">
        <v>0</v>
      </c>
      <c r="BF6" s="202">
        <v>0</v>
      </c>
      <c r="BG6" s="202">
        <v>0</v>
      </c>
      <c r="BH6" s="202">
        <v>0</v>
      </c>
      <c r="BI6" s="202">
        <v>0</v>
      </c>
      <c r="BJ6" s="8">
        <f t="shared" si="20"/>
        <v>26.2</v>
      </c>
      <c r="BL6" s="8">
        <f t="shared" si="21"/>
        <v>25.89</v>
      </c>
      <c r="BM6" s="8">
        <f t="shared" si="22"/>
        <v>25.22</v>
      </c>
      <c r="BN6" s="8">
        <f t="shared" si="23"/>
        <v>26.2</v>
      </c>
      <c r="BO6" s="8">
        <f t="shared" si="24"/>
        <v>26.2</v>
      </c>
      <c r="BP6" s="139">
        <f t="shared" si="25"/>
        <v>-0.30999999999999872</v>
      </c>
      <c r="BQ6" s="139">
        <f t="shared" si="26"/>
        <v>-0.98000000000000043</v>
      </c>
    </row>
    <row r="7" spans="1:69">
      <c r="A7" s="8" t="s">
        <v>49</v>
      </c>
      <c r="B7" s="15">
        <f>'[3]13'!B9</f>
        <v>320</v>
      </c>
      <c r="C7" s="16">
        <f>'[3]13'!C9</f>
        <v>0</v>
      </c>
      <c r="D7" s="16">
        <f>'[3]13'!D9</f>
        <v>0</v>
      </c>
      <c r="E7" s="16">
        <f>'[3]13'!E9</f>
        <v>0</v>
      </c>
      <c r="F7" s="16">
        <f>'[3]13'!F9</f>
        <v>950</v>
      </c>
      <c r="G7" s="16">
        <f>'[3]13'!G9</f>
        <v>0</v>
      </c>
      <c r="H7" s="17">
        <f t="shared" si="27"/>
        <v>1270</v>
      </c>
      <c r="I7" s="15">
        <f>'[3]13'!J9</f>
        <v>320</v>
      </c>
      <c r="J7" s="16">
        <f>'[3]13'!K9</f>
        <v>0</v>
      </c>
      <c r="K7" s="16">
        <f>'[3]13'!L9</f>
        <v>0</v>
      </c>
      <c r="L7" s="16">
        <f>'[3]13'!M9</f>
        <v>0</v>
      </c>
      <c r="M7" s="16">
        <f>'[3]13'!N9</f>
        <v>150</v>
      </c>
      <c r="N7" s="16">
        <f>'[3]13'!O9</f>
        <v>0</v>
      </c>
      <c r="O7" s="17">
        <f t="shared" si="28"/>
        <v>470</v>
      </c>
      <c r="P7" s="18">
        <f>frq!C7</f>
        <v>1</v>
      </c>
      <c r="Q7" s="15">
        <f t="shared" si="29"/>
        <v>320</v>
      </c>
      <c r="R7" s="16">
        <f t="shared" si="29"/>
        <v>0</v>
      </c>
      <c r="S7" s="16">
        <f t="shared" si="0"/>
        <v>0</v>
      </c>
      <c r="T7" s="16">
        <f t="shared" si="0"/>
        <v>0</v>
      </c>
      <c r="U7" s="16">
        <f t="shared" si="0"/>
        <v>150</v>
      </c>
      <c r="V7" s="16">
        <f t="shared" si="0"/>
        <v>0</v>
      </c>
      <c r="W7" s="17">
        <f t="shared" si="30"/>
        <v>470</v>
      </c>
      <c r="X7" s="8">
        <f t="shared" si="4"/>
        <v>26.78</v>
      </c>
      <c r="Y7" s="8">
        <f t="shared" si="5"/>
        <v>0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26.78</v>
      </c>
      <c r="AE7" s="8">
        <f t="shared" si="11"/>
        <v>26.78</v>
      </c>
      <c r="AF7" s="8">
        <f t="shared" si="12"/>
        <v>0</v>
      </c>
      <c r="AG7" s="8">
        <f t="shared" si="13"/>
        <v>0</v>
      </c>
      <c r="AH7" s="8">
        <f t="shared" si="14"/>
        <v>0</v>
      </c>
      <c r="AI7" s="8">
        <f t="shared" si="15"/>
        <v>0</v>
      </c>
      <c r="AJ7" s="8">
        <f t="shared" si="16"/>
        <v>0</v>
      </c>
      <c r="AK7" s="8">
        <f t="shared" si="17"/>
        <v>26.78</v>
      </c>
      <c r="AL7" s="8">
        <f t="shared" si="3"/>
        <v>266.44000000000005</v>
      </c>
      <c r="AM7" s="8">
        <f t="shared" si="3"/>
        <v>0</v>
      </c>
      <c r="AN7" s="8">
        <f t="shared" si="3"/>
        <v>0</v>
      </c>
      <c r="AO7" s="8">
        <f t="shared" si="3"/>
        <v>0</v>
      </c>
      <c r="AP7" s="8">
        <f t="shared" si="3"/>
        <v>150</v>
      </c>
      <c r="AQ7" s="8">
        <f t="shared" si="3"/>
        <v>0</v>
      </c>
      <c r="AR7" s="8">
        <f t="shared" si="18"/>
        <v>416.44000000000005</v>
      </c>
      <c r="AT7" s="8">
        <v>30.8</v>
      </c>
      <c r="AU7" s="8">
        <v>25.99</v>
      </c>
      <c r="AW7" s="202">
        <v>26.78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 s="8">
        <f t="shared" si="19"/>
        <v>26.78</v>
      </c>
      <c r="BD7" s="202">
        <v>26.78</v>
      </c>
      <c r="BE7" s="202">
        <v>0</v>
      </c>
      <c r="BF7" s="202">
        <v>0</v>
      </c>
      <c r="BG7" s="202">
        <v>0</v>
      </c>
      <c r="BH7" s="202">
        <v>0</v>
      </c>
      <c r="BI7" s="202">
        <v>0</v>
      </c>
      <c r="BJ7" s="8">
        <f t="shared" si="20"/>
        <v>26.78</v>
      </c>
      <c r="BL7" s="8">
        <f t="shared" si="21"/>
        <v>30.8</v>
      </c>
      <c r="BM7" s="8">
        <f t="shared" si="22"/>
        <v>25.99</v>
      </c>
      <c r="BN7" s="8">
        <f t="shared" si="23"/>
        <v>26.78</v>
      </c>
      <c r="BO7" s="8">
        <f t="shared" si="24"/>
        <v>26.78</v>
      </c>
      <c r="BP7" s="139">
        <f t="shared" si="25"/>
        <v>4.0199999999999996</v>
      </c>
      <c r="BQ7" s="139">
        <f t="shared" si="26"/>
        <v>-0.7900000000000027</v>
      </c>
    </row>
    <row r="8" spans="1:69">
      <c r="A8" s="8" t="s">
        <v>50</v>
      </c>
      <c r="B8" s="15">
        <f>'[3]13'!B10</f>
        <v>320</v>
      </c>
      <c r="C8" s="16">
        <f>'[3]13'!C10</f>
        <v>0</v>
      </c>
      <c r="D8" s="16">
        <f>'[3]13'!D10</f>
        <v>0</v>
      </c>
      <c r="E8" s="16">
        <f>'[3]13'!E10</f>
        <v>0</v>
      </c>
      <c r="F8" s="16">
        <f>'[3]13'!F10</f>
        <v>950</v>
      </c>
      <c r="G8" s="16">
        <f>'[3]13'!G10</f>
        <v>0</v>
      </c>
      <c r="H8" s="17">
        <f t="shared" si="27"/>
        <v>1270</v>
      </c>
      <c r="I8" s="15">
        <f>'[3]13'!J10</f>
        <v>320</v>
      </c>
      <c r="J8" s="16">
        <f>'[3]13'!K10</f>
        <v>0</v>
      </c>
      <c r="K8" s="16">
        <f>'[3]13'!L10</f>
        <v>0</v>
      </c>
      <c r="L8" s="16">
        <f>'[3]13'!M10</f>
        <v>0</v>
      </c>
      <c r="M8" s="16">
        <f>'[3]13'!N10</f>
        <v>150</v>
      </c>
      <c r="N8" s="16">
        <f>'[3]13'!O10</f>
        <v>0</v>
      </c>
      <c r="O8" s="17">
        <f t="shared" si="28"/>
        <v>470</v>
      </c>
      <c r="P8" s="18">
        <f>frq!C8</f>
        <v>1</v>
      </c>
      <c r="Q8" s="15">
        <f t="shared" si="29"/>
        <v>320</v>
      </c>
      <c r="R8" s="16">
        <f t="shared" si="29"/>
        <v>0</v>
      </c>
      <c r="S8" s="16">
        <f t="shared" si="0"/>
        <v>0</v>
      </c>
      <c r="T8" s="16">
        <f t="shared" si="0"/>
        <v>0</v>
      </c>
      <c r="U8" s="16">
        <f t="shared" si="0"/>
        <v>150</v>
      </c>
      <c r="V8" s="16">
        <f t="shared" si="0"/>
        <v>0</v>
      </c>
      <c r="W8" s="17">
        <f t="shared" si="30"/>
        <v>470</v>
      </c>
      <c r="X8" s="8">
        <f t="shared" si="4"/>
        <v>26.78</v>
      </c>
      <c r="Y8" s="8">
        <f t="shared" si="5"/>
        <v>0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26.78</v>
      </c>
      <c r="AE8" s="8">
        <f t="shared" si="11"/>
        <v>26.78</v>
      </c>
      <c r="AF8" s="8">
        <f t="shared" si="12"/>
        <v>0</v>
      </c>
      <c r="AG8" s="8">
        <f t="shared" si="13"/>
        <v>0</v>
      </c>
      <c r="AH8" s="8">
        <f t="shared" si="14"/>
        <v>0</v>
      </c>
      <c r="AI8" s="8">
        <f t="shared" si="15"/>
        <v>0</v>
      </c>
      <c r="AJ8" s="8">
        <f t="shared" si="16"/>
        <v>0</v>
      </c>
      <c r="AK8" s="8">
        <f t="shared" si="17"/>
        <v>26.78</v>
      </c>
      <c r="AL8" s="8">
        <f t="shared" si="3"/>
        <v>266.44000000000005</v>
      </c>
      <c r="AM8" s="8">
        <f t="shared" si="3"/>
        <v>0</v>
      </c>
      <c r="AN8" s="8">
        <f t="shared" si="3"/>
        <v>0</v>
      </c>
      <c r="AO8" s="8">
        <f t="shared" si="3"/>
        <v>0</v>
      </c>
      <c r="AP8" s="8">
        <f t="shared" si="3"/>
        <v>150</v>
      </c>
      <c r="AQ8" s="8">
        <f t="shared" si="3"/>
        <v>0</v>
      </c>
      <c r="AR8" s="8">
        <f t="shared" si="18"/>
        <v>416.44000000000005</v>
      </c>
      <c r="AT8" s="8">
        <v>30.8</v>
      </c>
      <c r="AU8" s="8">
        <v>25.99</v>
      </c>
      <c r="AW8" s="202">
        <v>26.78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 s="8">
        <f t="shared" si="19"/>
        <v>26.78</v>
      </c>
      <c r="BD8" s="202">
        <v>26.78</v>
      </c>
      <c r="BE8" s="202">
        <v>0</v>
      </c>
      <c r="BF8" s="202">
        <v>0</v>
      </c>
      <c r="BG8" s="202">
        <v>0</v>
      </c>
      <c r="BH8" s="202">
        <v>0</v>
      </c>
      <c r="BI8" s="202">
        <v>0</v>
      </c>
      <c r="BJ8" s="8">
        <f t="shared" si="20"/>
        <v>26.78</v>
      </c>
      <c r="BL8" s="8">
        <f t="shared" si="21"/>
        <v>30.8</v>
      </c>
      <c r="BM8" s="8">
        <f t="shared" si="22"/>
        <v>25.99</v>
      </c>
      <c r="BN8" s="8">
        <f t="shared" si="23"/>
        <v>26.78</v>
      </c>
      <c r="BO8" s="8">
        <f t="shared" si="24"/>
        <v>26.78</v>
      </c>
      <c r="BP8" s="139">
        <f t="shared" si="25"/>
        <v>4.0199999999999996</v>
      </c>
      <c r="BQ8" s="139">
        <f t="shared" si="26"/>
        <v>-0.7900000000000027</v>
      </c>
    </row>
    <row r="9" spans="1:69">
      <c r="A9" s="8" t="s">
        <v>51</v>
      </c>
      <c r="B9" s="15">
        <f>'[3]13'!B11</f>
        <v>320</v>
      </c>
      <c r="C9" s="16">
        <f>'[3]13'!C11</f>
        <v>0</v>
      </c>
      <c r="D9" s="16">
        <f>'[3]13'!D11</f>
        <v>0</v>
      </c>
      <c r="E9" s="16">
        <f>'[3]13'!E11</f>
        <v>0</v>
      </c>
      <c r="F9" s="16">
        <f>'[3]13'!F11</f>
        <v>950</v>
      </c>
      <c r="G9" s="16">
        <f>'[3]13'!G11</f>
        <v>0</v>
      </c>
      <c r="H9" s="17">
        <f t="shared" si="27"/>
        <v>1270</v>
      </c>
      <c r="I9" s="15">
        <f>'[3]13'!J11</f>
        <v>320</v>
      </c>
      <c r="J9" s="16">
        <f>'[3]13'!K11</f>
        <v>0</v>
      </c>
      <c r="K9" s="16">
        <f>'[3]13'!L11</f>
        <v>0</v>
      </c>
      <c r="L9" s="16">
        <f>'[3]13'!M11</f>
        <v>0</v>
      </c>
      <c r="M9" s="16">
        <f>'[3]13'!N11</f>
        <v>150</v>
      </c>
      <c r="N9" s="16">
        <f>'[3]13'!O11</f>
        <v>0</v>
      </c>
      <c r="O9" s="17">
        <f t="shared" si="28"/>
        <v>470</v>
      </c>
      <c r="P9" s="18">
        <f>frq!C9</f>
        <v>1</v>
      </c>
      <c r="Q9" s="15">
        <f t="shared" si="29"/>
        <v>320</v>
      </c>
      <c r="R9" s="16">
        <f t="shared" si="29"/>
        <v>0</v>
      </c>
      <c r="S9" s="16">
        <f t="shared" si="0"/>
        <v>0</v>
      </c>
      <c r="T9" s="16">
        <f t="shared" si="0"/>
        <v>0</v>
      </c>
      <c r="U9" s="16">
        <f t="shared" si="0"/>
        <v>150</v>
      </c>
      <c r="V9" s="16">
        <f t="shared" si="0"/>
        <v>0</v>
      </c>
      <c r="W9" s="17">
        <f t="shared" si="30"/>
        <v>470</v>
      </c>
      <c r="X9" s="8">
        <f t="shared" si="4"/>
        <v>26.78</v>
      </c>
      <c r="Y9" s="8">
        <f t="shared" si="5"/>
        <v>0</v>
      </c>
      <c r="Z9" s="8">
        <f t="shared" si="6"/>
        <v>0</v>
      </c>
      <c r="AA9" s="8">
        <f t="shared" si="7"/>
        <v>0</v>
      </c>
      <c r="AB9" s="8">
        <f t="shared" si="8"/>
        <v>0</v>
      </c>
      <c r="AC9" s="8">
        <f t="shared" si="9"/>
        <v>0</v>
      </c>
      <c r="AD9" s="8">
        <f t="shared" si="10"/>
        <v>26.78</v>
      </c>
      <c r="AE9" s="8">
        <f t="shared" si="11"/>
        <v>26.78</v>
      </c>
      <c r="AF9" s="8">
        <f t="shared" si="12"/>
        <v>0</v>
      </c>
      <c r="AG9" s="8">
        <f t="shared" si="13"/>
        <v>0</v>
      </c>
      <c r="AH9" s="8">
        <f t="shared" si="14"/>
        <v>0</v>
      </c>
      <c r="AI9" s="8">
        <f t="shared" si="15"/>
        <v>0</v>
      </c>
      <c r="AJ9" s="8">
        <f t="shared" si="16"/>
        <v>0</v>
      </c>
      <c r="AK9" s="8">
        <f t="shared" si="17"/>
        <v>26.78</v>
      </c>
      <c r="AL9" s="8">
        <f t="shared" si="3"/>
        <v>266.44000000000005</v>
      </c>
      <c r="AM9" s="8">
        <f t="shared" si="3"/>
        <v>0</v>
      </c>
      <c r="AN9" s="8">
        <f t="shared" si="3"/>
        <v>0</v>
      </c>
      <c r="AO9" s="8">
        <f t="shared" si="3"/>
        <v>0</v>
      </c>
      <c r="AP9" s="8">
        <f t="shared" si="3"/>
        <v>150</v>
      </c>
      <c r="AQ9" s="8">
        <f t="shared" si="3"/>
        <v>0</v>
      </c>
      <c r="AR9" s="8">
        <f t="shared" si="18"/>
        <v>416.44000000000005</v>
      </c>
      <c r="AT9" s="8">
        <v>25.78</v>
      </c>
      <c r="AU9" s="8">
        <v>25.78</v>
      </c>
      <c r="AW9" s="202">
        <v>26.78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 s="8">
        <f t="shared" si="19"/>
        <v>26.78</v>
      </c>
      <c r="BD9" s="202">
        <v>26.78</v>
      </c>
      <c r="BE9" s="202">
        <v>0</v>
      </c>
      <c r="BF9" s="202">
        <v>0</v>
      </c>
      <c r="BG9" s="202">
        <v>0</v>
      </c>
      <c r="BH9" s="202">
        <v>0</v>
      </c>
      <c r="BI9" s="202">
        <v>0</v>
      </c>
      <c r="BJ9" s="8">
        <f t="shared" si="20"/>
        <v>26.78</v>
      </c>
      <c r="BL9" s="8">
        <f t="shared" si="21"/>
        <v>25.78</v>
      </c>
      <c r="BM9" s="8">
        <f t="shared" si="22"/>
        <v>25.78</v>
      </c>
      <c r="BN9" s="8">
        <f t="shared" si="23"/>
        <v>26.78</v>
      </c>
      <c r="BO9" s="8">
        <f t="shared" si="24"/>
        <v>26.78</v>
      </c>
      <c r="BP9" s="139">
        <f t="shared" si="25"/>
        <v>-1</v>
      </c>
      <c r="BQ9" s="139">
        <f t="shared" si="26"/>
        <v>-1</v>
      </c>
    </row>
    <row r="10" spans="1:69">
      <c r="A10" s="8" t="s">
        <v>52</v>
      </c>
      <c r="B10" s="15">
        <f>'[3]13'!B12</f>
        <v>320</v>
      </c>
      <c r="C10" s="16">
        <f>'[3]13'!C12</f>
        <v>0</v>
      </c>
      <c r="D10" s="16">
        <f>'[3]13'!D12</f>
        <v>0</v>
      </c>
      <c r="E10" s="16">
        <f>'[3]13'!E12</f>
        <v>0</v>
      </c>
      <c r="F10" s="16">
        <f>'[3]13'!F12</f>
        <v>950</v>
      </c>
      <c r="G10" s="16">
        <f>'[3]13'!G12</f>
        <v>0</v>
      </c>
      <c r="H10" s="17">
        <f t="shared" si="27"/>
        <v>1270</v>
      </c>
      <c r="I10" s="15">
        <f>'[3]13'!J12</f>
        <v>320</v>
      </c>
      <c r="J10" s="16">
        <f>'[3]13'!K12</f>
        <v>0</v>
      </c>
      <c r="K10" s="16">
        <f>'[3]13'!L12</f>
        <v>0</v>
      </c>
      <c r="L10" s="16">
        <f>'[3]13'!M12</f>
        <v>0</v>
      </c>
      <c r="M10" s="16">
        <f>'[3]13'!N12</f>
        <v>150</v>
      </c>
      <c r="N10" s="16">
        <f>'[3]13'!O12</f>
        <v>0</v>
      </c>
      <c r="O10" s="17">
        <f t="shared" si="28"/>
        <v>470</v>
      </c>
      <c r="P10" s="18">
        <f>frq!C10</f>
        <v>1</v>
      </c>
      <c r="Q10" s="15">
        <f t="shared" si="29"/>
        <v>320</v>
      </c>
      <c r="R10" s="16">
        <f t="shared" si="29"/>
        <v>0</v>
      </c>
      <c r="S10" s="16">
        <f t="shared" si="0"/>
        <v>0</v>
      </c>
      <c r="T10" s="16">
        <f t="shared" si="0"/>
        <v>0</v>
      </c>
      <c r="U10" s="16">
        <f t="shared" si="0"/>
        <v>150</v>
      </c>
      <c r="V10" s="16">
        <f t="shared" si="0"/>
        <v>0</v>
      </c>
      <c r="W10" s="17">
        <f t="shared" si="30"/>
        <v>470</v>
      </c>
      <c r="X10" s="8">
        <f t="shared" si="4"/>
        <v>26.78</v>
      </c>
      <c r="Y10" s="8">
        <f t="shared" si="5"/>
        <v>0</v>
      </c>
      <c r="Z10" s="8">
        <f t="shared" si="6"/>
        <v>0</v>
      </c>
      <c r="AA10" s="8">
        <f t="shared" si="7"/>
        <v>0</v>
      </c>
      <c r="AB10" s="8">
        <f t="shared" si="8"/>
        <v>0</v>
      </c>
      <c r="AC10" s="8">
        <f t="shared" si="9"/>
        <v>0</v>
      </c>
      <c r="AD10" s="8">
        <f t="shared" si="10"/>
        <v>26.78</v>
      </c>
      <c r="AE10" s="8">
        <f t="shared" si="11"/>
        <v>26.78</v>
      </c>
      <c r="AF10" s="8">
        <f t="shared" si="12"/>
        <v>0</v>
      </c>
      <c r="AG10" s="8">
        <f t="shared" si="13"/>
        <v>0</v>
      </c>
      <c r="AH10" s="8">
        <f t="shared" si="14"/>
        <v>0</v>
      </c>
      <c r="AI10" s="8">
        <f t="shared" si="15"/>
        <v>0</v>
      </c>
      <c r="AJ10" s="8">
        <f t="shared" si="16"/>
        <v>0</v>
      </c>
      <c r="AK10" s="8">
        <f t="shared" si="17"/>
        <v>26.78</v>
      </c>
      <c r="AL10" s="8">
        <f t="shared" si="3"/>
        <v>266.44000000000005</v>
      </c>
      <c r="AM10" s="8">
        <f t="shared" si="3"/>
        <v>0</v>
      </c>
      <c r="AN10" s="8">
        <f t="shared" si="3"/>
        <v>0</v>
      </c>
      <c r="AO10" s="8">
        <f t="shared" si="3"/>
        <v>0</v>
      </c>
      <c r="AP10" s="8">
        <f t="shared" si="3"/>
        <v>150</v>
      </c>
      <c r="AQ10" s="8">
        <f t="shared" si="3"/>
        <v>0</v>
      </c>
      <c r="AR10" s="8">
        <f t="shared" si="18"/>
        <v>416.44000000000005</v>
      </c>
      <c r="AT10" s="8">
        <v>25.78</v>
      </c>
      <c r="AU10" s="8">
        <v>25.78</v>
      </c>
      <c r="AW10" s="202">
        <v>26.78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 s="8">
        <f t="shared" si="19"/>
        <v>26.78</v>
      </c>
      <c r="BD10" s="202">
        <v>26.78</v>
      </c>
      <c r="BE10" s="202">
        <v>0</v>
      </c>
      <c r="BF10" s="202">
        <v>0</v>
      </c>
      <c r="BG10" s="202">
        <v>0</v>
      </c>
      <c r="BH10" s="202">
        <v>0</v>
      </c>
      <c r="BI10" s="202">
        <v>0</v>
      </c>
      <c r="BJ10" s="8">
        <f t="shared" si="20"/>
        <v>26.78</v>
      </c>
      <c r="BL10" s="8">
        <f t="shared" si="21"/>
        <v>25.78</v>
      </c>
      <c r="BM10" s="8">
        <f t="shared" si="22"/>
        <v>25.78</v>
      </c>
      <c r="BN10" s="8">
        <f t="shared" si="23"/>
        <v>26.78</v>
      </c>
      <c r="BO10" s="8">
        <f t="shared" si="24"/>
        <v>26.78</v>
      </c>
      <c r="BP10" s="139">
        <f t="shared" si="25"/>
        <v>-1</v>
      </c>
      <c r="BQ10" s="139">
        <f t="shared" si="26"/>
        <v>-1</v>
      </c>
    </row>
    <row r="11" spans="1:69">
      <c r="A11" s="8" t="s">
        <v>53</v>
      </c>
      <c r="B11" s="15">
        <f>'[3]13'!B13</f>
        <v>320</v>
      </c>
      <c r="C11" s="16">
        <f>'[3]13'!C13</f>
        <v>0</v>
      </c>
      <c r="D11" s="16">
        <f>'[3]13'!D13</f>
        <v>0</v>
      </c>
      <c r="E11" s="16">
        <f>'[3]13'!E13</f>
        <v>0</v>
      </c>
      <c r="F11" s="16">
        <f>'[3]13'!F13</f>
        <v>950</v>
      </c>
      <c r="G11" s="16">
        <f>'[3]13'!G13</f>
        <v>0</v>
      </c>
      <c r="H11" s="17">
        <f t="shared" si="27"/>
        <v>1270</v>
      </c>
      <c r="I11" s="15">
        <f>'[3]13'!J13</f>
        <v>320</v>
      </c>
      <c r="J11" s="16">
        <f>'[3]13'!K13</f>
        <v>0</v>
      </c>
      <c r="K11" s="16">
        <f>'[3]13'!L13</f>
        <v>0</v>
      </c>
      <c r="L11" s="16">
        <f>'[3]13'!M13</f>
        <v>0</v>
      </c>
      <c r="M11" s="16">
        <f>'[3]13'!N13</f>
        <v>150</v>
      </c>
      <c r="N11" s="16">
        <f>'[3]13'!O13</f>
        <v>0</v>
      </c>
      <c r="O11" s="17">
        <f t="shared" si="28"/>
        <v>470</v>
      </c>
      <c r="P11" s="18">
        <f>frq!C11</f>
        <v>1</v>
      </c>
      <c r="Q11" s="15">
        <f t="shared" si="29"/>
        <v>320</v>
      </c>
      <c r="R11" s="16">
        <f t="shared" si="29"/>
        <v>0</v>
      </c>
      <c r="S11" s="16">
        <f t="shared" si="0"/>
        <v>0</v>
      </c>
      <c r="T11" s="16">
        <f t="shared" si="0"/>
        <v>0</v>
      </c>
      <c r="U11" s="16">
        <f t="shared" si="0"/>
        <v>150</v>
      </c>
      <c r="V11" s="16">
        <f t="shared" si="0"/>
        <v>0</v>
      </c>
      <c r="W11" s="17">
        <f t="shared" si="30"/>
        <v>470</v>
      </c>
      <c r="X11" s="8">
        <f t="shared" si="4"/>
        <v>26.78</v>
      </c>
      <c r="Y11" s="8">
        <f t="shared" si="5"/>
        <v>0</v>
      </c>
      <c r="Z11" s="8">
        <f t="shared" si="6"/>
        <v>0</v>
      </c>
      <c r="AA11" s="8">
        <f t="shared" si="7"/>
        <v>0</v>
      </c>
      <c r="AB11" s="8">
        <f t="shared" si="8"/>
        <v>0</v>
      </c>
      <c r="AC11" s="8">
        <f t="shared" si="9"/>
        <v>0</v>
      </c>
      <c r="AD11" s="8">
        <f t="shared" si="10"/>
        <v>26.78</v>
      </c>
      <c r="AE11" s="8">
        <f t="shared" si="11"/>
        <v>26.78</v>
      </c>
      <c r="AF11" s="8">
        <f t="shared" si="12"/>
        <v>0</v>
      </c>
      <c r="AG11" s="8">
        <f t="shared" si="13"/>
        <v>0</v>
      </c>
      <c r="AH11" s="8">
        <f t="shared" si="14"/>
        <v>0</v>
      </c>
      <c r="AI11" s="8">
        <f t="shared" si="15"/>
        <v>0</v>
      </c>
      <c r="AJ11" s="8">
        <f t="shared" si="16"/>
        <v>0</v>
      </c>
      <c r="AK11" s="8">
        <f t="shared" si="17"/>
        <v>26.78</v>
      </c>
      <c r="AL11" s="8">
        <f t="shared" si="3"/>
        <v>266.44000000000005</v>
      </c>
      <c r="AM11" s="8">
        <f t="shared" si="3"/>
        <v>0</v>
      </c>
      <c r="AN11" s="8">
        <f t="shared" si="3"/>
        <v>0</v>
      </c>
      <c r="AO11" s="8">
        <f t="shared" si="3"/>
        <v>0</v>
      </c>
      <c r="AP11" s="8">
        <f t="shared" si="3"/>
        <v>150</v>
      </c>
      <c r="AQ11" s="8">
        <f t="shared" si="3"/>
        <v>0</v>
      </c>
      <c r="AR11" s="8">
        <f t="shared" si="18"/>
        <v>416.44000000000005</v>
      </c>
      <c r="AT11" s="8">
        <v>25.78</v>
      </c>
      <c r="AU11" s="8">
        <v>25.78</v>
      </c>
      <c r="AW11" s="202">
        <v>26.78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 s="8">
        <f t="shared" si="19"/>
        <v>26.78</v>
      </c>
      <c r="BD11" s="202">
        <v>26.78</v>
      </c>
      <c r="BE11" s="202">
        <v>0</v>
      </c>
      <c r="BF11" s="202">
        <v>0</v>
      </c>
      <c r="BG11" s="202">
        <v>0</v>
      </c>
      <c r="BH11" s="202">
        <v>0</v>
      </c>
      <c r="BI11" s="202">
        <v>0</v>
      </c>
      <c r="BJ11" s="8">
        <f t="shared" si="20"/>
        <v>26.78</v>
      </c>
      <c r="BL11" s="8">
        <f t="shared" si="21"/>
        <v>25.78</v>
      </c>
      <c r="BM11" s="8">
        <f t="shared" si="22"/>
        <v>25.78</v>
      </c>
      <c r="BN11" s="8">
        <f t="shared" si="23"/>
        <v>26.78</v>
      </c>
      <c r="BO11" s="8">
        <f t="shared" si="24"/>
        <v>26.78</v>
      </c>
      <c r="BP11" s="139">
        <f t="shared" si="25"/>
        <v>-1</v>
      </c>
      <c r="BQ11" s="139">
        <f t="shared" si="26"/>
        <v>-1</v>
      </c>
    </row>
    <row r="12" spans="1:69">
      <c r="A12" s="8" t="s">
        <v>54</v>
      </c>
      <c r="B12" s="15">
        <f>'[3]13'!B14</f>
        <v>320</v>
      </c>
      <c r="C12" s="16">
        <f>'[3]13'!C14</f>
        <v>0</v>
      </c>
      <c r="D12" s="16">
        <f>'[3]13'!D14</f>
        <v>0</v>
      </c>
      <c r="E12" s="16">
        <f>'[3]13'!E14</f>
        <v>0</v>
      </c>
      <c r="F12" s="16">
        <f>'[3]13'!F14</f>
        <v>950</v>
      </c>
      <c r="G12" s="16">
        <f>'[3]13'!G14</f>
        <v>0</v>
      </c>
      <c r="H12" s="17">
        <f t="shared" si="27"/>
        <v>1270</v>
      </c>
      <c r="I12" s="15">
        <f>'[3]13'!J14</f>
        <v>320</v>
      </c>
      <c r="J12" s="16">
        <f>'[3]13'!K14</f>
        <v>0</v>
      </c>
      <c r="K12" s="16">
        <f>'[3]13'!L14</f>
        <v>0</v>
      </c>
      <c r="L12" s="16">
        <f>'[3]13'!M14</f>
        <v>0</v>
      </c>
      <c r="M12" s="16">
        <f>'[3]13'!N14</f>
        <v>150</v>
      </c>
      <c r="N12" s="16">
        <f>'[3]13'!O14</f>
        <v>0</v>
      </c>
      <c r="O12" s="17">
        <f t="shared" si="28"/>
        <v>470</v>
      </c>
      <c r="P12" s="18">
        <f>frq!C12</f>
        <v>1</v>
      </c>
      <c r="Q12" s="15">
        <f t="shared" si="29"/>
        <v>320</v>
      </c>
      <c r="R12" s="16">
        <f t="shared" si="29"/>
        <v>0</v>
      </c>
      <c r="S12" s="16">
        <f t="shared" si="0"/>
        <v>0</v>
      </c>
      <c r="T12" s="16">
        <f t="shared" si="0"/>
        <v>0</v>
      </c>
      <c r="U12" s="16">
        <f t="shared" si="0"/>
        <v>150</v>
      </c>
      <c r="V12" s="16">
        <f t="shared" si="0"/>
        <v>0</v>
      </c>
      <c r="W12" s="17">
        <f t="shared" si="30"/>
        <v>470</v>
      </c>
      <c r="X12" s="8">
        <f t="shared" si="4"/>
        <v>26.78</v>
      </c>
      <c r="Y12" s="8">
        <f t="shared" si="5"/>
        <v>0</v>
      </c>
      <c r="Z12" s="8">
        <f t="shared" si="6"/>
        <v>0</v>
      </c>
      <c r="AA12" s="8">
        <f t="shared" si="7"/>
        <v>0</v>
      </c>
      <c r="AB12" s="8">
        <f t="shared" si="8"/>
        <v>0</v>
      </c>
      <c r="AC12" s="8">
        <f t="shared" si="9"/>
        <v>0</v>
      </c>
      <c r="AD12" s="8">
        <f t="shared" si="10"/>
        <v>26.78</v>
      </c>
      <c r="AE12" s="8">
        <f t="shared" si="11"/>
        <v>26.78</v>
      </c>
      <c r="AF12" s="8">
        <f t="shared" si="12"/>
        <v>0</v>
      </c>
      <c r="AG12" s="8">
        <f t="shared" si="13"/>
        <v>0</v>
      </c>
      <c r="AH12" s="8">
        <f t="shared" si="14"/>
        <v>0</v>
      </c>
      <c r="AI12" s="8">
        <f t="shared" si="15"/>
        <v>0</v>
      </c>
      <c r="AJ12" s="8">
        <f t="shared" si="16"/>
        <v>0</v>
      </c>
      <c r="AK12" s="8">
        <f t="shared" si="17"/>
        <v>26.78</v>
      </c>
      <c r="AL12" s="8">
        <f t="shared" si="3"/>
        <v>266.44000000000005</v>
      </c>
      <c r="AM12" s="8">
        <f t="shared" si="3"/>
        <v>0</v>
      </c>
      <c r="AN12" s="8">
        <f t="shared" si="3"/>
        <v>0</v>
      </c>
      <c r="AO12" s="8">
        <f t="shared" si="3"/>
        <v>0</v>
      </c>
      <c r="AP12" s="8">
        <f t="shared" si="3"/>
        <v>150</v>
      </c>
      <c r="AQ12" s="8">
        <f t="shared" si="3"/>
        <v>0</v>
      </c>
      <c r="AR12" s="8">
        <f t="shared" si="18"/>
        <v>416.44000000000005</v>
      </c>
      <c r="AT12" s="8">
        <v>25.78</v>
      </c>
      <c r="AU12" s="8">
        <v>25.78</v>
      </c>
      <c r="AW12" s="202">
        <v>26.78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 s="8">
        <f t="shared" si="19"/>
        <v>26.78</v>
      </c>
      <c r="BD12" s="202">
        <v>26.78</v>
      </c>
      <c r="BE12" s="202">
        <v>0</v>
      </c>
      <c r="BF12" s="202">
        <v>0</v>
      </c>
      <c r="BG12" s="202">
        <v>0</v>
      </c>
      <c r="BH12" s="202">
        <v>0</v>
      </c>
      <c r="BI12" s="202">
        <v>0</v>
      </c>
      <c r="BJ12" s="8">
        <f t="shared" si="20"/>
        <v>26.78</v>
      </c>
      <c r="BL12" s="8">
        <f t="shared" si="21"/>
        <v>25.78</v>
      </c>
      <c r="BM12" s="8">
        <f t="shared" si="22"/>
        <v>25.78</v>
      </c>
      <c r="BN12" s="8">
        <f t="shared" si="23"/>
        <v>26.78</v>
      </c>
      <c r="BO12" s="8">
        <f t="shared" si="24"/>
        <v>26.78</v>
      </c>
      <c r="BP12" s="139">
        <f t="shared" si="25"/>
        <v>-1</v>
      </c>
      <c r="BQ12" s="139">
        <f t="shared" si="26"/>
        <v>-1</v>
      </c>
    </row>
    <row r="13" spans="1:69">
      <c r="A13" s="8" t="s">
        <v>55</v>
      </c>
      <c r="B13" s="15">
        <f>'[3]13'!B15</f>
        <v>320</v>
      </c>
      <c r="C13" s="16">
        <f>'[3]13'!C15</f>
        <v>0</v>
      </c>
      <c r="D13" s="16">
        <f>'[3]13'!D15</f>
        <v>0</v>
      </c>
      <c r="E13" s="16">
        <f>'[3]13'!E15</f>
        <v>0</v>
      </c>
      <c r="F13" s="16">
        <f>'[3]13'!F15</f>
        <v>950</v>
      </c>
      <c r="G13" s="16">
        <f>'[3]13'!G15</f>
        <v>0</v>
      </c>
      <c r="H13" s="17">
        <f t="shared" si="27"/>
        <v>1270</v>
      </c>
      <c r="I13" s="15">
        <f>'[3]13'!J15</f>
        <v>320</v>
      </c>
      <c r="J13" s="16">
        <f>'[3]13'!K15</f>
        <v>0</v>
      </c>
      <c r="K13" s="16">
        <f>'[3]13'!L15</f>
        <v>0</v>
      </c>
      <c r="L13" s="16">
        <f>'[3]13'!M15</f>
        <v>0</v>
      </c>
      <c r="M13" s="16">
        <f>'[3]13'!N15</f>
        <v>150</v>
      </c>
      <c r="N13" s="16">
        <f>'[3]13'!O15</f>
        <v>0</v>
      </c>
      <c r="O13" s="17">
        <f t="shared" si="28"/>
        <v>470</v>
      </c>
      <c r="P13" s="18">
        <f>frq!C13</f>
        <v>1</v>
      </c>
      <c r="Q13" s="15">
        <f t="shared" si="29"/>
        <v>320</v>
      </c>
      <c r="R13" s="16">
        <f t="shared" si="29"/>
        <v>0</v>
      </c>
      <c r="S13" s="16">
        <f t="shared" si="0"/>
        <v>0</v>
      </c>
      <c r="T13" s="16">
        <f t="shared" si="0"/>
        <v>0</v>
      </c>
      <c r="U13" s="16">
        <f t="shared" si="0"/>
        <v>150</v>
      </c>
      <c r="V13" s="16">
        <f t="shared" si="0"/>
        <v>0</v>
      </c>
      <c r="W13" s="17">
        <f t="shared" si="30"/>
        <v>470</v>
      </c>
      <c r="X13" s="8">
        <f t="shared" si="4"/>
        <v>32</v>
      </c>
      <c r="Y13" s="8">
        <f t="shared" si="5"/>
        <v>0</v>
      </c>
      <c r="Z13" s="8">
        <f t="shared" si="6"/>
        <v>0</v>
      </c>
      <c r="AA13" s="8">
        <f t="shared" si="7"/>
        <v>0</v>
      </c>
      <c r="AB13" s="8">
        <f t="shared" si="8"/>
        <v>0</v>
      </c>
      <c r="AC13" s="8">
        <f t="shared" si="9"/>
        <v>0</v>
      </c>
      <c r="AD13" s="8">
        <f t="shared" si="10"/>
        <v>32</v>
      </c>
      <c r="AE13" s="8">
        <f t="shared" si="11"/>
        <v>25.84</v>
      </c>
      <c r="AF13" s="8">
        <f t="shared" si="12"/>
        <v>0</v>
      </c>
      <c r="AG13" s="8">
        <f t="shared" si="13"/>
        <v>0</v>
      </c>
      <c r="AH13" s="8">
        <f t="shared" si="14"/>
        <v>0</v>
      </c>
      <c r="AI13" s="8">
        <f t="shared" si="15"/>
        <v>0</v>
      </c>
      <c r="AJ13" s="8">
        <f t="shared" si="16"/>
        <v>0</v>
      </c>
      <c r="AK13" s="8">
        <f t="shared" si="17"/>
        <v>25.84</v>
      </c>
      <c r="AL13" s="8">
        <f t="shared" si="3"/>
        <v>262.16000000000003</v>
      </c>
      <c r="AM13" s="8">
        <f t="shared" si="3"/>
        <v>0</v>
      </c>
      <c r="AN13" s="8">
        <f t="shared" si="3"/>
        <v>0</v>
      </c>
      <c r="AO13" s="8">
        <f t="shared" si="3"/>
        <v>0</v>
      </c>
      <c r="AP13" s="8">
        <f t="shared" si="3"/>
        <v>150</v>
      </c>
      <c r="AQ13" s="8">
        <f t="shared" si="3"/>
        <v>0</v>
      </c>
      <c r="AR13" s="8">
        <f t="shared" si="18"/>
        <v>412.16</v>
      </c>
      <c r="AT13" s="8">
        <v>25.78</v>
      </c>
      <c r="AU13" s="8">
        <v>25.78</v>
      </c>
      <c r="AW13" s="202">
        <v>32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 s="8">
        <f t="shared" si="19"/>
        <v>32</v>
      </c>
      <c r="BD13" s="202">
        <v>25.84</v>
      </c>
      <c r="BE13" s="202">
        <v>0</v>
      </c>
      <c r="BF13" s="202">
        <v>0</v>
      </c>
      <c r="BG13" s="202">
        <v>0</v>
      </c>
      <c r="BH13" s="202">
        <v>0</v>
      </c>
      <c r="BI13" s="202">
        <v>0</v>
      </c>
      <c r="BJ13" s="8">
        <f t="shared" si="20"/>
        <v>25.84</v>
      </c>
      <c r="BL13" s="8">
        <f t="shared" si="21"/>
        <v>25.78</v>
      </c>
      <c r="BM13" s="8">
        <f t="shared" si="22"/>
        <v>25.78</v>
      </c>
      <c r="BN13" s="8">
        <f t="shared" si="23"/>
        <v>32</v>
      </c>
      <c r="BO13" s="8">
        <f t="shared" si="24"/>
        <v>25.84</v>
      </c>
      <c r="BP13" s="139">
        <f t="shared" si="25"/>
        <v>-6.2199999999999989</v>
      </c>
      <c r="BQ13" s="139">
        <f t="shared" si="26"/>
        <v>-5.9999999999998721E-2</v>
      </c>
    </row>
    <row r="14" spans="1:69">
      <c r="A14" s="8" t="s">
        <v>56</v>
      </c>
      <c r="B14" s="15">
        <f>'[3]13'!B16</f>
        <v>320</v>
      </c>
      <c r="C14" s="16">
        <f>'[3]13'!C16</f>
        <v>0</v>
      </c>
      <c r="D14" s="16">
        <f>'[3]13'!D16</f>
        <v>0</v>
      </c>
      <c r="E14" s="16">
        <f>'[3]13'!E16</f>
        <v>0</v>
      </c>
      <c r="F14" s="16">
        <f>'[3]13'!F16</f>
        <v>950</v>
      </c>
      <c r="G14" s="16">
        <f>'[3]13'!G16</f>
        <v>0</v>
      </c>
      <c r="H14" s="17">
        <f t="shared" si="27"/>
        <v>1270</v>
      </c>
      <c r="I14" s="15">
        <f>'[3]13'!J16</f>
        <v>320</v>
      </c>
      <c r="J14" s="16">
        <f>'[3]13'!K16</f>
        <v>0</v>
      </c>
      <c r="K14" s="16">
        <f>'[3]13'!L16</f>
        <v>0</v>
      </c>
      <c r="L14" s="16">
        <f>'[3]13'!M16</f>
        <v>0</v>
      </c>
      <c r="M14" s="16">
        <f>'[3]13'!N16</f>
        <v>150</v>
      </c>
      <c r="N14" s="16">
        <f>'[3]13'!O16</f>
        <v>0</v>
      </c>
      <c r="O14" s="17">
        <f t="shared" si="28"/>
        <v>470</v>
      </c>
      <c r="P14" s="18">
        <f>frq!C14</f>
        <v>1</v>
      </c>
      <c r="Q14" s="15">
        <f t="shared" si="29"/>
        <v>320</v>
      </c>
      <c r="R14" s="16">
        <f t="shared" si="29"/>
        <v>0</v>
      </c>
      <c r="S14" s="16">
        <f t="shared" si="0"/>
        <v>0</v>
      </c>
      <c r="T14" s="16">
        <f t="shared" si="0"/>
        <v>0</v>
      </c>
      <c r="U14" s="16">
        <f t="shared" si="0"/>
        <v>150</v>
      </c>
      <c r="V14" s="16">
        <f t="shared" si="0"/>
        <v>0</v>
      </c>
      <c r="W14" s="17">
        <f t="shared" si="30"/>
        <v>470</v>
      </c>
      <c r="X14" s="8">
        <f t="shared" si="4"/>
        <v>32</v>
      </c>
      <c r="Y14" s="8">
        <f t="shared" si="5"/>
        <v>0</v>
      </c>
      <c r="Z14" s="8">
        <f t="shared" si="6"/>
        <v>0</v>
      </c>
      <c r="AA14" s="8">
        <f t="shared" si="7"/>
        <v>0</v>
      </c>
      <c r="AB14" s="8">
        <f t="shared" si="8"/>
        <v>0</v>
      </c>
      <c r="AC14" s="8">
        <f t="shared" si="9"/>
        <v>0</v>
      </c>
      <c r="AD14" s="8">
        <f t="shared" si="10"/>
        <v>32</v>
      </c>
      <c r="AE14" s="8">
        <f t="shared" si="11"/>
        <v>25.84</v>
      </c>
      <c r="AF14" s="8">
        <f t="shared" si="12"/>
        <v>0</v>
      </c>
      <c r="AG14" s="8">
        <f t="shared" si="13"/>
        <v>0</v>
      </c>
      <c r="AH14" s="8">
        <f t="shared" si="14"/>
        <v>0</v>
      </c>
      <c r="AI14" s="8">
        <f t="shared" si="15"/>
        <v>0</v>
      </c>
      <c r="AJ14" s="8">
        <f t="shared" si="16"/>
        <v>0</v>
      </c>
      <c r="AK14" s="8">
        <f t="shared" si="17"/>
        <v>25.84</v>
      </c>
      <c r="AL14" s="8">
        <f t="shared" si="3"/>
        <v>262.16000000000003</v>
      </c>
      <c r="AM14" s="8">
        <f t="shared" si="3"/>
        <v>0</v>
      </c>
      <c r="AN14" s="8">
        <f t="shared" si="3"/>
        <v>0</v>
      </c>
      <c r="AO14" s="8">
        <f t="shared" si="3"/>
        <v>0</v>
      </c>
      <c r="AP14" s="8">
        <f t="shared" si="3"/>
        <v>150</v>
      </c>
      <c r="AQ14" s="8">
        <f t="shared" si="3"/>
        <v>0</v>
      </c>
      <c r="AR14" s="8">
        <f t="shared" si="18"/>
        <v>412.16</v>
      </c>
      <c r="AT14" s="8">
        <v>25.78</v>
      </c>
      <c r="AU14" s="8">
        <v>25.78</v>
      </c>
      <c r="AW14" s="202">
        <v>32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 s="8">
        <f t="shared" si="19"/>
        <v>32</v>
      </c>
      <c r="BD14" s="202">
        <v>25.84</v>
      </c>
      <c r="BE14" s="202">
        <v>0</v>
      </c>
      <c r="BF14" s="202">
        <v>0</v>
      </c>
      <c r="BG14" s="202">
        <v>0</v>
      </c>
      <c r="BH14" s="202">
        <v>0</v>
      </c>
      <c r="BI14" s="202">
        <v>0</v>
      </c>
      <c r="BJ14" s="8">
        <f t="shared" si="20"/>
        <v>25.84</v>
      </c>
      <c r="BL14" s="8">
        <f t="shared" si="21"/>
        <v>25.78</v>
      </c>
      <c r="BM14" s="8">
        <f t="shared" si="22"/>
        <v>25.78</v>
      </c>
      <c r="BN14" s="8">
        <f t="shared" si="23"/>
        <v>32</v>
      </c>
      <c r="BO14" s="8">
        <f t="shared" si="24"/>
        <v>25.84</v>
      </c>
      <c r="BP14" s="139">
        <f t="shared" si="25"/>
        <v>-6.2199999999999989</v>
      </c>
      <c r="BQ14" s="139">
        <f t="shared" si="26"/>
        <v>-5.9999999999998721E-2</v>
      </c>
    </row>
    <row r="15" spans="1:69">
      <c r="A15" s="8" t="s">
        <v>57</v>
      </c>
      <c r="B15" s="15">
        <f>'[3]13'!B17</f>
        <v>320</v>
      </c>
      <c r="C15" s="16">
        <f>'[3]13'!C17</f>
        <v>0</v>
      </c>
      <c r="D15" s="16">
        <f>'[3]13'!D17</f>
        <v>0</v>
      </c>
      <c r="E15" s="16">
        <f>'[3]13'!E17</f>
        <v>0</v>
      </c>
      <c r="F15" s="16">
        <f>'[3]13'!F17</f>
        <v>950</v>
      </c>
      <c r="G15" s="16">
        <f>'[3]13'!G17</f>
        <v>0</v>
      </c>
      <c r="H15" s="17">
        <f t="shared" si="27"/>
        <v>1270</v>
      </c>
      <c r="I15" s="15">
        <f>'[3]13'!J17</f>
        <v>320</v>
      </c>
      <c r="J15" s="16">
        <f>'[3]13'!K17</f>
        <v>0</v>
      </c>
      <c r="K15" s="16">
        <f>'[3]13'!L17</f>
        <v>0</v>
      </c>
      <c r="L15" s="16">
        <f>'[3]13'!M17</f>
        <v>0</v>
      </c>
      <c r="M15" s="16">
        <f>'[3]13'!N17</f>
        <v>150</v>
      </c>
      <c r="N15" s="16">
        <f>'[3]13'!O17</f>
        <v>0</v>
      </c>
      <c r="O15" s="17">
        <f t="shared" si="28"/>
        <v>470</v>
      </c>
      <c r="P15" s="18">
        <f>frq!C15</f>
        <v>1</v>
      </c>
      <c r="Q15" s="15">
        <f t="shared" si="29"/>
        <v>320</v>
      </c>
      <c r="R15" s="16">
        <f t="shared" si="29"/>
        <v>0</v>
      </c>
      <c r="S15" s="16">
        <f t="shared" si="0"/>
        <v>0</v>
      </c>
      <c r="T15" s="16">
        <f t="shared" si="0"/>
        <v>0</v>
      </c>
      <c r="U15" s="16">
        <f t="shared" si="0"/>
        <v>150</v>
      </c>
      <c r="V15" s="16">
        <f t="shared" si="0"/>
        <v>0</v>
      </c>
      <c r="W15" s="17">
        <f t="shared" si="30"/>
        <v>470</v>
      </c>
      <c r="X15" s="8">
        <f t="shared" si="4"/>
        <v>32</v>
      </c>
      <c r="Y15" s="8">
        <f t="shared" si="5"/>
        <v>0</v>
      </c>
      <c r="Z15" s="8">
        <f t="shared" si="6"/>
        <v>0</v>
      </c>
      <c r="AA15" s="8">
        <f t="shared" si="7"/>
        <v>0</v>
      </c>
      <c r="AB15" s="8">
        <f t="shared" si="8"/>
        <v>0</v>
      </c>
      <c r="AC15" s="8">
        <f t="shared" si="9"/>
        <v>0</v>
      </c>
      <c r="AD15" s="8">
        <f t="shared" si="10"/>
        <v>32</v>
      </c>
      <c r="AE15" s="8">
        <f t="shared" si="11"/>
        <v>25.84</v>
      </c>
      <c r="AF15" s="8">
        <f t="shared" si="12"/>
        <v>0</v>
      </c>
      <c r="AG15" s="8">
        <f t="shared" si="13"/>
        <v>0</v>
      </c>
      <c r="AH15" s="8">
        <f t="shared" si="14"/>
        <v>0</v>
      </c>
      <c r="AI15" s="8">
        <f t="shared" si="15"/>
        <v>0</v>
      </c>
      <c r="AJ15" s="8">
        <f t="shared" si="16"/>
        <v>0</v>
      </c>
      <c r="AK15" s="8">
        <f t="shared" si="17"/>
        <v>25.84</v>
      </c>
      <c r="AL15" s="8">
        <f t="shared" si="3"/>
        <v>262.16000000000003</v>
      </c>
      <c r="AM15" s="8">
        <f t="shared" si="3"/>
        <v>0</v>
      </c>
      <c r="AN15" s="8">
        <f t="shared" si="3"/>
        <v>0</v>
      </c>
      <c r="AO15" s="8">
        <f t="shared" si="3"/>
        <v>0</v>
      </c>
      <c r="AP15" s="8">
        <f t="shared" si="3"/>
        <v>150</v>
      </c>
      <c r="AQ15" s="8">
        <f t="shared" si="3"/>
        <v>0</v>
      </c>
      <c r="AR15" s="8">
        <f t="shared" si="18"/>
        <v>412.16</v>
      </c>
      <c r="AT15" s="8">
        <v>25.78</v>
      </c>
      <c r="AU15" s="8">
        <v>25.78</v>
      </c>
      <c r="AW15" s="202">
        <v>32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 s="8">
        <f t="shared" si="19"/>
        <v>32</v>
      </c>
      <c r="BD15" s="202">
        <v>25.84</v>
      </c>
      <c r="BE15" s="202">
        <v>0</v>
      </c>
      <c r="BF15" s="202">
        <v>0</v>
      </c>
      <c r="BG15" s="202">
        <v>0</v>
      </c>
      <c r="BH15" s="202">
        <v>0</v>
      </c>
      <c r="BI15" s="202">
        <v>0</v>
      </c>
      <c r="BJ15" s="8">
        <f t="shared" si="20"/>
        <v>25.84</v>
      </c>
      <c r="BL15" s="8">
        <f t="shared" si="21"/>
        <v>25.78</v>
      </c>
      <c r="BM15" s="8">
        <f t="shared" si="22"/>
        <v>25.78</v>
      </c>
      <c r="BN15" s="8">
        <f t="shared" si="23"/>
        <v>32</v>
      </c>
      <c r="BO15" s="8">
        <f t="shared" si="24"/>
        <v>25.84</v>
      </c>
      <c r="BP15" s="139">
        <f t="shared" si="25"/>
        <v>-6.2199999999999989</v>
      </c>
      <c r="BQ15" s="139">
        <f t="shared" si="26"/>
        <v>-5.9999999999998721E-2</v>
      </c>
    </row>
    <row r="16" spans="1:69">
      <c r="A16" s="8" t="s">
        <v>58</v>
      </c>
      <c r="B16" s="15">
        <f>'[3]13'!B18</f>
        <v>320</v>
      </c>
      <c r="C16" s="16">
        <f>'[3]13'!C18</f>
        <v>0</v>
      </c>
      <c r="D16" s="16">
        <f>'[3]13'!D18</f>
        <v>0</v>
      </c>
      <c r="E16" s="16">
        <f>'[3]13'!E18</f>
        <v>0</v>
      </c>
      <c r="F16" s="16">
        <f>'[3]13'!F18</f>
        <v>950</v>
      </c>
      <c r="G16" s="16">
        <f>'[3]13'!G18</f>
        <v>0</v>
      </c>
      <c r="H16" s="17">
        <f t="shared" si="27"/>
        <v>1270</v>
      </c>
      <c r="I16" s="15">
        <f>'[3]13'!J18</f>
        <v>320</v>
      </c>
      <c r="J16" s="16">
        <f>'[3]13'!K18</f>
        <v>0</v>
      </c>
      <c r="K16" s="16">
        <f>'[3]13'!L18</f>
        <v>0</v>
      </c>
      <c r="L16" s="16">
        <f>'[3]13'!M18</f>
        <v>0</v>
      </c>
      <c r="M16" s="16">
        <f>'[3]13'!N18</f>
        <v>150</v>
      </c>
      <c r="N16" s="16">
        <f>'[3]13'!O18</f>
        <v>0</v>
      </c>
      <c r="O16" s="17">
        <f t="shared" si="28"/>
        <v>470</v>
      </c>
      <c r="P16" s="18">
        <f>frq!C16</f>
        <v>1</v>
      </c>
      <c r="Q16" s="15">
        <f t="shared" si="29"/>
        <v>320</v>
      </c>
      <c r="R16" s="16">
        <f t="shared" si="29"/>
        <v>0</v>
      </c>
      <c r="S16" s="16">
        <f t="shared" si="0"/>
        <v>0</v>
      </c>
      <c r="T16" s="16">
        <f t="shared" si="0"/>
        <v>0</v>
      </c>
      <c r="U16" s="16">
        <f t="shared" si="0"/>
        <v>150</v>
      </c>
      <c r="V16" s="16">
        <f t="shared" si="0"/>
        <v>0</v>
      </c>
      <c r="W16" s="17">
        <f t="shared" si="30"/>
        <v>470</v>
      </c>
      <c r="X16" s="8">
        <f t="shared" si="4"/>
        <v>32</v>
      </c>
      <c r="Y16" s="8">
        <f t="shared" si="5"/>
        <v>0</v>
      </c>
      <c r="Z16" s="8">
        <f t="shared" si="6"/>
        <v>0</v>
      </c>
      <c r="AA16" s="8">
        <f t="shared" si="7"/>
        <v>0</v>
      </c>
      <c r="AB16" s="8">
        <f t="shared" si="8"/>
        <v>0</v>
      </c>
      <c r="AC16" s="8">
        <f t="shared" si="9"/>
        <v>0</v>
      </c>
      <c r="AD16" s="8">
        <f t="shared" si="10"/>
        <v>32</v>
      </c>
      <c r="AE16" s="8">
        <f t="shared" si="11"/>
        <v>25.84</v>
      </c>
      <c r="AF16" s="8">
        <f t="shared" si="12"/>
        <v>0</v>
      </c>
      <c r="AG16" s="8">
        <f t="shared" si="13"/>
        <v>0</v>
      </c>
      <c r="AH16" s="8">
        <f t="shared" si="14"/>
        <v>0</v>
      </c>
      <c r="AI16" s="8">
        <f t="shared" si="15"/>
        <v>0</v>
      </c>
      <c r="AJ16" s="8">
        <f t="shared" si="16"/>
        <v>0</v>
      </c>
      <c r="AK16" s="8">
        <f t="shared" si="17"/>
        <v>25.84</v>
      </c>
      <c r="AL16" s="8">
        <f t="shared" si="3"/>
        <v>262.16000000000003</v>
      </c>
      <c r="AM16" s="8">
        <f t="shared" si="3"/>
        <v>0</v>
      </c>
      <c r="AN16" s="8">
        <f t="shared" si="3"/>
        <v>0</v>
      </c>
      <c r="AO16" s="8">
        <f t="shared" si="3"/>
        <v>0</v>
      </c>
      <c r="AP16" s="8">
        <f t="shared" si="3"/>
        <v>150</v>
      </c>
      <c r="AQ16" s="8">
        <f t="shared" si="3"/>
        <v>0</v>
      </c>
      <c r="AR16" s="8">
        <f t="shared" si="18"/>
        <v>412.16</v>
      </c>
      <c r="AT16" s="8">
        <v>25.78</v>
      </c>
      <c r="AU16" s="8">
        <v>25.78</v>
      </c>
      <c r="AW16" s="202">
        <v>32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 s="8">
        <f t="shared" si="19"/>
        <v>32</v>
      </c>
      <c r="BD16" s="202">
        <v>25.84</v>
      </c>
      <c r="BE16" s="202">
        <v>0</v>
      </c>
      <c r="BF16" s="202">
        <v>0</v>
      </c>
      <c r="BG16" s="202">
        <v>0</v>
      </c>
      <c r="BH16" s="202">
        <v>0</v>
      </c>
      <c r="BI16" s="202">
        <v>0</v>
      </c>
      <c r="BJ16" s="8">
        <f t="shared" si="20"/>
        <v>25.84</v>
      </c>
      <c r="BL16" s="8">
        <f t="shared" si="21"/>
        <v>25.78</v>
      </c>
      <c r="BM16" s="8">
        <f t="shared" si="22"/>
        <v>25.78</v>
      </c>
      <c r="BN16" s="8">
        <f t="shared" si="23"/>
        <v>32</v>
      </c>
      <c r="BO16" s="8">
        <f t="shared" si="24"/>
        <v>25.84</v>
      </c>
      <c r="BP16" s="139">
        <f t="shared" si="25"/>
        <v>-6.2199999999999989</v>
      </c>
      <c r="BQ16" s="139">
        <f t="shared" si="26"/>
        <v>-5.9999999999998721E-2</v>
      </c>
    </row>
    <row r="17" spans="1:69">
      <c r="A17" s="8" t="s">
        <v>59</v>
      </c>
      <c r="B17" s="15">
        <f>'[3]13'!B19</f>
        <v>320</v>
      </c>
      <c r="C17" s="16">
        <f>'[3]13'!C19</f>
        <v>0</v>
      </c>
      <c r="D17" s="16">
        <f>'[3]13'!D19</f>
        <v>0</v>
      </c>
      <c r="E17" s="16">
        <f>'[3]13'!E19</f>
        <v>0</v>
      </c>
      <c r="F17" s="16">
        <f>'[3]13'!F19</f>
        <v>950</v>
      </c>
      <c r="G17" s="16">
        <f>'[3]13'!G19</f>
        <v>0</v>
      </c>
      <c r="H17" s="17">
        <f t="shared" si="27"/>
        <v>1270</v>
      </c>
      <c r="I17" s="15">
        <f>'[3]13'!J19</f>
        <v>320</v>
      </c>
      <c r="J17" s="16">
        <f>'[3]13'!K19</f>
        <v>0</v>
      </c>
      <c r="K17" s="16">
        <f>'[3]13'!L19</f>
        <v>0</v>
      </c>
      <c r="L17" s="16">
        <f>'[3]13'!M19</f>
        <v>0</v>
      </c>
      <c r="M17" s="16">
        <f>'[3]13'!N19</f>
        <v>150</v>
      </c>
      <c r="N17" s="16">
        <f>'[3]13'!O19</f>
        <v>0</v>
      </c>
      <c r="O17" s="17">
        <f t="shared" si="28"/>
        <v>470</v>
      </c>
      <c r="P17" s="18">
        <f>frq!C17</f>
        <v>1</v>
      </c>
      <c r="Q17" s="15">
        <f t="shared" si="29"/>
        <v>320</v>
      </c>
      <c r="R17" s="16">
        <f t="shared" si="29"/>
        <v>0</v>
      </c>
      <c r="S17" s="16">
        <f t="shared" si="0"/>
        <v>0</v>
      </c>
      <c r="T17" s="16">
        <f t="shared" si="0"/>
        <v>0</v>
      </c>
      <c r="U17" s="16">
        <f t="shared" si="0"/>
        <v>150</v>
      </c>
      <c r="V17" s="16">
        <f t="shared" si="0"/>
        <v>0</v>
      </c>
      <c r="W17" s="17">
        <f t="shared" si="30"/>
        <v>470</v>
      </c>
      <c r="X17" s="8">
        <f t="shared" si="4"/>
        <v>32</v>
      </c>
      <c r="Y17" s="8">
        <f t="shared" si="5"/>
        <v>0</v>
      </c>
      <c r="Z17" s="8">
        <f t="shared" si="6"/>
        <v>0</v>
      </c>
      <c r="AA17" s="8">
        <f t="shared" si="7"/>
        <v>0</v>
      </c>
      <c r="AB17" s="8">
        <f t="shared" si="8"/>
        <v>0</v>
      </c>
      <c r="AC17" s="8">
        <f t="shared" si="9"/>
        <v>0</v>
      </c>
      <c r="AD17" s="8">
        <f t="shared" si="10"/>
        <v>32</v>
      </c>
      <c r="AE17" s="8">
        <f t="shared" si="11"/>
        <v>25.84</v>
      </c>
      <c r="AF17" s="8">
        <f t="shared" si="12"/>
        <v>0</v>
      </c>
      <c r="AG17" s="8">
        <f t="shared" si="13"/>
        <v>0</v>
      </c>
      <c r="AH17" s="8">
        <f t="shared" si="14"/>
        <v>0</v>
      </c>
      <c r="AI17" s="8">
        <f t="shared" si="15"/>
        <v>0</v>
      </c>
      <c r="AJ17" s="8">
        <f t="shared" si="16"/>
        <v>0</v>
      </c>
      <c r="AK17" s="8">
        <f t="shared" si="17"/>
        <v>25.84</v>
      </c>
      <c r="AL17" s="8">
        <f t="shared" si="3"/>
        <v>262.16000000000003</v>
      </c>
      <c r="AM17" s="8">
        <f t="shared" si="3"/>
        <v>0</v>
      </c>
      <c r="AN17" s="8">
        <f t="shared" si="3"/>
        <v>0</v>
      </c>
      <c r="AO17" s="8">
        <f t="shared" si="3"/>
        <v>0</v>
      </c>
      <c r="AP17" s="8">
        <f t="shared" si="3"/>
        <v>150</v>
      </c>
      <c r="AQ17" s="8">
        <f t="shared" si="3"/>
        <v>0</v>
      </c>
      <c r="AR17" s="8">
        <f t="shared" si="18"/>
        <v>412.16</v>
      </c>
      <c r="AT17" s="8">
        <v>25.78</v>
      </c>
      <c r="AU17" s="8">
        <v>25.78</v>
      </c>
      <c r="AW17" s="202">
        <v>32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 s="8">
        <f t="shared" si="19"/>
        <v>32</v>
      </c>
      <c r="BD17" s="202">
        <v>25.84</v>
      </c>
      <c r="BE17" s="202">
        <v>0</v>
      </c>
      <c r="BF17" s="202">
        <v>0</v>
      </c>
      <c r="BG17" s="202">
        <v>0</v>
      </c>
      <c r="BH17" s="202">
        <v>0</v>
      </c>
      <c r="BI17" s="202">
        <v>0</v>
      </c>
      <c r="BJ17" s="8">
        <f t="shared" si="20"/>
        <v>25.84</v>
      </c>
      <c r="BL17" s="8">
        <f t="shared" si="21"/>
        <v>25.78</v>
      </c>
      <c r="BM17" s="8">
        <f t="shared" si="22"/>
        <v>25.78</v>
      </c>
      <c r="BN17" s="8">
        <f t="shared" si="23"/>
        <v>32</v>
      </c>
      <c r="BO17" s="8">
        <f t="shared" si="24"/>
        <v>25.84</v>
      </c>
      <c r="BP17" s="139">
        <f t="shared" si="25"/>
        <v>-6.2199999999999989</v>
      </c>
      <c r="BQ17" s="139">
        <f t="shared" si="26"/>
        <v>-5.9999999999998721E-2</v>
      </c>
    </row>
    <row r="18" spans="1:69">
      <c r="A18" s="8" t="s">
        <v>60</v>
      </c>
      <c r="B18" s="15">
        <f>'[3]13'!B20</f>
        <v>320</v>
      </c>
      <c r="C18" s="16">
        <f>'[3]13'!C20</f>
        <v>0</v>
      </c>
      <c r="D18" s="16">
        <f>'[3]13'!D20</f>
        <v>0</v>
      </c>
      <c r="E18" s="16">
        <f>'[3]13'!E20</f>
        <v>0</v>
      </c>
      <c r="F18" s="16">
        <f>'[3]13'!F20</f>
        <v>950</v>
      </c>
      <c r="G18" s="16">
        <f>'[3]13'!G20</f>
        <v>0</v>
      </c>
      <c r="H18" s="17">
        <f t="shared" si="27"/>
        <v>1270</v>
      </c>
      <c r="I18" s="15">
        <f>'[3]13'!J20</f>
        <v>320</v>
      </c>
      <c r="J18" s="16">
        <f>'[3]13'!K20</f>
        <v>0</v>
      </c>
      <c r="K18" s="16">
        <f>'[3]13'!L20</f>
        <v>0</v>
      </c>
      <c r="L18" s="16">
        <f>'[3]13'!M20</f>
        <v>0</v>
      </c>
      <c r="M18" s="16">
        <f>'[3]13'!N20</f>
        <v>150</v>
      </c>
      <c r="N18" s="16">
        <f>'[3]13'!O20</f>
        <v>0</v>
      </c>
      <c r="O18" s="17">
        <f t="shared" si="28"/>
        <v>470</v>
      </c>
      <c r="P18" s="18">
        <f>frq!C18</f>
        <v>1</v>
      </c>
      <c r="Q18" s="15">
        <f t="shared" si="29"/>
        <v>320</v>
      </c>
      <c r="R18" s="16">
        <f t="shared" si="29"/>
        <v>0</v>
      </c>
      <c r="S18" s="16">
        <f t="shared" si="0"/>
        <v>0</v>
      </c>
      <c r="T18" s="16">
        <f t="shared" si="0"/>
        <v>0</v>
      </c>
      <c r="U18" s="16">
        <f t="shared" si="0"/>
        <v>150</v>
      </c>
      <c r="V18" s="16">
        <f t="shared" si="0"/>
        <v>0</v>
      </c>
      <c r="W18" s="17">
        <f t="shared" si="30"/>
        <v>470</v>
      </c>
      <c r="X18" s="8">
        <f t="shared" si="4"/>
        <v>32</v>
      </c>
      <c r="Y18" s="8">
        <f t="shared" si="5"/>
        <v>0</v>
      </c>
      <c r="Z18" s="8">
        <f t="shared" si="6"/>
        <v>0</v>
      </c>
      <c r="AA18" s="8">
        <f t="shared" si="7"/>
        <v>0</v>
      </c>
      <c r="AB18" s="8">
        <f t="shared" si="8"/>
        <v>0</v>
      </c>
      <c r="AC18" s="8">
        <f t="shared" si="9"/>
        <v>0</v>
      </c>
      <c r="AD18" s="8">
        <f t="shared" si="10"/>
        <v>32</v>
      </c>
      <c r="AE18" s="8">
        <f t="shared" si="11"/>
        <v>25.84</v>
      </c>
      <c r="AF18" s="8">
        <f t="shared" si="12"/>
        <v>0</v>
      </c>
      <c r="AG18" s="8">
        <f t="shared" si="13"/>
        <v>0</v>
      </c>
      <c r="AH18" s="8">
        <f t="shared" si="14"/>
        <v>0</v>
      </c>
      <c r="AI18" s="8">
        <f t="shared" si="15"/>
        <v>0</v>
      </c>
      <c r="AJ18" s="8">
        <f t="shared" si="16"/>
        <v>0</v>
      </c>
      <c r="AK18" s="8">
        <f t="shared" si="17"/>
        <v>25.84</v>
      </c>
      <c r="AL18" s="8">
        <f t="shared" si="3"/>
        <v>262.16000000000003</v>
      </c>
      <c r="AM18" s="8">
        <f t="shared" si="3"/>
        <v>0</v>
      </c>
      <c r="AN18" s="8">
        <f t="shared" si="3"/>
        <v>0</v>
      </c>
      <c r="AO18" s="8">
        <f t="shared" si="3"/>
        <v>0</v>
      </c>
      <c r="AP18" s="8">
        <f t="shared" si="3"/>
        <v>150</v>
      </c>
      <c r="AQ18" s="8">
        <f t="shared" si="3"/>
        <v>0</v>
      </c>
      <c r="AR18" s="8">
        <f t="shared" si="18"/>
        <v>412.16</v>
      </c>
      <c r="AT18" s="8">
        <v>25.78</v>
      </c>
      <c r="AU18" s="8">
        <v>25.78</v>
      </c>
      <c r="AW18" s="202">
        <v>32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 s="8">
        <f t="shared" si="19"/>
        <v>32</v>
      </c>
      <c r="BD18" s="202">
        <v>25.84</v>
      </c>
      <c r="BE18" s="202">
        <v>0</v>
      </c>
      <c r="BF18" s="202">
        <v>0</v>
      </c>
      <c r="BG18" s="202">
        <v>0</v>
      </c>
      <c r="BH18" s="202">
        <v>0</v>
      </c>
      <c r="BI18" s="202">
        <v>0</v>
      </c>
      <c r="BJ18" s="8">
        <f t="shared" si="20"/>
        <v>25.84</v>
      </c>
      <c r="BL18" s="8">
        <f t="shared" si="21"/>
        <v>25.78</v>
      </c>
      <c r="BM18" s="8">
        <f t="shared" si="22"/>
        <v>25.78</v>
      </c>
      <c r="BN18" s="8">
        <f t="shared" si="23"/>
        <v>32</v>
      </c>
      <c r="BO18" s="8">
        <f t="shared" si="24"/>
        <v>25.84</v>
      </c>
      <c r="BP18" s="139">
        <f t="shared" si="25"/>
        <v>-6.2199999999999989</v>
      </c>
      <c r="BQ18" s="139">
        <f t="shared" si="26"/>
        <v>-5.9999999999998721E-2</v>
      </c>
    </row>
    <row r="19" spans="1:69">
      <c r="A19" s="8" t="s">
        <v>61</v>
      </c>
      <c r="B19" s="15">
        <f>'[3]13'!B21</f>
        <v>320</v>
      </c>
      <c r="C19" s="16">
        <f>'[3]13'!C21</f>
        <v>0</v>
      </c>
      <c r="D19" s="16">
        <f>'[3]13'!D21</f>
        <v>0</v>
      </c>
      <c r="E19" s="16">
        <f>'[3]13'!E21</f>
        <v>0</v>
      </c>
      <c r="F19" s="16">
        <f>'[3]13'!F21</f>
        <v>950</v>
      </c>
      <c r="G19" s="16">
        <f>'[3]13'!G21</f>
        <v>0</v>
      </c>
      <c r="H19" s="17">
        <f t="shared" si="27"/>
        <v>1270</v>
      </c>
      <c r="I19" s="15">
        <f>'[3]13'!J21</f>
        <v>320</v>
      </c>
      <c r="J19" s="16">
        <f>'[3]13'!K21</f>
        <v>0</v>
      </c>
      <c r="K19" s="16">
        <f>'[3]13'!L21</f>
        <v>0</v>
      </c>
      <c r="L19" s="16">
        <f>'[3]13'!M21</f>
        <v>0</v>
      </c>
      <c r="M19" s="16">
        <f>'[3]13'!N21</f>
        <v>150</v>
      </c>
      <c r="N19" s="16">
        <f>'[3]13'!O21</f>
        <v>0</v>
      </c>
      <c r="O19" s="17">
        <f t="shared" si="28"/>
        <v>470</v>
      </c>
      <c r="P19" s="18">
        <f>frq!C19</f>
        <v>1</v>
      </c>
      <c r="Q19" s="15">
        <f t="shared" si="29"/>
        <v>320</v>
      </c>
      <c r="R19" s="16">
        <f t="shared" si="29"/>
        <v>0</v>
      </c>
      <c r="S19" s="16">
        <f t="shared" si="29"/>
        <v>0</v>
      </c>
      <c r="T19" s="16">
        <f t="shared" si="29"/>
        <v>0</v>
      </c>
      <c r="U19" s="16">
        <f t="shared" si="29"/>
        <v>150</v>
      </c>
      <c r="V19" s="16">
        <f t="shared" si="29"/>
        <v>0</v>
      </c>
      <c r="W19" s="17">
        <f t="shared" si="30"/>
        <v>470</v>
      </c>
      <c r="X19" s="8">
        <f t="shared" si="4"/>
        <v>32</v>
      </c>
      <c r="Y19" s="8">
        <f t="shared" si="5"/>
        <v>0</v>
      </c>
      <c r="Z19" s="8">
        <f t="shared" si="6"/>
        <v>0</v>
      </c>
      <c r="AA19" s="8">
        <f t="shared" si="7"/>
        <v>0</v>
      </c>
      <c r="AB19" s="8">
        <f t="shared" si="8"/>
        <v>0</v>
      </c>
      <c r="AC19" s="8">
        <f t="shared" si="9"/>
        <v>0</v>
      </c>
      <c r="AD19" s="8">
        <f t="shared" si="10"/>
        <v>32</v>
      </c>
      <c r="AE19" s="8">
        <f t="shared" si="11"/>
        <v>25.84</v>
      </c>
      <c r="AF19" s="8">
        <f t="shared" si="12"/>
        <v>0</v>
      </c>
      <c r="AG19" s="8">
        <f t="shared" si="13"/>
        <v>0</v>
      </c>
      <c r="AH19" s="8">
        <f t="shared" si="14"/>
        <v>0</v>
      </c>
      <c r="AI19" s="8">
        <f t="shared" si="15"/>
        <v>0</v>
      </c>
      <c r="AJ19" s="8">
        <f t="shared" si="16"/>
        <v>0</v>
      </c>
      <c r="AK19" s="8">
        <f t="shared" si="17"/>
        <v>25.84</v>
      </c>
      <c r="AL19" s="8">
        <f t="shared" ref="AL19:AQ61" si="31">Q19-X19-AE19</f>
        <v>262.16000000000003</v>
      </c>
      <c r="AM19" s="8">
        <f t="shared" si="31"/>
        <v>0</v>
      </c>
      <c r="AN19" s="8">
        <f t="shared" si="31"/>
        <v>0</v>
      </c>
      <c r="AO19" s="8">
        <f t="shared" si="31"/>
        <v>0</v>
      </c>
      <c r="AP19" s="8">
        <f t="shared" si="31"/>
        <v>150</v>
      </c>
      <c r="AQ19" s="8">
        <f t="shared" si="31"/>
        <v>0</v>
      </c>
      <c r="AR19" s="8">
        <f t="shared" si="18"/>
        <v>412.16</v>
      </c>
      <c r="AT19" s="8">
        <v>25.78</v>
      </c>
      <c r="AU19" s="8">
        <v>25.78</v>
      </c>
      <c r="AW19" s="202">
        <v>32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 s="8">
        <f t="shared" si="19"/>
        <v>32</v>
      </c>
      <c r="BD19" s="202">
        <v>25.84</v>
      </c>
      <c r="BE19" s="202">
        <v>0</v>
      </c>
      <c r="BF19" s="202">
        <v>0</v>
      </c>
      <c r="BG19" s="202">
        <v>0</v>
      </c>
      <c r="BH19" s="202">
        <v>0</v>
      </c>
      <c r="BI19" s="202">
        <v>0</v>
      </c>
      <c r="BJ19" s="8">
        <f t="shared" si="20"/>
        <v>25.84</v>
      </c>
      <c r="BL19" s="8">
        <f t="shared" si="21"/>
        <v>25.78</v>
      </c>
      <c r="BM19" s="8">
        <f t="shared" si="22"/>
        <v>25.78</v>
      </c>
      <c r="BN19" s="8">
        <f t="shared" si="23"/>
        <v>32</v>
      </c>
      <c r="BO19" s="8">
        <f t="shared" si="24"/>
        <v>25.84</v>
      </c>
      <c r="BP19" s="139">
        <f t="shared" si="25"/>
        <v>-6.2199999999999989</v>
      </c>
      <c r="BQ19" s="139">
        <f t="shared" si="26"/>
        <v>-5.9999999999998721E-2</v>
      </c>
    </row>
    <row r="20" spans="1:69">
      <c r="A20" s="8" t="s">
        <v>62</v>
      </c>
      <c r="B20" s="15">
        <f>'[3]13'!B22</f>
        <v>320</v>
      </c>
      <c r="C20" s="16">
        <f>'[3]13'!C22</f>
        <v>0</v>
      </c>
      <c r="D20" s="16">
        <f>'[3]13'!D22</f>
        <v>0</v>
      </c>
      <c r="E20" s="16">
        <f>'[3]13'!E22</f>
        <v>0</v>
      </c>
      <c r="F20" s="16">
        <f>'[3]13'!F22</f>
        <v>950</v>
      </c>
      <c r="G20" s="16">
        <f>'[3]13'!G22</f>
        <v>0</v>
      </c>
      <c r="H20" s="17">
        <f t="shared" si="27"/>
        <v>1270</v>
      </c>
      <c r="I20" s="15">
        <f>'[3]13'!J22</f>
        <v>320</v>
      </c>
      <c r="J20" s="16">
        <f>'[3]13'!K22</f>
        <v>0</v>
      </c>
      <c r="K20" s="16">
        <f>'[3]13'!L22</f>
        <v>0</v>
      </c>
      <c r="L20" s="16">
        <f>'[3]13'!M22</f>
        <v>0</v>
      </c>
      <c r="M20" s="16">
        <f>'[3]13'!N22</f>
        <v>150</v>
      </c>
      <c r="N20" s="16">
        <f>'[3]13'!O22</f>
        <v>0</v>
      </c>
      <c r="O20" s="17">
        <f t="shared" si="28"/>
        <v>470</v>
      </c>
      <c r="P20" s="18">
        <f>frq!C20</f>
        <v>1</v>
      </c>
      <c r="Q20" s="15">
        <f t="shared" si="29"/>
        <v>320</v>
      </c>
      <c r="R20" s="16">
        <f t="shared" si="29"/>
        <v>0</v>
      </c>
      <c r="S20" s="16">
        <f t="shared" si="29"/>
        <v>0</v>
      </c>
      <c r="T20" s="16">
        <f t="shared" si="29"/>
        <v>0</v>
      </c>
      <c r="U20" s="16">
        <f t="shared" si="29"/>
        <v>150</v>
      </c>
      <c r="V20" s="16">
        <f t="shared" si="29"/>
        <v>0</v>
      </c>
      <c r="W20" s="17">
        <f t="shared" si="30"/>
        <v>470</v>
      </c>
      <c r="X20" s="8">
        <f t="shared" si="4"/>
        <v>32</v>
      </c>
      <c r="Y20" s="8">
        <f t="shared" si="5"/>
        <v>0</v>
      </c>
      <c r="Z20" s="8">
        <f t="shared" si="6"/>
        <v>0</v>
      </c>
      <c r="AA20" s="8">
        <f t="shared" si="7"/>
        <v>0</v>
      </c>
      <c r="AB20" s="8">
        <f t="shared" si="8"/>
        <v>0</v>
      </c>
      <c r="AC20" s="8">
        <f t="shared" si="9"/>
        <v>0</v>
      </c>
      <c r="AD20" s="8">
        <f t="shared" si="10"/>
        <v>32</v>
      </c>
      <c r="AE20" s="8">
        <f t="shared" si="11"/>
        <v>25.84</v>
      </c>
      <c r="AF20" s="8">
        <f t="shared" si="12"/>
        <v>0</v>
      </c>
      <c r="AG20" s="8">
        <f t="shared" si="13"/>
        <v>0</v>
      </c>
      <c r="AH20" s="8">
        <f t="shared" si="14"/>
        <v>0</v>
      </c>
      <c r="AI20" s="8">
        <f t="shared" si="15"/>
        <v>0</v>
      </c>
      <c r="AJ20" s="8">
        <f t="shared" si="16"/>
        <v>0</v>
      </c>
      <c r="AK20" s="8">
        <f t="shared" si="17"/>
        <v>25.84</v>
      </c>
      <c r="AL20" s="8">
        <f t="shared" si="31"/>
        <v>262.16000000000003</v>
      </c>
      <c r="AM20" s="8">
        <f t="shared" si="31"/>
        <v>0</v>
      </c>
      <c r="AN20" s="8">
        <f t="shared" si="31"/>
        <v>0</v>
      </c>
      <c r="AO20" s="8">
        <f t="shared" si="31"/>
        <v>0</v>
      </c>
      <c r="AP20" s="8">
        <f t="shared" si="31"/>
        <v>150</v>
      </c>
      <c r="AQ20" s="8">
        <f t="shared" si="31"/>
        <v>0</v>
      </c>
      <c r="AR20" s="8">
        <f t="shared" si="18"/>
        <v>412.16</v>
      </c>
      <c r="AT20" s="8">
        <v>25.78</v>
      </c>
      <c r="AU20" s="8">
        <v>25.78</v>
      </c>
      <c r="AW20" s="202">
        <v>32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 s="8">
        <f t="shared" si="19"/>
        <v>32</v>
      </c>
      <c r="BD20" s="202">
        <v>25.84</v>
      </c>
      <c r="BE20" s="202">
        <v>0</v>
      </c>
      <c r="BF20" s="202">
        <v>0</v>
      </c>
      <c r="BG20" s="202">
        <v>0</v>
      </c>
      <c r="BH20" s="202">
        <v>0</v>
      </c>
      <c r="BI20" s="202">
        <v>0</v>
      </c>
      <c r="BJ20" s="8">
        <f t="shared" si="20"/>
        <v>25.84</v>
      </c>
      <c r="BL20" s="8">
        <f t="shared" si="21"/>
        <v>25.78</v>
      </c>
      <c r="BM20" s="8">
        <f t="shared" si="22"/>
        <v>25.78</v>
      </c>
      <c r="BN20" s="8">
        <f t="shared" si="23"/>
        <v>32</v>
      </c>
      <c r="BO20" s="8">
        <f t="shared" si="24"/>
        <v>25.84</v>
      </c>
      <c r="BP20" s="139">
        <f t="shared" si="25"/>
        <v>-6.2199999999999989</v>
      </c>
      <c r="BQ20" s="139">
        <f t="shared" si="26"/>
        <v>-5.9999999999998721E-2</v>
      </c>
    </row>
    <row r="21" spans="1:69">
      <c r="A21" s="8" t="s">
        <v>63</v>
      </c>
      <c r="B21" s="15">
        <f>'[3]13'!B23</f>
        <v>320</v>
      </c>
      <c r="C21" s="16">
        <f>'[3]13'!C23</f>
        <v>0</v>
      </c>
      <c r="D21" s="16">
        <f>'[3]13'!D23</f>
        <v>0</v>
      </c>
      <c r="E21" s="16">
        <f>'[3]13'!E23</f>
        <v>0</v>
      </c>
      <c r="F21" s="16">
        <f>'[3]13'!F23</f>
        <v>950</v>
      </c>
      <c r="G21" s="16">
        <f>'[3]13'!G23</f>
        <v>0</v>
      </c>
      <c r="H21" s="17">
        <f t="shared" si="27"/>
        <v>1270</v>
      </c>
      <c r="I21" s="15">
        <f>'[3]13'!J23</f>
        <v>320</v>
      </c>
      <c r="J21" s="16">
        <f>'[3]13'!K23</f>
        <v>0</v>
      </c>
      <c r="K21" s="16">
        <f>'[3]13'!L23</f>
        <v>0</v>
      </c>
      <c r="L21" s="16">
        <f>'[3]13'!M23</f>
        <v>0</v>
      </c>
      <c r="M21" s="16">
        <f>'[3]13'!N23</f>
        <v>150</v>
      </c>
      <c r="N21" s="16">
        <f>'[3]13'!O23</f>
        <v>0</v>
      </c>
      <c r="O21" s="17">
        <f t="shared" si="28"/>
        <v>470</v>
      </c>
      <c r="P21" s="18">
        <f>frq!C21</f>
        <v>1</v>
      </c>
      <c r="Q21" s="15">
        <f t="shared" si="29"/>
        <v>320</v>
      </c>
      <c r="R21" s="16">
        <f t="shared" si="29"/>
        <v>0</v>
      </c>
      <c r="S21" s="16">
        <f t="shared" si="29"/>
        <v>0</v>
      </c>
      <c r="T21" s="16">
        <f t="shared" si="29"/>
        <v>0</v>
      </c>
      <c r="U21" s="16">
        <f t="shared" si="29"/>
        <v>150</v>
      </c>
      <c r="V21" s="16">
        <f t="shared" si="29"/>
        <v>0</v>
      </c>
      <c r="W21" s="17">
        <f t="shared" si="30"/>
        <v>470</v>
      </c>
      <c r="X21" s="8">
        <f t="shared" si="4"/>
        <v>32</v>
      </c>
      <c r="Y21" s="8">
        <f t="shared" si="5"/>
        <v>0</v>
      </c>
      <c r="Z21" s="8">
        <f t="shared" si="6"/>
        <v>0</v>
      </c>
      <c r="AA21" s="8">
        <f t="shared" si="7"/>
        <v>0</v>
      </c>
      <c r="AB21" s="8">
        <f t="shared" si="8"/>
        <v>0</v>
      </c>
      <c r="AC21" s="8">
        <f t="shared" si="9"/>
        <v>0</v>
      </c>
      <c r="AD21" s="8">
        <f t="shared" si="10"/>
        <v>32</v>
      </c>
      <c r="AE21" s="8">
        <f t="shared" si="11"/>
        <v>25.84</v>
      </c>
      <c r="AF21" s="8">
        <f t="shared" si="12"/>
        <v>0</v>
      </c>
      <c r="AG21" s="8">
        <f t="shared" si="13"/>
        <v>0</v>
      </c>
      <c r="AH21" s="8">
        <f t="shared" si="14"/>
        <v>0</v>
      </c>
      <c r="AI21" s="8">
        <f t="shared" si="15"/>
        <v>0</v>
      </c>
      <c r="AJ21" s="8">
        <f t="shared" si="16"/>
        <v>0</v>
      </c>
      <c r="AK21" s="8">
        <f t="shared" si="17"/>
        <v>25.84</v>
      </c>
      <c r="AL21" s="8">
        <f t="shared" si="31"/>
        <v>262.16000000000003</v>
      </c>
      <c r="AM21" s="8">
        <f t="shared" si="31"/>
        <v>0</v>
      </c>
      <c r="AN21" s="8">
        <f t="shared" si="31"/>
        <v>0</v>
      </c>
      <c r="AO21" s="8">
        <f t="shared" si="31"/>
        <v>0</v>
      </c>
      <c r="AP21" s="8">
        <f t="shared" si="31"/>
        <v>150</v>
      </c>
      <c r="AQ21" s="8">
        <f t="shared" si="31"/>
        <v>0</v>
      </c>
      <c r="AR21" s="8">
        <f t="shared" si="18"/>
        <v>412.16</v>
      </c>
      <c r="AT21" s="8">
        <v>25.78</v>
      </c>
      <c r="AU21" s="8">
        <v>25.78</v>
      </c>
      <c r="AW21" s="202">
        <v>32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 s="8">
        <f t="shared" si="19"/>
        <v>32</v>
      </c>
      <c r="BD21" s="202">
        <v>25.84</v>
      </c>
      <c r="BE21" s="202">
        <v>0</v>
      </c>
      <c r="BF21" s="202">
        <v>0</v>
      </c>
      <c r="BG21" s="202">
        <v>0</v>
      </c>
      <c r="BH21" s="202">
        <v>0</v>
      </c>
      <c r="BI21" s="202">
        <v>0</v>
      </c>
      <c r="BJ21" s="8">
        <f t="shared" si="20"/>
        <v>25.84</v>
      </c>
      <c r="BL21" s="8">
        <f t="shared" si="21"/>
        <v>25.78</v>
      </c>
      <c r="BM21" s="8">
        <f t="shared" si="22"/>
        <v>25.78</v>
      </c>
      <c r="BN21" s="8">
        <f t="shared" si="23"/>
        <v>32</v>
      </c>
      <c r="BO21" s="8">
        <f t="shared" si="24"/>
        <v>25.84</v>
      </c>
      <c r="BP21" s="139">
        <f t="shared" si="25"/>
        <v>-6.2199999999999989</v>
      </c>
      <c r="BQ21" s="139">
        <f t="shared" si="26"/>
        <v>-5.9999999999998721E-2</v>
      </c>
    </row>
    <row r="22" spans="1:69">
      <c r="A22" s="8" t="s">
        <v>64</v>
      </c>
      <c r="B22" s="15">
        <f>'[3]13'!B24</f>
        <v>320</v>
      </c>
      <c r="C22" s="16">
        <f>'[3]13'!C24</f>
        <v>0</v>
      </c>
      <c r="D22" s="16">
        <f>'[3]13'!D24</f>
        <v>0</v>
      </c>
      <c r="E22" s="16">
        <f>'[3]13'!E24</f>
        <v>0</v>
      </c>
      <c r="F22" s="16">
        <f>'[3]13'!F24</f>
        <v>950</v>
      </c>
      <c r="G22" s="16">
        <f>'[3]13'!G24</f>
        <v>0</v>
      </c>
      <c r="H22" s="17">
        <f t="shared" si="27"/>
        <v>1270</v>
      </c>
      <c r="I22" s="15">
        <f>'[3]13'!J24</f>
        <v>320</v>
      </c>
      <c r="J22" s="16">
        <f>'[3]13'!K24</f>
        <v>0</v>
      </c>
      <c r="K22" s="16">
        <f>'[3]13'!L24</f>
        <v>0</v>
      </c>
      <c r="L22" s="16">
        <f>'[3]13'!M24</f>
        <v>0</v>
      </c>
      <c r="M22" s="16">
        <f>'[3]13'!N24</f>
        <v>150</v>
      </c>
      <c r="N22" s="16">
        <f>'[3]13'!O24</f>
        <v>0</v>
      </c>
      <c r="O22" s="17">
        <f t="shared" si="28"/>
        <v>470</v>
      </c>
      <c r="P22" s="18">
        <f>frq!C22</f>
        <v>1</v>
      </c>
      <c r="Q22" s="15">
        <f t="shared" si="29"/>
        <v>320</v>
      </c>
      <c r="R22" s="16">
        <f t="shared" si="29"/>
        <v>0</v>
      </c>
      <c r="S22" s="16">
        <f t="shared" si="29"/>
        <v>0</v>
      </c>
      <c r="T22" s="16">
        <f t="shared" si="29"/>
        <v>0</v>
      </c>
      <c r="U22" s="16">
        <f t="shared" si="29"/>
        <v>150</v>
      </c>
      <c r="V22" s="16">
        <f t="shared" si="29"/>
        <v>0</v>
      </c>
      <c r="W22" s="17">
        <f t="shared" si="30"/>
        <v>470</v>
      </c>
      <c r="X22" s="8">
        <f t="shared" si="4"/>
        <v>32</v>
      </c>
      <c r="Y22" s="8">
        <f t="shared" si="5"/>
        <v>0</v>
      </c>
      <c r="Z22" s="8">
        <f t="shared" si="6"/>
        <v>0</v>
      </c>
      <c r="AA22" s="8">
        <f t="shared" si="7"/>
        <v>0</v>
      </c>
      <c r="AB22" s="8">
        <f t="shared" si="8"/>
        <v>0</v>
      </c>
      <c r="AC22" s="8">
        <f t="shared" si="9"/>
        <v>0</v>
      </c>
      <c r="AD22" s="8">
        <f t="shared" si="10"/>
        <v>32</v>
      </c>
      <c r="AE22" s="8">
        <f t="shared" si="11"/>
        <v>25.84</v>
      </c>
      <c r="AF22" s="8">
        <f t="shared" si="12"/>
        <v>0</v>
      </c>
      <c r="AG22" s="8">
        <f t="shared" si="13"/>
        <v>0</v>
      </c>
      <c r="AH22" s="8">
        <f t="shared" si="14"/>
        <v>0</v>
      </c>
      <c r="AI22" s="8">
        <f t="shared" si="15"/>
        <v>0</v>
      </c>
      <c r="AJ22" s="8">
        <f t="shared" si="16"/>
        <v>0</v>
      </c>
      <c r="AK22" s="8">
        <f t="shared" si="17"/>
        <v>25.84</v>
      </c>
      <c r="AL22" s="8">
        <f t="shared" si="31"/>
        <v>262.16000000000003</v>
      </c>
      <c r="AM22" s="8">
        <f t="shared" si="31"/>
        <v>0</v>
      </c>
      <c r="AN22" s="8">
        <f t="shared" si="31"/>
        <v>0</v>
      </c>
      <c r="AO22" s="8">
        <f t="shared" si="31"/>
        <v>0</v>
      </c>
      <c r="AP22" s="8">
        <f t="shared" si="31"/>
        <v>150</v>
      </c>
      <c r="AQ22" s="8">
        <f t="shared" si="31"/>
        <v>0</v>
      </c>
      <c r="AR22" s="8">
        <f t="shared" si="18"/>
        <v>412.16</v>
      </c>
      <c r="AT22" s="8">
        <v>25.78</v>
      </c>
      <c r="AU22" s="8">
        <v>25.78</v>
      </c>
      <c r="AW22" s="202">
        <v>32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 s="8">
        <f t="shared" si="19"/>
        <v>32</v>
      </c>
      <c r="BD22" s="202">
        <v>25.84</v>
      </c>
      <c r="BE22" s="202">
        <v>0</v>
      </c>
      <c r="BF22" s="202">
        <v>0</v>
      </c>
      <c r="BG22" s="202">
        <v>0</v>
      </c>
      <c r="BH22" s="202">
        <v>0</v>
      </c>
      <c r="BI22" s="202">
        <v>0</v>
      </c>
      <c r="BJ22" s="8">
        <f t="shared" si="20"/>
        <v>25.84</v>
      </c>
      <c r="BL22" s="8">
        <f t="shared" si="21"/>
        <v>25.78</v>
      </c>
      <c r="BM22" s="8">
        <f t="shared" si="22"/>
        <v>25.78</v>
      </c>
      <c r="BN22" s="8">
        <f t="shared" si="23"/>
        <v>32</v>
      </c>
      <c r="BO22" s="8">
        <f t="shared" si="24"/>
        <v>25.84</v>
      </c>
      <c r="BP22" s="139">
        <f t="shared" si="25"/>
        <v>-6.2199999999999989</v>
      </c>
      <c r="BQ22" s="139">
        <f t="shared" si="26"/>
        <v>-5.9999999999998721E-2</v>
      </c>
    </row>
    <row r="23" spans="1:69">
      <c r="A23" s="8" t="s">
        <v>65</v>
      </c>
      <c r="B23" s="15">
        <f>'[3]13'!B25</f>
        <v>320</v>
      </c>
      <c r="C23" s="16">
        <f>'[3]13'!C25</f>
        <v>0</v>
      </c>
      <c r="D23" s="16">
        <f>'[3]13'!D25</f>
        <v>0</v>
      </c>
      <c r="E23" s="16">
        <f>'[3]13'!E25</f>
        <v>0</v>
      </c>
      <c r="F23" s="16">
        <f>'[3]13'!F25</f>
        <v>950</v>
      </c>
      <c r="G23" s="16">
        <f>'[3]13'!G25</f>
        <v>0</v>
      </c>
      <c r="H23" s="17">
        <f t="shared" si="27"/>
        <v>1270</v>
      </c>
      <c r="I23" s="15">
        <f>'[3]13'!J25</f>
        <v>320</v>
      </c>
      <c r="J23" s="16">
        <f>'[3]13'!K25</f>
        <v>0</v>
      </c>
      <c r="K23" s="16">
        <f>'[3]13'!L25</f>
        <v>0</v>
      </c>
      <c r="L23" s="16">
        <f>'[3]13'!M25</f>
        <v>0</v>
      </c>
      <c r="M23" s="16">
        <f>'[3]13'!N25</f>
        <v>150</v>
      </c>
      <c r="N23" s="16">
        <f>'[3]13'!O25</f>
        <v>0</v>
      </c>
      <c r="O23" s="17">
        <f t="shared" si="28"/>
        <v>470</v>
      </c>
      <c r="P23" s="18">
        <f>frq!C23</f>
        <v>1</v>
      </c>
      <c r="Q23" s="15">
        <f t="shared" si="29"/>
        <v>320</v>
      </c>
      <c r="R23" s="16">
        <f t="shared" si="29"/>
        <v>0</v>
      </c>
      <c r="S23" s="16">
        <f t="shared" si="29"/>
        <v>0</v>
      </c>
      <c r="T23" s="16">
        <f t="shared" si="29"/>
        <v>0</v>
      </c>
      <c r="U23" s="16">
        <f t="shared" si="29"/>
        <v>150</v>
      </c>
      <c r="V23" s="16">
        <f t="shared" si="29"/>
        <v>0</v>
      </c>
      <c r="W23" s="17">
        <f t="shared" si="30"/>
        <v>470</v>
      </c>
      <c r="X23" s="8">
        <f t="shared" si="4"/>
        <v>32</v>
      </c>
      <c r="Y23" s="8">
        <f t="shared" si="5"/>
        <v>0</v>
      </c>
      <c r="Z23" s="8">
        <f t="shared" si="6"/>
        <v>0</v>
      </c>
      <c r="AA23" s="8">
        <f t="shared" si="7"/>
        <v>0</v>
      </c>
      <c r="AB23" s="8">
        <f t="shared" si="8"/>
        <v>0</v>
      </c>
      <c r="AC23" s="8">
        <f t="shared" si="9"/>
        <v>0</v>
      </c>
      <c r="AD23" s="8">
        <f t="shared" si="10"/>
        <v>32</v>
      </c>
      <c r="AE23" s="8">
        <f t="shared" si="11"/>
        <v>25.03</v>
      </c>
      <c r="AF23" s="8">
        <f t="shared" si="12"/>
        <v>0</v>
      </c>
      <c r="AG23" s="8">
        <f t="shared" si="13"/>
        <v>0</v>
      </c>
      <c r="AH23" s="8">
        <f t="shared" si="14"/>
        <v>0</v>
      </c>
      <c r="AI23" s="8">
        <f t="shared" si="15"/>
        <v>0</v>
      </c>
      <c r="AJ23" s="8">
        <f t="shared" si="16"/>
        <v>0</v>
      </c>
      <c r="AK23" s="8">
        <f t="shared" si="17"/>
        <v>25.03</v>
      </c>
      <c r="AL23" s="8">
        <f t="shared" si="31"/>
        <v>262.97000000000003</v>
      </c>
      <c r="AM23" s="8">
        <f t="shared" si="31"/>
        <v>0</v>
      </c>
      <c r="AN23" s="8">
        <f t="shared" si="31"/>
        <v>0</v>
      </c>
      <c r="AO23" s="8">
        <f t="shared" si="31"/>
        <v>0</v>
      </c>
      <c r="AP23" s="8">
        <f t="shared" si="31"/>
        <v>150</v>
      </c>
      <c r="AQ23" s="8">
        <f t="shared" si="31"/>
        <v>0</v>
      </c>
      <c r="AR23" s="8">
        <f t="shared" si="18"/>
        <v>412.97</v>
      </c>
      <c r="AT23" s="8">
        <v>30.8</v>
      </c>
      <c r="AU23" s="8">
        <v>24.09</v>
      </c>
      <c r="AW23" s="202">
        <v>32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 s="8">
        <f t="shared" si="19"/>
        <v>32</v>
      </c>
      <c r="BD23" s="202">
        <v>25.03</v>
      </c>
      <c r="BE23" s="202">
        <v>0</v>
      </c>
      <c r="BF23" s="202">
        <v>0</v>
      </c>
      <c r="BG23" s="202">
        <v>0</v>
      </c>
      <c r="BH23" s="202">
        <v>0</v>
      </c>
      <c r="BI23" s="202">
        <v>0</v>
      </c>
      <c r="BJ23" s="8">
        <f t="shared" si="20"/>
        <v>25.03</v>
      </c>
      <c r="BL23" s="8">
        <f t="shared" si="21"/>
        <v>30.8</v>
      </c>
      <c r="BM23" s="8">
        <f t="shared" si="22"/>
        <v>24.09</v>
      </c>
      <c r="BN23" s="8">
        <f t="shared" si="23"/>
        <v>32</v>
      </c>
      <c r="BO23" s="8">
        <f t="shared" si="24"/>
        <v>25.03</v>
      </c>
      <c r="BP23" s="139">
        <f t="shared" si="25"/>
        <v>-1.1999999999999993</v>
      </c>
      <c r="BQ23" s="139">
        <f t="shared" si="26"/>
        <v>-0.94000000000000128</v>
      </c>
    </row>
    <row r="24" spans="1:69">
      <c r="A24" s="8" t="s">
        <v>66</v>
      </c>
      <c r="B24" s="15">
        <f>'[3]13'!B26</f>
        <v>320</v>
      </c>
      <c r="C24" s="16">
        <f>'[3]13'!C26</f>
        <v>0</v>
      </c>
      <c r="D24" s="16">
        <f>'[3]13'!D26</f>
        <v>0</v>
      </c>
      <c r="E24" s="16">
        <f>'[3]13'!E26</f>
        <v>0</v>
      </c>
      <c r="F24" s="16">
        <f>'[3]13'!F26</f>
        <v>950</v>
      </c>
      <c r="G24" s="16">
        <f>'[3]13'!G26</f>
        <v>0</v>
      </c>
      <c r="H24" s="17">
        <f t="shared" si="27"/>
        <v>1270</v>
      </c>
      <c r="I24" s="15">
        <f>'[3]13'!J26</f>
        <v>320</v>
      </c>
      <c r="J24" s="16">
        <f>'[3]13'!K26</f>
        <v>0</v>
      </c>
      <c r="K24" s="16">
        <f>'[3]13'!L26</f>
        <v>0</v>
      </c>
      <c r="L24" s="16">
        <f>'[3]13'!M26</f>
        <v>0</v>
      </c>
      <c r="M24" s="16">
        <f>'[3]13'!N26</f>
        <v>150</v>
      </c>
      <c r="N24" s="16">
        <f>'[3]13'!O26</f>
        <v>0</v>
      </c>
      <c r="O24" s="17">
        <f t="shared" si="28"/>
        <v>470</v>
      </c>
      <c r="P24" s="18">
        <f>frq!C24</f>
        <v>1</v>
      </c>
      <c r="Q24" s="15">
        <f t="shared" si="29"/>
        <v>320</v>
      </c>
      <c r="R24" s="16">
        <f t="shared" si="29"/>
        <v>0</v>
      </c>
      <c r="S24" s="16">
        <f t="shared" si="29"/>
        <v>0</v>
      </c>
      <c r="T24" s="16">
        <f t="shared" si="29"/>
        <v>0</v>
      </c>
      <c r="U24" s="16">
        <f t="shared" si="29"/>
        <v>150</v>
      </c>
      <c r="V24" s="16">
        <f t="shared" si="29"/>
        <v>0</v>
      </c>
      <c r="W24" s="17">
        <f t="shared" si="30"/>
        <v>470</v>
      </c>
      <c r="X24" s="8">
        <f t="shared" si="4"/>
        <v>32</v>
      </c>
      <c r="Y24" s="8">
        <f t="shared" si="5"/>
        <v>0</v>
      </c>
      <c r="Z24" s="8">
        <f t="shared" si="6"/>
        <v>0</v>
      </c>
      <c r="AA24" s="8">
        <f t="shared" si="7"/>
        <v>0</v>
      </c>
      <c r="AB24" s="8">
        <f t="shared" si="8"/>
        <v>0</v>
      </c>
      <c r="AC24" s="8">
        <f t="shared" si="9"/>
        <v>0</v>
      </c>
      <c r="AD24" s="8">
        <f t="shared" si="10"/>
        <v>32</v>
      </c>
      <c r="AE24" s="8">
        <f t="shared" si="11"/>
        <v>25.03</v>
      </c>
      <c r="AF24" s="8">
        <f t="shared" si="12"/>
        <v>0</v>
      </c>
      <c r="AG24" s="8">
        <f t="shared" si="13"/>
        <v>0</v>
      </c>
      <c r="AH24" s="8">
        <f t="shared" si="14"/>
        <v>0</v>
      </c>
      <c r="AI24" s="8">
        <f t="shared" si="15"/>
        <v>0</v>
      </c>
      <c r="AJ24" s="8">
        <f t="shared" si="16"/>
        <v>0</v>
      </c>
      <c r="AK24" s="8">
        <f t="shared" si="17"/>
        <v>25.03</v>
      </c>
      <c r="AL24" s="8">
        <f t="shared" si="31"/>
        <v>262.97000000000003</v>
      </c>
      <c r="AM24" s="8">
        <f t="shared" si="31"/>
        <v>0</v>
      </c>
      <c r="AN24" s="8">
        <f t="shared" si="31"/>
        <v>0</v>
      </c>
      <c r="AO24" s="8">
        <f t="shared" si="31"/>
        <v>0</v>
      </c>
      <c r="AP24" s="8">
        <f t="shared" si="31"/>
        <v>150</v>
      </c>
      <c r="AQ24" s="8">
        <f t="shared" si="31"/>
        <v>0</v>
      </c>
      <c r="AR24" s="8">
        <f t="shared" si="18"/>
        <v>412.97</v>
      </c>
      <c r="AT24" s="8">
        <v>30.8</v>
      </c>
      <c r="AU24" s="8">
        <v>24.09</v>
      </c>
      <c r="AW24" s="202">
        <v>32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 s="8">
        <f t="shared" si="19"/>
        <v>32</v>
      </c>
      <c r="BD24" s="202">
        <v>25.03</v>
      </c>
      <c r="BE24" s="202">
        <v>0</v>
      </c>
      <c r="BF24" s="202">
        <v>0</v>
      </c>
      <c r="BG24" s="202">
        <v>0</v>
      </c>
      <c r="BH24" s="202">
        <v>0</v>
      </c>
      <c r="BI24" s="202">
        <v>0</v>
      </c>
      <c r="BJ24" s="8">
        <f t="shared" si="20"/>
        <v>25.03</v>
      </c>
      <c r="BL24" s="8">
        <f t="shared" si="21"/>
        <v>30.8</v>
      </c>
      <c r="BM24" s="8">
        <f t="shared" si="22"/>
        <v>24.09</v>
      </c>
      <c r="BN24" s="8">
        <f t="shared" si="23"/>
        <v>32</v>
      </c>
      <c r="BO24" s="8">
        <f t="shared" si="24"/>
        <v>25.03</v>
      </c>
      <c r="BP24" s="139">
        <f t="shared" si="25"/>
        <v>-1.1999999999999993</v>
      </c>
      <c r="BQ24" s="139">
        <f t="shared" si="26"/>
        <v>-0.94000000000000128</v>
      </c>
    </row>
    <row r="25" spans="1:69">
      <c r="A25" s="8" t="s">
        <v>67</v>
      </c>
      <c r="B25" s="15">
        <f>'[3]13'!B27</f>
        <v>320</v>
      </c>
      <c r="C25" s="16">
        <f>'[3]13'!C27</f>
        <v>0</v>
      </c>
      <c r="D25" s="16">
        <f>'[3]13'!D27</f>
        <v>0</v>
      </c>
      <c r="E25" s="16">
        <f>'[3]13'!E27</f>
        <v>0</v>
      </c>
      <c r="F25" s="16">
        <f>'[3]13'!F27</f>
        <v>950</v>
      </c>
      <c r="G25" s="16">
        <f>'[3]13'!G27</f>
        <v>0</v>
      </c>
      <c r="H25" s="17">
        <f t="shared" si="27"/>
        <v>1270</v>
      </c>
      <c r="I25" s="15">
        <f>'[3]13'!J27</f>
        <v>320</v>
      </c>
      <c r="J25" s="16">
        <f>'[3]13'!K27</f>
        <v>0</v>
      </c>
      <c r="K25" s="16">
        <f>'[3]13'!L27</f>
        <v>0</v>
      </c>
      <c r="L25" s="16">
        <f>'[3]13'!M27</f>
        <v>0</v>
      </c>
      <c r="M25" s="16">
        <f>'[3]13'!N27</f>
        <v>150</v>
      </c>
      <c r="N25" s="16">
        <f>'[3]13'!O27</f>
        <v>0</v>
      </c>
      <c r="O25" s="17">
        <f t="shared" si="28"/>
        <v>470</v>
      </c>
      <c r="P25" s="18">
        <f>frq!C25</f>
        <v>1</v>
      </c>
      <c r="Q25" s="15">
        <f t="shared" si="29"/>
        <v>320</v>
      </c>
      <c r="R25" s="16">
        <f t="shared" si="29"/>
        <v>0</v>
      </c>
      <c r="S25" s="16">
        <f t="shared" si="29"/>
        <v>0</v>
      </c>
      <c r="T25" s="16">
        <f t="shared" si="29"/>
        <v>0</v>
      </c>
      <c r="U25" s="16">
        <f t="shared" si="29"/>
        <v>150</v>
      </c>
      <c r="V25" s="16">
        <f t="shared" si="29"/>
        <v>0</v>
      </c>
      <c r="W25" s="17">
        <f t="shared" si="30"/>
        <v>470</v>
      </c>
      <c r="X25" s="8">
        <f t="shared" si="4"/>
        <v>32</v>
      </c>
      <c r="Y25" s="8">
        <f t="shared" si="5"/>
        <v>0</v>
      </c>
      <c r="Z25" s="8">
        <f t="shared" si="6"/>
        <v>0</v>
      </c>
      <c r="AA25" s="8">
        <f t="shared" si="7"/>
        <v>0</v>
      </c>
      <c r="AB25" s="8">
        <f t="shared" si="8"/>
        <v>0</v>
      </c>
      <c r="AC25" s="8">
        <f t="shared" si="9"/>
        <v>0</v>
      </c>
      <c r="AD25" s="8">
        <f t="shared" si="10"/>
        <v>32</v>
      </c>
      <c r="AE25" s="8">
        <f t="shared" si="11"/>
        <v>32</v>
      </c>
      <c r="AF25" s="8">
        <f t="shared" si="12"/>
        <v>0</v>
      </c>
      <c r="AG25" s="8">
        <f t="shared" si="13"/>
        <v>0</v>
      </c>
      <c r="AH25" s="8">
        <f t="shared" si="14"/>
        <v>0</v>
      </c>
      <c r="AI25" s="8">
        <f t="shared" si="15"/>
        <v>0</v>
      </c>
      <c r="AJ25" s="8">
        <f t="shared" si="16"/>
        <v>0</v>
      </c>
      <c r="AK25" s="8">
        <f t="shared" si="17"/>
        <v>32</v>
      </c>
      <c r="AL25" s="8">
        <f t="shared" si="31"/>
        <v>256</v>
      </c>
      <c r="AM25" s="8">
        <f t="shared" si="31"/>
        <v>0</v>
      </c>
      <c r="AN25" s="8">
        <f t="shared" si="31"/>
        <v>0</v>
      </c>
      <c r="AO25" s="8">
        <f t="shared" si="31"/>
        <v>0</v>
      </c>
      <c r="AP25" s="8">
        <f t="shared" si="31"/>
        <v>150</v>
      </c>
      <c r="AQ25" s="8">
        <f t="shared" si="31"/>
        <v>0</v>
      </c>
      <c r="AR25" s="8">
        <f t="shared" si="18"/>
        <v>406</v>
      </c>
      <c r="AT25" s="8">
        <v>30.8</v>
      </c>
      <c r="AU25" s="8">
        <v>24.09</v>
      </c>
      <c r="AW25" s="202">
        <v>32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 s="8">
        <f t="shared" si="19"/>
        <v>32</v>
      </c>
      <c r="BD25" s="202">
        <v>32</v>
      </c>
      <c r="BE25" s="202">
        <v>0</v>
      </c>
      <c r="BF25" s="202">
        <v>0</v>
      </c>
      <c r="BG25" s="202">
        <v>0</v>
      </c>
      <c r="BH25" s="202">
        <v>0</v>
      </c>
      <c r="BI25" s="202">
        <v>0</v>
      </c>
      <c r="BJ25" s="8">
        <f t="shared" si="20"/>
        <v>32</v>
      </c>
      <c r="BL25" s="8">
        <f t="shared" si="21"/>
        <v>30.8</v>
      </c>
      <c r="BM25" s="8">
        <f t="shared" si="22"/>
        <v>24.09</v>
      </c>
      <c r="BN25" s="8">
        <f t="shared" si="23"/>
        <v>32</v>
      </c>
      <c r="BO25" s="8">
        <f t="shared" si="24"/>
        <v>32</v>
      </c>
      <c r="BP25" s="139">
        <f t="shared" si="25"/>
        <v>-1.1999999999999993</v>
      </c>
      <c r="BQ25" s="139">
        <f t="shared" si="26"/>
        <v>-7.91</v>
      </c>
    </row>
    <row r="26" spans="1:69">
      <c r="A26" s="8" t="s">
        <v>68</v>
      </c>
      <c r="B26" s="15">
        <f>'[3]13'!B28</f>
        <v>320</v>
      </c>
      <c r="C26" s="16">
        <f>'[3]13'!C28</f>
        <v>0</v>
      </c>
      <c r="D26" s="16">
        <f>'[3]13'!D28</f>
        <v>0</v>
      </c>
      <c r="E26" s="16">
        <f>'[3]13'!E28</f>
        <v>0</v>
      </c>
      <c r="F26" s="16">
        <f>'[3]13'!F28</f>
        <v>950</v>
      </c>
      <c r="G26" s="16">
        <f>'[3]13'!G28</f>
        <v>0</v>
      </c>
      <c r="H26" s="17">
        <f t="shared" si="27"/>
        <v>1270</v>
      </c>
      <c r="I26" s="15">
        <f>'[3]13'!J28</f>
        <v>320</v>
      </c>
      <c r="J26" s="16">
        <f>'[3]13'!K28</f>
        <v>0</v>
      </c>
      <c r="K26" s="16">
        <f>'[3]13'!L28</f>
        <v>0</v>
      </c>
      <c r="L26" s="16">
        <f>'[3]13'!M28</f>
        <v>0</v>
      </c>
      <c r="M26" s="16">
        <f>'[3]13'!N28</f>
        <v>153.18</v>
      </c>
      <c r="N26" s="16">
        <f>'[3]13'!O28</f>
        <v>0</v>
      </c>
      <c r="O26" s="17">
        <f t="shared" si="28"/>
        <v>473.18</v>
      </c>
      <c r="P26" s="18">
        <f>frq!C26</f>
        <v>1</v>
      </c>
      <c r="Q26" s="15">
        <f t="shared" si="29"/>
        <v>320</v>
      </c>
      <c r="R26" s="16">
        <f t="shared" si="29"/>
        <v>0</v>
      </c>
      <c r="S26" s="16">
        <f t="shared" si="29"/>
        <v>0</v>
      </c>
      <c r="T26" s="16">
        <f t="shared" si="29"/>
        <v>0</v>
      </c>
      <c r="U26" s="16">
        <f t="shared" si="29"/>
        <v>153.18</v>
      </c>
      <c r="V26" s="16">
        <f t="shared" si="29"/>
        <v>0</v>
      </c>
      <c r="W26" s="17">
        <f t="shared" si="30"/>
        <v>473.18</v>
      </c>
      <c r="X26" s="8">
        <f t="shared" si="4"/>
        <v>32</v>
      </c>
      <c r="Y26" s="8">
        <f t="shared" si="5"/>
        <v>0</v>
      </c>
      <c r="Z26" s="8">
        <f t="shared" si="6"/>
        <v>0</v>
      </c>
      <c r="AA26" s="8">
        <f t="shared" si="7"/>
        <v>0</v>
      </c>
      <c r="AB26" s="8">
        <f t="shared" si="8"/>
        <v>0</v>
      </c>
      <c r="AC26" s="8">
        <f t="shared" si="9"/>
        <v>0</v>
      </c>
      <c r="AD26" s="8">
        <f t="shared" si="10"/>
        <v>32</v>
      </c>
      <c r="AE26" s="8">
        <f t="shared" si="11"/>
        <v>32</v>
      </c>
      <c r="AF26" s="8">
        <f t="shared" si="12"/>
        <v>0</v>
      </c>
      <c r="AG26" s="8">
        <f t="shared" si="13"/>
        <v>0</v>
      </c>
      <c r="AH26" s="8">
        <f t="shared" si="14"/>
        <v>0</v>
      </c>
      <c r="AI26" s="8">
        <f t="shared" si="15"/>
        <v>0</v>
      </c>
      <c r="AJ26" s="8">
        <f t="shared" si="16"/>
        <v>0</v>
      </c>
      <c r="AK26" s="8">
        <f t="shared" si="17"/>
        <v>32</v>
      </c>
      <c r="AL26" s="8">
        <f t="shared" si="31"/>
        <v>256</v>
      </c>
      <c r="AM26" s="8">
        <f t="shared" si="31"/>
        <v>0</v>
      </c>
      <c r="AN26" s="8">
        <f t="shared" si="31"/>
        <v>0</v>
      </c>
      <c r="AO26" s="8">
        <f t="shared" si="31"/>
        <v>0</v>
      </c>
      <c r="AP26" s="8">
        <f t="shared" si="31"/>
        <v>153.18</v>
      </c>
      <c r="AQ26" s="8">
        <f t="shared" si="31"/>
        <v>0</v>
      </c>
      <c r="AR26" s="8">
        <f t="shared" si="18"/>
        <v>409.18</v>
      </c>
      <c r="AT26" s="8">
        <v>30.8</v>
      </c>
      <c r="AU26" s="8">
        <v>24.09</v>
      </c>
      <c r="AW26" s="202">
        <v>32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 s="8">
        <f t="shared" si="19"/>
        <v>32</v>
      </c>
      <c r="BD26" s="202">
        <v>32</v>
      </c>
      <c r="BE26" s="202">
        <v>0</v>
      </c>
      <c r="BF26" s="202">
        <v>0</v>
      </c>
      <c r="BG26" s="202">
        <v>0</v>
      </c>
      <c r="BH26" s="202">
        <v>0</v>
      </c>
      <c r="BI26" s="202">
        <v>0</v>
      </c>
      <c r="BJ26" s="8">
        <f t="shared" si="20"/>
        <v>32</v>
      </c>
      <c r="BL26" s="8">
        <f t="shared" si="21"/>
        <v>30.8</v>
      </c>
      <c r="BM26" s="8">
        <f t="shared" si="22"/>
        <v>24.09</v>
      </c>
      <c r="BN26" s="8">
        <f t="shared" si="23"/>
        <v>32</v>
      </c>
      <c r="BO26" s="8">
        <f t="shared" si="24"/>
        <v>32</v>
      </c>
      <c r="BP26" s="139">
        <f t="shared" si="25"/>
        <v>-1.1999999999999993</v>
      </c>
      <c r="BQ26" s="139">
        <f t="shared" si="26"/>
        <v>-7.91</v>
      </c>
    </row>
    <row r="27" spans="1:69">
      <c r="A27" s="8" t="s">
        <v>69</v>
      </c>
      <c r="B27" s="15">
        <f>'[3]13'!B29</f>
        <v>320</v>
      </c>
      <c r="C27" s="16">
        <f>'[3]13'!C29</f>
        <v>0</v>
      </c>
      <c r="D27" s="16">
        <f>'[3]13'!D29</f>
        <v>0</v>
      </c>
      <c r="E27" s="16">
        <f>'[3]13'!E29</f>
        <v>0</v>
      </c>
      <c r="F27" s="16">
        <f>'[3]13'!F29</f>
        <v>950</v>
      </c>
      <c r="G27" s="16">
        <f>'[3]13'!G29</f>
        <v>0</v>
      </c>
      <c r="H27" s="17">
        <f t="shared" si="27"/>
        <v>1270</v>
      </c>
      <c r="I27" s="15">
        <f>'[3]13'!J29</f>
        <v>320</v>
      </c>
      <c r="J27" s="16">
        <f>'[3]13'!K29</f>
        <v>0</v>
      </c>
      <c r="K27" s="16">
        <f>'[3]13'!L29</f>
        <v>0</v>
      </c>
      <c r="L27" s="16">
        <f>'[3]13'!M29</f>
        <v>0</v>
      </c>
      <c r="M27" s="16">
        <f>'[3]13'!N29</f>
        <v>158.94999999999999</v>
      </c>
      <c r="N27" s="16">
        <f>'[3]13'!O29</f>
        <v>0</v>
      </c>
      <c r="O27" s="17">
        <f t="shared" si="28"/>
        <v>478.95</v>
      </c>
      <c r="P27" s="18">
        <f>frq!C27</f>
        <v>1</v>
      </c>
      <c r="Q27" s="15">
        <f t="shared" si="29"/>
        <v>320</v>
      </c>
      <c r="R27" s="16">
        <f t="shared" si="29"/>
        <v>0</v>
      </c>
      <c r="S27" s="16">
        <f t="shared" si="29"/>
        <v>0</v>
      </c>
      <c r="T27" s="16">
        <f t="shared" si="29"/>
        <v>0</v>
      </c>
      <c r="U27" s="16">
        <f t="shared" si="29"/>
        <v>158.94999999999999</v>
      </c>
      <c r="V27" s="16">
        <f t="shared" si="29"/>
        <v>0</v>
      </c>
      <c r="W27" s="17">
        <f t="shared" si="30"/>
        <v>478.95</v>
      </c>
      <c r="X27" s="8">
        <f t="shared" si="4"/>
        <v>32</v>
      </c>
      <c r="Y27" s="8">
        <f t="shared" si="5"/>
        <v>0</v>
      </c>
      <c r="Z27" s="8">
        <f t="shared" si="6"/>
        <v>0</v>
      </c>
      <c r="AA27" s="8">
        <f t="shared" si="7"/>
        <v>0</v>
      </c>
      <c r="AB27" s="8">
        <f t="shared" si="8"/>
        <v>0</v>
      </c>
      <c r="AC27" s="8">
        <f t="shared" si="9"/>
        <v>0</v>
      </c>
      <c r="AD27" s="8">
        <f t="shared" si="10"/>
        <v>32</v>
      </c>
      <c r="AE27" s="8">
        <f t="shared" si="11"/>
        <v>32</v>
      </c>
      <c r="AF27" s="8">
        <f t="shared" si="12"/>
        <v>0</v>
      </c>
      <c r="AG27" s="8">
        <f t="shared" si="13"/>
        <v>0</v>
      </c>
      <c r="AH27" s="8">
        <f t="shared" si="14"/>
        <v>0</v>
      </c>
      <c r="AI27" s="8">
        <f t="shared" si="15"/>
        <v>0</v>
      </c>
      <c r="AJ27" s="8">
        <f t="shared" si="16"/>
        <v>0</v>
      </c>
      <c r="AK27" s="8">
        <f t="shared" si="17"/>
        <v>32</v>
      </c>
      <c r="AL27" s="8">
        <f t="shared" si="31"/>
        <v>256</v>
      </c>
      <c r="AM27" s="8">
        <f t="shared" si="31"/>
        <v>0</v>
      </c>
      <c r="AN27" s="8">
        <f t="shared" si="31"/>
        <v>0</v>
      </c>
      <c r="AO27" s="8">
        <f t="shared" si="31"/>
        <v>0</v>
      </c>
      <c r="AP27" s="8">
        <f t="shared" si="31"/>
        <v>158.94999999999999</v>
      </c>
      <c r="AQ27" s="8">
        <f t="shared" si="31"/>
        <v>0</v>
      </c>
      <c r="AR27" s="8">
        <f t="shared" si="18"/>
        <v>414.95</v>
      </c>
      <c r="AT27" s="8">
        <v>30.8</v>
      </c>
      <c r="AU27" s="8">
        <v>30.8</v>
      </c>
      <c r="AW27" s="202">
        <v>32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 s="8">
        <f t="shared" si="19"/>
        <v>32</v>
      </c>
      <c r="BD27" s="202">
        <v>32</v>
      </c>
      <c r="BE27" s="202">
        <v>0</v>
      </c>
      <c r="BF27" s="202">
        <v>0</v>
      </c>
      <c r="BG27" s="202">
        <v>0</v>
      </c>
      <c r="BH27" s="202">
        <v>0</v>
      </c>
      <c r="BI27" s="202">
        <v>0</v>
      </c>
      <c r="BJ27" s="8">
        <f t="shared" si="20"/>
        <v>32</v>
      </c>
      <c r="BL27" s="8">
        <f t="shared" si="21"/>
        <v>30.8</v>
      </c>
      <c r="BM27" s="8">
        <f t="shared" si="22"/>
        <v>30.8</v>
      </c>
      <c r="BN27" s="8">
        <f t="shared" si="23"/>
        <v>32</v>
      </c>
      <c r="BO27" s="8">
        <f t="shared" si="24"/>
        <v>32</v>
      </c>
      <c r="BP27" s="139">
        <f t="shared" si="25"/>
        <v>-1.1999999999999993</v>
      </c>
      <c r="BQ27" s="139">
        <f t="shared" si="26"/>
        <v>-1.1999999999999993</v>
      </c>
    </row>
    <row r="28" spans="1:69">
      <c r="A28" s="8" t="s">
        <v>70</v>
      </c>
      <c r="B28" s="15">
        <f>'[3]13'!B30</f>
        <v>320</v>
      </c>
      <c r="C28" s="16">
        <f>'[3]13'!C30</f>
        <v>0</v>
      </c>
      <c r="D28" s="16">
        <f>'[3]13'!D30</f>
        <v>0</v>
      </c>
      <c r="E28" s="16">
        <f>'[3]13'!E30</f>
        <v>0</v>
      </c>
      <c r="F28" s="16">
        <f>'[3]13'!F30</f>
        <v>950</v>
      </c>
      <c r="G28" s="16">
        <f>'[3]13'!G30</f>
        <v>0</v>
      </c>
      <c r="H28" s="17">
        <f t="shared" si="27"/>
        <v>1270</v>
      </c>
      <c r="I28" s="15">
        <f>'[3]13'!J30</f>
        <v>320</v>
      </c>
      <c r="J28" s="16">
        <f>'[3]13'!K30</f>
        <v>0</v>
      </c>
      <c r="K28" s="16">
        <f>'[3]13'!L30</f>
        <v>0</v>
      </c>
      <c r="L28" s="16">
        <f>'[3]13'!M30</f>
        <v>0</v>
      </c>
      <c r="M28" s="16">
        <f>'[3]13'!N30</f>
        <v>240</v>
      </c>
      <c r="N28" s="16">
        <f>'[3]13'!O30</f>
        <v>0</v>
      </c>
      <c r="O28" s="17">
        <f t="shared" si="28"/>
        <v>560</v>
      </c>
      <c r="P28" s="18">
        <f>frq!C28</f>
        <v>1</v>
      </c>
      <c r="Q28" s="15">
        <f t="shared" si="29"/>
        <v>320</v>
      </c>
      <c r="R28" s="16">
        <f t="shared" si="29"/>
        <v>0</v>
      </c>
      <c r="S28" s="16">
        <f t="shared" si="29"/>
        <v>0</v>
      </c>
      <c r="T28" s="16">
        <f t="shared" si="29"/>
        <v>0</v>
      </c>
      <c r="U28" s="16">
        <f t="shared" si="29"/>
        <v>240</v>
      </c>
      <c r="V28" s="16">
        <f t="shared" si="29"/>
        <v>0</v>
      </c>
      <c r="W28" s="17">
        <f t="shared" si="30"/>
        <v>560</v>
      </c>
      <c r="X28" s="8">
        <f t="shared" si="4"/>
        <v>32</v>
      </c>
      <c r="Y28" s="8">
        <f t="shared" si="5"/>
        <v>0</v>
      </c>
      <c r="Z28" s="8">
        <f t="shared" si="6"/>
        <v>0</v>
      </c>
      <c r="AA28" s="8">
        <f t="shared" si="7"/>
        <v>0</v>
      </c>
      <c r="AB28" s="8">
        <f t="shared" si="8"/>
        <v>0</v>
      </c>
      <c r="AC28" s="8">
        <f t="shared" si="9"/>
        <v>0</v>
      </c>
      <c r="AD28" s="8">
        <f t="shared" si="10"/>
        <v>32</v>
      </c>
      <c r="AE28" s="8">
        <f t="shared" si="11"/>
        <v>32</v>
      </c>
      <c r="AF28" s="8">
        <f t="shared" si="12"/>
        <v>0</v>
      </c>
      <c r="AG28" s="8">
        <f t="shared" si="13"/>
        <v>0</v>
      </c>
      <c r="AH28" s="8">
        <f t="shared" si="14"/>
        <v>0</v>
      </c>
      <c r="AI28" s="8">
        <f t="shared" si="15"/>
        <v>0</v>
      </c>
      <c r="AJ28" s="8">
        <f t="shared" si="16"/>
        <v>0</v>
      </c>
      <c r="AK28" s="8">
        <f t="shared" si="17"/>
        <v>32</v>
      </c>
      <c r="AL28" s="8">
        <f t="shared" si="31"/>
        <v>256</v>
      </c>
      <c r="AM28" s="8">
        <f t="shared" si="31"/>
        <v>0</v>
      </c>
      <c r="AN28" s="8">
        <f t="shared" si="31"/>
        <v>0</v>
      </c>
      <c r="AO28" s="8">
        <f t="shared" si="31"/>
        <v>0</v>
      </c>
      <c r="AP28" s="8">
        <f t="shared" si="31"/>
        <v>240</v>
      </c>
      <c r="AQ28" s="8">
        <f t="shared" si="31"/>
        <v>0</v>
      </c>
      <c r="AR28" s="8">
        <f t="shared" si="18"/>
        <v>496</v>
      </c>
      <c r="AT28" s="8">
        <v>30.8</v>
      </c>
      <c r="AU28" s="8">
        <v>30.8</v>
      </c>
      <c r="AW28" s="202">
        <v>32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 s="8">
        <f t="shared" si="19"/>
        <v>32</v>
      </c>
      <c r="BD28" s="202">
        <v>32</v>
      </c>
      <c r="BE28" s="202">
        <v>0</v>
      </c>
      <c r="BF28" s="202">
        <v>0</v>
      </c>
      <c r="BG28" s="202">
        <v>0</v>
      </c>
      <c r="BH28" s="202">
        <v>0</v>
      </c>
      <c r="BI28" s="202">
        <v>0</v>
      </c>
      <c r="BJ28" s="8">
        <f t="shared" si="20"/>
        <v>32</v>
      </c>
      <c r="BL28" s="8">
        <f t="shared" si="21"/>
        <v>30.8</v>
      </c>
      <c r="BM28" s="8">
        <f t="shared" si="22"/>
        <v>30.8</v>
      </c>
      <c r="BN28" s="8">
        <f t="shared" si="23"/>
        <v>32</v>
      </c>
      <c r="BO28" s="8">
        <f t="shared" si="24"/>
        <v>32</v>
      </c>
      <c r="BP28" s="139">
        <f t="shared" si="25"/>
        <v>-1.1999999999999993</v>
      </c>
      <c r="BQ28" s="139">
        <f t="shared" si="26"/>
        <v>-1.1999999999999993</v>
      </c>
    </row>
    <row r="29" spans="1:69">
      <c r="A29" s="8" t="s">
        <v>71</v>
      </c>
      <c r="B29" s="15">
        <f>'[3]13'!B31</f>
        <v>320</v>
      </c>
      <c r="C29" s="16">
        <f>'[3]13'!C31</f>
        <v>0</v>
      </c>
      <c r="D29" s="16">
        <f>'[3]13'!D31</f>
        <v>0</v>
      </c>
      <c r="E29" s="16">
        <f>'[3]13'!E31</f>
        <v>0</v>
      </c>
      <c r="F29" s="16">
        <f>'[3]13'!F31</f>
        <v>950</v>
      </c>
      <c r="G29" s="16">
        <f>'[3]13'!G31</f>
        <v>0</v>
      </c>
      <c r="H29" s="17">
        <f t="shared" si="27"/>
        <v>1270</v>
      </c>
      <c r="I29" s="15">
        <f>'[3]13'!J31</f>
        <v>320</v>
      </c>
      <c r="J29" s="16">
        <f>'[3]13'!K31</f>
        <v>0</v>
      </c>
      <c r="K29" s="16">
        <f>'[3]13'!L31</f>
        <v>0</v>
      </c>
      <c r="L29" s="16">
        <f>'[3]13'!M31</f>
        <v>0</v>
      </c>
      <c r="M29" s="16">
        <f>'[3]13'!N31</f>
        <v>240</v>
      </c>
      <c r="N29" s="16">
        <f>'[3]13'!O31</f>
        <v>0</v>
      </c>
      <c r="O29" s="17">
        <f t="shared" si="28"/>
        <v>560</v>
      </c>
      <c r="P29" s="18">
        <f>frq!C29</f>
        <v>1</v>
      </c>
      <c r="Q29" s="15">
        <f t="shared" si="29"/>
        <v>320</v>
      </c>
      <c r="R29" s="16">
        <f t="shared" si="29"/>
        <v>0</v>
      </c>
      <c r="S29" s="16">
        <f t="shared" si="29"/>
        <v>0</v>
      </c>
      <c r="T29" s="16">
        <f t="shared" si="29"/>
        <v>0</v>
      </c>
      <c r="U29" s="16">
        <f t="shared" si="29"/>
        <v>240</v>
      </c>
      <c r="V29" s="16">
        <f t="shared" si="29"/>
        <v>0</v>
      </c>
      <c r="W29" s="17">
        <f t="shared" si="30"/>
        <v>560</v>
      </c>
      <c r="X29" s="8">
        <f t="shared" si="4"/>
        <v>32</v>
      </c>
      <c r="Y29" s="8">
        <f t="shared" si="5"/>
        <v>0</v>
      </c>
      <c r="Z29" s="8">
        <f t="shared" si="6"/>
        <v>0</v>
      </c>
      <c r="AA29" s="8">
        <f t="shared" si="7"/>
        <v>0</v>
      </c>
      <c r="AB29" s="8">
        <f t="shared" si="8"/>
        <v>0</v>
      </c>
      <c r="AC29" s="8">
        <f t="shared" si="9"/>
        <v>0</v>
      </c>
      <c r="AD29" s="8">
        <f t="shared" si="10"/>
        <v>32</v>
      </c>
      <c r="AE29" s="8">
        <f t="shared" si="11"/>
        <v>32</v>
      </c>
      <c r="AF29" s="8">
        <f t="shared" si="12"/>
        <v>0</v>
      </c>
      <c r="AG29" s="8">
        <f t="shared" si="13"/>
        <v>0</v>
      </c>
      <c r="AH29" s="8">
        <f t="shared" si="14"/>
        <v>0</v>
      </c>
      <c r="AI29" s="8">
        <f t="shared" si="15"/>
        <v>0</v>
      </c>
      <c r="AJ29" s="8">
        <f t="shared" si="16"/>
        <v>0</v>
      </c>
      <c r="AK29" s="8">
        <f t="shared" si="17"/>
        <v>32</v>
      </c>
      <c r="AL29" s="8">
        <f t="shared" si="31"/>
        <v>256</v>
      </c>
      <c r="AM29" s="8">
        <f t="shared" si="31"/>
        <v>0</v>
      </c>
      <c r="AN29" s="8">
        <f t="shared" si="31"/>
        <v>0</v>
      </c>
      <c r="AO29" s="8">
        <f t="shared" si="31"/>
        <v>0</v>
      </c>
      <c r="AP29" s="8">
        <f t="shared" si="31"/>
        <v>240</v>
      </c>
      <c r="AQ29" s="8">
        <f t="shared" si="31"/>
        <v>0</v>
      </c>
      <c r="AR29" s="8">
        <f t="shared" si="18"/>
        <v>496</v>
      </c>
      <c r="AT29" s="8">
        <v>30.8</v>
      </c>
      <c r="AU29" s="8">
        <v>30.8</v>
      </c>
      <c r="AW29" s="202">
        <v>32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 s="8">
        <f t="shared" si="19"/>
        <v>32</v>
      </c>
      <c r="BD29" s="202">
        <v>32</v>
      </c>
      <c r="BE29" s="202">
        <v>0</v>
      </c>
      <c r="BF29" s="202">
        <v>0</v>
      </c>
      <c r="BG29" s="202">
        <v>0</v>
      </c>
      <c r="BH29" s="202">
        <v>0</v>
      </c>
      <c r="BI29" s="202">
        <v>0</v>
      </c>
      <c r="BJ29" s="8">
        <f t="shared" si="20"/>
        <v>32</v>
      </c>
      <c r="BL29" s="8">
        <f t="shared" si="21"/>
        <v>30.8</v>
      </c>
      <c r="BM29" s="8">
        <f t="shared" si="22"/>
        <v>30.8</v>
      </c>
      <c r="BN29" s="8">
        <f t="shared" si="23"/>
        <v>32</v>
      </c>
      <c r="BO29" s="8">
        <f t="shared" si="24"/>
        <v>32</v>
      </c>
      <c r="BP29" s="139">
        <f t="shared" si="25"/>
        <v>-1.1999999999999993</v>
      </c>
      <c r="BQ29" s="139">
        <f t="shared" si="26"/>
        <v>-1.1999999999999993</v>
      </c>
    </row>
    <row r="30" spans="1:69">
      <c r="A30" s="8" t="s">
        <v>72</v>
      </c>
      <c r="B30" s="15">
        <f>'[3]13'!B32</f>
        <v>320</v>
      </c>
      <c r="C30" s="16">
        <f>'[3]13'!C32</f>
        <v>0</v>
      </c>
      <c r="D30" s="16">
        <f>'[3]13'!D32</f>
        <v>0</v>
      </c>
      <c r="E30" s="16">
        <f>'[3]13'!E32</f>
        <v>0</v>
      </c>
      <c r="F30" s="16">
        <f>'[3]13'!F32</f>
        <v>950</v>
      </c>
      <c r="G30" s="16">
        <f>'[3]13'!G32</f>
        <v>0</v>
      </c>
      <c r="H30" s="17">
        <f t="shared" si="27"/>
        <v>1270</v>
      </c>
      <c r="I30" s="15">
        <f>'[3]13'!J32</f>
        <v>320</v>
      </c>
      <c r="J30" s="16">
        <f>'[3]13'!K32</f>
        <v>0</v>
      </c>
      <c r="K30" s="16">
        <f>'[3]13'!L32</f>
        <v>0</v>
      </c>
      <c r="L30" s="16">
        <f>'[3]13'!M32</f>
        <v>0</v>
      </c>
      <c r="M30" s="16">
        <f>'[3]13'!N32</f>
        <v>240</v>
      </c>
      <c r="N30" s="16">
        <f>'[3]13'!O32</f>
        <v>0</v>
      </c>
      <c r="O30" s="17">
        <f t="shared" si="28"/>
        <v>560</v>
      </c>
      <c r="P30" s="18">
        <f>frq!C30</f>
        <v>1</v>
      </c>
      <c r="Q30" s="15">
        <f t="shared" si="29"/>
        <v>320</v>
      </c>
      <c r="R30" s="16">
        <f t="shared" si="29"/>
        <v>0</v>
      </c>
      <c r="S30" s="16">
        <f t="shared" si="29"/>
        <v>0</v>
      </c>
      <c r="T30" s="16">
        <f t="shared" si="29"/>
        <v>0</v>
      </c>
      <c r="U30" s="16">
        <f t="shared" si="29"/>
        <v>240</v>
      </c>
      <c r="V30" s="16">
        <f t="shared" si="29"/>
        <v>0</v>
      </c>
      <c r="W30" s="17">
        <f t="shared" si="30"/>
        <v>560</v>
      </c>
      <c r="X30" s="8">
        <f t="shared" si="4"/>
        <v>32</v>
      </c>
      <c r="Y30" s="8">
        <f t="shared" si="5"/>
        <v>0</v>
      </c>
      <c r="Z30" s="8">
        <f t="shared" si="6"/>
        <v>0</v>
      </c>
      <c r="AA30" s="8">
        <f t="shared" si="7"/>
        <v>0</v>
      </c>
      <c r="AB30" s="8">
        <f t="shared" si="8"/>
        <v>0</v>
      </c>
      <c r="AC30" s="8">
        <f t="shared" si="9"/>
        <v>0</v>
      </c>
      <c r="AD30" s="8">
        <f t="shared" si="10"/>
        <v>32</v>
      </c>
      <c r="AE30" s="8">
        <f t="shared" si="11"/>
        <v>32</v>
      </c>
      <c r="AF30" s="8">
        <f t="shared" si="12"/>
        <v>0</v>
      </c>
      <c r="AG30" s="8">
        <f t="shared" si="13"/>
        <v>0</v>
      </c>
      <c r="AH30" s="8">
        <f t="shared" si="14"/>
        <v>0</v>
      </c>
      <c r="AI30" s="8">
        <f t="shared" si="15"/>
        <v>0</v>
      </c>
      <c r="AJ30" s="8">
        <f t="shared" si="16"/>
        <v>0</v>
      </c>
      <c r="AK30" s="8">
        <f t="shared" si="17"/>
        <v>32</v>
      </c>
      <c r="AL30" s="8">
        <f t="shared" si="31"/>
        <v>256</v>
      </c>
      <c r="AM30" s="8">
        <f t="shared" si="31"/>
        <v>0</v>
      </c>
      <c r="AN30" s="8">
        <f t="shared" si="31"/>
        <v>0</v>
      </c>
      <c r="AO30" s="8">
        <f t="shared" si="31"/>
        <v>0</v>
      </c>
      <c r="AP30" s="8">
        <f t="shared" si="31"/>
        <v>240</v>
      </c>
      <c r="AQ30" s="8">
        <f t="shared" si="31"/>
        <v>0</v>
      </c>
      <c r="AR30" s="8">
        <f t="shared" si="18"/>
        <v>496</v>
      </c>
      <c r="AT30" s="8">
        <v>30.8</v>
      </c>
      <c r="AU30" s="8">
        <v>30.8</v>
      </c>
      <c r="AW30" s="202">
        <v>32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 s="8">
        <f t="shared" si="19"/>
        <v>32</v>
      </c>
      <c r="BD30" s="202">
        <v>32</v>
      </c>
      <c r="BE30" s="202">
        <v>0</v>
      </c>
      <c r="BF30" s="202">
        <v>0</v>
      </c>
      <c r="BG30" s="202">
        <v>0</v>
      </c>
      <c r="BH30" s="202">
        <v>0</v>
      </c>
      <c r="BI30" s="202">
        <v>0</v>
      </c>
      <c r="BJ30" s="8">
        <f t="shared" si="20"/>
        <v>32</v>
      </c>
      <c r="BL30" s="8">
        <f t="shared" si="21"/>
        <v>30.8</v>
      </c>
      <c r="BM30" s="8">
        <f t="shared" si="22"/>
        <v>30.8</v>
      </c>
      <c r="BN30" s="8">
        <f t="shared" si="23"/>
        <v>32</v>
      </c>
      <c r="BO30" s="8">
        <f t="shared" si="24"/>
        <v>32</v>
      </c>
      <c r="BP30" s="139">
        <f t="shared" si="25"/>
        <v>-1.1999999999999993</v>
      </c>
      <c r="BQ30" s="139">
        <f t="shared" si="26"/>
        <v>-1.1999999999999993</v>
      </c>
    </row>
    <row r="31" spans="1:69">
      <c r="A31" s="8" t="s">
        <v>73</v>
      </c>
      <c r="B31" s="15">
        <f>'[3]13'!B33</f>
        <v>320</v>
      </c>
      <c r="C31" s="16">
        <f>'[3]13'!C33</f>
        <v>0</v>
      </c>
      <c r="D31" s="16">
        <f>'[3]13'!D33</f>
        <v>0</v>
      </c>
      <c r="E31" s="16">
        <f>'[3]13'!E33</f>
        <v>0</v>
      </c>
      <c r="F31" s="16">
        <f>'[3]13'!F33</f>
        <v>950</v>
      </c>
      <c r="G31" s="16">
        <f>'[3]13'!G33</f>
        <v>0</v>
      </c>
      <c r="H31" s="17">
        <f t="shared" si="27"/>
        <v>1270</v>
      </c>
      <c r="I31" s="15">
        <f>'[3]13'!J33</f>
        <v>320</v>
      </c>
      <c r="J31" s="16">
        <f>'[3]13'!K33</f>
        <v>0</v>
      </c>
      <c r="K31" s="16">
        <f>'[3]13'!L33</f>
        <v>0</v>
      </c>
      <c r="L31" s="16">
        <f>'[3]13'!M33</f>
        <v>0</v>
      </c>
      <c r="M31" s="16">
        <f>'[3]13'!N33</f>
        <v>240</v>
      </c>
      <c r="N31" s="16">
        <f>'[3]13'!O33</f>
        <v>0</v>
      </c>
      <c r="O31" s="17">
        <f t="shared" si="28"/>
        <v>560</v>
      </c>
      <c r="P31" s="18">
        <f>frq!C31</f>
        <v>1</v>
      </c>
      <c r="Q31" s="15">
        <f t="shared" si="29"/>
        <v>320</v>
      </c>
      <c r="R31" s="16">
        <f t="shared" si="29"/>
        <v>0</v>
      </c>
      <c r="S31" s="16">
        <f t="shared" si="29"/>
        <v>0</v>
      </c>
      <c r="T31" s="16">
        <f t="shared" si="29"/>
        <v>0</v>
      </c>
      <c r="U31" s="16">
        <f t="shared" si="29"/>
        <v>240</v>
      </c>
      <c r="V31" s="16">
        <f t="shared" si="29"/>
        <v>0</v>
      </c>
      <c r="W31" s="17">
        <f t="shared" si="30"/>
        <v>560</v>
      </c>
      <c r="X31" s="8">
        <f t="shared" si="4"/>
        <v>32</v>
      </c>
      <c r="Y31" s="8">
        <f t="shared" si="5"/>
        <v>0</v>
      </c>
      <c r="Z31" s="8">
        <f t="shared" si="6"/>
        <v>0</v>
      </c>
      <c r="AA31" s="8">
        <f t="shared" si="7"/>
        <v>0</v>
      </c>
      <c r="AB31" s="8">
        <f t="shared" si="8"/>
        <v>0</v>
      </c>
      <c r="AC31" s="8">
        <f t="shared" si="9"/>
        <v>0</v>
      </c>
      <c r="AD31" s="8">
        <f t="shared" si="10"/>
        <v>32</v>
      </c>
      <c r="AE31" s="8">
        <f t="shared" si="11"/>
        <v>32</v>
      </c>
      <c r="AF31" s="8">
        <f t="shared" si="12"/>
        <v>0</v>
      </c>
      <c r="AG31" s="8">
        <f t="shared" si="13"/>
        <v>0</v>
      </c>
      <c r="AH31" s="8">
        <f t="shared" si="14"/>
        <v>0</v>
      </c>
      <c r="AI31" s="8">
        <f t="shared" si="15"/>
        <v>0</v>
      </c>
      <c r="AJ31" s="8">
        <f t="shared" si="16"/>
        <v>0</v>
      </c>
      <c r="AK31" s="8">
        <f t="shared" si="17"/>
        <v>32</v>
      </c>
      <c r="AL31" s="8">
        <f t="shared" si="31"/>
        <v>256</v>
      </c>
      <c r="AM31" s="8">
        <f t="shared" si="31"/>
        <v>0</v>
      </c>
      <c r="AN31" s="8">
        <f t="shared" si="31"/>
        <v>0</v>
      </c>
      <c r="AO31" s="8">
        <f t="shared" si="31"/>
        <v>0</v>
      </c>
      <c r="AP31" s="8">
        <f t="shared" si="31"/>
        <v>240</v>
      </c>
      <c r="AQ31" s="8">
        <f t="shared" si="31"/>
        <v>0</v>
      </c>
      <c r="AR31" s="8">
        <f t="shared" si="18"/>
        <v>496</v>
      </c>
      <c r="AT31" s="8">
        <v>30.8</v>
      </c>
      <c r="AU31" s="8">
        <v>30.8</v>
      </c>
      <c r="AW31" s="202">
        <v>32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 s="8">
        <f t="shared" si="19"/>
        <v>32</v>
      </c>
      <c r="BD31" s="202">
        <v>32</v>
      </c>
      <c r="BE31" s="202">
        <v>0</v>
      </c>
      <c r="BF31" s="202">
        <v>0</v>
      </c>
      <c r="BG31" s="202">
        <v>0</v>
      </c>
      <c r="BH31" s="202">
        <v>0</v>
      </c>
      <c r="BI31" s="202">
        <v>0</v>
      </c>
      <c r="BJ31" s="8">
        <f t="shared" si="20"/>
        <v>32</v>
      </c>
      <c r="BL31" s="8">
        <f t="shared" si="21"/>
        <v>30.8</v>
      </c>
      <c r="BM31" s="8">
        <f t="shared" si="22"/>
        <v>30.8</v>
      </c>
      <c r="BN31" s="8">
        <f t="shared" si="23"/>
        <v>32</v>
      </c>
      <c r="BO31" s="8">
        <f t="shared" si="24"/>
        <v>32</v>
      </c>
      <c r="BP31" s="139">
        <f t="shared" si="25"/>
        <v>-1.1999999999999993</v>
      </c>
      <c r="BQ31" s="139">
        <f t="shared" si="26"/>
        <v>-1.1999999999999993</v>
      </c>
    </row>
    <row r="32" spans="1:69">
      <c r="A32" s="8" t="s">
        <v>74</v>
      </c>
      <c r="B32" s="15">
        <f>'[3]13'!B34</f>
        <v>320</v>
      </c>
      <c r="C32" s="16">
        <f>'[3]13'!C34</f>
        <v>0</v>
      </c>
      <c r="D32" s="16">
        <f>'[3]13'!D34</f>
        <v>0</v>
      </c>
      <c r="E32" s="16">
        <f>'[3]13'!E34</f>
        <v>0</v>
      </c>
      <c r="F32" s="16">
        <f>'[3]13'!F34</f>
        <v>950</v>
      </c>
      <c r="G32" s="16">
        <f>'[3]13'!G34</f>
        <v>0</v>
      </c>
      <c r="H32" s="17">
        <f t="shared" si="27"/>
        <v>1270</v>
      </c>
      <c r="I32" s="15">
        <f>'[3]13'!J34</f>
        <v>320</v>
      </c>
      <c r="J32" s="16">
        <f>'[3]13'!K34</f>
        <v>0</v>
      </c>
      <c r="K32" s="16">
        <f>'[3]13'!L34</f>
        <v>0</v>
      </c>
      <c r="L32" s="16">
        <f>'[3]13'!M34</f>
        <v>0</v>
      </c>
      <c r="M32" s="16">
        <f>'[3]13'!N34</f>
        <v>240</v>
      </c>
      <c r="N32" s="16">
        <f>'[3]13'!O34</f>
        <v>0</v>
      </c>
      <c r="O32" s="17">
        <f t="shared" si="28"/>
        <v>560</v>
      </c>
      <c r="P32" s="18">
        <f>frq!C32</f>
        <v>1</v>
      </c>
      <c r="Q32" s="15">
        <f t="shared" si="29"/>
        <v>320</v>
      </c>
      <c r="R32" s="16">
        <f t="shared" si="29"/>
        <v>0</v>
      </c>
      <c r="S32" s="16">
        <f t="shared" si="29"/>
        <v>0</v>
      </c>
      <c r="T32" s="16">
        <f t="shared" si="29"/>
        <v>0</v>
      </c>
      <c r="U32" s="16">
        <f t="shared" si="29"/>
        <v>240</v>
      </c>
      <c r="V32" s="16">
        <f t="shared" si="29"/>
        <v>0</v>
      </c>
      <c r="W32" s="17">
        <f t="shared" si="30"/>
        <v>560</v>
      </c>
      <c r="X32" s="8">
        <f t="shared" si="4"/>
        <v>32</v>
      </c>
      <c r="Y32" s="8">
        <f t="shared" si="5"/>
        <v>0</v>
      </c>
      <c r="Z32" s="8">
        <f t="shared" si="6"/>
        <v>0</v>
      </c>
      <c r="AA32" s="8">
        <f t="shared" si="7"/>
        <v>0</v>
      </c>
      <c r="AB32" s="8">
        <f t="shared" si="8"/>
        <v>0</v>
      </c>
      <c r="AC32" s="8">
        <f t="shared" si="9"/>
        <v>0</v>
      </c>
      <c r="AD32" s="8">
        <f t="shared" si="10"/>
        <v>32</v>
      </c>
      <c r="AE32" s="8">
        <f t="shared" si="11"/>
        <v>32</v>
      </c>
      <c r="AF32" s="8">
        <f t="shared" si="12"/>
        <v>0</v>
      </c>
      <c r="AG32" s="8">
        <f t="shared" si="13"/>
        <v>0</v>
      </c>
      <c r="AH32" s="8">
        <f t="shared" si="14"/>
        <v>0</v>
      </c>
      <c r="AI32" s="8">
        <f t="shared" si="15"/>
        <v>0</v>
      </c>
      <c r="AJ32" s="8">
        <f t="shared" si="16"/>
        <v>0</v>
      </c>
      <c r="AK32" s="8">
        <f t="shared" si="17"/>
        <v>32</v>
      </c>
      <c r="AL32" s="8">
        <f t="shared" si="31"/>
        <v>256</v>
      </c>
      <c r="AM32" s="8">
        <f t="shared" si="31"/>
        <v>0</v>
      </c>
      <c r="AN32" s="8">
        <f t="shared" si="31"/>
        <v>0</v>
      </c>
      <c r="AO32" s="8">
        <f t="shared" si="31"/>
        <v>0</v>
      </c>
      <c r="AP32" s="8">
        <f t="shared" si="31"/>
        <v>240</v>
      </c>
      <c r="AQ32" s="8">
        <f t="shared" si="31"/>
        <v>0</v>
      </c>
      <c r="AR32" s="8">
        <f t="shared" si="18"/>
        <v>496</v>
      </c>
      <c r="AT32" s="8">
        <v>30.8</v>
      </c>
      <c r="AU32" s="8">
        <v>30.8</v>
      </c>
      <c r="AW32" s="202">
        <v>32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 s="8">
        <f t="shared" si="19"/>
        <v>32</v>
      </c>
      <c r="BD32" s="202">
        <v>32</v>
      </c>
      <c r="BE32" s="202">
        <v>0</v>
      </c>
      <c r="BF32" s="202">
        <v>0</v>
      </c>
      <c r="BG32" s="202">
        <v>0</v>
      </c>
      <c r="BH32" s="202">
        <v>0</v>
      </c>
      <c r="BI32" s="202">
        <v>0</v>
      </c>
      <c r="BJ32" s="8">
        <f t="shared" si="20"/>
        <v>32</v>
      </c>
      <c r="BL32" s="8">
        <f t="shared" si="21"/>
        <v>30.8</v>
      </c>
      <c r="BM32" s="8">
        <f t="shared" si="22"/>
        <v>30.8</v>
      </c>
      <c r="BN32" s="8">
        <f t="shared" si="23"/>
        <v>32</v>
      </c>
      <c r="BO32" s="8">
        <f t="shared" si="24"/>
        <v>32</v>
      </c>
      <c r="BP32" s="139">
        <f t="shared" si="25"/>
        <v>-1.1999999999999993</v>
      </c>
      <c r="BQ32" s="139">
        <f t="shared" si="26"/>
        <v>-1.1999999999999993</v>
      </c>
    </row>
    <row r="33" spans="1:69">
      <c r="A33" s="8" t="s">
        <v>75</v>
      </c>
      <c r="B33" s="15">
        <f>'[3]13'!B35</f>
        <v>320</v>
      </c>
      <c r="C33" s="16">
        <f>'[3]13'!C35</f>
        <v>0</v>
      </c>
      <c r="D33" s="16">
        <f>'[3]13'!D35</f>
        <v>0</v>
      </c>
      <c r="E33" s="16">
        <f>'[3]13'!E35</f>
        <v>0</v>
      </c>
      <c r="F33" s="16">
        <f>'[3]13'!F35</f>
        <v>950</v>
      </c>
      <c r="G33" s="16">
        <f>'[3]13'!G35</f>
        <v>0</v>
      </c>
      <c r="H33" s="17">
        <f t="shared" si="27"/>
        <v>1270</v>
      </c>
      <c r="I33" s="15">
        <f>'[3]13'!J35</f>
        <v>320</v>
      </c>
      <c r="J33" s="16">
        <f>'[3]13'!K35</f>
        <v>0</v>
      </c>
      <c r="K33" s="16">
        <f>'[3]13'!L35</f>
        <v>0</v>
      </c>
      <c r="L33" s="16">
        <f>'[3]13'!M35</f>
        <v>0</v>
      </c>
      <c r="M33" s="16">
        <f>'[3]13'!N35</f>
        <v>167</v>
      </c>
      <c r="N33" s="16">
        <f>'[3]13'!O35</f>
        <v>0</v>
      </c>
      <c r="O33" s="17">
        <f t="shared" si="28"/>
        <v>487</v>
      </c>
      <c r="P33" s="18">
        <f>frq!C33</f>
        <v>1</v>
      </c>
      <c r="Q33" s="15">
        <f t="shared" si="29"/>
        <v>320</v>
      </c>
      <c r="R33" s="16">
        <f t="shared" si="29"/>
        <v>0</v>
      </c>
      <c r="S33" s="16">
        <f t="shared" si="29"/>
        <v>0</v>
      </c>
      <c r="T33" s="16">
        <f t="shared" si="29"/>
        <v>0</v>
      </c>
      <c r="U33" s="16">
        <f t="shared" si="29"/>
        <v>167</v>
      </c>
      <c r="V33" s="16">
        <f t="shared" si="29"/>
        <v>0</v>
      </c>
      <c r="W33" s="17">
        <f t="shared" si="30"/>
        <v>487</v>
      </c>
      <c r="X33" s="8">
        <f t="shared" si="4"/>
        <v>32</v>
      </c>
      <c r="Y33" s="8">
        <f t="shared" si="5"/>
        <v>0</v>
      </c>
      <c r="Z33" s="8">
        <f t="shared" si="6"/>
        <v>0</v>
      </c>
      <c r="AA33" s="8">
        <f t="shared" si="7"/>
        <v>0</v>
      </c>
      <c r="AB33" s="8">
        <f t="shared" si="8"/>
        <v>0</v>
      </c>
      <c r="AC33" s="8">
        <f t="shared" si="9"/>
        <v>0</v>
      </c>
      <c r="AD33" s="8">
        <f t="shared" si="10"/>
        <v>32</v>
      </c>
      <c r="AE33" s="8">
        <f t="shared" si="11"/>
        <v>32</v>
      </c>
      <c r="AF33" s="8">
        <f t="shared" si="12"/>
        <v>0</v>
      </c>
      <c r="AG33" s="8">
        <f t="shared" si="13"/>
        <v>0</v>
      </c>
      <c r="AH33" s="8">
        <f t="shared" si="14"/>
        <v>0</v>
      </c>
      <c r="AI33" s="8">
        <f t="shared" si="15"/>
        <v>0</v>
      </c>
      <c r="AJ33" s="8">
        <f t="shared" si="16"/>
        <v>0</v>
      </c>
      <c r="AK33" s="8">
        <f t="shared" si="17"/>
        <v>32</v>
      </c>
      <c r="AL33" s="8">
        <f t="shared" si="31"/>
        <v>256</v>
      </c>
      <c r="AM33" s="8">
        <f t="shared" si="31"/>
        <v>0</v>
      </c>
      <c r="AN33" s="8">
        <f t="shared" si="31"/>
        <v>0</v>
      </c>
      <c r="AO33" s="8">
        <f t="shared" si="31"/>
        <v>0</v>
      </c>
      <c r="AP33" s="8">
        <f t="shared" si="31"/>
        <v>167</v>
      </c>
      <c r="AQ33" s="8">
        <f t="shared" si="31"/>
        <v>0</v>
      </c>
      <c r="AR33" s="8">
        <f t="shared" si="18"/>
        <v>423</v>
      </c>
      <c r="AT33" s="8">
        <v>30.8</v>
      </c>
      <c r="AU33" s="8">
        <v>30.8</v>
      </c>
      <c r="AW33" s="202">
        <v>32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 s="8">
        <f t="shared" si="19"/>
        <v>32</v>
      </c>
      <c r="BD33" s="202">
        <v>32</v>
      </c>
      <c r="BE33" s="202">
        <v>0</v>
      </c>
      <c r="BF33" s="202">
        <v>0</v>
      </c>
      <c r="BG33" s="202">
        <v>0</v>
      </c>
      <c r="BH33" s="202">
        <v>0</v>
      </c>
      <c r="BI33" s="202">
        <v>0</v>
      </c>
      <c r="BJ33" s="8">
        <f t="shared" si="20"/>
        <v>32</v>
      </c>
      <c r="BL33" s="8">
        <f t="shared" si="21"/>
        <v>30.8</v>
      </c>
      <c r="BM33" s="8">
        <f t="shared" si="22"/>
        <v>30.8</v>
      </c>
      <c r="BN33" s="8">
        <f t="shared" si="23"/>
        <v>32</v>
      </c>
      <c r="BO33" s="8">
        <f t="shared" si="24"/>
        <v>32</v>
      </c>
      <c r="BP33" s="139">
        <f t="shared" si="25"/>
        <v>-1.1999999999999993</v>
      </c>
      <c r="BQ33" s="139">
        <f t="shared" si="26"/>
        <v>-1.1999999999999993</v>
      </c>
    </row>
    <row r="34" spans="1:69">
      <c r="A34" s="8" t="s">
        <v>76</v>
      </c>
      <c r="B34" s="15">
        <f>'[3]13'!B36</f>
        <v>320</v>
      </c>
      <c r="C34" s="16">
        <f>'[3]13'!C36</f>
        <v>0</v>
      </c>
      <c r="D34" s="16">
        <f>'[3]13'!D36</f>
        <v>0</v>
      </c>
      <c r="E34" s="16">
        <f>'[3]13'!E36</f>
        <v>0</v>
      </c>
      <c r="F34" s="16">
        <f>'[3]13'!F36</f>
        <v>950</v>
      </c>
      <c r="G34" s="16">
        <f>'[3]13'!G36</f>
        <v>0</v>
      </c>
      <c r="H34" s="17">
        <f t="shared" si="27"/>
        <v>1270</v>
      </c>
      <c r="I34" s="15">
        <f>'[3]13'!J36</f>
        <v>320</v>
      </c>
      <c r="J34" s="16">
        <f>'[3]13'!K36</f>
        <v>0</v>
      </c>
      <c r="K34" s="16">
        <f>'[3]13'!L36</f>
        <v>0</v>
      </c>
      <c r="L34" s="16">
        <f>'[3]13'!M36</f>
        <v>0</v>
      </c>
      <c r="M34" s="16">
        <f>'[3]13'!N36</f>
        <v>167</v>
      </c>
      <c r="N34" s="16">
        <f>'[3]13'!O36</f>
        <v>0</v>
      </c>
      <c r="O34" s="17">
        <f t="shared" si="28"/>
        <v>487</v>
      </c>
      <c r="P34" s="18">
        <f>frq!C34</f>
        <v>1</v>
      </c>
      <c r="Q34" s="15">
        <f t="shared" si="29"/>
        <v>320</v>
      </c>
      <c r="R34" s="16">
        <f t="shared" si="29"/>
        <v>0</v>
      </c>
      <c r="S34" s="16">
        <f t="shared" si="29"/>
        <v>0</v>
      </c>
      <c r="T34" s="16">
        <f t="shared" si="29"/>
        <v>0</v>
      </c>
      <c r="U34" s="16">
        <f t="shared" si="29"/>
        <v>167</v>
      </c>
      <c r="V34" s="16">
        <f t="shared" si="29"/>
        <v>0</v>
      </c>
      <c r="W34" s="17">
        <f t="shared" si="30"/>
        <v>487</v>
      </c>
      <c r="X34" s="8">
        <f t="shared" si="4"/>
        <v>32</v>
      </c>
      <c r="Y34" s="8">
        <f t="shared" si="5"/>
        <v>0</v>
      </c>
      <c r="Z34" s="8">
        <f t="shared" si="6"/>
        <v>0</v>
      </c>
      <c r="AA34" s="8">
        <f t="shared" si="7"/>
        <v>0</v>
      </c>
      <c r="AB34" s="8">
        <f t="shared" si="8"/>
        <v>0</v>
      </c>
      <c r="AC34" s="8">
        <f t="shared" si="9"/>
        <v>0</v>
      </c>
      <c r="AD34" s="8">
        <f t="shared" si="10"/>
        <v>32</v>
      </c>
      <c r="AE34" s="8">
        <f t="shared" si="11"/>
        <v>32</v>
      </c>
      <c r="AF34" s="8">
        <f t="shared" si="12"/>
        <v>0</v>
      </c>
      <c r="AG34" s="8">
        <f t="shared" si="13"/>
        <v>0</v>
      </c>
      <c r="AH34" s="8">
        <f t="shared" si="14"/>
        <v>0</v>
      </c>
      <c r="AI34" s="8">
        <f t="shared" si="15"/>
        <v>0</v>
      </c>
      <c r="AJ34" s="8">
        <f t="shared" si="16"/>
        <v>0</v>
      </c>
      <c r="AK34" s="8">
        <f t="shared" si="17"/>
        <v>32</v>
      </c>
      <c r="AL34" s="8">
        <f t="shared" si="31"/>
        <v>256</v>
      </c>
      <c r="AM34" s="8">
        <f t="shared" si="31"/>
        <v>0</v>
      </c>
      <c r="AN34" s="8">
        <f t="shared" si="31"/>
        <v>0</v>
      </c>
      <c r="AO34" s="8">
        <f t="shared" si="31"/>
        <v>0</v>
      </c>
      <c r="AP34" s="8">
        <f t="shared" si="31"/>
        <v>167</v>
      </c>
      <c r="AQ34" s="8">
        <f t="shared" si="31"/>
        <v>0</v>
      </c>
      <c r="AR34" s="8">
        <f t="shared" si="18"/>
        <v>423</v>
      </c>
      <c r="AT34" s="8">
        <v>30.8</v>
      </c>
      <c r="AU34" s="8">
        <v>30.8</v>
      </c>
      <c r="AW34" s="202">
        <v>32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 s="8">
        <f t="shared" si="19"/>
        <v>32</v>
      </c>
      <c r="BD34" s="202">
        <v>32</v>
      </c>
      <c r="BE34" s="202">
        <v>0</v>
      </c>
      <c r="BF34" s="202">
        <v>0</v>
      </c>
      <c r="BG34" s="202">
        <v>0</v>
      </c>
      <c r="BH34" s="202">
        <v>0</v>
      </c>
      <c r="BI34" s="202">
        <v>0</v>
      </c>
      <c r="BJ34" s="8">
        <f t="shared" si="20"/>
        <v>32</v>
      </c>
      <c r="BL34" s="8">
        <f t="shared" si="21"/>
        <v>30.8</v>
      </c>
      <c r="BM34" s="8">
        <f t="shared" si="22"/>
        <v>30.8</v>
      </c>
      <c r="BN34" s="8">
        <f t="shared" si="23"/>
        <v>32</v>
      </c>
      <c r="BO34" s="8">
        <f t="shared" si="24"/>
        <v>32</v>
      </c>
      <c r="BP34" s="139">
        <f t="shared" si="25"/>
        <v>-1.1999999999999993</v>
      </c>
      <c r="BQ34" s="139">
        <f t="shared" si="26"/>
        <v>-1.1999999999999993</v>
      </c>
    </row>
    <row r="35" spans="1:69">
      <c r="A35" s="8" t="s">
        <v>77</v>
      </c>
      <c r="B35" s="15">
        <f>'[3]13'!B37</f>
        <v>320</v>
      </c>
      <c r="C35" s="16">
        <f>'[3]13'!C37</f>
        <v>0</v>
      </c>
      <c r="D35" s="16">
        <f>'[3]13'!D37</f>
        <v>0</v>
      </c>
      <c r="E35" s="16">
        <f>'[3]13'!E37</f>
        <v>0</v>
      </c>
      <c r="F35" s="16">
        <f>'[3]13'!F37</f>
        <v>950</v>
      </c>
      <c r="G35" s="16">
        <f>'[3]13'!G37</f>
        <v>0</v>
      </c>
      <c r="H35" s="17">
        <f t="shared" si="27"/>
        <v>1270</v>
      </c>
      <c r="I35" s="15">
        <f>'[3]13'!J37</f>
        <v>320</v>
      </c>
      <c r="J35" s="16">
        <f>'[3]13'!K37</f>
        <v>0</v>
      </c>
      <c r="K35" s="16">
        <f>'[3]13'!L37</f>
        <v>0</v>
      </c>
      <c r="L35" s="16">
        <f>'[3]13'!M37</f>
        <v>0</v>
      </c>
      <c r="M35" s="16">
        <f>'[3]13'!N37</f>
        <v>167</v>
      </c>
      <c r="N35" s="16">
        <f>'[3]13'!O37</f>
        <v>0</v>
      </c>
      <c r="O35" s="17">
        <f t="shared" si="28"/>
        <v>487</v>
      </c>
      <c r="P35" s="18">
        <f>frq!C35</f>
        <v>1</v>
      </c>
      <c r="Q35" s="15">
        <f t="shared" si="29"/>
        <v>320</v>
      </c>
      <c r="R35" s="16">
        <f t="shared" si="29"/>
        <v>0</v>
      </c>
      <c r="S35" s="16">
        <f t="shared" si="29"/>
        <v>0</v>
      </c>
      <c r="T35" s="16">
        <f t="shared" si="29"/>
        <v>0</v>
      </c>
      <c r="U35" s="16">
        <f t="shared" si="29"/>
        <v>167</v>
      </c>
      <c r="V35" s="16">
        <f t="shared" si="29"/>
        <v>0</v>
      </c>
      <c r="W35" s="17">
        <f t="shared" si="30"/>
        <v>487</v>
      </c>
      <c r="X35" s="8">
        <f t="shared" si="4"/>
        <v>32</v>
      </c>
      <c r="Y35" s="8">
        <f t="shared" si="5"/>
        <v>0</v>
      </c>
      <c r="Z35" s="8">
        <f t="shared" si="6"/>
        <v>0</v>
      </c>
      <c r="AA35" s="8">
        <f t="shared" si="7"/>
        <v>0</v>
      </c>
      <c r="AB35" s="8">
        <f t="shared" si="8"/>
        <v>0</v>
      </c>
      <c r="AC35" s="8">
        <f t="shared" si="9"/>
        <v>0</v>
      </c>
      <c r="AD35" s="8">
        <f t="shared" si="10"/>
        <v>32</v>
      </c>
      <c r="AE35" s="8">
        <f t="shared" si="11"/>
        <v>32</v>
      </c>
      <c r="AF35" s="8">
        <f t="shared" si="12"/>
        <v>0</v>
      </c>
      <c r="AG35" s="8">
        <f t="shared" si="13"/>
        <v>0</v>
      </c>
      <c r="AH35" s="8">
        <f t="shared" si="14"/>
        <v>0</v>
      </c>
      <c r="AI35" s="8">
        <f t="shared" si="15"/>
        <v>0</v>
      </c>
      <c r="AJ35" s="8">
        <f t="shared" si="16"/>
        <v>0</v>
      </c>
      <c r="AK35" s="8">
        <f t="shared" si="17"/>
        <v>32</v>
      </c>
      <c r="AL35" s="8">
        <f t="shared" si="31"/>
        <v>256</v>
      </c>
      <c r="AM35" s="8">
        <f t="shared" si="31"/>
        <v>0</v>
      </c>
      <c r="AN35" s="8">
        <f t="shared" si="31"/>
        <v>0</v>
      </c>
      <c r="AO35" s="8">
        <f t="shared" si="31"/>
        <v>0</v>
      </c>
      <c r="AP35" s="8">
        <f t="shared" si="31"/>
        <v>167</v>
      </c>
      <c r="AQ35" s="8">
        <f t="shared" si="31"/>
        <v>0</v>
      </c>
      <c r="AR35" s="8">
        <f t="shared" si="18"/>
        <v>423</v>
      </c>
      <c r="AT35" s="8">
        <v>30.8</v>
      </c>
      <c r="AU35" s="8">
        <v>30.8</v>
      </c>
      <c r="AW35" s="202">
        <v>32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 s="8">
        <f t="shared" si="19"/>
        <v>32</v>
      </c>
      <c r="BD35" s="202">
        <v>32</v>
      </c>
      <c r="BE35" s="202">
        <v>0</v>
      </c>
      <c r="BF35" s="202">
        <v>0</v>
      </c>
      <c r="BG35" s="202">
        <v>0</v>
      </c>
      <c r="BH35" s="202">
        <v>0</v>
      </c>
      <c r="BI35" s="202">
        <v>0</v>
      </c>
      <c r="BJ35" s="8">
        <f t="shared" si="20"/>
        <v>32</v>
      </c>
      <c r="BL35" s="8">
        <f t="shared" si="21"/>
        <v>30.8</v>
      </c>
      <c r="BM35" s="8">
        <f t="shared" si="22"/>
        <v>30.8</v>
      </c>
      <c r="BN35" s="8">
        <f t="shared" si="23"/>
        <v>32</v>
      </c>
      <c r="BO35" s="8">
        <f t="shared" si="24"/>
        <v>32</v>
      </c>
      <c r="BP35" s="139">
        <f t="shared" si="25"/>
        <v>-1.1999999999999993</v>
      </c>
      <c r="BQ35" s="139">
        <f t="shared" si="26"/>
        <v>-1.1999999999999993</v>
      </c>
    </row>
    <row r="36" spans="1:69">
      <c r="A36" s="8" t="s">
        <v>78</v>
      </c>
      <c r="B36" s="15">
        <f>'[3]13'!B38</f>
        <v>320</v>
      </c>
      <c r="C36" s="16">
        <f>'[3]13'!C38</f>
        <v>0</v>
      </c>
      <c r="D36" s="16">
        <f>'[3]13'!D38</f>
        <v>0</v>
      </c>
      <c r="E36" s="16">
        <f>'[3]13'!E38</f>
        <v>0</v>
      </c>
      <c r="F36" s="16">
        <f>'[3]13'!F38</f>
        <v>950</v>
      </c>
      <c r="G36" s="16">
        <f>'[3]13'!G38</f>
        <v>0</v>
      </c>
      <c r="H36" s="17">
        <f t="shared" si="27"/>
        <v>1270</v>
      </c>
      <c r="I36" s="15">
        <f>'[3]13'!J38</f>
        <v>320</v>
      </c>
      <c r="J36" s="16">
        <f>'[3]13'!K38</f>
        <v>0</v>
      </c>
      <c r="K36" s="16">
        <f>'[3]13'!L38</f>
        <v>0</v>
      </c>
      <c r="L36" s="16">
        <f>'[3]13'!M38</f>
        <v>0</v>
      </c>
      <c r="M36" s="16">
        <f>'[3]13'!N38</f>
        <v>167</v>
      </c>
      <c r="N36" s="16">
        <f>'[3]13'!O38</f>
        <v>0</v>
      </c>
      <c r="O36" s="17">
        <f t="shared" si="28"/>
        <v>487</v>
      </c>
      <c r="P36" s="18">
        <f>frq!C36</f>
        <v>1</v>
      </c>
      <c r="Q36" s="15">
        <f t="shared" si="29"/>
        <v>320</v>
      </c>
      <c r="R36" s="16">
        <f t="shared" si="29"/>
        <v>0</v>
      </c>
      <c r="S36" s="16">
        <f t="shared" si="29"/>
        <v>0</v>
      </c>
      <c r="T36" s="16">
        <f t="shared" si="29"/>
        <v>0</v>
      </c>
      <c r="U36" s="16">
        <f t="shared" si="29"/>
        <v>167</v>
      </c>
      <c r="V36" s="16">
        <f t="shared" si="29"/>
        <v>0</v>
      </c>
      <c r="W36" s="17">
        <f t="shared" si="30"/>
        <v>487</v>
      </c>
      <c r="X36" s="8">
        <f t="shared" si="4"/>
        <v>32</v>
      </c>
      <c r="Y36" s="8">
        <f t="shared" si="5"/>
        <v>0</v>
      </c>
      <c r="Z36" s="8">
        <f t="shared" si="6"/>
        <v>0</v>
      </c>
      <c r="AA36" s="8">
        <f t="shared" si="7"/>
        <v>0</v>
      </c>
      <c r="AB36" s="8">
        <f t="shared" si="8"/>
        <v>0</v>
      </c>
      <c r="AC36" s="8">
        <f t="shared" si="9"/>
        <v>0</v>
      </c>
      <c r="AD36" s="8">
        <f t="shared" si="10"/>
        <v>32</v>
      </c>
      <c r="AE36" s="8">
        <f t="shared" si="11"/>
        <v>32</v>
      </c>
      <c r="AF36" s="8">
        <f t="shared" si="12"/>
        <v>0</v>
      </c>
      <c r="AG36" s="8">
        <f t="shared" si="13"/>
        <v>0</v>
      </c>
      <c r="AH36" s="8">
        <f t="shared" si="14"/>
        <v>0</v>
      </c>
      <c r="AI36" s="8">
        <f t="shared" si="15"/>
        <v>0</v>
      </c>
      <c r="AJ36" s="8">
        <f t="shared" si="16"/>
        <v>0</v>
      </c>
      <c r="AK36" s="8">
        <f t="shared" si="17"/>
        <v>32</v>
      </c>
      <c r="AL36" s="8">
        <f t="shared" si="31"/>
        <v>256</v>
      </c>
      <c r="AM36" s="8">
        <f t="shared" si="31"/>
        <v>0</v>
      </c>
      <c r="AN36" s="8">
        <f t="shared" si="31"/>
        <v>0</v>
      </c>
      <c r="AO36" s="8">
        <f t="shared" si="31"/>
        <v>0</v>
      </c>
      <c r="AP36" s="8">
        <f t="shared" si="31"/>
        <v>167</v>
      </c>
      <c r="AQ36" s="8">
        <f t="shared" si="31"/>
        <v>0</v>
      </c>
      <c r="AR36" s="8">
        <f t="shared" si="18"/>
        <v>423</v>
      </c>
      <c r="AT36" s="8">
        <v>30.8</v>
      </c>
      <c r="AU36" s="8">
        <v>30.8</v>
      </c>
      <c r="AW36" s="202">
        <v>32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 s="8">
        <f t="shared" si="19"/>
        <v>32</v>
      </c>
      <c r="BD36" s="202">
        <v>32</v>
      </c>
      <c r="BE36" s="202">
        <v>0</v>
      </c>
      <c r="BF36" s="202">
        <v>0</v>
      </c>
      <c r="BG36" s="202">
        <v>0</v>
      </c>
      <c r="BH36" s="202">
        <v>0</v>
      </c>
      <c r="BI36" s="202">
        <v>0</v>
      </c>
      <c r="BJ36" s="8">
        <f t="shared" si="20"/>
        <v>32</v>
      </c>
      <c r="BL36" s="8">
        <f t="shared" si="21"/>
        <v>30.8</v>
      </c>
      <c r="BM36" s="8">
        <f t="shared" si="22"/>
        <v>30.8</v>
      </c>
      <c r="BN36" s="8">
        <f t="shared" si="23"/>
        <v>32</v>
      </c>
      <c r="BO36" s="8">
        <f t="shared" si="24"/>
        <v>32</v>
      </c>
      <c r="BP36" s="139">
        <f t="shared" si="25"/>
        <v>-1.1999999999999993</v>
      </c>
      <c r="BQ36" s="139">
        <f t="shared" si="26"/>
        <v>-1.1999999999999993</v>
      </c>
    </row>
    <row r="37" spans="1:69">
      <c r="A37" s="8" t="s">
        <v>79</v>
      </c>
      <c r="B37" s="15">
        <f>'[3]13'!B39</f>
        <v>320</v>
      </c>
      <c r="C37" s="16">
        <f>'[3]13'!C39</f>
        <v>0</v>
      </c>
      <c r="D37" s="16">
        <f>'[3]13'!D39</f>
        <v>0</v>
      </c>
      <c r="E37" s="16">
        <f>'[3]13'!E39</f>
        <v>0</v>
      </c>
      <c r="F37" s="16">
        <f>'[3]13'!F39</f>
        <v>890</v>
      </c>
      <c r="G37" s="16">
        <f>'[3]13'!G39</f>
        <v>0</v>
      </c>
      <c r="H37" s="17">
        <f t="shared" si="27"/>
        <v>1210</v>
      </c>
      <c r="I37" s="15">
        <f>'[3]13'!J39</f>
        <v>320</v>
      </c>
      <c r="J37" s="16">
        <f>'[3]13'!K39</f>
        <v>0</v>
      </c>
      <c r="K37" s="16">
        <f>'[3]13'!L39</f>
        <v>0</v>
      </c>
      <c r="L37" s="16">
        <f>'[3]13'!M39</f>
        <v>0</v>
      </c>
      <c r="M37" s="16">
        <f>'[3]13'!N39</f>
        <v>180</v>
      </c>
      <c r="N37" s="16">
        <f>'[3]13'!O39</f>
        <v>0</v>
      </c>
      <c r="O37" s="17">
        <f t="shared" si="28"/>
        <v>500</v>
      </c>
      <c r="P37" s="18">
        <f>frq!C37</f>
        <v>1</v>
      </c>
      <c r="Q37" s="15">
        <f t="shared" si="29"/>
        <v>320</v>
      </c>
      <c r="R37" s="16">
        <f t="shared" si="29"/>
        <v>0</v>
      </c>
      <c r="S37" s="16">
        <f t="shared" si="29"/>
        <v>0</v>
      </c>
      <c r="T37" s="16">
        <f t="shared" si="29"/>
        <v>0</v>
      </c>
      <c r="U37" s="16">
        <f t="shared" si="29"/>
        <v>180</v>
      </c>
      <c r="V37" s="16">
        <f t="shared" si="29"/>
        <v>0</v>
      </c>
      <c r="W37" s="17">
        <f t="shared" si="30"/>
        <v>500</v>
      </c>
      <c r="X37" s="8">
        <f t="shared" si="4"/>
        <v>32</v>
      </c>
      <c r="Y37" s="8">
        <f t="shared" si="5"/>
        <v>0</v>
      </c>
      <c r="Z37" s="8">
        <f t="shared" si="6"/>
        <v>0</v>
      </c>
      <c r="AA37" s="8">
        <f t="shared" si="7"/>
        <v>0</v>
      </c>
      <c r="AB37" s="8">
        <f t="shared" si="8"/>
        <v>0</v>
      </c>
      <c r="AC37" s="8">
        <f t="shared" si="9"/>
        <v>0</v>
      </c>
      <c r="AD37" s="8">
        <f t="shared" si="10"/>
        <v>32</v>
      </c>
      <c r="AE37" s="8">
        <f t="shared" si="11"/>
        <v>32</v>
      </c>
      <c r="AF37" s="8">
        <f t="shared" si="12"/>
        <v>0</v>
      </c>
      <c r="AG37" s="8">
        <f t="shared" si="13"/>
        <v>0</v>
      </c>
      <c r="AH37" s="8">
        <f t="shared" si="14"/>
        <v>0</v>
      </c>
      <c r="AI37" s="8">
        <f t="shared" si="15"/>
        <v>0</v>
      </c>
      <c r="AJ37" s="8">
        <f t="shared" si="16"/>
        <v>0</v>
      </c>
      <c r="AK37" s="8">
        <f t="shared" si="17"/>
        <v>32</v>
      </c>
      <c r="AL37" s="8">
        <f t="shared" si="31"/>
        <v>256</v>
      </c>
      <c r="AM37" s="8">
        <f t="shared" si="31"/>
        <v>0</v>
      </c>
      <c r="AN37" s="8">
        <f t="shared" si="31"/>
        <v>0</v>
      </c>
      <c r="AO37" s="8">
        <f t="shared" si="31"/>
        <v>0</v>
      </c>
      <c r="AP37" s="8">
        <f t="shared" si="31"/>
        <v>180</v>
      </c>
      <c r="AQ37" s="8">
        <f t="shared" si="31"/>
        <v>0</v>
      </c>
      <c r="AR37" s="8">
        <f t="shared" si="18"/>
        <v>436</v>
      </c>
      <c r="AT37" s="8">
        <v>30.8</v>
      </c>
      <c r="AU37" s="8">
        <v>30.8</v>
      </c>
      <c r="AW37" s="202">
        <v>32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 s="8">
        <f t="shared" si="19"/>
        <v>32</v>
      </c>
      <c r="BD37" s="202">
        <v>32</v>
      </c>
      <c r="BE37" s="202">
        <v>0</v>
      </c>
      <c r="BF37" s="202">
        <v>0</v>
      </c>
      <c r="BG37" s="202">
        <v>0</v>
      </c>
      <c r="BH37" s="202">
        <v>0</v>
      </c>
      <c r="BI37" s="202">
        <v>0</v>
      </c>
      <c r="BJ37" s="8">
        <f t="shared" si="20"/>
        <v>32</v>
      </c>
      <c r="BL37" s="8">
        <f t="shared" si="21"/>
        <v>30.8</v>
      </c>
      <c r="BM37" s="8">
        <f t="shared" si="22"/>
        <v>30.8</v>
      </c>
      <c r="BN37" s="8">
        <f t="shared" si="23"/>
        <v>32</v>
      </c>
      <c r="BO37" s="8">
        <f t="shared" si="24"/>
        <v>32</v>
      </c>
      <c r="BP37" s="139">
        <f t="shared" si="25"/>
        <v>-1.1999999999999993</v>
      </c>
      <c r="BQ37" s="139">
        <f t="shared" si="26"/>
        <v>-1.1999999999999993</v>
      </c>
    </row>
    <row r="38" spans="1:69">
      <c r="A38" s="8" t="s">
        <v>80</v>
      </c>
      <c r="B38" s="15">
        <f>'[3]13'!B40</f>
        <v>320</v>
      </c>
      <c r="C38" s="16">
        <f>'[3]13'!C40</f>
        <v>0</v>
      </c>
      <c r="D38" s="16">
        <f>'[3]13'!D40</f>
        <v>0</v>
      </c>
      <c r="E38" s="16">
        <f>'[3]13'!E40</f>
        <v>0</v>
      </c>
      <c r="F38" s="16">
        <f>'[3]13'!F40</f>
        <v>890</v>
      </c>
      <c r="G38" s="16">
        <f>'[3]13'!G40</f>
        <v>0</v>
      </c>
      <c r="H38" s="17">
        <f t="shared" si="27"/>
        <v>1210</v>
      </c>
      <c r="I38" s="15">
        <f>'[3]13'!J40</f>
        <v>320</v>
      </c>
      <c r="J38" s="16">
        <f>'[3]13'!K40</f>
        <v>0</v>
      </c>
      <c r="K38" s="16">
        <f>'[3]13'!L40</f>
        <v>0</v>
      </c>
      <c r="L38" s="16">
        <f>'[3]13'!M40</f>
        <v>0</v>
      </c>
      <c r="M38" s="16">
        <f>'[3]13'!N40</f>
        <v>180</v>
      </c>
      <c r="N38" s="16">
        <f>'[3]13'!O40</f>
        <v>0</v>
      </c>
      <c r="O38" s="17">
        <f t="shared" si="28"/>
        <v>500</v>
      </c>
      <c r="P38" s="18">
        <f>frq!C38</f>
        <v>1</v>
      </c>
      <c r="Q38" s="15">
        <f t="shared" si="29"/>
        <v>320</v>
      </c>
      <c r="R38" s="16">
        <f t="shared" si="29"/>
        <v>0</v>
      </c>
      <c r="S38" s="16">
        <f t="shared" si="29"/>
        <v>0</v>
      </c>
      <c r="T38" s="16">
        <f t="shared" si="29"/>
        <v>0</v>
      </c>
      <c r="U38" s="16">
        <f t="shared" si="29"/>
        <v>180</v>
      </c>
      <c r="V38" s="16">
        <f t="shared" si="29"/>
        <v>0</v>
      </c>
      <c r="W38" s="17">
        <f t="shared" si="30"/>
        <v>500</v>
      </c>
      <c r="X38" s="8">
        <f t="shared" si="4"/>
        <v>32</v>
      </c>
      <c r="Y38" s="8">
        <f t="shared" si="5"/>
        <v>0</v>
      </c>
      <c r="Z38" s="8">
        <f t="shared" si="6"/>
        <v>0</v>
      </c>
      <c r="AA38" s="8">
        <f t="shared" si="7"/>
        <v>0</v>
      </c>
      <c r="AB38" s="8">
        <f t="shared" si="8"/>
        <v>0</v>
      </c>
      <c r="AC38" s="8">
        <f t="shared" si="9"/>
        <v>0</v>
      </c>
      <c r="AD38" s="8">
        <f t="shared" si="10"/>
        <v>32</v>
      </c>
      <c r="AE38" s="8">
        <f t="shared" si="11"/>
        <v>32</v>
      </c>
      <c r="AF38" s="8">
        <f t="shared" si="12"/>
        <v>0</v>
      </c>
      <c r="AG38" s="8">
        <f t="shared" si="13"/>
        <v>0</v>
      </c>
      <c r="AH38" s="8">
        <f t="shared" si="14"/>
        <v>0</v>
      </c>
      <c r="AI38" s="8">
        <f t="shared" si="15"/>
        <v>0</v>
      </c>
      <c r="AJ38" s="8">
        <f t="shared" si="16"/>
        <v>0</v>
      </c>
      <c r="AK38" s="8">
        <f t="shared" si="17"/>
        <v>32</v>
      </c>
      <c r="AL38" s="8">
        <f t="shared" si="31"/>
        <v>256</v>
      </c>
      <c r="AM38" s="8">
        <f t="shared" si="31"/>
        <v>0</v>
      </c>
      <c r="AN38" s="8">
        <f t="shared" si="31"/>
        <v>0</v>
      </c>
      <c r="AO38" s="8">
        <f t="shared" si="31"/>
        <v>0</v>
      </c>
      <c r="AP38" s="8">
        <f t="shared" si="31"/>
        <v>180</v>
      </c>
      <c r="AQ38" s="8">
        <f t="shared" si="31"/>
        <v>0</v>
      </c>
      <c r="AR38" s="8">
        <f t="shared" si="18"/>
        <v>436</v>
      </c>
      <c r="AT38" s="8">
        <v>30.8</v>
      </c>
      <c r="AU38" s="8">
        <v>30.8</v>
      </c>
      <c r="AW38" s="202">
        <v>32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 s="8">
        <f t="shared" si="19"/>
        <v>32</v>
      </c>
      <c r="BD38" s="202">
        <v>32</v>
      </c>
      <c r="BE38" s="202">
        <v>0</v>
      </c>
      <c r="BF38" s="202">
        <v>0</v>
      </c>
      <c r="BG38" s="202">
        <v>0</v>
      </c>
      <c r="BH38" s="202">
        <v>0</v>
      </c>
      <c r="BI38" s="202">
        <v>0</v>
      </c>
      <c r="BJ38" s="8">
        <f t="shared" si="20"/>
        <v>32</v>
      </c>
      <c r="BL38" s="8">
        <f t="shared" si="21"/>
        <v>30.8</v>
      </c>
      <c r="BM38" s="8">
        <f t="shared" si="22"/>
        <v>30.8</v>
      </c>
      <c r="BN38" s="8">
        <f t="shared" si="23"/>
        <v>32</v>
      </c>
      <c r="BO38" s="8">
        <f t="shared" si="24"/>
        <v>32</v>
      </c>
      <c r="BP38" s="139">
        <f t="shared" si="25"/>
        <v>-1.1999999999999993</v>
      </c>
      <c r="BQ38" s="139">
        <f t="shared" si="26"/>
        <v>-1.1999999999999993</v>
      </c>
    </row>
    <row r="39" spans="1:69">
      <c r="A39" s="8" t="s">
        <v>81</v>
      </c>
      <c r="B39" s="15">
        <f>'[3]13'!B41</f>
        <v>320</v>
      </c>
      <c r="C39" s="16">
        <f>'[3]13'!C41</f>
        <v>0</v>
      </c>
      <c r="D39" s="16">
        <f>'[3]13'!D41</f>
        <v>0</v>
      </c>
      <c r="E39" s="16">
        <f>'[3]13'!E41</f>
        <v>0</v>
      </c>
      <c r="F39" s="16">
        <f>'[3]13'!F41</f>
        <v>890</v>
      </c>
      <c r="G39" s="16">
        <f>'[3]13'!G41</f>
        <v>0</v>
      </c>
      <c r="H39" s="17">
        <f t="shared" si="27"/>
        <v>1210</v>
      </c>
      <c r="I39" s="15">
        <f>'[3]13'!J41</f>
        <v>320</v>
      </c>
      <c r="J39" s="16">
        <f>'[3]13'!K41</f>
        <v>0</v>
      </c>
      <c r="K39" s="16">
        <f>'[3]13'!L41</f>
        <v>0</v>
      </c>
      <c r="L39" s="16">
        <f>'[3]13'!M41</f>
        <v>0</v>
      </c>
      <c r="M39" s="16">
        <f>'[3]13'!N41</f>
        <v>180</v>
      </c>
      <c r="N39" s="16">
        <f>'[3]13'!O41</f>
        <v>0</v>
      </c>
      <c r="O39" s="17">
        <f t="shared" si="28"/>
        <v>500</v>
      </c>
      <c r="P39" s="18">
        <f>frq!C39</f>
        <v>1</v>
      </c>
      <c r="Q39" s="15">
        <f t="shared" si="29"/>
        <v>320</v>
      </c>
      <c r="R39" s="16">
        <f t="shared" si="29"/>
        <v>0</v>
      </c>
      <c r="S39" s="16">
        <f t="shared" si="29"/>
        <v>0</v>
      </c>
      <c r="T39" s="16">
        <f t="shared" si="29"/>
        <v>0</v>
      </c>
      <c r="U39" s="16">
        <f t="shared" si="29"/>
        <v>180</v>
      </c>
      <c r="V39" s="16">
        <f t="shared" si="29"/>
        <v>0</v>
      </c>
      <c r="W39" s="17">
        <f t="shared" si="30"/>
        <v>500</v>
      </c>
      <c r="X39" s="8">
        <f t="shared" si="4"/>
        <v>32</v>
      </c>
      <c r="Y39" s="8">
        <f t="shared" si="5"/>
        <v>0</v>
      </c>
      <c r="Z39" s="8">
        <f t="shared" si="6"/>
        <v>0</v>
      </c>
      <c r="AA39" s="8">
        <f t="shared" si="7"/>
        <v>0</v>
      </c>
      <c r="AB39" s="8">
        <f t="shared" si="8"/>
        <v>0</v>
      </c>
      <c r="AC39" s="8">
        <f t="shared" si="9"/>
        <v>0</v>
      </c>
      <c r="AD39" s="8">
        <f t="shared" si="10"/>
        <v>32</v>
      </c>
      <c r="AE39" s="8">
        <f t="shared" si="11"/>
        <v>32</v>
      </c>
      <c r="AF39" s="8">
        <f t="shared" si="12"/>
        <v>0</v>
      </c>
      <c r="AG39" s="8">
        <f t="shared" si="13"/>
        <v>0</v>
      </c>
      <c r="AH39" s="8">
        <f t="shared" si="14"/>
        <v>0</v>
      </c>
      <c r="AI39" s="8">
        <f t="shared" si="15"/>
        <v>0</v>
      </c>
      <c r="AJ39" s="8">
        <f t="shared" si="16"/>
        <v>0</v>
      </c>
      <c r="AK39" s="8">
        <f t="shared" si="17"/>
        <v>32</v>
      </c>
      <c r="AL39" s="8">
        <f t="shared" si="31"/>
        <v>256</v>
      </c>
      <c r="AM39" s="8">
        <f t="shared" si="31"/>
        <v>0</v>
      </c>
      <c r="AN39" s="8">
        <f t="shared" si="31"/>
        <v>0</v>
      </c>
      <c r="AO39" s="8">
        <f t="shared" si="31"/>
        <v>0</v>
      </c>
      <c r="AP39" s="8">
        <f t="shared" si="31"/>
        <v>180</v>
      </c>
      <c r="AQ39" s="8">
        <f t="shared" si="31"/>
        <v>0</v>
      </c>
      <c r="AR39" s="8">
        <f t="shared" si="18"/>
        <v>436</v>
      </c>
      <c r="AT39" s="8">
        <v>30.8</v>
      </c>
      <c r="AU39" s="8">
        <v>30.8</v>
      </c>
      <c r="AW39" s="202">
        <v>32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 s="8">
        <f t="shared" si="19"/>
        <v>32</v>
      </c>
      <c r="BD39" s="202">
        <v>32</v>
      </c>
      <c r="BE39" s="202">
        <v>0</v>
      </c>
      <c r="BF39" s="202">
        <v>0</v>
      </c>
      <c r="BG39" s="202">
        <v>0</v>
      </c>
      <c r="BH39" s="202">
        <v>0</v>
      </c>
      <c r="BI39" s="202">
        <v>0</v>
      </c>
      <c r="BJ39" s="8">
        <f t="shared" si="20"/>
        <v>32</v>
      </c>
      <c r="BL39" s="8">
        <f t="shared" si="21"/>
        <v>30.8</v>
      </c>
      <c r="BM39" s="8">
        <f t="shared" si="22"/>
        <v>30.8</v>
      </c>
      <c r="BN39" s="8">
        <f t="shared" si="23"/>
        <v>32</v>
      </c>
      <c r="BO39" s="8">
        <f t="shared" si="24"/>
        <v>32</v>
      </c>
      <c r="BP39" s="139">
        <f t="shared" si="25"/>
        <v>-1.1999999999999993</v>
      </c>
      <c r="BQ39" s="139">
        <f t="shared" si="26"/>
        <v>-1.1999999999999993</v>
      </c>
    </row>
    <row r="40" spans="1:69">
      <c r="A40" s="8" t="s">
        <v>82</v>
      </c>
      <c r="B40" s="15">
        <f>'[3]13'!B42</f>
        <v>320</v>
      </c>
      <c r="C40" s="16">
        <f>'[3]13'!C42</f>
        <v>0</v>
      </c>
      <c r="D40" s="16">
        <f>'[3]13'!D42</f>
        <v>0</v>
      </c>
      <c r="E40" s="16">
        <f>'[3]13'!E42</f>
        <v>0</v>
      </c>
      <c r="F40" s="16">
        <f>'[3]13'!F42</f>
        <v>890</v>
      </c>
      <c r="G40" s="16">
        <f>'[3]13'!G42</f>
        <v>0</v>
      </c>
      <c r="H40" s="17">
        <f t="shared" si="27"/>
        <v>1210</v>
      </c>
      <c r="I40" s="15">
        <f>'[3]13'!J42</f>
        <v>320</v>
      </c>
      <c r="J40" s="16">
        <f>'[3]13'!K42</f>
        <v>0</v>
      </c>
      <c r="K40" s="16">
        <f>'[3]13'!L42</f>
        <v>0</v>
      </c>
      <c r="L40" s="16">
        <f>'[3]13'!M42</f>
        <v>0</v>
      </c>
      <c r="M40" s="16">
        <f>'[3]13'!N42</f>
        <v>180</v>
      </c>
      <c r="N40" s="16">
        <f>'[3]13'!O42</f>
        <v>0</v>
      </c>
      <c r="O40" s="17">
        <f t="shared" si="28"/>
        <v>500</v>
      </c>
      <c r="P40" s="18">
        <f>frq!C40</f>
        <v>1</v>
      </c>
      <c r="Q40" s="15">
        <f t="shared" si="29"/>
        <v>320</v>
      </c>
      <c r="R40" s="16">
        <f t="shared" si="29"/>
        <v>0</v>
      </c>
      <c r="S40" s="16">
        <f t="shared" si="29"/>
        <v>0</v>
      </c>
      <c r="T40" s="16">
        <f t="shared" si="29"/>
        <v>0</v>
      </c>
      <c r="U40" s="16">
        <f t="shared" si="29"/>
        <v>180</v>
      </c>
      <c r="V40" s="16">
        <f t="shared" si="29"/>
        <v>0</v>
      </c>
      <c r="W40" s="17">
        <f t="shared" si="30"/>
        <v>500</v>
      </c>
      <c r="X40" s="8">
        <f t="shared" si="4"/>
        <v>32</v>
      </c>
      <c r="Y40" s="8">
        <f t="shared" si="5"/>
        <v>0</v>
      </c>
      <c r="Z40" s="8">
        <f t="shared" si="6"/>
        <v>0</v>
      </c>
      <c r="AA40" s="8">
        <f t="shared" si="7"/>
        <v>0</v>
      </c>
      <c r="AB40" s="8">
        <f t="shared" si="8"/>
        <v>0</v>
      </c>
      <c r="AC40" s="8">
        <f t="shared" si="9"/>
        <v>0</v>
      </c>
      <c r="AD40" s="8">
        <f t="shared" si="10"/>
        <v>32</v>
      </c>
      <c r="AE40" s="8">
        <f t="shared" si="11"/>
        <v>32</v>
      </c>
      <c r="AF40" s="8">
        <f t="shared" si="12"/>
        <v>0</v>
      </c>
      <c r="AG40" s="8">
        <f t="shared" si="13"/>
        <v>0</v>
      </c>
      <c r="AH40" s="8">
        <f t="shared" si="14"/>
        <v>0</v>
      </c>
      <c r="AI40" s="8">
        <f t="shared" si="15"/>
        <v>0</v>
      </c>
      <c r="AJ40" s="8">
        <f t="shared" si="16"/>
        <v>0</v>
      </c>
      <c r="AK40" s="8">
        <f t="shared" si="17"/>
        <v>32</v>
      </c>
      <c r="AL40" s="8">
        <f t="shared" si="31"/>
        <v>256</v>
      </c>
      <c r="AM40" s="8">
        <f t="shared" si="31"/>
        <v>0</v>
      </c>
      <c r="AN40" s="8">
        <f t="shared" si="31"/>
        <v>0</v>
      </c>
      <c r="AO40" s="8">
        <f t="shared" si="31"/>
        <v>0</v>
      </c>
      <c r="AP40" s="8">
        <f t="shared" si="31"/>
        <v>180</v>
      </c>
      <c r="AQ40" s="8">
        <f t="shared" si="31"/>
        <v>0</v>
      </c>
      <c r="AR40" s="8">
        <f t="shared" si="18"/>
        <v>436</v>
      </c>
      <c r="AT40" s="8">
        <v>30.8</v>
      </c>
      <c r="AU40" s="8">
        <v>30.8</v>
      </c>
      <c r="AW40" s="202">
        <v>32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 s="8">
        <f t="shared" si="19"/>
        <v>32</v>
      </c>
      <c r="BD40" s="202">
        <v>32</v>
      </c>
      <c r="BE40" s="202">
        <v>0</v>
      </c>
      <c r="BF40" s="202">
        <v>0</v>
      </c>
      <c r="BG40" s="202">
        <v>0</v>
      </c>
      <c r="BH40" s="202">
        <v>0</v>
      </c>
      <c r="BI40" s="202">
        <v>0</v>
      </c>
      <c r="BJ40" s="8">
        <f t="shared" si="20"/>
        <v>32</v>
      </c>
      <c r="BL40" s="8">
        <f t="shared" si="21"/>
        <v>30.8</v>
      </c>
      <c r="BM40" s="8">
        <f t="shared" si="22"/>
        <v>30.8</v>
      </c>
      <c r="BN40" s="8">
        <f t="shared" si="23"/>
        <v>32</v>
      </c>
      <c r="BO40" s="8">
        <f t="shared" si="24"/>
        <v>32</v>
      </c>
      <c r="BP40" s="139">
        <f t="shared" si="25"/>
        <v>-1.1999999999999993</v>
      </c>
      <c r="BQ40" s="139">
        <f t="shared" si="26"/>
        <v>-1.1999999999999993</v>
      </c>
    </row>
    <row r="41" spans="1:69">
      <c r="A41" s="8" t="s">
        <v>83</v>
      </c>
      <c r="B41" s="15">
        <f>'[3]13'!B43</f>
        <v>320</v>
      </c>
      <c r="C41" s="16">
        <f>'[3]13'!C43</f>
        <v>0</v>
      </c>
      <c r="D41" s="16">
        <f>'[3]13'!D43</f>
        <v>0</v>
      </c>
      <c r="E41" s="16">
        <f>'[3]13'!E43</f>
        <v>0</v>
      </c>
      <c r="F41" s="16">
        <f>'[3]13'!F43</f>
        <v>890</v>
      </c>
      <c r="G41" s="16">
        <f>'[3]13'!G43</f>
        <v>0</v>
      </c>
      <c r="H41" s="17">
        <f t="shared" si="27"/>
        <v>1210</v>
      </c>
      <c r="I41" s="15">
        <f>'[3]13'!J43</f>
        <v>320</v>
      </c>
      <c r="J41" s="16">
        <f>'[3]13'!K43</f>
        <v>0</v>
      </c>
      <c r="K41" s="16">
        <f>'[3]13'!L43</f>
        <v>0</v>
      </c>
      <c r="L41" s="16">
        <f>'[3]13'!M43</f>
        <v>0</v>
      </c>
      <c r="M41" s="16">
        <f>'[3]13'!N43</f>
        <v>167</v>
      </c>
      <c r="N41" s="16">
        <f>'[3]13'!O43</f>
        <v>0</v>
      </c>
      <c r="O41" s="17">
        <f t="shared" si="28"/>
        <v>487</v>
      </c>
      <c r="P41" s="18">
        <f>frq!C41</f>
        <v>1</v>
      </c>
      <c r="Q41" s="15">
        <f t="shared" si="29"/>
        <v>320</v>
      </c>
      <c r="R41" s="16">
        <f t="shared" si="29"/>
        <v>0</v>
      </c>
      <c r="S41" s="16">
        <f t="shared" si="29"/>
        <v>0</v>
      </c>
      <c r="T41" s="16">
        <f t="shared" si="29"/>
        <v>0</v>
      </c>
      <c r="U41" s="16">
        <f t="shared" si="29"/>
        <v>167</v>
      </c>
      <c r="V41" s="16">
        <f t="shared" si="29"/>
        <v>0</v>
      </c>
      <c r="W41" s="17">
        <f t="shared" si="30"/>
        <v>487</v>
      </c>
      <c r="X41" s="8">
        <f t="shared" si="4"/>
        <v>32</v>
      </c>
      <c r="Y41" s="8">
        <f t="shared" si="5"/>
        <v>0</v>
      </c>
      <c r="Z41" s="8">
        <f t="shared" si="6"/>
        <v>0</v>
      </c>
      <c r="AA41" s="8">
        <f t="shared" si="7"/>
        <v>0</v>
      </c>
      <c r="AB41" s="8">
        <f t="shared" si="8"/>
        <v>0</v>
      </c>
      <c r="AC41" s="8">
        <f t="shared" si="9"/>
        <v>0</v>
      </c>
      <c r="AD41" s="8">
        <f t="shared" si="10"/>
        <v>32</v>
      </c>
      <c r="AE41" s="8">
        <f t="shared" si="11"/>
        <v>32</v>
      </c>
      <c r="AF41" s="8">
        <f t="shared" si="12"/>
        <v>0</v>
      </c>
      <c r="AG41" s="8">
        <f t="shared" si="13"/>
        <v>0</v>
      </c>
      <c r="AH41" s="8">
        <f t="shared" si="14"/>
        <v>0</v>
      </c>
      <c r="AI41" s="8">
        <f t="shared" si="15"/>
        <v>0</v>
      </c>
      <c r="AJ41" s="8">
        <f t="shared" si="16"/>
        <v>0</v>
      </c>
      <c r="AK41" s="8">
        <f t="shared" si="17"/>
        <v>32</v>
      </c>
      <c r="AL41" s="8">
        <f t="shared" si="31"/>
        <v>256</v>
      </c>
      <c r="AM41" s="8">
        <f t="shared" si="31"/>
        <v>0</v>
      </c>
      <c r="AN41" s="8">
        <f t="shared" si="31"/>
        <v>0</v>
      </c>
      <c r="AO41" s="8">
        <f t="shared" si="31"/>
        <v>0</v>
      </c>
      <c r="AP41" s="8">
        <f t="shared" si="31"/>
        <v>167</v>
      </c>
      <c r="AQ41" s="8">
        <f t="shared" si="31"/>
        <v>0</v>
      </c>
      <c r="AR41" s="8">
        <f t="shared" si="18"/>
        <v>423</v>
      </c>
      <c r="AT41" s="8">
        <v>30.8</v>
      </c>
      <c r="AU41" s="8">
        <v>30.8</v>
      </c>
      <c r="AW41" s="202">
        <v>32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 s="8">
        <f t="shared" si="19"/>
        <v>32</v>
      </c>
      <c r="BD41" s="202">
        <v>32</v>
      </c>
      <c r="BE41" s="202">
        <v>0</v>
      </c>
      <c r="BF41" s="202">
        <v>0</v>
      </c>
      <c r="BG41" s="202">
        <v>0</v>
      </c>
      <c r="BH41" s="202">
        <v>0</v>
      </c>
      <c r="BI41" s="202">
        <v>0</v>
      </c>
      <c r="BJ41" s="8">
        <f t="shared" si="20"/>
        <v>32</v>
      </c>
      <c r="BL41" s="8">
        <f t="shared" si="21"/>
        <v>30.8</v>
      </c>
      <c r="BM41" s="8">
        <f t="shared" si="22"/>
        <v>30.8</v>
      </c>
      <c r="BN41" s="8">
        <f t="shared" si="23"/>
        <v>32</v>
      </c>
      <c r="BO41" s="8">
        <f t="shared" si="24"/>
        <v>32</v>
      </c>
      <c r="BP41" s="139">
        <f t="shared" si="25"/>
        <v>-1.1999999999999993</v>
      </c>
      <c r="BQ41" s="139">
        <f t="shared" si="26"/>
        <v>-1.1999999999999993</v>
      </c>
    </row>
    <row r="42" spans="1:69">
      <c r="A42" s="8" t="s">
        <v>84</v>
      </c>
      <c r="B42" s="15">
        <f>'[3]13'!B44</f>
        <v>320</v>
      </c>
      <c r="C42" s="16">
        <f>'[3]13'!C44</f>
        <v>0</v>
      </c>
      <c r="D42" s="16">
        <f>'[3]13'!D44</f>
        <v>0</v>
      </c>
      <c r="E42" s="16">
        <f>'[3]13'!E44</f>
        <v>0</v>
      </c>
      <c r="F42" s="16">
        <f>'[3]13'!F44</f>
        <v>890</v>
      </c>
      <c r="G42" s="16">
        <f>'[3]13'!G44</f>
        <v>0</v>
      </c>
      <c r="H42" s="17">
        <f t="shared" si="27"/>
        <v>1210</v>
      </c>
      <c r="I42" s="15">
        <f>'[3]13'!J44</f>
        <v>320</v>
      </c>
      <c r="J42" s="16">
        <f>'[3]13'!K44</f>
        <v>0</v>
      </c>
      <c r="K42" s="16">
        <f>'[3]13'!L44</f>
        <v>0</v>
      </c>
      <c r="L42" s="16">
        <f>'[3]13'!M44</f>
        <v>0</v>
      </c>
      <c r="M42" s="16">
        <f>'[3]13'!N44</f>
        <v>167</v>
      </c>
      <c r="N42" s="16">
        <f>'[3]13'!O44</f>
        <v>0</v>
      </c>
      <c r="O42" s="17">
        <f t="shared" si="28"/>
        <v>487</v>
      </c>
      <c r="P42" s="18">
        <f>frq!C42</f>
        <v>1</v>
      </c>
      <c r="Q42" s="15">
        <f t="shared" si="29"/>
        <v>320</v>
      </c>
      <c r="R42" s="16">
        <f t="shared" si="29"/>
        <v>0</v>
      </c>
      <c r="S42" s="16">
        <f t="shared" si="29"/>
        <v>0</v>
      </c>
      <c r="T42" s="16">
        <f t="shared" si="29"/>
        <v>0</v>
      </c>
      <c r="U42" s="16">
        <f t="shared" si="29"/>
        <v>167</v>
      </c>
      <c r="V42" s="16">
        <f t="shared" si="29"/>
        <v>0</v>
      </c>
      <c r="W42" s="17">
        <f t="shared" si="30"/>
        <v>487</v>
      </c>
      <c r="X42" s="8">
        <f t="shared" si="4"/>
        <v>32</v>
      </c>
      <c r="Y42" s="8">
        <f t="shared" si="5"/>
        <v>0</v>
      </c>
      <c r="Z42" s="8">
        <f t="shared" si="6"/>
        <v>0</v>
      </c>
      <c r="AA42" s="8">
        <f t="shared" si="7"/>
        <v>0</v>
      </c>
      <c r="AB42" s="8">
        <f t="shared" si="8"/>
        <v>0</v>
      </c>
      <c r="AC42" s="8">
        <f t="shared" si="9"/>
        <v>0</v>
      </c>
      <c r="AD42" s="8">
        <f t="shared" si="10"/>
        <v>32</v>
      </c>
      <c r="AE42" s="8">
        <f t="shared" si="11"/>
        <v>32</v>
      </c>
      <c r="AF42" s="8">
        <f t="shared" si="12"/>
        <v>0</v>
      </c>
      <c r="AG42" s="8">
        <f t="shared" si="13"/>
        <v>0</v>
      </c>
      <c r="AH42" s="8">
        <f t="shared" si="14"/>
        <v>0</v>
      </c>
      <c r="AI42" s="8">
        <f t="shared" si="15"/>
        <v>0</v>
      </c>
      <c r="AJ42" s="8">
        <f t="shared" si="16"/>
        <v>0</v>
      </c>
      <c r="AK42" s="8">
        <f t="shared" si="17"/>
        <v>32</v>
      </c>
      <c r="AL42" s="8">
        <f t="shared" si="31"/>
        <v>256</v>
      </c>
      <c r="AM42" s="8">
        <f t="shared" si="31"/>
        <v>0</v>
      </c>
      <c r="AN42" s="8">
        <f t="shared" si="31"/>
        <v>0</v>
      </c>
      <c r="AO42" s="8">
        <f t="shared" si="31"/>
        <v>0</v>
      </c>
      <c r="AP42" s="8">
        <f t="shared" si="31"/>
        <v>167</v>
      </c>
      <c r="AQ42" s="8">
        <f t="shared" si="31"/>
        <v>0</v>
      </c>
      <c r="AR42" s="8">
        <f t="shared" si="18"/>
        <v>423</v>
      </c>
      <c r="AT42" s="8">
        <v>30.8</v>
      </c>
      <c r="AU42" s="8">
        <v>30.8</v>
      </c>
      <c r="AW42" s="202">
        <v>32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 s="8">
        <f t="shared" si="19"/>
        <v>32</v>
      </c>
      <c r="BD42" s="202">
        <v>32</v>
      </c>
      <c r="BE42" s="202">
        <v>0</v>
      </c>
      <c r="BF42" s="202">
        <v>0</v>
      </c>
      <c r="BG42" s="202">
        <v>0</v>
      </c>
      <c r="BH42" s="202">
        <v>0</v>
      </c>
      <c r="BI42" s="202">
        <v>0</v>
      </c>
      <c r="BJ42" s="8">
        <f t="shared" si="20"/>
        <v>32</v>
      </c>
      <c r="BL42" s="8">
        <f t="shared" si="21"/>
        <v>30.8</v>
      </c>
      <c r="BM42" s="8">
        <f t="shared" si="22"/>
        <v>30.8</v>
      </c>
      <c r="BN42" s="8">
        <f t="shared" si="23"/>
        <v>32</v>
      </c>
      <c r="BO42" s="8">
        <f t="shared" si="24"/>
        <v>32</v>
      </c>
      <c r="BP42" s="139">
        <f t="shared" si="25"/>
        <v>-1.1999999999999993</v>
      </c>
      <c r="BQ42" s="139">
        <f t="shared" si="26"/>
        <v>-1.1999999999999993</v>
      </c>
    </row>
    <row r="43" spans="1:69">
      <c r="A43" s="8" t="s">
        <v>85</v>
      </c>
      <c r="B43" s="15">
        <f>'[3]13'!B45</f>
        <v>320</v>
      </c>
      <c r="C43" s="16">
        <f>'[3]13'!C45</f>
        <v>0</v>
      </c>
      <c r="D43" s="16">
        <f>'[3]13'!D45</f>
        <v>0</v>
      </c>
      <c r="E43" s="16">
        <f>'[3]13'!E45</f>
        <v>0</v>
      </c>
      <c r="F43" s="16">
        <f>'[3]13'!F45</f>
        <v>890</v>
      </c>
      <c r="G43" s="16">
        <f>'[3]13'!G45</f>
        <v>0</v>
      </c>
      <c r="H43" s="17">
        <f t="shared" si="27"/>
        <v>1210</v>
      </c>
      <c r="I43" s="15">
        <f>'[3]13'!J45</f>
        <v>320</v>
      </c>
      <c r="J43" s="16">
        <f>'[3]13'!K45</f>
        <v>0</v>
      </c>
      <c r="K43" s="16">
        <f>'[3]13'!L45</f>
        <v>0</v>
      </c>
      <c r="L43" s="16">
        <f>'[3]13'!M45</f>
        <v>0</v>
      </c>
      <c r="M43" s="16">
        <f>'[3]13'!N45</f>
        <v>180</v>
      </c>
      <c r="N43" s="16">
        <f>'[3]13'!O45</f>
        <v>0</v>
      </c>
      <c r="O43" s="17">
        <f t="shared" si="28"/>
        <v>500</v>
      </c>
      <c r="P43" s="18">
        <f>frq!C43</f>
        <v>1</v>
      </c>
      <c r="Q43" s="15">
        <f t="shared" si="29"/>
        <v>320</v>
      </c>
      <c r="R43" s="16">
        <f t="shared" si="29"/>
        <v>0</v>
      </c>
      <c r="S43" s="16">
        <f t="shared" si="29"/>
        <v>0</v>
      </c>
      <c r="T43" s="16">
        <f t="shared" si="29"/>
        <v>0</v>
      </c>
      <c r="U43" s="16">
        <f t="shared" si="29"/>
        <v>180</v>
      </c>
      <c r="V43" s="16">
        <f t="shared" si="29"/>
        <v>0</v>
      </c>
      <c r="W43" s="17">
        <f t="shared" si="30"/>
        <v>500</v>
      </c>
      <c r="X43" s="8">
        <f t="shared" si="4"/>
        <v>32</v>
      </c>
      <c r="Y43" s="8">
        <f t="shared" si="5"/>
        <v>0</v>
      </c>
      <c r="Z43" s="8">
        <f t="shared" si="6"/>
        <v>0</v>
      </c>
      <c r="AA43" s="8">
        <f t="shared" si="7"/>
        <v>0</v>
      </c>
      <c r="AB43" s="8">
        <f t="shared" si="8"/>
        <v>0</v>
      </c>
      <c r="AC43" s="8">
        <f t="shared" si="9"/>
        <v>0</v>
      </c>
      <c r="AD43" s="8">
        <f t="shared" si="10"/>
        <v>32</v>
      </c>
      <c r="AE43" s="8">
        <f t="shared" si="11"/>
        <v>32</v>
      </c>
      <c r="AF43" s="8">
        <f t="shared" si="12"/>
        <v>0</v>
      </c>
      <c r="AG43" s="8">
        <f t="shared" si="13"/>
        <v>0</v>
      </c>
      <c r="AH43" s="8">
        <f t="shared" si="14"/>
        <v>0</v>
      </c>
      <c r="AI43" s="8">
        <f t="shared" si="15"/>
        <v>0</v>
      </c>
      <c r="AJ43" s="8">
        <f t="shared" si="16"/>
        <v>0</v>
      </c>
      <c r="AK43" s="8">
        <f t="shared" si="17"/>
        <v>32</v>
      </c>
      <c r="AL43" s="8">
        <f t="shared" si="31"/>
        <v>256</v>
      </c>
      <c r="AM43" s="8">
        <f t="shared" si="31"/>
        <v>0</v>
      </c>
      <c r="AN43" s="8">
        <f t="shared" si="31"/>
        <v>0</v>
      </c>
      <c r="AO43" s="8">
        <f t="shared" si="31"/>
        <v>0</v>
      </c>
      <c r="AP43" s="8">
        <f t="shared" si="31"/>
        <v>180</v>
      </c>
      <c r="AQ43" s="8">
        <f t="shared" si="31"/>
        <v>0</v>
      </c>
      <c r="AR43" s="8">
        <f t="shared" si="18"/>
        <v>436</v>
      </c>
      <c r="AT43" s="8">
        <v>30.8</v>
      </c>
      <c r="AU43" s="8">
        <v>30.8</v>
      </c>
      <c r="AW43" s="202">
        <v>32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 s="8">
        <f t="shared" si="19"/>
        <v>32</v>
      </c>
      <c r="BD43" s="202">
        <v>32</v>
      </c>
      <c r="BE43" s="202">
        <v>0</v>
      </c>
      <c r="BF43" s="202">
        <v>0</v>
      </c>
      <c r="BG43" s="202">
        <v>0</v>
      </c>
      <c r="BH43" s="202">
        <v>0</v>
      </c>
      <c r="BI43" s="202">
        <v>0</v>
      </c>
      <c r="BJ43" s="8">
        <f t="shared" si="20"/>
        <v>32</v>
      </c>
      <c r="BL43" s="8">
        <f t="shared" si="21"/>
        <v>30.8</v>
      </c>
      <c r="BM43" s="8">
        <f t="shared" si="22"/>
        <v>30.8</v>
      </c>
      <c r="BN43" s="8">
        <f t="shared" si="23"/>
        <v>32</v>
      </c>
      <c r="BO43" s="8">
        <f t="shared" si="24"/>
        <v>32</v>
      </c>
      <c r="BP43" s="139">
        <f t="shared" si="25"/>
        <v>-1.1999999999999993</v>
      </c>
      <c r="BQ43" s="139">
        <f t="shared" si="26"/>
        <v>-1.1999999999999993</v>
      </c>
    </row>
    <row r="44" spans="1:69">
      <c r="A44" s="8" t="s">
        <v>86</v>
      </c>
      <c r="B44" s="15">
        <f>'[3]13'!B46</f>
        <v>320</v>
      </c>
      <c r="C44" s="16">
        <f>'[3]13'!C46</f>
        <v>0</v>
      </c>
      <c r="D44" s="16">
        <f>'[3]13'!D46</f>
        <v>0</v>
      </c>
      <c r="E44" s="16">
        <f>'[3]13'!E46</f>
        <v>0</v>
      </c>
      <c r="F44" s="16">
        <f>'[3]13'!F46</f>
        <v>890</v>
      </c>
      <c r="G44" s="16">
        <f>'[3]13'!G46</f>
        <v>0</v>
      </c>
      <c r="H44" s="17">
        <f t="shared" si="27"/>
        <v>1210</v>
      </c>
      <c r="I44" s="15">
        <f>'[3]13'!J46</f>
        <v>320</v>
      </c>
      <c r="J44" s="16">
        <f>'[3]13'!K46</f>
        <v>0</v>
      </c>
      <c r="K44" s="16">
        <f>'[3]13'!L46</f>
        <v>0</v>
      </c>
      <c r="L44" s="16">
        <f>'[3]13'!M46</f>
        <v>0</v>
      </c>
      <c r="M44" s="16">
        <f>'[3]13'!N46</f>
        <v>180</v>
      </c>
      <c r="N44" s="16">
        <f>'[3]13'!O46</f>
        <v>0</v>
      </c>
      <c r="O44" s="17">
        <f t="shared" si="28"/>
        <v>500</v>
      </c>
      <c r="P44" s="18">
        <f>frq!C44</f>
        <v>1</v>
      </c>
      <c r="Q44" s="15">
        <f t="shared" si="29"/>
        <v>320</v>
      </c>
      <c r="R44" s="16">
        <f t="shared" si="29"/>
        <v>0</v>
      </c>
      <c r="S44" s="16">
        <f t="shared" si="29"/>
        <v>0</v>
      </c>
      <c r="T44" s="16">
        <f t="shared" si="29"/>
        <v>0</v>
      </c>
      <c r="U44" s="16">
        <f t="shared" si="29"/>
        <v>180</v>
      </c>
      <c r="V44" s="16">
        <f t="shared" si="29"/>
        <v>0</v>
      </c>
      <c r="W44" s="17">
        <f t="shared" si="30"/>
        <v>500</v>
      </c>
      <c r="X44" s="8">
        <f t="shared" si="4"/>
        <v>32</v>
      </c>
      <c r="Y44" s="8">
        <f t="shared" si="5"/>
        <v>0</v>
      </c>
      <c r="Z44" s="8">
        <f t="shared" si="6"/>
        <v>0</v>
      </c>
      <c r="AA44" s="8">
        <f t="shared" si="7"/>
        <v>0</v>
      </c>
      <c r="AB44" s="8">
        <f t="shared" si="8"/>
        <v>0</v>
      </c>
      <c r="AC44" s="8">
        <f t="shared" si="9"/>
        <v>0</v>
      </c>
      <c r="AD44" s="8">
        <f t="shared" si="10"/>
        <v>32</v>
      </c>
      <c r="AE44" s="8">
        <f t="shared" si="11"/>
        <v>32</v>
      </c>
      <c r="AF44" s="8">
        <f t="shared" si="12"/>
        <v>0</v>
      </c>
      <c r="AG44" s="8">
        <f t="shared" si="13"/>
        <v>0</v>
      </c>
      <c r="AH44" s="8">
        <f t="shared" si="14"/>
        <v>0</v>
      </c>
      <c r="AI44" s="8">
        <f t="shared" si="15"/>
        <v>0</v>
      </c>
      <c r="AJ44" s="8">
        <f t="shared" si="16"/>
        <v>0</v>
      </c>
      <c r="AK44" s="8">
        <f t="shared" si="17"/>
        <v>32</v>
      </c>
      <c r="AL44" s="8">
        <f t="shared" si="31"/>
        <v>256</v>
      </c>
      <c r="AM44" s="8">
        <f t="shared" si="31"/>
        <v>0</v>
      </c>
      <c r="AN44" s="8">
        <f t="shared" si="31"/>
        <v>0</v>
      </c>
      <c r="AO44" s="8">
        <f t="shared" si="31"/>
        <v>0</v>
      </c>
      <c r="AP44" s="8">
        <f t="shared" si="31"/>
        <v>180</v>
      </c>
      <c r="AQ44" s="8">
        <f t="shared" si="31"/>
        <v>0</v>
      </c>
      <c r="AR44" s="8">
        <f t="shared" si="18"/>
        <v>436</v>
      </c>
      <c r="AT44" s="8">
        <v>30.8</v>
      </c>
      <c r="AU44" s="8">
        <v>30.8</v>
      </c>
      <c r="AW44" s="202">
        <v>32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 s="8">
        <f t="shared" si="19"/>
        <v>32</v>
      </c>
      <c r="BD44" s="202">
        <v>32</v>
      </c>
      <c r="BE44" s="202">
        <v>0</v>
      </c>
      <c r="BF44" s="202">
        <v>0</v>
      </c>
      <c r="BG44" s="202">
        <v>0</v>
      </c>
      <c r="BH44" s="202">
        <v>0</v>
      </c>
      <c r="BI44" s="202">
        <v>0</v>
      </c>
      <c r="BJ44" s="8">
        <f t="shared" si="20"/>
        <v>32</v>
      </c>
      <c r="BL44" s="8">
        <f t="shared" si="21"/>
        <v>30.8</v>
      </c>
      <c r="BM44" s="8">
        <f t="shared" si="22"/>
        <v>30.8</v>
      </c>
      <c r="BN44" s="8">
        <f t="shared" si="23"/>
        <v>32</v>
      </c>
      <c r="BO44" s="8">
        <f t="shared" si="24"/>
        <v>32</v>
      </c>
      <c r="BP44" s="139">
        <f t="shared" si="25"/>
        <v>-1.1999999999999993</v>
      </c>
      <c r="BQ44" s="139">
        <f t="shared" si="26"/>
        <v>-1.1999999999999993</v>
      </c>
    </row>
    <row r="45" spans="1:69">
      <c r="A45" s="8" t="s">
        <v>87</v>
      </c>
      <c r="B45" s="15">
        <f>'[3]13'!B47</f>
        <v>320</v>
      </c>
      <c r="C45" s="16">
        <f>'[3]13'!C47</f>
        <v>0</v>
      </c>
      <c r="D45" s="16">
        <f>'[3]13'!D47</f>
        <v>0</v>
      </c>
      <c r="E45" s="16">
        <f>'[3]13'!E47</f>
        <v>0</v>
      </c>
      <c r="F45" s="16">
        <f>'[3]13'!F47</f>
        <v>890</v>
      </c>
      <c r="G45" s="16">
        <f>'[3]13'!G47</f>
        <v>0</v>
      </c>
      <c r="H45" s="17">
        <f t="shared" si="27"/>
        <v>1210</v>
      </c>
      <c r="I45" s="15">
        <f>'[3]13'!J47</f>
        <v>320</v>
      </c>
      <c r="J45" s="16">
        <f>'[3]13'!K47</f>
        <v>0</v>
      </c>
      <c r="K45" s="16">
        <f>'[3]13'!L47</f>
        <v>0</v>
      </c>
      <c r="L45" s="16">
        <f>'[3]13'!M47</f>
        <v>0</v>
      </c>
      <c r="M45" s="16">
        <f>'[3]13'!N47</f>
        <v>167</v>
      </c>
      <c r="N45" s="16">
        <f>'[3]13'!O47</f>
        <v>0</v>
      </c>
      <c r="O45" s="17">
        <f t="shared" si="28"/>
        <v>487</v>
      </c>
      <c r="P45" s="18">
        <f>frq!C45</f>
        <v>1</v>
      </c>
      <c r="Q45" s="15">
        <f t="shared" si="29"/>
        <v>320</v>
      </c>
      <c r="R45" s="16">
        <f t="shared" si="29"/>
        <v>0</v>
      </c>
      <c r="S45" s="16">
        <f t="shared" si="29"/>
        <v>0</v>
      </c>
      <c r="T45" s="16">
        <f t="shared" si="29"/>
        <v>0</v>
      </c>
      <c r="U45" s="16">
        <f t="shared" si="29"/>
        <v>167</v>
      </c>
      <c r="V45" s="16">
        <f t="shared" si="29"/>
        <v>0</v>
      </c>
      <c r="W45" s="17">
        <f t="shared" si="30"/>
        <v>487</v>
      </c>
      <c r="X45" s="8">
        <f t="shared" si="4"/>
        <v>32</v>
      </c>
      <c r="Y45" s="8">
        <f t="shared" si="5"/>
        <v>0</v>
      </c>
      <c r="Z45" s="8">
        <f t="shared" si="6"/>
        <v>0</v>
      </c>
      <c r="AA45" s="8">
        <f t="shared" si="7"/>
        <v>0</v>
      </c>
      <c r="AB45" s="8">
        <f t="shared" si="8"/>
        <v>0</v>
      </c>
      <c r="AC45" s="8">
        <f t="shared" si="9"/>
        <v>0</v>
      </c>
      <c r="AD45" s="8">
        <f t="shared" si="10"/>
        <v>32</v>
      </c>
      <c r="AE45" s="8">
        <f t="shared" si="11"/>
        <v>32</v>
      </c>
      <c r="AF45" s="8">
        <f t="shared" si="12"/>
        <v>0</v>
      </c>
      <c r="AG45" s="8">
        <f t="shared" si="13"/>
        <v>0</v>
      </c>
      <c r="AH45" s="8">
        <f t="shared" si="14"/>
        <v>0</v>
      </c>
      <c r="AI45" s="8">
        <f t="shared" si="15"/>
        <v>0</v>
      </c>
      <c r="AJ45" s="8">
        <f t="shared" si="16"/>
        <v>0</v>
      </c>
      <c r="AK45" s="8">
        <f t="shared" si="17"/>
        <v>32</v>
      </c>
      <c r="AL45" s="8">
        <f t="shared" si="31"/>
        <v>256</v>
      </c>
      <c r="AM45" s="8">
        <f t="shared" si="31"/>
        <v>0</v>
      </c>
      <c r="AN45" s="8">
        <f t="shared" si="31"/>
        <v>0</v>
      </c>
      <c r="AO45" s="8">
        <f t="shared" si="31"/>
        <v>0</v>
      </c>
      <c r="AP45" s="8">
        <f t="shared" si="31"/>
        <v>167</v>
      </c>
      <c r="AQ45" s="8">
        <f t="shared" si="31"/>
        <v>0</v>
      </c>
      <c r="AR45" s="8">
        <f t="shared" si="18"/>
        <v>423</v>
      </c>
      <c r="AT45" s="8">
        <v>30.8</v>
      </c>
      <c r="AU45" s="8">
        <v>30.8</v>
      </c>
      <c r="AW45" s="202">
        <v>32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 s="8">
        <f t="shared" si="19"/>
        <v>32</v>
      </c>
      <c r="BD45" s="202">
        <v>32</v>
      </c>
      <c r="BE45" s="202">
        <v>0</v>
      </c>
      <c r="BF45" s="202">
        <v>0</v>
      </c>
      <c r="BG45" s="202">
        <v>0</v>
      </c>
      <c r="BH45" s="202">
        <v>0</v>
      </c>
      <c r="BI45" s="202">
        <v>0</v>
      </c>
      <c r="BJ45" s="8">
        <f t="shared" si="20"/>
        <v>32</v>
      </c>
      <c r="BL45" s="8">
        <f t="shared" si="21"/>
        <v>30.8</v>
      </c>
      <c r="BM45" s="8">
        <f t="shared" si="22"/>
        <v>30.8</v>
      </c>
      <c r="BN45" s="8">
        <f t="shared" si="23"/>
        <v>32</v>
      </c>
      <c r="BO45" s="8">
        <f t="shared" si="24"/>
        <v>32</v>
      </c>
      <c r="BP45" s="139">
        <f t="shared" si="25"/>
        <v>-1.1999999999999993</v>
      </c>
      <c r="BQ45" s="139">
        <f t="shared" si="26"/>
        <v>-1.1999999999999993</v>
      </c>
    </row>
    <row r="46" spans="1:69">
      <c r="A46" s="8" t="s">
        <v>88</v>
      </c>
      <c r="B46" s="15">
        <f>'[3]13'!B48</f>
        <v>320</v>
      </c>
      <c r="C46" s="16">
        <f>'[3]13'!C48</f>
        <v>0</v>
      </c>
      <c r="D46" s="16">
        <f>'[3]13'!D48</f>
        <v>0</v>
      </c>
      <c r="E46" s="16">
        <f>'[3]13'!E48</f>
        <v>0</v>
      </c>
      <c r="F46" s="16">
        <f>'[3]13'!F48</f>
        <v>890</v>
      </c>
      <c r="G46" s="16">
        <f>'[3]13'!G48</f>
        <v>0</v>
      </c>
      <c r="H46" s="17">
        <f t="shared" si="27"/>
        <v>1210</v>
      </c>
      <c r="I46" s="15">
        <f>'[3]13'!J48</f>
        <v>320</v>
      </c>
      <c r="J46" s="16">
        <f>'[3]13'!K48</f>
        <v>0</v>
      </c>
      <c r="K46" s="16">
        <f>'[3]13'!L48</f>
        <v>0</v>
      </c>
      <c r="L46" s="16">
        <f>'[3]13'!M48</f>
        <v>0</v>
      </c>
      <c r="M46" s="16">
        <f>'[3]13'!N48</f>
        <v>167</v>
      </c>
      <c r="N46" s="16">
        <f>'[3]13'!O48</f>
        <v>0</v>
      </c>
      <c r="O46" s="17">
        <f t="shared" si="28"/>
        <v>487</v>
      </c>
      <c r="P46" s="18">
        <f>frq!C46</f>
        <v>1</v>
      </c>
      <c r="Q46" s="15">
        <f t="shared" si="29"/>
        <v>320</v>
      </c>
      <c r="R46" s="16">
        <f t="shared" si="29"/>
        <v>0</v>
      </c>
      <c r="S46" s="16">
        <f t="shared" si="29"/>
        <v>0</v>
      </c>
      <c r="T46" s="16">
        <f t="shared" si="29"/>
        <v>0</v>
      </c>
      <c r="U46" s="16">
        <f t="shared" si="29"/>
        <v>167</v>
      </c>
      <c r="V46" s="16">
        <f t="shared" si="29"/>
        <v>0</v>
      </c>
      <c r="W46" s="17">
        <f t="shared" si="30"/>
        <v>487</v>
      </c>
      <c r="X46" s="8">
        <f t="shared" si="4"/>
        <v>32</v>
      </c>
      <c r="Y46" s="8">
        <f t="shared" si="5"/>
        <v>0</v>
      </c>
      <c r="Z46" s="8">
        <f t="shared" si="6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D46" s="8">
        <f t="shared" si="10"/>
        <v>32</v>
      </c>
      <c r="AE46" s="8">
        <f t="shared" si="11"/>
        <v>32</v>
      </c>
      <c r="AF46" s="8">
        <f t="shared" si="12"/>
        <v>0</v>
      </c>
      <c r="AG46" s="8">
        <f t="shared" si="13"/>
        <v>0</v>
      </c>
      <c r="AH46" s="8">
        <f t="shared" si="14"/>
        <v>0</v>
      </c>
      <c r="AI46" s="8">
        <f t="shared" si="15"/>
        <v>0</v>
      </c>
      <c r="AJ46" s="8">
        <f t="shared" si="16"/>
        <v>0</v>
      </c>
      <c r="AK46" s="8">
        <f t="shared" si="17"/>
        <v>32</v>
      </c>
      <c r="AL46" s="8">
        <f t="shared" si="31"/>
        <v>256</v>
      </c>
      <c r="AM46" s="8">
        <f t="shared" si="31"/>
        <v>0</v>
      </c>
      <c r="AN46" s="8">
        <f t="shared" si="31"/>
        <v>0</v>
      </c>
      <c r="AO46" s="8">
        <f t="shared" si="31"/>
        <v>0</v>
      </c>
      <c r="AP46" s="8">
        <f t="shared" si="31"/>
        <v>167</v>
      </c>
      <c r="AQ46" s="8">
        <f t="shared" si="31"/>
        <v>0</v>
      </c>
      <c r="AR46" s="8">
        <f t="shared" si="18"/>
        <v>423</v>
      </c>
      <c r="AT46" s="8">
        <v>30.8</v>
      </c>
      <c r="AU46" s="8">
        <v>30.8</v>
      </c>
      <c r="AW46" s="202">
        <v>32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 s="8">
        <f t="shared" si="19"/>
        <v>32</v>
      </c>
      <c r="BD46" s="202">
        <v>32</v>
      </c>
      <c r="BE46" s="202">
        <v>0</v>
      </c>
      <c r="BF46" s="202">
        <v>0</v>
      </c>
      <c r="BG46" s="202">
        <v>0</v>
      </c>
      <c r="BH46" s="202">
        <v>0</v>
      </c>
      <c r="BI46" s="202">
        <v>0</v>
      </c>
      <c r="BJ46" s="8">
        <f t="shared" si="20"/>
        <v>32</v>
      </c>
      <c r="BL46" s="8">
        <f t="shared" si="21"/>
        <v>30.8</v>
      </c>
      <c r="BM46" s="8">
        <f t="shared" si="22"/>
        <v>30.8</v>
      </c>
      <c r="BN46" s="8">
        <f t="shared" si="23"/>
        <v>32</v>
      </c>
      <c r="BO46" s="8">
        <f t="shared" si="24"/>
        <v>32</v>
      </c>
      <c r="BP46" s="139">
        <f t="shared" si="25"/>
        <v>-1.1999999999999993</v>
      </c>
      <c r="BQ46" s="139">
        <f t="shared" si="26"/>
        <v>-1.1999999999999993</v>
      </c>
    </row>
    <row r="47" spans="1:69">
      <c r="A47" s="8" t="s">
        <v>89</v>
      </c>
      <c r="B47" s="15">
        <f>'[3]13'!B49</f>
        <v>320</v>
      </c>
      <c r="C47" s="16">
        <f>'[3]13'!C49</f>
        <v>0</v>
      </c>
      <c r="D47" s="16">
        <f>'[3]13'!D49</f>
        <v>0</v>
      </c>
      <c r="E47" s="16">
        <f>'[3]13'!E49</f>
        <v>0</v>
      </c>
      <c r="F47" s="16">
        <f>'[3]13'!F49</f>
        <v>890</v>
      </c>
      <c r="G47" s="16">
        <f>'[3]13'!G49</f>
        <v>0</v>
      </c>
      <c r="H47" s="17">
        <f t="shared" si="27"/>
        <v>1210</v>
      </c>
      <c r="I47" s="15">
        <f>'[3]13'!J49</f>
        <v>320</v>
      </c>
      <c r="J47" s="16">
        <f>'[3]13'!K49</f>
        <v>0</v>
      </c>
      <c r="K47" s="16">
        <f>'[3]13'!L49</f>
        <v>0</v>
      </c>
      <c r="L47" s="16">
        <f>'[3]13'!M49</f>
        <v>0</v>
      </c>
      <c r="M47" s="16">
        <f>'[3]13'!N49</f>
        <v>167</v>
      </c>
      <c r="N47" s="16">
        <f>'[3]13'!O49</f>
        <v>0</v>
      </c>
      <c r="O47" s="17">
        <f t="shared" si="28"/>
        <v>487</v>
      </c>
      <c r="P47" s="18">
        <f>frq!C47</f>
        <v>1</v>
      </c>
      <c r="Q47" s="15">
        <f t="shared" si="29"/>
        <v>320</v>
      </c>
      <c r="R47" s="16">
        <f t="shared" si="29"/>
        <v>0</v>
      </c>
      <c r="S47" s="16">
        <f t="shared" si="29"/>
        <v>0</v>
      </c>
      <c r="T47" s="16">
        <f t="shared" si="29"/>
        <v>0</v>
      </c>
      <c r="U47" s="16">
        <f t="shared" si="29"/>
        <v>167</v>
      </c>
      <c r="V47" s="16">
        <f t="shared" si="29"/>
        <v>0</v>
      </c>
      <c r="W47" s="17">
        <f t="shared" si="30"/>
        <v>487</v>
      </c>
      <c r="X47" s="8">
        <f t="shared" si="4"/>
        <v>32</v>
      </c>
      <c r="Y47" s="8">
        <f t="shared" si="5"/>
        <v>0</v>
      </c>
      <c r="Z47" s="8">
        <f t="shared" si="6"/>
        <v>0</v>
      </c>
      <c r="AA47" s="8">
        <f t="shared" si="7"/>
        <v>0</v>
      </c>
      <c r="AB47" s="8">
        <f t="shared" si="8"/>
        <v>0</v>
      </c>
      <c r="AC47" s="8">
        <f t="shared" si="9"/>
        <v>0</v>
      </c>
      <c r="AD47" s="8">
        <f t="shared" si="10"/>
        <v>32</v>
      </c>
      <c r="AE47" s="8">
        <f t="shared" si="11"/>
        <v>32</v>
      </c>
      <c r="AF47" s="8">
        <f t="shared" si="12"/>
        <v>0</v>
      </c>
      <c r="AG47" s="8">
        <f t="shared" si="13"/>
        <v>0</v>
      </c>
      <c r="AH47" s="8">
        <f t="shared" si="14"/>
        <v>0</v>
      </c>
      <c r="AI47" s="8">
        <f t="shared" si="15"/>
        <v>0</v>
      </c>
      <c r="AJ47" s="8">
        <f t="shared" si="16"/>
        <v>0</v>
      </c>
      <c r="AK47" s="8">
        <f t="shared" si="17"/>
        <v>32</v>
      </c>
      <c r="AL47" s="8">
        <f t="shared" si="31"/>
        <v>256</v>
      </c>
      <c r="AM47" s="8">
        <f t="shared" si="31"/>
        <v>0</v>
      </c>
      <c r="AN47" s="8">
        <f t="shared" si="31"/>
        <v>0</v>
      </c>
      <c r="AO47" s="8">
        <f t="shared" si="31"/>
        <v>0</v>
      </c>
      <c r="AP47" s="8">
        <f t="shared" si="31"/>
        <v>167</v>
      </c>
      <c r="AQ47" s="8">
        <f t="shared" si="31"/>
        <v>0</v>
      </c>
      <c r="AR47" s="8">
        <f t="shared" si="18"/>
        <v>423</v>
      </c>
      <c r="AT47" s="8">
        <v>30.8</v>
      </c>
      <c r="AU47" s="8">
        <v>30.8</v>
      </c>
      <c r="AW47" s="202">
        <v>32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 s="8">
        <f t="shared" si="19"/>
        <v>32</v>
      </c>
      <c r="BD47" s="202">
        <v>32</v>
      </c>
      <c r="BE47" s="202">
        <v>0</v>
      </c>
      <c r="BF47" s="202">
        <v>0</v>
      </c>
      <c r="BG47" s="202">
        <v>0</v>
      </c>
      <c r="BH47" s="202">
        <v>0</v>
      </c>
      <c r="BI47" s="202">
        <v>0</v>
      </c>
      <c r="BJ47" s="8">
        <f t="shared" si="20"/>
        <v>32</v>
      </c>
      <c r="BL47" s="8">
        <f t="shared" si="21"/>
        <v>30.8</v>
      </c>
      <c r="BM47" s="8">
        <f t="shared" si="22"/>
        <v>30.8</v>
      </c>
      <c r="BN47" s="8">
        <f t="shared" si="23"/>
        <v>32</v>
      </c>
      <c r="BO47" s="8">
        <f t="shared" si="24"/>
        <v>32</v>
      </c>
      <c r="BP47" s="139">
        <f t="shared" si="25"/>
        <v>-1.1999999999999993</v>
      </c>
      <c r="BQ47" s="139">
        <f t="shared" si="26"/>
        <v>-1.1999999999999993</v>
      </c>
    </row>
    <row r="48" spans="1:69">
      <c r="A48" s="8" t="s">
        <v>90</v>
      </c>
      <c r="B48" s="15">
        <f>'[3]13'!B50</f>
        <v>320</v>
      </c>
      <c r="C48" s="16">
        <f>'[3]13'!C50</f>
        <v>0</v>
      </c>
      <c r="D48" s="16">
        <f>'[3]13'!D50</f>
        <v>0</v>
      </c>
      <c r="E48" s="16">
        <f>'[3]13'!E50</f>
        <v>0</v>
      </c>
      <c r="F48" s="16">
        <f>'[3]13'!F50</f>
        <v>890</v>
      </c>
      <c r="G48" s="16">
        <f>'[3]13'!G50</f>
        <v>0</v>
      </c>
      <c r="H48" s="17">
        <f t="shared" si="27"/>
        <v>1210</v>
      </c>
      <c r="I48" s="15">
        <f>'[3]13'!J50</f>
        <v>320</v>
      </c>
      <c r="J48" s="16">
        <f>'[3]13'!K50</f>
        <v>0</v>
      </c>
      <c r="K48" s="16">
        <f>'[3]13'!L50</f>
        <v>0</v>
      </c>
      <c r="L48" s="16">
        <f>'[3]13'!M50</f>
        <v>0</v>
      </c>
      <c r="M48" s="16">
        <f>'[3]13'!N50</f>
        <v>167</v>
      </c>
      <c r="N48" s="16">
        <f>'[3]13'!O50</f>
        <v>0</v>
      </c>
      <c r="O48" s="17">
        <f t="shared" si="28"/>
        <v>487</v>
      </c>
      <c r="P48" s="18">
        <f>frq!C48</f>
        <v>1</v>
      </c>
      <c r="Q48" s="15">
        <f t="shared" si="29"/>
        <v>320</v>
      </c>
      <c r="R48" s="16">
        <f t="shared" si="29"/>
        <v>0</v>
      </c>
      <c r="S48" s="16">
        <f t="shared" si="29"/>
        <v>0</v>
      </c>
      <c r="T48" s="16">
        <f t="shared" si="29"/>
        <v>0</v>
      </c>
      <c r="U48" s="16">
        <f t="shared" si="29"/>
        <v>167</v>
      </c>
      <c r="V48" s="16">
        <f t="shared" si="29"/>
        <v>0</v>
      </c>
      <c r="W48" s="17">
        <f t="shared" si="30"/>
        <v>487</v>
      </c>
      <c r="X48" s="8">
        <f t="shared" si="4"/>
        <v>32</v>
      </c>
      <c r="Y48" s="8">
        <f t="shared" si="5"/>
        <v>0</v>
      </c>
      <c r="Z48" s="8">
        <f t="shared" si="6"/>
        <v>0</v>
      </c>
      <c r="AA48" s="8">
        <f t="shared" si="7"/>
        <v>0</v>
      </c>
      <c r="AB48" s="8">
        <f t="shared" si="8"/>
        <v>0</v>
      </c>
      <c r="AC48" s="8">
        <f t="shared" si="9"/>
        <v>0</v>
      </c>
      <c r="AD48" s="8">
        <f t="shared" si="10"/>
        <v>32</v>
      </c>
      <c r="AE48" s="8">
        <f t="shared" si="11"/>
        <v>32</v>
      </c>
      <c r="AF48" s="8">
        <f t="shared" si="12"/>
        <v>0</v>
      </c>
      <c r="AG48" s="8">
        <f t="shared" si="13"/>
        <v>0</v>
      </c>
      <c r="AH48" s="8">
        <f t="shared" si="14"/>
        <v>0</v>
      </c>
      <c r="AI48" s="8">
        <f t="shared" si="15"/>
        <v>0</v>
      </c>
      <c r="AJ48" s="8">
        <f t="shared" si="16"/>
        <v>0</v>
      </c>
      <c r="AK48" s="8">
        <f t="shared" si="17"/>
        <v>32</v>
      </c>
      <c r="AL48" s="8">
        <f t="shared" si="31"/>
        <v>256</v>
      </c>
      <c r="AM48" s="8">
        <f t="shared" si="31"/>
        <v>0</v>
      </c>
      <c r="AN48" s="8">
        <f t="shared" si="31"/>
        <v>0</v>
      </c>
      <c r="AO48" s="8">
        <f t="shared" si="31"/>
        <v>0</v>
      </c>
      <c r="AP48" s="8">
        <f t="shared" si="31"/>
        <v>167</v>
      </c>
      <c r="AQ48" s="8">
        <f t="shared" si="31"/>
        <v>0</v>
      </c>
      <c r="AR48" s="8">
        <f t="shared" si="18"/>
        <v>423</v>
      </c>
      <c r="AT48" s="8">
        <v>30.8</v>
      </c>
      <c r="AU48" s="8">
        <v>30.8</v>
      </c>
      <c r="AW48" s="202">
        <v>32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 s="8">
        <f t="shared" si="19"/>
        <v>32</v>
      </c>
      <c r="BD48" s="202">
        <v>32</v>
      </c>
      <c r="BE48" s="202">
        <v>0</v>
      </c>
      <c r="BF48" s="202">
        <v>0</v>
      </c>
      <c r="BG48" s="202">
        <v>0</v>
      </c>
      <c r="BH48" s="202">
        <v>0</v>
      </c>
      <c r="BI48" s="202">
        <v>0</v>
      </c>
      <c r="BJ48" s="8">
        <f t="shared" si="20"/>
        <v>32</v>
      </c>
      <c r="BL48" s="8">
        <f t="shared" si="21"/>
        <v>30.8</v>
      </c>
      <c r="BM48" s="8">
        <f t="shared" si="22"/>
        <v>30.8</v>
      </c>
      <c r="BN48" s="8">
        <f t="shared" si="23"/>
        <v>32</v>
      </c>
      <c r="BO48" s="8">
        <f t="shared" si="24"/>
        <v>32</v>
      </c>
      <c r="BP48" s="139">
        <f t="shared" si="25"/>
        <v>-1.1999999999999993</v>
      </c>
      <c r="BQ48" s="139">
        <f t="shared" si="26"/>
        <v>-1.1999999999999993</v>
      </c>
    </row>
    <row r="49" spans="1:69">
      <c r="A49" s="8" t="s">
        <v>91</v>
      </c>
      <c r="B49" s="15">
        <f>'[3]13'!B51</f>
        <v>320</v>
      </c>
      <c r="C49" s="16">
        <f>'[3]13'!C51</f>
        <v>0</v>
      </c>
      <c r="D49" s="16">
        <f>'[3]13'!D51</f>
        <v>0</v>
      </c>
      <c r="E49" s="16">
        <f>'[3]13'!E51</f>
        <v>0</v>
      </c>
      <c r="F49" s="16">
        <f>'[3]13'!F51</f>
        <v>890</v>
      </c>
      <c r="G49" s="16">
        <f>'[3]13'!G51</f>
        <v>0</v>
      </c>
      <c r="H49" s="17">
        <f t="shared" si="27"/>
        <v>1210</v>
      </c>
      <c r="I49" s="15">
        <f>'[3]13'!J51</f>
        <v>320</v>
      </c>
      <c r="J49" s="16">
        <f>'[3]13'!K51</f>
        <v>0</v>
      </c>
      <c r="K49" s="16">
        <f>'[3]13'!L51</f>
        <v>0</v>
      </c>
      <c r="L49" s="16">
        <f>'[3]13'!M51</f>
        <v>0</v>
      </c>
      <c r="M49" s="16">
        <f>'[3]13'!N51</f>
        <v>167</v>
      </c>
      <c r="N49" s="16">
        <f>'[3]13'!O51</f>
        <v>0</v>
      </c>
      <c r="O49" s="17">
        <f t="shared" si="28"/>
        <v>487</v>
      </c>
      <c r="P49" s="18">
        <f>frq!C49</f>
        <v>1</v>
      </c>
      <c r="Q49" s="15">
        <f t="shared" si="29"/>
        <v>320</v>
      </c>
      <c r="R49" s="16">
        <f t="shared" si="29"/>
        <v>0</v>
      </c>
      <c r="S49" s="16">
        <f t="shared" si="29"/>
        <v>0</v>
      </c>
      <c r="T49" s="16">
        <f t="shared" si="29"/>
        <v>0</v>
      </c>
      <c r="U49" s="16">
        <f t="shared" si="29"/>
        <v>167</v>
      </c>
      <c r="V49" s="16">
        <f t="shared" si="29"/>
        <v>0</v>
      </c>
      <c r="W49" s="17">
        <f t="shared" si="30"/>
        <v>487</v>
      </c>
      <c r="X49" s="8">
        <f t="shared" si="4"/>
        <v>32</v>
      </c>
      <c r="Y49" s="8">
        <f t="shared" si="5"/>
        <v>0</v>
      </c>
      <c r="Z49" s="8">
        <f t="shared" si="6"/>
        <v>0</v>
      </c>
      <c r="AA49" s="8">
        <f t="shared" si="7"/>
        <v>0</v>
      </c>
      <c r="AB49" s="8">
        <f t="shared" si="8"/>
        <v>0</v>
      </c>
      <c r="AC49" s="8">
        <f t="shared" si="9"/>
        <v>0</v>
      </c>
      <c r="AD49" s="8">
        <f t="shared" si="10"/>
        <v>32</v>
      </c>
      <c r="AE49" s="8">
        <f t="shared" si="11"/>
        <v>32</v>
      </c>
      <c r="AF49" s="8">
        <f t="shared" si="12"/>
        <v>0</v>
      </c>
      <c r="AG49" s="8">
        <f t="shared" si="13"/>
        <v>0</v>
      </c>
      <c r="AH49" s="8">
        <f t="shared" si="14"/>
        <v>0</v>
      </c>
      <c r="AI49" s="8">
        <f t="shared" si="15"/>
        <v>0</v>
      </c>
      <c r="AJ49" s="8">
        <f t="shared" si="16"/>
        <v>0</v>
      </c>
      <c r="AK49" s="8">
        <f t="shared" si="17"/>
        <v>32</v>
      </c>
      <c r="AL49" s="8">
        <f t="shared" si="31"/>
        <v>256</v>
      </c>
      <c r="AM49" s="8">
        <f t="shared" si="31"/>
        <v>0</v>
      </c>
      <c r="AN49" s="8">
        <f t="shared" si="31"/>
        <v>0</v>
      </c>
      <c r="AO49" s="8">
        <f t="shared" si="31"/>
        <v>0</v>
      </c>
      <c r="AP49" s="8">
        <f t="shared" si="31"/>
        <v>167</v>
      </c>
      <c r="AQ49" s="8">
        <f t="shared" si="31"/>
        <v>0</v>
      </c>
      <c r="AR49" s="8">
        <f t="shared" si="18"/>
        <v>423</v>
      </c>
      <c r="AT49" s="8">
        <v>30.8</v>
      </c>
      <c r="AU49" s="8">
        <v>30.8</v>
      </c>
      <c r="AW49" s="202">
        <v>32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 s="8">
        <f t="shared" si="19"/>
        <v>32</v>
      </c>
      <c r="BD49" s="202">
        <v>32</v>
      </c>
      <c r="BE49" s="202">
        <v>0</v>
      </c>
      <c r="BF49" s="202">
        <v>0</v>
      </c>
      <c r="BG49" s="202">
        <v>0</v>
      </c>
      <c r="BH49" s="202">
        <v>0</v>
      </c>
      <c r="BI49" s="202">
        <v>0</v>
      </c>
      <c r="BJ49" s="8">
        <f t="shared" si="20"/>
        <v>32</v>
      </c>
      <c r="BL49" s="8">
        <f t="shared" si="21"/>
        <v>30.8</v>
      </c>
      <c r="BM49" s="8">
        <f t="shared" si="22"/>
        <v>30.8</v>
      </c>
      <c r="BN49" s="8">
        <f t="shared" si="23"/>
        <v>32</v>
      </c>
      <c r="BO49" s="8">
        <f t="shared" si="24"/>
        <v>32</v>
      </c>
      <c r="BP49" s="139">
        <f t="shared" si="25"/>
        <v>-1.1999999999999993</v>
      </c>
      <c r="BQ49" s="139">
        <f t="shared" si="26"/>
        <v>-1.1999999999999993</v>
      </c>
    </row>
    <row r="50" spans="1:69">
      <c r="A50" s="8" t="s">
        <v>92</v>
      </c>
      <c r="B50" s="15">
        <f>'[3]13'!B52</f>
        <v>320</v>
      </c>
      <c r="C50" s="16">
        <f>'[3]13'!C52</f>
        <v>0</v>
      </c>
      <c r="D50" s="16">
        <f>'[3]13'!D52</f>
        <v>0</v>
      </c>
      <c r="E50" s="16">
        <f>'[3]13'!E52</f>
        <v>0</v>
      </c>
      <c r="F50" s="16">
        <f>'[3]13'!F52</f>
        <v>890</v>
      </c>
      <c r="G50" s="16">
        <f>'[3]13'!G52</f>
        <v>0</v>
      </c>
      <c r="H50" s="17">
        <f t="shared" si="27"/>
        <v>1210</v>
      </c>
      <c r="I50" s="15">
        <f>'[3]13'!J52</f>
        <v>320</v>
      </c>
      <c r="J50" s="16">
        <f>'[3]13'!K52</f>
        <v>0</v>
      </c>
      <c r="K50" s="16">
        <f>'[3]13'!L52</f>
        <v>0</v>
      </c>
      <c r="L50" s="16">
        <f>'[3]13'!M52</f>
        <v>0</v>
      </c>
      <c r="M50" s="16">
        <f>'[3]13'!N52</f>
        <v>167</v>
      </c>
      <c r="N50" s="16">
        <f>'[3]13'!O52</f>
        <v>0</v>
      </c>
      <c r="O50" s="17">
        <f t="shared" si="28"/>
        <v>487</v>
      </c>
      <c r="P50" s="18">
        <f>frq!C50</f>
        <v>1</v>
      </c>
      <c r="Q50" s="15">
        <f t="shared" si="29"/>
        <v>320</v>
      </c>
      <c r="R50" s="16">
        <f t="shared" si="29"/>
        <v>0</v>
      </c>
      <c r="S50" s="16">
        <f t="shared" si="29"/>
        <v>0</v>
      </c>
      <c r="T50" s="16">
        <f t="shared" si="29"/>
        <v>0</v>
      </c>
      <c r="U50" s="16">
        <f t="shared" si="29"/>
        <v>167</v>
      </c>
      <c r="V50" s="16">
        <f t="shared" si="29"/>
        <v>0</v>
      </c>
      <c r="W50" s="17">
        <f t="shared" si="30"/>
        <v>487</v>
      </c>
      <c r="X50" s="8">
        <f t="shared" si="4"/>
        <v>32</v>
      </c>
      <c r="Y50" s="8">
        <f t="shared" si="5"/>
        <v>0</v>
      </c>
      <c r="Z50" s="8">
        <f t="shared" si="6"/>
        <v>0</v>
      </c>
      <c r="AA50" s="8">
        <f t="shared" si="7"/>
        <v>0</v>
      </c>
      <c r="AB50" s="8">
        <f t="shared" si="8"/>
        <v>0</v>
      </c>
      <c r="AC50" s="8">
        <f t="shared" si="9"/>
        <v>0</v>
      </c>
      <c r="AD50" s="8">
        <f t="shared" si="10"/>
        <v>32</v>
      </c>
      <c r="AE50" s="8">
        <f t="shared" si="11"/>
        <v>32</v>
      </c>
      <c r="AF50" s="8">
        <f t="shared" si="12"/>
        <v>0</v>
      </c>
      <c r="AG50" s="8">
        <f t="shared" si="13"/>
        <v>0</v>
      </c>
      <c r="AH50" s="8">
        <f t="shared" si="14"/>
        <v>0</v>
      </c>
      <c r="AI50" s="8">
        <f t="shared" si="15"/>
        <v>0</v>
      </c>
      <c r="AJ50" s="8">
        <f t="shared" si="16"/>
        <v>0</v>
      </c>
      <c r="AK50" s="8">
        <f t="shared" si="17"/>
        <v>32</v>
      </c>
      <c r="AL50" s="8">
        <f t="shared" si="31"/>
        <v>256</v>
      </c>
      <c r="AM50" s="8">
        <f t="shared" si="31"/>
        <v>0</v>
      </c>
      <c r="AN50" s="8">
        <f t="shared" si="31"/>
        <v>0</v>
      </c>
      <c r="AO50" s="8">
        <f t="shared" si="31"/>
        <v>0</v>
      </c>
      <c r="AP50" s="8">
        <f t="shared" si="31"/>
        <v>167</v>
      </c>
      <c r="AQ50" s="8">
        <f t="shared" si="31"/>
        <v>0</v>
      </c>
      <c r="AR50" s="8">
        <f t="shared" si="18"/>
        <v>423</v>
      </c>
      <c r="AT50" s="8">
        <v>30.8</v>
      </c>
      <c r="AU50" s="8">
        <v>30.8</v>
      </c>
      <c r="AW50" s="202">
        <v>32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 s="8">
        <f t="shared" si="19"/>
        <v>32</v>
      </c>
      <c r="BD50" s="202">
        <v>32</v>
      </c>
      <c r="BE50" s="202">
        <v>0</v>
      </c>
      <c r="BF50" s="202">
        <v>0</v>
      </c>
      <c r="BG50" s="202">
        <v>0</v>
      </c>
      <c r="BH50" s="202">
        <v>0</v>
      </c>
      <c r="BI50" s="202">
        <v>0</v>
      </c>
      <c r="BJ50" s="8">
        <f t="shared" si="20"/>
        <v>32</v>
      </c>
      <c r="BL50" s="8">
        <f t="shared" si="21"/>
        <v>30.8</v>
      </c>
      <c r="BM50" s="8">
        <f t="shared" si="22"/>
        <v>30.8</v>
      </c>
      <c r="BN50" s="8">
        <f t="shared" si="23"/>
        <v>32</v>
      </c>
      <c r="BO50" s="8">
        <f t="shared" si="24"/>
        <v>32</v>
      </c>
      <c r="BP50" s="139">
        <f t="shared" si="25"/>
        <v>-1.1999999999999993</v>
      </c>
      <c r="BQ50" s="139">
        <f t="shared" si="26"/>
        <v>-1.1999999999999993</v>
      </c>
    </row>
    <row r="51" spans="1:69">
      <c r="A51" s="8" t="s">
        <v>93</v>
      </c>
      <c r="B51" s="15">
        <f>'[3]13'!B53</f>
        <v>320</v>
      </c>
      <c r="C51" s="16">
        <f>'[3]13'!C53</f>
        <v>0</v>
      </c>
      <c r="D51" s="16">
        <f>'[3]13'!D53</f>
        <v>0</v>
      </c>
      <c r="E51" s="16">
        <f>'[3]13'!E53</f>
        <v>0</v>
      </c>
      <c r="F51" s="16">
        <f>'[3]13'!F53</f>
        <v>950</v>
      </c>
      <c r="G51" s="16">
        <f>'[3]13'!G53</f>
        <v>0</v>
      </c>
      <c r="H51" s="17">
        <f t="shared" si="27"/>
        <v>1270</v>
      </c>
      <c r="I51" s="15">
        <f>'[3]13'!J53</f>
        <v>320</v>
      </c>
      <c r="J51" s="16">
        <f>'[3]13'!K53</f>
        <v>0</v>
      </c>
      <c r="K51" s="16">
        <f>'[3]13'!L53</f>
        <v>0</v>
      </c>
      <c r="L51" s="16">
        <f>'[3]13'!M53</f>
        <v>0</v>
      </c>
      <c r="M51" s="16">
        <f>'[3]13'!N53</f>
        <v>167</v>
      </c>
      <c r="N51" s="16">
        <f>'[3]13'!O53</f>
        <v>0</v>
      </c>
      <c r="O51" s="17">
        <f t="shared" si="28"/>
        <v>487</v>
      </c>
      <c r="P51" s="18">
        <f>frq!C51</f>
        <v>1</v>
      </c>
      <c r="Q51" s="15">
        <f t="shared" si="29"/>
        <v>320</v>
      </c>
      <c r="R51" s="16">
        <f t="shared" si="29"/>
        <v>0</v>
      </c>
      <c r="S51" s="16">
        <f t="shared" si="29"/>
        <v>0</v>
      </c>
      <c r="T51" s="16">
        <f t="shared" si="29"/>
        <v>0</v>
      </c>
      <c r="U51" s="16">
        <f t="shared" si="29"/>
        <v>167</v>
      </c>
      <c r="V51" s="16">
        <f t="shared" si="29"/>
        <v>0</v>
      </c>
      <c r="W51" s="17">
        <f t="shared" si="30"/>
        <v>487</v>
      </c>
      <c r="X51" s="8">
        <f t="shared" si="4"/>
        <v>32</v>
      </c>
      <c r="Y51" s="8">
        <f t="shared" si="5"/>
        <v>0</v>
      </c>
      <c r="Z51" s="8">
        <f t="shared" si="6"/>
        <v>0</v>
      </c>
      <c r="AA51" s="8">
        <f t="shared" si="7"/>
        <v>0</v>
      </c>
      <c r="AB51" s="8">
        <f t="shared" si="8"/>
        <v>0</v>
      </c>
      <c r="AC51" s="8">
        <f t="shared" si="9"/>
        <v>0</v>
      </c>
      <c r="AD51" s="8">
        <f t="shared" si="10"/>
        <v>32</v>
      </c>
      <c r="AE51" s="8">
        <f t="shared" si="11"/>
        <v>32</v>
      </c>
      <c r="AF51" s="8">
        <f t="shared" si="12"/>
        <v>0</v>
      </c>
      <c r="AG51" s="8">
        <f t="shared" si="13"/>
        <v>0</v>
      </c>
      <c r="AH51" s="8">
        <f t="shared" si="14"/>
        <v>0</v>
      </c>
      <c r="AI51" s="8">
        <f t="shared" si="15"/>
        <v>0</v>
      </c>
      <c r="AJ51" s="8">
        <f t="shared" si="16"/>
        <v>0</v>
      </c>
      <c r="AK51" s="8">
        <f t="shared" si="17"/>
        <v>32</v>
      </c>
      <c r="AL51" s="8">
        <f t="shared" si="31"/>
        <v>256</v>
      </c>
      <c r="AM51" s="8">
        <f t="shared" si="31"/>
        <v>0</v>
      </c>
      <c r="AN51" s="8">
        <f t="shared" si="31"/>
        <v>0</v>
      </c>
      <c r="AO51" s="8">
        <f t="shared" si="31"/>
        <v>0</v>
      </c>
      <c r="AP51" s="8">
        <f t="shared" si="31"/>
        <v>167</v>
      </c>
      <c r="AQ51" s="8">
        <f t="shared" si="31"/>
        <v>0</v>
      </c>
      <c r="AR51" s="8">
        <f t="shared" si="18"/>
        <v>423</v>
      </c>
      <c r="AT51" s="8">
        <v>30.8</v>
      </c>
      <c r="AU51" s="8">
        <v>30.8</v>
      </c>
      <c r="AW51" s="202">
        <v>32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 s="8">
        <f t="shared" si="19"/>
        <v>32</v>
      </c>
      <c r="BD51" s="202">
        <v>32</v>
      </c>
      <c r="BE51" s="202">
        <v>0</v>
      </c>
      <c r="BF51" s="202">
        <v>0</v>
      </c>
      <c r="BG51" s="202">
        <v>0</v>
      </c>
      <c r="BH51" s="202">
        <v>0</v>
      </c>
      <c r="BI51" s="202">
        <v>0</v>
      </c>
      <c r="BJ51" s="8">
        <f t="shared" si="20"/>
        <v>32</v>
      </c>
      <c r="BL51" s="8">
        <f t="shared" si="21"/>
        <v>30.8</v>
      </c>
      <c r="BM51" s="8">
        <f t="shared" si="22"/>
        <v>30.8</v>
      </c>
      <c r="BN51" s="8">
        <f t="shared" si="23"/>
        <v>32</v>
      </c>
      <c r="BO51" s="8">
        <f t="shared" si="24"/>
        <v>32</v>
      </c>
      <c r="BP51" s="139">
        <f t="shared" si="25"/>
        <v>-1.1999999999999993</v>
      </c>
      <c r="BQ51" s="139">
        <f t="shared" si="26"/>
        <v>-1.1999999999999993</v>
      </c>
    </row>
    <row r="52" spans="1:69">
      <c r="A52" s="8" t="s">
        <v>94</v>
      </c>
      <c r="B52" s="15">
        <f>'[3]13'!B54</f>
        <v>320</v>
      </c>
      <c r="C52" s="16">
        <f>'[3]13'!C54</f>
        <v>0</v>
      </c>
      <c r="D52" s="16">
        <f>'[3]13'!D54</f>
        <v>0</v>
      </c>
      <c r="E52" s="16">
        <f>'[3]13'!E54</f>
        <v>0</v>
      </c>
      <c r="F52" s="16">
        <f>'[3]13'!F54</f>
        <v>950</v>
      </c>
      <c r="G52" s="16">
        <f>'[3]13'!G54</f>
        <v>0</v>
      </c>
      <c r="H52" s="17">
        <f t="shared" si="27"/>
        <v>1270</v>
      </c>
      <c r="I52" s="15">
        <f>'[3]13'!J54</f>
        <v>320</v>
      </c>
      <c r="J52" s="16">
        <f>'[3]13'!K54</f>
        <v>0</v>
      </c>
      <c r="K52" s="16">
        <f>'[3]13'!L54</f>
        <v>0</v>
      </c>
      <c r="L52" s="16">
        <f>'[3]13'!M54</f>
        <v>0</v>
      </c>
      <c r="M52" s="16">
        <f>'[3]13'!N54</f>
        <v>167</v>
      </c>
      <c r="N52" s="16">
        <f>'[3]13'!O54</f>
        <v>0</v>
      </c>
      <c r="O52" s="17">
        <f t="shared" si="28"/>
        <v>487</v>
      </c>
      <c r="P52" s="18">
        <f>frq!C52</f>
        <v>1</v>
      </c>
      <c r="Q52" s="15">
        <f t="shared" si="29"/>
        <v>320</v>
      </c>
      <c r="R52" s="16">
        <f t="shared" si="29"/>
        <v>0</v>
      </c>
      <c r="S52" s="16">
        <f t="shared" si="29"/>
        <v>0</v>
      </c>
      <c r="T52" s="16">
        <f t="shared" si="29"/>
        <v>0</v>
      </c>
      <c r="U52" s="16">
        <f t="shared" si="29"/>
        <v>167</v>
      </c>
      <c r="V52" s="16">
        <f t="shared" si="29"/>
        <v>0</v>
      </c>
      <c r="W52" s="17">
        <f t="shared" si="30"/>
        <v>487</v>
      </c>
      <c r="X52" s="8">
        <f t="shared" si="4"/>
        <v>32</v>
      </c>
      <c r="Y52" s="8">
        <f t="shared" si="5"/>
        <v>0</v>
      </c>
      <c r="Z52" s="8">
        <f t="shared" si="6"/>
        <v>0</v>
      </c>
      <c r="AA52" s="8">
        <f t="shared" si="7"/>
        <v>0</v>
      </c>
      <c r="AB52" s="8">
        <f t="shared" si="8"/>
        <v>0</v>
      </c>
      <c r="AC52" s="8">
        <f t="shared" si="9"/>
        <v>0</v>
      </c>
      <c r="AD52" s="8">
        <f t="shared" si="10"/>
        <v>32</v>
      </c>
      <c r="AE52" s="8">
        <f t="shared" si="11"/>
        <v>32</v>
      </c>
      <c r="AF52" s="8">
        <f t="shared" si="12"/>
        <v>0</v>
      </c>
      <c r="AG52" s="8">
        <f t="shared" si="13"/>
        <v>0</v>
      </c>
      <c r="AH52" s="8">
        <f t="shared" si="14"/>
        <v>0</v>
      </c>
      <c r="AI52" s="8">
        <f t="shared" si="15"/>
        <v>0</v>
      </c>
      <c r="AJ52" s="8">
        <f t="shared" si="16"/>
        <v>0</v>
      </c>
      <c r="AK52" s="8">
        <f t="shared" si="17"/>
        <v>32</v>
      </c>
      <c r="AL52" s="8">
        <f t="shared" si="31"/>
        <v>256</v>
      </c>
      <c r="AM52" s="8">
        <f t="shared" si="31"/>
        <v>0</v>
      </c>
      <c r="AN52" s="8">
        <f t="shared" si="31"/>
        <v>0</v>
      </c>
      <c r="AO52" s="8">
        <f t="shared" si="31"/>
        <v>0</v>
      </c>
      <c r="AP52" s="8">
        <f t="shared" si="31"/>
        <v>167</v>
      </c>
      <c r="AQ52" s="8">
        <f t="shared" si="31"/>
        <v>0</v>
      </c>
      <c r="AR52" s="8">
        <f t="shared" si="18"/>
        <v>423</v>
      </c>
      <c r="AT52" s="8">
        <v>30.8</v>
      </c>
      <c r="AU52" s="8">
        <v>30.8</v>
      </c>
      <c r="AW52" s="202">
        <v>32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 s="8">
        <f t="shared" si="19"/>
        <v>32</v>
      </c>
      <c r="BD52" s="202">
        <v>32</v>
      </c>
      <c r="BE52" s="202">
        <v>0</v>
      </c>
      <c r="BF52" s="202">
        <v>0</v>
      </c>
      <c r="BG52" s="202">
        <v>0</v>
      </c>
      <c r="BH52" s="202">
        <v>0</v>
      </c>
      <c r="BI52" s="202">
        <v>0</v>
      </c>
      <c r="BJ52" s="8">
        <f t="shared" si="20"/>
        <v>32</v>
      </c>
      <c r="BL52" s="8">
        <f t="shared" si="21"/>
        <v>30.8</v>
      </c>
      <c r="BM52" s="8">
        <f t="shared" si="22"/>
        <v>30.8</v>
      </c>
      <c r="BN52" s="8">
        <f t="shared" si="23"/>
        <v>32</v>
      </c>
      <c r="BO52" s="8">
        <f t="shared" si="24"/>
        <v>32</v>
      </c>
      <c r="BP52" s="139">
        <f t="shared" si="25"/>
        <v>-1.1999999999999993</v>
      </c>
      <c r="BQ52" s="139">
        <f t="shared" si="26"/>
        <v>-1.1999999999999993</v>
      </c>
    </row>
    <row r="53" spans="1:69">
      <c r="A53" s="8" t="s">
        <v>95</v>
      </c>
      <c r="B53" s="15">
        <f>'[3]13'!B55</f>
        <v>320</v>
      </c>
      <c r="C53" s="16">
        <f>'[3]13'!C55</f>
        <v>0</v>
      </c>
      <c r="D53" s="16">
        <f>'[3]13'!D55</f>
        <v>0</v>
      </c>
      <c r="E53" s="16">
        <f>'[3]13'!E55</f>
        <v>0</v>
      </c>
      <c r="F53" s="16">
        <f>'[3]13'!F55</f>
        <v>950</v>
      </c>
      <c r="G53" s="16">
        <f>'[3]13'!G55</f>
        <v>0</v>
      </c>
      <c r="H53" s="17">
        <f t="shared" si="27"/>
        <v>1270</v>
      </c>
      <c r="I53" s="15">
        <f>'[3]13'!J55</f>
        <v>320</v>
      </c>
      <c r="J53" s="16">
        <f>'[3]13'!K55</f>
        <v>0</v>
      </c>
      <c r="K53" s="16">
        <f>'[3]13'!L55</f>
        <v>0</v>
      </c>
      <c r="L53" s="16">
        <f>'[3]13'!M55</f>
        <v>0</v>
      </c>
      <c r="M53" s="16">
        <f>'[3]13'!N55</f>
        <v>150</v>
      </c>
      <c r="N53" s="16">
        <f>'[3]13'!O55</f>
        <v>0</v>
      </c>
      <c r="O53" s="17">
        <f t="shared" si="28"/>
        <v>470</v>
      </c>
      <c r="P53" s="18">
        <f>frq!C53</f>
        <v>1</v>
      </c>
      <c r="Q53" s="15">
        <f t="shared" si="29"/>
        <v>320</v>
      </c>
      <c r="R53" s="16">
        <f t="shared" si="29"/>
        <v>0</v>
      </c>
      <c r="S53" s="16">
        <f t="shared" si="29"/>
        <v>0</v>
      </c>
      <c r="T53" s="16">
        <f t="shared" si="29"/>
        <v>0</v>
      </c>
      <c r="U53" s="16">
        <f t="shared" si="29"/>
        <v>150</v>
      </c>
      <c r="V53" s="16">
        <f t="shared" si="29"/>
        <v>0</v>
      </c>
      <c r="W53" s="17">
        <f t="shared" si="30"/>
        <v>470</v>
      </c>
      <c r="X53" s="8">
        <f t="shared" si="4"/>
        <v>32</v>
      </c>
      <c r="Y53" s="8">
        <f t="shared" si="5"/>
        <v>0</v>
      </c>
      <c r="Z53" s="8">
        <f t="shared" si="6"/>
        <v>0</v>
      </c>
      <c r="AA53" s="8">
        <f t="shared" si="7"/>
        <v>0</v>
      </c>
      <c r="AB53" s="8">
        <f t="shared" si="8"/>
        <v>0</v>
      </c>
      <c r="AC53" s="8">
        <f t="shared" si="9"/>
        <v>0</v>
      </c>
      <c r="AD53" s="8">
        <f t="shared" si="10"/>
        <v>32</v>
      </c>
      <c r="AE53" s="8">
        <f t="shared" si="11"/>
        <v>32</v>
      </c>
      <c r="AF53" s="8">
        <f t="shared" si="12"/>
        <v>0</v>
      </c>
      <c r="AG53" s="8">
        <f t="shared" si="13"/>
        <v>0</v>
      </c>
      <c r="AH53" s="8">
        <f t="shared" si="14"/>
        <v>0</v>
      </c>
      <c r="AI53" s="8">
        <f t="shared" si="15"/>
        <v>0</v>
      </c>
      <c r="AJ53" s="8">
        <f t="shared" si="16"/>
        <v>0</v>
      </c>
      <c r="AK53" s="8">
        <f t="shared" si="17"/>
        <v>32</v>
      </c>
      <c r="AL53" s="8">
        <f t="shared" si="31"/>
        <v>256</v>
      </c>
      <c r="AM53" s="8">
        <f t="shared" si="31"/>
        <v>0</v>
      </c>
      <c r="AN53" s="8">
        <f t="shared" si="31"/>
        <v>0</v>
      </c>
      <c r="AO53" s="8">
        <f t="shared" si="31"/>
        <v>0</v>
      </c>
      <c r="AP53" s="8">
        <f t="shared" si="31"/>
        <v>150</v>
      </c>
      <c r="AQ53" s="8">
        <f t="shared" si="31"/>
        <v>0</v>
      </c>
      <c r="AR53" s="8">
        <f t="shared" si="18"/>
        <v>406</v>
      </c>
      <c r="AT53" s="8">
        <v>30.8</v>
      </c>
      <c r="AU53" s="8">
        <v>30.8</v>
      </c>
      <c r="AW53" s="202">
        <v>32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 s="8">
        <f t="shared" si="19"/>
        <v>32</v>
      </c>
      <c r="BD53" s="202">
        <v>32</v>
      </c>
      <c r="BE53" s="202">
        <v>0</v>
      </c>
      <c r="BF53" s="202">
        <v>0</v>
      </c>
      <c r="BG53" s="202">
        <v>0</v>
      </c>
      <c r="BH53" s="202">
        <v>0</v>
      </c>
      <c r="BI53" s="202">
        <v>0</v>
      </c>
      <c r="BJ53" s="8">
        <f t="shared" si="20"/>
        <v>32</v>
      </c>
      <c r="BL53" s="8">
        <f t="shared" si="21"/>
        <v>30.8</v>
      </c>
      <c r="BM53" s="8">
        <f t="shared" si="22"/>
        <v>30.8</v>
      </c>
      <c r="BN53" s="8">
        <f t="shared" si="23"/>
        <v>32</v>
      </c>
      <c r="BO53" s="8">
        <f t="shared" si="24"/>
        <v>32</v>
      </c>
      <c r="BP53" s="139">
        <f t="shared" si="25"/>
        <v>-1.1999999999999993</v>
      </c>
      <c r="BQ53" s="139">
        <f t="shared" si="26"/>
        <v>-1.1999999999999993</v>
      </c>
    </row>
    <row r="54" spans="1:69">
      <c r="A54" s="8" t="s">
        <v>96</v>
      </c>
      <c r="B54" s="15">
        <f>'[3]13'!B56</f>
        <v>320</v>
      </c>
      <c r="C54" s="16">
        <f>'[3]13'!C56</f>
        <v>0</v>
      </c>
      <c r="D54" s="16">
        <f>'[3]13'!D56</f>
        <v>0</v>
      </c>
      <c r="E54" s="16">
        <f>'[3]13'!E56</f>
        <v>0</v>
      </c>
      <c r="F54" s="16">
        <f>'[3]13'!F56</f>
        <v>950</v>
      </c>
      <c r="G54" s="16">
        <f>'[3]13'!G56</f>
        <v>0</v>
      </c>
      <c r="H54" s="17">
        <f t="shared" si="27"/>
        <v>1270</v>
      </c>
      <c r="I54" s="15">
        <f>'[3]13'!J56</f>
        <v>320</v>
      </c>
      <c r="J54" s="16">
        <f>'[3]13'!K56</f>
        <v>0</v>
      </c>
      <c r="K54" s="16">
        <f>'[3]13'!L56</f>
        <v>0</v>
      </c>
      <c r="L54" s="16">
        <f>'[3]13'!M56</f>
        <v>0</v>
      </c>
      <c r="M54" s="16">
        <f>'[3]13'!N56</f>
        <v>150</v>
      </c>
      <c r="N54" s="16">
        <f>'[3]13'!O56</f>
        <v>0</v>
      </c>
      <c r="O54" s="17">
        <f t="shared" si="28"/>
        <v>470</v>
      </c>
      <c r="P54" s="18">
        <f>frq!C54</f>
        <v>1</v>
      </c>
      <c r="Q54" s="15">
        <f t="shared" si="29"/>
        <v>320</v>
      </c>
      <c r="R54" s="16">
        <f t="shared" si="29"/>
        <v>0</v>
      </c>
      <c r="S54" s="16">
        <f t="shared" si="29"/>
        <v>0</v>
      </c>
      <c r="T54" s="16">
        <f t="shared" si="29"/>
        <v>0</v>
      </c>
      <c r="U54" s="16">
        <f t="shared" si="29"/>
        <v>150</v>
      </c>
      <c r="V54" s="16">
        <f t="shared" si="29"/>
        <v>0</v>
      </c>
      <c r="W54" s="17">
        <f t="shared" si="30"/>
        <v>470</v>
      </c>
      <c r="X54" s="8">
        <f t="shared" si="4"/>
        <v>32</v>
      </c>
      <c r="Y54" s="8">
        <f t="shared" si="5"/>
        <v>0</v>
      </c>
      <c r="Z54" s="8">
        <f t="shared" si="6"/>
        <v>0</v>
      </c>
      <c r="AA54" s="8">
        <f t="shared" si="7"/>
        <v>0</v>
      </c>
      <c r="AB54" s="8">
        <f t="shared" si="8"/>
        <v>0</v>
      </c>
      <c r="AC54" s="8">
        <f t="shared" si="9"/>
        <v>0</v>
      </c>
      <c r="AD54" s="8">
        <f t="shared" si="10"/>
        <v>32</v>
      </c>
      <c r="AE54" s="8">
        <f t="shared" si="11"/>
        <v>32</v>
      </c>
      <c r="AF54" s="8">
        <f t="shared" si="12"/>
        <v>0</v>
      </c>
      <c r="AG54" s="8">
        <f t="shared" si="13"/>
        <v>0</v>
      </c>
      <c r="AH54" s="8">
        <f t="shared" si="14"/>
        <v>0</v>
      </c>
      <c r="AI54" s="8">
        <f t="shared" si="15"/>
        <v>0</v>
      </c>
      <c r="AJ54" s="8">
        <f t="shared" si="16"/>
        <v>0</v>
      </c>
      <c r="AK54" s="8">
        <f t="shared" si="17"/>
        <v>32</v>
      </c>
      <c r="AL54" s="8">
        <f t="shared" si="31"/>
        <v>256</v>
      </c>
      <c r="AM54" s="8">
        <f t="shared" si="31"/>
        <v>0</v>
      </c>
      <c r="AN54" s="8">
        <f t="shared" si="31"/>
        <v>0</v>
      </c>
      <c r="AO54" s="8">
        <f t="shared" si="31"/>
        <v>0</v>
      </c>
      <c r="AP54" s="8">
        <f t="shared" si="31"/>
        <v>150</v>
      </c>
      <c r="AQ54" s="8">
        <f t="shared" si="31"/>
        <v>0</v>
      </c>
      <c r="AR54" s="8">
        <f t="shared" si="18"/>
        <v>406</v>
      </c>
      <c r="AT54" s="8">
        <v>30.8</v>
      </c>
      <c r="AU54" s="8">
        <v>30.8</v>
      </c>
      <c r="AW54" s="202">
        <v>32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 s="8">
        <f t="shared" si="19"/>
        <v>32</v>
      </c>
      <c r="BD54" s="202">
        <v>32</v>
      </c>
      <c r="BE54" s="202">
        <v>0</v>
      </c>
      <c r="BF54" s="202">
        <v>0</v>
      </c>
      <c r="BG54" s="202">
        <v>0</v>
      </c>
      <c r="BH54" s="202">
        <v>0</v>
      </c>
      <c r="BI54" s="202">
        <v>0</v>
      </c>
      <c r="BJ54" s="8">
        <f t="shared" si="20"/>
        <v>32</v>
      </c>
      <c r="BL54" s="8">
        <f t="shared" si="21"/>
        <v>30.8</v>
      </c>
      <c r="BM54" s="8">
        <f t="shared" si="22"/>
        <v>30.8</v>
      </c>
      <c r="BN54" s="8">
        <f t="shared" si="23"/>
        <v>32</v>
      </c>
      <c r="BO54" s="8">
        <f t="shared" si="24"/>
        <v>32</v>
      </c>
      <c r="BP54" s="139">
        <f t="shared" si="25"/>
        <v>-1.1999999999999993</v>
      </c>
      <c r="BQ54" s="139">
        <f t="shared" si="26"/>
        <v>-1.1999999999999993</v>
      </c>
    </row>
    <row r="55" spans="1:69">
      <c r="A55" s="8" t="s">
        <v>97</v>
      </c>
      <c r="B55" s="15">
        <f>'[3]13'!B57</f>
        <v>320</v>
      </c>
      <c r="C55" s="16">
        <f>'[3]13'!C57</f>
        <v>0</v>
      </c>
      <c r="D55" s="16">
        <f>'[3]13'!D57</f>
        <v>0</v>
      </c>
      <c r="E55" s="16">
        <f>'[3]13'!E57</f>
        <v>0</v>
      </c>
      <c r="F55" s="16">
        <f>'[3]13'!F57</f>
        <v>950</v>
      </c>
      <c r="G55" s="16">
        <f>'[3]13'!G57</f>
        <v>0</v>
      </c>
      <c r="H55" s="17">
        <f t="shared" si="27"/>
        <v>1270</v>
      </c>
      <c r="I55" s="15">
        <f>'[3]13'!J57</f>
        <v>320</v>
      </c>
      <c r="J55" s="16">
        <f>'[3]13'!K57</f>
        <v>0</v>
      </c>
      <c r="K55" s="16">
        <f>'[3]13'!L57</f>
        <v>0</v>
      </c>
      <c r="L55" s="16">
        <f>'[3]13'!M57</f>
        <v>0</v>
      </c>
      <c r="M55" s="16">
        <f>'[3]13'!N57</f>
        <v>150</v>
      </c>
      <c r="N55" s="16">
        <f>'[3]13'!O57</f>
        <v>0</v>
      </c>
      <c r="O55" s="17">
        <f t="shared" si="28"/>
        <v>470</v>
      </c>
      <c r="P55" s="18">
        <f>frq!C55</f>
        <v>1</v>
      </c>
      <c r="Q55" s="15">
        <f t="shared" si="29"/>
        <v>320</v>
      </c>
      <c r="R55" s="16">
        <f t="shared" si="29"/>
        <v>0</v>
      </c>
      <c r="S55" s="16">
        <f t="shared" si="29"/>
        <v>0</v>
      </c>
      <c r="T55" s="16">
        <f t="shared" si="29"/>
        <v>0</v>
      </c>
      <c r="U55" s="16">
        <f t="shared" si="29"/>
        <v>150</v>
      </c>
      <c r="V55" s="16">
        <f t="shared" si="29"/>
        <v>0</v>
      </c>
      <c r="W55" s="17">
        <f t="shared" si="30"/>
        <v>470</v>
      </c>
      <c r="X55" s="8">
        <f t="shared" si="4"/>
        <v>32</v>
      </c>
      <c r="Y55" s="8">
        <f t="shared" si="5"/>
        <v>0</v>
      </c>
      <c r="Z55" s="8">
        <f t="shared" si="6"/>
        <v>0</v>
      </c>
      <c r="AA55" s="8">
        <f t="shared" si="7"/>
        <v>0</v>
      </c>
      <c r="AB55" s="8">
        <f t="shared" si="8"/>
        <v>0</v>
      </c>
      <c r="AC55" s="8">
        <f t="shared" si="9"/>
        <v>0</v>
      </c>
      <c r="AD55" s="8">
        <f t="shared" si="10"/>
        <v>32</v>
      </c>
      <c r="AE55" s="8">
        <f t="shared" si="11"/>
        <v>32</v>
      </c>
      <c r="AF55" s="8">
        <f t="shared" si="12"/>
        <v>0</v>
      </c>
      <c r="AG55" s="8">
        <f t="shared" si="13"/>
        <v>0</v>
      </c>
      <c r="AH55" s="8">
        <f t="shared" si="14"/>
        <v>0</v>
      </c>
      <c r="AI55" s="8">
        <f t="shared" si="15"/>
        <v>0</v>
      </c>
      <c r="AJ55" s="8">
        <f t="shared" si="16"/>
        <v>0</v>
      </c>
      <c r="AK55" s="8">
        <f t="shared" si="17"/>
        <v>32</v>
      </c>
      <c r="AL55" s="8">
        <f t="shared" si="31"/>
        <v>256</v>
      </c>
      <c r="AM55" s="8">
        <f t="shared" si="31"/>
        <v>0</v>
      </c>
      <c r="AN55" s="8">
        <f t="shared" si="31"/>
        <v>0</v>
      </c>
      <c r="AO55" s="8">
        <f t="shared" si="31"/>
        <v>0</v>
      </c>
      <c r="AP55" s="8">
        <f t="shared" si="31"/>
        <v>150</v>
      </c>
      <c r="AQ55" s="8">
        <f t="shared" si="31"/>
        <v>0</v>
      </c>
      <c r="AR55" s="8">
        <f t="shared" si="18"/>
        <v>406</v>
      </c>
      <c r="AT55" s="8">
        <v>30.8</v>
      </c>
      <c r="AU55" s="8">
        <v>30.8</v>
      </c>
      <c r="AW55" s="202">
        <v>32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 s="8">
        <f t="shared" si="19"/>
        <v>32</v>
      </c>
      <c r="BD55" s="202">
        <v>32</v>
      </c>
      <c r="BE55" s="202">
        <v>0</v>
      </c>
      <c r="BF55" s="202">
        <v>0</v>
      </c>
      <c r="BG55" s="202">
        <v>0</v>
      </c>
      <c r="BH55" s="202">
        <v>0</v>
      </c>
      <c r="BI55" s="202">
        <v>0</v>
      </c>
      <c r="BJ55" s="8">
        <f t="shared" si="20"/>
        <v>32</v>
      </c>
      <c r="BL55" s="8">
        <f t="shared" si="21"/>
        <v>30.8</v>
      </c>
      <c r="BM55" s="8">
        <f t="shared" si="22"/>
        <v>30.8</v>
      </c>
      <c r="BN55" s="8">
        <f t="shared" si="23"/>
        <v>32</v>
      </c>
      <c r="BO55" s="8">
        <f t="shared" si="24"/>
        <v>32</v>
      </c>
      <c r="BP55" s="139">
        <f t="shared" si="25"/>
        <v>-1.1999999999999993</v>
      </c>
      <c r="BQ55" s="139">
        <f t="shared" si="26"/>
        <v>-1.1999999999999993</v>
      </c>
    </row>
    <row r="56" spans="1:69">
      <c r="A56" s="8" t="s">
        <v>98</v>
      </c>
      <c r="B56" s="15">
        <f>'[3]13'!B58</f>
        <v>320</v>
      </c>
      <c r="C56" s="16">
        <f>'[3]13'!C58</f>
        <v>0</v>
      </c>
      <c r="D56" s="16">
        <f>'[3]13'!D58</f>
        <v>0</v>
      </c>
      <c r="E56" s="16">
        <f>'[3]13'!E58</f>
        <v>0</v>
      </c>
      <c r="F56" s="16">
        <f>'[3]13'!F58</f>
        <v>950</v>
      </c>
      <c r="G56" s="16">
        <f>'[3]13'!G58</f>
        <v>0</v>
      </c>
      <c r="H56" s="17">
        <f t="shared" si="27"/>
        <v>1270</v>
      </c>
      <c r="I56" s="15">
        <f>'[3]13'!J58</f>
        <v>320</v>
      </c>
      <c r="J56" s="16">
        <f>'[3]13'!K58</f>
        <v>0</v>
      </c>
      <c r="K56" s="16">
        <f>'[3]13'!L58</f>
        <v>0</v>
      </c>
      <c r="L56" s="16">
        <f>'[3]13'!M58</f>
        <v>0</v>
      </c>
      <c r="M56" s="16">
        <f>'[3]13'!N58</f>
        <v>150</v>
      </c>
      <c r="N56" s="16">
        <f>'[3]13'!O58</f>
        <v>0</v>
      </c>
      <c r="O56" s="17">
        <f t="shared" si="28"/>
        <v>470</v>
      </c>
      <c r="P56" s="18">
        <f>frq!C56</f>
        <v>1</v>
      </c>
      <c r="Q56" s="15">
        <f t="shared" si="29"/>
        <v>320</v>
      </c>
      <c r="R56" s="16">
        <f t="shared" si="29"/>
        <v>0</v>
      </c>
      <c r="S56" s="16">
        <f t="shared" si="29"/>
        <v>0</v>
      </c>
      <c r="T56" s="16">
        <f t="shared" si="29"/>
        <v>0</v>
      </c>
      <c r="U56" s="16">
        <f t="shared" si="29"/>
        <v>150</v>
      </c>
      <c r="V56" s="16">
        <f t="shared" ref="V56:V98" si="32">IF($P56=1,N56,IF(AND($P56=0.985,N56&gt;0.985*G56),G56*0.985,IF(AND($P56=0.965,N56&gt;0.965*G56),0.965*G56,N56)))</f>
        <v>0</v>
      </c>
      <c r="W56" s="17">
        <f t="shared" si="30"/>
        <v>470</v>
      </c>
      <c r="X56" s="8">
        <f t="shared" si="4"/>
        <v>32</v>
      </c>
      <c r="Y56" s="8">
        <f t="shared" si="5"/>
        <v>0</v>
      </c>
      <c r="Z56" s="8">
        <f t="shared" si="6"/>
        <v>0</v>
      </c>
      <c r="AA56" s="8">
        <f t="shared" si="7"/>
        <v>0</v>
      </c>
      <c r="AB56" s="8">
        <f t="shared" si="8"/>
        <v>0.64</v>
      </c>
      <c r="AC56" s="8">
        <f t="shared" si="9"/>
        <v>0</v>
      </c>
      <c r="AD56" s="8">
        <f t="shared" si="10"/>
        <v>32.64</v>
      </c>
      <c r="AE56" s="8">
        <f t="shared" si="11"/>
        <v>32</v>
      </c>
      <c r="AF56" s="8">
        <f t="shared" si="12"/>
        <v>0</v>
      </c>
      <c r="AG56" s="8">
        <f t="shared" si="13"/>
        <v>0</v>
      </c>
      <c r="AH56" s="8">
        <f t="shared" si="14"/>
        <v>0</v>
      </c>
      <c r="AI56" s="8">
        <f t="shared" si="15"/>
        <v>0.64</v>
      </c>
      <c r="AJ56" s="8">
        <f t="shared" si="16"/>
        <v>0</v>
      </c>
      <c r="AK56" s="8">
        <f t="shared" si="17"/>
        <v>32.64</v>
      </c>
      <c r="AL56" s="8">
        <f t="shared" si="31"/>
        <v>256</v>
      </c>
      <c r="AM56" s="8">
        <f t="shared" si="31"/>
        <v>0</v>
      </c>
      <c r="AN56" s="8">
        <f t="shared" si="31"/>
        <v>0</v>
      </c>
      <c r="AO56" s="8">
        <f t="shared" si="31"/>
        <v>0</v>
      </c>
      <c r="AP56" s="8">
        <f t="shared" si="31"/>
        <v>148.72000000000003</v>
      </c>
      <c r="AQ56" s="8">
        <f t="shared" si="31"/>
        <v>0</v>
      </c>
      <c r="AR56" s="8">
        <f t="shared" si="18"/>
        <v>404.72</v>
      </c>
      <c r="AT56" s="8">
        <v>30.8</v>
      </c>
      <c r="AU56" s="8">
        <v>30.8</v>
      </c>
      <c r="AW56" s="202">
        <v>32</v>
      </c>
      <c r="AX56" s="202">
        <v>0</v>
      </c>
      <c r="AY56" s="202">
        <v>0</v>
      </c>
      <c r="AZ56" s="202">
        <v>0</v>
      </c>
      <c r="BA56" s="202">
        <v>0.64</v>
      </c>
      <c r="BB56" s="202">
        <v>0</v>
      </c>
      <c r="BC56" s="8">
        <f t="shared" si="19"/>
        <v>32.64</v>
      </c>
      <c r="BD56" s="202">
        <v>32</v>
      </c>
      <c r="BE56" s="202">
        <v>0</v>
      </c>
      <c r="BF56" s="202">
        <v>0</v>
      </c>
      <c r="BG56" s="202">
        <v>0</v>
      </c>
      <c r="BH56" s="202">
        <v>0.64</v>
      </c>
      <c r="BI56" s="202">
        <v>0</v>
      </c>
      <c r="BJ56" s="8">
        <f t="shared" si="20"/>
        <v>32.64</v>
      </c>
      <c r="BL56" s="8">
        <f t="shared" si="21"/>
        <v>30.8</v>
      </c>
      <c r="BM56" s="8">
        <f t="shared" si="22"/>
        <v>30.8</v>
      </c>
      <c r="BN56" s="8">
        <f t="shared" si="23"/>
        <v>32.64</v>
      </c>
      <c r="BO56" s="8">
        <f t="shared" si="24"/>
        <v>32.64</v>
      </c>
      <c r="BP56" s="139">
        <f t="shared" si="25"/>
        <v>-1.8399999999999999</v>
      </c>
      <c r="BQ56" s="139">
        <f t="shared" si="26"/>
        <v>-1.8399999999999999</v>
      </c>
    </row>
    <row r="57" spans="1:69">
      <c r="A57" s="8" t="s">
        <v>99</v>
      </c>
      <c r="B57" s="15">
        <f>'[3]13'!B59</f>
        <v>320</v>
      </c>
      <c r="C57" s="16">
        <f>'[3]13'!C59</f>
        <v>0</v>
      </c>
      <c r="D57" s="16">
        <f>'[3]13'!D59</f>
        <v>0</v>
      </c>
      <c r="E57" s="16">
        <f>'[3]13'!E59</f>
        <v>0</v>
      </c>
      <c r="F57" s="16">
        <f>'[3]13'!F59</f>
        <v>950</v>
      </c>
      <c r="G57" s="16">
        <f>'[3]13'!G59</f>
        <v>0</v>
      </c>
      <c r="H57" s="17">
        <f t="shared" si="27"/>
        <v>1270</v>
      </c>
      <c r="I57" s="15">
        <f>'[3]13'!J59</f>
        <v>320</v>
      </c>
      <c r="J57" s="16">
        <f>'[3]13'!K59</f>
        <v>0</v>
      </c>
      <c r="K57" s="16">
        <f>'[3]13'!L59</f>
        <v>0</v>
      </c>
      <c r="L57" s="16">
        <f>'[3]13'!M59</f>
        <v>0</v>
      </c>
      <c r="M57" s="16">
        <f>'[3]13'!N59</f>
        <v>150</v>
      </c>
      <c r="N57" s="16">
        <f>'[3]13'!O59</f>
        <v>0</v>
      </c>
      <c r="O57" s="17">
        <f t="shared" si="28"/>
        <v>470</v>
      </c>
      <c r="P57" s="18">
        <f>frq!C57</f>
        <v>1</v>
      </c>
      <c r="Q57" s="15">
        <f t="shared" ref="Q57:U98" si="33">IF($P57=1,I57,IF(AND($P57=0.985,I57&gt;0.985*B57),B57*0.985,IF(AND($P57=0.965,I57&gt;0.965*B57),0.965*B57,I57)))</f>
        <v>320</v>
      </c>
      <c r="R57" s="16">
        <f t="shared" si="33"/>
        <v>0</v>
      </c>
      <c r="S57" s="16">
        <f t="shared" si="33"/>
        <v>0</v>
      </c>
      <c r="T57" s="16">
        <f t="shared" si="33"/>
        <v>0</v>
      </c>
      <c r="U57" s="16">
        <f t="shared" si="33"/>
        <v>150</v>
      </c>
      <c r="V57" s="16">
        <f t="shared" si="32"/>
        <v>0</v>
      </c>
      <c r="W57" s="17">
        <f t="shared" si="30"/>
        <v>470</v>
      </c>
      <c r="X57" s="8">
        <f t="shared" si="4"/>
        <v>32</v>
      </c>
      <c r="Y57" s="8">
        <f t="shared" si="5"/>
        <v>0</v>
      </c>
      <c r="Z57" s="8">
        <f t="shared" si="6"/>
        <v>0</v>
      </c>
      <c r="AA57" s="8">
        <f t="shared" si="7"/>
        <v>0</v>
      </c>
      <c r="AB57" s="8">
        <f t="shared" si="8"/>
        <v>0.69</v>
      </c>
      <c r="AC57" s="8">
        <f t="shared" si="9"/>
        <v>0</v>
      </c>
      <c r="AD57" s="8">
        <f t="shared" si="10"/>
        <v>32.69</v>
      </c>
      <c r="AE57" s="8">
        <f t="shared" si="11"/>
        <v>25.84</v>
      </c>
      <c r="AF57" s="8">
        <f t="shared" si="12"/>
        <v>0</v>
      </c>
      <c r="AG57" s="8">
        <f t="shared" si="13"/>
        <v>0</v>
      </c>
      <c r="AH57" s="8">
        <f t="shared" si="14"/>
        <v>0</v>
      </c>
      <c r="AI57" s="8">
        <f t="shared" si="15"/>
        <v>0.69</v>
      </c>
      <c r="AJ57" s="8">
        <f t="shared" si="16"/>
        <v>0</v>
      </c>
      <c r="AK57" s="8">
        <f t="shared" si="17"/>
        <v>26.53</v>
      </c>
      <c r="AL57" s="8">
        <f t="shared" si="31"/>
        <v>262.16000000000003</v>
      </c>
      <c r="AM57" s="8">
        <f t="shared" si="31"/>
        <v>0</v>
      </c>
      <c r="AN57" s="8">
        <f t="shared" si="31"/>
        <v>0</v>
      </c>
      <c r="AO57" s="8">
        <f t="shared" si="31"/>
        <v>0</v>
      </c>
      <c r="AP57" s="8">
        <f t="shared" si="31"/>
        <v>148.62</v>
      </c>
      <c r="AQ57" s="8">
        <f t="shared" si="31"/>
        <v>0</v>
      </c>
      <c r="AR57" s="8">
        <f t="shared" si="18"/>
        <v>410.78000000000003</v>
      </c>
      <c r="AT57" s="8">
        <v>30.8</v>
      </c>
      <c r="AU57" s="8">
        <v>25.54</v>
      </c>
      <c r="AW57" s="202">
        <v>32</v>
      </c>
      <c r="AX57" s="202">
        <v>0</v>
      </c>
      <c r="AY57" s="202">
        <v>0</v>
      </c>
      <c r="AZ57" s="202">
        <v>0</v>
      </c>
      <c r="BA57" s="202">
        <v>0.69</v>
      </c>
      <c r="BB57" s="202">
        <v>0</v>
      </c>
      <c r="BC57" s="8">
        <f t="shared" si="19"/>
        <v>32.69</v>
      </c>
      <c r="BD57" s="202">
        <v>25.84</v>
      </c>
      <c r="BE57" s="202">
        <v>0</v>
      </c>
      <c r="BF57" s="202">
        <v>0</v>
      </c>
      <c r="BG57" s="202">
        <v>0</v>
      </c>
      <c r="BH57" s="202">
        <v>0.69</v>
      </c>
      <c r="BI57" s="202">
        <v>0</v>
      </c>
      <c r="BJ57" s="8">
        <f t="shared" si="20"/>
        <v>26.53</v>
      </c>
      <c r="BL57" s="8">
        <f t="shared" si="21"/>
        <v>30.8</v>
      </c>
      <c r="BM57" s="8">
        <f t="shared" si="22"/>
        <v>25.54</v>
      </c>
      <c r="BN57" s="8">
        <f t="shared" si="23"/>
        <v>32.69</v>
      </c>
      <c r="BO57" s="8">
        <f t="shared" si="24"/>
        <v>26.53</v>
      </c>
      <c r="BP57" s="139">
        <f t="shared" si="25"/>
        <v>-1.889999999999997</v>
      </c>
      <c r="BQ57" s="139">
        <f t="shared" si="26"/>
        <v>-0.99000000000000199</v>
      </c>
    </row>
    <row r="58" spans="1:69">
      <c r="A58" s="8" t="s">
        <v>100</v>
      </c>
      <c r="B58" s="15">
        <f>'[3]13'!B60</f>
        <v>320</v>
      </c>
      <c r="C58" s="16">
        <f>'[3]13'!C60</f>
        <v>0</v>
      </c>
      <c r="D58" s="16">
        <f>'[3]13'!D60</f>
        <v>0</v>
      </c>
      <c r="E58" s="16">
        <f>'[3]13'!E60</f>
        <v>0</v>
      </c>
      <c r="F58" s="16">
        <f>'[3]13'!F60</f>
        <v>950</v>
      </c>
      <c r="G58" s="16">
        <f>'[3]13'!G60</f>
        <v>0</v>
      </c>
      <c r="H58" s="17">
        <f t="shared" si="27"/>
        <v>1270</v>
      </c>
      <c r="I58" s="15">
        <f>'[3]13'!J60</f>
        <v>320</v>
      </c>
      <c r="J58" s="16">
        <f>'[3]13'!K60</f>
        <v>0</v>
      </c>
      <c r="K58" s="16">
        <f>'[3]13'!L60</f>
        <v>0</v>
      </c>
      <c r="L58" s="16">
        <f>'[3]13'!M60</f>
        <v>0</v>
      </c>
      <c r="M58" s="16">
        <f>'[3]13'!N60</f>
        <v>150</v>
      </c>
      <c r="N58" s="16">
        <f>'[3]13'!O60</f>
        <v>0</v>
      </c>
      <c r="O58" s="17">
        <f t="shared" si="28"/>
        <v>470</v>
      </c>
      <c r="P58" s="18">
        <f>frq!C58</f>
        <v>1</v>
      </c>
      <c r="Q58" s="15">
        <f t="shared" si="33"/>
        <v>320</v>
      </c>
      <c r="R58" s="16">
        <f t="shared" si="33"/>
        <v>0</v>
      </c>
      <c r="S58" s="16">
        <f t="shared" si="33"/>
        <v>0</v>
      </c>
      <c r="T58" s="16">
        <f t="shared" si="33"/>
        <v>0</v>
      </c>
      <c r="U58" s="16">
        <f t="shared" si="33"/>
        <v>150</v>
      </c>
      <c r="V58" s="16">
        <f t="shared" si="32"/>
        <v>0</v>
      </c>
      <c r="W58" s="17">
        <f t="shared" si="30"/>
        <v>470</v>
      </c>
      <c r="X58" s="8">
        <f t="shared" si="4"/>
        <v>32</v>
      </c>
      <c r="Y58" s="8">
        <f t="shared" si="5"/>
        <v>0</v>
      </c>
      <c r="Z58" s="8">
        <f t="shared" si="6"/>
        <v>0</v>
      </c>
      <c r="AA58" s="8">
        <f t="shared" si="7"/>
        <v>0</v>
      </c>
      <c r="AB58" s="8">
        <f t="shared" si="8"/>
        <v>0.69</v>
      </c>
      <c r="AC58" s="8">
        <f t="shared" si="9"/>
        <v>0</v>
      </c>
      <c r="AD58" s="8">
        <f t="shared" si="10"/>
        <v>32.69</v>
      </c>
      <c r="AE58" s="8">
        <f t="shared" si="11"/>
        <v>25.84</v>
      </c>
      <c r="AF58" s="8">
        <f t="shared" si="12"/>
        <v>0</v>
      </c>
      <c r="AG58" s="8">
        <f t="shared" si="13"/>
        <v>0</v>
      </c>
      <c r="AH58" s="8">
        <f t="shared" si="14"/>
        <v>0</v>
      </c>
      <c r="AI58" s="8">
        <f t="shared" si="15"/>
        <v>0.69</v>
      </c>
      <c r="AJ58" s="8">
        <f t="shared" si="16"/>
        <v>0</v>
      </c>
      <c r="AK58" s="8">
        <f t="shared" si="17"/>
        <v>26.53</v>
      </c>
      <c r="AL58" s="8">
        <f t="shared" si="31"/>
        <v>262.16000000000003</v>
      </c>
      <c r="AM58" s="8">
        <f t="shared" si="31"/>
        <v>0</v>
      </c>
      <c r="AN58" s="8">
        <f t="shared" si="31"/>
        <v>0</v>
      </c>
      <c r="AO58" s="8">
        <f t="shared" si="31"/>
        <v>0</v>
      </c>
      <c r="AP58" s="8">
        <f t="shared" si="31"/>
        <v>148.62</v>
      </c>
      <c r="AQ58" s="8">
        <f t="shared" si="31"/>
        <v>0</v>
      </c>
      <c r="AR58" s="8">
        <f t="shared" si="18"/>
        <v>410.78000000000003</v>
      </c>
      <c r="AT58" s="8">
        <v>30.8</v>
      </c>
      <c r="AU58" s="8">
        <v>25.54</v>
      </c>
      <c r="AW58" s="202">
        <v>32</v>
      </c>
      <c r="AX58" s="202">
        <v>0</v>
      </c>
      <c r="AY58" s="202">
        <v>0</v>
      </c>
      <c r="AZ58" s="202">
        <v>0</v>
      </c>
      <c r="BA58" s="202">
        <v>0.69</v>
      </c>
      <c r="BB58" s="202">
        <v>0</v>
      </c>
      <c r="BC58" s="8">
        <f t="shared" si="19"/>
        <v>32.69</v>
      </c>
      <c r="BD58" s="202">
        <v>25.84</v>
      </c>
      <c r="BE58" s="202">
        <v>0</v>
      </c>
      <c r="BF58" s="202">
        <v>0</v>
      </c>
      <c r="BG58" s="202">
        <v>0</v>
      </c>
      <c r="BH58" s="202">
        <v>0.69</v>
      </c>
      <c r="BI58" s="202">
        <v>0</v>
      </c>
      <c r="BJ58" s="8">
        <f t="shared" si="20"/>
        <v>26.53</v>
      </c>
      <c r="BL58" s="8">
        <f t="shared" si="21"/>
        <v>30.8</v>
      </c>
      <c r="BM58" s="8">
        <f t="shared" si="22"/>
        <v>25.54</v>
      </c>
      <c r="BN58" s="8">
        <f t="shared" si="23"/>
        <v>32.69</v>
      </c>
      <c r="BO58" s="8">
        <f t="shared" si="24"/>
        <v>26.53</v>
      </c>
      <c r="BP58" s="139">
        <f t="shared" si="25"/>
        <v>-1.889999999999997</v>
      </c>
      <c r="BQ58" s="139">
        <f t="shared" si="26"/>
        <v>-0.99000000000000199</v>
      </c>
    </row>
    <row r="59" spans="1:69">
      <c r="A59" s="8" t="s">
        <v>101</v>
      </c>
      <c r="B59" s="15">
        <f>'[3]13'!B61</f>
        <v>320</v>
      </c>
      <c r="C59" s="16">
        <f>'[3]13'!C61</f>
        <v>0</v>
      </c>
      <c r="D59" s="16">
        <f>'[3]13'!D61</f>
        <v>0</v>
      </c>
      <c r="E59" s="16">
        <f>'[3]13'!E61</f>
        <v>0</v>
      </c>
      <c r="F59" s="16">
        <f>'[3]13'!F61</f>
        <v>950</v>
      </c>
      <c r="G59" s="16">
        <f>'[3]13'!G61</f>
        <v>0</v>
      </c>
      <c r="H59" s="17">
        <f t="shared" si="27"/>
        <v>1270</v>
      </c>
      <c r="I59" s="15">
        <f>'[3]13'!J61</f>
        <v>320</v>
      </c>
      <c r="J59" s="16">
        <f>'[3]13'!K61</f>
        <v>0</v>
      </c>
      <c r="K59" s="16">
        <f>'[3]13'!L61</f>
        <v>0</v>
      </c>
      <c r="L59" s="16">
        <f>'[3]13'!M61</f>
        <v>0</v>
      </c>
      <c r="M59" s="16">
        <f>'[3]13'!N61</f>
        <v>150</v>
      </c>
      <c r="N59" s="16">
        <f>'[3]13'!O61</f>
        <v>0</v>
      </c>
      <c r="O59" s="17">
        <f t="shared" si="28"/>
        <v>470</v>
      </c>
      <c r="P59" s="18">
        <f>frq!C59</f>
        <v>1</v>
      </c>
      <c r="Q59" s="15">
        <f t="shared" si="33"/>
        <v>320</v>
      </c>
      <c r="R59" s="16">
        <f t="shared" si="33"/>
        <v>0</v>
      </c>
      <c r="S59" s="16">
        <f t="shared" si="33"/>
        <v>0</v>
      </c>
      <c r="T59" s="16">
        <f t="shared" si="33"/>
        <v>0</v>
      </c>
      <c r="U59" s="16">
        <f t="shared" si="33"/>
        <v>150</v>
      </c>
      <c r="V59" s="16">
        <f t="shared" si="32"/>
        <v>0</v>
      </c>
      <c r="W59" s="17">
        <f t="shared" si="30"/>
        <v>470</v>
      </c>
      <c r="X59" s="8">
        <f t="shared" si="4"/>
        <v>32</v>
      </c>
      <c r="Y59" s="8">
        <f t="shared" si="5"/>
        <v>0</v>
      </c>
      <c r="Z59" s="8">
        <f t="shared" si="6"/>
        <v>0</v>
      </c>
      <c r="AA59" s="8">
        <f t="shared" si="7"/>
        <v>0</v>
      </c>
      <c r="AB59" s="8">
        <f t="shared" si="8"/>
        <v>0.69</v>
      </c>
      <c r="AC59" s="8">
        <f t="shared" si="9"/>
        <v>0</v>
      </c>
      <c r="AD59" s="8">
        <f t="shared" si="10"/>
        <v>32.69</v>
      </c>
      <c r="AE59" s="8">
        <f t="shared" si="11"/>
        <v>25.84</v>
      </c>
      <c r="AF59" s="8">
        <f t="shared" si="12"/>
        <v>0</v>
      </c>
      <c r="AG59" s="8">
        <f t="shared" si="13"/>
        <v>0</v>
      </c>
      <c r="AH59" s="8">
        <f t="shared" si="14"/>
        <v>0</v>
      </c>
      <c r="AI59" s="8">
        <f t="shared" si="15"/>
        <v>0.69</v>
      </c>
      <c r="AJ59" s="8">
        <f t="shared" si="16"/>
        <v>0</v>
      </c>
      <c r="AK59" s="8">
        <f t="shared" si="17"/>
        <v>26.53</v>
      </c>
      <c r="AL59" s="8">
        <f t="shared" si="31"/>
        <v>262.16000000000003</v>
      </c>
      <c r="AM59" s="8">
        <f t="shared" si="31"/>
        <v>0</v>
      </c>
      <c r="AN59" s="8">
        <f t="shared" si="31"/>
        <v>0</v>
      </c>
      <c r="AO59" s="8">
        <f t="shared" si="31"/>
        <v>0</v>
      </c>
      <c r="AP59" s="8">
        <f t="shared" si="31"/>
        <v>148.62</v>
      </c>
      <c r="AQ59" s="8">
        <f t="shared" si="31"/>
        <v>0</v>
      </c>
      <c r="AR59" s="8">
        <f t="shared" si="18"/>
        <v>410.78000000000003</v>
      </c>
      <c r="AT59" s="8">
        <v>31.47</v>
      </c>
      <c r="AU59" s="8">
        <v>25.54</v>
      </c>
      <c r="AW59" s="202">
        <v>32</v>
      </c>
      <c r="AX59" s="202">
        <v>0</v>
      </c>
      <c r="AY59" s="202">
        <v>0</v>
      </c>
      <c r="AZ59" s="202">
        <v>0</v>
      </c>
      <c r="BA59" s="202">
        <v>0.69</v>
      </c>
      <c r="BB59" s="202">
        <v>0</v>
      </c>
      <c r="BC59" s="8">
        <f t="shared" si="19"/>
        <v>32.69</v>
      </c>
      <c r="BD59" s="202">
        <v>25.84</v>
      </c>
      <c r="BE59" s="202">
        <v>0</v>
      </c>
      <c r="BF59" s="202">
        <v>0</v>
      </c>
      <c r="BG59" s="202">
        <v>0</v>
      </c>
      <c r="BH59" s="202">
        <v>0.69</v>
      </c>
      <c r="BI59" s="202">
        <v>0</v>
      </c>
      <c r="BJ59" s="8">
        <f t="shared" si="20"/>
        <v>26.53</v>
      </c>
      <c r="BL59" s="8">
        <f t="shared" si="21"/>
        <v>31.47</v>
      </c>
      <c r="BM59" s="8">
        <f t="shared" si="22"/>
        <v>25.54</v>
      </c>
      <c r="BN59" s="8">
        <f t="shared" si="23"/>
        <v>32.69</v>
      </c>
      <c r="BO59" s="8">
        <f t="shared" si="24"/>
        <v>26.53</v>
      </c>
      <c r="BP59" s="139">
        <f t="shared" si="25"/>
        <v>-1.2199999999999989</v>
      </c>
      <c r="BQ59" s="139">
        <f t="shared" si="26"/>
        <v>-0.99000000000000199</v>
      </c>
    </row>
    <row r="60" spans="1:69">
      <c r="A60" s="8" t="s">
        <v>102</v>
      </c>
      <c r="B60" s="15">
        <f>'[3]13'!B62</f>
        <v>320</v>
      </c>
      <c r="C60" s="16">
        <f>'[3]13'!C62</f>
        <v>0</v>
      </c>
      <c r="D60" s="16">
        <f>'[3]13'!D62</f>
        <v>0</v>
      </c>
      <c r="E60" s="16">
        <f>'[3]13'!E62</f>
        <v>0</v>
      </c>
      <c r="F60" s="16">
        <f>'[3]13'!F62</f>
        <v>950</v>
      </c>
      <c r="G60" s="16">
        <f>'[3]13'!G62</f>
        <v>0</v>
      </c>
      <c r="H60" s="17">
        <f t="shared" si="27"/>
        <v>1270</v>
      </c>
      <c r="I60" s="15">
        <f>'[3]13'!J62</f>
        <v>320</v>
      </c>
      <c r="J60" s="16">
        <f>'[3]13'!K62</f>
        <v>0</v>
      </c>
      <c r="K60" s="16">
        <f>'[3]13'!L62</f>
        <v>0</v>
      </c>
      <c r="L60" s="16">
        <f>'[3]13'!M62</f>
        <v>0</v>
      </c>
      <c r="M60" s="16">
        <f>'[3]13'!N62</f>
        <v>150</v>
      </c>
      <c r="N60" s="16">
        <f>'[3]13'!O62</f>
        <v>0</v>
      </c>
      <c r="O60" s="17">
        <f t="shared" si="28"/>
        <v>470</v>
      </c>
      <c r="P60" s="18">
        <f>frq!C60</f>
        <v>1</v>
      </c>
      <c r="Q60" s="15">
        <f t="shared" si="33"/>
        <v>320</v>
      </c>
      <c r="R60" s="16">
        <f t="shared" si="33"/>
        <v>0</v>
      </c>
      <c r="S60" s="16">
        <f t="shared" si="33"/>
        <v>0</v>
      </c>
      <c r="T60" s="16">
        <f t="shared" si="33"/>
        <v>0</v>
      </c>
      <c r="U60" s="16">
        <f t="shared" si="33"/>
        <v>150</v>
      </c>
      <c r="V60" s="16">
        <f t="shared" si="32"/>
        <v>0</v>
      </c>
      <c r="W60" s="17">
        <f t="shared" si="30"/>
        <v>470</v>
      </c>
      <c r="X60" s="8">
        <f t="shared" si="4"/>
        <v>32</v>
      </c>
      <c r="Y60" s="8">
        <f t="shared" si="5"/>
        <v>0</v>
      </c>
      <c r="Z60" s="8">
        <f t="shared" si="6"/>
        <v>0</v>
      </c>
      <c r="AA60" s="8">
        <f t="shared" si="7"/>
        <v>0</v>
      </c>
      <c r="AB60" s="8">
        <f t="shared" si="8"/>
        <v>0.69</v>
      </c>
      <c r="AC60" s="8">
        <f t="shared" si="9"/>
        <v>0</v>
      </c>
      <c r="AD60" s="8">
        <f t="shared" si="10"/>
        <v>32.69</v>
      </c>
      <c r="AE60" s="8">
        <f t="shared" si="11"/>
        <v>25.84</v>
      </c>
      <c r="AF60" s="8">
        <f t="shared" si="12"/>
        <v>0</v>
      </c>
      <c r="AG60" s="8">
        <f t="shared" si="13"/>
        <v>0</v>
      </c>
      <c r="AH60" s="8">
        <f t="shared" si="14"/>
        <v>0</v>
      </c>
      <c r="AI60" s="8">
        <f t="shared" si="15"/>
        <v>0.69</v>
      </c>
      <c r="AJ60" s="8">
        <f t="shared" si="16"/>
        <v>0</v>
      </c>
      <c r="AK60" s="8">
        <f t="shared" si="17"/>
        <v>26.53</v>
      </c>
      <c r="AL60" s="8">
        <f t="shared" si="31"/>
        <v>262.16000000000003</v>
      </c>
      <c r="AM60" s="8">
        <f t="shared" si="31"/>
        <v>0</v>
      </c>
      <c r="AN60" s="8">
        <f t="shared" si="31"/>
        <v>0</v>
      </c>
      <c r="AO60" s="8">
        <f t="shared" si="31"/>
        <v>0</v>
      </c>
      <c r="AP60" s="8">
        <f t="shared" si="31"/>
        <v>148.62</v>
      </c>
      <c r="AQ60" s="8">
        <f t="shared" si="31"/>
        <v>0</v>
      </c>
      <c r="AR60" s="8">
        <f t="shared" si="18"/>
        <v>410.78000000000003</v>
      </c>
      <c r="AT60" s="8">
        <v>31.47</v>
      </c>
      <c r="AU60" s="8">
        <v>25.54</v>
      </c>
      <c r="AW60" s="202">
        <v>32</v>
      </c>
      <c r="AX60" s="202">
        <v>0</v>
      </c>
      <c r="AY60" s="202">
        <v>0</v>
      </c>
      <c r="AZ60" s="202">
        <v>0</v>
      </c>
      <c r="BA60" s="202">
        <v>0.69</v>
      </c>
      <c r="BB60" s="202">
        <v>0</v>
      </c>
      <c r="BC60" s="8">
        <f t="shared" si="19"/>
        <v>32.69</v>
      </c>
      <c r="BD60" s="202">
        <v>25.84</v>
      </c>
      <c r="BE60" s="202">
        <v>0</v>
      </c>
      <c r="BF60" s="202">
        <v>0</v>
      </c>
      <c r="BG60" s="202">
        <v>0</v>
      </c>
      <c r="BH60" s="202">
        <v>0.69</v>
      </c>
      <c r="BI60" s="202">
        <v>0</v>
      </c>
      <c r="BJ60" s="8">
        <f t="shared" si="20"/>
        <v>26.53</v>
      </c>
      <c r="BL60" s="8">
        <f t="shared" si="21"/>
        <v>31.47</v>
      </c>
      <c r="BM60" s="8">
        <f t="shared" si="22"/>
        <v>25.54</v>
      </c>
      <c r="BN60" s="8">
        <f t="shared" si="23"/>
        <v>32.69</v>
      </c>
      <c r="BO60" s="8">
        <f t="shared" si="24"/>
        <v>26.53</v>
      </c>
      <c r="BP60" s="139">
        <f t="shared" si="25"/>
        <v>-1.2199999999999989</v>
      </c>
      <c r="BQ60" s="139">
        <f t="shared" si="26"/>
        <v>-0.99000000000000199</v>
      </c>
    </row>
    <row r="61" spans="1:69">
      <c r="A61" s="8" t="s">
        <v>103</v>
      </c>
      <c r="B61" s="15">
        <f>'[3]13'!B63</f>
        <v>320</v>
      </c>
      <c r="C61" s="16">
        <f>'[3]13'!C63</f>
        <v>0</v>
      </c>
      <c r="D61" s="16">
        <f>'[3]13'!D63</f>
        <v>0</v>
      </c>
      <c r="E61" s="16">
        <f>'[3]13'!E63</f>
        <v>0</v>
      </c>
      <c r="F61" s="16">
        <f>'[3]13'!F63</f>
        <v>950</v>
      </c>
      <c r="G61" s="16">
        <f>'[3]13'!G63</f>
        <v>0</v>
      </c>
      <c r="H61" s="17">
        <f t="shared" si="27"/>
        <v>1270</v>
      </c>
      <c r="I61" s="15">
        <f>'[3]13'!J63</f>
        <v>320</v>
      </c>
      <c r="J61" s="16">
        <f>'[3]13'!K63</f>
        <v>0</v>
      </c>
      <c r="K61" s="16">
        <f>'[3]13'!L63</f>
        <v>0</v>
      </c>
      <c r="L61" s="16">
        <f>'[3]13'!M63</f>
        <v>0</v>
      </c>
      <c r="M61" s="16">
        <f>'[3]13'!N63</f>
        <v>150</v>
      </c>
      <c r="N61" s="16">
        <f>'[3]13'!O63</f>
        <v>0</v>
      </c>
      <c r="O61" s="17">
        <f t="shared" si="28"/>
        <v>470</v>
      </c>
      <c r="P61" s="18">
        <f>frq!C61</f>
        <v>1</v>
      </c>
      <c r="Q61" s="15">
        <f t="shared" si="33"/>
        <v>320</v>
      </c>
      <c r="R61" s="16">
        <f t="shared" si="33"/>
        <v>0</v>
      </c>
      <c r="S61" s="16">
        <f t="shared" si="33"/>
        <v>0</v>
      </c>
      <c r="T61" s="16">
        <f t="shared" si="33"/>
        <v>0</v>
      </c>
      <c r="U61" s="16">
        <f t="shared" si="33"/>
        <v>150</v>
      </c>
      <c r="V61" s="16">
        <f t="shared" si="32"/>
        <v>0</v>
      </c>
      <c r="W61" s="17">
        <f t="shared" si="30"/>
        <v>470</v>
      </c>
      <c r="X61" s="8">
        <f t="shared" si="4"/>
        <v>26.78</v>
      </c>
      <c r="Y61" s="8">
        <f t="shared" si="5"/>
        <v>0</v>
      </c>
      <c r="Z61" s="8">
        <f t="shared" si="6"/>
        <v>0</v>
      </c>
      <c r="AA61" s="8">
        <f t="shared" si="7"/>
        <v>0</v>
      </c>
      <c r="AB61" s="8">
        <f t="shared" si="8"/>
        <v>0.69</v>
      </c>
      <c r="AC61" s="8">
        <f t="shared" si="9"/>
        <v>0</v>
      </c>
      <c r="AD61" s="8">
        <f t="shared" si="10"/>
        <v>27.470000000000002</v>
      </c>
      <c r="AE61" s="8">
        <f t="shared" si="11"/>
        <v>26.78</v>
      </c>
      <c r="AF61" s="8">
        <f t="shared" si="12"/>
        <v>0</v>
      </c>
      <c r="AG61" s="8">
        <f t="shared" si="13"/>
        <v>0</v>
      </c>
      <c r="AH61" s="8">
        <f t="shared" si="14"/>
        <v>0</v>
      </c>
      <c r="AI61" s="8">
        <f t="shared" si="15"/>
        <v>0.69</v>
      </c>
      <c r="AJ61" s="8">
        <f t="shared" si="16"/>
        <v>0</v>
      </c>
      <c r="AK61" s="8">
        <f t="shared" si="17"/>
        <v>27.470000000000002</v>
      </c>
      <c r="AL61" s="8">
        <f t="shared" si="31"/>
        <v>266.44000000000005</v>
      </c>
      <c r="AM61" s="8">
        <f t="shared" si="31"/>
        <v>0</v>
      </c>
      <c r="AN61" s="8">
        <f t="shared" si="31"/>
        <v>0</v>
      </c>
      <c r="AO61" s="8">
        <f t="shared" ref="AO61:AQ98" si="34">T61-AA61-AH61</f>
        <v>0</v>
      </c>
      <c r="AP61" s="8">
        <f t="shared" si="34"/>
        <v>148.62</v>
      </c>
      <c r="AQ61" s="8">
        <f t="shared" si="34"/>
        <v>0</v>
      </c>
      <c r="AR61" s="8">
        <f t="shared" si="18"/>
        <v>415.06000000000006</v>
      </c>
      <c r="AT61" s="8">
        <v>31.47</v>
      </c>
      <c r="AU61" s="8">
        <v>25.54</v>
      </c>
      <c r="AW61" s="202">
        <v>26.78</v>
      </c>
      <c r="AX61" s="202">
        <v>0</v>
      </c>
      <c r="AY61" s="202">
        <v>0</v>
      </c>
      <c r="AZ61" s="202">
        <v>0</v>
      </c>
      <c r="BA61" s="202">
        <v>0.69</v>
      </c>
      <c r="BB61" s="202">
        <v>0</v>
      </c>
      <c r="BC61" s="8">
        <f t="shared" si="19"/>
        <v>27.470000000000002</v>
      </c>
      <c r="BD61" s="202">
        <v>26.78</v>
      </c>
      <c r="BE61" s="202">
        <v>0</v>
      </c>
      <c r="BF61" s="202">
        <v>0</v>
      </c>
      <c r="BG61" s="202">
        <v>0</v>
      </c>
      <c r="BH61" s="202">
        <v>0.69</v>
      </c>
      <c r="BI61" s="202">
        <v>0</v>
      </c>
      <c r="BJ61" s="8">
        <f t="shared" si="20"/>
        <v>27.470000000000002</v>
      </c>
      <c r="BL61" s="8">
        <f t="shared" si="21"/>
        <v>31.47</v>
      </c>
      <c r="BM61" s="8">
        <f t="shared" si="22"/>
        <v>25.54</v>
      </c>
      <c r="BN61" s="8">
        <f t="shared" si="23"/>
        <v>27.470000000000002</v>
      </c>
      <c r="BO61" s="8">
        <f t="shared" si="24"/>
        <v>27.470000000000002</v>
      </c>
      <c r="BP61" s="139">
        <f t="shared" si="25"/>
        <v>3.9999999999999964</v>
      </c>
      <c r="BQ61" s="139">
        <f t="shared" si="26"/>
        <v>-1.9300000000000033</v>
      </c>
    </row>
    <row r="62" spans="1:69">
      <c r="A62" s="8" t="s">
        <v>104</v>
      </c>
      <c r="B62" s="15">
        <f>'[3]13'!B64</f>
        <v>320</v>
      </c>
      <c r="C62" s="16">
        <f>'[3]13'!C64</f>
        <v>0</v>
      </c>
      <c r="D62" s="16">
        <f>'[3]13'!D64</f>
        <v>0</v>
      </c>
      <c r="E62" s="16">
        <f>'[3]13'!E64</f>
        <v>0</v>
      </c>
      <c r="F62" s="16">
        <f>'[3]13'!F64</f>
        <v>950</v>
      </c>
      <c r="G62" s="16">
        <f>'[3]13'!G64</f>
        <v>0</v>
      </c>
      <c r="H62" s="17">
        <f t="shared" si="27"/>
        <v>1270</v>
      </c>
      <c r="I62" s="15">
        <f>'[3]13'!J64</f>
        <v>320</v>
      </c>
      <c r="J62" s="16">
        <f>'[3]13'!K64</f>
        <v>0</v>
      </c>
      <c r="K62" s="16">
        <f>'[3]13'!L64</f>
        <v>0</v>
      </c>
      <c r="L62" s="16">
        <f>'[3]13'!M64</f>
        <v>0</v>
      </c>
      <c r="M62" s="16">
        <f>'[3]13'!N64</f>
        <v>150</v>
      </c>
      <c r="N62" s="16">
        <f>'[3]13'!O64</f>
        <v>0</v>
      </c>
      <c r="O62" s="17">
        <f t="shared" si="28"/>
        <v>470</v>
      </c>
      <c r="P62" s="18">
        <f>frq!C62</f>
        <v>1</v>
      </c>
      <c r="Q62" s="15">
        <f t="shared" si="33"/>
        <v>320</v>
      </c>
      <c r="R62" s="16">
        <f t="shared" si="33"/>
        <v>0</v>
      </c>
      <c r="S62" s="16">
        <f t="shared" si="33"/>
        <v>0</v>
      </c>
      <c r="T62" s="16">
        <f t="shared" si="33"/>
        <v>0</v>
      </c>
      <c r="U62" s="16">
        <f t="shared" si="33"/>
        <v>150</v>
      </c>
      <c r="V62" s="16">
        <f t="shared" si="32"/>
        <v>0</v>
      </c>
      <c r="W62" s="17">
        <f t="shared" si="30"/>
        <v>470</v>
      </c>
      <c r="X62" s="8">
        <f t="shared" si="4"/>
        <v>26.78</v>
      </c>
      <c r="Y62" s="8">
        <f t="shared" si="5"/>
        <v>0</v>
      </c>
      <c r="Z62" s="8">
        <f t="shared" si="6"/>
        <v>0</v>
      </c>
      <c r="AA62" s="8">
        <f t="shared" si="7"/>
        <v>0</v>
      </c>
      <c r="AB62" s="8">
        <f t="shared" si="8"/>
        <v>0.69</v>
      </c>
      <c r="AC62" s="8">
        <f t="shared" si="9"/>
        <v>0</v>
      </c>
      <c r="AD62" s="8">
        <f t="shared" si="10"/>
        <v>27.470000000000002</v>
      </c>
      <c r="AE62" s="8">
        <f t="shared" si="11"/>
        <v>26.78</v>
      </c>
      <c r="AF62" s="8">
        <f t="shared" si="12"/>
        <v>0</v>
      </c>
      <c r="AG62" s="8">
        <f t="shared" si="13"/>
        <v>0</v>
      </c>
      <c r="AH62" s="8">
        <f t="shared" si="14"/>
        <v>0</v>
      </c>
      <c r="AI62" s="8">
        <f t="shared" si="15"/>
        <v>0.69</v>
      </c>
      <c r="AJ62" s="8">
        <f t="shared" si="16"/>
        <v>0</v>
      </c>
      <c r="AK62" s="8">
        <f t="shared" si="17"/>
        <v>27.470000000000002</v>
      </c>
      <c r="AL62" s="8">
        <f t="shared" ref="AL62:AN98" si="35">Q62-X62-AE62</f>
        <v>266.44000000000005</v>
      </c>
      <c r="AM62" s="8">
        <f t="shared" si="35"/>
        <v>0</v>
      </c>
      <c r="AN62" s="8">
        <f t="shared" si="35"/>
        <v>0</v>
      </c>
      <c r="AO62" s="8">
        <f t="shared" si="34"/>
        <v>0</v>
      </c>
      <c r="AP62" s="8">
        <f t="shared" si="34"/>
        <v>148.62</v>
      </c>
      <c r="AQ62" s="8">
        <f t="shared" si="34"/>
        <v>0</v>
      </c>
      <c r="AR62" s="8">
        <f t="shared" si="18"/>
        <v>415.06000000000006</v>
      </c>
      <c r="AT62" s="8">
        <v>31.47</v>
      </c>
      <c r="AU62" s="8">
        <v>25.54</v>
      </c>
      <c r="AW62" s="202">
        <v>26.78</v>
      </c>
      <c r="AX62" s="202">
        <v>0</v>
      </c>
      <c r="AY62" s="202">
        <v>0</v>
      </c>
      <c r="AZ62" s="202">
        <v>0</v>
      </c>
      <c r="BA62" s="202">
        <v>0.69</v>
      </c>
      <c r="BB62" s="202">
        <v>0</v>
      </c>
      <c r="BC62" s="8">
        <f t="shared" si="19"/>
        <v>27.470000000000002</v>
      </c>
      <c r="BD62" s="202">
        <v>26.78</v>
      </c>
      <c r="BE62" s="202">
        <v>0</v>
      </c>
      <c r="BF62" s="202">
        <v>0</v>
      </c>
      <c r="BG62" s="202">
        <v>0</v>
      </c>
      <c r="BH62" s="202">
        <v>0.69</v>
      </c>
      <c r="BI62" s="202">
        <v>0</v>
      </c>
      <c r="BJ62" s="8">
        <f t="shared" si="20"/>
        <v>27.470000000000002</v>
      </c>
      <c r="BL62" s="8">
        <f t="shared" si="21"/>
        <v>31.47</v>
      </c>
      <c r="BM62" s="8">
        <f t="shared" si="22"/>
        <v>25.54</v>
      </c>
      <c r="BN62" s="8">
        <f t="shared" si="23"/>
        <v>27.470000000000002</v>
      </c>
      <c r="BO62" s="8">
        <f t="shared" si="24"/>
        <v>27.470000000000002</v>
      </c>
      <c r="BP62" s="139">
        <f t="shared" si="25"/>
        <v>3.9999999999999964</v>
      </c>
      <c r="BQ62" s="139">
        <f t="shared" si="26"/>
        <v>-1.9300000000000033</v>
      </c>
    </row>
    <row r="63" spans="1:69">
      <c r="A63" s="8" t="s">
        <v>105</v>
      </c>
      <c r="B63" s="15">
        <f>'[3]13'!B65</f>
        <v>320</v>
      </c>
      <c r="C63" s="16">
        <f>'[3]13'!C65</f>
        <v>0</v>
      </c>
      <c r="D63" s="16">
        <f>'[3]13'!D65</f>
        <v>0</v>
      </c>
      <c r="E63" s="16">
        <f>'[3]13'!E65</f>
        <v>0</v>
      </c>
      <c r="F63" s="16">
        <f>'[3]13'!F65</f>
        <v>950</v>
      </c>
      <c r="G63" s="16">
        <f>'[3]13'!G65</f>
        <v>0</v>
      </c>
      <c r="H63" s="17">
        <f t="shared" si="27"/>
        <v>1270</v>
      </c>
      <c r="I63" s="15">
        <f>'[3]13'!J65</f>
        <v>320</v>
      </c>
      <c r="J63" s="16">
        <f>'[3]13'!K65</f>
        <v>0</v>
      </c>
      <c r="K63" s="16">
        <f>'[3]13'!L65</f>
        <v>0</v>
      </c>
      <c r="L63" s="16">
        <f>'[3]13'!M65</f>
        <v>0</v>
      </c>
      <c r="M63" s="16">
        <f>'[3]13'!N65</f>
        <v>150</v>
      </c>
      <c r="N63" s="16">
        <f>'[3]13'!O65</f>
        <v>0</v>
      </c>
      <c r="O63" s="17">
        <f t="shared" si="28"/>
        <v>470</v>
      </c>
      <c r="P63" s="18">
        <f>frq!C63</f>
        <v>1</v>
      </c>
      <c r="Q63" s="15">
        <f t="shared" si="33"/>
        <v>320</v>
      </c>
      <c r="R63" s="16">
        <f t="shared" si="33"/>
        <v>0</v>
      </c>
      <c r="S63" s="16">
        <f t="shared" si="33"/>
        <v>0</v>
      </c>
      <c r="T63" s="16">
        <f t="shared" si="33"/>
        <v>0</v>
      </c>
      <c r="U63" s="16">
        <f t="shared" si="33"/>
        <v>150</v>
      </c>
      <c r="V63" s="16">
        <f t="shared" si="32"/>
        <v>0</v>
      </c>
      <c r="W63" s="17">
        <f t="shared" si="30"/>
        <v>470</v>
      </c>
      <c r="X63" s="8">
        <f t="shared" si="4"/>
        <v>25.84</v>
      </c>
      <c r="Y63" s="8">
        <f t="shared" si="5"/>
        <v>0</v>
      </c>
      <c r="Z63" s="8">
        <f t="shared" si="6"/>
        <v>0</v>
      </c>
      <c r="AA63" s="8">
        <f t="shared" si="7"/>
        <v>0</v>
      </c>
      <c r="AB63" s="8">
        <f t="shared" si="8"/>
        <v>0</v>
      </c>
      <c r="AC63" s="8">
        <f t="shared" si="9"/>
        <v>0</v>
      </c>
      <c r="AD63" s="8">
        <f t="shared" si="10"/>
        <v>25.84</v>
      </c>
      <c r="AE63" s="8">
        <f t="shared" si="11"/>
        <v>32</v>
      </c>
      <c r="AF63" s="8">
        <f t="shared" si="12"/>
        <v>0</v>
      </c>
      <c r="AG63" s="8">
        <f t="shared" si="13"/>
        <v>0</v>
      </c>
      <c r="AH63" s="8">
        <f t="shared" si="14"/>
        <v>0</v>
      </c>
      <c r="AI63" s="8">
        <f t="shared" si="15"/>
        <v>0</v>
      </c>
      <c r="AJ63" s="8">
        <f t="shared" si="16"/>
        <v>0</v>
      </c>
      <c r="AK63" s="8">
        <f t="shared" si="17"/>
        <v>32</v>
      </c>
      <c r="AL63" s="8">
        <f t="shared" si="35"/>
        <v>262.16000000000003</v>
      </c>
      <c r="AM63" s="8">
        <f t="shared" si="35"/>
        <v>0</v>
      </c>
      <c r="AN63" s="8">
        <f t="shared" si="35"/>
        <v>0</v>
      </c>
      <c r="AO63" s="8">
        <f t="shared" si="34"/>
        <v>0</v>
      </c>
      <c r="AP63" s="8">
        <f t="shared" si="34"/>
        <v>150</v>
      </c>
      <c r="AQ63" s="8">
        <f t="shared" si="34"/>
        <v>0</v>
      </c>
      <c r="AR63" s="8">
        <f t="shared" si="18"/>
        <v>412.16</v>
      </c>
      <c r="AT63" s="8">
        <v>24.87</v>
      </c>
      <c r="AU63" s="8">
        <v>30.8</v>
      </c>
      <c r="AW63" s="202">
        <v>25.84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 s="8">
        <f t="shared" si="19"/>
        <v>25.84</v>
      </c>
      <c r="BD63" s="202">
        <v>32</v>
      </c>
      <c r="BE63" s="202">
        <v>0</v>
      </c>
      <c r="BF63" s="202">
        <v>0</v>
      </c>
      <c r="BG63" s="202">
        <v>0</v>
      </c>
      <c r="BH63" s="202">
        <v>0</v>
      </c>
      <c r="BI63" s="202">
        <v>0</v>
      </c>
      <c r="BJ63" s="8">
        <f t="shared" si="20"/>
        <v>32</v>
      </c>
      <c r="BL63" s="8">
        <f t="shared" si="21"/>
        <v>24.87</v>
      </c>
      <c r="BM63" s="8">
        <f t="shared" si="22"/>
        <v>30.8</v>
      </c>
      <c r="BN63" s="8">
        <f t="shared" si="23"/>
        <v>25.84</v>
      </c>
      <c r="BO63" s="8">
        <f t="shared" si="24"/>
        <v>32</v>
      </c>
      <c r="BP63" s="139">
        <f t="shared" si="25"/>
        <v>-0.96999999999999886</v>
      </c>
      <c r="BQ63" s="139">
        <f t="shared" si="26"/>
        <v>-1.1999999999999993</v>
      </c>
    </row>
    <row r="64" spans="1:69">
      <c r="A64" s="8" t="s">
        <v>106</v>
      </c>
      <c r="B64" s="15">
        <f>'[3]13'!B66</f>
        <v>320</v>
      </c>
      <c r="C64" s="16">
        <f>'[3]13'!C66</f>
        <v>0</v>
      </c>
      <c r="D64" s="16">
        <f>'[3]13'!D66</f>
        <v>0</v>
      </c>
      <c r="E64" s="16">
        <f>'[3]13'!E66</f>
        <v>0</v>
      </c>
      <c r="F64" s="16">
        <f>'[3]13'!F66</f>
        <v>950</v>
      </c>
      <c r="G64" s="16">
        <f>'[3]13'!G66</f>
        <v>0</v>
      </c>
      <c r="H64" s="17">
        <f t="shared" si="27"/>
        <v>1270</v>
      </c>
      <c r="I64" s="15">
        <f>'[3]13'!J66</f>
        <v>320</v>
      </c>
      <c r="J64" s="16">
        <f>'[3]13'!K66</f>
        <v>0</v>
      </c>
      <c r="K64" s="16">
        <f>'[3]13'!L66</f>
        <v>0</v>
      </c>
      <c r="L64" s="16">
        <f>'[3]13'!M66</f>
        <v>0</v>
      </c>
      <c r="M64" s="16">
        <f>'[3]13'!N66</f>
        <v>150</v>
      </c>
      <c r="N64" s="16">
        <f>'[3]13'!O66</f>
        <v>0</v>
      </c>
      <c r="O64" s="17">
        <f t="shared" si="28"/>
        <v>470</v>
      </c>
      <c r="P64" s="18">
        <f>frq!C64</f>
        <v>1</v>
      </c>
      <c r="Q64" s="15">
        <f t="shared" si="33"/>
        <v>320</v>
      </c>
      <c r="R64" s="16">
        <f t="shared" si="33"/>
        <v>0</v>
      </c>
      <c r="S64" s="16">
        <f t="shared" si="33"/>
        <v>0</v>
      </c>
      <c r="T64" s="16">
        <f t="shared" si="33"/>
        <v>0</v>
      </c>
      <c r="U64" s="16">
        <f t="shared" si="33"/>
        <v>150</v>
      </c>
      <c r="V64" s="16">
        <f t="shared" si="32"/>
        <v>0</v>
      </c>
      <c r="W64" s="17">
        <f t="shared" si="30"/>
        <v>470</v>
      </c>
      <c r="X64" s="8">
        <f t="shared" si="4"/>
        <v>25.84</v>
      </c>
      <c r="Y64" s="8">
        <f t="shared" si="5"/>
        <v>0</v>
      </c>
      <c r="Z64" s="8">
        <f t="shared" si="6"/>
        <v>0</v>
      </c>
      <c r="AA64" s="8">
        <f t="shared" si="7"/>
        <v>0</v>
      </c>
      <c r="AB64" s="8">
        <f t="shared" si="8"/>
        <v>0</v>
      </c>
      <c r="AC64" s="8">
        <f t="shared" si="9"/>
        <v>0</v>
      </c>
      <c r="AD64" s="8">
        <f t="shared" si="10"/>
        <v>25.84</v>
      </c>
      <c r="AE64" s="8">
        <f t="shared" si="11"/>
        <v>32</v>
      </c>
      <c r="AF64" s="8">
        <f t="shared" si="12"/>
        <v>0</v>
      </c>
      <c r="AG64" s="8">
        <f t="shared" si="13"/>
        <v>0</v>
      </c>
      <c r="AH64" s="8">
        <f t="shared" si="14"/>
        <v>0</v>
      </c>
      <c r="AI64" s="8">
        <f t="shared" si="15"/>
        <v>0</v>
      </c>
      <c r="AJ64" s="8">
        <f t="shared" si="16"/>
        <v>0</v>
      </c>
      <c r="AK64" s="8">
        <f t="shared" si="17"/>
        <v>32</v>
      </c>
      <c r="AL64" s="8">
        <f t="shared" si="35"/>
        <v>262.16000000000003</v>
      </c>
      <c r="AM64" s="8">
        <f t="shared" si="35"/>
        <v>0</v>
      </c>
      <c r="AN64" s="8">
        <f t="shared" si="35"/>
        <v>0</v>
      </c>
      <c r="AO64" s="8">
        <f t="shared" si="34"/>
        <v>0</v>
      </c>
      <c r="AP64" s="8">
        <f t="shared" si="34"/>
        <v>150</v>
      </c>
      <c r="AQ64" s="8">
        <f t="shared" si="34"/>
        <v>0</v>
      </c>
      <c r="AR64" s="8">
        <f t="shared" si="18"/>
        <v>412.16</v>
      </c>
      <c r="AT64" s="8">
        <v>24.87</v>
      </c>
      <c r="AU64" s="8">
        <v>30.8</v>
      </c>
      <c r="AW64" s="202">
        <v>25.84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 s="8">
        <f t="shared" si="19"/>
        <v>25.84</v>
      </c>
      <c r="BD64" s="202">
        <v>32</v>
      </c>
      <c r="BE64" s="202">
        <v>0</v>
      </c>
      <c r="BF64" s="202">
        <v>0</v>
      </c>
      <c r="BG64" s="202">
        <v>0</v>
      </c>
      <c r="BH64" s="202">
        <v>0</v>
      </c>
      <c r="BI64" s="202">
        <v>0</v>
      </c>
      <c r="BJ64" s="8">
        <f t="shared" si="20"/>
        <v>32</v>
      </c>
      <c r="BL64" s="8">
        <f t="shared" si="21"/>
        <v>24.87</v>
      </c>
      <c r="BM64" s="8">
        <f t="shared" si="22"/>
        <v>30.8</v>
      </c>
      <c r="BN64" s="8">
        <f t="shared" si="23"/>
        <v>25.84</v>
      </c>
      <c r="BO64" s="8">
        <f t="shared" si="24"/>
        <v>32</v>
      </c>
      <c r="BP64" s="139">
        <f t="shared" si="25"/>
        <v>-0.96999999999999886</v>
      </c>
      <c r="BQ64" s="139">
        <f t="shared" si="26"/>
        <v>-1.1999999999999993</v>
      </c>
    </row>
    <row r="65" spans="1:69">
      <c r="A65" s="8" t="s">
        <v>107</v>
      </c>
      <c r="B65" s="15">
        <f>'[3]13'!B67</f>
        <v>320</v>
      </c>
      <c r="C65" s="16">
        <f>'[3]13'!C67</f>
        <v>0</v>
      </c>
      <c r="D65" s="16">
        <f>'[3]13'!D67</f>
        <v>0</v>
      </c>
      <c r="E65" s="16">
        <f>'[3]13'!E67</f>
        <v>0</v>
      </c>
      <c r="F65" s="16">
        <f>'[3]13'!F67</f>
        <v>950</v>
      </c>
      <c r="G65" s="16">
        <f>'[3]13'!G67</f>
        <v>0</v>
      </c>
      <c r="H65" s="17">
        <f t="shared" si="27"/>
        <v>1270</v>
      </c>
      <c r="I65" s="15">
        <f>'[3]13'!J67</f>
        <v>320</v>
      </c>
      <c r="J65" s="16">
        <f>'[3]13'!K67</f>
        <v>0</v>
      </c>
      <c r="K65" s="16">
        <f>'[3]13'!L67</f>
        <v>0</v>
      </c>
      <c r="L65" s="16">
        <f>'[3]13'!M67</f>
        <v>0</v>
      </c>
      <c r="M65" s="16">
        <f>'[3]13'!N67</f>
        <v>150</v>
      </c>
      <c r="N65" s="16">
        <f>'[3]13'!O67</f>
        <v>0</v>
      </c>
      <c r="O65" s="17">
        <f t="shared" si="28"/>
        <v>470</v>
      </c>
      <c r="P65" s="18">
        <f>frq!C65</f>
        <v>1</v>
      </c>
      <c r="Q65" s="15">
        <f t="shared" si="33"/>
        <v>320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150</v>
      </c>
      <c r="V65" s="16">
        <f t="shared" si="32"/>
        <v>0</v>
      </c>
      <c r="W65" s="17">
        <f t="shared" si="30"/>
        <v>470</v>
      </c>
      <c r="X65" s="8">
        <f t="shared" si="4"/>
        <v>25.84</v>
      </c>
      <c r="Y65" s="8">
        <f t="shared" si="5"/>
        <v>0</v>
      </c>
      <c r="Z65" s="8">
        <f t="shared" si="6"/>
        <v>0</v>
      </c>
      <c r="AA65" s="8">
        <f t="shared" si="7"/>
        <v>0</v>
      </c>
      <c r="AB65" s="8">
        <f t="shared" si="8"/>
        <v>0</v>
      </c>
      <c r="AC65" s="8">
        <f t="shared" si="9"/>
        <v>0</v>
      </c>
      <c r="AD65" s="8">
        <f t="shared" si="10"/>
        <v>25.84</v>
      </c>
      <c r="AE65" s="8">
        <f t="shared" si="11"/>
        <v>32</v>
      </c>
      <c r="AF65" s="8">
        <f t="shared" si="12"/>
        <v>0</v>
      </c>
      <c r="AG65" s="8">
        <f t="shared" si="13"/>
        <v>0</v>
      </c>
      <c r="AH65" s="8">
        <f t="shared" si="14"/>
        <v>0</v>
      </c>
      <c r="AI65" s="8">
        <f t="shared" si="15"/>
        <v>0</v>
      </c>
      <c r="AJ65" s="8">
        <f t="shared" si="16"/>
        <v>0</v>
      </c>
      <c r="AK65" s="8">
        <f t="shared" si="17"/>
        <v>32</v>
      </c>
      <c r="AL65" s="8">
        <f t="shared" si="35"/>
        <v>262.16000000000003</v>
      </c>
      <c r="AM65" s="8">
        <f t="shared" si="35"/>
        <v>0</v>
      </c>
      <c r="AN65" s="8">
        <f t="shared" si="35"/>
        <v>0</v>
      </c>
      <c r="AO65" s="8">
        <f t="shared" si="34"/>
        <v>0</v>
      </c>
      <c r="AP65" s="8">
        <f t="shared" si="34"/>
        <v>150</v>
      </c>
      <c r="AQ65" s="8">
        <f t="shared" si="34"/>
        <v>0</v>
      </c>
      <c r="AR65" s="8">
        <f t="shared" si="18"/>
        <v>412.16</v>
      </c>
      <c r="AT65" s="8">
        <v>24.87</v>
      </c>
      <c r="AU65" s="8">
        <v>30.8</v>
      </c>
      <c r="AW65" s="202">
        <v>25.84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 s="8">
        <f t="shared" si="19"/>
        <v>25.84</v>
      </c>
      <c r="BD65" s="202">
        <v>32</v>
      </c>
      <c r="BE65" s="202">
        <v>0</v>
      </c>
      <c r="BF65" s="202">
        <v>0</v>
      </c>
      <c r="BG65" s="202">
        <v>0</v>
      </c>
      <c r="BH65" s="202">
        <v>0</v>
      </c>
      <c r="BI65" s="202">
        <v>0</v>
      </c>
      <c r="BJ65" s="8">
        <f t="shared" si="20"/>
        <v>32</v>
      </c>
      <c r="BL65" s="8">
        <f t="shared" si="21"/>
        <v>24.87</v>
      </c>
      <c r="BM65" s="8">
        <f t="shared" si="22"/>
        <v>30.8</v>
      </c>
      <c r="BN65" s="8">
        <f t="shared" si="23"/>
        <v>25.84</v>
      </c>
      <c r="BO65" s="8">
        <f t="shared" si="24"/>
        <v>32</v>
      </c>
      <c r="BP65" s="139">
        <f t="shared" si="25"/>
        <v>-0.96999999999999886</v>
      </c>
      <c r="BQ65" s="139">
        <f t="shared" si="26"/>
        <v>-1.1999999999999993</v>
      </c>
    </row>
    <row r="66" spans="1:69">
      <c r="A66" s="8" t="s">
        <v>108</v>
      </c>
      <c r="B66" s="15">
        <f>'[3]13'!B68</f>
        <v>320</v>
      </c>
      <c r="C66" s="16">
        <f>'[3]13'!C68</f>
        <v>0</v>
      </c>
      <c r="D66" s="16">
        <f>'[3]13'!D68</f>
        <v>0</v>
      </c>
      <c r="E66" s="16">
        <f>'[3]13'!E68</f>
        <v>0</v>
      </c>
      <c r="F66" s="16">
        <f>'[3]13'!F68</f>
        <v>950</v>
      </c>
      <c r="G66" s="16">
        <f>'[3]13'!G68</f>
        <v>0</v>
      </c>
      <c r="H66" s="17">
        <f t="shared" si="27"/>
        <v>1270</v>
      </c>
      <c r="I66" s="15">
        <f>'[3]13'!J68</f>
        <v>320</v>
      </c>
      <c r="J66" s="16">
        <f>'[3]13'!K68</f>
        <v>0</v>
      </c>
      <c r="K66" s="16">
        <f>'[3]13'!L68</f>
        <v>0</v>
      </c>
      <c r="L66" s="16">
        <f>'[3]13'!M68</f>
        <v>0</v>
      </c>
      <c r="M66" s="16">
        <f>'[3]13'!N68</f>
        <v>150</v>
      </c>
      <c r="N66" s="16">
        <f>'[3]13'!O68</f>
        <v>0</v>
      </c>
      <c r="O66" s="17">
        <f t="shared" si="28"/>
        <v>470</v>
      </c>
      <c r="P66" s="18">
        <f>frq!C66</f>
        <v>1</v>
      </c>
      <c r="Q66" s="15">
        <f t="shared" si="33"/>
        <v>320</v>
      </c>
      <c r="R66" s="16">
        <f t="shared" si="33"/>
        <v>0</v>
      </c>
      <c r="S66" s="16">
        <f t="shared" si="33"/>
        <v>0</v>
      </c>
      <c r="T66" s="16">
        <f t="shared" si="33"/>
        <v>0</v>
      </c>
      <c r="U66" s="16">
        <f t="shared" si="33"/>
        <v>150</v>
      </c>
      <c r="V66" s="16">
        <f t="shared" si="32"/>
        <v>0</v>
      </c>
      <c r="W66" s="17">
        <f t="shared" si="30"/>
        <v>470</v>
      </c>
      <c r="X66" s="8">
        <f t="shared" si="4"/>
        <v>25.84</v>
      </c>
      <c r="Y66" s="8">
        <f t="shared" si="5"/>
        <v>0</v>
      </c>
      <c r="Z66" s="8">
        <f t="shared" si="6"/>
        <v>0</v>
      </c>
      <c r="AA66" s="8">
        <f t="shared" si="7"/>
        <v>0</v>
      </c>
      <c r="AB66" s="8">
        <f t="shared" si="8"/>
        <v>0</v>
      </c>
      <c r="AC66" s="8">
        <f t="shared" si="9"/>
        <v>0</v>
      </c>
      <c r="AD66" s="8">
        <f t="shared" si="10"/>
        <v>25.84</v>
      </c>
      <c r="AE66" s="8">
        <f t="shared" si="11"/>
        <v>32</v>
      </c>
      <c r="AF66" s="8">
        <f t="shared" si="12"/>
        <v>0</v>
      </c>
      <c r="AG66" s="8">
        <f t="shared" si="13"/>
        <v>0</v>
      </c>
      <c r="AH66" s="8">
        <f t="shared" si="14"/>
        <v>0</v>
      </c>
      <c r="AI66" s="8">
        <f t="shared" si="15"/>
        <v>0</v>
      </c>
      <c r="AJ66" s="8">
        <f t="shared" si="16"/>
        <v>0</v>
      </c>
      <c r="AK66" s="8">
        <f t="shared" si="17"/>
        <v>32</v>
      </c>
      <c r="AL66" s="8">
        <f t="shared" si="35"/>
        <v>262.16000000000003</v>
      </c>
      <c r="AM66" s="8">
        <f t="shared" si="35"/>
        <v>0</v>
      </c>
      <c r="AN66" s="8">
        <f t="shared" si="35"/>
        <v>0</v>
      </c>
      <c r="AO66" s="8">
        <f t="shared" si="34"/>
        <v>0</v>
      </c>
      <c r="AP66" s="8">
        <f t="shared" si="34"/>
        <v>150</v>
      </c>
      <c r="AQ66" s="8">
        <f t="shared" si="34"/>
        <v>0</v>
      </c>
      <c r="AR66" s="8">
        <f t="shared" si="18"/>
        <v>412.16</v>
      </c>
      <c r="AT66" s="8">
        <v>24.87</v>
      </c>
      <c r="AU66" s="8">
        <v>30.8</v>
      </c>
      <c r="AW66" s="202">
        <v>25.84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 s="8">
        <f t="shared" si="19"/>
        <v>25.84</v>
      </c>
      <c r="BD66" s="202">
        <v>32</v>
      </c>
      <c r="BE66" s="202">
        <v>0</v>
      </c>
      <c r="BF66" s="202">
        <v>0</v>
      </c>
      <c r="BG66" s="202">
        <v>0</v>
      </c>
      <c r="BH66" s="202">
        <v>0</v>
      </c>
      <c r="BI66" s="202">
        <v>0</v>
      </c>
      <c r="BJ66" s="8">
        <f t="shared" si="20"/>
        <v>32</v>
      </c>
      <c r="BL66" s="8">
        <f t="shared" si="21"/>
        <v>24.87</v>
      </c>
      <c r="BM66" s="8">
        <f t="shared" si="22"/>
        <v>30.8</v>
      </c>
      <c r="BN66" s="8">
        <f t="shared" si="23"/>
        <v>25.84</v>
      </c>
      <c r="BO66" s="8">
        <f t="shared" si="24"/>
        <v>32</v>
      </c>
      <c r="BP66" s="139">
        <f t="shared" si="25"/>
        <v>-0.96999999999999886</v>
      </c>
      <c r="BQ66" s="139">
        <f t="shared" si="26"/>
        <v>-1.1999999999999993</v>
      </c>
    </row>
    <row r="67" spans="1:69">
      <c r="A67" s="8" t="s">
        <v>109</v>
      </c>
      <c r="B67" s="15">
        <f>'[3]13'!B69</f>
        <v>320</v>
      </c>
      <c r="C67" s="16">
        <f>'[3]13'!C69</f>
        <v>0</v>
      </c>
      <c r="D67" s="16">
        <f>'[3]13'!D69</f>
        <v>0</v>
      </c>
      <c r="E67" s="16">
        <f>'[3]13'!E69</f>
        <v>0</v>
      </c>
      <c r="F67" s="16">
        <f>'[3]13'!F69</f>
        <v>950</v>
      </c>
      <c r="G67" s="16">
        <f>'[3]13'!G69</f>
        <v>0</v>
      </c>
      <c r="H67" s="17">
        <f t="shared" si="27"/>
        <v>1270</v>
      </c>
      <c r="I67" s="15">
        <f>'[3]13'!J69</f>
        <v>320</v>
      </c>
      <c r="J67" s="16">
        <f>'[3]13'!K69</f>
        <v>0</v>
      </c>
      <c r="K67" s="16">
        <f>'[3]13'!L69</f>
        <v>0</v>
      </c>
      <c r="L67" s="16">
        <f>'[3]13'!M69</f>
        <v>0</v>
      </c>
      <c r="M67" s="16">
        <f>'[3]13'!N69</f>
        <v>150</v>
      </c>
      <c r="N67" s="16">
        <f>'[3]13'!O69</f>
        <v>0</v>
      </c>
      <c r="O67" s="17">
        <f t="shared" si="28"/>
        <v>470</v>
      </c>
      <c r="P67" s="18">
        <f>frq!C67</f>
        <v>1</v>
      </c>
      <c r="Q67" s="15">
        <f t="shared" si="33"/>
        <v>320</v>
      </c>
      <c r="R67" s="16">
        <f t="shared" si="33"/>
        <v>0</v>
      </c>
      <c r="S67" s="16">
        <f t="shared" si="33"/>
        <v>0</v>
      </c>
      <c r="T67" s="16">
        <f t="shared" si="33"/>
        <v>0</v>
      </c>
      <c r="U67" s="16">
        <f t="shared" si="33"/>
        <v>150</v>
      </c>
      <c r="V67" s="16">
        <f t="shared" si="32"/>
        <v>0</v>
      </c>
      <c r="W67" s="17">
        <f t="shared" si="30"/>
        <v>470</v>
      </c>
      <c r="X67" s="8">
        <f t="shared" si="4"/>
        <v>32</v>
      </c>
      <c r="Y67" s="8">
        <f t="shared" si="5"/>
        <v>0</v>
      </c>
      <c r="Z67" s="8">
        <f t="shared" si="6"/>
        <v>0</v>
      </c>
      <c r="AA67" s="8">
        <f t="shared" si="7"/>
        <v>0</v>
      </c>
      <c r="AB67" s="8">
        <f t="shared" si="8"/>
        <v>0</v>
      </c>
      <c r="AC67" s="8">
        <f t="shared" si="9"/>
        <v>0</v>
      </c>
      <c r="AD67" s="8">
        <f t="shared" si="10"/>
        <v>32</v>
      </c>
      <c r="AE67" s="8">
        <f t="shared" si="11"/>
        <v>32</v>
      </c>
      <c r="AF67" s="8">
        <f t="shared" si="12"/>
        <v>0</v>
      </c>
      <c r="AG67" s="8">
        <f t="shared" si="13"/>
        <v>0</v>
      </c>
      <c r="AH67" s="8">
        <f t="shared" si="14"/>
        <v>0</v>
      </c>
      <c r="AI67" s="8">
        <f t="shared" si="15"/>
        <v>0</v>
      </c>
      <c r="AJ67" s="8">
        <f t="shared" si="16"/>
        <v>0</v>
      </c>
      <c r="AK67" s="8">
        <f t="shared" si="17"/>
        <v>32</v>
      </c>
      <c r="AL67" s="8">
        <f t="shared" si="35"/>
        <v>256</v>
      </c>
      <c r="AM67" s="8">
        <f t="shared" si="35"/>
        <v>0</v>
      </c>
      <c r="AN67" s="8">
        <f t="shared" si="35"/>
        <v>0</v>
      </c>
      <c r="AO67" s="8">
        <f t="shared" si="34"/>
        <v>0</v>
      </c>
      <c r="AP67" s="8">
        <f t="shared" si="34"/>
        <v>150</v>
      </c>
      <c r="AQ67" s="8">
        <f t="shared" si="34"/>
        <v>0</v>
      </c>
      <c r="AR67" s="8">
        <f t="shared" si="18"/>
        <v>406</v>
      </c>
      <c r="AT67" s="8">
        <v>30.8</v>
      </c>
      <c r="AU67" s="8">
        <v>30.8</v>
      </c>
      <c r="AW67" s="202">
        <v>32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 s="8">
        <f t="shared" si="19"/>
        <v>32</v>
      </c>
      <c r="BD67" s="202">
        <v>32</v>
      </c>
      <c r="BE67" s="202">
        <v>0</v>
      </c>
      <c r="BF67" s="202">
        <v>0</v>
      </c>
      <c r="BG67" s="202">
        <v>0</v>
      </c>
      <c r="BH67" s="202">
        <v>0</v>
      </c>
      <c r="BI67" s="202">
        <v>0</v>
      </c>
      <c r="BJ67" s="8">
        <f t="shared" si="20"/>
        <v>32</v>
      </c>
      <c r="BL67" s="8">
        <f t="shared" si="21"/>
        <v>30.8</v>
      </c>
      <c r="BM67" s="8">
        <f t="shared" si="22"/>
        <v>30.8</v>
      </c>
      <c r="BN67" s="8">
        <f t="shared" si="23"/>
        <v>32</v>
      </c>
      <c r="BO67" s="8">
        <f t="shared" si="24"/>
        <v>32</v>
      </c>
      <c r="BP67" s="139">
        <f t="shared" si="25"/>
        <v>-1.1999999999999993</v>
      </c>
      <c r="BQ67" s="139">
        <f t="shared" si="26"/>
        <v>-1.1999999999999993</v>
      </c>
    </row>
    <row r="68" spans="1:69">
      <c r="A68" s="8" t="s">
        <v>110</v>
      </c>
      <c r="B68" s="15">
        <f>'[3]13'!B70</f>
        <v>320</v>
      </c>
      <c r="C68" s="16">
        <f>'[3]13'!C70</f>
        <v>0</v>
      </c>
      <c r="D68" s="16">
        <f>'[3]13'!D70</f>
        <v>0</v>
      </c>
      <c r="E68" s="16">
        <f>'[3]13'!E70</f>
        <v>0</v>
      </c>
      <c r="F68" s="16">
        <f>'[3]13'!F70</f>
        <v>950</v>
      </c>
      <c r="G68" s="16">
        <f>'[3]13'!G70</f>
        <v>0</v>
      </c>
      <c r="H68" s="17">
        <f t="shared" si="27"/>
        <v>1270</v>
      </c>
      <c r="I68" s="15">
        <f>'[3]13'!J70</f>
        <v>320</v>
      </c>
      <c r="J68" s="16">
        <f>'[3]13'!K70</f>
        <v>0</v>
      </c>
      <c r="K68" s="16">
        <f>'[3]13'!L70</f>
        <v>0</v>
      </c>
      <c r="L68" s="16">
        <f>'[3]13'!M70</f>
        <v>0</v>
      </c>
      <c r="M68" s="16">
        <f>'[3]13'!N70</f>
        <v>150</v>
      </c>
      <c r="N68" s="16">
        <f>'[3]13'!O70</f>
        <v>0</v>
      </c>
      <c r="O68" s="17">
        <f t="shared" si="28"/>
        <v>470</v>
      </c>
      <c r="P68" s="18">
        <f>frq!C68</f>
        <v>1</v>
      </c>
      <c r="Q68" s="15">
        <f t="shared" si="33"/>
        <v>320</v>
      </c>
      <c r="R68" s="16">
        <f t="shared" si="33"/>
        <v>0</v>
      </c>
      <c r="S68" s="16">
        <f t="shared" si="33"/>
        <v>0</v>
      </c>
      <c r="T68" s="16">
        <f t="shared" si="33"/>
        <v>0</v>
      </c>
      <c r="U68" s="16">
        <f t="shared" si="33"/>
        <v>150</v>
      </c>
      <c r="V68" s="16">
        <f t="shared" si="32"/>
        <v>0</v>
      </c>
      <c r="W68" s="17">
        <f t="shared" si="30"/>
        <v>470</v>
      </c>
      <c r="X68" s="8">
        <f t="shared" ref="X68:X98" si="36">AW68</f>
        <v>32</v>
      </c>
      <c r="Y68" s="8">
        <f t="shared" ref="Y68:Y98" si="37">AX68</f>
        <v>0</v>
      </c>
      <c r="Z68" s="8">
        <f t="shared" ref="Z68:Z98" si="38">AY68</f>
        <v>0</v>
      </c>
      <c r="AA68" s="8">
        <f t="shared" ref="AA68:AA98" si="39">AZ68</f>
        <v>0</v>
      </c>
      <c r="AB68" s="8">
        <f t="shared" ref="AB68:AB98" si="40">BA68</f>
        <v>0</v>
      </c>
      <c r="AC68" s="8">
        <f t="shared" ref="AC68:AC98" si="41">BB68</f>
        <v>0</v>
      </c>
      <c r="AD68" s="8">
        <f t="shared" ref="AD68:AD98" si="42">BC68</f>
        <v>32</v>
      </c>
      <c r="AE68" s="8">
        <f t="shared" ref="AE68:AE98" si="43">BD68</f>
        <v>32</v>
      </c>
      <c r="AF68" s="8">
        <f t="shared" ref="AF68:AF98" si="44">BE68</f>
        <v>0</v>
      </c>
      <c r="AG68" s="8">
        <f t="shared" ref="AG68:AG98" si="45">BF68</f>
        <v>0</v>
      </c>
      <c r="AH68" s="8">
        <f t="shared" ref="AH68:AH98" si="46">BG68</f>
        <v>0</v>
      </c>
      <c r="AI68" s="8">
        <f t="shared" ref="AI68:AI98" si="47">BH68</f>
        <v>0</v>
      </c>
      <c r="AJ68" s="8">
        <f t="shared" ref="AJ68:AJ98" si="48">BI68</f>
        <v>0</v>
      </c>
      <c r="AK68" s="8">
        <f t="shared" ref="AK68:AK98" si="49">BJ68</f>
        <v>32</v>
      </c>
      <c r="AL68" s="8">
        <f t="shared" si="35"/>
        <v>256</v>
      </c>
      <c r="AM68" s="8">
        <f t="shared" si="35"/>
        <v>0</v>
      </c>
      <c r="AN68" s="8">
        <f t="shared" si="35"/>
        <v>0</v>
      </c>
      <c r="AO68" s="8">
        <f t="shared" si="34"/>
        <v>0</v>
      </c>
      <c r="AP68" s="8">
        <f t="shared" si="34"/>
        <v>150</v>
      </c>
      <c r="AQ68" s="8">
        <f t="shared" si="34"/>
        <v>0</v>
      </c>
      <c r="AR68" s="8">
        <f t="shared" ref="AR68:AR98" si="50">SUM(AL68:AQ68)</f>
        <v>406</v>
      </c>
      <c r="AT68" s="8">
        <v>30.8</v>
      </c>
      <c r="AU68" s="8">
        <v>30.8</v>
      </c>
      <c r="AW68" s="202">
        <v>32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 s="8">
        <f t="shared" ref="BC68:BC98" si="51">SUM(AW68:BB68)</f>
        <v>32</v>
      </c>
      <c r="BD68" s="202">
        <v>32</v>
      </c>
      <c r="BE68" s="202">
        <v>0</v>
      </c>
      <c r="BF68" s="202">
        <v>0</v>
      </c>
      <c r="BG68" s="202">
        <v>0</v>
      </c>
      <c r="BH68" s="202">
        <v>0</v>
      </c>
      <c r="BI68" s="202">
        <v>0</v>
      </c>
      <c r="BJ68" s="8">
        <f t="shared" ref="BJ68:BJ98" si="52">SUM(BD68:BI68)</f>
        <v>32</v>
      </c>
      <c r="BL68" s="8">
        <f t="shared" ref="BL68:BL98" si="53">AT68</f>
        <v>30.8</v>
      </c>
      <c r="BM68" s="8">
        <f t="shared" ref="BM68:BM98" si="54">AU68</f>
        <v>30.8</v>
      </c>
      <c r="BN68" s="8">
        <f t="shared" ref="BN68:BN98" si="55">BC68</f>
        <v>32</v>
      </c>
      <c r="BO68" s="8">
        <f t="shared" ref="BO68:BO98" si="56">BJ68</f>
        <v>32</v>
      </c>
      <c r="BP68" s="139">
        <f t="shared" ref="BP68:BP98" si="57">BL68-BN68</f>
        <v>-1.1999999999999993</v>
      </c>
      <c r="BQ68" s="139">
        <f t="shared" ref="BQ68:BQ98" si="58">BM68-BO68</f>
        <v>-1.1999999999999993</v>
      </c>
    </row>
    <row r="69" spans="1:69">
      <c r="A69" s="8" t="s">
        <v>111</v>
      </c>
      <c r="B69" s="15">
        <f>'[3]13'!B71</f>
        <v>320</v>
      </c>
      <c r="C69" s="16">
        <f>'[3]13'!C71</f>
        <v>0</v>
      </c>
      <c r="D69" s="16">
        <f>'[3]13'!D71</f>
        <v>0</v>
      </c>
      <c r="E69" s="16">
        <f>'[3]13'!E71</f>
        <v>0</v>
      </c>
      <c r="F69" s="16">
        <f>'[3]13'!F71</f>
        <v>950</v>
      </c>
      <c r="G69" s="16">
        <f>'[3]13'!G71</f>
        <v>0</v>
      </c>
      <c r="H69" s="17">
        <f t="shared" ref="H69:H98" si="59">SUM(B69:G69)</f>
        <v>1270</v>
      </c>
      <c r="I69" s="15">
        <f>'[3]13'!J71</f>
        <v>320</v>
      </c>
      <c r="J69" s="16">
        <f>'[3]13'!K71</f>
        <v>0</v>
      </c>
      <c r="K69" s="16">
        <f>'[3]13'!L71</f>
        <v>0</v>
      </c>
      <c r="L69" s="16">
        <f>'[3]13'!M71</f>
        <v>0</v>
      </c>
      <c r="M69" s="16">
        <f>'[3]13'!N71</f>
        <v>150</v>
      </c>
      <c r="N69" s="16">
        <f>'[3]13'!O71</f>
        <v>0</v>
      </c>
      <c r="O69" s="17">
        <f t="shared" ref="O69:O98" si="60">SUM(I69:N69)</f>
        <v>470</v>
      </c>
      <c r="P69" s="18">
        <f>frq!C69</f>
        <v>1</v>
      </c>
      <c r="Q69" s="15">
        <f t="shared" si="33"/>
        <v>320</v>
      </c>
      <c r="R69" s="16">
        <f t="shared" si="33"/>
        <v>0</v>
      </c>
      <c r="S69" s="16">
        <f t="shared" si="33"/>
        <v>0</v>
      </c>
      <c r="T69" s="16">
        <f t="shared" si="33"/>
        <v>0</v>
      </c>
      <c r="U69" s="16">
        <f t="shared" si="33"/>
        <v>150</v>
      </c>
      <c r="V69" s="16">
        <f t="shared" si="32"/>
        <v>0</v>
      </c>
      <c r="W69" s="17">
        <f t="shared" ref="W69:W98" si="61">SUM(Q69:V69)</f>
        <v>470</v>
      </c>
      <c r="X69" s="8">
        <f t="shared" si="36"/>
        <v>32</v>
      </c>
      <c r="Y69" s="8">
        <f t="shared" si="37"/>
        <v>0</v>
      </c>
      <c r="Z69" s="8">
        <f t="shared" si="38"/>
        <v>0</v>
      </c>
      <c r="AA69" s="8">
        <f t="shared" si="39"/>
        <v>0</v>
      </c>
      <c r="AB69" s="8">
        <f t="shared" si="40"/>
        <v>0</v>
      </c>
      <c r="AC69" s="8">
        <f t="shared" si="41"/>
        <v>0</v>
      </c>
      <c r="AD69" s="8">
        <f t="shared" si="42"/>
        <v>32</v>
      </c>
      <c r="AE69" s="8">
        <f t="shared" si="43"/>
        <v>32</v>
      </c>
      <c r="AF69" s="8">
        <f t="shared" si="44"/>
        <v>0</v>
      </c>
      <c r="AG69" s="8">
        <f t="shared" si="45"/>
        <v>0</v>
      </c>
      <c r="AH69" s="8">
        <f t="shared" si="46"/>
        <v>0</v>
      </c>
      <c r="AI69" s="8">
        <f t="shared" si="47"/>
        <v>0</v>
      </c>
      <c r="AJ69" s="8">
        <f t="shared" si="48"/>
        <v>0</v>
      </c>
      <c r="AK69" s="8">
        <f t="shared" si="49"/>
        <v>32</v>
      </c>
      <c r="AL69" s="8">
        <f t="shared" si="35"/>
        <v>256</v>
      </c>
      <c r="AM69" s="8">
        <f t="shared" si="35"/>
        <v>0</v>
      </c>
      <c r="AN69" s="8">
        <f t="shared" si="35"/>
        <v>0</v>
      </c>
      <c r="AO69" s="8">
        <f t="shared" si="34"/>
        <v>0</v>
      </c>
      <c r="AP69" s="8">
        <f t="shared" si="34"/>
        <v>150</v>
      </c>
      <c r="AQ69" s="8">
        <f t="shared" si="34"/>
        <v>0</v>
      </c>
      <c r="AR69" s="8">
        <f t="shared" si="50"/>
        <v>406</v>
      </c>
      <c r="AT69" s="8">
        <v>30.8</v>
      </c>
      <c r="AU69" s="8">
        <v>30.8</v>
      </c>
      <c r="AW69" s="202">
        <v>32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 s="8">
        <f t="shared" si="51"/>
        <v>32</v>
      </c>
      <c r="BD69" s="202">
        <v>32</v>
      </c>
      <c r="BE69" s="202">
        <v>0</v>
      </c>
      <c r="BF69" s="202">
        <v>0</v>
      </c>
      <c r="BG69" s="202">
        <v>0</v>
      </c>
      <c r="BH69" s="202">
        <v>0</v>
      </c>
      <c r="BI69" s="202">
        <v>0</v>
      </c>
      <c r="BJ69" s="8">
        <f t="shared" si="52"/>
        <v>32</v>
      </c>
      <c r="BL69" s="8">
        <f t="shared" si="53"/>
        <v>30.8</v>
      </c>
      <c r="BM69" s="8">
        <f t="shared" si="54"/>
        <v>30.8</v>
      </c>
      <c r="BN69" s="8">
        <f t="shared" si="55"/>
        <v>32</v>
      </c>
      <c r="BO69" s="8">
        <f t="shared" si="56"/>
        <v>32</v>
      </c>
      <c r="BP69" s="139">
        <f t="shared" si="57"/>
        <v>-1.1999999999999993</v>
      </c>
      <c r="BQ69" s="139">
        <f t="shared" si="58"/>
        <v>-1.1999999999999993</v>
      </c>
    </row>
    <row r="70" spans="1:69">
      <c r="A70" s="8" t="s">
        <v>112</v>
      </c>
      <c r="B70" s="15">
        <f>'[3]13'!B72</f>
        <v>320</v>
      </c>
      <c r="C70" s="16">
        <f>'[3]13'!C72</f>
        <v>0</v>
      </c>
      <c r="D70" s="16">
        <f>'[3]13'!D72</f>
        <v>0</v>
      </c>
      <c r="E70" s="16">
        <f>'[3]13'!E72</f>
        <v>0</v>
      </c>
      <c r="F70" s="16">
        <f>'[3]13'!F72</f>
        <v>950</v>
      </c>
      <c r="G70" s="16">
        <f>'[3]13'!G72</f>
        <v>0</v>
      </c>
      <c r="H70" s="17">
        <f t="shared" si="59"/>
        <v>1270</v>
      </c>
      <c r="I70" s="15">
        <f>'[3]13'!J72</f>
        <v>320</v>
      </c>
      <c r="J70" s="16">
        <f>'[3]13'!K72</f>
        <v>0</v>
      </c>
      <c r="K70" s="16">
        <f>'[3]13'!L72</f>
        <v>0</v>
      </c>
      <c r="L70" s="16">
        <f>'[3]13'!M72</f>
        <v>0</v>
      </c>
      <c r="M70" s="16">
        <f>'[3]13'!N72</f>
        <v>150</v>
      </c>
      <c r="N70" s="16">
        <f>'[3]13'!O72</f>
        <v>0</v>
      </c>
      <c r="O70" s="17">
        <f t="shared" si="60"/>
        <v>470</v>
      </c>
      <c r="P70" s="18">
        <f>frq!C70</f>
        <v>1</v>
      </c>
      <c r="Q70" s="15">
        <f t="shared" si="33"/>
        <v>320</v>
      </c>
      <c r="R70" s="16">
        <f t="shared" si="33"/>
        <v>0</v>
      </c>
      <c r="S70" s="16">
        <f t="shared" si="33"/>
        <v>0</v>
      </c>
      <c r="T70" s="16">
        <f t="shared" si="33"/>
        <v>0</v>
      </c>
      <c r="U70" s="16">
        <f t="shared" si="33"/>
        <v>150</v>
      </c>
      <c r="V70" s="16">
        <f t="shared" si="32"/>
        <v>0</v>
      </c>
      <c r="W70" s="17">
        <f t="shared" si="61"/>
        <v>470</v>
      </c>
      <c r="X70" s="8">
        <f t="shared" si="36"/>
        <v>32</v>
      </c>
      <c r="Y70" s="8">
        <f t="shared" si="37"/>
        <v>0</v>
      </c>
      <c r="Z70" s="8">
        <f t="shared" si="38"/>
        <v>0</v>
      </c>
      <c r="AA70" s="8">
        <f t="shared" si="39"/>
        <v>0</v>
      </c>
      <c r="AB70" s="8">
        <f t="shared" si="40"/>
        <v>0</v>
      </c>
      <c r="AC70" s="8">
        <f t="shared" si="41"/>
        <v>0</v>
      </c>
      <c r="AD70" s="8">
        <f t="shared" si="42"/>
        <v>32</v>
      </c>
      <c r="AE70" s="8">
        <f t="shared" si="43"/>
        <v>32</v>
      </c>
      <c r="AF70" s="8">
        <f t="shared" si="44"/>
        <v>0</v>
      </c>
      <c r="AG70" s="8">
        <f t="shared" si="45"/>
        <v>0</v>
      </c>
      <c r="AH70" s="8">
        <f t="shared" si="46"/>
        <v>0</v>
      </c>
      <c r="AI70" s="8">
        <f t="shared" si="47"/>
        <v>0</v>
      </c>
      <c r="AJ70" s="8">
        <f t="shared" si="48"/>
        <v>0</v>
      </c>
      <c r="AK70" s="8">
        <f t="shared" si="49"/>
        <v>32</v>
      </c>
      <c r="AL70" s="8">
        <f t="shared" si="35"/>
        <v>256</v>
      </c>
      <c r="AM70" s="8">
        <f t="shared" si="35"/>
        <v>0</v>
      </c>
      <c r="AN70" s="8">
        <f t="shared" si="35"/>
        <v>0</v>
      </c>
      <c r="AO70" s="8">
        <f t="shared" si="34"/>
        <v>0</v>
      </c>
      <c r="AP70" s="8">
        <f t="shared" si="34"/>
        <v>150</v>
      </c>
      <c r="AQ70" s="8">
        <f t="shared" si="34"/>
        <v>0</v>
      </c>
      <c r="AR70" s="8">
        <f t="shared" si="50"/>
        <v>406</v>
      </c>
      <c r="AT70" s="8">
        <v>30.8</v>
      </c>
      <c r="AU70" s="8">
        <v>30.8</v>
      </c>
      <c r="AW70" s="202">
        <v>32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 s="8">
        <f t="shared" si="51"/>
        <v>32</v>
      </c>
      <c r="BD70" s="202">
        <v>32</v>
      </c>
      <c r="BE70" s="202">
        <v>0</v>
      </c>
      <c r="BF70" s="202">
        <v>0</v>
      </c>
      <c r="BG70" s="202">
        <v>0</v>
      </c>
      <c r="BH70" s="202">
        <v>0</v>
      </c>
      <c r="BI70" s="202">
        <v>0</v>
      </c>
      <c r="BJ70" s="8">
        <f t="shared" si="52"/>
        <v>32</v>
      </c>
      <c r="BL70" s="8">
        <f t="shared" si="53"/>
        <v>30.8</v>
      </c>
      <c r="BM70" s="8">
        <f t="shared" si="54"/>
        <v>30.8</v>
      </c>
      <c r="BN70" s="8">
        <f t="shared" si="55"/>
        <v>32</v>
      </c>
      <c r="BO70" s="8">
        <f t="shared" si="56"/>
        <v>32</v>
      </c>
      <c r="BP70" s="139">
        <f t="shared" si="57"/>
        <v>-1.1999999999999993</v>
      </c>
      <c r="BQ70" s="139">
        <f t="shared" si="58"/>
        <v>-1.1999999999999993</v>
      </c>
    </row>
    <row r="71" spans="1:69">
      <c r="A71" s="8" t="s">
        <v>113</v>
      </c>
      <c r="B71" s="15">
        <f>'[3]13'!B73</f>
        <v>320</v>
      </c>
      <c r="C71" s="16">
        <f>'[3]13'!C73</f>
        <v>0</v>
      </c>
      <c r="D71" s="16">
        <f>'[3]13'!D73</f>
        <v>0</v>
      </c>
      <c r="E71" s="16">
        <f>'[3]13'!E73</f>
        <v>0</v>
      </c>
      <c r="F71" s="16">
        <f>'[3]13'!F73</f>
        <v>950</v>
      </c>
      <c r="G71" s="16">
        <f>'[3]13'!G73</f>
        <v>0</v>
      </c>
      <c r="H71" s="17">
        <f t="shared" si="59"/>
        <v>1270</v>
      </c>
      <c r="I71" s="15">
        <f>'[3]13'!J73</f>
        <v>320</v>
      </c>
      <c r="J71" s="16">
        <f>'[3]13'!K73</f>
        <v>0</v>
      </c>
      <c r="K71" s="16">
        <f>'[3]13'!L73</f>
        <v>0</v>
      </c>
      <c r="L71" s="16">
        <f>'[3]13'!M73</f>
        <v>0</v>
      </c>
      <c r="M71" s="16">
        <f>'[3]13'!N73</f>
        <v>210</v>
      </c>
      <c r="N71" s="16">
        <f>'[3]13'!O73</f>
        <v>0</v>
      </c>
      <c r="O71" s="17">
        <f t="shared" si="60"/>
        <v>530</v>
      </c>
      <c r="P71" s="18">
        <f>frq!C71</f>
        <v>1</v>
      </c>
      <c r="Q71" s="15">
        <f t="shared" si="33"/>
        <v>320</v>
      </c>
      <c r="R71" s="16">
        <f t="shared" si="33"/>
        <v>0</v>
      </c>
      <c r="S71" s="16">
        <f t="shared" si="33"/>
        <v>0</v>
      </c>
      <c r="T71" s="16">
        <f t="shared" si="33"/>
        <v>0</v>
      </c>
      <c r="U71" s="16">
        <f t="shared" si="33"/>
        <v>210</v>
      </c>
      <c r="V71" s="16">
        <f t="shared" si="32"/>
        <v>0</v>
      </c>
      <c r="W71" s="17">
        <f t="shared" si="61"/>
        <v>530</v>
      </c>
      <c r="X71" s="8">
        <f t="shared" si="36"/>
        <v>32</v>
      </c>
      <c r="Y71" s="8">
        <f t="shared" si="37"/>
        <v>0</v>
      </c>
      <c r="Z71" s="8">
        <f t="shared" si="38"/>
        <v>0</v>
      </c>
      <c r="AA71" s="8">
        <f t="shared" si="39"/>
        <v>0</v>
      </c>
      <c r="AB71" s="8">
        <f t="shared" si="40"/>
        <v>0</v>
      </c>
      <c r="AC71" s="8">
        <f t="shared" si="41"/>
        <v>0</v>
      </c>
      <c r="AD71" s="8">
        <f t="shared" si="42"/>
        <v>32</v>
      </c>
      <c r="AE71" s="8">
        <f t="shared" si="43"/>
        <v>32</v>
      </c>
      <c r="AF71" s="8">
        <f t="shared" si="44"/>
        <v>0</v>
      </c>
      <c r="AG71" s="8">
        <f t="shared" si="45"/>
        <v>0</v>
      </c>
      <c r="AH71" s="8">
        <f t="shared" si="46"/>
        <v>0</v>
      </c>
      <c r="AI71" s="8">
        <f t="shared" si="47"/>
        <v>0</v>
      </c>
      <c r="AJ71" s="8">
        <f t="shared" si="48"/>
        <v>0</v>
      </c>
      <c r="AK71" s="8">
        <f t="shared" si="49"/>
        <v>32</v>
      </c>
      <c r="AL71" s="8">
        <f t="shared" si="35"/>
        <v>256</v>
      </c>
      <c r="AM71" s="8">
        <f t="shared" si="35"/>
        <v>0</v>
      </c>
      <c r="AN71" s="8">
        <f t="shared" si="35"/>
        <v>0</v>
      </c>
      <c r="AO71" s="8">
        <f t="shared" si="34"/>
        <v>0</v>
      </c>
      <c r="AP71" s="8">
        <f t="shared" si="34"/>
        <v>210</v>
      </c>
      <c r="AQ71" s="8">
        <f t="shared" si="34"/>
        <v>0</v>
      </c>
      <c r="AR71" s="8">
        <f t="shared" si="50"/>
        <v>466</v>
      </c>
      <c r="AT71" s="8">
        <v>30.8</v>
      </c>
      <c r="AU71" s="8">
        <v>30.8</v>
      </c>
      <c r="AW71" s="202">
        <v>32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 s="8">
        <f t="shared" si="51"/>
        <v>32</v>
      </c>
      <c r="BD71" s="202">
        <v>32</v>
      </c>
      <c r="BE71" s="202">
        <v>0</v>
      </c>
      <c r="BF71" s="202">
        <v>0</v>
      </c>
      <c r="BG71" s="202">
        <v>0</v>
      </c>
      <c r="BH71" s="202">
        <v>0</v>
      </c>
      <c r="BI71" s="202">
        <v>0</v>
      </c>
      <c r="BJ71" s="8">
        <f t="shared" si="52"/>
        <v>32</v>
      </c>
      <c r="BL71" s="8">
        <f t="shared" si="53"/>
        <v>30.8</v>
      </c>
      <c r="BM71" s="8">
        <f t="shared" si="54"/>
        <v>30.8</v>
      </c>
      <c r="BN71" s="8">
        <f t="shared" si="55"/>
        <v>32</v>
      </c>
      <c r="BO71" s="8">
        <f t="shared" si="56"/>
        <v>32</v>
      </c>
      <c r="BP71" s="139">
        <f t="shared" si="57"/>
        <v>-1.1999999999999993</v>
      </c>
      <c r="BQ71" s="139">
        <f t="shared" si="58"/>
        <v>-1.1999999999999993</v>
      </c>
    </row>
    <row r="72" spans="1:69">
      <c r="A72" s="8" t="s">
        <v>114</v>
      </c>
      <c r="B72" s="15">
        <f>'[3]13'!B74</f>
        <v>320</v>
      </c>
      <c r="C72" s="16">
        <f>'[3]13'!C74</f>
        <v>0</v>
      </c>
      <c r="D72" s="16">
        <f>'[3]13'!D74</f>
        <v>0</v>
      </c>
      <c r="E72" s="16">
        <f>'[3]13'!E74</f>
        <v>0</v>
      </c>
      <c r="F72" s="16">
        <f>'[3]13'!F74</f>
        <v>950</v>
      </c>
      <c r="G72" s="16">
        <f>'[3]13'!G74</f>
        <v>0</v>
      </c>
      <c r="H72" s="17">
        <f t="shared" si="59"/>
        <v>1270</v>
      </c>
      <c r="I72" s="15">
        <f>'[3]13'!J74</f>
        <v>320</v>
      </c>
      <c r="J72" s="16">
        <f>'[3]13'!K74</f>
        <v>0</v>
      </c>
      <c r="K72" s="16">
        <f>'[3]13'!L74</f>
        <v>0</v>
      </c>
      <c r="L72" s="16">
        <f>'[3]13'!M74</f>
        <v>0</v>
      </c>
      <c r="M72" s="16">
        <f>'[3]13'!N74</f>
        <v>240</v>
      </c>
      <c r="N72" s="16">
        <f>'[3]13'!O74</f>
        <v>0</v>
      </c>
      <c r="O72" s="17">
        <f t="shared" si="60"/>
        <v>560</v>
      </c>
      <c r="P72" s="18">
        <f>frq!C72</f>
        <v>1</v>
      </c>
      <c r="Q72" s="15">
        <f t="shared" si="33"/>
        <v>320</v>
      </c>
      <c r="R72" s="16">
        <f t="shared" si="33"/>
        <v>0</v>
      </c>
      <c r="S72" s="16">
        <f t="shared" si="33"/>
        <v>0</v>
      </c>
      <c r="T72" s="16">
        <f t="shared" si="33"/>
        <v>0</v>
      </c>
      <c r="U72" s="16">
        <f t="shared" si="33"/>
        <v>240</v>
      </c>
      <c r="V72" s="16">
        <f t="shared" si="32"/>
        <v>0</v>
      </c>
      <c r="W72" s="17">
        <f t="shared" si="61"/>
        <v>560</v>
      </c>
      <c r="X72" s="8">
        <f t="shared" si="36"/>
        <v>32</v>
      </c>
      <c r="Y72" s="8">
        <f t="shared" si="37"/>
        <v>0</v>
      </c>
      <c r="Z72" s="8">
        <f t="shared" si="38"/>
        <v>0</v>
      </c>
      <c r="AA72" s="8">
        <f t="shared" si="39"/>
        <v>0</v>
      </c>
      <c r="AB72" s="8">
        <f t="shared" si="40"/>
        <v>0</v>
      </c>
      <c r="AC72" s="8">
        <f t="shared" si="41"/>
        <v>0</v>
      </c>
      <c r="AD72" s="8">
        <f t="shared" si="42"/>
        <v>32</v>
      </c>
      <c r="AE72" s="8">
        <f t="shared" si="43"/>
        <v>32</v>
      </c>
      <c r="AF72" s="8">
        <f t="shared" si="44"/>
        <v>0</v>
      </c>
      <c r="AG72" s="8">
        <f t="shared" si="45"/>
        <v>0</v>
      </c>
      <c r="AH72" s="8">
        <f t="shared" si="46"/>
        <v>0</v>
      </c>
      <c r="AI72" s="8">
        <f t="shared" si="47"/>
        <v>0</v>
      </c>
      <c r="AJ72" s="8">
        <f t="shared" si="48"/>
        <v>0</v>
      </c>
      <c r="AK72" s="8">
        <f t="shared" si="49"/>
        <v>32</v>
      </c>
      <c r="AL72" s="8">
        <f t="shared" si="35"/>
        <v>256</v>
      </c>
      <c r="AM72" s="8">
        <f t="shared" si="35"/>
        <v>0</v>
      </c>
      <c r="AN72" s="8">
        <f t="shared" si="35"/>
        <v>0</v>
      </c>
      <c r="AO72" s="8">
        <f t="shared" si="34"/>
        <v>0</v>
      </c>
      <c r="AP72" s="8">
        <f t="shared" si="34"/>
        <v>240</v>
      </c>
      <c r="AQ72" s="8">
        <f t="shared" si="34"/>
        <v>0</v>
      </c>
      <c r="AR72" s="8">
        <f t="shared" si="50"/>
        <v>496</v>
      </c>
      <c r="AT72" s="8">
        <v>30.8</v>
      </c>
      <c r="AU72" s="8">
        <v>30.8</v>
      </c>
      <c r="AW72" s="202">
        <v>32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 s="8">
        <f t="shared" si="51"/>
        <v>32</v>
      </c>
      <c r="BD72" s="202">
        <v>32</v>
      </c>
      <c r="BE72" s="202">
        <v>0</v>
      </c>
      <c r="BF72" s="202">
        <v>0</v>
      </c>
      <c r="BG72" s="202">
        <v>0</v>
      </c>
      <c r="BH72" s="202">
        <v>0</v>
      </c>
      <c r="BI72" s="202">
        <v>0</v>
      </c>
      <c r="BJ72" s="8">
        <f t="shared" si="52"/>
        <v>32</v>
      </c>
      <c r="BL72" s="8">
        <f t="shared" si="53"/>
        <v>30.8</v>
      </c>
      <c r="BM72" s="8">
        <f t="shared" si="54"/>
        <v>30.8</v>
      </c>
      <c r="BN72" s="8">
        <f t="shared" si="55"/>
        <v>32</v>
      </c>
      <c r="BO72" s="8">
        <f t="shared" si="56"/>
        <v>32</v>
      </c>
      <c r="BP72" s="139">
        <f t="shared" si="57"/>
        <v>-1.1999999999999993</v>
      </c>
      <c r="BQ72" s="139">
        <f t="shared" si="58"/>
        <v>-1.1999999999999993</v>
      </c>
    </row>
    <row r="73" spans="1:69">
      <c r="A73" s="8" t="s">
        <v>115</v>
      </c>
      <c r="B73" s="15">
        <f>'[3]13'!B75</f>
        <v>320</v>
      </c>
      <c r="C73" s="16">
        <f>'[3]13'!C75</f>
        <v>0</v>
      </c>
      <c r="D73" s="16">
        <f>'[3]13'!D75</f>
        <v>0</v>
      </c>
      <c r="E73" s="16">
        <f>'[3]13'!E75</f>
        <v>0</v>
      </c>
      <c r="F73" s="16">
        <f>'[3]13'!F75</f>
        <v>950</v>
      </c>
      <c r="G73" s="16">
        <f>'[3]13'!G75</f>
        <v>0</v>
      </c>
      <c r="H73" s="17">
        <f t="shared" si="59"/>
        <v>1270</v>
      </c>
      <c r="I73" s="15">
        <f>'[3]13'!J75</f>
        <v>320</v>
      </c>
      <c r="J73" s="16">
        <f>'[3]13'!K75</f>
        <v>0</v>
      </c>
      <c r="K73" s="16">
        <f>'[3]13'!L75</f>
        <v>0</v>
      </c>
      <c r="L73" s="16">
        <f>'[3]13'!M75</f>
        <v>0</v>
      </c>
      <c r="M73" s="16">
        <f>'[3]13'!N75</f>
        <v>240</v>
      </c>
      <c r="N73" s="16">
        <f>'[3]13'!O75</f>
        <v>0</v>
      </c>
      <c r="O73" s="17">
        <f t="shared" si="60"/>
        <v>560</v>
      </c>
      <c r="P73" s="18">
        <f>frq!C73</f>
        <v>1</v>
      </c>
      <c r="Q73" s="15">
        <f t="shared" si="33"/>
        <v>320</v>
      </c>
      <c r="R73" s="16">
        <f t="shared" si="33"/>
        <v>0</v>
      </c>
      <c r="S73" s="16">
        <f t="shared" si="33"/>
        <v>0</v>
      </c>
      <c r="T73" s="16">
        <f t="shared" si="33"/>
        <v>0</v>
      </c>
      <c r="U73" s="16">
        <f t="shared" si="33"/>
        <v>240</v>
      </c>
      <c r="V73" s="16">
        <f t="shared" si="32"/>
        <v>0</v>
      </c>
      <c r="W73" s="17">
        <f t="shared" si="61"/>
        <v>560</v>
      </c>
      <c r="X73" s="8">
        <f t="shared" si="36"/>
        <v>32</v>
      </c>
      <c r="Y73" s="8">
        <f t="shared" si="37"/>
        <v>0</v>
      </c>
      <c r="Z73" s="8">
        <f t="shared" si="38"/>
        <v>0</v>
      </c>
      <c r="AA73" s="8">
        <f t="shared" si="39"/>
        <v>0</v>
      </c>
      <c r="AB73" s="8">
        <f t="shared" si="40"/>
        <v>0</v>
      </c>
      <c r="AC73" s="8">
        <f t="shared" si="41"/>
        <v>0</v>
      </c>
      <c r="AD73" s="8">
        <f t="shared" si="42"/>
        <v>32</v>
      </c>
      <c r="AE73" s="8">
        <f t="shared" si="43"/>
        <v>32</v>
      </c>
      <c r="AF73" s="8">
        <f t="shared" si="44"/>
        <v>0</v>
      </c>
      <c r="AG73" s="8">
        <f t="shared" si="45"/>
        <v>0</v>
      </c>
      <c r="AH73" s="8">
        <f t="shared" si="46"/>
        <v>0</v>
      </c>
      <c r="AI73" s="8">
        <f t="shared" si="47"/>
        <v>0</v>
      </c>
      <c r="AJ73" s="8">
        <f t="shared" si="48"/>
        <v>0</v>
      </c>
      <c r="AK73" s="8">
        <f t="shared" si="49"/>
        <v>32</v>
      </c>
      <c r="AL73" s="8">
        <f t="shared" si="35"/>
        <v>256</v>
      </c>
      <c r="AM73" s="8">
        <f t="shared" si="35"/>
        <v>0</v>
      </c>
      <c r="AN73" s="8">
        <f t="shared" si="35"/>
        <v>0</v>
      </c>
      <c r="AO73" s="8">
        <f t="shared" si="34"/>
        <v>0</v>
      </c>
      <c r="AP73" s="8">
        <f t="shared" si="34"/>
        <v>240</v>
      </c>
      <c r="AQ73" s="8">
        <f t="shared" si="34"/>
        <v>0</v>
      </c>
      <c r="AR73" s="8">
        <f t="shared" si="50"/>
        <v>496</v>
      </c>
      <c r="AT73" s="8">
        <v>30.8</v>
      </c>
      <c r="AU73" s="8">
        <v>30.8</v>
      </c>
      <c r="AW73" s="202">
        <v>32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 s="8">
        <f t="shared" si="51"/>
        <v>32</v>
      </c>
      <c r="BD73" s="202">
        <v>32</v>
      </c>
      <c r="BE73" s="202">
        <v>0</v>
      </c>
      <c r="BF73" s="202">
        <v>0</v>
      </c>
      <c r="BG73" s="202">
        <v>0</v>
      </c>
      <c r="BH73" s="202">
        <v>0</v>
      </c>
      <c r="BI73" s="202">
        <v>0</v>
      </c>
      <c r="BJ73" s="8">
        <f t="shared" si="52"/>
        <v>32</v>
      </c>
      <c r="BL73" s="8">
        <f t="shared" si="53"/>
        <v>30.8</v>
      </c>
      <c r="BM73" s="8">
        <f t="shared" si="54"/>
        <v>30.8</v>
      </c>
      <c r="BN73" s="8">
        <f t="shared" si="55"/>
        <v>32</v>
      </c>
      <c r="BO73" s="8">
        <f t="shared" si="56"/>
        <v>32</v>
      </c>
      <c r="BP73" s="139">
        <f t="shared" si="57"/>
        <v>-1.1999999999999993</v>
      </c>
      <c r="BQ73" s="139">
        <f t="shared" si="58"/>
        <v>-1.1999999999999993</v>
      </c>
    </row>
    <row r="74" spans="1:69">
      <c r="A74" s="8" t="s">
        <v>116</v>
      </c>
      <c r="B74" s="15">
        <f>'[3]13'!B76</f>
        <v>320</v>
      </c>
      <c r="C74" s="16">
        <f>'[3]13'!C76</f>
        <v>0</v>
      </c>
      <c r="D74" s="16">
        <f>'[3]13'!D76</f>
        <v>0</v>
      </c>
      <c r="E74" s="16">
        <f>'[3]13'!E76</f>
        <v>0</v>
      </c>
      <c r="F74" s="16">
        <f>'[3]13'!F76</f>
        <v>950</v>
      </c>
      <c r="G74" s="16">
        <f>'[3]13'!G76</f>
        <v>0</v>
      </c>
      <c r="H74" s="17">
        <f t="shared" si="59"/>
        <v>1270</v>
      </c>
      <c r="I74" s="15">
        <f>'[3]13'!J76</f>
        <v>320</v>
      </c>
      <c r="J74" s="16">
        <f>'[3]13'!K76</f>
        <v>0</v>
      </c>
      <c r="K74" s="16">
        <f>'[3]13'!L76</f>
        <v>0</v>
      </c>
      <c r="L74" s="16">
        <f>'[3]13'!M76</f>
        <v>0</v>
      </c>
      <c r="M74" s="16">
        <f>'[3]13'!N76</f>
        <v>240</v>
      </c>
      <c r="N74" s="16">
        <f>'[3]13'!O76</f>
        <v>0</v>
      </c>
      <c r="O74" s="17">
        <f t="shared" si="60"/>
        <v>560</v>
      </c>
      <c r="P74" s="18">
        <f>frq!C74</f>
        <v>1</v>
      </c>
      <c r="Q74" s="15">
        <f t="shared" si="33"/>
        <v>320</v>
      </c>
      <c r="R74" s="16">
        <f t="shared" si="33"/>
        <v>0</v>
      </c>
      <c r="S74" s="16">
        <f t="shared" si="33"/>
        <v>0</v>
      </c>
      <c r="T74" s="16">
        <f t="shared" si="33"/>
        <v>0</v>
      </c>
      <c r="U74" s="16">
        <f t="shared" si="33"/>
        <v>240</v>
      </c>
      <c r="V74" s="16">
        <f t="shared" si="32"/>
        <v>0</v>
      </c>
      <c r="W74" s="17">
        <f t="shared" si="61"/>
        <v>560</v>
      </c>
      <c r="X74" s="8">
        <f t="shared" si="36"/>
        <v>32</v>
      </c>
      <c r="Y74" s="8">
        <f t="shared" si="37"/>
        <v>0</v>
      </c>
      <c r="Z74" s="8">
        <f t="shared" si="38"/>
        <v>0</v>
      </c>
      <c r="AA74" s="8">
        <f t="shared" si="39"/>
        <v>0</v>
      </c>
      <c r="AB74" s="8">
        <f t="shared" si="40"/>
        <v>0</v>
      </c>
      <c r="AC74" s="8">
        <f t="shared" si="41"/>
        <v>0</v>
      </c>
      <c r="AD74" s="8">
        <f t="shared" si="42"/>
        <v>32</v>
      </c>
      <c r="AE74" s="8">
        <f t="shared" si="43"/>
        <v>32</v>
      </c>
      <c r="AF74" s="8">
        <f t="shared" si="44"/>
        <v>0</v>
      </c>
      <c r="AG74" s="8">
        <f t="shared" si="45"/>
        <v>0</v>
      </c>
      <c r="AH74" s="8">
        <f t="shared" si="46"/>
        <v>0</v>
      </c>
      <c r="AI74" s="8">
        <f t="shared" si="47"/>
        <v>0</v>
      </c>
      <c r="AJ74" s="8">
        <f t="shared" si="48"/>
        <v>0</v>
      </c>
      <c r="AK74" s="8">
        <f t="shared" si="49"/>
        <v>32</v>
      </c>
      <c r="AL74" s="8">
        <f t="shared" si="35"/>
        <v>256</v>
      </c>
      <c r="AM74" s="8">
        <f t="shared" si="35"/>
        <v>0</v>
      </c>
      <c r="AN74" s="8">
        <f t="shared" si="35"/>
        <v>0</v>
      </c>
      <c r="AO74" s="8">
        <f t="shared" si="34"/>
        <v>0</v>
      </c>
      <c r="AP74" s="8">
        <f t="shared" si="34"/>
        <v>240</v>
      </c>
      <c r="AQ74" s="8">
        <f t="shared" si="34"/>
        <v>0</v>
      </c>
      <c r="AR74" s="8">
        <f t="shared" si="50"/>
        <v>496</v>
      </c>
      <c r="AT74" s="8">
        <v>30.8</v>
      </c>
      <c r="AU74" s="8">
        <v>30.8</v>
      </c>
      <c r="AW74" s="202">
        <v>32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 s="8">
        <f t="shared" si="51"/>
        <v>32</v>
      </c>
      <c r="BD74" s="202">
        <v>32</v>
      </c>
      <c r="BE74" s="202">
        <v>0</v>
      </c>
      <c r="BF74" s="202">
        <v>0</v>
      </c>
      <c r="BG74" s="202">
        <v>0</v>
      </c>
      <c r="BH74" s="202">
        <v>0</v>
      </c>
      <c r="BI74" s="202">
        <v>0</v>
      </c>
      <c r="BJ74" s="8">
        <f t="shared" si="52"/>
        <v>32</v>
      </c>
      <c r="BL74" s="8">
        <f t="shared" si="53"/>
        <v>30.8</v>
      </c>
      <c r="BM74" s="8">
        <f t="shared" si="54"/>
        <v>30.8</v>
      </c>
      <c r="BN74" s="8">
        <f t="shared" si="55"/>
        <v>32</v>
      </c>
      <c r="BO74" s="8">
        <f t="shared" si="56"/>
        <v>32</v>
      </c>
      <c r="BP74" s="139">
        <f t="shared" si="57"/>
        <v>-1.1999999999999993</v>
      </c>
      <c r="BQ74" s="139">
        <f t="shared" si="58"/>
        <v>-1.1999999999999993</v>
      </c>
    </row>
    <row r="75" spans="1:69">
      <c r="A75" s="8" t="s">
        <v>117</v>
      </c>
      <c r="B75" s="15">
        <f>'[3]13'!B77</f>
        <v>320</v>
      </c>
      <c r="C75" s="16">
        <f>'[3]13'!C77</f>
        <v>0</v>
      </c>
      <c r="D75" s="16">
        <f>'[3]13'!D77</f>
        <v>0</v>
      </c>
      <c r="E75" s="16">
        <f>'[3]13'!E77</f>
        <v>0</v>
      </c>
      <c r="F75" s="16">
        <f>'[3]13'!F77</f>
        <v>950</v>
      </c>
      <c r="G75" s="16">
        <f>'[3]13'!G77</f>
        <v>0</v>
      </c>
      <c r="H75" s="17">
        <f t="shared" si="59"/>
        <v>1270</v>
      </c>
      <c r="I75" s="15">
        <f>'[3]13'!J77</f>
        <v>320</v>
      </c>
      <c r="J75" s="16">
        <f>'[3]13'!K77</f>
        <v>0</v>
      </c>
      <c r="K75" s="16">
        <f>'[3]13'!L77</f>
        <v>0</v>
      </c>
      <c r="L75" s="16">
        <f>'[3]13'!M77</f>
        <v>0</v>
      </c>
      <c r="M75" s="16">
        <f>'[3]13'!N77</f>
        <v>240</v>
      </c>
      <c r="N75" s="16">
        <f>'[3]13'!O77</f>
        <v>0</v>
      </c>
      <c r="O75" s="17">
        <f t="shared" si="60"/>
        <v>560</v>
      </c>
      <c r="P75" s="18">
        <f>frq!C75</f>
        <v>1</v>
      </c>
      <c r="Q75" s="15">
        <f t="shared" si="33"/>
        <v>320</v>
      </c>
      <c r="R75" s="16">
        <f t="shared" si="33"/>
        <v>0</v>
      </c>
      <c r="S75" s="16">
        <f t="shared" si="33"/>
        <v>0</v>
      </c>
      <c r="T75" s="16">
        <f t="shared" si="33"/>
        <v>0</v>
      </c>
      <c r="U75" s="16">
        <f t="shared" si="33"/>
        <v>240</v>
      </c>
      <c r="V75" s="16">
        <f t="shared" si="32"/>
        <v>0</v>
      </c>
      <c r="W75" s="17">
        <f t="shared" si="61"/>
        <v>560</v>
      </c>
      <c r="X75" s="8">
        <f t="shared" si="36"/>
        <v>32</v>
      </c>
      <c r="Y75" s="8">
        <f t="shared" si="37"/>
        <v>0</v>
      </c>
      <c r="Z75" s="8">
        <f t="shared" si="38"/>
        <v>0</v>
      </c>
      <c r="AA75" s="8">
        <f t="shared" si="39"/>
        <v>0</v>
      </c>
      <c r="AB75" s="8">
        <f t="shared" si="40"/>
        <v>0</v>
      </c>
      <c r="AC75" s="8">
        <f t="shared" si="41"/>
        <v>0</v>
      </c>
      <c r="AD75" s="8">
        <f t="shared" si="42"/>
        <v>32</v>
      </c>
      <c r="AE75" s="8">
        <f t="shared" si="43"/>
        <v>32</v>
      </c>
      <c r="AF75" s="8">
        <f t="shared" si="44"/>
        <v>0</v>
      </c>
      <c r="AG75" s="8">
        <f t="shared" si="45"/>
        <v>0</v>
      </c>
      <c r="AH75" s="8">
        <f t="shared" si="46"/>
        <v>0</v>
      </c>
      <c r="AI75" s="8">
        <f t="shared" si="47"/>
        <v>0</v>
      </c>
      <c r="AJ75" s="8">
        <f t="shared" si="48"/>
        <v>0</v>
      </c>
      <c r="AK75" s="8">
        <f t="shared" si="49"/>
        <v>32</v>
      </c>
      <c r="AL75" s="8">
        <f t="shared" si="35"/>
        <v>256</v>
      </c>
      <c r="AM75" s="8">
        <f t="shared" si="35"/>
        <v>0</v>
      </c>
      <c r="AN75" s="8">
        <f t="shared" si="35"/>
        <v>0</v>
      </c>
      <c r="AO75" s="8">
        <f t="shared" si="34"/>
        <v>0</v>
      </c>
      <c r="AP75" s="8">
        <f t="shared" si="34"/>
        <v>240</v>
      </c>
      <c r="AQ75" s="8">
        <f t="shared" si="34"/>
        <v>0</v>
      </c>
      <c r="AR75" s="8">
        <f t="shared" si="50"/>
        <v>496</v>
      </c>
      <c r="AT75" s="8">
        <v>30.8</v>
      </c>
      <c r="AU75" s="8">
        <v>30.8</v>
      </c>
      <c r="AW75" s="202">
        <v>32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 s="8">
        <f t="shared" si="51"/>
        <v>32</v>
      </c>
      <c r="BD75" s="202">
        <v>32</v>
      </c>
      <c r="BE75" s="202">
        <v>0</v>
      </c>
      <c r="BF75" s="202">
        <v>0</v>
      </c>
      <c r="BG75" s="202">
        <v>0</v>
      </c>
      <c r="BH75" s="202">
        <v>0</v>
      </c>
      <c r="BI75" s="202">
        <v>0</v>
      </c>
      <c r="BJ75" s="8">
        <f t="shared" si="52"/>
        <v>32</v>
      </c>
      <c r="BL75" s="8">
        <f t="shared" si="53"/>
        <v>30.8</v>
      </c>
      <c r="BM75" s="8">
        <f t="shared" si="54"/>
        <v>30.8</v>
      </c>
      <c r="BN75" s="8">
        <f t="shared" si="55"/>
        <v>32</v>
      </c>
      <c r="BO75" s="8">
        <f t="shared" si="56"/>
        <v>32</v>
      </c>
      <c r="BP75" s="139">
        <f t="shared" si="57"/>
        <v>-1.1999999999999993</v>
      </c>
      <c r="BQ75" s="139">
        <f t="shared" si="58"/>
        <v>-1.1999999999999993</v>
      </c>
    </row>
    <row r="76" spans="1:69">
      <c r="A76" s="8" t="s">
        <v>118</v>
      </c>
      <c r="B76" s="15">
        <f>'[3]13'!B78</f>
        <v>320</v>
      </c>
      <c r="C76" s="16">
        <f>'[3]13'!C78</f>
        <v>0</v>
      </c>
      <c r="D76" s="16">
        <f>'[3]13'!D78</f>
        <v>0</v>
      </c>
      <c r="E76" s="16">
        <f>'[3]13'!E78</f>
        <v>0</v>
      </c>
      <c r="F76" s="16">
        <f>'[3]13'!F78</f>
        <v>950</v>
      </c>
      <c r="G76" s="16">
        <f>'[3]13'!G78</f>
        <v>0</v>
      </c>
      <c r="H76" s="17">
        <f t="shared" si="59"/>
        <v>1270</v>
      </c>
      <c r="I76" s="15">
        <f>'[3]13'!J78</f>
        <v>320</v>
      </c>
      <c r="J76" s="16">
        <f>'[3]13'!K78</f>
        <v>0</v>
      </c>
      <c r="K76" s="16">
        <f>'[3]13'!L78</f>
        <v>0</v>
      </c>
      <c r="L76" s="16">
        <f>'[3]13'!M78</f>
        <v>0</v>
      </c>
      <c r="M76" s="16">
        <f>'[3]13'!N78</f>
        <v>240</v>
      </c>
      <c r="N76" s="16">
        <f>'[3]13'!O78</f>
        <v>0</v>
      </c>
      <c r="O76" s="17">
        <f t="shared" si="60"/>
        <v>560</v>
      </c>
      <c r="P76" s="18">
        <f>frq!C76</f>
        <v>1</v>
      </c>
      <c r="Q76" s="15">
        <f t="shared" si="33"/>
        <v>320</v>
      </c>
      <c r="R76" s="16">
        <f t="shared" si="33"/>
        <v>0</v>
      </c>
      <c r="S76" s="16">
        <f t="shared" si="33"/>
        <v>0</v>
      </c>
      <c r="T76" s="16">
        <f t="shared" si="33"/>
        <v>0</v>
      </c>
      <c r="U76" s="16">
        <f t="shared" si="33"/>
        <v>240</v>
      </c>
      <c r="V76" s="16">
        <f t="shared" si="32"/>
        <v>0</v>
      </c>
      <c r="W76" s="17">
        <f t="shared" si="61"/>
        <v>560</v>
      </c>
      <c r="X76" s="8">
        <f t="shared" si="36"/>
        <v>32</v>
      </c>
      <c r="Y76" s="8">
        <f t="shared" si="37"/>
        <v>0</v>
      </c>
      <c r="Z76" s="8">
        <f t="shared" si="38"/>
        <v>0</v>
      </c>
      <c r="AA76" s="8">
        <f t="shared" si="39"/>
        <v>0</v>
      </c>
      <c r="AB76" s="8">
        <f t="shared" si="40"/>
        <v>0</v>
      </c>
      <c r="AC76" s="8">
        <f t="shared" si="41"/>
        <v>0</v>
      </c>
      <c r="AD76" s="8">
        <f t="shared" si="42"/>
        <v>32</v>
      </c>
      <c r="AE76" s="8">
        <f t="shared" si="43"/>
        <v>32</v>
      </c>
      <c r="AF76" s="8">
        <f t="shared" si="44"/>
        <v>0</v>
      </c>
      <c r="AG76" s="8">
        <f t="shared" si="45"/>
        <v>0</v>
      </c>
      <c r="AH76" s="8">
        <f t="shared" si="46"/>
        <v>0</v>
      </c>
      <c r="AI76" s="8">
        <f t="shared" si="47"/>
        <v>0</v>
      </c>
      <c r="AJ76" s="8">
        <f t="shared" si="48"/>
        <v>0</v>
      </c>
      <c r="AK76" s="8">
        <f t="shared" si="49"/>
        <v>32</v>
      </c>
      <c r="AL76" s="8">
        <f t="shared" si="35"/>
        <v>256</v>
      </c>
      <c r="AM76" s="8">
        <f t="shared" si="35"/>
        <v>0</v>
      </c>
      <c r="AN76" s="8">
        <f t="shared" si="35"/>
        <v>0</v>
      </c>
      <c r="AO76" s="8">
        <f t="shared" si="34"/>
        <v>0</v>
      </c>
      <c r="AP76" s="8">
        <f t="shared" si="34"/>
        <v>240</v>
      </c>
      <c r="AQ76" s="8">
        <f t="shared" si="34"/>
        <v>0</v>
      </c>
      <c r="AR76" s="8">
        <f t="shared" si="50"/>
        <v>496</v>
      </c>
      <c r="AT76" s="8">
        <v>30.8</v>
      </c>
      <c r="AU76" s="8">
        <v>30.8</v>
      </c>
      <c r="AW76" s="202">
        <v>32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 s="8">
        <f t="shared" si="51"/>
        <v>32</v>
      </c>
      <c r="BD76" s="202">
        <v>32</v>
      </c>
      <c r="BE76" s="202">
        <v>0</v>
      </c>
      <c r="BF76" s="202">
        <v>0</v>
      </c>
      <c r="BG76" s="202">
        <v>0</v>
      </c>
      <c r="BH76" s="202">
        <v>0</v>
      </c>
      <c r="BI76" s="202">
        <v>0</v>
      </c>
      <c r="BJ76" s="8">
        <f t="shared" si="52"/>
        <v>32</v>
      </c>
      <c r="BL76" s="8">
        <f t="shared" si="53"/>
        <v>30.8</v>
      </c>
      <c r="BM76" s="8">
        <f t="shared" si="54"/>
        <v>30.8</v>
      </c>
      <c r="BN76" s="8">
        <f t="shared" si="55"/>
        <v>32</v>
      </c>
      <c r="BO76" s="8">
        <f t="shared" si="56"/>
        <v>32</v>
      </c>
      <c r="BP76" s="139">
        <f t="shared" si="57"/>
        <v>-1.1999999999999993</v>
      </c>
      <c r="BQ76" s="139">
        <f t="shared" si="58"/>
        <v>-1.1999999999999993</v>
      </c>
    </row>
    <row r="77" spans="1:69">
      <c r="A77" s="8" t="s">
        <v>119</v>
      </c>
      <c r="B77" s="15">
        <f>'[3]13'!B79</f>
        <v>320</v>
      </c>
      <c r="C77" s="16">
        <f>'[3]13'!C79</f>
        <v>0</v>
      </c>
      <c r="D77" s="16">
        <f>'[3]13'!D79</f>
        <v>0</v>
      </c>
      <c r="E77" s="16">
        <f>'[3]13'!E79</f>
        <v>0</v>
      </c>
      <c r="F77" s="16">
        <f>'[3]13'!F79</f>
        <v>950</v>
      </c>
      <c r="G77" s="16">
        <f>'[3]13'!G79</f>
        <v>0</v>
      </c>
      <c r="H77" s="17">
        <f t="shared" si="59"/>
        <v>1270</v>
      </c>
      <c r="I77" s="15">
        <f>'[3]13'!J79</f>
        <v>320</v>
      </c>
      <c r="J77" s="16">
        <f>'[3]13'!K79</f>
        <v>0</v>
      </c>
      <c r="K77" s="16">
        <f>'[3]13'!L79</f>
        <v>0</v>
      </c>
      <c r="L77" s="16">
        <f>'[3]13'!M79</f>
        <v>0</v>
      </c>
      <c r="M77" s="16">
        <f>'[3]13'!N79</f>
        <v>240</v>
      </c>
      <c r="N77" s="16">
        <f>'[3]13'!O79</f>
        <v>0</v>
      </c>
      <c r="O77" s="17">
        <f t="shared" si="60"/>
        <v>560</v>
      </c>
      <c r="P77" s="18">
        <f>frq!C77</f>
        <v>1</v>
      </c>
      <c r="Q77" s="15">
        <f t="shared" si="33"/>
        <v>320</v>
      </c>
      <c r="R77" s="16">
        <f t="shared" si="33"/>
        <v>0</v>
      </c>
      <c r="S77" s="16">
        <f t="shared" si="33"/>
        <v>0</v>
      </c>
      <c r="T77" s="16">
        <f t="shared" si="33"/>
        <v>0</v>
      </c>
      <c r="U77" s="16">
        <f t="shared" si="33"/>
        <v>240</v>
      </c>
      <c r="V77" s="16">
        <f t="shared" si="32"/>
        <v>0</v>
      </c>
      <c r="W77" s="17">
        <f t="shared" si="61"/>
        <v>560</v>
      </c>
      <c r="X77" s="8">
        <f t="shared" si="36"/>
        <v>32</v>
      </c>
      <c r="Y77" s="8">
        <f t="shared" si="37"/>
        <v>0</v>
      </c>
      <c r="Z77" s="8">
        <f t="shared" si="38"/>
        <v>0</v>
      </c>
      <c r="AA77" s="8">
        <f t="shared" si="39"/>
        <v>0</v>
      </c>
      <c r="AB77" s="8">
        <f t="shared" si="40"/>
        <v>0</v>
      </c>
      <c r="AC77" s="8">
        <f t="shared" si="41"/>
        <v>0</v>
      </c>
      <c r="AD77" s="8">
        <f t="shared" si="42"/>
        <v>32</v>
      </c>
      <c r="AE77" s="8">
        <f t="shared" si="43"/>
        <v>32</v>
      </c>
      <c r="AF77" s="8">
        <f t="shared" si="44"/>
        <v>0</v>
      </c>
      <c r="AG77" s="8">
        <f t="shared" si="45"/>
        <v>0</v>
      </c>
      <c r="AH77" s="8">
        <f t="shared" si="46"/>
        <v>0</v>
      </c>
      <c r="AI77" s="8">
        <f t="shared" si="47"/>
        <v>0</v>
      </c>
      <c r="AJ77" s="8">
        <f t="shared" si="48"/>
        <v>0</v>
      </c>
      <c r="AK77" s="8">
        <f t="shared" si="49"/>
        <v>32</v>
      </c>
      <c r="AL77" s="8">
        <f t="shared" si="35"/>
        <v>256</v>
      </c>
      <c r="AM77" s="8">
        <f t="shared" si="35"/>
        <v>0</v>
      </c>
      <c r="AN77" s="8">
        <f t="shared" si="35"/>
        <v>0</v>
      </c>
      <c r="AO77" s="8">
        <f t="shared" si="34"/>
        <v>0</v>
      </c>
      <c r="AP77" s="8">
        <f t="shared" si="34"/>
        <v>240</v>
      </c>
      <c r="AQ77" s="8">
        <f t="shared" si="34"/>
        <v>0</v>
      </c>
      <c r="AR77" s="8">
        <f t="shared" si="50"/>
        <v>496</v>
      </c>
      <c r="AT77" s="8">
        <v>30.8</v>
      </c>
      <c r="AU77" s="8">
        <v>30.8</v>
      </c>
      <c r="AW77" s="202">
        <v>32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 s="8">
        <f t="shared" si="51"/>
        <v>32</v>
      </c>
      <c r="BD77" s="202">
        <v>32</v>
      </c>
      <c r="BE77" s="202">
        <v>0</v>
      </c>
      <c r="BF77" s="202">
        <v>0</v>
      </c>
      <c r="BG77" s="202">
        <v>0</v>
      </c>
      <c r="BH77" s="202">
        <v>0</v>
      </c>
      <c r="BI77" s="202">
        <v>0</v>
      </c>
      <c r="BJ77" s="8">
        <f t="shared" si="52"/>
        <v>32</v>
      </c>
      <c r="BL77" s="8">
        <f t="shared" si="53"/>
        <v>30.8</v>
      </c>
      <c r="BM77" s="8">
        <f t="shared" si="54"/>
        <v>30.8</v>
      </c>
      <c r="BN77" s="8">
        <f t="shared" si="55"/>
        <v>32</v>
      </c>
      <c r="BO77" s="8">
        <f t="shared" si="56"/>
        <v>32</v>
      </c>
      <c r="BP77" s="139">
        <f t="shared" si="57"/>
        <v>-1.1999999999999993</v>
      </c>
      <c r="BQ77" s="139">
        <f t="shared" si="58"/>
        <v>-1.1999999999999993</v>
      </c>
    </row>
    <row r="78" spans="1:69">
      <c r="A78" s="8" t="s">
        <v>120</v>
      </c>
      <c r="B78" s="15">
        <f>'[3]13'!B80</f>
        <v>320</v>
      </c>
      <c r="C78" s="16">
        <f>'[3]13'!C80</f>
        <v>0</v>
      </c>
      <c r="D78" s="16">
        <f>'[3]13'!D80</f>
        <v>0</v>
      </c>
      <c r="E78" s="16">
        <f>'[3]13'!E80</f>
        <v>0</v>
      </c>
      <c r="F78" s="16">
        <f>'[3]13'!F80</f>
        <v>950</v>
      </c>
      <c r="G78" s="16">
        <f>'[3]13'!G80</f>
        <v>0</v>
      </c>
      <c r="H78" s="17">
        <f t="shared" si="59"/>
        <v>1270</v>
      </c>
      <c r="I78" s="15">
        <f>'[3]13'!J80</f>
        <v>320</v>
      </c>
      <c r="J78" s="16">
        <f>'[3]13'!K80</f>
        <v>0</v>
      </c>
      <c r="K78" s="16">
        <f>'[3]13'!L80</f>
        <v>0</v>
      </c>
      <c r="L78" s="16">
        <f>'[3]13'!M80</f>
        <v>0</v>
      </c>
      <c r="M78" s="16">
        <f>'[3]13'!N80</f>
        <v>240</v>
      </c>
      <c r="N78" s="16">
        <f>'[3]13'!O80</f>
        <v>0</v>
      </c>
      <c r="O78" s="17">
        <f t="shared" si="60"/>
        <v>560</v>
      </c>
      <c r="P78" s="18">
        <f>frq!C78</f>
        <v>1</v>
      </c>
      <c r="Q78" s="15">
        <f t="shared" si="33"/>
        <v>320</v>
      </c>
      <c r="R78" s="16">
        <f t="shared" si="33"/>
        <v>0</v>
      </c>
      <c r="S78" s="16">
        <f t="shared" si="33"/>
        <v>0</v>
      </c>
      <c r="T78" s="16">
        <f t="shared" si="33"/>
        <v>0</v>
      </c>
      <c r="U78" s="16">
        <f t="shared" si="33"/>
        <v>240</v>
      </c>
      <c r="V78" s="16">
        <f t="shared" si="32"/>
        <v>0</v>
      </c>
      <c r="W78" s="17">
        <f t="shared" si="61"/>
        <v>560</v>
      </c>
      <c r="X78" s="8">
        <f t="shared" si="36"/>
        <v>32</v>
      </c>
      <c r="Y78" s="8">
        <f t="shared" si="37"/>
        <v>0</v>
      </c>
      <c r="Z78" s="8">
        <f t="shared" si="38"/>
        <v>0</v>
      </c>
      <c r="AA78" s="8">
        <f t="shared" si="39"/>
        <v>0</v>
      </c>
      <c r="AB78" s="8">
        <f t="shared" si="40"/>
        <v>0</v>
      </c>
      <c r="AC78" s="8">
        <f t="shared" si="41"/>
        <v>0</v>
      </c>
      <c r="AD78" s="8">
        <f t="shared" si="42"/>
        <v>32</v>
      </c>
      <c r="AE78" s="8">
        <f t="shared" si="43"/>
        <v>32</v>
      </c>
      <c r="AF78" s="8">
        <f t="shared" si="44"/>
        <v>0</v>
      </c>
      <c r="AG78" s="8">
        <f t="shared" si="45"/>
        <v>0</v>
      </c>
      <c r="AH78" s="8">
        <f t="shared" si="46"/>
        <v>0</v>
      </c>
      <c r="AI78" s="8">
        <f t="shared" si="47"/>
        <v>0</v>
      </c>
      <c r="AJ78" s="8">
        <f t="shared" si="48"/>
        <v>0</v>
      </c>
      <c r="AK78" s="8">
        <f t="shared" si="49"/>
        <v>32</v>
      </c>
      <c r="AL78" s="8">
        <f t="shared" si="35"/>
        <v>256</v>
      </c>
      <c r="AM78" s="8">
        <f t="shared" si="35"/>
        <v>0</v>
      </c>
      <c r="AN78" s="8">
        <f t="shared" si="35"/>
        <v>0</v>
      </c>
      <c r="AO78" s="8">
        <f t="shared" si="34"/>
        <v>0</v>
      </c>
      <c r="AP78" s="8">
        <f t="shared" si="34"/>
        <v>240</v>
      </c>
      <c r="AQ78" s="8">
        <f t="shared" si="34"/>
        <v>0</v>
      </c>
      <c r="AR78" s="8">
        <f t="shared" si="50"/>
        <v>496</v>
      </c>
      <c r="AT78" s="8">
        <v>30.8</v>
      </c>
      <c r="AU78" s="8">
        <v>30.8</v>
      </c>
      <c r="AW78" s="202">
        <v>32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 s="8">
        <f t="shared" si="51"/>
        <v>32</v>
      </c>
      <c r="BD78" s="202">
        <v>32</v>
      </c>
      <c r="BE78" s="202">
        <v>0</v>
      </c>
      <c r="BF78" s="202">
        <v>0</v>
      </c>
      <c r="BG78" s="202">
        <v>0</v>
      </c>
      <c r="BH78" s="202">
        <v>0</v>
      </c>
      <c r="BI78" s="202">
        <v>0</v>
      </c>
      <c r="BJ78" s="8">
        <f t="shared" si="52"/>
        <v>32</v>
      </c>
      <c r="BL78" s="8">
        <f t="shared" si="53"/>
        <v>30.8</v>
      </c>
      <c r="BM78" s="8">
        <f t="shared" si="54"/>
        <v>30.8</v>
      </c>
      <c r="BN78" s="8">
        <f t="shared" si="55"/>
        <v>32</v>
      </c>
      <c r="BO78" s="8">
        <f t="shared" si="56"/>
        <v>32</v>
      </c>
      <c r="BP78" s="139">
        <f t="shared" si="57"/>
        <v>-1.1999999999999993</v>
      </c>
      <c r="BQ78" s="139">
        <f t="shared" si="58"/>
        <v>-1.1999999999999993</v>
      </c>
    </row>
    <row r="79" spans="1:69">
      <c r="A79" s="8" t="s">
        <v>121</v>
      </c>
      <c r="B79" s="15">
        <f>'[3]13'!B81</f>
        <v>320</v>
      </c>
      <c r="C79" s="16">
        <f>'[3]13'!C81</f>
        <v>0</v>
      </c>
      <c r="D79" s="16">
        <f>'[3]13'!D81</f>
        <v>0</v>
      </c>
      <c r="E79" s="16">
        <f>'[3]13'!E81</f>
        <v>0</v>
      </c>
      <c r="F79" s="16">
        <f>'[3]13'!F81</f>
        <v>950</v>
      </c>
      <c r="G79" s="16">
        <f>'[3]13'!G81</f>
        <v>0</v>
      </c>
      <c r="H79" s="17">
        <f t="shared" si="59"/>
        <v>1270</v>
      </c>
      <c r="I79" s="15">
        <f>'[3]13'!J81</f>
        <v>320</v>
      </c>
      <c r="J79" s="16">
        <f>'[3]13'!K81</f>
        <v>0</v>
      </c>
      <c r="K79" s="16">
        <f>'[3]13'!L81</f>
        <v>0</v>
      </c>
      <c r="L79" s="16">
        <f>'[3]13'!M81</f>
        <v>0</v>
      </c>
      <c r="M79" s="16">
        <f>'[3]13'!N81</f>
        <v>240</v>
      </c>
      <c r="N79" s="16">
        <f>'[3]13'!O81</f>
        <v>0</v>
      </c>
      <c r="O79" s="17">
        <f t="shared" si="60"/>
        <v>560</v>
      </c>
      <c r="P79" s="18">
        <f>frq!C79</f>
        <v>1</v>
      </c>
      <c r="Q79" s="15">
        <f t="shared" si="33"/>
        <v>320</v>
      </c>
      <c r="R79" s="16">
        <f t="shared" si="33"/>
        <v>0</v>
      </c>
      <c r="S79" s="16">
        <f t="shared" si="33"/>
        <v>0</v>
      </c>
      <c r="T79" s="16">
        <f t="shared" si="33"/>
        <v>0</v>
      </c>
      <c r="U79" s="16">
        <f t="shared" si="33"/>
        <v>240</v>
      </c>
      <c r="V79" s="16">
        <f t="shared" si="32"/>
        <v>0</v>
      </c>
      <c r="W79" s="17">
        <f t="shared" si="61"/>
        <v>560</v>
      </c>
      <c r="X79" s="8">
        <f t="shared" si="36"/>
        <v>32</v>
      </c>
      <c r="Y79" s="8">
        <f t="shared" si="37"/>
        <v>0</v>
      </c>
      <c r="Z79" s="8">
        <f t="shared" si="38"/>
        <v>0</v>
      </c>
      <c r="AA79" s="8">
        <f t="shared" si="39"/>
        <v>0</v>
      </c>
      <c r="AB79" s="8">
        <f t="shared" si="40"/>
        <v>0</v>
      </c>
      <c r="AC79" s="8">
        <f t="shared" si="41"/>
        <v>0</v>
      </c>
      <c r="AD79" s="8">
        <f t="shared" si="42"/>
        <v>32</v>
      </c>
      <c r="AE79" s="8">
        <f t="shared" si="43"/>
        <v>32</v>
      </c>
      <c r="AF79" s="8">
        <f t="shared" si="44"/>
        <v>0</v>
      </c>
      <c r="AG79" s="8">
        <f t="shared" si="45"/>
        <v>0</v>
      </c>
      <c r="AH79" s="8">
        <f t="shared" si="46"/>
        <v>0</v>
      </c>
      <c r="AI79" s="8">
        <f t="shared" si="47"/>
        <v>0</v>
      </c>
      <c r="AJ79" s="8">
        <f t="shared" si="48"/>
        <v>0</v>
      </c>
      <c r="AK79" s="8">
        <f t="shared" si="49"/>
        <v>32</v>
      </c>
      <c r="AL79" s="8">
        <f t="shared" si="35"/>
        <v>256</v>
      </c>
      <c r="AM79" s="8">
        <f t="shared" si="35"/>
        <v>0</v>
      </c>
      <c r="AN79" s="8">
        <f t="shared" si="35"/>
        <v>0</v>
      </c>
      <c r="AO79" s="8">
        <f t="shared" si="34"/>
        <v>0</v>
      </c>
      <c r="AP79" s="8">
        <f t="shared" si="34"/>
        <v>240</v>
      </c>
      <c r="AQ79" s="8">
        <f t="shared" si="34"/>
        <v>0</v>
      </c>
      <c r="AR79" s="8">
        <f t="shared" si="50"/>
        <v>496</v>
      </c>
      <c r="AT79" s="8">
        <v>30.8</v>
      </c>
      <c r="AU79" s="8">
        <v>30.8</v>
      </c>
      <c r="AW79" s="202">
        <v>32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 s="8">
        <f t="shared" si="51"/>
        <v>32</v>
      </c>
      <c r="BD79" s="202">
        <v>32</v>
      </c>
      <c r="BE79" s="202">
        <v>0</v>
      </c>
      <c r="BF79" s="202">
        <v>0</v>
      </c>
      <c r="BG79" s="202">
        <v>0</v>
      </c>
      <c r="BH79" s="202">
        <v>0</v>
      </c>
      <c r="BI79" s="202">
        <v>0</v>
      </c>
      <c r="BJ79" s="8">
        <f t="shared" si="52"/>
        <v>32</v>
      </c>
      <c r="BL79" s="8">
        <f t="shared" si="53"/>
        <v>30.8</v>
      </c>
      <c r="BM79" s="8">
        <f t="shared" si="54"/>
        <v>30.8</v>
      </c>
      <c r="BN79" s="8">
        <f t="shared" si="55"/>
        <v>32</v>
      </c>
      <c r="BO79" s="8">
        <f t="shared" si="56"/>
        <v>32</v>
      </c>
      <c r="BP79" s="139">
        <f t="shared" si="57"/>
        <v>-1.1999999999999993</v>
      </c>
      <c r="BQ79" s="139">
        <f t="shared" si="58"/>
        <v>-1.1999999999999993</v>
      </c>
    </row>
    <row r="80" spans="1:69">
      <c r="A80" s="8" t="s">
        <v>122</v>
      </c>
      <c r="B80" s="15">
        <f>'[3]13'!B82</f>
        <v>320</v>
      </c>
      <c r="C80" s="16">
        <f>'[3]13'!C82</f>
        <v>0</v>
      </c>
      <c r="D80" s="16">
        <f>'[3]13'!D82</f>
        <v>0</v>
      </c>
      <c r="E80" s="16">
        <f>'[3]13'!E82</f>
        <v>0</v>
      </c>
      <c r="F80" s="16">
        <f>'[3]13'!F82</f>
        <v>950</v>
      </c>
      <c r="G80" s="16">
        <f>'[3]13'!G82</f>
        <v>0</v>
      </c>
      <c r="H80" s="17">
        <f t="shared" si="59"/>
        <v>1270</v>
      </c>
      <c r="I80" s="15">
        <f>'[3]13'!J82</f>
        <v>320</v>
      </c>
      <c r="J80" s="16">
        <f>'[3]13'!K82</f>
        <v>0</v>
      </c>
      <c r="K80" s="16">
        <f>'[3]13'!L82</f>
        <v>0</v>
      </c>
      <c r="L80" s="16">
        <f>'[3]13'!M82</f>
        <v>0</v>
      </c>
      <c r="M80" s="16">
        <f>'[3]13'!N82</f>
        <v>240</v>
      </c>
      <c r="N80" s="16">
        <f>'[3]13'!O82</f>
        <v>0</v>
      </c>
      <c r="O80" s="17">
        <f t="shared" si="60"/>
        <v>560</v>
      </c>
      <c r="P80" s="18">
        <f>frq!C80</f>
        <v>1</v>
      </c>
      <c r="Q80" s="15">
        <f t="shared" si="33"/>
        <v>320</v>
      </c>
      <c r="R80" s="16">
        <f t="shared" si="33"/>
        <v>0</v>
      </c>
      <c r="S80" s="16">
        <f t="shared" si="33"/>
        <v>0</v>
      </c>
      <c r="T80" s="16">
        <f t="shared" si="33"/>
        <v>0</v>
      </c>
      <c r="U80" s="16">
        <f t="shared" si="33"/>
        <v>240</v>
      </c>
      <c r="V80" s="16">
        <f t="shared" si="32"/>
        <v>0</v>
      </c>
      <c r="W80" s="17">
        <f t="shared" si="61"/>
        <v>560</v>
      </c>
      <c r="X80" s="8">
        <f t="shared" si="36"/>
        <v>32</v>
      </c>
      <c r="Y80" s="8">
        <f t="shared" si="37"/>
        <v>0</v>
      </c>
      <c r="Z80" s="8">
        <f t="shared" si="38"/>
        <v>0</v>
      </c>
      <c r="AA80" s="8">
        <f t="shared" si="39"/>
        <v>0</v>
      </c>
      <c r="AB80" s="8">
        <f t="shared" si="40"/>
        <v>0</v>
      </c>
      <c r="AC80" s="8">
        <f t="shared" si="41"/>
        <v>0</v>
      </c>
      <c r="AD80" s="8">
        <f t="shared" si="42"/>
        <v>32</v>
      </c>
      <c r="AE80" s="8">
        <f t="shared" si="43"/>
        <v>32</v>
      </c>
      <c r="AF80" s="8">
        <f t="shared" si="44"/>
        <v>0</v>
      </c>
      <c r="AG80" s="8">
        <f t="shared" si="45"/>
        <v>0</v>
      </c>
      <c r="AH80" s="8">
        <f t="shared" si="46"/>
        <v>0</v>
      </c>
      <c r="AI80" s="8">
        <f t="shared" si="47"/>
        <v>0</v>
      </c>
      <c r="AJ80" s="8">
        <f t="shared" si="48"/>
        <v>0</v>
      </c>
      <c r="AK80" s="8">
        <f t="shared" si="49"/>
        <v>32</v>
      </c>
      <c r="AL80" s="8">
        <f t="shared" si="35"/>
        <v>256</v>
      </c>
      <c r="AM80" s="8">
        <f t="shared" si="35"/>
        <v>0</v>
      </c>
      <c r="AN80" s="8">
        <f t="shared" si="35"/>
        <v>0</v>
      </c>
      <c r="AO80" s="8">
        <f t="shared" si="34"/>
        <v>0</v>
      </c>
      <c r="AP80" s="8">
        <f t="shared" si="34"/>
        <v>240</v>
      </c>
      <c r="AQ80" s="8">
        <f t="shared" si="34"/>
        <v>0</v>
      </c>
      <c r="AR80" s="8">
        <f t="shared" si="50"/>
        <v>496</v>
      </c>
      <c r="AT80" s="8">
        <v>30.8</v>
      </c>
      <c r="AU80" s="8">
        <v>30.8</v>
      </c>
      <c r="AW80" s="202">
        <v>32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 s="8">
        <f t="shared" si="51"/>
        <v>32</v>
      </c>
      <c r="BD80" s="202">
        <v>32</v>
      </c>
      <c r="BE80" s="202">
        <v>0</v>
      </c>
      <c r="BF80" s="202">
        <v>0</v>
      </c>
      <c r="BG80" s="202">
        <v>0</v>
      </c>
      <c r="BH80" s="202">
        <v>0</v>
      </c>
      <c r="BI80" s="202">
        <v>0</v>
      </c>
      <c r="BJ80" s="8">
        <f t="shared" si="52"/>
        <v>32</v>
      </c>
      <c r="BL80" s="8">
        <f t="shared" si="53"/>
        <v>30.8</v>
      </c>
      <c r="BM80" s="8">
        <f t="shared" si="54"/>
        <v>30.8</v>
      </c>
      <c r="BN80" s="8">
        <f t="shared" si="55"/>
        <v>32</v>
      </c>
      <c r="BO80" s="8">
        <f t="shared" si="56"/>
        <v>32</v>
      </c>
      <c r="BP80" s="139">
        <f t="shared" si="57"/>
        <v>-1.1999999999999993</v>
      </c>
      <c r="BQ80" s="139">
        <f t="shared" si="58"/>
        <v>-1.1999999999999993</v>
      </c>
    </row>
    <row r="81" spans="1:69">
      <c r="A81" s="8" t="s">
        <v>123</v>
      </c>
      <c r="B81" s="15">
        <f>'[3]13'!B83</f>
        <v>320</v>
      </c>
      <c r="C81" s="16">
        <f>'[3]13'!C83</f>
        <v>0</v>
      </c>
      <c r="D81" s="16">
        <f>'[3]13'!D83</f>
        <v>0</v>
      </c>
      <c r="E81" s="16">
        <f>'[3]13'!E83</f>
        <v>0</v>
      </c>
      <c r="F81" s="16">
        <f>'[3]13'!F83</f>
        <v>950</v>
      </c>
      <c r="G81" s="16">
        <f>'[3]13'!G83</f>
        <v>0</v>
      </c>
      <c r="H81" s="17">
        <f t="shared" si="59"/>
        <v>1270</v>
      </c>
      <c r="I81" s="15">
        <f>'[3]13'!J83</f>
        <v>320</v>
      </c>
      <c r="J81" s="16">
        <f>'[3]13'!K83</f>
        <v>0</v>
      </c>
      <c r="K81" s="16">
        <f>'[3]13'!L83</f>
        <v>0</v>
      </c>
      <c r="L81" s="16">
        <f>'[3]13'!M83</f>
        <v>0</v>
      </c>
      <c r="M81" s="16">
        <f>'[3]13'!N83</f>
        <v>240</v>
      </c>
      <c r="N81" s="16">
        <f>'[3]13'!O83</f>
        <v>0</v>
      </c>
      <c r="O81" s="17">
        <f t="shared" si="60"/>
        <v>560</v>
      </c>
      <c r="P81" s="18">
        <f>frq!C81</f>
        <v>1</v>
      </c>
      <c r="Q81" s="15">
        <f t="shared" si="33"/>
        <v>320</v>
      </c>
      <c r="R81" s="16">
        <f t="shared" si="33"/>
        <v>0</v>
      </c>
      <c r="S81" s="16">
        <f t="shared" si="33"/>
        <v>0</v>
      </c>
      <c r="T81" s="16">
        <f t="shared" si="33"/>
        <v>0</v>
      </c>
      <c r="U81" s="16">
        <f t="shared" si="33"/>
        <v>240</v>
      </c>
      <c r="V81" s="16">
        <f t="shared" si="32"/>
        <v>0</v>
      </c>
      <c r="W81" s="17">
        <f t="shared" si="61"/>
        <v>560</v>
      </c>
      <c r="X81" s="8">
        <f t="shared" si="36"/>
        <v>32</v>
      </c>
      <c r="Y81" s="8">
        <f t="shared" si="37"/>
        <v>0</v>
      </c>
      <c r="Z81" s="8">
        <f t="shared" si="38"/>
        <v>0</v>
      </c>
      <c r="AA81" s="8">
        <f t="shared" si="39"/>
        <v>0</v>
      </c>
      <c r="AB81" s="8">
        <f t="shared" si="40"/>
        <v>0</v>
      </c>
      <c r="AC81" s="8">
        <f t="shared" si="41"/>
        <v>0</v>
      </c>
      <c r="AD81" s="8">
        <f t="shared" si="42"/>
        <v>32</v>
      </c>
      <c r="AE81" s="8">
        <f t="shared" si="43"/>
        <v>32</v>
      </c>
      <c r="AF81" s="8">
        <f t="shared" si="44"/>
        <v>0</v>
      </c>
      <c r="AG81" s="8">
        <f t="shared" si="45"/>
        <v>0</v>
      </c>
      <c r="AH81" s="8">
        <f t="shared" si="46"/>
        <v>0</v>
      </c>
      <c r="AI81" s="8">
        <f t="shared" si="47"/>
        <v>0</v>
      </c>
      <c r="AJ81" s="8">
        <f t="shared" si="48"/>
        <v>0</v>
      </c>
      <c r="AK81" s="8">
        <f t="shared" si="49"/>
        <v>32</v>
      </c>
      <c r="AL81" s="8">
        <f t="shared" si="35"/>
        <v>256</v>
      </c>
      <c r="AM81" s="8">
        <f t="shared" si="35"/>
        <v>0</v>
      </c>
      <c r="AN81" s="8">
        <f t="shared" si="35"/>
        <v>0</v>
      </c>
      <c r="AO81" s="8">
        <f t="shared" si="34"/>
        <v>0</v>
      </c>
      <c r="AP81" s="8">
        <f t="shared" si="34"/>
        <v>240</v>
      </c>
      <c r="AQ81" s="8">
        <f t="shared" si="34"/>
        <v>0</v>
      </c>
      <c r="AR81" s="8">
        <f t="shared" si="50"/>
        <v>496</v>
      </c>
      <c r="AT81" s="8">
        <v>30.8</v>
      </c>
      <c r="AU81" s="8">
        <v>30.8</v>
      </c>
      <c r="AW81" s="202">
        <v>32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 s="8">
        <f t="shared" si="51"/>
        <v>32</v>
      </c>
      <c r="BD81" s="202">
        <v>32</v>
      </c>
      <c r="BE81" s="202">
        <v>0</v>
      </c>
      <c r="BF81" s="202">
        <v>0</v>
      </c>
      <c r="BG81" s="202">
        <v>0</v>
      </c>
      <c r="BH81" s="202">
        <v>0</v>
      </c>
      <c r="BI81" s="202">
        <v>0</v>
      </c>
      <c r="BJ81" s="8">
        <f t="shared" si="52"/>
        <v>32</v>
      </c>
      <c r="BL81" s="8">
        <f t="shared" si="53"/>
        <v>30.8</v>
      </c>
      <c r="BM81" s="8">
        <f t="shared" si="54"/>
        <v>30.8</v>
      </c>
      <c r="BN81" s="8">
        <f t="shared" si="55"/>
        <v>32</v>
      </c>
      <c r="BO81" s="8">
        <f t="shared" si="56"/>
        <v>32</v>
      </c>
      <c r="BP81" s="139">
        <f t="shared" si="57"/>
        <v>-1.1999999999999993</v>
      </c>
      <c r="BQ81" s="139">
        <f t="shared" si="58"/>
        <v>-1.1999999999999993</v>
      </c>
    </row>
    <row r="82" spans="1:69">
      <c r="A82" s="8" t="s">
        <v>124</v>
      </c>
      <c r="B82" s="15">
        <f>'[3]13'!B84</f>
        <v>320</v>
      </c>
      <c r="C82" s="16">
        <f>'[3]13'!C84</f>
        <v>0</v>
      </c>
      <c r="D82" s="16">
        <f>'[3]13'!D84</f>
        <v>0</v>
      </c>
      <c r="E82" s="16">
        <f>'[3]13'!E84</f>
        <v>0</v>
      </c>
      <c r="F82" s="16">
        <f>'[3]13'!F84</f>
        <v>950</v>
      </c>
      <c r="G82" s="16">
        <f>'[3]13'!G84</f>
        <v>0</v>
      </c>
      <c r="H82" s="17">
        <f t="shared" si="59"/>
        <v>1270</v>
      </c>
      <c r="I82" s="15">
        <f>'[3]13'!J84</f>
        <v>320</v>
      </c>
      <c r="J82" s="16">
        <f>'[3]13'!K84</f>
        <v>0</v>
      </c>
      <c r="K82" s="16">
        <f>'[3]13'!L84</f>
        <v>0</v>
      </c>
      <c r="L82" s="16">
        <f>'[3]13'!M84</f>
        <v>0</v>
      </c>
      <c r="M82" s="16">
        <f>'[3]13'!N84</f>
        <v>240</v>
      </c>
      <c r="N82" s="16">
        <f>'[3]13'!O84</f>
        <v>0</v>
      </c>
      <c r="O82" s="17">
        <f t="shared" si="60"/>
        <v>560</v>
      </c>
      <c r="P82" s="18">
        <f>frq!C82</f>
        <v>1</v>
      </c>
      <c r="Q82" s="15">
        <f t="shared" si="33"/>
        <v>320</v>
      </c>
      <c r="R82" s="16">
        <f t="shared" si="33"/>
        <v>0</v>
      </c>
      <c r="S82" s="16">
        <f t="shared" si="33"/>
        <v>0</v>
      </c>
      <c r="T82" s="16">
        <f t="shared" si="33"/>
        <v>0</v>
      </c>
      <c r="U82" s="16">
        <f t="shared" si="33"/>
        <v>240</v>
      </c>
      <c r="V82" s="16">
        <f t="shared" si="32"/>
        <v>0</v>
      </c>
      <c r="W82" s="17">
        <f t="shared" si="61"/>
        <v>560</v>
      </c>
      <c r="X82" s="8">
        <f t="shared" si="36"/>
        <v>32</v>
      </c>
      <c r="Y82" s="8">
        <f t="shared" si="37"/>
        <v>0</v>
      </c>
      <c r="Z82" s="8">
        <f t="shared" si="38"/>
        <v>0</v>
      </c>
      <c r="AA82" s="8">
        <f t="shared" si="39"/>
        <v>0</v>
      </c>
      <c r="AB82" s="8">
        <f t="shared" si="40"/>
        <v>0</v>
      </c>
      <c r="AC82" s="8">
        <f t="shared" si="41"/>
        <v>0</v>
      </c>
      <c r="AD82" s="8">
        <f t="shared" si="42"/>
        <v>32</v>
      </c>
      <c r="AE82" s="8">
        <f t="shared" si="43"/>
        <v>32</v>
      </c>
      <c r="AF82" s="8">
        <f t="shared" si="44"/>
        <v>0</v>
      </c>
      <c r="AG82" s="8">
        <f t="shared" si="45"/>
        <v>0</v>
      </c>
      <c r="AH82" s="8">
        <f t="shared" si="46"/>
        <v>0</v>
      </c>
      <c r="AI82" s="8">
        <f t="shared" si="47"/>
        <v>0</v>
      </c>
      <c r="AJ82" s="8">
        <f t="shared" si="48"/>
        <v>0</v>
      </c>
      <c r="AK82" s="8">
        <f t="shared" si="49"/>
        <v>32</v>
      </c>
      <c r="AL82" s="8">
        <f t="shared" si="35"/>
        <v>256</v>
      </c>
      <c r="AM82" s="8">
        <f t="shared" si="35"/>
        <v>0</v>
      </c>
      <c r="AN82" s="8">
        <f t="shared" si="35"/>
        <v>0</v>
      </c>
      <c r="AO82" s="8">
        <f t="shared" si="34"/>
        <v>0</v>
      </c>
      <c r="AP82" s="8">
        <f t="shared" si="34"/>
        <v>240</v>
      </c>
      <c r="AQ82" s="8">
        <f t="shared" si="34"/>
        <v>0</v>
      </c>
      <c r="AR82" s="8">
        <f t="shared" si="50"/>
        <v>496</v>
      </c>
      <c r="AT82" s="8">
        <v>30.8</v>
      </c>
      <c r="AU82" s="8">
        <v>30.8</v>
      </c>
      <c r="AW82" s="202">
        <v>32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 s="8">
        <f t="shared" si="51"/>
        <v>32</v>
      </c>
      <c r="BD82" s="202">
        <v>32</v>
      </c>
      <c r="BE82" s="202">
        <v>0</v>
      </c>
      <c r="BF82" s="202">
        <v>0</v>
      </c>
      <c r="BG82" s="202">
        <v>0</v>
      </c>
      <c r="BH82" s="202">
        <v>0</v>
      </c>
      <c r="BI82" s="202">
        <v>0</v>
      </c>
      <c r="BJ82" s="8">
        <f t="shared" si="52"/>
        <v>32</v>
      </c>
      <c r="BL82" s="8">
        <f t="shared" si="53"/>
        <v>30.8</v>
      </c>
      <c r="BM82" s="8">
        <f t="shared" si="54"/>
        <v>30.8</v>
      </c>
      <c r="BN82" s="8">
        <f t="shared" si="55"/>
        <v>32</v>
      </c>
      <c r="BO82" s="8">
        <f t="shared" si="56"/>
        <v>32</v>
      </c>
      <c r="BP82" s="139">
        <f t="shared" si="57"/>
        <v>-1.1999999999999993</v>
      </c>
      <c r="BQ82" s="139">
        <f t="shared" si="58"/>
        <v>-1.1999999999999993</v>
      </c>
    </row>
    <row r="83" spans="1:69">
      <c r="A83" s="8" t="s">
        <v>125</v>
      </c>
      <c r="B83" s="15">
        <f>'[3]13'!B85</f>
        <v>320</v>
      </c>
      <c r="C83" s="16">
        <f>'[3]13'!C85</f>
        <v>0</v>
      </c>
      <c r="D83" s="16">
        <f>'[3]13'!D85</f>
        <v>0</v>
      </c>
      <c r="E83" s="16">
        <f>'[3]13'!E85</f>
        <v>0</v>
      </c>
      <c r="F83" s="16">
        <f>'[3]13'!F85</f>
        <v>950</v>
      </c>
      <c r="G83" s="16">
        <f>'[3]13'!G85</f>
        <v>0</v>
      </c>
      <c r="H83" s="17">
        <f t="shared" si="59"/>
        <v>1270</v>
      </c>
      <c r="I83" s="15">
        <f>'[3]13'!J85</f>
        <v>320</v>
      </c>
      <c r="J83" s="16">
        <f>'[3]13'!K85</f>
        <v>0</v>
      </c>
      <c r="K83" s="16">
        <f>'[3]13'!L85</f>
        <v>0</v>
      </c>
      <c r="L83" s="16">
        <f>'[3]13'!M85</f>
        <v>0</v>
      </c>
      <c r="M83" s="16">
        <f>'[3]13'!N85</f>
        <v>240</v>
      </c>
      <c r="N83" s="16">
        <f>'[3]13'!O85</f>
        <v>0</v>
      </c>
      <c r="O83" s="17">
        <f t="shared" si="60"/>
        <v>560</v>
      </c>
      <c r="P83" s="18">
        <f>frq!C83</f>
        <v>1</v>
      </c>
      <c r="Q83" s="15">
        <f t="shared" si="33"/>
        <v>320</v>
      </c>
      <c r="R83" s="16">
        <f t="shared" si="33"/>
        <v>0</v>
      </c>
      <c r="S83" s="16">
        <f t="shared" si="33"/>
        <v>0</v>
      </c>
      <c r="T83" s="16">
        <f t="shared" si="33"/>
        <v>0</v>
      </c>
      <c r="U83" s="16">
        <f t="shared" si="33"/>
        <v>240</v>
      </c>
      <c r="V83" s="16">
        <f t="shared" si="32"/>
        <v>0</v>
      </c>
      <c r="W83" s="17">
        <f t="shared" si="61"/>
        <v>560</v>
      </c>
      <c r="X83" s="8">
        <f t="shared" si="36"/>
        <v>32</v>
      </c>
      <c r="Y83" s="8">
        <f t="shared" si="37"/>
        <v>0</v>
      </c>
      <c r="Z83" s="8">
        <f t="shared" si="38"/>
        <v>0</v>
      </c>
      <c r="AA83" s="8">
        <f t="shared" si="39"/>
        <v>0</v>
      </c>
      <c r="AB83" s="8">
        <f t="shared" si="40"/>
        <v>0</v>
      </c>
      <c r="AC83" s="8">
        <f t="shared" si="41"/>
        <v>0</v>
      </c>
      <c r="AD83" s="8">
        <f t="shared" si="42"/>
        <v>32</v>
      </c>
      <c r="AE83" s="8">
        <f t="shared" si="43"/>
        <v>32</v>
      </c>
      <c r="AF83" s="8">
        <f t="shared" si="44"/>
        <v>0</v>
      </c>
      <c r="AG83" s="8">
        <f t="shared" si="45"/>
        <v>0</v>
      </c>
      <c r="AH83" s="8">
        <f t="shared" si="46"/>
        <v>0</v>
      </c>
      <c r="AI83" s="8">
        <f t="shared" si="47"/>
        <v>0</v>
      </c>
      <c r="AJ83" s="8">
        <f t="shared" si="48"/>
        <v>0</v>
      </c>
      <c r="AK83" s="8">
        <f t="shared" si="49"/>
        <v>32</v>
      </c>
      <c r="AL83" s="8">
        <f t="shared" si="35"/>
        <v>256</v>
      </c>
      <c r="AM83" s="8">
        <f t="shared" si="35"/>
        <v>0</v>
      </c>
      <c r="AN83" s="8">
        <f t="shared" si="35"/>
        <v>0</v>
      </c>
      <c r="AO83" s="8">
        <f t="shared" si="34"/>
        <v>0</v>
      </c>
      <c r="AP83" s="8">
        <f t="shared" si="34"/>
        <v>240</v>
      </c>
      <c r="AQ83" s="8">
        <f t="shared" si="34"/>
        <v>0</v>
      </c>
      <c r="AR83" s="8">
        <f t="shared" si="50"/>
        <v>496</v>
      </c>
      <c r="AT83" s="8">
        <v>30.8</v>
      </c>
      <c r="AU83" s="8">
        <v>30.8</v>
      </c>
      <c r="AW83" s="202">
        <v>32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 s="8">
        <f t="shared" si="51"/>
        <v>32</v>
      </c>
      <c r="BD83" s="202">
        <v>32</v>
      </c>
      <c r="BE83" s="202">
        <v>0</v>
      </c>
      <c r="BF83" s="202">
        <v>0</v>
      </c>
      <c r="BG83" s="202">
        <v>0</v>
      </c>
      <c r="BH83" s="202">
        <v>0</v>
      </c>
      <c r="BI83" s="202">
        <v>0</v>
      </c>
      <c r="BJ83" s="8">
        <f t="shared" si="52"/>
        <v>32</v>
      </c>
      <c r="BL83" s="8">
        <f t="shared" si="53"/>
        <v>30.8</v>
      </c>
      <c r="BM83" s="8">
        <f t="shared" si="54"/>
        <v>30.8</v>
      </c>
      <c r="BN83" s="8">
        <f t="shared" si="55"/>
        <v>32</v>
      </c>
      <c r="BO83" s="8">
        <f t="shared" si="56"/>
        <v>32</v>
      </c>
      <c r="BP83" s="139">
        <f t="shared" si="57"/>
        <v>-1.1999999999999993</v>
      </c>
      <c r="BQ83" s="139">
        <f t="shared" si="58"/>
        <v>-1.1999999999999993</v>
      </c>
    </row>
    <row r="84" spans="1:69">
      <c r="A84" s="8" t="s">
        <v>126</v>
      </c>
      <c r="B84" s="15">
        <f>'[3]13'!B86</f>
        <v>320</v>
      </c>
      <c r="C84" s="16">
        <f>'[3]13'!C86</f>
        <v>0</v>
      </c>
      <c r="D84" s="16">
        <f>'[3]13'!D86</f>
        <v>0</v>
      </c>
      <c r="E84" s="16">
        <f>'[3]13'!E86</f>
        <v>0</v>
      </c>
      <c r="F84" s="16">
        <f>'[3]13'!F86</f>
        <v>950</v>
      </c>
      <c r="G84" s="16">
        <f>'[3]13'!G86</f>
        <v>0</v>
      </c>
      <c r="H84" s="17">
        <f t="shared" si="59"/>
        <v>1270</v>
      </c>
      <c r="I84" s="15">
        <f>'[3]13'!J86</f>
        <v>320</v>
      </c>
      <c r="J84" s="16">
        <f>'[3]13'!K86</f>
        <v>0</v>
      </c>
      <c r="K84" s="16">
        <f>'[3]13'!L86</f>
        <v>0</v>
      </c>
      <c r="L84" s="16">
        <f>'[3]13'!M86</f>
        <v>0</v>
      </c>
      <c r="M84" s="16">
        <f>'[3]13'!N86</f>
        <v>240</v>
      </c>
      <c r="N84" s="16">
        <f>'[3]13'!O86</f>
        <v>0</v>
      </c>
      <c r="O84" s="17">
        <f t="shared" si="60"/>
        <v>560</v>
      </c>
      <c r="P84" s="18">
        <f>frq!C84</f>
        <v>1</v>
      </c>
      <c r="Q84" s="15">
        <f t="shared" si="33"/>
        <v>320</v>
      </c>
      <c r="R84" s="16">
        <f t="shared" si="33"/>
        <v>0</v>
      </c>
      <c r="S84" s="16">
        <f t="shared" si="33"/>
        <v>0</v>
      </c>
      <c r="T84" s="16">
        <f t="shared" si="33"/>
        <v>0</v>
      </c>
      <c r="U84" s="16">
        <f t="shared" si="33"/>
        <v>240</v>
      </c>
      <c r="V84" s="16">
        <f t="shared" si="32"/>
        <v>0</v>
      </c>
      <c r="W84" s="17">
        <f t="shared" si="61"/>
        <v>560</v>
      </c>
      <c r="X84" s="8">
        <f t="shared" si="36"/>
        <v>32</v>
      </c>
      <c r="Y84" s="8">
        <f t="shared" si="37"/>
        <v>0</v>
      </c>
      <c r="Z84" s="8">
        <f t="shared" si="38"/>
        <v>0</v>
      </c>
      <c r="AA84" s="8">
        <f t="shared" si="39"/>
        <v>0</v>
      </c>
      <c r="AB84" s="8">
        <f t="shared" si="40"/>
        <v>0</v>
      </c>
      <c r="AC84" s="8">
        <f t="shared" si="41"/>
        <v>0</v>
      </c>
      <c r="AD84" s="8">
        <f t="shared" si="42"/>
        <v>32</v>
      </c>
      <c r="AE84" s="8">
        <f t="shared" si="43"/>
        <v>32</v>
      </c>
      <c r="AF84" s="8">
        <f t="shared" si="44"/>
        <v>0</v>
      </c>
      <c r="AG84" s="8">
        <f t="shared" si="45"/>
        <v>0</v>
      </c>
      <c r="AH84" s="8">
        <f t="shared" si="46"/>
        <v>0</v>
      </c>
      <c r="AI84" s="8">
        <f t="shared" si="47"/>
        <v>0</v>
      </c>
      <c r="AJ84" s="8">
        <f t="shared" si="48"/>
        <v>0</v>
      </c>
      <c r="AK84" s="8">
        <f t="shared" si="49"/>
        <v>32</v>
      </c>
      <c r="AL84" s="8">
        <f t="shared" si="35"/>
        <v>256</v>
      </c>
      <c r="AM84" s="8">
        <f t="shared" si="35"/>
        <v>0</v>
      </c>
      <c r="AN84" s="8">
        <f t="shared" si="35"/>
        <v>0</v>
      </c>
      <c r="AO84" s="8">
        <f t="shared" si="34"/>
        <v>0</v>
      </c>
      <c r="AP84" s="8">
        <f t="shared" si="34"/>
        <v>240</v>
      </c>
      <c r="AQ84" s="8">
        <f t="shared" si="34"/>
        <v>0</v>
      </c>
      <c r="AR84" s="8">
        <f t="shared" si="50"/>
        <v>496</v>
      </c>
      <c r="AT84" s="8">
        <v>30.8</v>
      </c>
      <c r="AU84" s="8">
        <v>30.8</v>
      </c>
      <c r="AW84" s="202">
        <v>32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 s="8">
        <f t="shared" si="51"/>
        <v>32</v>
      </c>
      <c r="BD84" s="202">
        <v>32</v>
      </c>
      <c r="BE84" s="202">
        <v>0</v>
      </c>
      <c r="BF84" s="202">
        <v>0</v>
      </c>
      <c r="BG84" s="202">
        <v>0</v>
      </c>
      <c r="BH84" s="202">
        <v>0</v>
      </c>
      <c r="BI84" s="202">
        <v>0</v>
      </c>
      <c r="BJ84" s="8">
        <f t="shared" si="52"/>
        <v>32</v>
      </c>
      <c r="BL84" s="8">
        <f t="shared" si="53"/>
        <v>30.8</v>
      </c>
      <c r="BM84" s="8">
        <f t="shared" si="54"/>
        <v>30.8</v>
      </c>
      <c r="BN84" s="8">
        <f t="shared" si="55"/>
        <v>32</v>
      </c>
      <c r="BO84" s="8">
        <f t="shared" si="56"/>
        <v>32</v>
      </c>
      <c r="BP84" s="139">
        <f t="shared" si="57"/>
        <v>-1.1999999999999993</v>
      </c>
      <c r="BQ84" s="139">
        <f t="shared" si="58"/>
        <v>-1.1999999999999993</v>
      </c>
    </row>
    <row r="85" spans="1:69">
      <c r="A85" s="8" t="s">
        <v>127</v>
      </c>
      <c r="B85" s="15">
        <f>'[3]13'!B87</f>
        <v>0</v>
      </c>
      <c r="C85" s="16">
        <f>'[3]13'!C87</f>
        <v>230</v>
      </c>
      <c r="D85" s="16">
        <f>'[3]13'!D87</f>
        <v>0</v>
      </c>
      <c r="E85" s="16">
        <f>'[3]13'!E87</f>
        <v>0</v>
      </c>
      <c r="F85" s="16">
        <f>'[3]13'!F87</f>
        <v>635</v>
      </c>
      <c r="G85" s="16">
        <f>'[3]13'!G87</f>
        <v>150</v>
      </c>
      <c r="H85" s="17">
        <f t="shared" si="59"/>
        <v>1015</v>
      </c>
      <c r="I85" s="15">
        <f>'[3]13'!J87</f>
        <v>0</v>
      </c>
      <c r="J85" s="16">
        <f>'[3]13'!K87</f>
        <v>230</v>
      </c>
      <c r="K85" s="16">
        <f>'[3]13'!L87</f>
        <v>0</v>
      </c>
      <c r="L85" s="16">
        <f>'[3]13'!M87</f>
        <v>0</v>
      </c>
      <c r="M85" s="16">
        <f>'[3]13'!N87</f>
        <v>0</v>
      </c>
      <c r="N85" s="16">
        <f>'[3]13'!O87</f>
        <v>150</v>
      </c>
      <c r="O85" s="17">
        <f t="shared" si="60"/>
        <v>380</v>
      </c>
      <c r="P85" s="18">
        <f>frq!C85</f>
        <v>1</v>
      </c>
      <c r="Q85" s="15">
        <f t="shared" si="33"/>
        <v>0</v>
      </c>
      <c r="R85" s="16">
        <f t="shared" si="33"/>
        <v>230</v>
      </c>
      <c r="S85" s="16">
        <f t="shared" si="33"/>
        <v>0</v>
      </c>
      <c r="T85" s="16">
        <f t="shared" si="33"/>
        <v>0</v>
      </c>
      <c r="U85" s="16">
        <f t="shared" si="33"/>
        <v>0</v>
      </c>
      <c r="V85" s="16">
        <f t="shared" si="32"/>
        <v>150</v>
      </c>
      <c r="W85" s="17">
        <f t="shared" si="61"/>
        <v>380</v>
      </c>
      <c r="X85" s="8">
        <f t="shared" si="36"/>
        <v>0</v>
      </c>
      <c r="Y85" s="8">
        <f t="shared" si="37"/>
        <v>23</v>
      </c>
      <c r="Z85" s="8">
        <f t="shared" si="38"/>
        <v>0</v>
      </c>
      <c r="AA85" s="8">
        <f t="shared" si="39"/>
        <v>0</v>
      </c>
      <c r="AB85" s="8">
        <f t="shared" si="40"/>
        <v>0</v>
      </c>
      <c r="AC85" s="8">
        <f t="shared" si="41"/>
        <v>0</v>
      </c>
      <c r="AD85" s="8">
        <f t="shared" si="42"/>
        <v>23</v>
      </c>
      <c r="AE85" s="8">
        <f t="shared" si="43"/>
        <v>0</v>
      </c>
      <c r="AF85" s="8">
        <f t="shared" si="44"/>
        <v>23</v>
      </c>
      <c r="AG85" s="8">
        <f t="shared" si="45"/>
        <v>0</v>
      </c>
      <c r="AH85" s="8">
        <f t="shared" si="46"/>
        <v>0</v>
      </c>
      <c r="AI85" s="8">
        <f t="shared" si="47"/>
        <v>0</v>
      </c>
      <c r="AJ85" s="8">
        <f t="shared" si="48"/>
        <v>0</v>
      </c>
      <c r="AK85" s="8">
        <f t="shared" si="49"/>
        <v>23</v>
      </c>
      <c r="AL85" s="8">
        <f t="shared" si="35"/>
        <v>0</v>
      </c>
      <c r="AM85" s="8">
        <f t="shared" si="35"/>
        <v>184</v>
      </c>
      <c r="AN85" s="8">
        <f t="shared" si="35"/>
        <v>0</v>
      </c>
      <c r="AO85" s="8">
        <f t="shared" si="34"/>
        <v>0</v>
      </c>
      <c r="AP85" s="8">
        <f t="shared" si="34"/>
        <v>0</v>
      </c>
      <c r="AQ85" s="8">
        <f t="shared" si="34"/>
        <v>150</v>
      </c>
      <c r="AR85" s="8">
        <f t="shared" si="50"/>
        <v>334</v>
      </c>
      <c r="AT85" s="8">
        <v>22.14</v>
      </c>
      <c r="AU85" s="8">
        <v>22.14</v>
      </c>
      <c r="AW85" s="202">
        <v>0</v>
      </c>
      <c r="AX85" s="202">
        <v>23</v>
      </c>
      <c r="AY85" s="202">
        <v>0</v>
      </c>
      <c r="AZ85" s="202">
        <v>0</v>
      </c>
      <c r="BA85" s="202">
        <v>0</v>
      </c>
      <c r="BB85" s="202">
        <v>0</v>
      </c>
      <c r="BC85" s="8">
        <f t="shared" si="51"/>
        <v>23</v>
      </c>
      <c r="BD85" s="202">
        <v>0</v>
      </c>
      <c r="BE85" s="202">
        <v>23</v>
      </c>
      <c r="BF85" s="202">
        <v>0</v>
      </c>
      <c r="BG85" s="202">
        <v>0</v>
      </c>
      <c r="BH85" s="202">
        <v>0</v>
      </c>
      <c r="BI85" s="202">
        <v>0</v>
      </c>
      <c r="BJ85" s="8">
        <f t="shared" si="52"/>
        <v>23</v>
      </c>
      <c r="BL85" s="8">
        <f t="shared" si="53"/>
        <v>22.14</v>
      </c>
      <c r="BM85" s="8">
        <f t="shared" si="54"/>
        <v>22.14</v>
      </c>
      <c r="BN85" s="8">
        <f t="shared" si="55"/>
        <v>23</v>
      </c>
      <c r="BO85" s="8">
        <f t="shared" si="56"/>
        <v>23</v>
      </c>
      <c r="BP85" s="139">
        <f t="shared" si="57"/>
        <v>-0.85999999999999943</v>
      </c>
      <c r="BQ85" s="139">
        <f t="shared" si="58"/>
        <v>-0.85999999999999943</v>
      </c>
    </row>
    <row r="86" spans="1:69">
      <c r="A86" s="8" t="s">
        <v>128</v>
      </c>
      <c r="B86" s="15">
        <f>'[3]13'!B88</f>
        <v>0</v>
      </c>
      <c r="C86" s="16">
        <f>'[3]13'!C88</f>
        <v>230</v>
      </c>
      <c r="D86" s="16">
        <f>'[3]13'!D88</f>
        <v>0</v>
      </c>
      <c r="E86" s="16">
        <f>'[3]13'!E88</f>
        <v>0</v>
      </c>
      <c r="F86" s="16">
        <f>'[3]13'!F88</f>
        <v>635</v>
      </c>
      <c r="G86" s="16">
        <f>'[3]13'!G88</f>
        <v>150</v>
      </c>
      <c r="H86" s="17">
        <f t="shared" si="59"/>
        <v>1015</v>
      </c>
      <c r="I86" s="15">
        <f>'[3]13'!J88</f>
        <v>0</v>
      </c>
      <c r="J86" s="16">
        <f>'[3]13'!K88</f>
        <v>230</v>
      </c>
      <c r="K86" s="16">
        <f>'[3]13'!L88</f>
        <v>0</v>
      </c>
      <c r="L86" s="16">
        <f>'[3]13'!M88</f>
        <v>0</v>
      </c>
      <c r="M86" s="16">
        <f>'[3]13'!N88</f>
        <v>0</v>
      </c>
      <c r="N86" s="16">
        <f>'[3]13'!O88</f>
        <v>150</v>
      </c>
      <c r="O86" s="17">
        <f t="shared" si="60"/>
        <v>380</v>
      </c>
      <c r="P86" s="18">
        <f>frq!C86</f>
        <v>1</v>
      </c>
      <c r="Q86" s="15">
        <f t="shared" si="33"/>
        <v>0</v>
      </c>
      <c r="R86" s="16">
        <f t="shared" si="33"/>
        <v>230</v>
      </c>
      <c r="S86" s="16">
        <f t="shared" si="33"/>
        <v>0</v>
      </c>
      <c r="T86" s="16">
        <f t="shared" si="33"/>
        <v>0</v>
      </c>
      <c r="U86" s="16">
        <f t="shared" si="33"/>
        <v>0</v>
      </c>
      <c r="V86" s="16">
        <f t="shared" si="32"/>
        <v>150</v>
      </c>
      <c r="W86" s="17">
        <f t="shared" si="61"/>
        <v>380</v>
      </c>
      <c r="X86" s="8">
        <f t="shared" si="36"/>
        <v>0</v>
      </c>
      <c r="Y86" s="8">
        <f t="shared" si="37"/>
        <v>23</v>
      </c>
      <c r="Z86" s="8">
        <f t="shared" si="38"/>
        <v>0</v>
      </c>
      <c r="AA86" s="8">
        <f t="shared" si="39"/>
        <v>0</v>
      </c>
      <c r="AB86" s="8">
        <f t="shared" si="40"/>
        <v>0</v>
      </c>
      <c r="AC86" s="8">
        <f t="shared" si="41"/>
        <v>0</v>
      </c>
      <c r="AD86" s="8">
        <f t="shared" si="42"/>
        <v>23</v>
      </c>
      <c r="AE86" s="8">
        <f t="shared" si="43"/>
        <v>0</v>
      </c>
      <c r="AF86" s="8">
        <f t="shared" si="44"/>
        <v>23</v>
      </c>
      <c r="AG86" s="8">
        <f t="shared" si="45"/>
        <v>0</v>
      </c>
      <c r="AH86" s="8">
        <f t="shared" si="46"/>
        <v>0</v>
      </c>
      <c r="AI86" s="8">
        <f t="shared" si="47"/>
        <v>0</v>
      </c>
      <c r="AJ86" s="8">
        <f t="shared" si="48"/>
        <v>0</v>
      </c>
      <c r="AK86" s="8">
        <f t="shared" si="49"/>
        <v>23</v>
      </c>
      <c r="AL86" s="8">
        <f t="shared" si="35"/>
        <v>0</v>
      </c>
      <c r="AM86" s="8">
        <f t="shared" si="35"/>
        <v>184</v>
      </c>
      <c r="AN86" s="8">
        <f t="shared" si="35"/>
        <v>0</v>
      </c>
      <c r="AO86" s="8">
        <f t="shared" si="34"/>
        <v>0</v>
      </c>
      <c r="AP86" s="8">
        <f t="shared" si="34"/>
        <v>0</v>
      </c>
      <c r="AQ86" s="8">
        <f t="shared" si="34"/>
        <v>150</v>
      </c>
      <c r="AR86" s="8">
        <f t="shared" si="50"/>
        <v>334</v>
      </c>
      <c r="AT86" s="8">
        <v>22.14</v>
      </c>
      <c r="AU86" s="8">
        <v>22.14</v>
      </c>
      <c r="AW86" s="202">
        <v>0</v>
      </c>
      <c r="AX86" s="202">
        <v>23</v>
      </c>
      <c r="AY86" s="202">
        <v>0</v>
      </c>
      <c r="AZ86" s="202">
        <v>0</v>
      </c>
      <c r="BA86" s="202">
        <v>0</v>
      </c>
      <c r="BB86" s="202">
        <v>0</v>
      </c>
      <c r="BC86" s="8">
        <f t="shared" si="51"/>
        <v>23</v>
      </c>
      <c r="BD86" s="202">
        <v>0</v>
      </c>
      <c r="BE86" s="202">
        <v>23</v>
      </c>
      <c r="BF86" s="202">
        <v>0</v>
      </c>
      <c r="BG86" s="202">
        <v>0</v>
      </c>
      <c r="BH86" s="202">
        <v>0</v>
      </c>
      <c r="BI86" s="202">
        <v>0</v>
      </c>
      <c r="BJ86" s="8">
        <f t="shared" si="52"/>
        <v>23</v>
      </c>
      <c r="BL86" s="8">
        <f t="shared" si="53"/>
        <v>22.14</v>
      </c>
      <c r="BM86" s="8">
        <f t="shared" si="54"/>
        <v>22.14</v>
      </c>
      <c r="BN86" s="8">
        <f t="shared" si="55"/>
        <v>23</v>
      </c>
      <c r="BO86" s="8">
        <f t="shared" si="56"/>
        <v>23</v>
      </c>
      <c r="BP86" s="139">
        <f t="shared" si="57"/>
        <v>-0.85999999999999943</v>
      </c>
      <c r="BQ86" s="139">
        <f t="shared" si="58"/>
        <v>-0.85999999999999943</v>
      </c>
    </row>
    <row r="87" spans="1:69">
      <c r="A87" s="8" t="s">
        <v>129</v>
      </c>
      <c r="B87" s="15">
        <f>'[3]13'!B89</f>
        <v>0</v>
      </c>
      <c r="C87" s="16">
        <f>'[3]13'!C89</f>
        <v>230</v>
      </c>
      <c r="D87" s="16">
        <f>'[3]13'!D89</f>
        <v>0</v>
      </c>
      <c r="E87" s="16">
        <f>'[3]13'!E89</f>
        <v>0</v>
      </c>
      <c r="F87" s="16">
        <f>'[3]13'!F89</f>
        <v>635</v>
      </c>
      <c r="G87" s="16">
        <f>'[3]13'!G89</f>
        <v>150</v>
      </c>
      <c r="H87" s="17">
        <f t="shared" si="59"/>
        <v>1015</v>
      </c>
      <c r="I87" s="15">
        <f>'[3]13'!J89</f>
        <v>0</v>
      </c>
      <c r="J87" s="16">
        <f>'[3]13'!K89</f>
        <v>230</v>
      </c>
      <c r="K87" s="16">
        <f>'[3]13'!L89</f>
        <v>0</v>
      </c>
      <c r="L87" s="16">
        <f>'[3]13'!M89</f>
        <v>0</v>
      </c>
      <c r="M87" s="16">
        <f>'[3]13'!N89</f>
        <v>0</v>
      </c>
      <c r="N87" s="16">
        <f>'[3]13'!O89</f>
        <v>150</v>
      </c>
      <c r="O87" s="17">
        <f t="shared" si="60"/>
        <v>380</v>
      </c>
      <c r="P87" s="18">
        <f>frq!C87</f>
        <v>1</v>
      </c>
      <c r="Q87" s="15">
        <f t="shared" si="33"/>
        <v>0</v>
      </c>
      <c r="R87" s="16">
        <f t="shared" si="33"/>
        <v>230</v>
      </c>
      <c r="S87" s="16">
        <f t="shared" si="33"/>
        <v>0</v>
      </c>
      <c r="T87" s="16">
        <f t="shared" si="33"/>
        <v>0</v>
      </c>
      <c r="U87" s="16">
        <f t="shared" si="33"/>
        <v>0</v>
      </c>
      <c r="V87" s="16">
        <f t="shared" si="32"/>
        <v>150</v>
      </c>
      <c r="W87" s="17">
        <f t="shared" si="61"/>
        <v>380</v>
      </c>
      <c r="X87" s="8">
        <f t="shared" si="36"/>
        <v>0</v>
      </c>
      <c r="Y87" s="8">
        <f t="shared" si="37"/>
        <v>23</v>
      </c>
      <c r="Z87" s="8">
        <f t="shared" si="38"/>
        <v>0</v>
      </c>
      <c r="AA87" s="8">
        <f t="shared" si="39"/>
        <v>0</v>
      </c>
      <c r="AB87" s="8">
        <f t="shared" si="40"/>
        <v>0</v>
      </c>
      <c r="AC87" s="8">
        <f t="shared" si="41"/>
        <v>0</v>
      </c>
      <c r="AD87" s="8">
        <f t="shared" si="42"/>
        <v>23</v>
      </c>
      <c r="AE87" s="8">
        <f t="shared" si="43"/>
        <v>0</v>
      </c>
      <c r="AF87" s="8">
        <f t="shared" si="44"/>
        <v>23</v>
      </c>
      <c r="AG87" s="8">
        <f t="shared" si="45"/>
        <v>0</v>
      </c>
      <c r="AH87" s="8">
        <f t="shared" si="46"/>
        <v>0</v>
      </c>
      <c r="AI87" s="8">
        <f t="shared" si="47"/>
        <v>0</v>
      </c>
      <c r="AJ87" s="8">
        <f t="shared" si="48"/>
        <v>0</v>
      </c>
      <c r="AK87" s="8">
        <f t="shared" si="49"/>
        <v>23</v>
      </c>
      <c r="AL87" s="8">
        <f t="shared" si="35"/>
        <v>0</v>
      </c>
      <c r="AM87" s="8">
        <f t="shared" si="35"/>
        <v>184</v>
      </c>
      <c r="AN87" s="8">
        <f t="shared" si="35"/>
        <v>0</v>
      </c>
      <c r="AO87" s="8">
        <f t="shared" si="34"/>
        <v>0</v>
      </c>
      <c r="AP87" s="8">
        <f t="shared" si="34"/>
        <v>0</v>
      </c>
      <c r="AQ87" s="8">
        <f t="shared" si="34"/>
        <v>150</v>
      </c>
      <c r="AR87" s="8">
        <f t="shared" si="50"/>
        <v>334</v>
      </c>
      <c r="AT87" s="8">
        <v>22.14</v>
      </c>
      <c r="AU87" s="8">
        <v>22.14</v>
      </c>
      <c r="AW87" s="202">
        <v>0</v>
      </c>
      <c r="AX87" s="202">
        <v>23</v>
      </c>
      <c r="AY87" s="202">
        <v>0</v>
      </c>
      <c r="AZ87" s="202">
        <v>0</v>
      </c>
      <c r="BA87" s="202">
        <v>0</v>
      </c>
      <c r="BB87" s="202">
        <v>0</v>
      </c>
      <c r="BC87" s="8">
        <f t="shared" si="51"/>
        <v>23</v>
      </c>
      <c r="BD87" s="202">
        <v>0</v>
      </c>
      <c r="BE87" s="202">
        <v>23</v>
      </c>
      <c r="BF87" s="202">
        <v>0</v>
      </c>
      <c r="BG87" s="202">
        <v>0</v>
      </c>
      <c r="BH87" s="202">
        <v>0</v>
      </c>
      <c r="BI87" s="202">
        <v>0</v>
      </c>
      <c r="BJ87" s="8">
        <f t="shared" si="52"/>
        <v>23</v>
      </c>
      <c r="BL87" s="8">
        <f t="shared" si="53"/>
        <v>22.14</v>
      </c>
      <c r="BM87" s="8">
        <f t="shared" si="54"/>
        <v>22.14</v>
      </c>
      <c r="BN87" s="8">
        <f t="shared" si="55"/>
        <v>23</v>
      </c>
      <c r="BO87" s="8">
        <f t="shared" si="56"/>
        <v>23</v>
      </c>
      <c r="BP87" s="139">
        <f t="shared" si="57"/>
        <v>-0.85999999999999943</v>
      </c>
      <c r="BQ87" s="139">
        <f t="shared" si="58"/>
        <v>-0.85999999999999943</v>
      </c>
    </row>
    <row r="88" spans="1:69">
      <c r="A88" s="8" t="s">
        <v>130</v>
      </c>
      <c r="B88" s="15">
        <f>'[3]13'!B90</f>
        <v>0</v>
      </c>
      <c r="C88" s="16">
        <f>'[3]13'!C90</f>
        <v>230</v>
      </c>
      <c r="D88" s="16">
        <f>'[3]13'!D90</f>
        <v>0</v>
      </c>
      <c r="E88" s="16">
        <f>'[3]13'!E90</f>
        <v>0</v>
      </c>
      <c r="F88" s="16">
        <f>'[3]13'!F90</f>
        <v>635</v>
      </c>
      <c r="G88" s="16">
        <f>'[3]13'!G90</f>
        <v>150</v>
      </c>
      <c r="H88" s="17">
        <f t="shared" si="59"/>
        <v>1015</v>
      </c>
      <c r="I88" s="15">
        <f>'[3]13'!J90</f>
        <v>0</v>
      </c>
      <c r="J88" s="16">
        <f>'[3]13'!K90</f>
        <v>230</v>
      </c>
      <c r="K88" s="16">
        <f>'[3]13'!L90</f>
        <v>0</v>
      </c>
      <c r="L88" s="16">
        <f>'[3]13'!M90</f>
        <v>0</v>
      </c>
      <c r="M88" s="16">
        <f>'[3]13'!N90</f>
        <v>0</v>
      </c>
      <c r="N88" s="16">
        <f>'[3]13'!O90</f>
        <v>150</v>
      </c>
      <c r="O88" s="17">
        <f t="shared" si="60"/>
        <v>380</v>
      </c>
      <c r="P88" s="18">
        <f>frq!C88</f>
        <v>1</v>
      </c>
      <c r="Q88" s="15">
        <f t="shared" si="33"/>
        <v>0</v>
      </c>
      <c r="R88" s="16">
        <f t="shared" si="33"/>
        <v>230</v>
      </c>
      <c r="S88" s="16">
        <f t="shared" si="33"/>
        <v>0</v>
      </c>
      <c r="T88" s="16">
        <f t="shared" si="33"/>
        <v>0</v>
      </c>
      <c r="U88" s="16">
        <f t="shared" si="33"/>
        <v>0</v>
      </c>
      <c r="V88" s="16">
        <f t="shared" si="32"/>
        <v>150</v>
      </c>
      <c r="W88" s="17">
        <f t="shared" si="61"/>
        <v>380</v>
      </c>
      <c r="X88" s="8">
        <f t="shared" si="36"/>
        <v>0</v>
      </c>
      <c r="Y88" s="8">
        <f t="shared" si="37"/>
        <v>23</v>
      </c>
      <c r="Z88" s="8">
        <f t="shared" si="38"/>
        <v>0</v>
      </c>
      <c r="AA88" s="8">
        <f t="shared" si="39"/>
        <v>0</v>
      </c>
      <c r="AB88" s="8">
        <f t="shared" si="40"/>
        <v>0</v>
      </c>
      <c r="AC88" s="8">
        <f t="shared" si="41"/>
        <v>0</v>
      </c>
      <c r="AD88" s="8">
        <f t="shared" si="42"/>
        <v>23</v>
      </c>
      <c r="AE88" s="8">
        <f t="shared" si="43"/>
        <v>0</v>
      </c>
      <c r="AF88" s="8">
        <f t="shared" si="44"/>
        <v>23</v>
      </c>
      <c r="AG88" s="8">
        <f t="shared" si="45"/>
        <v>0</v>
      </c>
      <c r="AH88" s="8">
        <f t="shared" si="46"/>
        <v>0</v>
      </c>
      <c r="AI88" s="8">
        <f t="shared" si="47"/>
        <v>0</v>
      </c>
      <c r="AJ88" s="8">
        <f t="shared" si="48"/>
        <v>0</v>
      </c>
      <c r="AK88" s="8">
        <f t="shared" si="49"/>
        <v>23</v>
      </c>
      <c r="AL88" s="8">
        <f t="shared" si="35"/>
        <v>0</v>
      </c>
      <c r="AM88" s="8">
        <f t="shared" si="35"/>
        <v>184</v>
      </c>
      <c r="AN88" s="8">
        <f t="shared" si="35"/>
        <v>0</v>
      </c>
      <c r="AO88" s="8">
        <f t="shared" si="34"/>
        <v>0</v>
      </c>
      <c r="AP88" s="8">
        <f t="shared" si="34"/>
        <v>0</v>
      </c>
      <c r="AQ88" s="8">
        <f t="shared" si="34"/>
        <v>150</v>
      </c>
      <c r="AR88" s="8">
        <f t="shared" si="50"/>
        <v>334</v>
      </c>
      <c r="AT88" s="8">
        <v>22.14</v>
      </c>
      <c r="AU88" s="8">
        <v>22.14</v>
      </c>
      <c r="AW88" s="202">
        <v>0</v>
      </c>
      <c r="AX88" s="202">
        <v>23</v>
      </c>
      <c r="AY88" s="202">
        <v>0</v>
      </c>
      <c r="AZ88" s="202">
        <v>0</v>
      </c>
      <c r="BA88" s="202">
        <v>0</v>
      </c>
      <c r="BB88" s="202">
        <v>0</v>
      </c>
      <c r="BC88" s="8">
        <f t="shared" si="51"/>
        <v>23</v>
      </c>
      <c r="BD88" s="202">
        <v>0</v>
      </c>
      <c r="BE88" s="202">
        <v>23</v>
      </c>
      <c r="BF88" s="202">
        <v>0</v>
      </c>
      <c r="BG88" s="202">
        <v>0</v>
      </c>
      <c r="BH88" s="202">
        <v>0</v>
      </c>
      <c r="BI88" s="202">
        <v>0</v>
      </c>
      <c r="BJ88" s="8">
        <f t="shared" si="52"/>
        <v>23</v>
      </c>
      <c r="BL88" s="8">
        <f t="shared" si="53"/>
        <v>22.14</v>
      </c>
      <c r="BM88" s="8">
        <f t="shared" si="54"/>
        <v>22.14</v>
      </c>
      <c r="BN88" s="8">
        <f t="shared" si="55"/>
        <v>23</v>
      </c>
      <c r="BO88" s="8">
        <f t="shared" si="56"/>
        <v>23</v>
      </c>
      <c r="BP88" s="139">
        <f t="shared" si="57"/>
        <v>-0.85999999999999943</v>
      </c>
      <c r="BQ88" s="139">
        <f t="shared" si="58"/>
        <v>-0.85999999999999943</v>
      </c>
    </row>
    <row r="89" spans="1:69">
      <c r="A89" s="8" t="s">
        <v>131</v>
      </c>
      <c r="B89" s="15">
        <f>'[3]13'!B91</f>
        <v>0</v>
      </c>
      <c r="C89" s="16">
        <f>'[3]13'!C91</f>
        <v>230</v>
      </c>
      <c r="D89" s="16">
        <f>'[3]13'!D91</f>
        <v>0</v>
      </c>
      <c r="E89" s="16">
        <f>'[3]13'!E91</f>
        <v>0</v>
      </c>
      <c r="F89" s="16">
        <f>'[3]13'!F91</f>
        <v>635</v>
      </c>
      <c r="G89" s="16">
        <f>'[3]13'!G91</f>
        <v>150</v>
      </c>
      <c r="H89" s="17">
        <f t="shared" si="59"/>
        <v>1015</v>
      </c>
      <c r="I89" s="15">
        <f>'[3]13'!J91</f>
        <v>0</v>
      </c>
      <c r="J89" s="16">
        <f>'[3]13'!K91</f>
        <v>230</v>
      </c>
      <c r="K89" s="16">
        <f>'[3]13'!L91</f>
        <v>0</v>
      </c>
      <c r="L89" s="16">
        <f>'[3]13'!M91</f>
        <v>0</v>
      </c>
      <c r="M89" s="16">
        <f>'[3]13'!N91</f>
        <v>0</v>
      </c>
      <c r="N89" s="16">
        <f>'[3]13'!O91</f>
        <v>150</v>
      </c>
      <c r="O89" s="17">
        <f t="shared" si="60"/>
        <v>380</v>
      </c>
      <c r="P89" s="18">
        <f>frq!C89</f>
        <v>1</v>
      </c>
      <c r="Q89" s="15">
        <f t="shared" si="33"/>
        <v>0</v>
      </c>
      <c r="R89" s="16">
        <f t="shared" si="33"/>
        <v>230</v>
      </c>
      <c r="S89" s="16">
        <f t="shared" si="33"/>
        <v>0</v>
      </c>
      <c r="T89" s="16">
        <f t="shared" si="33"/>
        <v>0</v>
      </c>
      <c r="U89" s="16">
        <f t="shared" si="33"/>
        <v>0</v>
      </c>
      <c r="V89" s="16">
        <f t="shared" si="32"/>
        <v>150</v>
      </c>
      <c r="W89" s="17">
        <f t="shared" si="61"/>
        <v>380</v>
      </c>
      <c r="X89" s="8">
        <f t="shared" si="36"/>
        <v>0</v>
      </c>
      <c r="Y89" s="8">
        <f t="shared" si="37"/>
        <v>23</v>
      </c>
      <c r="Z89" s="8">
        <f t="shared" si="38"/>
        <v>0</v>
      </c>
      <c r="AA89" s="8">
        <f t="shared" si="39"/>
        <v>0</v>
      </c>
      <c r="AB89" s="8">
        <f t="shared" si="40"/>
        <v>0</v>
      </c>
      <c r="AC89" s="8">
        <f t="shared" si="41"/>
        <v>0</v>
      </c>
      <c r="AD89" s="8">
        <f t="shared" si="42"/>
        <v>23</v>
      </c>
      <c r="AE89" s="8">
        <f t="shared" si="43"/>
        <v>0</v>
      </c>
      <c r="AF89" s="8">
        <f t="shared" si="44"/>
        <v>23</v>
      </c>
      <c r="AG89" s="8">
        <f t="shared" si="45"/>
        <v>0</v>
      </c>
      <c r="AH89" s="8">
        <f t="shared" si="46"/>
        <v>0</v>
      </c>
      <c r="AI89" s="8">
        <f t="shared" si="47"/>
        <v>0</v>
      </c>
      <c r="AJ89" s="8">
        <f t="shared" si="48"/>
        <v>0</v>
      </c>
      <c r="AK89" s="8">
        <f t="shared" si="49"/>
        <v>23</v>
      </c>
      <c r="AL89" s="8">
        <f t="shared" si="35"/>
        <v>0</v>
      </c>
      <c r="AM89" s="8">
        <f t="shared" si="35"/>
        <v>184</v>
      </c>
      <c r="AN89" s="8">
        <f t="shared" si="35"/>
        <v>0</v>
      </c>
      <c r="AO89" s="8">
        <f t="shared" si="34"/>
        <v>0</v>
      </c>
      <c r="AP89" s="8">
        <f t="shared" si="34"/>
        <v>0</v>
      </c>
      <c r="AQ89" s="8">
        <f t="shared" si="34"/>
        <v>150</v>
      </c>
      <c r="AR89" s="8">
        <f t="shared" si="50"/>
        <v>334</v>
      </c>
      <c r="AT89" s="8">
        <v>22.14</v>
      </c>
      <c r="AU89" s="8">
        <v>22.14</v>
      </c>
      <c r="AW89" s="202">
        <v>0</v>
      </c>
      <c r="AX89" s="202">
        <v>23</v>
      </c>
      <c r="AY89" s="202">
        <v>0</v>
      </c>
      <c r="AZ89" s="202">
        <v>0</v>
      </c>
      <c r="BA89" s="202">
        <v>0</v>
      </c>
      <c r="BB89" s="202">
        <v>0</v>
      </c>
      <c r="BC89" s="8">
        <f t="shared" si="51"/>
        <v>23</v>
      </c>
      <c r="BD89" s="202">
        <v>0</v>
      </c>
      <c r="BE89" s="202">
        <v>23</v>
      </c>
      <c r="BF89" s="202">
        <v>0</v>
      </c>
      <c r="BG89" s="202">
        <v>0</v>
      </c>
      <c r="BH89" s="202">
        <v>0</v>
      </c>
      <c r="BI89" s="202">
        <v>0</v>
      </c>
      <c r="BJ89" s="8">
        <f t="shared" si="52"/>
        <v>23</v>
      </c>
      <c r="BL89" s="8">
        <f t="shared" si="53"/>
        <v>22.14</v>
      </c>
      <c r="BM89" s="8">
        <f t="shared" si="54"/>
        <v>22.14</v>
      </c>
      <c r="BN89" s="8">
        <f t="shared" si="55"/>
        <v>23</v>
      </c>
      <c r="BO89" s="8">
        <f t="shared" si="56"/>
        <v>23</v>
      </c>
      <c r="BP89" s="139">
        <f t="shared" si="57"/>
        <v>-0.85999999999999943</v>
      </c>
      <c r="BQ89" s="139">
        <f t="shared" si="58"/>
        <v>-0.85999999999999943</v>
      </c>
    </row>
    <row r="90" spans="1:69">
      <c r="A90" s="8" t="s">
        <v>132</v>
      </c>
      <c r="B90" s="15">
        <f>'[3]13'!B92</f>
        <v>0</v>
      </c>
      <c r="C90" s="16">
        <f>'[3]13'!C92</f>
        <v>230</v>
      </c>
      <c r="D90" s="16">
        <f>'[3]13'!D92</f>
        <v>0</v>
      </c>
      <c r="E90" s="16">
        <f>'[3]13'!E92</f>
        <v>0</v>
      </c>
      <c r="F90" s="16">
        <f>'[3]13'!F92</f>
        <v>635</v>
      </c>
      <c r="G90" s="16">
        <f>'[3]13'!G92</f>
        <v>150</v>
      </c>
      <c r="H90" s="17">
        <f t="shared" si="59"/>
        <v>1015</v>
      </c>
      <c r="I90" s="15">
        <f>'[3]13'!J92</f>
        <v>0</v>
      </c>
      <c r="J90" s="16">
        <f>'[3]13'!K92</f>
        <v>230</v>
      </c>
      <c r="K90" s="16">
        <f>'[3]13'!L92</f>
        <v>0</v>
      </c>
      <c r="L90" s="16">
        <f>'[3]13'!M92</f>
        <v>0</v>
      </c>
      <c r="M90" s="16">
        <f>'[3]13'!N92</f>
        <v>0</v>
      </c>
      <c r="N90" s="16">
        <f>'[3]13'!O92</f>
        <v>150</v>
      </c>
      <c r="O90" s="17">
        <f t="shared" si="60"/>
        <v>380</v>
      </c>
      <c r="P90" s="18">
        <f>frq!C90</f>
        <v>1</v>
      </c>
      <c r="Q90" s="15">
        <f t="shared" si="33"/>
        <v>0</v>
      </c>
      <c r="R90" s="16">
        <f t="shared" si="33"/>
        <v>230</v>
      </c>
      <c r="S90" s="16">
        <f t="shared" si="33"/>
        <v>0</v>
      </c>
      <c r="T90" s="16">
        <f t="shared" si="33"/>
        <v>0</v>
      </c>
      <c r="U90" s="16">
        <f t="shared" si="33"/>
        <v>0</v>
      </c>
      <c r="V90" s="16">
        <f t="shared" si="32"/>
        <v>150</v>
      </c>
      <c r="W90" s="17">
        <f t="shared" si="61"/>
        <v>380</v>
      </c>
      <c r="X90" s="8">
        <f t="shared" si="36"/>
        <v>0</v>
      </c>
      <c r="Y90" s="8">
        <f t="shared" si="37"/>
        <v>23</v>
      </c>
      <c r="Z90" s="8">
        <f t="shared" si="38"/>
        <v>0</v>
      </c>
      <c r="AA90" s="8">
        <f t="shared" si="39"/>
        <v>0</v>
      </c>
      <c r="AB90" s="8">
        <f t="shared" si="40"/>
        <v>0</v>
      </c>
      <c r="AC90" s="8">
        <f t="shared" si="41"/>
        <v>0</v>
      </c>
      <c r="AD90" s="8">
        <f t="shared" si="42"/>
        <v>23</v>
      </c>
      <c r="AE90" s="8">
        <f t="shared" si="43"/>
        <v>0</v>
      </c>
      <c r="AF90" s="8">
        <f t="shared" si="44"/>
        <v>23</v>
      </c>
      <c r="AG90" s="8">
        <f t="shared" si="45"/>
        <v>0</v>
      </c>
      <c r="AH90" s="8">
        <f t="shared" si="46"/>
        <v>0</v>
      </c>
      <c r="AI90" s="8">
        <f t="shared" si="47"/>
        <v>0</v>
      </c>
      <c r="AJ90" s="8">
        <f t="shared" si="48"/>
        <v>0</v>
      </c>
      <c r="AK90" s="8">
        <f t="shared" si="49"/>
        <v>23</v>
      </c>
      <c r="AL90" s="8">
        <f t="shared" si="35"/>
        <v>0</v>
      </c>
      <c r="AM90" s="8">
        <f t="shared" si="35"/>
        <v>184</v>
      </c>
      <c r="AN90" s="8">
        <f t="shared" si="35"/>
        <v>0</v>
      </c>
      <c r="AO90" s="8">
        <f t="shared" si="34"/>
        <v>0</v>
      </c>
      <c r="AP90" s="8">
        <f t="shared" si="34"/>
        <v>0</v>
      </c>
      <c r="AQ90" s="8">
        <f t="shared" si="34"/>
        <v>150</v>
      </c>
      <c r="AR90" s="8">
        <f t="shared" si="50"/>
        <v>334</v>
      </c>
      <c r="AT90" s="8">
        <v>22.14</v>
      </c>
      <c r="AU90" s="8">
        <v>22.14</v>
      </c>
      <c r="AW90" s="202">
        <v>0</v>
      </c>
      <c r="AX90" s="202">
        <v>23</v>
      </c>
      <c r="AY90" s="202">
        <v>0</v>
      </c>
      <c r="AZ90" s="202">
        <v>0</v>
      </c>
      <c r="BA90" s="202">
        <v>0</v>
      </c>
      <c r="BB90" s="202">
        <v>0</v>
      </c>
      <c r="BC90" s="8">
        <f t="shared" si="51"/>
        <v>23</v>
      </c>
      <c r="BD90" s="202">
        <v>0</v>
      </c>
      <c r="BE90" s="202">
        <v>23</v>
      </c>
      <c r="BF90" s="202">
        <v>0</v>
      </c>
      <c r="BG90" s="202">
        <v>0</v>
      </c>
      <c r="BH90" s="202">
        <v>0</v>
      </c>
      <c r="BI90" s="202">
        <v>0</v>
      </c>
      <c r="BJ90" s="8">
        <f t="shared" si="52"/>
        <v>23</v>
      </c>
      <c r="BL90" s="8">
        <f t="shared" si="53"/>
        <v>22.14</v>
      </c>
      <c r="BM90" s="8">
        <f t="shared" si="54"/>
        <v>22.14</v>
      </c>
      <c r="BN90" s="8">
        <f t="shared" si="55"/>
        <v>23</v>
      </c>
      <c r="BO90" s="8">
        <f t="shared" si="56"/>
        <v>23</v>
      </c>
      <c r="BP90" s="139">
        <f t="shared" si="57"/>
        <v>-0.85999999999999943</v>
      </c>
      <c r="BQ90" s="139">
        <f t="shared" si="58"/>
        <v>-0.85999999999999943</v>
      </c>
    </row>
    <row r="91" spans="1:69">
      <c r="A91" s="8" t="s">
        <v>133</v>
      </c>
      <c r="B91" s="15">
        <f>'[3]13'!B93</f>
        <v>0</v>
      </c>
      <c r="C91" s="16">
        <f>'[3]13'!C93</f>
        <v>230</v>
      </c>
      <c r="D91" s="16">
        <f>'[3]13'!D93</f>
        <v>0</v>
      </c>
      <c r="E91" s="16">
        <f>'[3]13'!E93</f>
        <v>0</v>
      </c>
      <c r="F91" s="16">
        <f>'[3]13'!F93</f>
        <v>635</v>
      </c>
      <c r="G91" s="16">
        <f>'[3]13'!G93</f>
        <v>150</v>
      </c>
      <c r="H91" s="17">
        <f t="shared" si="59"/>
        <v>1015</v>
      </c>
      <c r="I91" s="15">
        <f>'[3]13'!J93</f>
        <v>0</v>
      </c>
      <c r="J91" s="16">
        <f>'[3]13'!K93</f>
        <v>230</v>
      </c>
      <c r="K91" s="16">
        <f>'[3]13'!L93</f>
        <v>0</v>
      </c>
      <c r="L91" s="16">
        <f>'[3]13'!M93</f>
        <v>0</v>
      </c>
      <c r="M91" s="16">
        <f>'[3]13'!N93</f>
        <v>0</v>
      </c>
      <c r="N91" s="16">
        <f>'[3]13'!O93</f>
        <v>150</v>
      </c>
      <c r="O91" s="17">
        <f t="shared" si="60"/>
        <v>380</v>
      </c>
      <c r="P91" s="18">
        <f>frq!C91</f>
        <v>1</v>
      </c>
      <c r="Q91" s="15">
        <f t="shared" si="33"/>
        <v>0</v>
      </c>
      <c r="R91" s="16">
        <f t="shared" si="33"/>
        <v>230</v>
      </c>
      <c r="S91" s="16">
        <f t="shared" si="33"/>
        <v>0</v>
      </c>
      <c r="T91" s="16">
        <f t="shared" si="33"/>
        <v>0</v>
      </c>
      <c r="U91" s="16">
        <f t="shared" si="33"/>
        <v>0</v>
      </c>
      <c r="V91" s="16">
        <f t="shared" si="32"/>
        <v>150</v>
      </c>
      <c r="W91" s="17">
        <f t="shared" si="61"/>
        <v>380</v>
      </c>
      <c r="X91" s="8">
        <f t="shared" si="36"/>
        <v>0</v>
      </c>
      <c r="Y91" s="8">
        <f t="shared" si="37"/>
        <v>23</v>
      </c>
      <c r="Z91" s="8">
        <f t="shared" si="38"/>
        <v>0</v>
      </c>
      <c r="AA91" s="8">
        <f t="shared" si="39"/>
        <v>0</v>
      </c>
      <c r="AB91" s="8">
        <f t="shared" si="40"/>
        <v>0</v>
      </c>
      <c r="AC91" s="8">
        <f t="shared" si="41"/>
        <v>0</v>
      </c>
      <c r="AD91" s="8">
        <f t="shared" si="42"/>
        <v>23</v>
      </c>
      <c r="AE91" s="8">
        <f t="shared" si="43"/>
        <v>0</v>
      </c>
      <c r="AF91" s="8">
        <f t="shared" si="44"/>
        <v>23</v>
      </c>
      <c r="AG91" s="8">
        <f t="shared" si="45"/>
        <v>0</v>
      </c>
      <c r="AH91" s="8">
        <f t="shared" si="46"/>
        <v>0</v>
      </c>
      <c r="AI91" s="8">
        <f t="shared" si="47"/>
        <v>0</v>
      </c>
      <c r="AJ91" s="8">
        <f t="shared" si="48"/>
        <v>0</v>
      </c>
      <c r="AK91" s="8">
        <f t="shared" si="49"/>
        <v>23</v>
      </c>
      <c r="AL91" s="8">
        <f t="shared" si="35"/>
        <v>0</v>
      </c>
      <c r="AM91" s="8">
        <f t="shared" si="35"/>
        <v>184</v>
      </c>
      <c r="AN91" s="8">
        <f t="shared" si="35"/>
        <v>0</v>
      </c>
      <c r="AO91" s="8">
        <f t="shared" si="34"/>
        <v>0</v>
      </c>
      <c r="AP91" s="8">
        <f t="shared" si="34"/>
        <v>0</v>
      </c>
      <c r="AQ91" s="8">
        <f t="shared" si="34"/>
        <v>150</v>
      </c>
      <c r="AR91" s="8">
        <f t="shared" si="50"/>
        <v>334</v>
      </c>
      <c r="AT91" s="8">
        <v>22.14</v>
      </c>
      <c r="AU91" s="8">
        <v>22.14</v>
      </c>
      <c r="AW91" s="202">
        <v>0</v>
      </c>
      <c r="AX91" s="202">
        <v>23</v>
      </c>
      <c r="AY91" s="202">
        <v>0</v>
      </c>
      <c r="AZ91" s="202">
        <v>0</v>
      </c>
      <c r="BA91" s="202">
        <v>0</v>
      </c>
      <c r="BB91" s="202">
        <v>0</v>
      </c>
      <c r="BC91" s="8">
        <f t="shared" si="51"/>
        <v>23</v>
      </c>
      <c r="BD91" s="202">
        <v>0</v>
      </c>
      <c r="BE91" s="202">
        <v>23</v>
      </c>
      <c r="BF91" s="202">
        <v>0</v>
      </c>
      <c r="BG91" s="202">
        <v>0</v>
      </c>
      <c r="BH91" s="202">
        <v>0</v>
      </c>
      <c r="BI91" s="202">
        <v>0</v>
      </c>
      <c r="BJ91" s="8">
        <f t="shared" si="52"/>
        <v>23</v>
      </c>
      <c r="BL91" s="8">
        <f t="shared" si="53"/>
        <v>22.14</v>
      </c>
      <c r="BM91" s="8">
        <f t="shared" si="54"/>
        <v>22.14</v>
      </c>
      <c r="BN91" s="8">
        <f t="shared" si="55"/>
        <v>23</v>
      </c>
      <c r="BO91" s="8">
        <f t="shared" si="56"/>
        <v>23</v>
      </c>
      <c r="BP91" s="139">
        <f t="shared" si="57"/>
        <v>-0.85999999999999943</v>
      </c>
      <c r="BQ91" s="139">
        <f t="shared" si="58"/>
        <v>-0.85999999999999943</v>
      </c>
    </row>
    <row r="92" spans="1:69">
      <c r="A92" s="8" t="s">
        <v>134</v>
      </c>
      <c r="B92" s="15">
        <f>'[3]13'!B94</f>
        <v>0</v>
      </c>
      <c r="C92" s="16">
        <f>'[3]13'!C94</f>
        <v>230</v>
      </c>
      <c r="D92" s="16">
        <f>'[3]13'!D94</f>
        <v>0</v>
      </c>
      <c r="E92" s="16">
        <f>'[3]13'!E94</f>
        <v>0</v>
      </c>
      <c r="F92" s="16">
        <f>'[3]13'!F94</f>
        <v>635</v>
      </c>
      <c r="G92" s="16">
        <f>'[3]13'!G94</f>
        <v>150</v>
      </c>
      <c r="H92" s="17">
        <f t="shared" si="59"/>
        <v>1015</v>
      </c>
      <c r="I92" s="15">
        <f>'[3]13'!J94</f>
        <v>0</v>
      </c>
      <c r="J92" s="16">
        <f>'[3]13'!K94</f>
        <v>230</v>
      </c>
      <c r="K92" s="16">
        <f>'[3]13'!L94</f>
        <v>0</v>
      </c>
      <c r="L92" s="16">
        <f>'[3]13'!M94</f>
        <v>0</v>
      </c>
      <c r="M92" s="16">
        <f>'[3]13'!N94</f>
        <v>0</v>
      </c>
      <c r="N92" s="16">
        <f>'[3]13'!O94</f>
        <v>150</v>
      </c>
      <c r="O92" s="17">
        <f t="shared" si="60"/>
        <v>380</v>
      </c>
      <c r="P92" s="18">
        <f>frq!C92</f>
        <v>1</v>
      </c>
      <c r="Q92" s="15">
        <f t="shared" si="33"/>
        <v>0</v>
      </c>
      <c r="R92" s="16">
        <f t="shared" si="33"/>
        <v>230</v>
      </c>
      <c r="S92" s="16">
        <f t="shared" si="33"/>
        <v>0</v>
      </c>
      <c r="T92" s="16">
        <f t="shared" si="33"/>
        <v>0</v>
      </c>
      <c r="U92" s="16">
        <f t="shared" si="33"/>
        <v>0</v>
      </c>
      <c r="V92" s="16">
        <f t="shared" si="32"/>
        <v>150</v>
      </c>
      <c r="W92" s="17">
        <f t="shared" si="61"/>
        <v>380</v>
      </c>
      <c r="X92" s="8">
        <f t="shared" si="36"/>
        <v>0</v>
      </c>
      <c r="Y92" s="8">
        <f t="shared" si="37"/>
        <v>23</v>
      </c>
      <c r="Z92" s="8">
        <f t="shared" si="38"/>
        <v>0</v>
      </c>
      <c r="AA92" s="8">
        <f t="shared" si="39"/>
        <v>0</v>
      </c>
      <c r="AB92" s="8">
        <f t="shared" si="40"/>
        <v>0</v>
      </c>
      <c r="AC92" s="8">
        <f t="shared" si="41"/>
        <v>0</v>
      </c>
      <c r="AD92" s="8">
        <f t="shared" si="42"/>
        <v>23</v>
      </c>
      <c r="AE92" s="8">
        <f t="shared" si="43"/>
        <v>0</v>
      </c>
      <c r="AF92" s="8">
        <f t="shared" si="44"/>
        <v>23</v>
      </c>
      <c r="AG92" s="8">
        <f t="shared" si="45"/>
        <v>0</v>
      </c>
      <c r="AH92" s="8">
        <f t="shared" si="46"/>
        <v>0</v>
      </c>
      <c r="AI92" s="8">
        <f t="shared" si="47"/>
        <v>0</v>
      </c>
      <c r="AJ92" s="8">
        <f t="shared" si="48"/>
        <v>0</v>
      </c>
      <c r="AK92" s="8">
        <f t="shared" si="49"/>
        <v>23</v>
      </c>
      <c r="AL92" s="8">
        <f t="shared" si="35"/>
        <v>0</v>
      </c>
      <c r="AM92" s="8">
        <f t="shared" si="35"/>
        <v>184</v>
      </c>
      <c r="AN92" s="8">
        <f t="shared" si="35"/>
        <v>0</v>
      </c>
      <c r="AO92" s="8">
        <f t="shared" si="34"/>
        <v>0</v>
      </c>
      <c r="AP92" s="8">
        <f t="shared" si="34"/>
        <v>0</v>
      </c>
      <c r="AQ92" s="8">
        <f t="shared" si="34"/>
        <v>150</v>
      </c>
      <c r="AR92" s="8">
        <f t="shared" si="50"/>
        <v>334</v>
      </c>
      <c r="AT92" s="8">
        <v>22.14</v>
      </c>
      <c r="AU92" s="8">
        <v>22.14</v>
      </c>
      <c r="AW92" s="202">
        <v>0</v>
      </c>
      <c r="AX92" s="202">
        <v>23</v>
      </c>
      <c r="AY92" s="202">
        <v>0</v>
      </c>
      <c r="AZ92" s="202">
        <v>0</v>
      </c>
      <c r="BA92" s="202">
        <v>0</v>
      </c>
      <c r="BB92" s="202">
        <v>0</v>
      </c>
      <c r="BC92" s="8">
        <f t="shared" si="51"/>
        <v>23</v>
      </c>
      <c r="BD92" s="202">
        <v>0</v>
      </c>
      <c r="BE92" s="202">
        <v>23</v>
      </c>
      <c r="BF92" s="202">
        <v>0</v>
      </c>
      <c r="BG92" s="202">
        <v>0</v>
      </c>
      <c r="BH92" s="202">
        <v>0</v>
      </c>
      <c r="BI92" s="202">
        <v>0</v>
      </c>
      <c r="BJ92" s="8">
        <f t="shared" si="52"/>
        <v>23</v>
      </c>
      <c r="BL92" s="8">
        <f t="shared" si="53"/>
        <v>22.14</v>
      </c>
      <c r="BM92" s="8">
        <f t="shared" si="54"/>
        <v>22.14</v>
      </c>
      <c r="BN92" s="8">
        <f t="shared" si="55"/>
        <v>23</v>
      </c>
      <c r="BO92" s="8">
        <f t="shared" si="56"/>
        <v>23</v>
      </c>
      <c r="BP92" s="139">
        <f t="shared" si="57"/>
        <v>-0.85999999999999943</v>
      </c>
      <c r="BQ92" s="139">
        <f t="shared" si="58"/>
        <v>-0.85999999999999943</v>
      </c>
    </row>
    <row r="93" spans="1:69">
      <c r="A93" s="8" t="s">
        <v>135</v>
      </c>
      <c r="B93" s="15">
        <f>'[3]13'!B95</f>
        <v>320</v>
      </c>
      <c r="C93" s="16">
        <f>'[3]13'!C95</f>
        <v>0</v>
      </c>
      <c r="D93" s="16">
        <f>'[3]13'!D95</f>
        <v>0</v>
      </c>
      <c r="E93" s="16">
        <f>'[3]13'!E95</f>
        <v>0</v>
      </c>
      <c r="F93" s="16">
        <f>'[3]13'!F95</f>
        <v>950</v>
      </c>
      <c r="G93" s="16">
        <f>'[3]13'!G95</f>
        <v>0</v>
      </c>
      <c r="H93" s="17">
        <f t="shared" si="59"/>
        <v>1270</v>
      </c>
      <c r="I93" s="15">
        <f>'[3]13'!J95</f>
        <v>320</v>
      </c>
      <c r="J93" s="16">
        <f>'[3]13'!K95</f>
        <v>0</v>
      </c>
      <c r="K93" s="16">
        <f>'[3]13'!L95</f>
        <v>0</v>
      </c>
      <c r="L93" s="16">
        <f>'[3]13'!M95</f>
        <v>0</v>
      </c>
      <c r="M93" s="16">
        <f>'[3]13'!N95</f>
        <v>150</v>
      </c>
      <c r="N93" s="16">
        <f>'[3]13'!O95</f>
        <v>0</v>
      </c>
      <c r="O93" s="17">
        <f t="shared" si="60"/>
        <v>470</v>
      </c>
      <c r="P93" s="18">
        <f>frq!C93</f>
        <v>1</v>
      </c>
      <c r="Q93" s="15">
        <f t="shared" si="33"/>
        <v>320</v>
      </c>
      <c r="R93" s="16">
        <f t="shared" si="33"/>
        <v>0</v>
      </c>
      <c r="S93" s="16">
        <f t="shared" si="33"/>
        <v>0</v>
      </c>
      <c r="T93" s="16">
        <f t="shared" si="33"/>
        <v>0</v>
      </c>
      <c r="U93" s="16">
        <f t="shared" si="33"/>
        <v>150</v>
      </c>
      <c r="V93" s="16">
        <f t="shared" si="32"/>
        <v>0</v>
      </c>
      <c r="W93" s="17">
        <f t="shared" si="61"/>
        <v>470</v>
      </c>
      <c r="X93" s="8">
        <f t="shared" si="36"/>
        <v>32</v>
      </c>
      <c r="Y93" s="8">
        <f t="shared" si="37"/>
        <v>0</v>
      </c>
      <c r="Z93" s="8">
        <f t="shared" si="38"/>
        <v>0</v>
      </c>
      <c r="AA93" s="8">
        <f t="shared" si="39"/>
        <v>0</v>
      </c>
      <c r="AB93" s="8">
        <f t="shared" si="40"/>
        <v>0</v>
      </c>
      <c r="AC93" s="8">
        <f t="shared" si="41"/>
        <v>0</v>
      </c>
      <c r="AD93" s="8">
        <f t="shared" si="42"/>
        <v>32</v>
      </c>
      <c r="AE93" s="8">
        <f t="shared" si="43"/>
        <v>32</v>
      </c>
      <c r="AF93" s="8">
        <f t="shared" si="44"/>
        <v>0</v>
      </c>
      <c r="AG93" s="8">
        <f t="shared" si="45"/>
        <v>0</v>
      </c>
      <c r="AH93" s="8">
        <f t="shared" si="46"/>
        <v>0</v>
      </c>
      <c r="AI93" s="8">
        <f t="shared" si="47"/>
        <v>0</v>
      </c>
      <c r="AJ93" s="8">
        <f t="shared" si="48"/>
        <v>0</v>
      </c>
      <c r="AK93" s="8">
        <f t="shared" si="49"/>
        <v>32</v>
      </c>
      <c r="AL93" s="8">
        <f t="shared" si="35"/>
        <v>256</v>
      </c>
      <c r="AM93" s="8">
        <f t="shared" si="35"/>
        <v>0</v>
      </c>
      <c r="AN93" s="8">
        <f t="shared" si="35"/>
        <v>0</v>
      </c>
      <c r="AO93" s="8">
        <f t="shared" si="34"/>
        <v>0</v>
      </c>
      <c r="AP93" s="8">
        <f t="shared" si="34"/>
        <v>150</v>
      </c>
      <c r="AQ93" s="8">
        <f t="shared" si="34"/>
        <v>0</v>
      </c>
      <c r="AR93" s="8">
        <f t="shared" si="50"/>
        <v>406</v>
      </c>
      <c r="AT93" s="8">
        <v>22.14</v>
      </c>
      <c r="AU93" s="8">
        <v>22.14</v>
      </c>
      <c r="AW93" s="202">
        <v>32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 s="8">
        <f t="shared" si="51"/>
        <v>32</v>
      </c>
      <c r="BD93" s="202">
        <v>32</v>
      </c>
      <c r="BE93" s="202">
        <v>0</v>
      </c>
      <c r="BF93" s="202">
        <v>0</v>
      </c>
      <c r="BG93" s="202">
        <v>0</v>
      </c>
      <c r="BH93" s="202">
        <v>0</v>
      </c>
      <c r="BI93" s="202">
        <v>0</v>
      </c>
      <c r="BJ93" s="8">
        <f t="shared" si="52"/>
        <v>32</v>
      </c>
      <c r="BL93" s="8">
        <f t="shared" si="53"/>
        <v>22.14</v>
      </c>
      <c r="BM93" s="8">
        <f t="shared" si="54"/>
        <v>22.14</v>
      </c>
      <c r="BN93" s="8">
        <f t="shared" si="55"/>
        <v>32</v>
      </c>
      <c r="BO93" s="8">
        <f t="shared" si="56"/>
        <v>32</v>
      </c>
      <c r="BP93" s="139">
        <f t="shared" si="57"/>
        <v>-9.86</v>
      </c>
      <c r="BQ93" s="139">
        <f t="shared" si="58"/>
        <v>-9.86</v>
      </c>
    </row>
    <row r="94" spans="1:69">
      <c r="A94" s="8" t="s">
        <v>136</v>
      </c>
      <c r="B94" s="15">
        <f>'[3]13'!B96</f>
        <v>320</v>
      </c>
      <c r="C94" s="16">
        <f>'[3]13'!C96</f>
        <v>0</v>
      </c>
      <c r="D94" s="16">
        <f>'[3]13'!D96</f>
        <v>0</v>
      </c>
      <c r="E94" s="16">
        <f>'[3]13'!E96</f>
        <v>0</v>
      </c>
      <c r="F94" s="16">
        <f>'[3]13'!F96</f>
        <v>950</v>
      </c>
      <c r="G94" s="16">
        <f>'[3]13'!G96</f>
        <v>0</v>
      </c>
      <c r="H94" s="17">
        <f t="shared" si="59"/>
        <v>1270</v>
      </c>
      <c r="I94" s="15">
        <f>'[3]13'!J96</f>
        <v>320</v>
      </c>
      <c r="J94" s="16">
        <f>'[3]13'!K96</f>
        <v>0</v>
      </c>
      <c r="K94" s="16">
        <f>'[3]13'!L96</f>
        <v>0</v>
      </c>
      <c r="L94" s="16">
        <f>'[3]13'!M96</f>
        <v>0</v>
      </c>
      <c r="M94" s="16">
        <f>'[3]13'!N96</f>
        <v>150</v>
      </c>
      <c r="N94" s="16">
        <f>'[3]13'!O96</f>
        <v>0</v>
      </c>
      <c r="O94" s="17">
        <f t="shared" si="60"/>
        <v>470</v>
      </c>
      <c r="P94" s="18">
        <f>frq!C94</f>
        <v>1</v>
      </c>
      <c r="Q94" s="15">
        <f t="shared" si="33"/>
        <v>320</v>
      </c>
      <c r="R94" s="16">
        <f t="shared" si="33"/>
        <v>0</v>
      </c>
      <c r="S94" s="16">
        <f t="shared" si="33"/>
        <v>0</v>
      </c>
      <c r="T94" s="16">
        <f t="shared" si="33"/>
        <v>0</v>
      </c>
      <c r="U94" s="16">
        <f t="shared" si="33"/>
        <v>150</v>
      </c>
      <c r="V94" s="16">
        <f t="shared" si="32"/>
        <v>0</v>
      </c>
      <c r="W94" s="17">
        <f t="shared" si="61"/>
        <v>470</v>
      </c>
      <c r="X94" s="8">
        <f t="shared" si="36"/>
        <v>32</v>
      </c>
      <c r="Y94" s="8">
        <f t="shared" si="37"/>
        <v>0</v>
      </c>
      <c r="Z94" s="8">
        <f t="shared" si="38"/>
        <v>0</v>
      </c>
      <c r="AA94" s="8">
        <f t="shared" si="39"/>
        <v>0</v>
      </c>
      <c r="AB94" s="8">
        <f t="shared" si="40"/>
        <v>0</v>
      </c>
      <c r="AC94" s="8">
        <f t="shared" si="41"/>
        <v>0</v>
      </c>
      <c r="AD94" s="8">
        <f t="shared" si="42"/>
        <v>32</v>
      </c>
      <c r="AE94" s="8">
        <f t="shared" si="43"/>
        <v>32</v>
      </c>
      <c r="AF94" s="8">
        <f t="shared" si="44"/>
        <v>0</v>
      </c>
      <c r="AG94" s="8">
        <f t="shared" si="45"/>
        <v>0</v>
      </c>
      <c r="AH94" s="8">
        <f t="shared" si="46"/>
        <v>0</v>
      </c>
      <c r="AI94" s="8">
        <f t="shared" si="47"/>
        <v>0</v>
      </c>
      <c r="AJ94" s="8">
        <f t="shared" si="48"/>
        <v>0</v>
      </c>
      <c r="AK94" s="8">
        <f t="shared" si="49"/>
        <v>32</v>
      </c>
      <c r="AL94" s="8">
        <f t="shared" si="35"/>
        <v>256</v>
      </c>
      <c r="AM94" s="8">
        <f t="shared" si="35"/>
        <v>0</v>
      </c>
      <c r="AN94" s="8">
        <f t="shared" si="35"/>
        <v>0</v>
      </c>
      <c r="AO94" s="8">
        <f t="shared" si="34"/>
        <v>0</v>
      </c>
      <c r="AP94" s="8">
        <f t="shared" si="34"/>
        <v>150</v>
      </c>
      <c r="AQ94" s="8">
        <f t="shared" si="34"/>
        <v>0</v>
      </c>
      <c r="AR94" s="8">
        <f t="shared" si="50"/>
        <v>406</v>
      </c>
      <c r="AT94" s="8">
        <v>22.14</v>
      </c>
      <c r="AU94" s="8">
        <v>22.14</v>
      </c>
      <c r="AW94" s="202">
        <v>32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 s="8">
        <f t="shared" si="51"/>
        <v>32</v>
      </c>
      <c r="BD94" s="202">
        <v>32</v>
      </c>
      <c r="BE94" s="202">
        <v>0</v>
      </c>
      <c r="BF94" s="202">
        <v>0</v>
      </c>
      <c r="BG94" s="202">
        <v>0</v>
      </c>
      <c r="BH94" s="202">
        <v>0</v>
      </c>
      <c r="BI94" s="202">
        <v>0</v>
      </c>
      <c r="BJ94" s="8">
        <f t="shared" si="52"/>
        <v>32</v>
      </c>
      <c r="BL94" s="8">
        <f t="shared" si="53"/>
        <v>22.14</v>
      </c>
      <c r="BM94" s="8">
        <f t="shared" si="54"/>
        <v>22.14</v>
      </c>
      <c r="BN94" s="8">
        <f t="shared" si="55"/>
        <v>32</v>
      </c>
      <c r="BO94" s="8">
        <f t="shared" si="56"/>
        <v>32</v>
      </c>
      <c r="BP94" s="139">
        <f t="shared" si="57"/>
        <v>-9.86</v>
      </c>
      <c r="BQ94" s="139">
        <f t="shared" si="58"/>
        <v>-9.86</v>
      </c>
    </row>
    <row r="95" spans="1:69">
      <c r="A95" s="8" t="s">
        <v>137</v>
      </c>
      <c r="B95" s="15">
        <f>'[3]13'!B97</f>
        <v>320</v>
      </c>
      <c r="C95" s="16">
        <f>'[3]13'!C97</f>
        <v>0</v>
      </c>
      <c r="D95" s="16">
        <f>'[3]13'!D97</f>
        <v>0</v>
      </c>
      <c r="E95" s="16">
        <f>'[3]13'!E97</f>
        <v>0</v>
      </c>
      <c r="F95" s="16">
        <f>'[3]13'!F97</f>
        <v>950</v>
      </c>
      <c r="G95" s="16">
        <f>'[3]13'!G97</f>
        <v>0</v>
      </c>
      <c r="H95" s="17">
        <f t="shared" si="59"/>
        <v>1270</v>
      </c>
      <c r="I95" s="15">
        <f>'[3]13'!J97</f>
        <v>320</v>
      </c>
      <c r="J95" s="16">
        <f>'[3]13'!K97</f>
        <v>0</v>
      </c>
      <c r="K95" s="16">
        <f>'[3]13'!L97</f>
        <v>0</v>
      </c>
      <c r="L95" s="16">
        <f>'[3]13'!M97</f>
        <v>0</v>
      </c>
      <c r="M95" s="16">
        <f>'[3]13'!N97</f>
        <v>150</v>
      </c>
      <c r="N95" s="16">
        <f>'[3]13'!O97</f>
        <v>0</v>
      </c>
      <c r="O95" s="17">
        <f t="shared" si="60"/>
        <v>470</v>
      </c>
      <c r="P95" s="18">
        <f>frq!C95</f>
        <v>1</v>
      </c>
      <c r="Q95" s="15">
        <f t="shared" si="33"/>
        <v>320</v>
      </c>
      <c r="R95" s="16">
        <f t="shared" si="33"/>
        <v>0</v>
      </c>
      <c r="S95" s="16">
        <f t="shared" si="33"/>
        <v>0</v>
      </c>
      <c r="T95" s="16">
        <f t="shared" si="33"/>
        <v>0</v>
      </c>
      <c r="U95" s="16">
        <f t="shared" si="33"/>
        <v>150</v>
      </c>
      <c r="V95" s="16">
        <f t="shared" si="32"/>
        <v>0</v>
      </c>
      <c r="W95" s="17">
        <f t="shared" si="61"/>
        <v>470</v>
      </c>
      <c r="X95" s="8">
        <f t="shared" si="36"/>
        <v>32</v>
      </c>
      <c r="Y95" s="8">
        <f t="shared" si="37"/>
        <v>0</v>
      </c>
      <c r="Z95" s="8">
        <f t="shared" si="38"/>
        <v>0</v>
      </c>
      <c r="AA95" s="8">
        <f t="shared" si="39"/>
        <v>0</v>
      </c>
      <c r="AB95" s="8">
        <f t="shared" si="40"/>
        <v>0</v>
      </c>
      <c r="AC95" s="8">
        <f t="shared" si="41"/>
        <v>0</v>
      </c>
      <c r="AD95" s="8">
        <f t="shared" si="42"/>
        <v>32</v>
      </c>
      <c r="AE95" s="8">
        <f t="shared" si="43"/>
        <v>32</v>
      </c>
      <c r="AF95" s="8">
        <f t="shared" si="44"/>
        <v>0</v>
      </c>
      <c r="AG95" s="8">
        <f t="shared" si="45"/>
        <v>0</v>
      </c>
      <c r="AH95" s="8">
        <f t="shared" si="46"/>
        <v>0</v>
      </c>
      <c r="AI95" s="8">
        <f t="shared" si="47"/>
        <v>0</v>
      </c>
      <c r="AJ95" s="8">
        <f t="shared" si="48"/>
        <v>0</v>
      </c>
      <c r="AK95" s="8">
        <f t="shared" si="49"/>
        <v>32</v>
      </c>
      <c r="AL95" s="8">
        <f t="shared" si="35"/>
        <v>256</v>
      </c>
      <c r="AM95" s="8">
        <f t="shared" si="35"/>
        <v>0</v>
      </c>
      <c r="AN95" s="8">
        <f t="shared" si="35"/>
        <v>0</v>
      </c>
      <c r="AO95" s="8">
        <f t="shared" si="34"/>
        <v>0</v>
      </c>
      <c r="AP95" s="8">
        <f t="shared" si="34"/>
        <v>150</v>
      </c>
      <c r="AQ95" s="8">
        <f t="shared" si="34"/>
        <v>0</v>
      </c>
      <c r="AR95" s="8">
        <f t="shared" si="50"/>
        <v>406</v>
      </c>
      <c r="AT95" s="8">
        <v>30.8</v>
      </c>
      <c r="AU95" s="8">
        <v>30.8</v>
      </c>
      <c r="AW95" s="202">
        <v>32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 s="8">
        <f t="shared" si="51"/>
        <v>32</v>
      </c>
      <c r="BD95" s="202">
        <v>32</v>
      </c>
      <c r="BE95" s="202">
        <v>0</v>
      </c>
      <c r="BF95" s="202">
        <v>0</v>
      </c>
      <c r="BG95" s="202">
        <v>0</v>
      </c>
      <c r="BH95" s="202">
        <v>0</v>
      </c>
      <c r="BI95" s="202">
        <v>0</v>
      </c>
      <c r="BJ95" s="8">
        <f t="shared" si="52"/>
        <v>32</v>
      </c>
      <c r="BL95" s="8">
        <f t="shared" si="53"/>
        <v>30.8</v>
      </c>
      <c r="BM95" s="8">
        <f t="shared" si="54"/>
        <v>30.8</v>
      </c>
      <c r="BN95" s="8">
        <f t="shared" si="55"/>
        <v>32</v>
      </c>
      <c r="BO95" s="8">
        <f t="shared" si="56"/>
        <v>32</v>
      </c>
      <c r="BP95" s="139">
        <f t="shared" si="57"/>
        <v>-1.1999999999999993</v>
      </c>
      <c r="BQ95" s="139">
        <f t="shared" si="58"/>
        <v>-1.1999999999999993</v>
      </c>
    </row>
    <row r="96" spans="1:69">
      <c r="A96" s="8" t="s">
        <v>138</v>
      </c>
      <c r="B96" s="15">
        <f>'[3]13'!B98</f>
        <v>320</v>
      </c>
      <c r="C96" s="16">
        <f>'[3]13'!C98</f>
        <v>0</v>
      </c>
      <c r="D96" s="16">
        <f>'[3]13'!D98</f>
        <v>0</v>
      </c>
      <c r="E96" s="16">
        <f>'[3]13'!E98</f>
        <v>0</v>
      </c>
      <c r="F96" s="16">
        <f>'[3]13'!F98</f>
        <v>950</v>
      </c>
      <c r="G96" s="16">
        <f>'[3]13'!G98</f>
        <v>0</v>
      </c>
      <c r="H96" s="17">
        <f t="shared" si="59"/>
        <v>1270</v>
      </c>
      <c r="I96" s="15">
        <f>'[3]13'!J98</f>
        <v>320</v>
      </c>
      <c r="J96" s="16">
        <f>'[3]13'!K98</f>
        <v>0</v>
      </c>
      <c r="K96" s="16">
        <f>'[3]13'!L98</f>
        <v>0</v>
      </c>
      <c r="L96" s="16">
        <f>'[3]13'!M98</f>
        <v>0</v>
      </c>
      <c r="M96" s="16">
        <f>'[3]13'!N98</f>
        <v>150</v>
      </c>
      <c r="N96" s="16">
        <f>'[3]13'!O98</f>
        <v>0</v>
      </c>
      <c r="O96" s="17">
        <f t="shared" si="60"/>
        <v>470</v>
      </c>
      <c r="P96" s="18">
        <f>frq!C96</f>
        <v>1</v>
      </c>
      <c r="Q96" s="15">
        <f t="shared" si="33"/>
        <v>320</v>
      </c>
      <c r="R96" s="16">
        <f t="shared" si="33"/>
        <v>0</v>
      </c>
      <c r="S96" s="16">
        <f t="shared" si="33"/>
        <v>0</v>
      </c>
      <c r="T96" s="16">
        <f t="shared" si="33"/>
        <v>0</v>
      </c>
      <c r="U96" s="16">
        <f t="shared" si="33"/>
        <v>150</v>
      </c>
      <c r="V96" s="16">
        <f t="shared" si="32"/>
        <v>0</v>
      </c>
      <c r="W96" s="17">
        <f t="shared" si="61"/>
        <v>470</v>
      </c>
      <c r="X96" s="8">
        <f t="shared" si="36"/>
        <v>32</v>
      </c>
      <c r="Y96" s="8">
        <f t="shared" si="37"/>
        <v>0</v>
      </c>
      <c r="Z96" s="8">
        <f t="shared" si="38"/>
        <v>0</v>
      </c>
      <c r="AA96" s="8">
        <f t="shared" si="39"/>
        <v>0</v>
      </c>
      <c r="AB96" s="8">
        <f t="shared" si="40"/>
        <v>0</v>
      </c>
      <c r="AC96" s="8">
        <f t="shared" si="41"/>
        <v>0</v>
      </c>
      <c r="AD96" s="8">
        <f t="shared" si="42"/>
        <v>32</v>
      </c>
      <c r="AE96" s="8">
        <f t="shared" si="43"/>
        <v>32</v>
      </c>
      <c r="AF96" s="8">
        <f t="shared" si="44"/>
        <v>0</v>
      </c>
      <c r="AG96" s="8">
        <f t="shared" si="45"/>
        <v>0</v>
      </c>
      <c r="AH96" s="8">
        <f t="shared" si="46"/>
        <v>0</v>
      </c>
      <c r="AI96" s="8">
        <f t="shared" si="47"/>
        <v>0</v>
      </c>
      <c r="AJ96" s="8">
        <f t="shared" si="48"/>
        <v>0</v>
      </c>
      <c r="AK96" s="8">
        <f t="shared" si="49"/>
        <v>32</v>
      </c>
      <c r="AL96" s="8">
        <f t="shared" si="35"/>
        <v>256</v>
      </c>
      <c r="AM96" s="8">
        <f t="shared" si="35"/>
        <v>0</v>
      </c>
      <c r="AN96" s="8">
        <f t="shared" si="35"/>
        <v>0</v>
      </c>
      <c r="AO96" s="8">
        <f t="shared" si="34"/>
        <v>0</v>
      </c>
      <c r="AP96" s="8">
        <f t="shared" si="34"/>
        <v>150</v>
      </c>
      <c r="AQ96" s="8">
        <f t="shared" si="34"/>
        <v>0</v>
      </c>
      <c r="AR96" s="8">
        <f t="shared" si="50"/>
        <v>406</v>
      </c>
      <c r="AT96" s="8">
        <v>30.8</v>
      </c>
      <c r="AU96" s="8">
        <v>30.8</v>
      </c>
      <c r="AW96" s="202">
        <v>32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 s="8">
        <f t="shared" si="51"/>
        <v>32</v>
      </c>
      <c r="BD96" s="202">
        <v>32</v>
      </c>
      <c r="BE96" s="202">
        <v>0</v>
      </c>
      <c r="BF96" s="202">
        <v>0</v>
      </c>
      <c r="BG96" s="202">
        <v>0</v>
      </c>
      <c r="BH96" s="202">
        <v>0</v>
      </c>
      <c r="BI96" s="202">
        <v>0</v>
      </c>
      <c r="BJ96" s="8">
        <f t="shared" si="52"/>
        <v>32</v>
      </c>
      <c r="BL96" s="8">
        <f t="shared" si="53"/>
        <v>30.8</v>
      </c>
      <c r="BM96" s="8">
        <f t="shared" si="54"/>
        <v>30.8</v>
      </c>
      <c r="BN96" s="8">
        <f t="shared" si="55"/>
        <v>32</v>
      </c>
      <c r="BO96" s="8">
        <f t="shared" si="56"/>
        <v>32</v>
      </c>
      <c r="BP96" s="139">
        <f t="shared" si="57"/>
        <v>-1.1999999999999993</v>
      </c>
      <c r="BQ96" s="139">
        <f t="shared" si="58"/>
        <v>-1.1999999999999993</v>
      </c>
    </row>
    <row r="97" spans="1:69">
      <c r="A97" s="8" t="s">
        <v>139</v>
      </c>
      <c r="B97" s="15">
        <f>'[3]13'!B99</f>
        <v>320</v>
      </c>
      <c r="C97" s="16">
        <f>'[3]13'!C99</f>
        <v>0</v>
      </c>
      <c r="D97" s="16">
        <f>'[3]13'!D99</f>
        <v>0</v>
      </c>
      <c r="E97" s="16">
        <f>'[3]13'!E99</f>
        <v>0</v>
      </c>
      <c r="F97" s="16">
        <f>'[3]13'!F99</f>
        <v>950</v>
      </c>
      <c r="G97" s="16">
        <f>'[3]13'!G99</f>
        <v>0</v>
      </c>
      <c r="H97" s="17">
        <f t="shared" si="59"/>
        <v>1270</v>
      </c>
      <c r="I97" s="15">
        <f>'[3]13'!J99</f>
        <v>320</v>
      </c>
      <c r="J97" s="16">
        <f>'[3]13'!K99</f>
        <v>0</v>
      </c>
      <c r="K97" s="16">
        <f>'[3]13'!L99</f>
        <v>0</v>
      </c>
      <c r="L97" s="16">
        <f>'[3]13'!M99</f>
        <v>0</v>
      </c>
      <c r="M97" s="16">
        <f>'[3]13'!N99</f>
        <v>150</v>
      </c>
      <c r="N97" s="16">
        <f>'[3]13'!O99</f>
        <v>0</v>
      </c>
      <c r="O97" s="17">
        <f t="shared" si="60"/>
        <v>470</v>
      </c>
      <c r="P97" s="18">
        <f>frq!C97</f>
        <v>1</v>
      </c>
      <c r="Q97" s="15">
        <f t="shared" si="33"/>
        <v>320</v>
      </c>
      <c r="R97" s="16">
        <f t="shared" si="33"/>
        <v>0</v>
      </c>
      <c r="S97" s="16">
        <f t="shared" si="33"/>
        <v>0</v>
      </c>
      <c r="T97" s="16">
        <f t="shared" si="33"/>
        <v>0</v>
      </c>
      <c r="U97" s="16">
        <f t="shared" si="33"/>
        <v>150</v>
      </c>
      <c r="V97" s="16">
        <f t="shared" si="32"/>
        <v>0</v>
      </c>
      <c r="W97" s="17">
        <f t="shared" si="61"/>
        <v>470</v>
      </c>
      <c r="X97" s="8">
        <f t="shared" si="36"/>
        <v>26.2</v>
      </c>
      <c r="Y97" s="8">
        <f t="shared" si="37"/>
        <v>0</v>
      </c>
      <c r="Z97" s="8">
        <f t="shared" si="38"/>
        <v>0</v>
      </c>
      <c r="AA97" s="8">
        <f t="shared" si="39"/>
        <v>0</v>
      </c>
      <c r="AB97" s="8">
        <f t="shared" si="40"/>
        <v>0</v>
      </c>
      <c r="AC97" s="8">
        <f t="shared" si="41"/>
        <v>0</v>
      </c>
      <c r="AD97" s="8">
        <f t="shared" si="42"/>
        <v>26.2</v>
      </c>
      <c r="AE97" s="8">
        <f t="shared" si="43"/>
        <v>26.2</v>
      </c>
      <c r="AF97" s="8">
        <f t="shared" si="44"/>
        <v>0</v>
      </c>
      <c r="AG97" s="8">
        <f t="shared" si="45"/>
        <v>0</v>
      </c>
      <c r="AH97" s="8">
        <f t="shared" si="46"/>
        <v>0</v>
      </c>
      <c r="AI97" s="8">
        <f t="shared" si="47"/>
        <v>0</v>
      </c>
      <c r="AJ97" s="8">
        <f t="shared" si="48"/>
        <v>0</v>
      </c>
      <c r="AK97" s="8">
        <f t="shared" si="49"/>
        <v>26.2</v>
      </c>
      <c r="AL97" s="8">
        <f t="shared" si="35"/>
        <v>267.60000000000002</v>
      </c>
      <c r="AM97" s="8">
        <f t="shared" si="35"/>
        <v>0</v>
      </c>
      <c r="AN97" s="8">
        <f t="shared" si="35"/>
        <v>0</v>
      </c>
      <c r="AO97" s="8">
        <f t="shared" si="34"/>
        <v>0</v>
      </c>
      <c r="AP97" s="8">
        <f t="shared" si="34"/>
        <v>150</v>
      </c>
      <c r="AQ97" s="8">
        <f t="shared" si="34"/>
        <v>0</v>
      </c>
      <c r="AR97" s="8">
        <f t="shared" si="50"/>
        <v>417.6</v>
      </c>
      <c r="AT97" s="8">
        <v>25.22</v>
      </c>
      <c r="AU97" s="8">
        <v>25.22</v>
      </c>
      <c r="AW97" s="202">
        <v>26.2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 s="8">
        <f t="shared" si="51"/>
        <v>26.2</v>
      </c>
      <c r="BD97" s="202">
        <v>26.2</v>
      </c>
      <c r="BE97" s="202">
        <v>0</v>
      </c>
      <c r="BF97" s="202">
        <v>0</v>
      </c>
      <c r="BG97" s="202">
        <v>0</v>
      </c>
      <c r="BH97" s="202">
        <v>0</v>
      </c>
      <c r="BI97" s="202">
        <v>0</v>
      </c>
      <c r="BJ97" s="8">
        <f t="shared" si="52"/>
        <v>26.2</v>
      </c>
      <c r="BL97" s="8">
        <f t="shared" si="53"/>
        <v>25.22</v>
      </c>
      <c r="BM97" s="8">
        <f t="shared" si="54"/>
        <v>25.22</v>
      </c>
      <c r="BN97" s="8">
        <f t="shared" si="55"/>
        <v>26.2</v>
      </c>
      <c r="BO97" s="8">
        <f t="shared" si="56"/>
        <v>26.2</v>
      </c>
      <c r="BP97" s="139">
        <f t="shared" si="57"/>
        <v>-0.98000000000000043</v>
      </c>
      <c r="BQ97" s="139">
        <f t="shared" si="58"/>
        <v>-0.98000000000000043</v>
      </c>
    </row>
    <row r="98" spans="1:69">
      <c r="A98" s="8" t="s">
        <v>140</v>
      </c>
      <c r="B98" s="15">
        <f>'[3]13'!B100</f>
        <v>320</v>
      </c>
      <c r="C98" s="16">
        <f>'[3]13'!C100</f>
        <v>0</v>
      </c>
      <c r="D98" s="16">
        <f>'[3]13'!D100</f>
        <v>0</v>
      </c>
      <c r="E98" s="16">
        <f>'[3]13'!E100</f>
        <v>0</v>
      </c>
      <c r="F98" s="16">
        <f>'[3]13'!F100</f>
        <v>950</v>
      </c>
      <c r="G98" s="16">
        <f>'[3]13'!G100</f>
        <v>0</v>
      </c>
      <c r="H98" s="17">
        <f t="shared" si="59"/>
        <v>1270</v>
      </c>
      <c r="I98" s="15">
        <f>'[3]13'!J100</f>
        <v>320</v>
      </c>
      <c r="J98" s="16">
        <f>'[3]13'!K100</f>
        <v>0</v>
      </c>
      <c r="K98" s="16">
        <f>'[3]13'!L100</f>
        <v>0</v>
      </c>
      <c r="L98" s="16">
        <f>'[3]13'!M100</f>
        <v>0</v>
      </c>
      <c r="M98" s="16">
        <f>'[3]13'!N100</f>
        <v>150</v>
      </c>
      <c r="N98" s="16">
        <f>'[3]13'!O100</f>
        <v>0</v>
      </c>
      <c r="O98" s="17">
        <f t="shared" si="60"/>
        <v>470</v>
      </c>
      <c r="P98" s="18">
        <f>frq!C98</f>
        <v>1</v>
      </c>
      <c r="Q98" s="15">
        <f t="shared" si="33"/>
        <v>320</v>
      </c>
      <c r="R98" s="16">
        <f t="shared" si="33"/>
        <v>0</v>
      </c>
      <c r="S98" s="16">
        <f t="shared" si="33"/>
        <v>0</v>
      </c>
      <c r="T98" s="16">
        <f t="shared" si="33"/>
        <v>0</v>
      </c>
      <c r="U98" s="16">
        <f t="shared" si="33"/>
        <v>150</v>
      </c>
      <c r="V98" s="16">
        <f t="shared" si="32"/>
        <v>0</v>
      </c>
      <c r="W98" s="17">
        <f t="shared" si="61"/>
        <v>470</v>
      </c>
      <c r="X98" s="8">
        <f t="shared" si="36"/>
        <v>26.2</v>
      </c>
      <c r="Y98" s="8">
        <f t="shared" si="37"/>
        <v>0</v>
      </c>
      <c r="Z98" s="8">
        <f t="shared" si="38"/>
        <v>0</v>
      </c>
      <c r="AA98" s="8">
        <f t="shared" si="39"/>
        <v>0</v>
      </c>
      <c r="AB98" s="8">
        <f t="shared" si="40"/>
        <v>0</v>
      </c>
      <c r="AC98" s="8">
        <f t="shared" si="41"/>
        <v>0</v>
      </c>
      <c r="AD98" s="8">
        <f t="shared" si="42"/>
        <v>26.2</v>
      </c>
      <c r="AE98" s="8">
        <f t="shared" si="43"/>
        <v>26.2</v>
      </c>
      <c r="AF98" s="8">
        <f t="shared" si="44"/>
        <v>0</v>
      </c>
      <c r="AG98" s="8">
        <f t="shared" si="45"/>
        <v>0</v>
      </c>
      <c r="AH98" s="8">
        <f t="shared" si="46"/>
        <v>0</v>
      </c>
      <c r="AI98" s="8">
        <f t="shared" si="47"/>
        <v>0</v>
      </c>
      <c r="AJ98" s="8">
        <f t="shared" si="48"/>
        <v>0</v>
      </c>
      <c r="AK98" s="8">
        <f t="shared" si="49"/>
        <v>26.2</v>
      </c>
      <c r="AL98" s="8">
        <f t="shared" si="35"/>
        <v>267.60000000000002</v>
      </c>
      <c r="AM98" s="8">
        <f t="shared" si="35"/>
        <v>0</v>
      </c>
      <c r="AN98" s="8">
        <f t="shared" si="35"/>
        <v>0</v>
      </c>
      <c r="AO98" s="8">
        <f t="shared" si="34"/>
        <v>0</v>
      </c>
      <c r="AP98" s="8">
        <f t="shared" si="34"/>
        <v>150</v>
      </c>
      <c r="AQ98" s="8">
        <f t="shared" si="34"/>
        <v>0</v>
      </c>
      <c r="AR98" s="8">
        <f t="shared" si="50"/>
        <v>417.6</v>
      </c>
      <c r="AT98" s="8">
        <v>25.22</v>
      </c>
      <c r="AU98" s="8">
        <v>25.22</v>
      </c>
      <c r="AW98" s="202">
        <v>26.2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 s="8">
        <f t="shared" si="51"/>
        <v>26.2</v>
      </c>
      <c r="BD98" s="202">
        <v>26.2</v>
      </c>
      <c r="BE98" s="202">
        <v>0</v>
      </c>
      <c r="BF98" s="202">
        <v>0</v>
      </c>
      <c r="BG98" s="202">
        <v>0</v>
      </c>
      <c r="BH98" s="202">
        <v>0</v>
      </c>
      <c r="BI98" s="202">
        <v>0</v>
      </c>
      <c r="BJ98" s="8">
        <f t="shared" si="52"/>
        <v>26.2</v>
      </c>
      <c r="BL98" s="8">
        <f t="shared" si="53"/>
        <v>25.22</v>
      </c>
      <c r="BM98" s="8">
        <f t="shared" si="54"/>
        <v>25.22</v>
      </c>
      <c r="BN98" s="8">
        <f t="shared" si="55"/>
        <v>26.2</v>
      </c>
      <c r="BO98" s="8">
        <f t="shared" si="56"/>
        <v>26.2</v>
      </c>
      <c r="BP98" s="139">
        <f t="shared" si="57"/>
        <v>-0.98000000000000043</v>
      </c>
      <c r="BQ98" s="139">
        <f t="shared" si="58"/>
        <v>-0.98000000000000043</v>
      </c>
    </row>
    <row r="99" spans="1:69">
      <c r="A99" s="8" t="s">
        <v>171</v>
      </c>
      <c r="B99" s="15">
        <f>SUM(B3:B98)/4000</f>
        <v>7.04</v>
      </c>
      <c r="C99" s="15">
        <f t="shared" ref="C99:BI99" si="62">SUM(C3:C98)/4000</f>
        <v>0.46</v>
      </c>
      <c r="D99" s="15">
        <f t="shared" si="62"/>
        <v>0</v>
      </c>
      <c r="E99" s="15">
        <f t="shared" si="62"/>
        <v>0</v>
      </c>
      <c r="F99" s="15">
        <f t="shared" si="62"/>
        <v>21.96</v>
      </c>
      <c r="G99" s="15">
        <f t="shared" si="62"/>
        <v>0.3</v>
      </c>
      <c r="H99" s="15">
        <f t="shared" si="62"/>
        <v>29.76</v>
      </c>
      <c r="I99" s="15">
        <f t="shared" si="62"/>
        <v>7.04</v>
      </c>
      <c r="J99" s="15">
        <f t="shared" si="62"/>
        <v>0.46</v>
      </c>
      <c r="K99" s="15">
        <f t="shared" si="62"/>
        <v>0</v>
      </c>
      <c r="L99" s="15">
        <f t="shared" si="62"/>
        <v>0</v>
      </c>
      <c r="M99" s="15">
        <f t="shared" si="62"/>
        <v>3.8275324999999998</v>
      </c>
      <c r="N99" s="15">
        <f t="shared" si="62"/>
        <v>0.3</v>
      </c>
      <c r="O99" s="15">
        <f t="shared" si="62"/>
        <v>11.627532500000001</v>
      </c>
      <c r="P99" s="15">
        <f t="shared" si="62"/>
        <v>2.4E-2</v>
      </c>
      <c r="Q99" s="15">
        <f t="shared" si="62"/>
        <v>7.04</v>
      </c>
      <c r="R99" s="15">
        <f t="shared" si="62"/>
        <v>0.46</v>
      </c>
      <c r="S99" s="15">
        <f t="shared" si="62"/>
        <v>0</v>
      </c>
      <c r="T99" s="15">
        <f t="shared" si="62"/>
        <v>0</v>
      </c>
      <c r="U99" s="15">
        <f t="shared" si="62"/>
        <v>3.8275324999999998</v>
      </c>
      <c r="V99" s="15">
        <f t="shared" si="62"/>
        <v>0.3</v>
      </c>
      <c r="W99" s="15">
        <f t="shared" si="62"/>
        <v>11.627532500000001</v>
      </c>
      <c r="X99" s="15">
        <f t="shared" si="62"/>
        <v>0.67869999999999986</v>
      </c>
      <c r="Y99" s="15">
        <f t="shared" si="62"/>
        <v>4.5999999999999999E-2</v>
      </c>
      <c r="Z99" s="15">
        <f t="shared" si="62"/>
        <v>0</v>
      </c>
      <c r="AA99" s="15">
        <f t="shared" si="62"/>
        <v>0</v>
      </c>
      <c r="AB99" s="15">
        <f t="shared" si="62"/>
        <v>1.1949999999999999E-3</v>
      </c>
      <c r="AC99" s="15">
        <f t="shared" si="62"/>
        <v>0</v>
      </c>
      <c r="AD99" s="15">
        <f t="shared" si="62"/>
        <v>0.72589499999999996</v>
      </c>
      <c r="AE99" s="15">
        <f t="shared" si="62"/>
        <v>0.65981499999999971</v>
      </c>
      <c r="AF99" s="15">
        <f t="shared" si="62"/>
        <v>4.5999999999999999E-2</v>
      </c>
      <c r="AG99" s="15">
        <f t="shared" si="62"/>
        <v>0</v>
      </c>
      <c r="AH99" s="15">
        <f t="shared" si="62"/>
        <v>0</v>
      </c>
      <c r="AI99" s="15">
        <f t="shared" si="62"/>
        <v>1.1949999999999999E-3</v>
      </c>
      <c r="AJ99" s="15">
        <f t="shared" si="62"/>
        <v>0</v>
      </c>
      <c r="AK99" s="15">
        <f t="shared" si="62"/>
        <v>0.70700999999999981</v>
      </c>
      <c r="AL99" s="15">
        <f t="shared" si="62"/>
        <v>5.7014849999999999</v>
      </c>
      <c r="AM99" s="15">
        <f t="shared" si="62"/>
        <v>0.36799999999999999</v>
      </c>
      <c r="AN99" s="15">
        <f t="shared" si="62"/>
        <v>0</v>
      </c>
      <c r="AO99" s="15">
        <f t="shared" si="62"/>
        <v>0</v>
      </c>
      <c r="AP99" s="15">
        <f t="shared" si="62"/>
        <v>3.825142500000001</v>
      </c>
      <c r="AQ99" s="15">
        <f t="shared" si="62"/>
        <v>0.3</v>
      </c>
      <c r="AR99" s="15">
        <f t="shared" si="62"/>
        <v>10.194627499999999</v>
      </c>
      <c r="AS99" s="15">
        <f t="shared" si="62"/>
        <v>0</v>
      </c>
      <c r="AT99" s="15">
        <f t="shared" si="62"/>
        <v>0.68701999999999963</v>
      </c>
      <c r="AU99" s="15">
        <f t="shared" si="62"/>
        <v>0.67460499999999957</v>
      </c>
      <c r="AV99" s="15">
        <f t="shared" si="62"/>
        <v>0</v>
      </c>
      <c r="AW99" s="15">
        <f t="shared" si="62"/>
        <v>0.67869999999999986</v>
      </c>
      <c r="AX99" s="15">
        <f t="shared" si="62"/>
        <v>4.5999999999999999E-2</v>
      </c>
      <c r="AY99" s="15">
        <f t="shared" si="62"/>
        <v>0</v>
      </c>
      <c r="AZ99" s="15">
        <f t="shared" si="62"/>
        <v>0</v>
      </c>
      <c r="BA99" s="15">
        <f t="shared" si="62"/>
        <v>1.1949999999999999E-3</v>
      </c>
      <c r="BB99" s="15">
        <f t="shared" si="62"/>
        <v>0</v>
      </c>
      <c r="BC99" s="15">
        <f t="shared" si="62"/>
        <v>0.72589499999999996</v>
      </c>
      <c r="BD99" s="15">
        <f t="shared" si="62"/>
        <v>0.65981499999999971</v>
      </c>
      <c r="BE99" s="15">
        <f t="shared" si="62"/>
        <v>4.5999999999999999E-2</v>
      </c>
      <c r="BF99" s="15">
        <f t="shared" si="62"/>
        <v>0</v>
      </c>
      <c r="BG99" s="15">
        <f t="shared" si="62"/>
        <v>0</v>
      </c>
      <c r="BH99" s="15">
        <f t="shared" si="62"/>
        <v>1.1949999999999999E-3</v>
      </c>
      <c r="BI99" s="15">
        <f t="shared" si="62"/>
        <v>0</v>
      </c>
      <c r="BJ99" s="15">
        <f t="shared" ref="BJ99:BQ99" si="63">SUM(BJ3:BJ98)/4000</f>
        <v>0.70700999999999981</v>
      </c>
      <c r="BK99" s="15"/>
      <c r="BL99" s="15">
        <f t="shared" si="63"/>
        <v>0.68701999999999963</v>
      </c>
      <c r="BM99" s="15">
        <f t="shared" si="63"/>
        <v>0.67460499999999957</v>
      </c>
      <c r="BN99" s="15">
        <f t="shared" si="63"/>
        <v>0.72589499999999996</v>
      </c>
      <c r="BO99" s="15">
        <f t="shared" si="63"/>
        <v>0.70700999999999981</v>
      </c>
      <c r="BP99" s="15">
        <f t="shared" si="63"/>
        <v>-3.8875000000000028E-2</v>
      </c>
      <c r="BQ99" s="15">
        <f t="shared" si="63"/>
        <v>-3.2405000000000038E-2</v>
      </c>
    </row>
    <row r="101" spans="1:69">
      <c r="A101" s="8">
        <v>1</v>
      </c>
      <c r="B101" s="15">
        <v>2</v>
      </c>
      <c r="C101" s="8">
        <v>3</v>
      </c>
      <c r="D101" s="15">
        <v>4</v>
      </c>
      <c r="E101" s="8">
        <v>5</v>
      </c>
      <c r="F101" s="15">
        <v>6</v>
      </c>
      <c r="G101" s="8">
        <v>7</v>
      </c>
      <c r="H101" s="15">
        <v>8</v>
      </c>
      <c r="I101" s="8">
        <v>9</v>
      </c>
      <c r="J101" s="15">
        <v>10</v>
      </c>
      <c r="K101" s="8">
        <v>11</v>
      </c>
      <c r="L101" s="15">
        <v>12</v>
      </c>
      <c r="M101" s="8">
        <v>13</v>
      </c>
      <c r="N101" s="15">
        <v>14</v>
      </c>
      <c r="O101" s="8">
        <v>15</v>
      </c>
      <c r="P101" s="15">
        <v>16</v>
      </c>
      <c r="Q101" s="8">
        <v>17</v>
      </c>
      <c r="R101" s="15">
        <v>18</v>
      </c>
      <c r="S101" s="8">
        <v>19</v>
      </c>
      <c r="T101" s="15">
        <v>20</v>
      </c>
      <c r="U101" s="8">
        <v>21</v>
      </c>
      <c r="V101" s="15">
        <v>22</v>
      </c>
      <c r="W101" s="8">
        <v>23</v>
      </c>
      <c r="X101" s="15">
        <v>24</v>
      </c>
      <c r="Y101" s="8">
        <v>25</v>
      </c>
      <c r="Z101" s="15">
        <v>26</v>
      </c>
      <c r="AA101" s="8">
        <v>27</v>
      </c>
      <c r="AB101" s="15">
        <v>28</v>
      </c>
      <c r="AC101" s="8">
        <v>29</v>
      </c>
      <c r="AD101" s="15">
        <v>30</v>
      </c>
      <c r="AE101" s="8">
        <v>31</v>
      </c>
      <c r="AF101" s="15">
        <v>32</v>
      </c>
      <c r="AG101" s="8">
        <v>33</v>
      </c>
      <c r="AH101" s="15">
        <v>34</v>
      </c>
      <c r="AI101" s="8">
        <v>35</v>
      </c>
      <c r="AJ101" s="15">
        <v>36</v>
      </c>
      <c r="AK101" s="8">
        <v>37</v>
      </c>
      <c r="AL101" s="15">
        <v>38</v>
      </c>
      <c r="AM101" s="8">
        <v>39</v>
      </c>
      <c r="AN101" s="15">
        <v>40</v>
      </c>
      <c r="AO101" s="8">
        <v>41</v>
      </c>
      <c r="AP101" s="15">
        <v>42</v>
      </c>
      <c r="AQ101" s="8">
        <v>43</v>
      </c>
      <c r="AR101" s="15">
        <v>44</v>
      </c>
      <c r="AS101" s="8">
        <v>45</v>
      </c>
      <c r="AT101" s="15">
        <v>46</v>
      </c>
      <c r="AU101" s="8">
        <v>47</v>
      </c>
      <c r="AV101" s="15">
        <v>48</v>
      </c>
      <c r="AW101" s="8">
        <v>49</v>
      </c>
      <c r="AX101" s="15">
        <v>50</v>
      </c>
      <c r="AY101" s="8">
        <v>51</v>
      </c>
      <c r="AZ101" s="15">
        <v>52</v>
      </c>
      <c r="BA101" s="8">
        <v>53</v>
      </c>
      <c r="BB101" s="15">
        <v>54</v>
      </c>
      <c r="BC101" s="8">
        <v>55</v>
      </c>
      <c r="BD101" s="15">
        <v>56</v>
      </c>
      <c r="BE101" s="8">
        <v>57</v>
      </c>
      <c r="BF101" s="15">
        <v>58</v>
      </c>
      <c r="BG101" s="8">
        <v>59</v>
      </c>
      <c r="BH101" s="15">
        <v>60</v>
      </c>
      <c r="BI101" s="8">
        <v>61</v>
      </c>
      <c r="BJ101" s="15">
        <v>62</v>
      </c>
      <c r="BL101" s="15"/>
      <c r="BN101" s="15"/>
      <c r="BP101" s="15"/>
    </row>
  </sheetData>
  <mergeCells count="4">
    <mergeCell ref="AW1:BB1"/>
    <mergeCell ref="BD1:BI1"/>
    <mergeCell ref="BN1:BO1"/>
    <mergeCell ref="BP1:BQ1"/>
  </mergeCells>
  <pageMargins left="0.7" right="0.7" top="0.75" bottom="0.75" header="0.3" footer="0.3"/>
  <pageSetup paperSize="9" orientation="portrait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2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M27" sqref="M26:M27"/>
    </sheetView>
  </sheetViews>
  <sheetFormatPr defaultRowHeight="12.75"/>
  <cols>
    <col min="1" max="1" width="11.7109375" style="8" customWidth="1"/>
    <col min="2" max="2" width="9.140625" style="15"/>
    <col min="3" max="4" width="9.140625" style="16"/>
    <col min="5" max="5" width="12.140625" style="17" customWidth="1"/>
    <col min="6" max="224" width="9.140625" style="8"/>
    <col min="225" max="225" width="11.7109375" style="8" customWidth="1"/>
    <col min="226" max="228" width="9.140625" style="8"/>
    <col min="229" max="229" width="12.140625" style="8" customWidth="1"/>
    <col min="230" max="230" width="9.7109375" style="8" customWidth="1"/>
    <col min="231" max="232" width="9.140625" style="8"/>
    <col min="233" max="233" width="9.7109375" style="8" customWidth="1"/>
    <col min="234" max="234" width="9.140625" style="8"/>
    <col min="235" max="236" width="11" style="8" customWidth="1"/>
    <col min="237" max="237" width="9.85546875" style="8" customWidth="1"/>
    <col min="238" max="245" width="9.140625" style="8"/>
    <col min="246" max="246" width="9.7109375" style="8" customWidth="1"/>
    <col min="247" max="248" width="9.140625" style="8"/>
    <col min="249" max="249" width="9.7109375" style="8" customWidth="1"/>
    <col min="250" max="250" width="9.140625" style="8"/>
    <col min="251" max="252" width="11" style="8" customWidth="1"/>
    <col min="253" max="253" width="9.85546875" style="8" customWidth="1"/>
    <col min="254" max="480" width="9.140625" style="8"/>
    <col min="481" max="481" width="11.7109375" style="8" customWidth="1"/>
    <col min="482" max="484" width="9.140625" style="8"/>
    <col min="485" max="485" width="12.140625" style="8" customWidth="1"/>
    <col min="486" max="486" width="9.7109375" style="8" customWidth="1"/>
    <col min="487" max="488" width="9.140625" style="8"/>
    <col min="489" max="489" width="9.7109375" style="8" customWidth="1"/>
    <col min="490" max="490" width="9.140625" style="8"/>
    <col min="491" max="492" width="11" style="8" customWidth="1"/>
    <col min="493" max="493" width="9.85546875" style="8" customWidth="1"/>
    <col min="494" max="501" width="9.140625" style="8"/>
    <col min="502" max="502" width="9.7109375" style="8" customWidth="1"/>
    <col min="503" max="504" width="9.140625" style="8"/>
    <col min="505" max="505" width="9.7109375" style="8" customWidth="1"/>
    <col min="506" max="506" width="9.140625" style="8"/>
    <col min="507" max="508" width="11" style="8" customWidth="1"/>
    <col min="509" max="509" width="9.85546875" style="8" customWidth="1"/>
    <col min="510" max="736" width="9.140625" style="8"/>
    <col min="737" max="737" width="11.7109375" style="8" customWidth="1"/>
    <col min="738" max="740" width="9.140625" style="8"/>
    <col min="741" max="741" width="12.140625" style="8" customWidth="1"/>
    <col min="742" max="742" width="9.7109375" style="8" customWidth="1"/>
    <col min="743" max="744" width="9.140625" style="8"/>
    <col min="745" max="745" width="9.7109375" style="8" customWidth="1"/>
    <col min="746" max="746" width="9.140625" style="8"/>
    <col min="747" max="748" width="11" style="8" customWidth="1"/>
    <col min="749" max="749" width="9.85546875" style="8" customWidth="1"/>
    <col min="750" max="757" width="9.140625" style="8"/>
    <col min="758" max="758" width="9.7109375" style="8" customWidth="1"/>
    <col min="759" max="760" width="9.140625" style="8"/>
    <col min="761" max="761" width="9.7109375" style="8" customWidth="1"/>
    <col min="762" max="762" width="9.140625" style="8"/>
    <col min="763" max="764" width="11" style="8" customWidth="1"/>
    <col min="765" max="765" width="9.85546875" style="8" customWidth="1"/>
    <col min="766" max="992" width="9.140625" style="8"/>
    <col min="993" max="993" width="11.7109375" style="8" customWidth="1"/>
    <col min="994" max="996" width="9.140625" style="8"/>
    <col min="997" max="997" width="12.140625" style="8" customWidth="1"/>
    <col min="998" max="998" width="9.7109375" style="8" customWidth="1"/>
    <col min="999" max="1000" width="9.140625" style="8"/>
    <col min="1001" max="1001" width="9.7109375" style="8" customWidth="1"/>
    <col min="1002" max="1002" width="9.140625" style="8"/>
    <col min="1003" max="1004" width="11" style="8" customWidth="1"/>
    <col min="1005" max="1005" width="9.85546875" style="8" customWidth="1"/>
    <col min="1006" max="1013" width="9.140625" style="8"/>
    <col min="1014" max="1014" width="9.7109375" style="8" customWidth="1"/>
    <col min="1015" max="1016" width="9.140625" style="8"/>
    <col min="1017" max="1017" width="9.7109375" style="8" customWidth="1"/>
    <col min="1018" max="1018" width="9.140625" style="8"/>
    <col min="1019" max="1020" width="11" style="8" customWidth="1"/>
    <col min="1021" max="1021" width="9.85546875" style="8" customWidth="1"/>
    <col min="1022" max="1248" width="9.140625" style="8"/>
    <col min="1249" max="1249" width="11.7109375" style="8" customWidth="1"/>
    <col min="1250" max="1252" width="9.140625" style="8"/>
    <col min="1253" max="1253" width="12.140625" style="8" customWidth="1"/>
    <col min="1254" max="1254" width="9.7109375" style="8" customWidth="1"/>
    <col min="1255" max="1256" width="9.140625" style="8"/>
    <col min="1257" max="1257" width="9.7109375" style="8" customWidth="1"/>
    <col min="1258" max="1258" width="9.140625" style="8"/>
    <col min="1259" max="1260" width="11" style="8" customWidth="1"/>
    <col min="1261" max="1261" width="9.85546875" style="8" customWidth="1"/>
    <col min="1262" max="1269" width="9.140625" style="8"/>
    <col min="1270" max="1270" width="9.7109375" style="8" customWidth="1"/>
    <col min="1271" max="1272" width="9.140625" style="8"/>
    <col min="1273" max="1273" width="9.7109375" style="8" customWidth="1"/>
    <col min="1274" max="1274" width="9.140625" style="8"/>
    <col min="1275" max="1276" width="11" style="8" customWidth="1"/>
    <col min="1277" max="1277" width="9.85546875" style="8" customWidth="1"/>
    <col min="1278" max="1504" width="9.140625" style="8"/>
    <col min="1505" max="1505" width="11.7109375" style="8" customWidth="1"/>
    <col min="1506" max="1508" width="9.140625" style="8"/>
    <col min="1509" max="1509" width="12.140625" style="8" customWidth="1"/>
    <col min="1510" max="1510" width="9.7109375" style="8" customWidth="1"/>
    <col min="1511" max="1512" width="9.140625" style="8"/>
    <col min="1513" max="1513" width="9.7109375" style="8" customWidth="1"/>
    <col min="1514" max="1514" width="9.140625" style="8"/>
    <col min="1515" max="1516" width="11" style="8" customWidth="1"/>
    <col min="1517" max="1517" width="9.85546875" style="8" customWidth="1"/>
    <col min="1518" max="1525" width="9.140625" style="8"/>
    <col min="1526" max="1526" width="9.7109375" style="8" customWidth="1"/>
    <col min="1527" max="1528" width="9.140625" style="8"/>
    <col min="1529" max="1529" width="9.7109375" style="8" customWidth="1"/>
    <col min="1530" max="1530" width="9.140625" style="8"/>
    <col min="1531" max="1532" width="11" style="8" customWidth="1"/>
    <col min="1533" max="1533" width="9.85546875" style="8" customWidth="1"/>
    <col min="1534" max="1760" width="9.140625" style="8"/>
    <col min="1761" max="1761" width="11.7109375" style="8" customWidth="1"/>
    <col min="1762" max="1764" width="9.140625" style="8"/>
    <col min="1765" max="1765" width="12.140625" style="8" customWidth="1"/>
    <col min="1766" max="1766" width="9.7109375" style="8" customWidth="1"/>
    <col min="1767" max="1768" width="9.140625" style="8"/>
    <col min="1769" max="1769" width="9.7109375" style="8" customWidth="1"/>
    <col min="1770" max="1770" width="9.140625" style="8"/>
    <col min="1771" max="1772" width="11" style="8" customWidth="1"/>
    <col min="1773" max="1773" width="9.85546875" style="8" customWidth="1"/>
    <col min="1774" max="1781" width="9.140625" style="8"/>
    <col min="1782" max="1782" width="9.7109375" style="8" customWidth="1"/>
    <col min="1783" max="1784" width="9.140625" style="8"/>
    <col min="1785" max="1785" width="9.7109375" style="8" customWidth="1"/>
    <col min="1786" max="1786" width="9.140625" style="8"/>
    <col min="1787" max="1788" width="11" style="8" customWidth="1"/>
    <col min="1789" max="1789" width="9.85546875" style="8" customWidth="1"/>
    <col min="1790" max="2016" width="9.140625" style="8"/>
    <col min="2017" max="2017" width="11.7109375" style="8" customWidth="1"/>
    <col min="2018" max="2020" width="9.140625" style="8"/>
    <col min="2021" max="2021" width="12.140625" style="8" customWidth="1"/>
    <col min="2022" max="2022" width="9.7109375" style="8" customWidth="1"/>
    <col min="2023" max="2024" width="9.140625" style="8"/>
    <col min="2025" max="2025" width="9.7109375" style="8" customWidth="1"/>
    <col min="2026" max="2026" width="9.140625" style="8"/>
    <col min="2027" max="2028" width="11" style="8" customWidth="1"/>
    <col min="2029" max="2029" width="9.85546875" style="8" customWidth="1"/>
    <col min="2030" max="2037" width="9.140625" style="8"/>
    <col min="2038" max="2038" width="9.7109375" style="8" customWidth="1"/>
    <col min="2039" max="2040" width="9.140625" style="8"/>
    <col min="2041" max="2041" width="9.7109375" style="8" customWidth="1"/>
    <col min="2042" max="2042" width="9.140625" style="8"/>
    <col min="2043" max="2044" width="11" style="8" customWidth="1"/>
    <col min="2045" max="2045" width="9.85546875" style="8" customWidth="1"/>
    <col min="2046" max="2272" width="9.140625" style="8"/>
    <col min="2273" max="2273" width="11.7109375" style="8" customWidth="1"/>
    <col min="2274" max="2276" width="9.140625" style="8"/>
    <col min="2277" max="2277" width="12.140625" style="8" customWidth="1"/>
    <col min="2278" max="2278" width="9.7109375" style="8" customWidth="1"/>
    <col min="2279" max="2280" width="9.140625" style="8"/>
    <col min="2281" max="2281" width="9.7109375" style="8" customWidth="1"/>
    <col min="2282" max="2282" width="9.140625" style="8"/>
    <col min="2283" max="2284" width="11" style="8" customWidth="1"/>
    <col min="2285" max="2285" width="9.85546875" style="8" customWidth="1"/>
    <col min="2286" max="2293" width="9.140625" style="8"/>
    <col min="2294" max="2294" width="9.7109375" style="8" customWidth="1"/>
    <col min="2295" max="2296" width="9.140625" style="8"/>
    <col min="2297" max="2297" width="9.7109375" style="8" customWidth="1"/>
    <col min="2298" max="2298" width="9.140625" style="8"/>
    <col min="2299" max="2300" width="11" style="8" customWidth="1"/>
    <col min="2301" max="2301" width="9.85546875" style="8" customWidth="1"/>
    <col min="2302" max="2528" width="9.140625" style="8"/>
    <col min="2529" max="2529" width="11.7109375" style="8" customWidth="1"/>
    <col min="2530" max="2532" width="9.140625" style="8"/>
    <col min="2533" max="2533" width="12.140625" style="8" customWidth="1"/>
    <col min="2534" max="2534" width="9.7109375" style="8" customWidth="1"/>
    <col min="2535" max="2536" width="9.140625" style="8"/>
    <col min="2537" max="2537" width="9.7109375" style="8" customWidth="1"/>
    <col min="2538" max="2538" width="9.140625" style="8"/>
    <col min="2539" max="2540" width="11" style="8" customWidth="1"/>
    <col min="2541" max="2541" width="9.85546875" style="8" customWidth="1"/>
    <col min="2542" max="2549" width="9.140625" style="8"/>
    <col min="2550" max="2550" width="9.7109375" style="8" customWidth="1"/>
    <col min="2551" max="2552" width="9.140625" style="8"/>
    <col min="2553" max="2553" width="9.7109375" style="8" customWidth="1"/>
    <col min="2554" max="2554" width="9.140625" style="8"/>
    <col min="2555" max="2556" width="11" style="8" customWidth="1"/>
    <col min="2557" max="2557" width="9.85546875" style="8" customWidth="1"/>
    <col min="2558" max="2784" width="9.140625" style="8"/>
    <col min="2785" max="2785" width="11.7109375" style="8" customWidth="1"/>
    <col min="2786" max="2788" width="9.140625" style="8"/>
    <col min="2789" max="2789" width="12.140625" style="8" customWidth="1"/>
    <col min="2790" max="2790" width="9.7109375" style="8" customWidth="1"/>
    <col min="2791" max="2792" width="9.140625" style="8"/>
    <col min="2793" max="2793" width="9.7109375" style="8" customWidth="1"/>
    <col min="2794" max="2794" width="9.140625" style="8"/>
    <col min="2795" max="2796" width="11" style="8" customWidth="1"/>
    <col min="2797" max="2797" width="9.85546875" style="8" customWidth="1"/>
    <col min="2798" max="2805" width="9.140625" style="8"/>
    <col min="2806" max="2806" width="9.7109375" style="8" customWidth="1"/>
    <col min="2807" max="2808" width="9.140625" style="8"/>
    <col min="2809" max="2809" width="9.7109375" style="8" customWidth="1"/>
    <col min="2810" max="2810" width="9.140625" style="8"/>
    <col min="2811" max="2812" width="11" style="8" customWidth="1"/>
    <col min="2813" max="2813" width="9.85546875" style="8" customWidth="1"/>
    <col min="2814" max="3040" width="9.140625" style="8"/>
    <col min="3041" max="3041" width="11.7109375" style="8" customWidth="1"/>
    <col min="3042" max="3044" width="9.140625" style="8"/>
    <col min="3045" max="3045" width="12.140625" style="8" customWidth="1"/>
    <col min="3046" max="3046" width="9.7109375" style="8" customWidth="1"/>
    <col min="3047" max="3048" width="9.140625" style="8"/>
    <col min="3049" max="3049" width="9.7109375" style="8" customWidth="1"/>
    <col min="3050" max="3050" width="9.140625" style="8"/>
    <col min="3051" max="3052" width="11" style="8" customWidth="1"/>
    <col min="3053" max="3053" width="9.85546875" style="8" customWidth="1"/>
    <col min="3054" max="3061" width="9.140625" style="8"/>
    <col min="3062" max="3062" width="9.7109375" style="8" customWidth="1"/>
    <col min="3063" max="3064" width="9.140625" style="8"/>
    <col min="3065" max="3065" width="9.7109375" style="8" customWidth="1"/>
    <col min="3066" max="3066" width="9.140625" style="8"/>
    <col min="3067" max="3068" width="11" style="8" customWidth="1"/>
    <col min="3069" max="3069" width="9.85546875" style="8" customWidth="1"/>
    <col min="3070" max="3296" width="9.140625" style="8"/>
    <col min="3297" max="3297" width="11.7109375" style="8" customWidth="1"/>
    <col min="3298" max="3300" width="9.140625" style="8"/>
    <col min="3301" max="3301" width="12.140625" style="8" customWidth="1"/>
    <col min="3302" max="3302" width="9.7109375" style="8" customWidth="1"/>
    <col min="3303" max="3304" width="9.140625" style="8"/>
    <col min="3305" max="3305" width="9.7109375" style="8" customWidth="1"/>
    <col min="3306" max="3306" width="9.140625" style="8"/>
    <col min="3307" max="3308" width="11" style="8" customWidth="1"/>
    <col min="3309" max="3309" width="9.85546875" style="8" customWidth="1"/>
    <col min="3310" max="3317" width="9.140625" style="8"/>
    <col min="3318" max="3318" width="9.7109375" style="8" customWidth="1"/>
    <col min="3319" max="3320" width="9.140625" style="8"/>
    <col min="3321" max="3321" width="9.7109375" style="8" customWidth="1"/>
    <col min="3322" max="3322" width="9.140625" style="8"/>
    <col min="3323" max="3324" width="11" style="8" customWidth="1"/>
    <col min="3325" max="3325" width="9.85546875" style="8" customWidth="1"/>
    <col min="3326" max="3552" width="9.140625" style="8"/>
    <col min="3553" max="3553" width="11.7109375" style="8" customWidth="1"/>
    <col min="3554" max="3556" width="9.140625" style="8"/>
    <col min="3557" max="3557" width="12.140625" style="8" customWidth="1"/>
    <col min="3558" max="3558" width="9.7109375" style="8" customWidth="1"/>
    <col min="3559" max="3560" width="9.140625" style="8"/>
    <col min="3561" max="3561" width="9.7109375" style="8" customWidth="1"/>
    <col min="3562" max="3562" width="9.140625" style="8"/>
    <col min="3563" max="3564" width="11" style="8" customWidth="1"/>
    <col min="3565" max="3565" width="9.85546875" style="8" customWidth="1"/>
    <col min="3566" max="3573" width="9.140625" style="8"/>
    <col min="3574" max="3574" width="9.7109375" style="8" customWidth="1"/>
    <col min="3575" max="3576" width="9.140625" style="8"/>
    <col min="3577" max="3577" width="9.7109375" style="8" customWidth="1"/>
    <col min="3578" max="3578" width="9.140625" style="8"/>
    <col min="3579" max="3580" width="11" style="8" customWidth="1"/>
    <col min="3581" max="3581" width="9.85546875" style="8" customWidth="1"/>
    <col min="3582" max="3808" width="9.140625" style="8"/>
    <col min="3809" max="3809" width="11.7109375" style="8" customWidth="1"/>
    <col min="3810" max="3812" width="9.140625" style="8"/>
    <col min="3813" max="3813" width="12.140625" style="8" customWidth="1"/>
    <col min="3814" max="3814" width="9.7109375" style="8" customWidth="1"/>
    <col min="3815" max="3816" width="9.140625" style="8"/>
    <col min="3817" max="3817" width="9.7109375" style="8" customWidth="1"/>
    <col min="3818" max="3818" width="9.140625" style="8"/>
    <col min="3819" max="3820" width="11" style="8" customWidth="1"/>
    <col min="3821" max="3821" width="9.85546875" style="8" customWidth="1"/>
    <col min="3822" max="3829" width="9.140625" style="8"/>
    <col min="3830" max="3830" width="9.7109375" style="8" customWidth="1"/>
    <col min="3831" max="3832" width="9.140625" style="8"/>
    <col min="3833" max="3833" width="9.7109375" style="8" customWidth="1"/>
    <col min="3834" max="3834" width="9.140625" style="8"/>
    <col min="3835" max="3836" width="11" style="8" customWidth="1"/>
    <col min="3837" max="3837" width="9.85546875" style="8" customWidth="1"/>
    <col min="3838" max="4064" width="9.140625" style="8"/>
    <col min="4065" max="4065" width="11.7109375" style="8" customWidth="1"/>
    <col min="4066" max="4068" width="9.140625" style="8"/>
    <col min="4069" max="4069" width="12.140625" style="8" customWidth="1"/>
    <col min="4070" max="4070" width="9.7109375" style="8" customWidth="1"/>
    <col min="4071" max="4072" width="9.140625" style="8"/>
    <col min="4073" max="4073" width="9.7109375" style="8" customWidth="1"/>
    <col min="4074" max="4074" width="9.140625" style="8"/>
    <col min="4075" max="4076" width="11" style="8" customWidth="1"/>
    <col min="4077" max="4077" width="9.85546875" style="8" customWidth="1"/>
    <col min="4078" max="4085" width="9.140625" style="8"/>
    <col min="4086" max="4086" width="9.7109375" style="8" customWidth="1"/>
    <col min="4087" max="4088" width="9.140625" style="8"/>
    <col min="4089" max="4089" width="9.7109375" style="8" customWidth="1"/>
    <col min="4090" max="4090" width="9.140625" style="8"/>
    <col min="4091" max="4092" width="11" style="8" customWidth="1"/>
    <col min="4093" max="4093" width="9.85546875" style="8" customWidth="1"/>
    <col min="4094" max="4320" width="9.140625" style="8"/>
    <col min="4321" max="4321" width="11.7109375" style="8" customWidth="1"/>
    <col min="4322" max="4324" width="9.140625" style="8"/>
    <col min="4325" max="4325" width="12.140625" style="8" customWidth="1"/>
    <col min="4326" max="4326" width="9.7109375" style="8" customWidth="1"/>
    <col min="4327" max="4328" width="9.140625" style="8"/>
    <col min="4329" max="4329" width="9.7109375" style="8" customWidth="1"/>
    <col min="4330" max="4330" width="9.140625" style="8"/>
    <col min="4331" max="4332" width="11" style="8" customWidth="1"/>
    <col min="4333" max="4333" width="9.85546875" style="8" customWidth="1"/>
    <col min="4334" max="4341" width="9.140625" style="8"/>
    <col min="4342" max="4342" width="9.7109375" style="8" customWidth="1"/>
    <col min="4343" max="4344" width="9.140625" style="8"/>
    <col min="4345" max="4345" width="9.7109375" style="8" customWidth="1"/>
    <col min="4346" max="4346" width="9.140625" style="8"/>
    <col min="4347" max="4348" width="11" style="8" customWidth="1"/>
    <col min="4349" max="4349" width="9.85546875" style="8" customWidth="1"/>
    <col min="4350" max="4576" width="9.140625" style="8"/>
    <col min="4577" max="4577" width="11.7109375" style="8" customWidth="1"/>
    <col min="4578" max="4580" width="9.140625" style="8"/>
    <col min="4581" max="4581" width="12.140625" style="8" customWidth="1"/>
    <col min="4582" max="4582" width="9.7109375" style="8" customWidth="1"/>
    <col min="4583" max="4584" width="9.140625" style="8"/>
    <col min="4585" max="4585" width="9.7109375" style="8" customWidth="1"/>
    <col min="4586" max="4586" width="9.140625" style="8"/>
    <col min="4587" max="4588" width="11" style="8" customWidth="1"/>
    <col min="4589" max="4589" width="9.85546875" style="8" customWidth="1"/>
    <col min="4590" max="4597" width="9.140625" style="8"/>
    <col min="4598" max="4598" width="9.7109375" style="8" customWidth="1"/>
    <col min="4599" max="4600" width="9.140625" style="8"/>
    <col min="4601" max="4601" width="9.7109375" style="8" customWidth="1"/>
    <col min="4602" max="4602" width="9.140625" style="8"/>
    <col min="4603" max="4604" width="11" style="8" customWidth="1"/>
    <col min="4605" max="4605" width="9.85546875" style="8" customWidth="1"/>
    <col min="4606" max="4832" width="9.140625" style="8"/>
    <col min="4833" max="4833" width="11.7109375" style="8" customWidth="1"/>
    <col min="4834" max="4836" width="9.140625" style="8"/>
    <col min="4837" max="4837" width="12.140625" style="8" customWidth="1"/>
    <col min="4838" max="4838" width="9.7109375" style="8" customWidth="1"/>
    <col min="4839" max="4840" width="9.140625" style="8"/>
    <col min="4841" max="4841" width="9.7109375" style="8" customWidth="1"/>
    <col min="4842" max="4842" width="9.140625" style="8"/>
    <col min="4843" max="4844" width="11" style="8" customWidth="1"/>
    <col min="4845" max="4845" width="9.85546875" style="8" customWidth="1"/>
    <col min="4846" max="4853" width="9.140625" style="8"/>
    <col min="4854" max="4854" width="9.7109375" style="8" customWidth="1"/>
    <col min="4855" max="4856" width="9.140625" style="8"/>
    <col min="4857" max="4857" width="9.7109375" style="8" customWidth="1"/>
    <col min="4858" max="4858" width="9.140625" style="8"/>
    <col min="4859" max="4860" width="11" style="8" customWidth="1"/>
    <col min="4861" max="4861" width="9.85546875" style="8" customWidth="1"/>
    <col min="4862" max="5088" width="9.140625" style="8"/>
    <col min="5089" max="5089" width="11.7109375" style="8" customWidth="1"/>
    <col min="5090" max="5092" width="9.140625" style="8"/>
    <col min="5093" max="5093" width="12.140625" style="8" customWidth="1"/>
    <col min="5094" max="5094" width="9.7109375" style="8" customWidth="1"/>
    <col min="5095" max="5096" width="9.140625" style="8"/>
    <col min="5097" max="5097" width="9.7109375" style="8" customWidth="1"/>
    <col min="5098" max="5098" width="9.140625" style="8"/>
    <col min="5099" max="5100" width="11" style="8" customWidth="1"/>
    <col min="5101" max="5101" width="9.85546875" style="8" customWidth="1"/>
    <col min="5102" max="5109" width="9.140625" style="8"/>
    <col min="5110" max="5110" width="9.7109375" style="8" customWidth="1"/>
    <col min="5111" max="5112" width="9.140625" style="8"/>
    <col min="5113" max="5113" width="9.7109375" style="8" customWidth="1"/>
    <col min="5114" max="5114" width="9.140625" style="8"/>
    <col min="5115" max="5116" width="11" style="8" customWidth="1"/>
    <col min="5117" max="5117" width="9.85546875" style="8" customWidth="1"/>
    <col min="5118" max="5344" width="9.140625" style="8"/>
    <col min="5345" max="5345" width="11.7109375" style="8" customWidth="1"/>
    <col min="5346" max="5348" width="9.140625" style="8"/>
    <col min="5349" max="5349" width="12.140625" style="8" customWidth="1"/>
    <col min="5350" max="5350" width="9.7109375" style="8" customWidth="1"/>
    <col min="5351" max="5352" width="9.140625" style="8"/>
    <col min="5353" max="5353" width="9.7109375" style="8" customWidth="1"/>
    <col min="5354" max="5354" width="9.140625" style="8"/>
    <col min="5355" max="5356" width="11" style="8" customWidth="1"/>
    <col min="5357" max="5357" width="9.85546875" style="8" customWidth="1"/>
    <col min="5358" max="5365" width="9.140625" style="8"/>
    <col min="5366" max="5366" width="9.7109375" style="8" customWidth="1"/>
    <col min="5367" max="5368" width="9.140625" style="8"/>
    <col min="5369" max="5369" width="9.7109375" style="8" customWidth="1"/>
    <col min="5370" max="5370" width="9.140625" style="8"/>
    <col min="5371" max="5372" width="11" style="8" customWidth="1"/>
    <col min="5373" max="5373" width="9.85546875" style="8" customWidth="1"/>
    <col min="5374" max="5600" width="9.140625" style="8"/>
    <col min="5601" max="5601" width="11.7109375" style="8" customWidth="1"/>
    <col min="5602" max="5604" width="9.140625" style="8"/>
    <col min="5605" max="5605" width="12.140625" style="8" customWidth="1"/>
    <col min="5606" max="5606" width="9.7109375" style="8" customWidth="1"/>
    <col min="5607" max="5608" width="9.140625" style="8"/>
    <col min="5609" max="5609" width="9.7109375" style="8" customWidth="1"/>
    <col min="5610" max="5610" width="9.140625" style="8"/>
    <col min="5611" max="5612" width="11" style="8" customWidth="1"/>
    <col min="5613" max="5613" width="9.85546875" style="8" customWidth="1"/>
    <col min="5614" max="5621" width="9.140625" style="8"/>
    <col min="5622" max="5622" width="9.7109375" style="8" customWidth="1"/>
    <col min="5623" max="5624" width="9.140625" style="8"/>
    <col min="5625" max="5625" width="9.7109375" style="8" customWidth="1"/>
    <col min="5626" max="5626" width="9.140625" style="8"/>
    <col min="5627" max="5628" width="11" style="8" customWidth="1"/>
    <col min="5629" max="5629" width="9.85546875" style="8" customWidth="1"/>
    <col min="5630" max="5856" width="9.140625" style="8"/>
    <col min="5857" max="5857" width="11.7109375" style="8" customWidth="1"/>
    <col min="5858" max="5860" width="9.140625" style="8"/>
    <col min="5861" max="5861" width="12.140625" style="8" customWidth="1"/>
    <col min="5862" max="5862" width="9.7109375" style="8" customWidth="1"/>
    <col min="5863" max="5864" width="9.140625" style="8"/>
    <col min="5865" max="5865" width="9.7109375" style="8" customWidth="1"/>
    <col min="5866" max="5866" width="9.140625" style="8"/>
    <col min="5867" max="5868" width="11" style="8" customWidth="1"/>
    <col min="5869" max="5869" width="9.85546875" style="8" customWidth="1"/>
    <col min="5870" max="5877" width="9.140625" style="8"/>
    <col min="5878" max="5878" width="9.7109375" style="8" customWidth="1"/>
    <col min="5879" max="5880" width="9.140625" style="8"/>
    <col min="5881" max="5881" width="9.7109375" style="8" customWidth="1"/>
    <col min="5882" max="5882" width="9.140625" style="8"/>
    <col min="5883" max="5884" width="11" style="8" customWidth="1"/>
    <col min="5885" max="5885" width="9.85546875" style="8" customWidth="1"/>
    <col min="5886" max="6112" width="9.140625" style="8"/>
    <col min="6113" max="6113" width="11.7109375" style="8" customWidth="1"/>
    <col min="6114" max="6116" width="9.140625" style="8"/>
    <col min="6117" max="6117" width="12.140625" style="8" customWidth="1"/>
    <col min="6118" max="6118" width="9.7109375" style="8" customWidth="1"/>
    <col min="6119" max="6120" width="9.140625" style="8"/>
    <col min="6121" max="6121" width="9.7109375" style="8" customWidth="1"/>
    <col min="6122" max="6122" width="9.140625" style="8"/>
    <col min="6123" max="6124" width="11" style="8" customWidth="1"/>
    <col min="6125" max="6125" width="9.85546875" style="8" customWidth="1"/>
    <col min="6126" max="6133" width="9.140625" style="8"/>
    <col min="6134" max="6134" width="9.7109375" style="8" customWidth="1"/>
    <col min="6135" max="6136" width="9.140625" style="8"/>
    <col min="6137" max="6137" width="9.7109375" style="8" customWidth="1"/>
    <col min="6138" max="6138" width="9.140625" style="8"/>
    <col min="6139" max="6140" width="11" style="8" customWidth="1"/>
    <col min="6141" max="6141" width="9.85546875" style="8" customWidth="1"/>
    <col min="6142" max="6368" width="9.140625" style="8"/>
    <col min="6369" max="6369" width="11.7109375" style="8" customWidth="1"/>
    <col min="6370" max="6372" width="9.140625" style="8"/>
    <col min="6373" max="6373" width="12.140625" style="8" customWidth="1"/>
    <col min="6374" max="6374" width="9.7109375" style="8" customWidth="1"/>
    <col min="6375" max="6376" width="9.140625" style="8"/>
    <col min="6377" max="6377" width="9.7109375" style="8" customWidth="1"/>
    <col min="6378" max="6378" width="9.140625" style="8"/>
    <col min="6379" max="6380" width="11" style="8" customWidth="1"/>
    <col min="6381" max="6381" width="9.85546875" style="8" customWidth="1"/>
    <col min="6382" max="6389" width="9.140625" style="8"/>
    <col min="6390" max="6390" width="9.7109375" style="8" customWidth="1"/>
    <col min="6391" max="6392" width="9.140625" style="8"/>
    <col min="6393" max="6393" width="9.7109375" style="8" customWidth="1"/>
    <col min="6394" max="6394" width="9.140625" style="8"/>
    <col min="6395" max="6396" width="11" style="8" customWidth="1"/>
    <col min="6397" max="6397" width="9.85546875" style="8" customWidth="1"/>
    <col min="6398" max="6624" width="9.140625" style="8"/>
    <col min="6625" max="6625" width="11.7109375" style="8" customWidth="1"/>
    <col min="6626" max="6628" width="9.140625" style="8"/>
    <col min="6629" max="6629" width="12.140625" style="8" customWidth="1"/>
    <col min="6630" max="6630" width="9.7109375" style="8" customWidth="1"/>
    <col min="6631" max="6632" width="9.140625" style="8"/>
    <col min="6633" max="6633" width="9.7109375" style="8" customWidth="1"/>
    <col min="6634" max="6634" width="9.140625" style="8"/>
    <col min="6635" max="6636" width="11" style="8" customWidth="1"/>
    <col min="6637" max="6637" width="9.85546875" style="8" customWidth="1"/>
    <col min="6638" max="6645" width="9.140625" style="8"/>
    <col min="6646" max="6646" width="9.7109375" style="8" customWidth="1"/>
    <col min="6647" max="6648" width="9.140625" style="8"/>
    <col min="6649" max="6649" width="9.7109375" style="8" customWidth="1"/>
    <col min="6650" max="6650" width="9.140625" style="8"/>
    <col min="6651" max="6652" width="11" style="8" customWidth="1"/>
    <col min="6653" max="6653" width="9.85546875" style="8" customWidth="1"/>
    <col min="6654" max="6880" width="9.140625" style="8"/>
    <col min="6881" max="6881" width="11.7109375" style="8" customWidth="1"/>
    <col min="6882" max="6884" width="9.140625" style="8"/>
    <col min="6885" max="6885" width="12.140625" style="8" customWidth="1"/>
    <col min="6886" max="6886" width="9.7109375" style="8" customWidth="1"/>
    <col min="6887" max="6888" width="9.140625" style="8"/>
    <col min="6889" max="6889" width="9.7109375" style="8" customWidth="1"/>
    <col min="6890" max="6890" width="9.140625" style="8"/>
    <col min="6891" max="6892" width="11" style="8" customWidth="1"/>
    <col min="6893" max="6893" width="9.85546875" style="8" customWidth="1"/>
    <col min="6894" max="6901" width="9.140625" style="8"/>
    <col min="6902" max="6902" width="9.7109375" style="8" customWidth="1"/>
    <col min="6903" max="6904" width="9.140625" style="8"/>
    <col min="6905" max="6905" width="9.7109375" style="8" customWidth="1"/>
    <col min="6906" max="6906" width="9.140625" style="8"/>
    <col min="6907" max="6908" width="11" style="8" customWidth="1"/>
    <col min="6909" max="6909" width="9.85546875" style="8" customWidth="1"/>
    <col min="6910" max="7136" width="9.140625" style="8"/>
    <col min="7137" max="7137" width="11.7109375" style="8" customWidth="1"/>
    <col min="7138" max="7140" width="9.140625" style="8"/>
    <col min="7141" max="7141" width="12.140625" style="8" customWidth="1"/>
    <col min="7142" max="7142" width="9.7109375" style="8" customWidth="1"/>
    <col min="7143" max="7144" width="9.140625" style="8"/>
    <col min="7145" max="7145" width="9.7109375" style="8" customWidth="1"/>
    <col min="7146" max="7146" width="9.140625" style="8"/>
    <col min="7147" max="7148" width="11" style="8" customWidth="1"/>
    <col min="7149" max="7149" width="9.85546875" style="8" customWidth="1"/>
    <col min="7150" max="7157" width="9.140625" style="8"/>
    <col min="7158" max="7158" width="9.7109375" style="8" customWidth="1"/>
    <col min="7159" max="7160" width="9.140625" style="8"/>
    <col min="7161" max="7161" width="9.7109375" style="8" customWidth="1"/>
    <col min="7162" max="7162" width="9.140625" style="8"/>
    <col min="7163" max="7164" width="11" style="8" customWidth="1"/>
    <col min="7165" max="7165" width="9.85546875" style="8" customWidth="1"/>
    <col min="7166" max="7392" width="9.140625" style="8"/>
    <col min="7393" max="7393" width="11.7109375" style="8" customWidth="1"/>
    <col min="7394" max="7396" width="9.140625" style="8"/>
    <col min="7397" max="7397" width="12.140625" style="8" customWidth="1"/>
    <col min="7398" max="7398" width="9.7109375" style="8" customWidth="1"/>
    <col min="7399" max="7400" width="9.140625" style="8"/>
    <col min="7401" max="7401" width="9.7109375" style="8" customWidth="1"/>
    <col min="7402" max="7402" width="9.140625" style="8"/>
    <col min="7403" max="7404" width="11" style="8" customWidth="1"/>
    <col min="7405" max="7405" width="9.85546875" style="8" customWidth="1"/>
    <col min="7406" max="7413" width="9.140625" style="8"/>
    <col min="7414" max="7414" width="9.7109375" style="8" customWidth="1"/>
    <col min="7415" max="7416" width="9.140625" style="8"/>
    <col min="7417" max="7417" width="9.7109375" style="8" customWidth="1"/>
    <col min="7418" max="7418" width="9.140625" style="8"/>
    <col min="7419" max="7420" width="11" style="8" customWidth="1"/>
    <col min="7421" max="7421" width="9.85546875" style="8" customWidth="1"/>
    <col min="7422" max="7648" width="9.140625" style="8"/>
    <col min="7649" max="7649" width="11.7109375" style="8" customWidth="1"/>
    <col min="7650" max="7652" width="9.140625" style="8"/>
    <col min="7653" max="7653" width="12.140625" style="8" customWidth="1"/>
    <col min="7654" max="7654" width="9.7109375" style="8" customWidth="1"/>
    <col min="7655" max="7656" width="9.140625" style="8"/>
    <col min="7657" max="7657" width="9.7109375" style="8" customWidth="1"/>
    <col min="7658" max="7658" width="9.140625" style="8"/>
    <col min="7659" max="7660" width="11" style="8" customWidth="1"/>
    <col min="7661" max="7661" width="9.85546875" style="8" customWidth="1"/>
    <col min="7662" max="7669" width="9.140625" style="8"/>
    <col min="7670" max="7670" width="9.7109375" style="8" customWidth="1"/>
    <col min="7671" max="7672" width="9.140625" style="8"/>
    <col min="7673" max="7673" width="9.7109375" style="8" customWidth="1"/>
    <col min="7674" max="7674" width="9.140625" style="8"/>
    <col min="7675" max="7676" width="11" style="8" customWidth="1"/>
    <col min="7677" max="7677" width="9.85546875" style="8" customWidth="1"/>
    <col min="7678" max="7904" width="9.140625" style="8"/>
    <col min="7905" max="7905" width="11.7109375" style="8" customWidth="1"/>
    <col min="7906" max="7908" width="9.140625" style="8"/>
    <col min="7909" max="7909" width="12.140625" style="8" customWidth="1"/>
    <col min="7910" max="7910" width="9.7109375" style="8" customWidth="1"/>
    <col min="7911" max="7912" width="9.140625" style="8"/>
    <col min="7913" max="7913" width="9.7109375" style="8" customWidth="1"/>
    <col min="7914" max="7914" width="9.140625" style="8"/>
    <col min="7915" max="7916" width="11" style="8" customWidth="1"/>
    <col min="7917" max="7917" width="9.85546875" style="8" customWidth="1"/>
    <col min="7918" max="7925" width="9.140625" style="8"/>
    <col min="7926" max="7926" width="9.7109375" style="8" customWidth="1"/>
    <col min="7927" max="7928" width="9.140625" style="8"/>
    <col min="7929" max="7929" width="9.7109375" style="8" customWidth="1"/>
    <col min="7930" max="7930" width="9.140625" style="8"/>
    <col min="7931" max="7932" width="11" style="8" customWidth="1"/>
    <col min="7933" max="7933" width="9.85546875" style="8" customWidth="1"/>
    <col min="7934" max="8160" width="9.140625" style="8"/>
    <col min="8161" max="8161" width="11.7109375" style="8" customWidth="1"/>
    <col min="8162" max="8164" width="9.140625" style="8"/>
    <col min="8165" max="8165" width="12.140625" style="8" customWidth="1"/>
    <col min="8166" max="8166" width="9.7109375" style="8" customWidth="1"/>
    <col min="8167" max="8168" width="9.140625" style="8"/>
    <col min="8169" max="8169" width="9.7109375" style="8" customWidth="1"/>
    <col min="8170" max="8170" width="9.140625" style="8"/>
    <col min="8171" max="8172" width="11" style="8" customWidth="1"/>
    <col min="8173" max="8173" width="9.85546875" style="8" customWidth="1"/>
    <col min="8174" max="8181" width="9.140625" style="8"/>
    <col min="8182" max="8182" width="9.7109375" style="8" customWidth="1"/>
    <col min="8183" max="8184" width="9.140625" style="8"/>
    <col min="8185" max="8185" width="9.7109375" style="8" customWidth="1"/>
    <col min="8186" max="8186" width="9.140625" style="8"/>
    <col min="8187" max="8188" width="11" style="8" customWidth="1"/>
    <col min="8189" max="8189" width="9.85546875" style="8" customWidth="1"/>
    <col min="8190" max="8416" width="9.140625" style="8"/>
    <col min="8417" max="8417" width="11.7109375" style="8" customWidth="1"/>
    <col min="8418" max="8420" width="9.140625" style="8"/>
    <col min="8421" max="8421" width="12.140625" style="8" customWidth="1"/>
    <col min="8422" max="8422" width="9.7109375" style="8" customWidth="1"/>
    <col min="8423" max="8424" width="9.140625" style="8"/>
    <col min="8425" max="8425" width="9.7109375" style="8" customWidth="1"/>
    <col min="8426" max="8426" width="9.140625" style="8"/>
    <col min="8427" max="8428" width="11" style="8" customWidth="1"/>
    <col min="8429" max="8429" width="9.85546875" style="8" customWidth="1"/>
    <col min="8430" max="8437" width="9.140625" style="8"/>
    <col min="8438" max="8438" width="9.7109375" style="8" customWidth="1"/>
    <col min="8439" max="8440" width="9.140625" style="8"/>
    <col min="8441" max="8441" width="9.7109375" style="8" customWidth="1"/>
    <col min="8442" max="8442" width="9.140625" style="8"/>
    <col min="8443" max="8444" width="11" style="8" customWidth="1"/>
    <col min="8445" max="8445" width="9.85546875" style="8" customWidth="1"/>
    <col min="8446" max="8672" width="9.140625" style="8"/>
    <col min="8673" max="8673" width="11.7109375" style="8" customWidth="1"/>
    <col min="8674" max="8676" width="9.140625" style="8"/>
    <col min="8677" max="8677" width="12.140625" style="8" customWidth="1"/>
    <col min="8678" max="8678" width="9.7109375" style="8" customWidth="1"/>
    <col min="8679" max="8680" width="9.140625" style="8"/>
    <col min="8681" max="8681" width="9.7109375" style="8" customWidth="1"/>
    <col min="8682" max="8682" width="9.140625" style="8"/>
    <col min="8683" max="8684" width="11" style="8" customWidth="1"/>
    <col min="8685" max="8685" width="9.85546875" style="8" customWidth="1"/>
    <col min="8686" max="8693" width="9.140625" style="8"/>
    <col min="8694" max="8694" width="9.7109375" style="8" customWidth="1"/>
    <col min="8695" max="8696" width="9.140625" style="8"/>
    <col min="8697" max="8697" width="9.7109375" style="8" customWidth="1"/>
    <col min="8698" max="8698" width="9.140625" style="8"/>
    <col min="8699" max="8700" width="11" style="8" customWidth="1"/>
    <col min="8701" max="8701" width="9.85546875" style="8" customWidth="1"/>
    <col min="8702" max="8928" width="9.140625" style="8"/>
    <col min="8929" max="8929" width="11.7109375" style="8" customWidth="1"/>
    <col min="8930" max="8932" width="9.140625" style="8"/>
    <col min="8933" max="8933" width="12.140625" style="8" customWidth="1"/>
    <col min="8934" max="8934" width="9.7109375" style="8" customWidth="1"/>
    <col min="8935" max="8936" width="9.140625" style="8"/>
    <col min="8937" max="8937" width="9.7109375" style="8" customWidth="1"/>
    <col min="8938" max="8938" width="9.140625" style="8"/>
    <col min="8939" max="8940" width="11" style="8" customWidth="1"/>
    <col min="8941" max="8941" width="9.85546875" style="8" customWidth="1"/>
    <col min="8942" max="8949" width="9.140625" style="8"/>
    <col min="8950" max="8950" width="9.7109375" style="8" customWidth="1"/>
    <col min="8951" max="8952" width="9.140625" style="8"/>
    <col min="8953" max="8953" width="9.7109375" style="8" customWidth="1"/>
    <col min="8954" max="8954" width="9.140625" style="8"/>
    <col min="8955" max="8956" width="11" style="8" customWidth="1"/>
    <col min="8957" max="8957" width="9.85546875" style="8" customWidth="1"/>
    <col min="8958" max="9184" width="9.140625" style="8"/>
    <col min="9185" max="9185" width="11.7109375" style="8" customWidth="1"/>
    <col min="9186" max="9188" width="9.140625" style="8"/>
    <col min="9189" max="9189" width="12.140625" style="8" customWidth="1"/>
    <col min="9190" max="9190" width="9.7109375" style="8" customWidth="1"/>
    <col min="9191" max="9192" width="9.140625" style="8"/>
    <col min="9193" max="9193" width="9.7109375" style="8" customWidth="1"/>
    <col min="9194" max="9194" width="9.140625" style="8"/>
    <col min="9195" max="9196" width="11" style="8" customWidth="1"/>
    <col min="9197" max="9197" width="9.85546875" style="8" customWidth="1"/>
    <col min="9198" max="9205" width="9.140625" style="8"/>
    <col min="9206" max="9206" width="9.7109375" style="8" customWidth="1"/>
    <col min="9207" max="9208" width="9.140625" style="8"/>
    <col min="9209" max="9209" width="9.7109375" style="8" customWidth="1"/>
    <col min="9210" max="9210" width="9.140625" style="8"/>
    <col min="9211" max="9212" width="11" style="8" customWidth="1"/>
    <col min="9213" max="9213" width="9.85546875" style="8" customWidth="1"/>
    <col min="9214" max="9440" width="9.140625" style="8"/>
    <col min="9441" max="9441" width="11.7109375" style="8" customWidth="1"/>
    <col min="9442" max="9444" width="9.140625" style="8"/>
    <col min="9445" max="9445" width="12.140625" style="8" customWidth="1"/>
    <col min="9446" max="9446" width="9.7109375" style="8" customWidth="1"/>
    <col min="9447" max="9448" width="9.140625" style="8"/>
    <col min="9449" max="9449" width="9.7109375" style="8" customWidth="1"/>
    <col min="9450" max="9450" width="9.140625" style="8"/>
    <col min="9451" max="9452" width="11" style="8" customWidth="1"/>
    <col min="9453" max="9453" width="9.85546875" style="8" customWidth="1"/>
    <col min="9454" max="9461" width="9.140625" style="8"/>
    <col min="9462" max="9462" width="9.7109375" style="8" customWidth="1"/>
    <col min="9463" max="9464" width="9.140625" style="8"/>
    <col min="9465" max="9465" width="9.7109375" style="8" customWidth="1"/>
    <col min="9466" max="9466" width="9.140625" style="8"/>
    <col min="9467" max="9468" width="11" style="8" customWidth="1"/>
    <col min="9469" max="9469" width="9.85546875" style="8" customWidth="1"/>
    <col min="9470" max="9696" width="9.140625" style="8"/>
    <col min="9697" max="9697" width="11.7109375" style="8" customWidth="1"/>
    <col min="9698" max="9700" width="9.140625" style="8"/>
    <col min="9701" max="9701" width="12.140625" style="8" customWidth="1"/>
    <col min="9702" max="9702" width="9.7109375" style="8" customWidth="1"/>
    <col min="9703" max="9704" width="9.140625" style="8"/>
    <col min="9705" max="9705" width="9.7109375" style="8" customWidth="1"/>
    <col min="9706" max="9706" width="9.140625" style="8"/>
    <col min="9707" max="9708" width="11" style="8" customWidth="1"/>
    <col min="9709" max="9709" width="9.85546875" style="8" customWidth="1"/>
    <col min="9710" max="9717" width="9.140625" style="8"/>
    <col min="9718" max="9718" width="9.7109375" style="8" customWidth="1"/>
    <col min="9719" max="9720" width="9.140625" style="8"/>
    <col min="9721" max="9721" width="9.7109375" style="8" customWidth="1"/>
    <col min="9722" max="9722" width="9.140625" style="8"/>
    <col min="9723" max="9724" width="11" style="8" customWidth="1"/>
    <col min="9725" max="9725" width="9.85546875" style="8" customWidth="1"/>
    <col min="9726" max="9952" width="9.140625" style="8"/>
    <col min="9953" max="9953" width="11.7109375" style="8" customWidth="1"/>
    <col min="9954" max="9956" width="9.140625" style="8"/>
    <col min="9957" max="9957" width="12.140625" style="8" customWidth="1"/>
    <col min="9958" max="9958" width="9.7109375" style="8" customWidth="1"/>
    <col min="9959" max="9960" width="9.140625" style="8"/>
    <col min="9961" max="9961" width="9.7109375" style="8" customWidth="1"/>
    <col min="9962" max="9962" width="9.140625" style="8"/>
    <col min="9963" max="9964" width="11" style="8" customWidth="1"/>
    <col min="9965" max="9965" width="9.85546875" style="8" customWidth="1"/>
    <col min="9966" max="9973" width="9.140625" style="8"/>
    <col min="9974" max="9974" width="9.7109375" style="8" customWidth="1"/>
    <col min="9975" max="9976" width="9.140625" style="8"/>
    <col min="9977" max="9977" width="9.7109375" style="8" customWidth="1"/>
    <col min="9978" max="9978" width="9.140625" style="8"/>
    <col min="9979" max="9980" width="11" style="8" customWidth="1"/>
    <col min="9981" max="9981" width="9.85546875" style="8" customWidth="1"/>
    <col min="9982" max="10208" width="9.140625" style="8"/>
    <col min="10209" max="10209" width="11.7109375" style="8" customWidth="1"/>
    <col min="10210" max="10212" width="9.140625" style="8"/>
    <col min="10213" max="10213" width="12.140625" style="8" customWidth="1"/>
    <col min="10214" max="10214" width="9.7109375" style="8" customWidth="1"/>
    <col min="10215" max="10216" width="9.140625" style="8"/>
    <col min="10217" max="10217" width="9.7109375" style="8" customWidth="1"/>
    <col min="10218" max="10218" width="9.140625" style="8"/>
    <col min="10219" max="10220" width="11" style="8" customWidth="1"/>
    <col min="10221" max="10221" width="9.85546875" style="8" customWidth="1"/>
    <col min="10222" max="10229" width="9.140625" style="8"/>
    <col min="10230" max="10230" width="9.7109375" style="8" customWidth="1"/>
    <col min="10231" max="10232" width="9.140625" style="8"/>
    <col min="10233" max="10233" width="9.7109375" style="8" customWidth="1"/>
    <col min="10234" max="10234" width="9.140625" style="8"/>
    <col min="10235" max="10236" width="11" style="8" customWidth="1"/>
    <col min="10237" max="10237" width="9.85546875" style="8" customWidth="1"/>
    <col min="10238" max="10464" width="9.140625" style="8"/>
    <col min="10465" max="10465" width="11.7109375" style="8" customWidth="1"/>
    <col min="10466" max="10468" width="9.140625" style="8"/>
    <col min="10469" max="10469" width="12.140625" style="8" customWidth="1"/>
    <col min="10470" max="10470" width="9.7109375" style="8" customWidth="1"/>
    <col min="10471" max="10472" width="9.140625" style="8"/>
    <col min="10473" max="10473" width="9.7109375" style="8" customWidth="1"/>
    <col min="10474" max="10474" width="9.140625" style="8"/>
    <col min="10475" max="10476" width="11" style="8" customWidth="1"/>
    <col min="10477" max="10477" width="9.85546875" style="8" customWidth="1"/>
    <col min="10478" max="10485" width="9.140625" style="8"/>
    <col min="10486" max="10486" width="9.7109375" style="8" customWidth="1"/>
    <col min="10487" max="10488" width="9.140625" style="8"/>
    <col min="10489" max="10489" width="9.7109375" style="8" customWidth="1"/>
    <col min="10490" max="10490" width="9.140625" style="8"/>
    <col min="10491" max="10492" width="11" style="8" customWidth="1"/>
    <col min="10493" max="10493" width="9.85546875" style="8" customWidth="1"/>
    <col min="10494" max="10720" width="9.140625" style="8"/>
    <col min="10721" max="10721" width="11.7109375" style="8" customWidth="1"/>
    <col min="10722" max="10724" width="9.140625" style="8"/>
    <col min="10725" max="10725" width="12.140625" style="8" customWidth="1"/>
    <col min="10726" max="10726" width="9.7109375" style="8" customWidth="1"/>
    <col min="10727" max="10728" width="9.140625" style="8"/>
    <col min="10729" max="10729" width="9.7109375" style="8" customWidth="1"/>
    <col min="10730" max="10730" width="9.140625" style="8"/>
    <col min="10731" max="10732" width="11" style="8" customWidth="1"/>
    <col min="10733" max="10733" width="9.85546875" style="8" customWidth="1"/>
    <col min="10734" max="10741" width="9.140625" style="8"/>
    <col min="10742" max="10742" width="9.7109375" style="8" customWidth="1"/>
    <col min="10743" max="10744" width="9.140625" style="8"/>
    <col min="10745" max="10745" width="9.7109375" style="8" customWidth="1"/>
    <col min="10746" max="10746" width="9.140625" style="8"/>
    <col min="10747" max="10748" width="11" style="8" customWidth="1"/>
    <col min="10749" max="10749" width="9.85546875" style="8" customWidth="1"/>
    <col min="10750" max="10976" width="9.140625" style="8"/>
    <col min="10977" max="10977" width="11.7109375" style="8" customWidth="1"/>
    <col min="10978" max="10980" width="9.140625" style="8"/>
    <col min="10981" max="10981" width="12.140625" style="8" customWidth="1"/>
    <col min="10982" max="10982" width="9.7109375" style="8" customWidth="1"/>
    <col min="10983" max="10984" width="9.140625" style="8"/>
    <col min="10985" max="10985" width="9.7109375" style="8" customWidth="1"/>
    <col min="10986" max="10986" width="9.140625" style="8"/>
    <col min="10987" max="10988" width="11" style="8" customWidth="1"/>
    <col min="10989" max="10989" width="9.85546875" style="8" customWidth="1"/>
    <col min="10990" max="10997" width="9.140625" style="8"/>
    <col min="10998" max="10998" width="9.7109375" style="8" customWidth="1"/>
    <col min="10999" max="11000" width="9.140625" style="8"/>
    <col min="11001" max="11001" width="9.7109375" style="8" customWidth="1"/>
    <col min="11002" max="11002" width="9.140625" style="8"/>
    <col min="11003" max="11004" width="11" style="8" customWidth="1"/>
    <col min="11005" max="11005" width="9.85546875" style="8" customWidth="1"/>
    <col min="11006" max="11232" width="9.140625" style="8"/>
    <col min="11233" max="11233" width="11.7109375" style="8" customWidth="1"/>
    <col min="11234" max="11236" width="9.140625" style="8"/>
    <col min="11237" max="11237" width="12.140625" style="8" customWidth="1"/>
    <col min="11238" max="11238" width="9.7109375" style="8" customWidth="1"/>
    <col min="11239" max="11240" width="9.140625" style="8"/>
    <col min="11241" max="11241" width="9.7109375" style="8" customWidth="1"/>
    <col min="11242" max="11242" width="9.140625" style="8"/>
    <col min="11243" max="11244" width="11" style="8" customWidth="1"/>
    <col min="11245" max="11245" width="9.85546875" style="8" customWidth="1"/>
    <col min="11246" max="11253" width="9.140625" style="8"/>
    <col min="11254" max="11254" width="9.7109375" style="8" customWidth="1"/>
    <col min="11255" max="11256" width="9.140625" style="8"/>
    <col min="11257" max="11257" width="9.7109375" style="8" customWidth="1"/>
    <col min="11258" max="11258" width="9.140625" style="8"/>
    <col min="11259" max="11260" width="11" style="8" customWidth="1"/>
    <col min="11261" max="11261" width="9.85546875" style="8" customWidth="1"/>
    <col min="11262" max="11488" width="9.140625" style="8"/>
    <col min="11489" max="11489" width="11.7109375" style="8" customWidth="1"/>
    <col min="11490" max="11492" width="9.140625" style="8"/>
    <col min="11493" max="11493" width="12.140625" style="8" customWidth="1"/>
    <col min="11494" max="11494" width="9.7109375" style="8" customWidth="1"/>
    <col min="11495" max="11496" width="9.140625" style="8"/>
    <col min="11497" max="11497" width="9.7109375" style="8" customWidth="1"/>
    <col min="11498" max="11498" width="9.140625" style="8"/>
    <col min="11499" max="11500" width="11" style="8" customWidth="1"/>
    <col min="11501" max="11501" width="9.85546875" style="8" customWidth="1"/>
    <col min="11502" max="11509" width="9.140625" style="8"/>
    <col min="11510" max="11510" width="9.7109375" style="8" customWidth="1"/>
    <col min="11511" max="11512" width="9.140625" style="8"/>
    <col min="11513" max="11513" width="9.7109375" style="8" customWidth="1"/>
    <col min="11514" max="11514" width="9.140625" style="8"/>
    <col min="11515" max="11516" width="11" style="8" customWidth="1"/>
    <col min="11517" max="11517" width="9.85546875" style="8" customWidth="1"/>
    <col min="11518" max="11744" width="9.140625" style="8"/>
    <col min="11745" max="11745" width="11.7109375" style="8" customWidth="1"/>
    <col min="11746" max="11748" width="9.140625" style="8"/>
    <col min="11749" max="11749" width="12.140625" style="8" customWidth="1"/>
    <col min="11750" max="11750" width="9.7109375" style="8" customWidth="1"/>
    <col min="11751" max="11752" width="9.140625" style="8"/>
    <col min="11753" max="11753" width="9.7109375" style="8" customWidth="1"/>
    <col min="11754" max="11754" width="9.140625" style="8"/>
    <col min="11755" max="11756" width="11" style="8" customWidth="1"/>
    <col min="11757" max="11757" width="9.85546875" style="8" customWidth="1"/>
    <col min="11758" max="11765" width="9.140625" style="8"/>
    <col min="11766" max="11766" width="9.7109375" style="8" customWidth="1"/>
    <col min="11767" max="11768" width="9.140625" style="8"/>
    <col min="11769" max="11769" width="9.7109375" style="8" customWidth="1"/>
    <col min="11770" max="11770" width="9.140625" style="8"/>
    <col min="11771" max="11772" width="11" style="8" customWidth="1"/>
    <col min="11773" max="11773" width="9.85546875" style="8" customWidth="1"/>
    <col min="11774" max="12000" width="9.140625" style="8"/>
    <col min="12001" max="12001" width="11.7109375" style="8" customWidth="1"/>
    <col min="12002" max="12004" width="9.140625" style="8"/>
    <col min="12005" max="12005" width="12.140625" style="8" customWidth="1"/>
    <col min="12006" max="12006" width="9.7109375" style="8" customWidth="1"/>
    <col min="12007" max="12008" width="9.140625" style="8"/>
    <col min="12009" max="12009" width="9.7109375" style="8" customWidth="1"/>
    <col min="12010" max="12010" width="9.140625" style="8"/>
    <col min="12011" max="12012" width="11" style="8" customWidth="1"/>
    <col min="12013" max="12013" width="9.85546875" style="8" customWidth="1"/>
    <col min="12014" max="12021" width="9.140625" style="8"/>
    <col min="12022" max="12022" width="9.7109375" style="8" customWidth="1"/>
    <col min="12023" max="12024" width="9.140625" style="8"/>
    <col min="12025" max="12025" width="9.7109375" style="8" customWidth="1"/>
    <col min="12026" max="12026" width="9.140625" style="8"/>
    <col min="12027" max="12028" width="11" style="8" customWidth="1"/>
    <col min="12029" max="12029" width="9.85546875" style="8" customWidth="1"/>
    <col min="12030" max="12256" width="9.140625" style="8"/>
    <col min="12257" max="12257" width="11.7109375" style="8" customWidth="1"/>
    <col min="12258" max="12260" width="9.140625" style="8"/>
    <col min="12261" max="12261" width="12.140625" style="8" customWidth="1"/>
    <col min="12262" max="12262" width="9.7109375" style="8" customWidth="1"/>
    <col min="12263" max="12264" width="9.140625" style="8"/>
    <col min="12265" max="12265" width="9.7109375" style="8" customWidth="1"/>
    <col min="12266" max="12266" width="9.140625" style="8"/>
    <col min="12267" max="12268" width="11" style="8" customWidth="1"/>
    <col min="12269" max="12269" width="9.85546875" style="8" customWidth="1"/>
    <col min="12270" max="12277" width="9.140625" style="8"/>
    <col min="12278" max="12278" width="9.7109375" style="8" customWidth="1"/>
    <col min="12279" max="12280" width="9.140625" style="8"/>
    <col min="12281" max="12281" width="9.7109375" style="8" customWidth="1"/>
    <col min="12282" max="12282" width="9.140625" style="8"/>
    <col min="12283" max="12284" width="11" style="8" customWidth="1"/>
    <col min="12285" max="12285" width="9.85546875" style="8" customWidth="1"/>
    <col min="12286" max="12512" width="9.140625" style="8"/>
    <col min="12513" max="12513" width="11.7109375" style="8" customWidth="1"/>
    <col min="12514" max="12516" width="9.140625" style="8"/>
    <col min="12517" max="12517" width="12.140625" style="8" customWidth="1"/>
    <col min="12518" max="12518" width="9.7109375" style="8" customWidth="1"/>
    <col min="12519" max="12520" width="9.140625" style="8"/>
    <col min="12521" max="12521" width="9.7109375" style="8" customWidth="1"/>
    <col min="12522" max="12522" width="9.140625" style="8"/>
    <col min="12523" max="12524" width="11" style="8" customWidth="1"/>
    <col min="12525" max="12525" width="9.85546875" style="8" customWidth="1"/>
    <col min="12526" max="12533" width="9.140625" style="8"/>
    <col min="12534" max="12534" width="9.7109375" style="8" customWidth="1"/>
    <col min="12535" max="12536" width="9.140625" style="8"/>
    <col min="12537" max="12537" width="9.7109375" style="8" customWidth="1"/>
    <col min="12538" max="12538" width="9.140625" style="8"/>
    <col min="12539" max="12540" width="11" style="8" customWidth="1"/>
    <col min="12541" max="12541" width="9.85546875" style="8" customWidth="1"/>
    <col min="12542" max="12768" width="9.140625" style="8"/>
    <col min="12769" max="12769" width="11.7109375" style="8" customWidth="1"/>
    <col min="12770" max="12772" width="9.140625" style="8"/>
    <col min="12773" max="12773" width="12.140625" style="8" customWidth="1"/>
    <col min="12774" max="12774" width="9.7109375" style="8" customWidth="1"/>
    <col min="12775" max="12776" width="9.140625" style="8"/>
    <col min="12777" max="12777" width="9.7109375" style="8" customWidth="1"/>
    <col min="12778" max="12778" width="9.140625" style="8"/>
    <col min="12779" max="12780" width="11" style="8" customWidth="1"/>
    <col min="12781" max="12781" width="9.85546875" style="8" customWidth="1"/>
    <col min="12782" max="12789" width="9.140625" style="8"/>
    <col min="12790" max="12790" width="9.7109375" style="8" customWidth="1"/>
    <col min="12791" max="12792" width="9.140625" style="8"/>
    <col min="12793" max="12793" width="9.7109375" style="8" customWidth="1"/>
    <col min="12794" max="12794" width="9.140625" style="8"/>
    <col min="12795" max="12796" width="11" style="8" customWidth="1"/>
    <col min="12797" max="12797" width="9.85546875" style="8" customWidth="1"/>
    <col min="12798" max="13024" width="9.140625" style="8"/>
    <col min="13025" max="13025" width="11.7109375" style="8" customWidth="1"/>
    <col min="13026" max="13028" width="9.140625" style="8"/>
    <col min="13029" max="13029" width="12.140625" style="8" customWidth="1"/>
    <col min="13030" max="13030" width="9.7109375" style="8" customWidth="1"/>
    <col min="13031" max="13032" width="9.140625" style="8"/>
    <col min="13033" max="13033" width="9.7109375" style="8" customWidth="1"/>
    <col min="13034" max="13034" width="9.140625" style="8"/>
    <col min="13035" max="13036" width="11" style="8" customWidth="1"/>
    <col min="13037" max="13037" width="9.85546875" style="8" customWidth="1"/>
    <col min="13038" max="13045" width="9.140625" style="8"/>
    <col min="13046" max="13046" width="9.7109375" style="8" customWidth="1"/>
    <col min="13047" max="13048" width="9.140625" style="8"/>
    <col min="13049" max="13049" width="9.7109375" style="8" customWidth="1"/>
    <col min="13050" max="13050" width="9.140625" style="8"/>
    <col min="13051" max="13052" width="11" style="8" customWidth="1"/>
    <col min="13053" max="13053" width="9.85546875" style="8" customWidth="1"/>
    <col min="13054" max="13280" width="9.140625" style="8"/>
    <col min="13281" max="13281" width="11.7109375" style="8" customWidth="1"/>
    <col min="13282" max="13284" width="9.140625" style="8"/>
    <col min="13285" max="13285" width="12.140625" style="8" customWidth="1"/>
    <col min="13286" max="13286" width="9.7109375" style="8" customWidth="1"/>
    <col min="13287" max="13288" width="9.140625" style="8"/>
    <col min="13289" max="13289" width="9.7109375" style="8" customWidth="1"/>
    <col min="13290" max="13290" width="9.140625" style="8"/>
    <col min="13291" max="13292" width="11" style="8" customWidth="1"/>
    <col min="13293" max="13293" width="9.85546875" style="8" customWidth="1"/>
    <col min="13294" max="13301" width="9.140625" style="8"/>
    <col min="13302" max="13302" width="9.7109375" style="8" customWidth="1"/>
    <col min="13303" max="13304" width="9.140625" style="8"/>
    <col min="13305" max="13305" width="9.7109375" style="8" customWidth="1"/>
    <col min="13306" max="13306" width="9.140625" style="8"/>
    <col min="13307" max="13308" width="11" style="8" customWidth="1"/>
    <col min="13309" max="13309" width="9.85546875" style="8" customWidth="1"/>
    <col min="13310" max="13536" width="9.140625" style="8"/>
    <col min="13537" max="13537" width="11.7109375" style="8" customWidth="1"/>
    <col min="13538" max="13540" width="9.140625" style="8"/>
    <col min="13541" max="13541" width="12.140625" style="8" customWidth="1"/>
    <col min="13542" max="13542" width="9.7109375" style="8" customWidth="1"/>
    <col min="13543" max="13544" width="9.140625" style="8"/>
    <col min="13545" max="13545" width="9.7109375" style="8" customWidth="1"/>
    <col min="13546" max="13546" width="9.140625" style="8"/>
    <col min="13547" max="13548" width="11" style="8" customWidth="1"/>
    <col min="13549" max="13549" width="9.85546875" style="8" customWidth="1"/>
    <col min="13550" max="13557" width="9.140625" style="8"/>
    <col min="13558" max="13558" width="9.7109375" style="8" customWidth="1"/>
    <col min="13559" max="13560" width="9.140625" style="8"/>
    <col min="13561" max="13561" width="9.7109375" style="8" customWidth="1"/>
    <col min="13562" max="13562" width="9.140625" style="8"/>
    <col min="13563" max="13564" width="11" style="8" customWidth="1"/>
    <col min="13565" max="13565" width="9.85546875" style="8" customWidth="1"/>
    <col min="13566" max="13792" width="9.140625" style="8"/>
    <col min="13793" max="13793" width="11.7109375" style="8" customWidth="1"/>
    <col min="13794" max="13796" width="9.140625" style="8"/>
    <col min="13797" max="13797" width="12.140625" style="8" customWidth="1"/>
    <col min="13798" max="13798" width="9.7109375" style="8" customWidth="1"/>
    <col min="13799" max="13800" width="9.140625" style="8"/>
    <col min="13801" max="13801" width="9.7109375" style="8" customWidth="1"/>
    <col min="13802" max="13802" width="9.140625" style="8"/>
    <col min="13803" max="13804" width="11" style="8" customWidth="1"/>
    <col min="13805" max="13805" width="9.85546875" style="8" customWidth="1"/>
    <col min="13806" max="13813" width="9.140625" style="8"/>
    <col min="13814" max="13814" width="9.7109375" style="8" customWidth="1"/>
    <col min="13815" max="13816" width="9.140625" style="8"/>
    <col min="13817" max="13817" width="9.7109375" style="8" customWidth="1"/>
    <col min="13818" max="13818" width="9.140625" style="8"/>
    <col min="13819" max="13820" width="11" style="8" customWidth="1"/>
    <col min="13821" max="13821" width="9.85546875" style="8" customWidth="1"/>
    <col min="13822" max="14048" width="9.140625" style="8"/>
    <col min="14049" max="14049" width="11.7109375" style="8" customWidth="1"/>
    <col min="14050" max="14052" width="9.140625" style="8"/>
    <col min="14053" max="14053" width="12.140625" style="8" customWidth="1"/>
    <col min="14054" max="14054" width="9.7109375" style="8" customWidth="1"/>
    <col min="14055" max="14056" width="9.140625" style="8"/>
    <col min="14057" max="14057" width="9.7109375" style="8" customWidth="1"/>
    <col min="14058" max="14058" width="9.140625" style="8"/>
    <col min="14059" max="14060" width="11" style="8" customWidth="1"/>
    <col min="14061" max="14061" width="9.85546875" style="8" customWidth="1"/>
    <col min="14062" max="14069" width="9.140625" style="8"/>
    <col min="14070" max="14070" width="9.7109375" style="8" customWidth="1"/>
    <col min="14071" max="14072" width="9.140625" style="8"/>
    <col min="14073" max="14073" width="9.7109375" style="8" customWidth="1"/>
    <col min="14074" max="14074" width="9.140625" style="8"/>
    <col min="14075" max="14076" width="11" style="8" customWidth="1"/>
    <col min="14077" max="14077" width="9.85546875" style="8" customWidth="1"/>
    <col min="14078" max="14304" width="9.140625" style="8"/>
    <col min="14305" max="14305" width="11.7109375" style="8" customWidth="1"/>
    <col min="14306" max="14308" width="9.140625" style="8"/>
    <col min="14309" max="14309" width="12.140625" style="8" customWidth="1"/>
    <col min="14310" max="14310" width="9.7109375" style="8" customWidth="1"/>
    <col min="14311" max="14312" width="9.140625" style="8"/>
    <col min="14313" max="14313" width="9.7109375" style="8" customWidth="1"/>
    <col min="14314" max="14314" width="9.140625" style="8"/>
    <col min="14315" max="14316" width="11" style="8" customWidth="1"/>
    <col min="14317" max="14317" width="9.85546875" style="8" customWidth="1"/>
    <col min="14318" max="14325" width="9.140625" style="8"/>
    <col min="14326" max="14326" width="9.7109375" style="8" customWidth="1"/>
    <col min="14327" max="14328" width="9.140625" style="8"/>
    <col min="14329" max="14329" width="9.7109375" style="8" customWidth="1"/>
    <col min="14330" max="14330" width="9.140625" style="8"/>
    <col min="14331" max="14332" width="11" style="8" customWidth="1"/>
    <col min="14333" max="14333" width="9.85546875" style="8" customWidth="1"/>
    <col min="14334" max="14560" width="9.140625" style="8"/>
    <col min="14561" max="14561" width="11.7109375" style="8" customWidth="1"/>
    <col min="14562" max="14564" width="9.140625" style="8"/>
    <col min="14565" max="14565" width="12.140625" style="8" customWidth="1"/>
    <col min="14566" max="14566" width="9.7109375" style="8" customWidth="1"/>
    <col min="14567" max="14568" width="9.140625" style="8"/>
    <col min="14569" max="14569" width="9.7109375" style="8" customWidth="1"/>
    <col min="14570" max="14570" width="9.140625" style="8"/>
    <col min="14571" max="14572" width="11" style="8" customWidth="1"/>
    <col min="14573" max="14573" width="9.85546875" style="8" customWidth="1"/>
    <col min="14574" max="14581" width="9.140625" style="8"/>
    <col min="14582" max="14582" width="9.7109375" style="8" customWidth="1"/>
    <col min="14583" max="14584" width="9.140625" style="8"/>
    <col min="14585" max="14585" width="9.7109375" style="8" customWidth="1"/>
    <col min="14586" max="14586" width="9.140625" style="8"/>
    <col min="14587" max="14588" width="11" style="8" customWidth="1"/>
    <col min="14589" max="14589" width="9.85546875" style="8" customWidth="1"/>
    <col min="14590" max="14816" width="9.140625" style="8"/>
    <col min="14817" max="14817" width="11.7109375" style="8" customWidth="1"/>
    <col min="14818" max="14820" width="9.140625" style="8"/>
    <col min="14821" max="14821" width="12.140625" style="8" customWidth="1"/>
    <col min="14822" max="14822" width="9.7109375" style="8" customWidth="1"/>
    <col min="14823" max="14824" width="9.140625" style="8"/>
    <col min="14825" max="14825" width="9.7109375" style="8" customWidth="1"/>
    <col min="14826" max="14826" width="9.140625" style="8"/>
    <col min="14827" max="14828" width="11" style="8" customWidth="1"/>
    <col min="14829" max="14829" width="9.85546875" style="8" customWidth="1"/>
    <col min="14830" max="14837" width="9.140625" style="8"/>
    <col min="14838" max="14838" width="9.7109375" style="8" customWidth="1"/>
    <col min="14839" max="14840" width="9.140625" style="8"/>
    <col min="14841" max="14841" width="9.7109375" style="8" customWidth="1"/>
    <col min="14842" max="14842" width="9.140625" style="8"/>
    <col min="14843" max="14844" width="11" style="8" customWidth="1"/>
    <col min="14845" max="14845" width="9.85546875" style="8" customWidth="1"/>
    <col min="14846" max="15072" width="9.140625" style="8"/>
    <col min="15073" max="15073" width="11.7109375" style="8" customWidth="1"/>
    <col min="15074" max="15076" width="9.140625" style="8"/>
    <col min="15077" max="15077" width="12.140625" style="8" customWidth="1"/>
    <col min="15078" max="15078" width="9.7109375" style="8" customWidth="1"/>
    <col min="15079" max="15080" width="9.140625" style="8"/>
    <col min="15081" max="15081" width="9.7109375" style="8" customWidth="1"/>
    <col min="15082" max="15082" width="9.140625" style="8"/>
    <col min="15083" max="15084" width="11" style="8" customWidth="1"/>
    <col min="15085" max="15085" width="9.85546875" style="8" customWidth="1"/>
    <col min="15086" max="15093" width="9.140625" style="8"/>
    <col min="15094" max="15094" width="9.7109375" style="8" customWidth="1"/>
    <col min="15095" max="15096" width="9.140625" style="8"/>
    <col min="15097" max="15097" width="9.7109375" style="8" customWidth="1"/>
    <col min="15098" max="15098" width="9.140625" style="8"/>
    <col min="15099" max="15100" width="11" style="8" customWidth="1"/>
    <col min="15101" max="15101" width="9.85546875" style="8" customWidth="1"/>
    <col min="15102" max="15328" width="9.140625" style="8"/>
    <col min="15329" max="15329" width="11.7109375" style="8" customWidth="1"/>
    <col min="15330" max="15332" width="9.140625" style="8"/>
    <col min="15333" max="15333" width="12.140625" style="8" customWidth="1"/>
    <col min="15334" max="15334" width="9.7109375" style="8" customWidth="1"/>
    <col min="15335" max="15336" width="9.140625" style="8"/>
    <col min="15337" max="15337" width="9.7109375" style="8" customWidth="1"/>
    <col min="15338" max="15338" width="9.140625" style="8"/>
    <col min="15339" max="15340" width="11" style="8" customWidth="1"/>
    <col min="15341" max="15341" width="9.85546875" style="8" customWidth="1"/>
    <col min="15342" max="15349" width="9.140625" style="8"/>
    <col min="15350" max="15350" width="9.7109375" style="8" customWidth="1"/>
    <col min="15351" max="15352" width="9.140625" style="8"/>
    <col min="15353" max="15353" width="9.7109375" style="8" customWidth="1"/>
    <col min="15354" max="15354" width="9.140625" style="8"/>
    <col min="15355" max="15356" width="11" style="8" customWidth="1"/>
    <col min="15357" max="15357" width="9.85546875" style="8" customWidth="1"/>
    <col min="15358" max="15584" width="9.140625" style="8"/>
    <col min="15585" max="15585" width="11.7109375" style="8" customWidth="1"/>
    <col min="15586" max="15588" width="9.140625" style="8"/>
    <col min="15589" max="15589" width="12.140625" style="8" customWidth="1"/>
    <col min="15590" max="15590" width="9.7109375" style="8" customWidth="1"/>
    <col min="15591" max="15592" width="9.140625" style="8"/>
    <col min="15593" max="15593" width="9.7109375" style="8" customWidth="1"/>
    <col min="15594" max="15594" width="9.140625" style="8"/>
    <col min="15595" max="15596" width="11" style="8" customWidth="1"/>
    <col min="15597" max="15597" width="9.85546875" style="8" customWidth="1"/>
    <col min="15598" max="15605" width="9.140625" style="8"/>
    <col min="15606" max="15606" width="9.7109375" style="8" customWidth="1"/>
    <col min="15607" max="15608" width="9.140625" style="8"/>
    <col min="15609" max="15609" width="9.7109375" style="8" customWidth="1"/>
    <col min="15610" max="15610" width="9.140625" style="8"/>
    <col min="15611" max="15612" width="11" style="8" customWidth="1"/>
    <col min="15613" max="15613" width="9.85546875" style="8" customWidth="1"/>
    <col min="15614" max="15840" width="9.140625" style="8"/>
    <col min="15841" max="15841" width="11.7109375" style="8" customWidth="1"/>
    <col min="15842" max="15844" width="9.140625" style="8"/>
    <col min="15845" max="15845" width="12.140625" style="8" customWidth="1"/>
    <col min="15846" max="15846" width="9.7109375" style="8" customWidth="1"/>
    <col min="15847" max="15848" width="9.140625" style="8"/>
    <col min="15849" max="15849" width="9.7109375" style="8" customWidth="1"/>
    <col min="15850" max="15850" width="9.140625" style="8"/>
    <col min="15851" max="15852" width="11" style="8" customWidth="1"/>
    <col min="15853" max="15853" width="9.85546875" style="8" customWidth="1"/>
    <col min="15854" max="15861" width="9.140625" style="8"/>
    <col min="15862" max="15862" width="9.7109375" style="8" customWidth="1"/>
    <col min="15863" max="15864" width="9.140625" style="8"/>
    <col min="15865" max="15865" width="9.7109375" style="8" customWidth="1"/>
    <col min="15866" max="15866" width="9.140625" style="8"/>
    <col min="15867" max="15868" width="11" style="8" customWidth="1"/>
    <col min="15869" max="15869" width="9.85546875" style="8" customWidth="1"/>
    <col min="15870" max="16096" width="9.140625" style="8"/>
    <col min="16097" max="16097" width="11.7109375" style="8" customWidth="1"/>
    <col min="16098" max="16100" width="9.140625" style="8"/>
    <col min="16101" max="16101" width="12.140625" style="8" customWidth="1"/>
    <col min="16102" max="16102" width="9.7109375" style="8" customWidth="1"/>
    <col min="16103" max="16104" width="9.140625" style="8"/>
    <col min="16105" max="16105" width="9.7109375" style="8" customWidth="1"/>
    <col min="16106" max="16106" width="9.140625" style="8"/>
    <col min="16107" max="16108" width="11" style="8" customWidth="1"/>
    <col min="16109" max="16109" width="9.85546875" style="8" customWidth="1"/>
    <col min="16110" max="16117" width="9.140625" style="8"/>
    <col min="16118" max="16118" width="9.7109375" style="8" customWidth="1"/>
    <col min="16119" max="16120" width="9.140625" style="8"/>
    <col min="16121" max="16121" width="9.7109375" style="8" customWidth="1"/>
    <col min="16122" max="16122" width="9.140625" style="8"/>
    <col min="16123" max="16124" width="11" style="8" customWidth="1"/>
    <col min="16125" max="16125" width="9.85546875" style="8" customWidth="1"/>
    <col min="16126" max="16384" width="9.140625" style="8"/>
  </cols>
  <sheetData>
    <row r="1" spans="1:5" s="9" customFormat="1">
      <c r="A1" s="2">
        <f>Allocation_SG!A1</f>
        <v>45335</v>
      </c>
      <c r="B1" s="3" t="s">
        <v>150</v>
      </c>
      <c r="C1" s="4" t="s">
        <v>150</v>
      </c>
      <c r="D1" s="4" t="s">
        <v>150</v>
      </c>
      <c r="E1" s="5" t="s">
        <v>150</v>
      </c>
    </row>
    <row r="2" spans="1:5" s="9" customFormat="1" ht="25.5">
      <c r="A2" s="9" t="s">
        <v>160</v>
      </c>
      <c r="B2" s="10" t="s">
        <v>179</v>
      </c>
      <c r="C2" s="11" t="s">
        <v>180</v>
      </c>
      <c r="D2" s="11" t="s">
        <v>181</v>
      </c>
      <c r="E2" s="12" t="s">
        <v>182</v>
      </c>
    </row>
    <row r="3" spans="1:5">
      <c r="A3" s="8" t="s">
        <v>45</v>
      </c>
    </row>
    <row r="4" spans="1:5">
      <c r="A4" s="8" t="s">
        <v>46</v>
      </c>
    </row>
    <row r="5" spans="1:5">
      <c r="A5" s="8" t="s">
        <v>47</v>
      </c>
    </row>
    <row r="6" spans="1:5">
      <c r="A6" s="8" t="s">
        <v>48</v>
      </c>
    </row>
    <row r="7" spans="1:5">
      <c r="A7" s="8" t="s">
        <v>49</v>
      </c>
    </row>
    <row r="8" spans="1:5">
      <c r="A8" s="8" t="s">
        <v>50</v>
      </c>
    </row>
    <row r="9" spans="1:5">
      <c r="A9" s="8" t="s">
        <v>51</v>
      </c>
    </row>
    <row r="10" spans="1:5">
      <c r="A10" s="8" t="s">
        <v>52</v>
      </c>
    </row>
    <row r="11" spans="1:5">
      <c r="A11" s="8" t="s">
        <v>53</v>
      </c>
    </row>
    <row r="12" spans="1:5">
      <c r="A12" s="8" t="s">
        <v>54</v>
      </c>
    </row>
    <row r="13" spans="1:5">
      <c r="A13" s="8" t="s">
        <v>55</v>
      </c>
    </row>
    <row r="14" spans="1:5">
      <c r="A14" s="8" t="s">
        <v>56</v>
      </c>
    </row>
    <row r="15" spans="1:5">
      <c r="A15" s="8" t="s">
        <v>57</v>
      </c>
    </row>
    <row r="16" spans="1:5">
      <c r="A16" s="8" t="s">
        <v>58</v>
      </c>
    </row>
    <row r="17" spans="1:1">
      <c r="A17" s="8" t="s">
        <v>59</v>
      </c>
    </row>
    <row r="18" spans="1:1">
      <c r="A18" s="8" t="s">
        <v>60</v>
      </c>
    </row>
    <row r="19" spans="1:1">
      <c r="A19" s="8" t="s">
        <v>61</v>
      </c>
    </row>
    <row r="20" spans="1:1">
      <c r="A20" s="8" t="s">
        <v>62</v>
      </c>
    </row>
    <row r="21" spans="1:1">
      <c r="A21" s="8" t="s">
        <v>63</v>
      </c>
    </row>
    <row r="22" spans="1:1">
      <c r="A22" s="8" t="s">
        <v>64</v>
      </c>
    </row>
    <row r="23" spans="1:1">
      <c r="A23" s="8" t="s">
        <v>65</v>
      </c>
    </row>
    <row r="24" spans="1:1">
      <c r="A24" s="8" t="s">
        <v>66</v>
      </c>
    </row>
    <row r="25" spans="1:1">
      <c r="A25" s="8" t="s">
        <v>67</v>
      </c>
    </row>
    <row r="26" spans="1:1">
      <c r="A26" s="8" t="s">
        <v>68</v>
      </c>
    </row>
    <row r="27" spans="1:1">
      <c r="A27" s="8" t="s">
        <v>69</v>
      </c>
    </row>
    <row r="28" spans="1:1">
      <c r="A28" s="8" t="s">
        <v>70</v>
      </c>
    </row>
    <row r="29" spans="1:1">
      <c r="A29" s="8" t="s">
        <v>71</v>
      </c>
    </row>
    <row r="30" spans="1:1">
      <c r="A30" s="8" t="s">
        <v>72</v>
      </c>
    </row>
    <row r="31" spans="1:1">
      <c r="A31" s="8" t="s">
        <v>73</v>
      </c>
    </row>
    <row r="32" spans="1:1">
      <c r="A32" s="8" t="s">
        <v>74</v>
      </c>
    </row>
    <row r="33" spans="1:1">
      <c r="A33" s="8" t="s">
        <v>75</v>
      </c>
    </row>
    <row r="34" spans="1:1">
      <c r="A34" s="8" t="s">
        <v>76</v>
      </c>
    </row>
    <row r="35" spans="1:1">
      <c r="A35" s="8" t="s">
        <v>77</v>
      </c>
    </row>
    <row r="36" spans="1:1">
      <c r="A36" s="8" t="s">
        <v>78</v>
      </c>
    </row>
    <row r="37" spans="1:1">
      <c r="A37" s="8" t="s">
        <v>79</v>
      </c>
    </row>
    <row r="38" spans="1:1">
      <c r="A38" s="8" t="s">
        <v>80</v>
      </c>
    </row>
    <row r="39" spans="1:1">
      <c r="A39" s="8" t="s">
        <v>81</v>
      </c>
    </row>
    <row r="40" spans="1:1">
      <c r="A40" s="8" t="s">
        <v>82</v>
      </c>
    </row>
    <row r="41" spans="1:1">
      <c r="A41" s="8" t="s">
        <v>83</v>
      </c>
    </row>
    <row r="42" spans="1:1">
      <c r="A42" s="8" t="s">
        <v>84</v>
      </c>
    </row>
    <row r="43" spans="1:1">
      <c r="A43" s="8" t="s">
        <v>85</v>
      </c>
    </row>
    <row r="44" spans="1:1">
      <c r="A44" s="8" t="s">
        <v>86</v>
      </c>
    </row>
    <row r="45" spans="1:1">
      <c r="A45" s="8" t="s">
        <v>87</v>
      </c>
    </row>
    <row r="46" spans="1:1">
      <c r="A46" s="8" t="s">
        <v>88</v>
      </c>
    </row>
    <row r="47" spans="1:1">
      <c r="A47" s="8" t="s">
        <v>89</v>
      </c>
    </row>
    <row r="48" spans="1:1">
      <c r="A48" s="8" t="s">
        <v>90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102</v>
      </c>
    </row>
    <row r="61" spans="1:1">
      <c r="A61" s="8" t="s">
        <v>103</v>
      </c>
    </row>
    <row r="62" spans="1:1">
      <c r="A62" s="8" t="s">
        <v>104</v>
      </c>
    </row>
    <row r="63" spans="1:1">
      <c r="A63" s="8" t="s">
        <v>105</v>
      </c>
    </row>
    <row r="64" spans="1:1">
      <c r="A64" s="8" t="s">
        <v>106</v>
      </c>
    </row>
    <row r="65" spans="1:1">
      <c r="A65" s="8" t="s">
        <v>107</v>
      </c>
    </row>
    <row r="66" spans="1:1">
      <c r="A66" s="8" t="s">
        <v>108</v>
      </c>
    </row>
    <row r="67" spans="1:1">
      <c r="A67" s="8" t="s">
        <v>109</v>
      </c>
    </row>
    <row r="68" spans="1:1">
      <c r="A68" s="8" t="s">
        <v>110</v>
      </c>
    </row>
    <row r="69" spans="1:1">
      <c r="A69" s="8" t="s">
        <v>111</v>
      </c>
    </row>
    <row r="70" spans="1:1">
      <c r="A70" s="8" t="s">
        <v>112</v>
      </c>
    </row>
    <row r="71" spans="1:1">
      <c r="A71" s="8" t="s">
        <v>113</v>
      </c>
    </row>
    <row r="72" spans="1:1">
      <c r="A72" s="8" t="s">
        <v>114</v>
      </c>
    </row>
    <row r="73" spans="1:1">
      <c r="A73" s="8" t="s">
        <v>115</v>
      </c>
    </row>
    <row r="74" spans="1:1">
      <c r="A74" s="8" t="s">
        <v>116</v>
      </c>
    </row>
    <row r="75" spans="1:1">
      <c r="A75" s="8" t="s">
        <v>117</v>
      </c>
    </row>
    <row r="76" spans="1:1">
      <c r="A76" s="8" t="s">
        <v>118</v>
      </c>
    </row>
    <row r="77" spans="1:1">
      <c r="A77" s="8" t="s">
        <v>119</v>
      </c>
    </row>
    <row r="78" spans="1:1">
      <c r="A78" s="8" t="s">
        <v>120</v>
      </c>
    </row>
    <row r="79" spans="1:1">
      <c r="A79" s="8" t="s">
        <v>121</v>
      </c>
    </row>
    <row r="80" spans="1:1">
      <c r="A80" s="8" t="s">
        <v>122</v>
      </c>
    </row>
    <row r="81" spans="1:1">
      <c r="A81" s="8" t="s">
        <v>123</v>
      </c>
    </row>
    <row r="82" spans="1:1">
      <c r="A82" s="8" t="s">
        <v>124</v>
      </c>
    </row>
    <row r="83" spans="1:1">
      <c r="A83" s="8" t="s">
        <v>125</v>
      </c>
    </row>
    <row r="84" spans="1:1">
      <c r="A84" s="8" t="s">
        <v>126</v>
      </c>
    </row>
    <row r="85" spans="1:1">
      <c r="A85" s="8" t="s">
        <v>127</v>
      </c>
    </row>
    <row r="86" spans="1:1">
      <c r="A86" s="8" t="s">
        <v>128</v>
      </c>
    </row>
    <row r="87" spans="1:1">
      <c r="A87" s="8" t="s">
        <v>129</v>
      </c>
    </row>
    <row r="88" spans="1:1">
      <c r="A88" s="8" t="s">
        <v>130</v>
      </c>
    </row>
    <row r="89" spans="1:1">
      <c r="A89" s="8" t="s">
        <v>131</v>
      </c>
    </row>
    <row r="90" spans="1:1">
      <c r="A90" s="8" t="s">
        <v>132</v>
      </c>
    </row>
    <row r="91" spans="1:1">
      <c r="A91" s="8" t="s">
        <v>133</v>
      </c>
    </row>
    <row r="92" spans="1:1">
      <c r="A92" s="8" t="s">
        <v>134</v>
      </c>
    </row>
    <row r="93" spans="1:1">
      <c r="A93" s="8" t="s">
        <v>135</v>
      </c>
    </row>
    <row r="94" spans="1:1">
      <c r="A94" s="8" t="s">
        <v>136</v>
      </c>
    </row>
    <row r="95" spans="1:1">
      <c r="A95" s="8" t="s">
        <v>137</v>
      </c>
    </row>
    <row r="96" spans="1:1">
      <c r="A96" s="8" t="s">
        <v>138</v>
      </c>
    </row>
    <row r="97" spans="1:5">
      <c r="A97" s="8" t="s">
        <v>139</v>
      </c>
    </row>
    <row r="98" spans="1:5">
      <c r="A98" s="8" t="s">
        <v>140</v>
      </c>
    </row>
    <row r="99" spans="1:5">
      <c r="A99" s="8" t="s">
        <v>171</v>
      </c>
      <c r="B99" s="15">
        <f>SUM(B3:B98)/4000</f>
        <v>0</v>
      </c>
      <c r="C99" s="15">
        <f t="shared" ref="C99:E99" si="0">SUM(C3:C98)/4000</f>
        <v>0</v>
      </c>
      <c r="D99" s="15">
        <f t="shared" si="0"/>
        <v>0</v>
      </c>
      <c r="E99" s="15">
        <f t="shared" si="0"/>
        <v>0</v>
      </c>
    </row>
    <row r="102" spans="1:5">
      <c r="A102" s="8">
        <v>1</v>
      </c>
      <c r="B102" s="15">
        <v>2</v>
      </c>
      <c r="C102" s="8">
        <v>3</v>
      </c>
      <c r="D102" s="15">
        <v>4</v>
      </c>
      <c r="E102" s="8">
        <v>5</v>
      </c>
    </row>
  </sheetData>
  <conditionalFormatting sqref="C1:C65536">
    <cfRule type="dataBar" priority="5">
      <dataBar>
        <cfvo type="min" val="0"/>
        <cfvo type="max" val="0"/>
        <color rgb="FF63C384"/>
      </dataBar>
    </cfRule>
  </conditionalFormatting>
  <conditionalFormatting sqref="B1:B65536 D102">
    <cfRule type="dataBar" priority="7">
      <dataBar>
        <cfvo type="min" val="0"/>
        <cfvo type="max" val="0"/>
        <color rgb="FFFFB628"/>
      </dataBar>
    </cfRule>
  </conditionalFormatting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7" sqref="D37"/>
    </sheetView>
  </sheetViews>
  <sheetFormatPr defaultRowHeight="12.75"/>
  <cols>
    <col min="1" max="1" width="12.5703125" style="8" customWidth="1"/>
    <col min="2" max="2" width="11.5703125" style="131" customWidth="1"/>
    <col min="3" max="3" width="13.42578125" style="131" bestFit="1" customWidth="1"/>
    <col min="4" max="4" width="15.42578125" style="131" bestFit="1" customWidth="1"/>
    <col min="5" max="256" width="9.140625" style="8"/>
    <col min="257" max="257" width="12.5703125" style="8" customWidth="1"/>
    <col min="258" max="259" width="11.5703125" style="8" customWidth="1"/>
    <col min="260" max="512" width="9.140625" style="8"/>
    <col min="513" max="513" width="12.5703125" style="8" customWidth="1"/>
    <col min="514" max="515" width="11.5703125" style="8" customWidth="1"/>
    <col min="516" max="768" width="9.140625" style="8"/>
    <col min="769" max="769" width="12.5703125" style="8" customWidth="1"/>
    <col min="770" max="771" width="11.5703125" style="8" customWidth="1"/>
    <col min="772" max="1024" width="9.140625" style="8"/>
    <col min="1025" max="1025" width="12.5703125" style="8" customWidth="1"/>
    <col min="1026" max="1027" width="11.5703125" style="8" customWidth="1"/>
    <col min="1028" max="1280" width="9.140625" style="8"/>
    <col min="1281" max="1281" width="12.5703125" style="8" customWidth="1"/>
    <col min="1282" max="1283" width="11.5703125" style="8" customWidth="1"/>
    <col min="1284" max="1536" width="9.140625" style="8"/>
    <col min="1537" max="1537" width="12.5703125" style="8" customWidth="1"/>
    <col min="1538" max="1539" width="11.5703125" style="8" customWidth="1"/>
    <col min="1540" max="1792" width="9.140625" style="8"/>
    <col min="1793" max="1793" width="12.5703125" style="8" customWidth="1"/>
    <col min="1794" max="1795" width="11.5703125" style="8" customWidth="1"/>
    <col min="1796" max="2048" width="9.140625" style="8"/>
    <col min="2049" max="2049" width="12.5703125" style="8" customWidth="1"/>
    <col min="2050" max="2051" width="11.5703125" style="8" customWidth="1"/>
    <col min="2052" max="2304" width="9.140625" style="8"/>
    <col min="2305" max="2305" width="12.5703125" style="8" customWidth="1"/>
    <col min="2306" max="2307" width="11.5703125" style="8" customWidth="1"/>
    <col min="2308" max="2560" width="9.140625" style="8"/>
    <col min="2561" max="2561" width="12.5703125" style="8" customWidth="1"/>
    <col min="2562" max="2563" width="11.5703125" style="8" customWidth="1"/>
    <col min="2564" max="2816" width="9.140625" style="8"/>
    <col min="2817" max="2817" width="12.5703125" style="8" customWidth="1"/>
    <col min="2818" max="2819" width="11.5703125" style="8" customWidth="1"/>
    <col min="2820" max="3072" width="9.140625" style="8"/>
    <col min="3073" max="3073" width="12.5703125" style="8" customWidth="1"/>
    <col min="3074" max="3075" width="11.5703125" style="8" customWidth="1"/>
    <col min="3076" max="3328" width="9.140625" style="8"/>
    <col min="3329" max="3329" width="12.5703125" style="8" customWidth="1"/>
    <col min="3330" max="3331" width="11.5703125" style="8" customWidth="1"/>
    <col min="3332" max="3584" width="9.140625" style="8"/>
    <col min="3585" max="3585" width="12.5703125" style="8" customWidth="1"/>
    <col min="3586" max="3587" width="11.5703125" style="8" customWidth="1"/>
    <col min="3588" max="3840" width="9.140625" style="8"/>
    <col min="3841" max="3841" width="12.5703125" style="8" customWidth="1"/>
    <col min="3842" max="3843" width="11.5703125" style="8" customWidth="1"/>
    <col min="3844" max="4096" width="9.140625" style="8"/>
    <col min="4097" max="4097" width="12.5703125" style="8" customWidth="1"/>
    <col min="4098" max="4099" width="11.5703125" style="8" customWidth="1"/>
    <col min="4100" max="4352" width="9.140625" style="8"/>
    <col min="4353" max="4353" width="12.5703125" style="8" customWidth="1"/>
    <col min="4354" max="4355" width="11.5703125" style="8" customWidth="1"/>
    <col min="4356" max="4608" width="9.140625" style="8"/>
    <col min="4609" max="4609" width="12.5703125" style="8" customWidth="1"/>
    <col min="4610" max="4611" width="11.5703125" style="8" customWidth="1"/>
    <col min="4612" max="4864" width="9.140625" style="8"/>
    <col min="4865" max="4865" width="12.5703125" style="8" customWidth="1"/>
    <col min="4866" max="4867" width="11.5703125" style="8" customWidth="1"/>
    <col min="4868" max="5120" width="9.140625" style="8"/>
    <col min="5121" max="5121" width="12.5703125" style="8" customWidth="1"/>
    <col min="5122" max="5123" width="11.5703125" style="8" customWidth="1"/>
    <col min="5124" max="5376" width="9.140625" style="8"/>
    <col min="5377" max="5377" width="12.5703125" style="8" customWidth="1"/>
    <col min="5378" max="5379" width="11.5703125" style="8" customWidth="1"/>
    <col min="5380" max="5632" width="9.140625" style="8"/>
    <col min="5633" max="5633" width="12.5703125" style="8" customWidth="1"/>
    <col min="5634" max="5635" width="11.5703125" style="8" customWidth="1"/>
    <col min="5636" max="5888" width="9.140625" style="8"/>
    <col min="5889" max="5889" width="12.5703125" style="8" customWidth="1"/>
    <col min="5890" max="5891" width="11.5703125" style="8" customWidth="1"/>
    <col min="5892" max="6144" width="9.140625" style="8"/>
    <col min="6145" max="6145" width="12.5703125" style="8" customWidth="1"/>
    <col min="6146" max="6147" width="11.5703125" style="8" customWidth="1"/>
    <col min="6148" max="6400" width="9.140625" style="8"/>
    <col min="6401" max="6401" width="12.5703125" style="8" customWidth="1"/>
    <col min="6402" max="6403" width="11.5703125" style="8" customWidth="1"/>
    <col min="6404" max="6656" width="9.140625" style="8"/>
    <col min="6657" max="6657" width="12.5703125" style="8" customWidth="1"/>
    <col min="6658" max="6659" width="11.5703125" style="8" customWidth="1"/>
    <col min="6660" max="6912" width="9.140625" style="8"/>
    <col min="6913" max="6913" width="12.5703125" style="8" customWidth="1"/>
    <col min="6914" max="6915" width="11.5703125" style="8" customWidth="1"/>
    <col min="6916" max="7168" width="9.140625" style="8"/>
    <col min="7169" max="7169" width="12.5703125" style="8" customWidth="1"/>
    <col min="7170" max="7171" width="11.5703125" style="8" customWidth="1"/>
    <col min="7172" max="7424" width="9.140625" style="8"/>
    <col min="7425" max="7425" width="12.5703125" style="8" customWidth="1"/>
    <col min="7426" max="7427" width="11.5703125" style="8" customWidth="1"/>
    <col min="7428" max="7680" width="9.140625" style="8"/>
    <col min="7681" max="7681" width="12.5703125" style="8" customWidth="1"/>
    <col min="7682" max="7683" width="11.5703125" style="8" customWidth="1"/>
    <col min="7684" max="7936" width="9.140625" style="8"/>
    <col min="7937" max="7937" width="12.5703125" style="8" customWidth="1"/>
    <col min="7938" max="7939" width="11.5703125" style="8" customWidth="1"/>
    <col min="7940" max="8192" width="9.140625" style="8"/>
    <col min="8193" max="8193" width="12.5703125" style="8" customWidth="1"/>
    <col min="8194" max="8195" width="11.5703125" style="8" customWidth="1"/>
    <col min="8196" max="8448" width="9.140625" style="8"/>
    <col min="8449" max="8449" width="12.5703125" style="8" customWidth="1"/>
    <col min="8450" max="8451" width="11.5703125" style="8" customWidth="1"/>
    <col min="8452" max="8704" width="9.140625" style="8"/>
    <col min="8705" max="8705" width="12.5703125" style="8" customWidth="1"/>
    <col min="8706" max="8707" width="11.5703125" style="8" customWidth="1"/>
    <col min="8708" max="8960" width="9.140625" style="8"/>
    <col min="8961" max="8961" width="12.5703125" style="8" customWidth="1"/>
    <col min="8962" max="8963" width="11.5703125" style="8" customWidth="1"/>
    <col min="8964" max="9216" width="9.140625" style="8"/>
    <col min="9217" max="9217" width="12.5703125" style="8" customWidth="1"/>
    <col min="9218" max="9219" width="11.5703125" style="8" customWidth="1"/>
    <col min="9220" max="9472" width="9.140625" style="8"/>
    <col min="9473" max="9473" width="12.5703125" style="8" customWidth="1"/>
    <col min="9474" max="9475" width="11.5703125" style="8" customWidth="1"/>
    <col min="9476" max="9728" width="9.140625" style="8"/>
    <col min="9729" max="9729" width="12.5703125" style="8" customWidth="1"/>
    <col min="9730" max="9731" width="11.5703125" style="8" customWidth="1"/>
    <col min="9732" max="9984" width="9.140625" style="8"/>
    <col min="9985" max="9985" width="12.5703125" style="8" customWidth="1"/>
    <col min="9986" max="9987" width="11.5703125" style="8" customWidth="1"/>
    <col min="9988" max="10240" width="9.140625" style="8"/>
    <col min="10241" max="10241" width="12.5703125" style="8" customWidth="1"/>
    <col min="10242" max="10243" width="11.5703125" style="8" customWidth="1"/>
    <col min="10244" max="10496" width="9.140625" style="8"/>
    <col min="10497" max="10497" width="12.5703125" style="8" customWidth="1"/>
    <col min="10498" max="10499" width="11.5703125" style="8" customWidth="1"/>
    <col min="10500" max="10752" width="9.140625" style="8"/>
    <col min="10753" max="10753" width="12.5703125" style="8" customWidth="1"/>
    <col min="10754" max="10755" width="11.5703125" style="8" customWidth="1"/>
    <col min="10756" max="11008" width="9.140625" style="8"/>
    <col min="11009" max="11009" width="12.5703125" style="8" customWidth="1"/>
    <col min="11010" max="11011" width="11.5703125" style="8" customWidth="1"/>
    <col min="11012" max="11264" width="9.140625" style="8"/>
    <col min="11265" max="11265" width="12.5703125" style="8" customWidth="1"/>
    <col min="11266" max="11267" width="11.5703125" style="8" customWidth="1"/>
    <col min="11268" max="11520" width="9.140625" style="8"/>
    <col min="11521" max="11521" width="12.5703125" style="8" customWidth="1"/>
    <col min="11522" max="11523" width="11.5703125" style="8" customWidth="1"/>
    <col min="11524" max="11776" width="9.140625" style="8"/>
    <col min="11777" max="11777" width="12.5703125" style="8" customWidth="1"/>
    <col min="11778" max="11779" width="11.5703125" style="8" customWidth="1"/>
    <col min="11780" max="12032" width="9.140625" style="8"/>
    <col min="12033" max="12033" width="12.5703125" style="8" customWidth="1"/>
    <col min="12034" max="12035" width="11.5703125" style="8" customWidth="1"/>
    <col min="12036" max="12288" width="9.140625" style="8"/>
    <col min="12289" max="12289" width="12.5703125" style="8" customWidth="1"/>
    <col min="12290" max="12291" width="11.5703125" style="8" customWidth="1"/>
    <col min="12292" max="12544" width="9.140625" style="8"/>
    <col min="12545" max="12545" width="12.5703125" style="8" customWidth="1"/>
    <col min="12546" max="12547" width="11.5703125" style="8" customWidth="1"/>
    <col min="12548" max="12800" width="9.140625" style="8"/>
    <col min="12801" max="12801" width="12.5703125" style="8" customWidth="1"/>
    <col min="12802" max="12803" width="11.5703125" style="8" customWidth="1"/>
    <col min="12804" max="13056" width="9.140625" style="8"/>
    <col min="13057" max="13057" width="12.5703125" style="8" customWidth="1"/>
    <col min="13058" max="13059" width="11.5703125" style="8" customWidth="1"/>
    <col min="13060" max="13312" width="9.140625" style="8"/>
    <col min="13313" max="13313" width="12.5703125" style="8" customWidth="1"/>
    <col min="13314" max="13315" width="11.5703125" style="8" customWidth="1"/>
    <col min="13316" max="13568" width="9.140625" style="8"/>
    <col min="13569" max="13569" width="12.5703125" style="8" customWidth="1"/>
    <col min="13570" max="13571" width="11.5703125" style="8" customWidth="1"/>
    <col min="13572" max="13824" width="9.140625" style="8"/>
    <col min="13825" max="13825" width="12.5703125" style="8" customWidth="1"/>
    <col min="13826" max="13827" width="11.5703125" style="8" customWidth="1"/>
    <col min="13828" max="14080" width="9.140625" style="8"/>
    <col min="14081" max="14081" width="12.5703125" style="8" customWidth="1"/>
    <col min="14082" max="14083" width="11.5703125" style="8" customWidth="1"/>
    <col min="14084" max="14336" width="9.140625" style="8"/>
    <col min="14337" max="14337" width="12.5703125" style="8" customWidth="1"/>
    <col min="14338" max="14339" width="11.5703125" style="8" customWidth="1"/>
    <col min="14340" max="14592" width="9.140625" style="8"/>
    <col min="14593" max="14593" width="12.5703125" style="8" customWidth="1"/>
    <col min="14594" max="14595" width="11.5703125" style="8" customWidth="1"/>
    <col min="14596" max="14848" width="9.140625" style="8"/>
    <col min="14849" max="14849" width="12.5703125" style="8" customWidth="1"/>
    <col min="14850" max="14851" width="11.5703125" style="8" customWidth="1"/>
    <col min="14852" max="15104" width="9.140625" style="8"/>
    <col min="15105" max="15105" width="12.5703125" style="8" customWidth="1"/>
    <col min="15106" max="15107" width="11.5703125" style="8" customWidth="1"/>
    <col min="15108" max="15360" width="9.140625" style="8"/>
    <col min="15361" max="15361" width="12.5703125" style="8" customWidth="1"/>
    <col min="15362" max="15363" width="11.5703125" style="8" customWidth="1"/>
    <col min="15364" max="15616" width="9.140625" style="8"/>
    <col min="15617" max="15617" width="12.5703125" style="8" customWidth="1"/>
    <col min="15618" max="15619" width="11.5703125" style="8" customWidth="1"/>
    <col min="15620" max="15872" width="9.140625" style="8"/>
    <col min="15873" max="15873" width="12.5703125" style="8" customWidth="1"/>
    <col min="15874" max="15875" width="11.5703125" style="8" customWidth="1"/>
    <col min="15876" max="16128" width="9.140625" style="8"/>
    <col min="16129" max="16129" width="12.5703125" style="8" customWidth="1"/>
    <col min="16130" max="16131" width="11.5703125" style="8" customWidth="1"/>
    <col min="16132" max="16384" width="9.140625" style="8"/>
  </cols>
  <sheetData>
    <row r="1" spans="1:8" ht="15">
      <c r="A1" s="2">
        <f>Allocation_SG!A1</f>
        <v>45335</v>
      </c>
      <c r="B1" s="38" t="s">
        <v>341</v>
      </c>
      <c r="C1" s="38" t="s">
        <v>341</v>
      </c>
      <c r="D1" s="38" t="s">
        <v>341</v>
      </c>
      <c r="E1" s="130"/>
      <c r="F1" s="130"/>
      <c r="G1" s="130"/>
      <c r="H1" s="131"/>
    </row>
    <row r="2" spans="1:8">
      <c r="A2" s="8" t="s">
        <v>160</v>
      </c>
      <c r="B2" s="131" t="s">
        <v>342</v>
      </c>
      <c r="C2" s="131" t="s">
        <v>343</v>
      </c>
      <c r="D2" s="131" t="s">
        <v>344</v>
      </c>
    </row>
    <row r="3" spans="1:8">
      <c r="A3" s="8" t="s">
        <v>45</v>
      </c>
      <c r="B3" s="127">
        <v>0</v>
      </c>
      <c r="C3" s="127">
        <v>0</v>
      </c>
      <c r="D3" s="127">
        <v>0</v>
      </c>
    </row>
    <row r="4" spans="1:8">
      <c r="A4" s="8" t="s">
        <v>46</v>
      </c>
      <c r="B4" s="127">
        <v>0</v>
      </c>
      <c r="C4" s="127">
        <v>0</v>
      </c>
      <c r="D4" s="127">
        <v>0</v>
      </c>
    </row>
    <row r="5" spans="1:8">
      <c r="A5" s="8" t="s">
        <v>47</v>
      </c>
      <c r="B5" s="127">
        <v>0</v>
      </c>
      <c r="C5" s="127">
        <v>0</v>
      </c>
      <c r="D5" s="127">
        <v>0</v>
      </c>
    </row>
    <row r="6" spans="1:8">
      <c r="A6" s="8" t="s">
        <v>48</v>
      </c>
      <c r="B6" s="127">
        <v>0</v>
      </c>
      <c r="C6" s="127">
        <v>0</v>
      </c>
      <c r="D6" s="127">
        <v>0</v>
      </c>
    </row>
    <row r="7" spans="1:8">
      <c r="A7" s="8" t="s">
        <v>49</v>
      </c>
      <c r="B7" s="127">
        <v>0</v>
      </c>
      <c r="C7" s="127">
        <v>0</v>
      </c>
      <c r="D7" s="127">
        <v>0</v>
      </c>
    </row>
    <row r="8" spans="1:8">
      <c r="A8" s="8" t="s">
        <v>50</v>
      </c>
      <c r="B8" s="127">
        <v>0</v>
      </c>
      <c r="C8" s="127">
        <v>0</v>
      </c>
      <c r="D8" s="127">
        <v>0</v>
      </c>
    </row>
    <row r="9" spans="1:8">
      <c r="A9" s="8" t="s">
        <v>51</v>
      </c>
      <c r="B9" s="127">
        <v>0</v>
      </c>
      <c r="C9" s="127">
        <v>0</v>
      </c>
      <c r="D9" s="127">
        <v>0</v>
      </c>
    </row>
    <row r="10" spans="1:8">
      <c r="A10" s="8" t="s">
        <v>52</v>
      </c>
      <c r="B10" s="127">
        <v>0</v>
      </c>
      <c r="C10" s="127">
        <v>0</v>
      </c>
      <c r="D10" s="127">
        <v>0</v>
      </c>
    </row>
    <row r="11" spans="1:8">
      <c r="A11" s="8" t="s">
        <v>53</v>
      </c>
      <c r="B11" s="127">
        <v>0</v>
      </c>
      <c r="C11" s="127">
        <v>0</v>
      </c>
      <c r="D11" s="127">
        <v>0</v>
      </c>
    </row>
    <row r="12" spans="1:8">
      <c r="A12" s="8" t="s">
        <v>54</v>
      </c>
      <c r="B12" s="127">
        <v>0</v>
      </c>
      <c r="C12" s="127">
        <v>0</v>
      </c>
      <c r="D12" s="127">
        <v>0</v>
      </c>
    </row>
    <row r="13" spans="1:8">
      <c r="A13" s="8" t="s">
        <v>55</v>
      </c>
      <c r="B13" s="127">
        <v>0</v>
      </c>
      <c r="C13" s="127">
        <v>0</v>
      </c>
      <c r="D13" s="127">
        <v>0</v>
      </c>
    </row>
    <row r="14" spans="1:8">
      <c r="A14" s="8" t="s">
        <v>56</v>
      </c>
      <c r="B14" s="127">
        <v>0</v>
      </c>
      <c r="C14" s="127">
        <v>0</v>
      </c>
      <c r="D14" s="127">
        <v>0</v>
      </c>
    </row>
    <row r="15" spans="1:8">
      <c r="A15" s="8" t="s">
        <v>57</v>
      </c>
      <c r="B15" s="127">
        <v>0</v>
      </c>
      <c r="C15" s="127">
        <v>0</v>
      </c>
      <c r="D15" s="127">
        <v>0</v>
      </c>
    </row>
    <row r="16" spans="1:8">
      <c r="A16" s="8" t="s">
        <v>58</v>
      </c>
      <c r="B16" s="127">
        <v>0</v>
      </c>
      <c r="C16" s="127">
        <v>0</v>
      </c>
      <c r="D16" s="127">
        <v>0</v>
      </c>
    </row>
    <row r="17" spans="1:4">
      <c r="A17" s="8" t="s">
        <v>59</v>
      </c>
      <c r="B17" s="127">
        <v>0</v>
      </c>
      <c r="C17" s="127">
        <v>0</v>
      </c>
      <c r="D17" s="127">
        <v>0</v>
      </c>
    </row>
    <row r="18" spans="1:4">
      <c r="A18" s="8" t="s">
        <v>60</v>
      </c>
      <c r="B18" s="127">
        <v>0</v>
      </c>
      <c r="C18" s="127">
        <v>0</v>
      </c>
      <c r="D18" s="127">
        <v>0</v>
      </c>
    </row>
    <row r="19" spans="1:4">
      <c r="A19" s="8" t="s">
        <v>61</v>
      </c>
      <c r="B19" s="127">
        <v>0</v>
      </c>
      <c r="C19" s="127">
        <v>0</v>
      </c>
      <c r="D19" s="127">
        <v>0</v>
      </c>
    </row>
    <row r="20" spans="1:4">
      <c r="A20" s="8" t="s">
        <v>62</v>
      </c>
      <c r="B20" s="127">
        <v>0</v>
      </c>
      <c r="C20" s="127">
        <v>0</v>
      </c>
      <c r="D20" s="127">
        <v>0</v>
      </c>
    </row>
    <row r="21" spans="1:4">
      <c r="A21" s="8" t="s">
        <v>63</v>
      </c>
      <c r="B21" s="127">
        <v>0</v>
      </c>
      <c r="C21" s="127">
        <v>0</v>
      </c>
      <c r="D21" s="127">
        <v>0</v>
      </c>
    </row>
    <row r="22" spans="1:4">
      <c r="A22" s="8" t="s">
        <v>64</v>
      </c>
      <c r="B22" s="127">
        <v>0</v>
      </c>
      <c r="C22" s="127">
        <v>0</v>
      </c>
      <c r="D22" s="127">
        <v>0</v>
      </c>
    </row>
    <row r="23" spans="1:4">
      <c r="A23" s="8" t="s">
        <v>65</v>
      </c>
      <c r="B23" s="127">
        <v>0</v>
      </c>
      <c r="C23" s="127">
        <v>0</v>
      </c>
      <c r="D23" s="127">
        <v>0</v>
      </c>
    </row>
    <row r="24" spans="1:4">
      <c r="A24" s="8" t="s">
        <v>66</v>
      </c>
      <c r="B24" s="127">
        <v>0</v>
      </c>
      <c r="C24" s="127">
        <v>0</v>
      </c>
      <c r="D24" s="127">
        <v>0</v>
      </c>
    </row>
    <row r="25" spans="1:4">
      <c r="A25" s="8" t="s">
        <v>67</v>
      </c>
      <c r="B25" s="127">
        <v>0</v>
      </c>
      <c r="C25" s="127">
        <v>0</v>
      </c>
      <c r="D25" s="127">
        <v>0</v>
      </c>
    </row>
    <row r="26" spans="1:4">
      <c r="A26" s="8" t="s">
        <v>68</v>
      </c>
      <c r="B26" s="127">
        <v>0</v>
      </c>
      <c r="C26" s="127">
        <v>0</v>
      </c>
      <c r="D26" s="127">
        <v>0</v>
      </c>
    </row>
    <row r="27" spans="1:4">
      <c r="A27" s="8" t="s">
        <v>69</v>
      </c>
      <c r="B27" s="127">
        <v>0</v>
      </c>
      <c r="C27" s="127">
        <v>0</v>
      </c>
      <c r="D27" s="127">
        <v>0</v>
      </c>
    </row>
    <row r="28" spans="1:4">
      <c r="A28" s="8" t="s">
        <v>70</v>
      </c>
      <c r="B28" s="127">
        <v>0</v>
      </c>
      <c r="C28" s="127">
        <v>0</v>
      </c>
      <c r="D28" s="127">
        <v>0</v>
      </c>
    </row>
    <row r="29" spans="1:4">
      <c r="A29" s="8" t="s">
        <v>71</v>
      </c>
      <c r="B29" s="127">
        <v>0</v>
      </c>
      <c r="C29" s="127">
        <v>0</v>
      </c>
      <c r="D29" s="127">
        <v>0</v>
      </c>
    </row>
    <row r="30" spans="1:4">
      <c r="A30" s="8" t="s">
        <v>72</v>
      </c>
      <c r="B30" s="127">
        <v>0</v>
      </c>
      <c r="C30" s="127">
        <v>0</v>
      </c>
      <c r="D30" s="127">
        <v>0</v>
      </c>
    </row>
    <row r="31" spans="1:4">
      <c r="A31" s="8" t="s">
        <v>73</v>
      </c>
      <c r="B31" s="127">
        <v>0</v>
      </c>
      <c r="C31" s="127">
        <v>0</v>
      </c>
      <c r="D31" s="127">
        <v>0</v>
      </c>
    </row>
    <row r="32" spans="1:4">
      <c r="A32" s="8" t="s">
        <v>74</v>
      </c>
      <c r="B32" s="127">
        <v>0</v>
      </c>
      <c r="C32" s="127">
        <v>0</v>
      </c>
      <c r="D32" s="127">
        <v>0</v>
      </c>
    </row>
    <row r="33" spans="1:4">
      <c r="A33" s="8" t="s">
        <v>75</v>
      </c>
      <c r="B33" s="127">
        <v>0</v>
      </c>
      <c r="C33" s="127">
        <v>0</v>
      </c>
      <c r="D33" s="127">
        <v>0</v>
      </c>
    </row>
    <row r="34" spans="1:4">
      <c r="A34" s="8" t="s">
        <v>76</v>
      </c>
      <c r="B34" s="127">
        <v>0</v>
      </c>
      <c r="C34" s="127">
        <v>0</v>
      </c>
      <c r="D34" s="127">
        <v>0</v>
      </c>
    </row>
    <row r="35" spans="1:4">
      <c r="A35" s="8" t="s">
        <v>77</v>
      </c>
      <c r="B35" s="127">
        <v>0</v>
      </c>
      <c r="C35" s="127">
        <v>0</v>
      </c>
      <c r="D35" s="127">
        <v>0</v>
      </c>
    </row>
    <row r="36" spans="1:4">
      <c r="A36" s="8" t="s">
        <v>78</v>
      </c>
      <c r="B36" s="127">
        <v>0</v>
      </c>
      <c r="C36" s="127">
        <v>0</v>
      </c>
      <c r="D36" s="127">
        <v>0</v>
      </c>
    </row>
    <row r="37" spans="1:4">
      <c r="A37" s="8" t="s">
        <v>79</v>
      </c>
      <c r="B37" s="127">
        <v>0</v>
      </c>
      <c r="C37" s="127">
        <v>0</v>
      </c>
      <c r="D37" s="127">
        <v>0</v>
      </c>
    </row>
    <row r="38" spans="1:4">
      <c r="A38" s="8" t="s">
        <v>80</v>
      </c>
      <c r="B38" s="127">
        <v>0</v>
      </c>
      <c r="C38" s="127">
        <v>0</v>
      </c>
      <c r="D38" s="127">
        <v>0</v>
      </c>
    </row>
    <row r="39" spans="1:4">
      <c r="A39" s="8" t="s">
        <v>81</v>
      </c>
      <c r="B39" s="127">
        <v>0</v>
      </c>
      <c r="C39" s="127">
        <v>0</v>
      </c>
      <c r="D39" s="127">
        <v>0</v>
      </c>
    </row>
    <row r="40" spans="1:4">
      <c r="A40" s="8" t="s">
        <v>82</v>
      </c>
      <c r="B40" s="127">
        <v>0</v>
      </c>
      <c r="C40" s="127">
        <v>0</v>
      </c>
      <c r="D40" s="127">
        <v>0</v>
      </c>
    </row>
    <row r="41" spans="1:4">
      <c r="A41" s="8" t="s">
        <v>83</v>
      </c>
      <c r="B41" s="127">
        <v>0</v>
      </c>
      <c r="C41" s="127">
        <v>0</v>
      </c>
      <c r="D41" s="127">
        <v>0</v>
      </c>
    </row>
    <row r="42" spans="1:4">
      <c r="A42" s="8" t="s">
        <v>84</v>
      </c>
      <c r="B42" s="127">
        <v>0</v>
      </c>
      <c r="C42" s="127">
        <v>0</v>
      </c>
      <c r="D42" s="127">
        <v>0</v>
      </c>
    </row>
    <row r="43" spans="1:4">
      <c r="A43" s="8" t="s">
        <v>85</v>
      </c>
      <c r="B43" s="127">
        <v>0</v>
      </c>
      <c r="C43" s="127">
        <v>0</v>
      </c>
      <c r="D43" s="127">
        <v>0</v>
      </c>
    </row>
    <row r="44" spans="1:4">
      <c r="A44" s="8" t="s">
        <v>86</v>
      </c>
      <c r="B44" s="127">
        <v>0</v>
      </c>
      <c r="C44" s="127">
        <v>0</v>
      </c>
      <c r="D44" s="127">
        <v>0</v>
      </c>
    </row>
    <row r="45" spans="1:4">
      <c r="A45" s="8" t="s">
        <v>87</v>
      </c>
      <c r="B45" s="127">
        <v>0</v>
      </c>
      <c r="C45" s="127">
        <v>0</v>
      </c>
      <c r="D45" s="127">
        <v>0</v>
      </c>
    </row>
    <row r="46" spans="1:4">
      <c r="A46" s="8" t="s">
        <v>88</v>
      </c>
      <c r="B46" s="127">
        <v>0</v>
      </c>
      <c r="C46" s="127">
        <v>0</v>
      </c>
      <c r="D46" s="127">
        <v>0</v>
      </c>
    </row>
    <row r="47" spans="1:4">
      <c r="A47" s="8" t="s">
        <v>89</v>
      </c>
      <c r="B47" s="127">
        <v>0</v>
      </c>
      <c r="C47" s="127">
        <v>0</v>
      </c>
      <c r="D47" s="127">
        <v>0</v>
      </c>
    </row>
    <row r="48" spans="1:4">
      <c r="A48" s="8" t="s">
        <v>90</v>
      </c>
      <c r="B48" s="127">
        <v>0</v>
      </c>
      <c r="C48" s="127">
        <v>0</v>
      </c>
      <c r="D48" s="127">
        <v>0</v>
      </c>
    </row>
    <row r="49" spans="1:4">
      <c r="A49" s="8" t="s">
        <v>91</v>
      </c>
      <c r="B49" s="127">
        <v>0</v>
      </c>
      <c r="C49" s="127">
        <v>0</v>
      </c>
      <c r="D49" s="127">
        <v>0</v>
      </c>
    </row>
    <row r="50" spans="1:4">
      <c r="A50" s="8" t="s">
        <v>92</v>
      </c>
      <c r="B50" s="127">
        <v>0</v>
      </c>
      <c r="C50" s="127">
        <v>0</v>
      </c>
      <c r="D50" s="127">
        <v>0</v>
      </c>
    </row>
    <row r="51" spans="1:4">
      <c r="A51" s="8" t="s">
        <v>93</v>
      </c>
      <c r="B51" s="127">
        <v>0</v>
      </c>
      <c r="C51" s="127">
        <v>0</v>
      </c>
      <c r="D51" s="127">
        <v>0</v>
      </c>
    </row>
    <row r="52" spans="1:4">
      <c r="A52" s="8" t="s">
        <v>94</v>
      </c>
      <c r="B52" s="127">
        <v>0</v>
      </c>
      <c r="C52" s="127">
        <v>0</v>
      </c>
      <c r="D52" s="127">
        <v>0</v>
      </c>
    </row>
    <row r="53" spans="1:4">
      <c r="A53" s="8" t="s">
        <v>95</v>
      </c>
      <c r="B53" s="127">
        <v>0</v>
      </c>
      <c r="C53" s="127">
        <v>0</v>
      </c>
      <c r="D53" s="127">
        <v>0</v>
      </c>
    </row>
    <row r="54" spans="1:4">
      <c r="A54" s="8" t="s">
        <v>96</v>
      </c>
      <c r="B54" s="127">
        <v>0</v>
      </c>
      <c r="C54" s="127">
        <v>0</v>
      </c>
      <c r="D54" s="127">
        <v>0</v>
      </c>
    </row>
    <row r="55" spans="1:4">
      <c r="A55" s="8" t="s">
        <v>97</v>
      </c>
      <c r="B55" s="127">
        <v>0</v>
      </c>
      <c r="C55" s="127">
        <v>0</v>
      </c>
      <c r="D55" s="127">
        <v>0</v>
      </c>
    </row>
    <row r="56" spans="1:4">
      <c r="A56" s="8" t="s">
        <v>98</v>
      </c>
      <c r="B56" s="127">
        <v>0</v>
      </c>
      <c r="C56" s="127">
        <v>0</v>
      </c>
      <c r="D56" s="127">
        <v>0</v>
      </c>
    </row>
    <row r="57" spans="1:4">
      <c r="A57" s="8" t="s">
        <v>99</v>
      </c>
      <c r="B57" s="127">
        <v>0</v>
      </c>
      <c r="C57" s="127">
        <v>0</v>
      </c>
      <c r="D57" s="127">
        <v>0</v>
      </c>
    </row>
    <row r="58" spans="1:4">
      <c r="A58" s="8" t="s">
        <v>100</v>
      </c>
      <c r="B58" s="127">
        <v>0</v>
      </c>
      <c r="C58" s="127">
        <v>0</v>
      </c>
      <c r="D58" s="127">
        <v>0</v>
      </c>
    </row>
    <row r="59" spans="1:4">
      <c r="A59" s="8" t="s">
        <v>101</v>
      </c>
      <c r="B59" s="127">
        <v>0</v>
      </c>
      <c r="C59" s="127">
        <v>0</v>
      </c>
      <c r="D59" s="127">
        <v>0</v>
      </c>
    </row>
    <row r="60" spans="1:4">
      <c r="A60" s="8" t="s">
        <v>102</v>
      </c>
      <c r="B60" s="127">
        <v>0</v>
      </c>
      <c r="C60" s="127">
        <v>0</v>
      </c>
      <c r="D60" s="127">
        <v>0</v>
      </c>
    </row>
    <row r="61" spans="1:4">
      <c r="A61" s="8" t="s">
        <v>103</v>
      </c>
      <c r="B61" s="127">
        <v>0</v>
      </c>
      <c r="C61" s="127">
        <v>0</v>
      </c>
      <c r="D61" s="127">
        <v>0</v>
      </c>
    </row>
    <row r="62" spans="1:4">
      <c r="A62" s="8" t="s">
        <v>104</v>
      </c>
      <c r="B62" s="127">
        <v>0</v>
      </c>
      <c r="C62" s="127">
        <v>0</v>
      </c>
      <c r="D62" s="127">
        <v>0</v>
      </c>
    </row>
    <row r="63" spans="1:4">
      <c r="A63" s="8" t="s">
        <v>105</v>
      </c>
      <c r="B63" s="127">
        <v>0</v>
      </c>
      <c r="C63" s="127">
        <v>0</v>
      </c>
      <c r="D63" s="127">
        <v>0</v>
      </c>
    </row>
    <row r="64" spans="1:4">
      <c r="A64" s="8" t="s">
        <v>106</v>
      </c>
      <c r="B64" s="127">
        <v>0</v>
      </c>
      <c r="C64" s="127">
        <v>0</v>
      </c>
      <c r="D64" s="127">
        <v>0</v>
      </c>
    </row>
    <row r="65" spans="1:4">
      <c r="A65" s="8" t="s">
        <v>107</v>
      </c>
      <c r="B65" s="127">
        <v>0</v>
      </c>
      <c r="C65" s="127">
        <v>0</v>
      </c>
      <c r="D65" s="127">
        <v>0</v>
      </c>
    </row>
    <row r="66" spans="1:4">
      <c r="A66" s="8" t="s">
        <v>108</v>
      </c>
      <c r="B66" s="127">
        <v>0</v>
      </c>
      <c r="C66" s="127">
        <v>0</v>
      </c>
      <c r="D66" s="127">
        <v>0</v>
      </c>
    </row>
    <row r="67" spans="1:4">
      <c r="A67" s="8" t="s">
        <v>109</v>
      </c>
      <c r="B67" s="127">
        <v>0</v>
      </c>
      <c r="C67" s="127">
        <v>0</v>
      </c>
      <c r="D67" s="127">
        <v>0</v>
      </c>
    </row>
    <row r="68" spans="1:4">
      <c r="A68" s="8" t="s">
        <v>110</v>
      </c>
      <c r="B68" s="127">
        <v>0</v>
      </c>
      <c r="C68" s="127">
        <v>0</v>
      </c>
      <c r="D68" s="127">
        <v>0</v>
      </c>
    </row>
    <row r="69" spans="1:4">
      <c r="A69" s="8" t="s">
        <v>111</v>
      </c>
      <c r="B69" s="127">
        <v>0</v>
      </c>
      <c r="C69" s="127">
        <v>0</v>
      </c>
      <c r="D69" s="127">
        <v>0</v>
      </c>
    </row>
    <row r="70" spans="1:4">
      <c r="A70" s="8" t="s">
        <v>112</v>
      </c>
      <c r="B70" s="127">
        <v>0</v>
      </c>
      <c r="C70" s="127">
        <v>0</v>
      </c>
      <c r="D70" s="127">
        <v>0</v>
      </c>
    </row>
    <row r="71" spans="1:4">
      <c r="A71" s="8" t="s">
        <v>113</v>
      </c>
      <c r="B71" s="127">
        <v>0</v>
      </c>
      <c r="C71" s="127">
        <v>0</v>
      </c>
      <c r="D71" s="127">
        <v>0</v>
      </c>
    </row>
    <row r="72" spans="1:4">
      <c r="A72" s="8" t="s">
        <v>114</v>
      </c>
      <c r="B72" s="127">
        <v>0</v>
      </c>
      <c r="C72" s="127">
        <v>0</v>
      </c>
      <c r="D72" s="127">
        <v>0</v>
      </c>
    </row>
    <row r="73" spans="1:4">
      <c r="A73" s="8" t="s">
        <v>115</v>
      </c>
      <c r="B73" s="127">
        <v>0</v>
      </c>
      <c r="C73" s="127">
        <v>0</v>
      </c>
      <c r="D73" s="127">
        <v>0</v>
      </c>
    </row>
    <row r="74" spans="1:4">
      <c r="A74" s="8" t="s">
        <v>116</v>
      </c>
      <c r="B74" s="127">
        <v>0</v>
      </c>
      <c r="C74" s="127">
        <v>0</v>
      </c>
      <c r="D74" s="127">
        <v>0</v>
      </c>
    </row>
    <row r="75" spans="1:4">
      <c r="A75" s="8" t="s">
        <v>117</v>
      </c>
      <c r="B75" s="127">
        <v>0</v>
      </c>
      <c r="C75" s="127">
        <v>0</v>
      </c>
      <c r="D75" s="127">
        <v>0</v>
      </c>
    </row>
    <row r="76" spans="1:4">
      <c r="A76" s="8" t="s">
        <v>118</v>
      </c>
      <c r="B76" s="127">
        <v>0</v>
      </c>
      <c r="C76" s="127">
        <v>0</v>
      </c>
      <c r="D76" s="127">
        <v>0</v>
      </c>
    </row>
    <row r="77" spans="1:4">
      <c r="A77" s="8" t="s">
        <v>119</v>
      </c>
      <c r="B77" s="127">
        <v>0</v>
      </c>
      <c r="C77" s="127">
        <v>0</v>
      </c>
      <c r="D77" s="127">
        <v>0</v>
      </c>
    </row>
    <row r="78" spans="1:4">
      <c r="A78" s="8" t="s">
        <v>120</v>
      </c>
      <c r="B78" s="127">
        <v>0</v>
      </c>
      <c r="C78" s="127">
        <v>0</v>
      </c>
      <c r="D78" s="127">
        <v>0</v>
      </c>
    </row>
    <row r="79" spans="1:4">
      <c r="A79" s="8" t="s">
        <v>121</v>
      </c>
      <c r="B79" s="127">
        <v>0</v>
      </c>
      <c r="C79" s="127">
        <v>0</v>
      </c>
      <c r="D79" s="127">
        <v>0</v>
      </c>
    </row>
    <row r="80" spans="1:4">
      <c r="A80" s="8" t="s">
        <v>122</v>
      </c>
      <c r="B80" s="127">
        <v>0</v>
      </c>
      <c r="C80" s="127">
        <v>0</v>
      </c>
      <c r="D80" s="127">
        <v>0</v>
      </c>
    </row>
    <row r="81" spans="1:4">
      <c r="A81" s="8" t="s">
        <v>123</v>
      </c>
      <c r="B81" s="127">
        <v>0</v>
      </c>
      <c r="C81" s="127">
        <v>0</v>
      </c>
      <c r="D81" s="127">
        <v>0</v>
      </c>
    </row>
    <row r="82" spans="1:4">
      <c r="A82" s="8" t="s">
        <v>124</v>
      </c>
      <c r="B82" s="127">
        <v>0</v>
      </c>
      <c r="C82" s="127">
        <v>0</v>
      </c>
      <c r="D82" s="127">
        <v>0</v>
      </c>
    </row>
    <row r="83" spans="1:4">
      <c r="A83" s="8" t="s">
        <v>125</v>
      </c>
      <c r="B83" s="127">
        <v>0</v>
      </c>
      <c r="C83" s="127">
        <v>0</v>
      </c>
      <c r="D83" s="127">
        <v>0</v>
      </c>
    </row>
    <row r="84" spans="1:4">
      <c r="A84" s="8" t="s">
        <v>126</v>
      </c>
      <c r="B84" s="127">
        <v>0</v>
      </c>
      <c r="C84" s="127">
        <v>0</v>
      </c>
      <c r="D84" s="127">
        <v>0</v>
      </c>
    </row>
    <row r="85" spans="1:4">
      <c r="A85" s="8" t="s">
        <v>127</v>
      </c>
      <c r="B85" s="127">
        <v>0</v>
      </c>
      <c r="C85" s="127">
        <v>0</v>
      </c>
      <c r="D85" s="127">
        <v>0</v>
      </c>
    </row>
    <row r="86" spans="1:4">
      <c r="A86" s="8" t="s">
        <v>128</v>
      </c>
      <c r="B86" s="127">
        <v>0</v>
      </c>
      <c r="C86" s="127">
        <v>0</v>
      </c>
      <c r="D86" s="127">
        <v>0</v>
      </c>
    </row>
    <row r="87" spans="1:4">
      <c r="A87" s="8" t="s">
        <v>129</v>
      </c>
      <c r="B87" s="127">
        <v>0</v>
      </c>
      <c r="C87" s="127">
        <v>0</v>
      </c>
      <c r="D87" s="127">
        <v>0</v>
      </c>
    </row>
    <row r="88" spans="1:4">
      <c r="A88" s="8" t="s">
        <v>130</v>
      </c>
      <c r="B88" s="127">
        <v>0</v>
      </c>
      <c r="C88" s="127">
        <v>0</v>
      </c>
      <c r="D88" s="127">
        <v>0</v>
      </c>
    </row>
    <row r="89" spans="1:4">
      <c r="A89" s="8" t="s">
        <v>131</v>
      </c>
      <c r="B89" s="127">
        <v>0</v>
      </c>
      <c r="C89" s="127">
        <v>0</v>
      </c>
      <c r="D89" s="127">
        <v>0</v>
      </c>
    </row>
    <row r="90" spans="1:4">
      <c r="A90" s="8" t="s">
        <v>132</v>
      </c>
      <c r="B90" s="127">
        <v>0</v>
      </c>
      <c r="C90" s="127">
        <v>0</v>
      </c>
      <c r="D90" s="127">
        <v>0</v>
      </c>
    </row>
    <row r="91" spans="1:4">
      <c r="A91" s="8" t="s">
        <v>133</v>
      </c>
      <c r="B91" s="127">
        <v>0</v>
      </c>
      <c r="C91" s="127">
        <v>0</v>
      </c>
      <c r="D91" s="127">
        <v>0</v>
      </c>
    </row>
    <row r="92" spans="1:4">
      <c r="A92" s="8" t="s">
        <v>134</v>
      </c>
      <c r="B92" s="127">
        <v>0</v>
      </c>
      <c r="C92" s="127">
        <v>0</v>
      </c>
      <c r="D92" s="127">
        <v>0</v>
      </c>
    </row>
    <row r="93" spans="1:4">
      <c r="A93" s="8" t="s">
        <v>135</v>
      </c>
      <c r="B93" s="127">
        <v>0</v>
      </c>
      <c r="C93" s="127">
        <v>0</v>
      </c>
      <c r="D93" s="127">
        <v>0</v>
      </c>
    </row>
    <row r="94" spans="1:4">
      <c r="A94" s="8" t="s">
        <v>136</v>
      </c>
      <c r="B94" s="127">
        <v>0</v>
      </c>
      <c r="C94" s="127">
        <v>0</v>
      </c>
      <c r="D94" s="127">
        <v>0</v>
      </c>
    </row>
    <row r="95" spans="1:4">
      <c r="A95" s="8" t="s">
        <v>137</v>
      </c>
      <c r="B95" s="127">
        <v>0</v>
      </c>
      <c r="C95" s="127">
        <v>0</v>
      </c>
      <c r="D95" s="127">
        <v>0</v>
      </c>
    </row>
    <row r="96" spans="1:4">
      <c r="A96" s="8" t="s">
        <v>138</v>
      </c>
      <c r="B96" s="127">
        <v>0</v>
      </c>
      <c r="C96" s="127">
        <v>0</v>
      </c>
      <c r="D96" s="127">
        <v>0</v>
      </c>
    </row>
    <row r="97" spans="1:4">
      <c r="A97" s="8" t="s">
        <v>139</v>
      </c>
      <c r="B97" s="127">
        <v>0</v>
      </c>
      <c r="C97" s="127">
        <v>0</v>
      </c>
      <c r="D97" s="127">
        <v>0</v>
      </c>
    </row>
    <row r="98" spans="1:4">
      <c r="A98" s="8" t="s">
        <v>140</v>
      </c>
      <c r="B98" s="127">
        <v>0</v>
      </c>
      <c r="C98" s="127">
        <v>0</v>
      </c>
      <c r="D98" s="127">
        <v>0</v>
      </c>
    </row>
    <row r="99" spans="1:4">
      <c r="A99" s="132" t="s">
        <v>171</v>
      </c>
      <c r="B99" s="133">
        <f>SUM(B3:B98)/4000</f>
        <v>0</v>
      </c>
      <c r="C99" s="133">
        <f t="shared" ref="C99:D99" si="0">SUM(C3:C98)/4000</f>
        <v>0</v>
      </c>
      <c r="D99" s="133">
        <f t="shared" si="0"/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3" sqref="A3:I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[4]PPCL!A1</f>
        <v>43282</v>
      </c>
      <c r="B1" s="209" t="s">
        <v>153</v>
      </c>
      <c r="C1" s="209"/>
      <c r="D1" s="209" t="s">
        <v>278</v>
      </c>
      <c r="E1" s="209"/>
      <c r="H1" s="112"/>
      <c r="I1" s="209" t="s">
        <v>318</v>
      </c>
      <c r="J1" s="209"/>
      <c r="K1" s="209"/>
      <c r="L1" s="209"/>
      <c r="M1" s="209"/>
      <c r="N1" s="209"/>
      <c r="O1" s="113"/>
      <c r="P1" s="209" t="s">
        <v>319</v>
      </c>
      <c r="Q1" s="209"/>
      <c r="R1" s="209"/>
      <c r="S1" s="209"/>
      <c r="T1" s="209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PPCL!B3</f>
        <v>270</v>
      </c>
      <c r="C3">
        <f>PPCL!C3</f>
        <v>0</v>
      </c>
      <c r="D3">
        <f>PPCL!M3</f>
        <v>0</v>
      </c>
      <c r="E3">
        <f>PPCL!N3</f>
        <v>0</v>
      </c>
      <c r="F3">
        <f>B3+C3</f>
        <v>270</v>
      </c>
      <c r="G3">
        <f>D3+E3</f>
        <v>0</v>
      </c>
      <c r="H3" s="112"/>
      <c r="I3">
        <f>BRPL_EOD!AE3+BRPL_EOD!AF3</f>
        <v>0</v>
      </c>
      <c r="J3">
        <f>BYPL_EOD!AE3+BYPL_EOD!AF3</f>
        <v>0</v>
      </c>
      <c r="K3">
        <f>MES_EOD!AE3+MES_EOD!AF3</f>
        <v>0</v>
      </c>
      <c r="L3">
        <f>NDMC_EOD!AE3+NDMC_EOD!AF3</f>
        <v>0</v>
      </c>
      <c r="M3">
        <f>TPDDL_EOD!AE3+TPDDL_EOD!AF3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PPCL!B4</f>
        <v>270</v>
      </c>
      <c r="C4">
        <f>PPCL!C4</f>
        <v>0</v>
      </c>
      <c r="D4">
        <f>PPCL!M4</f>
        <v>0</v>
      </c>
      <c r="E4">
        <f>PPCL!N4</f>
        <v>0</v>
      </c>
      <c r="F4">
        <f t="shared" ref="F4:F67" si="4">B4+C4</f>
        <v>270</v>
      </c>
      <c r="G4">
        <f t="shared" ref="G4:G67" si="5">D4+E4</f>
        <v>0</v>
      </c>
      <c r="H4" s="112"/>
      <c r="I4">
        <f>BRPL_EOD!AE4+BRPL_EOD!AF4</f>
        <v>0</v>
      </c>
      <c r="J4">
        <f>BYPL_EOD!AE4+BYPL_EOD!AF4</f>
        <v>0</v>
      </c>
      <c r="K4">
        <f>MES_EOD!AE4+MES_EOD!AF4</f>
        <v>0</v>
      </c>
      <c r="L4">
        <f>NDMC_EOD!AE4+NDMC_EOD!AF4</f>
        <v>0</v>
      </c>
      <c r="M4">
        <f>TPDDL_EOD!AE4+TPDDL_EOD!AF4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PPCL!B5</f>
        <v>270</v>
      </c>
      <c r="C5">
        <f>PPCL!C5</f>
        <v>0</v>
      </c>
      <c r="D5">
        <f>PPCL!M5</f>
        <v>0</v>
      </c>
      <c r="E5">
        <f>PPCL!N5</f>
        <v>0</v>
      </c>
      <c r="F5">
        <f t="shared" si="4"/>
        <v>270</v>
      </c>
      <c r="G5">
        <f t="shared" si="5"/>
        <v>0</v>
      </c>
      <c r="H5" s="112"/>
      <c r="I5">
        <f>BRPL_EOD!AE5+BRPL_EOD!AF5</f>
        <v>0</v>
      </c>
      <c r="J5">
        <f>BYPL_EOD!AE5+BYPL_EOD!AF5</f>
        <v>0</v>
      </c>
      <c r="K5">
        <f>MES_EOD!AE5+MES_EOD!AF5</f>
        <v>0</v>
      </c>
      <c r="L5">
        <f>NDMC_EOD!AE5+NDMC_EOD!AF5</f>
        <v>0</v>
      </c>
      <c r="M5">
        <f>TPDDL_EOD!AE5+TPDDL_EOD!AF5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PPCL!B6</f>
        <v>270</v>
      </c>
      <c r="C6">
        <f>PPCL!C6</f>
        <v>0</v>
      </c>
      <c r="D6">
        <f>PPCL!M6</f>
        <v>0</v>
      </c>
      <c r="E6">
        <f>PPCL!N6</f>
        <v>0</v>
      </c>
      <c r="F6">
        <f t="shared" si="4"/>
        <v>270</v>
      </c>
      <c r="G6">
        <f t="shared" si="5"/>
        <v>0</v>
      </c>
      <c r="H6" s="112"/>
      <c r="I6">
        <f>BRPL_EOD!AE6+BRPL_EOD!AF6</f>
        <v>0</v>
      </c>
      <c r="J6">
        <f>BYPL_EOD!AE6+BYPL_EOD!AF6</f>
        <v>0</v>
      </c>
      <c r="K6">
        <f>MES_EOD!AE6+MES_EOD!AF6</f>
        <v>0</v>
      </c>
      <c r="L6">
        <f>NDMC_EOD!AE6+NDMC_EOD!AF6</f>
        <v>0</v>
      </c>
      <c r="M6">
        <f>TPDDL_EOD!AE6+TPDDL_EOD!AF6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PPCL!B7</f>
        <v>270</v>
      </c>
      <c r="C7">
        <f>PPCL!C7</f>
        <v>0</v>
      </c>
      <c r="D7">
        <f>PPCL!M7</f>
        <v>0</v>
      </c>
      <c r="E7">
        <f>PPCL!N7</f>
        <v>0</v>
      </c>
      <c r="F7">
        <f t="shared" si="4"/>
        <v>270</v>
      </c>
      <c r="G7">
        <f t="shared" si="5"/>
        <v>0</v>
      </c>
      <c r="H7" s="112"/>
      <c r="I7">
        <f>BRPL_EOD!AE7+BRPL_EOD!AF7</f>
        <v>0</v>
      </c>
      <c r="J7">
        <f>BYPL_EOD!AE7+BYPL_EOD!AF7</f>
        <v>0</v>
      </c>
      <c r="K7">
        <f>MES_EOD!AE7+MES_EOD!AF7</f>
        <v>0</v>
      </c>
      <c r="L7">
        <f>NDMC_EOD!AE7+NDMC_EOD!AF7</f>
        <v>0</v>
      </c>
      <c r="M7">
        <f>TPDDL_EOD!AE7+TPDDL_EOD!AF7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PPCL!B8</f>
        <v>270</v>
      </c>
      <c r="C8">
        <f>PPCL!C8</f>
        <v>0</v>
      </c>
      <c r="D8">
        <f>PPCL!M8</f>
        <v>0</v>
      </c>
      <c r="E8">
        <f>PPCL!N8</f>
        <v>0</v>
      </c>
      <c r="F8">
        <f t="shared" si="4"/>
        <v>270</v>
      </c>
      <c r="G8">
        <f t="shared" si="5"/>
        <v>0</v>
      </c>
      <c r="H8" s="112"/>
      <c r="I8">
        <f>BRPL_EOD!AE8+BRPL_EOD!AF8</f>
        <v>0</v>
      </c>
      <c r="J8">
        <f>BYPL_EOD!AE8+BYPL_EOD!AF8</f>
        <v>0</v>
      </c>
      <c r="K8">
        <f>MES_EOD!AE8+MES_EOD!AF8</f>
        <v>0</v>
      </c>
      <c r="L8">
        <f>NDMC_EOD!AE8+NDMC_EOD!AF8</f>
        <v>0</v>
      </c>
      <c r="M8">
        <f>TPDDL_EOD!AE8+TPDDL_EOD!AF8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PPCL!B9</f>
        <v>270</v>
      </c>
      <c r="C9">
        <f>PPCL!C9</f>
        <v>0</v>
      </c>
      <c r="D9">
        <f>PPCL!M9</f>
        <v>0</v>
      </c>
      <c r="E9">
        <f>PPCL!N9</f>
        <v>0</v>
      </c>
      <c r="F9">
        <f t="shared" si="4"/>
        <v>270</v>
      </c>
      <c r="G9">
        <f t="shared" si="5"/>
        <v>0</v>
      </c>
      <c r="H9" s="112"/>
      <c r="I9">
        <f>BRPL_EOD!AE9+BRPL_EOD!AF9</f>
        <v>0</v>
      </c>
      <c r="J9">
        <f>BYPL_EOD!AE9+BYPL_EOD!AF9</f>
        <v>0</v>
      </c>
      <c r="K9">
        <f>MES_EOD!AE9+MES_EOD!AF9</f>
        <v>0</v>
      </c>
      <c r="L9">
        <f>NDMC_EOD!AE9+NDMC_EOD!AF9</f>
        <v>0</v>
      </c>
      <c r="M9">
        <f>TPDDL_EOD!AE9+TPDDL_EOD!AF9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PPCL!B10</f>
        <v>270</v>
      </c>
      <c r="C10">
        <f>PPCL!C10</f>
        <v>0</v>
      </c>
      <c r="D10">
        <f>PPCL!M10</f>
        <v>0</v>
      </c>
      <c r="E10">
        <f>PPCL!N10</f>
        <v>0</v>
      </c>
      <c r="F10">
        <f t="shared" si="4"/>
        <v>270</v>
      </c>
      <c r="G10">
        <f t="shared" si="5"/>
        <v>0</v>
      </c>
      <c r="H10" s="112"/>
      <c r="I10">
        <f>BRPL_EOD!AE10+BRPL_EOD!AF10</f>
        <v>0</v>
      </c>
      <c r="J10">
        <f>BYPL_EOD!AE10+BYPL_EOD!AF10</f>
        <v>0</v>
      </c>
      <c r="K10">
        <f>MES_EOD!AE10+MES_EOD!AF10</f>
        <v>0</v>
      </c>
      <c r="L10">
        <f>NDMC_EOD!AE10+NDMC_EOD!AF10</f>
        <v>0</v>
      </c>
      <c r="M10">
        <f>TPDDL_EOD!AE10+TPDDL_EOD!AF10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PPCL!B11</f>
        <v>270</v>
      </c>
      <c r="C11">
        <f>PPCL!C11</f>
        <v>0</v>
      </c>
      <c r="D11">
        <f>PPCL!M11</f>
        <v>0</v>
      </c>
      <c r="E11">
        <f>PPCL!N11</f>
        <v>0</v>
      </c>
      <c r="F11">
        <f t="shared" si="4"/>
        <v>270</v>
      </c>
      <c r="G11">
        <f t="shared" si="5"/>
        <v>0</v>
      </c>
      <c r="H11" s="112"/>
      <c r="I11">
        <f>BRPL_EOD!AE11+BRPL_EOD!AF11</f>
        <v>0</v>
      </c>
      <c r="J11">
        <f>BYPL_EOD!AE11+BYPL_EOD!AF11</f>
        <v>0</v>
      </c>
      <c r="K11">
        <f>MES_EOD!AE11+MES_EOD!AF11</f>
        <v>0</v>
      </c>
      <c r="L11">
        <f>NDMC_EOD!AE11+NDMC_EOD!AF11</f>
        <v>0</v>
      </c>
      <c r="M11">
        <f>TPDDL_EOD!AE11+TPDDL_EOD!AF11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PPCL!B12</f>
        <v>270</v>
      </c>
      <c r="C12">
        <f>PPCL!C12</f>
        <v>0</v>
      </c>
      <c r="D12">
        <f>PPCL!M12</f>
        <v>0</v>
      </c>
      <c r="E12">
        <f>PPCL!N12</f>
        <v>0</v>
      </c>
      <c r="F12">
        <f t="shared" si="4"/>
        <v>270</v>
      </c>
      <c r="G12">
        <f t="shared" si="5"/>
        <v>0</v>
      </c>
      <c r="H12" s="112"/>
      <c r="I12">
        <f>BRPL_EOD!AE12+BRPL_EOD!AF12</f>
        <v>0</v>
      </c>
      <c r="J12">
        <f>BYPL_EOD!AE12+BYPL_EOD!AF12</f>
        <v>0</v>
      </c>
      <c r="K12">
        <f>MES_EOD!AE12+MES_EOD!AF12</f>
        <v>0</v>
      </c>
      <c r="L12">
        <f>NDMC_EOD!AE12+NDMC_EOD!AF12</f>
        <v>0</v>
      </c>
      <c r="M12">
        <f>TPDDL_EOD!AE12+TPDDL_EOD!AF12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PPCL!B13</f>
        <v>270</v>
      </c>
      <c r="C13">
        <f>PPCL!C13</f>
        <v>0</v>
      </c>
      <c r="D13">
        <f>PPCL!M13</f>
        <v>0</v>
      </c>
      <c r="E13">
        <f>PPCL!N13</f>
        <v>0</v>
      </c>
      <c r="F13">
        <f t="shared" si="4"/>
        <v>270</v>
      </c>
      <c r="G13">
        <f t="shared" si="5"/>
        <v>0</v>
      </c>
      <c r="H13" s="112"/>
      <c r="I13">
        <f>BRPL_EOD!AE13+BRPL_EOD!AF13</f>
        <v>0</v>
      </c>
      <c r="J13">
        <f>BYPL_EOD!AE13+BYPL_EOD!AF13</f>
        <v>0</v>
      </c>
      <c r="K13">
        <f>MES_EOD!AE13+MES_EOD!AF13</f>
        <v>0</v>
      </c>
      <c r="L13">
        <f>NDMC_EOD!AE13+NDMC_EOD!AF13</f>
        <v>0</v>
      </c>
      <c r="M13">
        <f>TPDDL_EOD!AE13+TPDDL_EOD!AF13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PPCL!B14</f>
        <v>270</v>
      </c>
      <c r="C14">
        <f>PPCL!C14</f>
        <v>0</v>
      </c>
      <c r="D14">
        <f>PPCL!M14</f>
        <v>0</v>
      </c>
      <c r="E14">
        <f>PPCL!N14</f>
        <v>0</v>
      </c>
      <c r="F14">
        <f t="shared" si="4"/>
        <v>270</v>
      </c>
      <c r="G14">
        <f t="shared" si="5"/>
        <v>0</v>
      </c>
      <c r="H14" s="112"/>
      <c r="I14">
        <f>BRPL_EOD!AE14+BRPL_EOD!AF14</f>
        <v>0</v>
      </c>
      <c r="J14">
        <f>BYPL_EOD!AE14+BYPL_EOD!AF14</f>
        <v>0</v>
      </c>
      <c r="K14">
        <f>MES_EOD!AE14+MES_EOD!AF14</f>
        <v>0</v>
      </c>
      <c r="L14">
        <f>NDMC_EOD!AE14+NDMC_EOD!AF14</f>
        <v>0</v>
      </c>
      <c r="M14">
        <f>TPDDL_EOD!AE14+TPDDL_EOD!AF14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PPCL!B15</f>
        <v>270</v>
      </c>
      <c r="C15">
        <f>PPCL!C15</f>
        <v>0</v>
      </c>
      <c r="D15">
        <f>PPCL!M15</f>
        <v>0</v>
      </c>
      <c r="E15">
        <f>PPCL!N15</f>
        <v>0</v>
      </c>
      <c r="F15">
        <f t="shared" si="4"/>
        <v>270</v>
      </c>
      <c r="G15">
        <f t="shared" si="5"/>
        <v>0</v>
      </c>
      <c r="H15" s="112"/>
      <c r="I15">
        <f>BRPL_EOD!AE15+BRPL_EOD!AF15</f>
        <v>0</v>
      </c>
      <c r="J15">
        <f>BYPL_EOD!AE15+BYPL_EOD!AF15</f>
        <v>0</v>
      </c>
      <c r="K15">
        <f>MES_EOD!AE15+MES_EOD!AF15</f>
        <v>0</v>
      </c>
      <c r="L15">
        <f>NDMC_EOD!AE15+NDMC_EOD!AF15</f>
        <v>0</v>
      </c>
      <c r="M15">
        <f>TPDDL_EOD!AE15+TPDDL_EOD!AF15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PPCL!B16</f>
        <v>270</v>
      </c>
      <c r="C16">
        <f>PPCL!C16</f>
        <v>0</v>
      </c>
      <c r="D16">
        <f>PPCL!M16</f>
        <v>0</v>
      </c>
      <c r="E16">
        <f>PPCL!N16</f>
        <v>0</v>
      </c>
      <c r="F16">
        <f t="shared" si="4"/>
        <v>270</v>
      </c>
      <c r="G16">
        <f t="shared" si="5"/>
        <v>0</v>
      </c>
      <c r="H16" s="112"/>
      <c r="I16">
        <f>BRPL_EOD!AE16+BRPL_EOD!AF16</f>
        <v>0</v>
      </c>
      <c r="J16">
        <f>BYPL_EOD!AE16+BYPL_EOD!AF16</f>
        <v>0</v>
      </c>
      <c r="K16">
        <f>MES_EOD!AE16+MES_EOD!AF16</f>
        <v>0</v>
      </c>
      <c r="L16">
        <f>NDMC_EOD!AE16+NDMC_EOD!AF16</f>
        <v>0</v>
      </c>
      <c r="M16">
        <f>TPDDL_EOD!AE16+TPDDL_EOD!AF16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PPCL!B17</f>
        <v>270</v>
      </c>
      <c r="C17">
        <f>PPCL!C17</f>
        <v>0</v>
      </c>
      <c r="D17">
        <f>PPCL!M17</f>
        <v>0</v>
      </c>
      <c r="E17">
        <f>PPCL!N17</f>
        <v>0</v>
      </c>
      <c r="F17">
        <f t="shared" si="4"/>
        <v>270</v>
      </c>
      <c r="G17">
        <f t="shared" si="5"/>
        <v>0</v>
      </c>
      <c r="H17" s="112"/>
      <c r="I17">
        <f>BRPL_EOD!AE17+BRPL_EOD!AF17</f>
        <v>0</v>
      </c>
      <c r="J17">
        <f>BYPL_EOD!AE17+BYPL_EOD!AF17</f>
        <v>0</v>
      </c>
      <c r="K17">
        <f>MES_EOD!AE17+MES_EOD!AF17</f>
        <v>0</v>
      </c>
      <c r="L17">
        <f>NDMC_EOD!AE17+NDMC_EOD!AF17</f>
        <v>0</v>
      </c>
      <c r="M17">
        <f>TPDDL_EOD!AE17+TPDDL_EOD!AF17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PPCL!B18</f>
        <v>270</v>
      </c>
      <c r="C18">
        <f>PPCL!C18</f>
        <v>0</v>
      </c>
      <c r="D18">
        <f>PPCL!M18</f>
        <v>0</v>
      </c>
      <c r="E18">
        <f>PPCL!N18</f>
        <v>0</v>
      </c>
      <c r="F18">
        <f t="shared" si="4"/>
        <v>270</v>
      </c>
      <c r="G18">
        <f t="shared" si="5"/>
        <v>0</v>
      </c>
      <c r="H18" s="112"/>
      <c r="I18">
        <f>BRPL_EOD!AE18+BRPL_EOD!AF18</f>
        <v>0</v>
      </c>
      <c r="J18">
        <f>BYPL_EOD!AE18+BYPL_EOD!AF18</f>
        <v>0</v>
      </c>
      <c r="K18">
        <f>MES_EOD!AE18+MES_EOD!AF18</f>
        <v>0</v>
      </c>
      <c r="L18">
        <f>NDMC_EOD!AE18+NDMC_EOD!AF18</f>
        <v>0</v>
      </c>
      <c r="M18">
        <f>TPDDL_EOD!AE18+TPDDL_EOD!AF18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PPCL!B19</f>
        <v>270</v>
      </c>
      <c r="C19">
        <f>PPCL!C19</f>
        <v>0</v>
      </c>
      <c r="D19">
        <f>PPCL!M19</f>
        <v>0</v>
      </c>
      <c r="E19">
        <f>PPCL!N19</f>
        <v>0</v>
      </c>
      <c r="F19">
        <f t="shared" si="4"/>
        <v>270</v>
      </c>
      <c r="G19">
        <f t="shared" si="5"/>
        <v>0</v>
      </c>
      <c r="H19" s="112"/>
      <c r="I19">
        <f>BRPL_EOD!AE19+BRPL_EOD!AF19</f>
        <v>0</v>
      </c>
      <c r="J19">
        <f>BYPL_EOD!AE19+BYPL_EOD!AF19</f>
        <v>0</v>
      </c>
      <c r="K19">
        <f>MES_EOD!AE19+MES_EOD!AF19</f>
        <v>0</v>
      </c>
      <c r="L19">
        <f>NDMC_EOD!AE19+NDMC_EOD!AF19</f>
        <v>0</v>
      </c>
      <c r="M19">
        <f>TPDDL_EOD!AE19+TPDDL_EOD!AF19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PPCL!B20</f>
        <v>270</v>
      </c>
      <c r="C20">
        <f>PPCL!C20</f>
        <v>0</v>
      </c>
      <c r="D20">
        <f>PPCL!M20</f>
        <v>0</v>
      </c>
      <c r="E20">
        <f>PPCL!N20</f>
        <v>0</v>
      </c>
      <c r="F20">
        <f t="shared" si="4"/>
        <v>270</v>
      </c>
      <c r="G20">
        <f t="shared" si="5"/>
        <v>0</v>
      </c>
      <c r="H20" s="112"/>
      <c r="I20">
        <f>BRPL_EOD!AE20+BRPL_EOD!AF20</f>
        <v>0</v>
      </c>
      <c r="J20">
        <f>BYPL_EOD!AE20+BYPL_EOD!AF20</f>
        <v>0</v>
      </c>
      <c r="K20">
        <f>MES_EOD!AE20+MES_EOD!AF20</f>
        <v>0</v>
      </c>
      <c r="L20">
        <f>NDMC_EOD!AE20+NDMC_EOD!AF20</f>
        <v>0</v>
      </c>
      <c r="M20">
        <f>TPDDL_EOD!AE20+TPDDL_EOD!AF20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PPCL!B21</f>
        <v>270</v>
      </c>
      <c r="C21">
        <f>PPCL!C21</f>
        <v>0</v>
      </c>
      <c r="D21">
        <f>PPCL!M21</f>
        <v>0</v>
      </c>
      <c r="E21">
        <f>PPCL!N21</f>
        <v>0</v>
      </c>
      <c r="F21">
        <f t="shared" si="4"/>
        <v>270</v>
      </c>
      <c r="G21">
        <f t="shared" si="5"/>
        <v>0</v>
      </c>
      <c r="H21" s="112"/>
      <c r="I21">
        <f>BRPL_EOD!AE21+BRPL_EOD!AF21</f>
        <v>0</v>
      </c>
      <c r="J21">
        <f>BYPL_EOD!AE21+BYPL_EOD!AF21</f>
        <v>0</v>
      </c>
      <c r="K21">
        <f>MES_EOD!AE21+MES_EOD!AF21</f>
        <v>0</v>
      </c>
      <c r="L21">
        <f>NDMC_EOD!AE21+NDMC_EOD!AF21</f>
        <v>0</v>
      </c>
      <c r="M21">
        <f>TPDDL_EOD!AE21+TPDDL_EOD!AF21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PPCL!B22</f>
        <v>270</v>
      </c>
      <c r="C22">
        <f>PPCL!C22</f>
        <v>0</v>
      </c>
      <c r="D22">
        <f>PPCL!M22</f>
        <v>0</v>
      </c>
      <c r="E22">
        <f>PPCL!N22</f>
        <v>0</v>
      </c>
      <c r="F22">
        <f t="shared" si="4"/>
        <v>270</v>
      </c>
      <c r="G22">
        <f t="shared" si="5"/>
        <v>0</v>
      </c>
      <c r="H22" s="112"/>
      <c r="I22">
        <f>BRPL_EOD!AE22+BRPL_EOD!AF22</f>
        <v>0</v>
      </c>
      <c r="J22">
        <f>BYPL_EOD!AE22+BYPL_EOD!AF22</f>
        <v>0</v>
      </c>
      <c r="K22">
        <f>MES_EOD!AE22+MES_EOD!AF22</f>
        <v>0</v>
      </c>
      <c r="L22">
        <f>NDMC_EOD!AE22+NDMC_EOD!AF22</f>
        <v>0</v>
      </c>
      <c r="M22">
        <f>TPDDL_EOD!AE22+TPDDL_EOD!AF22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PPCL!B23</f>
        <v>270</v>
      </c>
      <c r="C23">
        <f>PPCL!C23</f>
        <v>0</v>
      </c>
      <c r="D23">
        <f>PPCL!M23</f>
        <v>0</v>
      </c>
      <c r="E23">
        <f>PPCL!N23</f>
        <v>0</v>
      </c>
      <c r="F23">
        <f t="shared" si="4"/>
        <v>270</v>
      </c>
      <c r="G23">
        <f t="shared" si="5"/>
        <v>0</v>
      </c>
      <c r="H23" s="112"/>
      <c r="I23">
        <f>BRPL_EOD!AE23+BRPL_EOD!AF23</f>
        <v>0</v>
      </c>
      <c r="J23">
        <f>BYPL_EOD!AE23+BYPL_EOD!AF23</f>
        <v>0</v>
      </c>
      <c r="K23">
        <f>MES_EOD!AE23+MES_EOD!AF23</f>
        <v>0</v>
      </c>
      <c r="L23">
        <f>NDMC_EOD!AE23+NDMC_EOD!AF23</f>
        <v>0</v>
      </c>
      <c r="M23">
        <f>TPDDL_EOD!AE23+TPDDL_EOD!AF23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PPCL!B24</f>
        <v>270</v>
      </c>
      <c r="C24">
        <f>PPCL!C24</f>
        <v>0</v>
      </c>
      <c r="D24">
        <f>PPCL!M24</f>
        <v>0</v>
      </c>
      <c r="E24">
        <f>PPCL!N24</f>
        <v>0</v>
      </c>
      <c r="F24">
        <f t="shared" si="4"/>
        <v>270</v>
      </c>
      <c r="G24">
        <f t="shared" si="5"/>
        <v>0</v>
      </c>
      <c r="H24" s="112"/>
      <c r="I24">
        <f>BRPL_EOD!AE24+BRPL_EOD!AF24</f>
        <v>0</v>
      </c>
      <c r="J24">
        <f>BYPL_EOD!AE24+BYPL_EOD!AF24</f>
        <v>0</v>
      </c>
      <c r="K24">
        <f>MES_EOD!AE24+MES_EOD!AF24</f>
        <v>0</v>
      </c>
      <c r="L24">
        <f>NDMC_EOD!AE24+NDMC_EOD!AF24</f>
        <v>0</v>
      </c>
      <c r="M24">
        <f>TPDDL_EOD!AE24+TPDDL_EOD!AF24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PPCL!B25</f>
        <v>270</v>
      </c>
      <c r="C25">
        <f>PPCL!C25</f>
        <v>0</v>
      </c>
      <c r="D25">
        <f>PPCL!M25</f>
        <v>0</v>
      </c>
      <c r="E25">
        <f>PPCL!N25</f>
        <v>0</v>
      </c>
      <c r="F25">
        <f t="shared" si="4"/>
        <v>270</v>
      </c>
      <c r="G25">
        <f t="shared" si="5"/>
        <v>0</v>
      </c>
      <c r="H25" s="112"/>
      <c r="I25">
        <f>BRPL_EOD!AE25+BRPL_EOD!AF25</f>
        <v>0</v>
      </c>
      <c r="J25">
        <f>BYPL_EOD!AE25+BYPL_EOD!AF25</f>
        <v>0</v>
      </c>
      <c r="K25">
        <f>MES_EOD!AE25+MES_EOD!AF25</f>
        <v>0</v>
      </c>
      <c r="L25">
        <f>NDMC_EOD!AE25+NDMC_EOD!AF25</f>
        <v>0</v>
      </c>
      <c r="M25">
        <f>TPDDL_EOD!AE25+TPDDL_EOD!AF25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PPCL!B26</f>
        <v>270</v>
      </c>
      <c r="C26">
        <f>PPCL!C26</f>
        <v>0</v>
      </c>
      <c r="D26">
        <f>PPCL!M26</f>
        <v>0</v>
      </c>
      <c r="E26">
        <f>PPCL!N26</f>
        <v>0</v>
      </c>
      <c r="F26">
        <f t="shared" si="4"/>
        <v>270</v>
      </c>
      <c r="G26">
        <f t="shared" si="5"/>
        <v>0</v>
      </c>
      <c r="H26" s="112"/>
      <c r="I26">
        <f>BRPL_EOD!AE26+BRPL_EOD!AF26</f>
        <v>0</v>
      </c>
      <c r="J26">
        <f>BYPL_EOD!AE26+BYPL_EOD!AF26</f>
        <v>0</v>
      </c>
      <c r="K26">
        <f>MES_EOD!AE26+MES_EOD!AF26</f>
        <v>0</v>
      </c>
      <c r="L26">
        <f>NDMC_EOD!AE26+NDMC_EOD!AF26</f>
        <v>0</v>
      </c>
      <c r="M26">
        <f>TPDDL_EOD!AE26+TPDDL_EOD!AF26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PPCL!B27</f>
        <v>270</v>
      </c>
      <c r="C27">
        <f>PPCL!C27</f>
        <v>0</v>
      </c>
      <c r="D27">
        <f>PPCL!M27</f>
        <v>0</v>
      </c>
      <c r="E27">
        <f>PPCL!N27</f>
        <v>0</v>
      </c>
      <c r="F27">
        <f t="shared" si="4"/>
        <v>270</v>
      </c>
      <c r="G27">
        <f t="shared" si="5"/>
        <v>0</v>
      </c>
      <c r="H27" s="112"/>
      <c r="I27">
        <f>BRPL_EOD!AE27+BRPL_EOD!AF27</f>
        <v>0</v>
      </c>
      <c r="J27">
        <f>BYPL_EOD!AE27+BYPL_EOD!AF27</f>
        <v>0</v>
      </c>
      <c r="K27">
        <f>MES_EOD!AE27+MES_EOD!AF27</f>
        <v>0</v>
      </c>
      <c r="L27">
        <f>NDMC_EOD!AE27+NDMC_EOD!AF27</f>
        <v>0</v>
      </c>
      <c r="M27">
        <f>TPDDL_EOD!AE27+TPDDL_EOD!AF27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PPCL!B28</f>
        <v>270</v>
      </c>
      <c r="C28">
        <f>PPCL!C28</f>
        <v>0</v>
      </c>
      <c r="D28">
        <f>PPCL!M28</f>
        <v>0</v>
      </c>
      <c r="E28">
        <f>PPCL!N28</f>
        <v>0</v>
      </c>
      <c r="F28">
        <f t="shared" si="4"/>
        <v>270</v>
      </c>
      <c r="G28">
        <f t="shared" si="5"/>
        <v>0</v>
      </c>
      <c r="H28" s="112"/>
      <c r="I28">
        <f>BRPL_EOD!AE28+BRPL_EOD!AF28</f>
        <v>0</v>
      </c>
      <c r="J28">
        <f>BYPL_EOD!AE28+BYPL_EOD!AF28</f>
        <v>0</v>
      </c>
      <c r="K28">
        <f>MES_EOD!AE28+MES_EOD!AF28</f>
        <v>0</v>
      </c>
      <c r="L28">
        <f>NDMC_EOD!AE28+NDMC_EOD!AF28</f>
        <v>0</v>
      </c>
      <c r="M28">
        <f>TPDDL_EOD!AE28+TPDDL_EOD!AF28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PPCL!B29</f>
        <v>270</v>
      </c>
      <c r="C29">
        <f>PPCL!C29</f>
        <v>0</v>
      </c>
      <c r="D29">
        <f>PPCL!M29</f>
        <v>0</v>
      </c>
      <c r="E29">
        <f>PPCL!N29</f>
        <v>0</v>
      </c>
      <c r="F29">
        <f t="shared" si="4"/>
        <v>270</v>
      </c>
      <c r="G29">
        <f t="shared" si="5"/>
        <v>0</v>
      </c>
      <c r="H29" s="112"/>
      <c r="I29">
        <f>BRPL_EOD!AE29+BRPL_EOD!AF29</f>
        <v>0</v>
      </c>
      <c r="J29">
        <f>BYPL_EOD!AE29+BYPL_EOD!AF29</f>
        <v>0</v>
      </c>
      <c r="K29">
        <f>MES_EOD!AE29+MES_EOD!AF29</f>
        <v>0</v>
      </c>
      <c r="L29">
        <f>NDMC_EOD!AE29+NDMC_EOD!AF29</f>
        <v>0</v>
      </c>
      <c r="M29">
        <f>TPDDL_EOD!AE29+TPDDL_EOD!AF29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PPCL!B30</f>
        <v>270</v>
      </c>
      <c r="C30">
        <f>PPCL!C30</f>
        <v>0</v>
      </c>
      <c r="D30">
        <f>PPCL!M30</f>
        <v>0</v>
      </c>
      <c r="E30">
        <f>PPCL!N30</f>
        <v>0</v>
      </c>
      <c r="F30">
        <f t="shared" si="4"/>
        <v>270</v>
      </c>
      <c r="G30">
        <f t="shared" si="5"/>
        <v>0</v>
      </c>
      <c r="H30" s="112"/>
      <c r="I30">
        <f>BRPL_EOD!AE30+BRPL_EOD!AF30</f>
        <v>0</v>
      </c>
      <c r="J30">
        <f>BYPL_EOD!AE30+BYPL_EOD!AF30</f>
        <v>0</v>
      </c>
      <c r="K30">
        <f>MES_EOD!AE30+MES_EOD!AF30</f>
        <v>0</v>
      </c>
      <c r="L30">
        <f>NDMC_EOD!AE30+NDMC_EOD!AF30</f>
        <v>0</v>
      </c>
      <c r="M30">
        <f>TPDDL_EOD!AE30+TPDDL_EOD!AF30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PPCL!B31</f>
        <v>270</v>
      </c>
      <c r="C31">
        <f>PPCL!C31</f>
        <v>0</v>
      </c>
      <c r="D31">
        <f>PPCL!M31</f>
        <v>0</v>
      </c>
      <c r="E31">
        <f>PPCL!N31</f>
        <v>0</v>
      </c>
      <c r="F31">
        <f t="shared" si="4"/>
        <v>270</v>
      </c>
      <c r="G31">
        <f t="shared" si="5"/>
        <v>0</v>
      </c>
      <c r="H31" s="112"/>
      <c r="I31">
        <f>BRPL_EOD!AE31+BRPL_EOD!AF31</f>
        <v>0</v>
      </c>
      <c r="J31">
        <f>BYPL_EOD!AE31+BYPL_EOD!AF31</f>
        <v>0</v>
      </c>
      <c r="K31">
        <f>MES_EOD!AE31+MES_EOD!AF31</f>
        <v>0</v>
      </c>
      <c r="L31">
        <f>NDMC_EOD!AE31+NDMC_EOD!AF31</f>
        <v>0</v>
      </c>
      <c r="M31">
        <f>TPDDL_EOD!AE31+TPDDL_EOD!AF31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PPCL!B32</f>
        <v>270</v>
      </c>
      <c r="C32">
        <f>PPCL!C32</f>
        <v>0</v>
      </c>
      <c r="D32">
        <f>PPCL!M32</f>
        <v>0</v>
      </c>
      <c r="E32">
        <f>PPCL!N32</f>
        <v>0</v>
      </c>
      <c r="F32">
        <f t="shared" si="4"/>
        <v>270</v>
      </c>
      <c r="G32">
        <f t="shared" si="5"/>
        <v>0</v>
      </c>
      <c r="H32" s="112"/>
      <c r="I32">
        <f>BRPL_EOD!AE32+BRPL_EOD!AF32</f>
        <v>0</v>
      </c>
      <c r="J32">
        <f>BYPL_EOD!AE32+BYPL_EOD!AF32</f>
        <v>0</v>
      </c>
      <c r="K32">
        <f>MES_EOD!AE32+MES_EOD!AF32</f>
        <v>0</v>
      </c>
      <c r="L32">
        <f>NDMC_EOD!AE32+NDMC_EOD!AF32</f>
        <v>0</v>
      </c>
      <c r="M32">
        <f>TPDDL_EOD!AE32+TPDDL_EOD!AF32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PPCL!B33</f>
        <v>270</v>
      </c>
      <c r="C33">
        <f>PPCL!C33</f>
        <v>0</v>
      </c>
      <c r="D33">
        <f>PPCL!M33</f>
        <v>0</v>
      </c>
      <c r="E33">
        <f>PPCL!N33</f>
        <v>0</v>
      </c>
      <c r="F33">
        <f t="shared" si="4"/>
        <v>270</v>
      </c>
      <c r="G33">
        <f t="shared" si="5"/>
        <v>0</v>
      </c>
      <c r="H33" s="112"/>
      <c r="I33">
        <f>BRPL_EOD!AE33+BRPL_EOD!AF33</f>
        <v>0</v>
      </c>
      <c r="J33">
        <f>BYPL_EOD!AE33+BYPL_EOD!AF33</f>
        <v>0</v>
      </c>
      <c r="K33">
        <f>MES_EOD!AE33+MES_EOD!AF33</f>
        <v>0</v>
      </c>
      <c r="L33">
        <f>NDMC_EOD!AE33+NDMC_EOD!AF33</f>
        <v>0</v>
      </c>
      <c r="M33">
        <f>TPDDL_EOD!AE33+TPDDL_EOD!AF33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PPCL!B34</f>
        <v>270</v>
      </c>
      <c r="C34">
        <f>PPCL!C34</f>
        <v>0</v>
      </c>
      <c r="D34">
        <f>PPCL!M34</f>
        <v>0</v>
      </c>
      <c r="E34">
        <f>PPCL!N34</f>
        <v>0</v>
      </c>
      <c r="F34">
        <f t="shared" si="4"/>
        <v>270</v>
      </c>
      <c r="G34">
        <f t="shared" si="5"/>
        <v>0</v>
      </c>
      <c r="H34" s="112"/>
      <c r="I34">
        <f>BRPL_EOD!AE34+BRPL_EOD!AF34</f>
        <v>0</v>
      </c>
      <c r="J34">
        <f>BYPL_EOD!AE34+BYPL_EOD!AF34</f>
        <v>0</v>
      </c>
      <c r="K34">
        <f>MES_EOD!AE34+MES_EOD!AF34</f>
        <v>0</v>
      </c>
      <c r="L34">
        <f>NDMC_EOD!AE34+NDMC_EOD!AF34</f>
        <v>0</v>
      </c>
      <c r="M34">
        <f>TPDDL_EOD!AE34+TPDDL_EOD!AF34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PPCL!B35</f>
        <v>270</v>
      </c>
      <c r="C35">
        <f>PPCL!C35</f>
        <v>0</v>
      </c>
      <c r="D35">
        <f>PPCL!M35</f>
        <v>0</v>
      </c>
      <c r="E35">
        <f>PPCL!N35</f>
        <v>0</v>
      </c>
      <c r="F35">
        <f t="shared" si="4"/>
        <v>270</v>
      </c>
      <c r="G35">
        <f t="shared" si="5"/>
        <v>0</v>
      </c>
      <c r="H35" s="112"/>
      <c r="I35">
        <f>BRPL_EOD!AE35+BRPL_EOD!AF35</f>
        <v>0</v>
      </c>
      <c r="J35">
        <f>BYPL_EOD!AE35+BYPL_EOD!AF35</f>
        <v>0</v>
      </c>
      <c r="K35">
        <f>MES_EOD!AE35+MES_EOD!AF35</f>
        <v>0</v>
      </c>
      <c r="L35">
        <f>NDMC_EOD!AE35+NDMC_EOD!AF35</f>
        <v>0</v>
      </c>
      <c r="M35">
        <f>TPDDL_EOD!AE35+TPDDL_EOD!AF35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PPCL!B36</f>
        <v>270</v>
      </c>
      <c r="C36">
        <f>PPCL!C36</f>
        <v>0</v>
      </c>
      <c r="D36">
        <f>PPCL!M36</f>
        <v>0</v>
      </c>
      <c r="E36">
        <f>PPCL!N36</f>
        <v>0</v>
      </c>
      <c r="F36">
        <f t="shared" si="4"/>
        <v>270</v>
      </c>
      <c r="G36">
        <f t="shared" si="5"/>
        <v>0</v>
      </c>
      <c r="H36" s="112"/>
      <c r="I36">
        <f>BRPL_EOD!AE36+BRPL_EOD!AF36</f>
        <v>0</v>
      </c>
      <c r="J36">
        <f>BYPL_EOD!AE36+BYPL_EOD!AF36</f>
        <v>0</v>
      </c>
      <c r="K36">
        <f>MES_EOD!AE36+MES_EOD!AF36</f>
        <v>0</v>
      </c>
      <c r="L36">
        <f>NDMC_EOD!AE36+NDMC_EOD!AF36</f>
        <v>0</v>
      </c>
      <c r="M36">
        <f>TPDDL_EOD!AE36+TPDDL_EOD!AF36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PPCL!B37</f>
        <v>270</v>
      </c>
      <c r="C37">
        <f>PPCL!C37</f>
        <v>0</v>
      </c>
      <c r="D37">
        <f>PPCL!M37</f>
        <v>0</v>
      </c>
      <c r="E37">
        <f>PPCL!N37</f>
        <v>0</v>
      </c>
      <c r="F37">
        <f t="shared" si="4"/>
        <v>270</v>
      </c>
      <c r="G37">
        <f t="shared" si="5"/>
        <v>0</v>
      </c>
      <c r="H37" s="112"/>
      <c r="I37">
        <f>BRPL_EOD!AE37+BRPL_EOD!AF37</f>
        <v>0</v>
      </c>
      <c r="J37">
        <f>BYPL_EOD!AE37+BYPL_EOD!AF37</f>
        <v>0</v>
      </c>
      <c r="K37">
        <f>MES_EOD!AE37+MES_EOD!AF37</f>
        <v>0</v>
      </c>
      <c r="L37">
        <f>NDMC_EOD!AE37+NDMC_EOD!AF37</f>
        <v>0</v>
      </c>
      <c r="M37">
        <f>TPDDL_EOD!AE37+TPDDL_EOD!AF37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PPCL!B38</f>
        <v>270</v>
      </c>
      <c r="C38">
        <f>PPCL!C38</f>
        <v>0</v>
      </c>
      <c r="D38">
        <f>PPCL!M38</f>
        <v>0</v>
      </c>
      <c r="E38">
        <f>PPCL!N38</f>
        <v>0</v>
      </c>
      <c r="F38">
        <f t="shared" si="4"/>
        <v>270</v>
      </c>
      <c r="G38">
        <f t="shared" si="5"/>
        <v>0</v>
      </c>
      <c r="H38" s="112"/>
      <c r="I38">
        <f>BRPL_EOD!AE38+BRPL_EOD!AF38</f>
        <v>0</v>
      </c>
      <c r="J38">
        <f>BYPL_EOD!AE38+BYPL_EOD!AF38</f>
        <v>0</v>
      </c>
      <c r="K38">
        <f>MES_EOD!AE38+MES_EOD!AF38</f>
        <v>0</v>
      </c>
      <c r="L38">
        <f>NDMC_EOD!AE38+NDMC_EOD!AF38</f>
        <v>0</v>
      </c>
      <c r="M38">
        <f>TPDDL_EOD!AE38+TPDDL_EOD!AF38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PPCL!B39</f>
        <v>270</v>
      </c>
      <c r="C39">
        <f>PPCL!C39</f>
        <v>0</v>
      </c>
      <c r="D39">
        <f>PPCL!M39</f>
        <v>0</v>
      </c>
      <c r="E39">
        <f>PPCL!N39</f>
        <v>0</v>
      </c>
      <c r="F39">
        <f t="shared" si="4"/>
        <v>270</v>
      </c>
      <c r="G39">
        <f t="shared" si="5"/>
        <v>0</v>
      </c>
      <c r="H39" s="112"/>
      <c r="I39">
        <f>BRPL_EOD!AE39+BRPL_EOD!AF39</f>
        <v>0</v>
      </c>
      <c r="J39">
        <f>BYPL_EOD!AE39+BYPL_EOD!AF39</f>
        <v>0</v>
      </c>
      <c r="K39">
        <f>MES_EOD!AE39+MES_EOD!AF39</f>
        <v>0</v>
      </c>
      <c r="L39">
        <f>NDMC_EOD!AE39+NDMC_EOD!AF39</f>
        <v>0</v>
      </c>
      <c r="M39">
        <f>TPDDL_EOD!AE39+TPDDL_EOD!AF39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PPCL!B40</f>
        <v>270</v>
      </c>
      <c r="C40">
        <f>PPCL!C40</f>
        <v>0</v>
      </c>
      <c r="D40">
        <f>PPCL!M40</f>
        <v>0</v>
      </c>
      <c r="E40">
        <f>PPCL!N40</f>
        <v>0</v>
      </c>
      <c r="F40">
        <f t="shared" si="4"/>
        <v>270</v>
      </c>
      <c r="G40">
        <f t="shared" si="5"/>
        <v>0</v>
      </c>
      <c r="H40" s="112"/>
      <c r="I40">
        <f>BRPL_EOD!AE40+BRPL_EOD!AF40</f>
        <v>0</v>
      </c>
      <c r="J40">
        <f>BYPL_EOD!AE40+BYPL_EOD!AF40</f>
        <v>0</v>
      </c>
      <c r="K40">
        <f>MES_EOD!AE40+MES_EOD!AF40</f>
        <v>0</v>
      </c>
      <c r="L40">
        <f>NDMC_EOD!AE40+NDMC_EOD!AF40</f>
        <v>0</v>
      </c>
      <c r="M40">
        <f>TPDDL_EOD!AE40+TPDDL_EOD!AF40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PPCL!B41</f>
        <v>270</v>
      </c>
      <c r="C41">
        <f>PPCL!C41</f>
        <v>0</v>
      </c>
      <c r="D41">
        <f>PPCL!M41</f>
        <v>0</v>
      </c>
      <c r="E41">
        <f>PPCL!N41</f>
        <v>0</v>
      </c>
      <c r="F41">
        <f t="shared" si="4"/>
        <v>270</v>
      </c>
      <c r="G41">
        <f t="shared" si="5"/>
        <v>0</v>
      </c>
      <c r="H41" s="112"/>
      <c r="I41">
        <f>BRPL_EOD!AE41+BRPL_EOD!AF41</f>
        <v>0</v>
      </c>
      <c r="J41">
        <f>BYPL_EOD!AE41+BYPL_EOD!AF41</f>
        <v>0</v>
      </c>
      <c r="K41">
        <f>MES_EOD!AE41+MES_EOD!AF41</f>
        <v>0</v>
      </c>
      <c r="L41">
        <f>NDMC_EOD!AE41+NDMC_EOD!AF41</f>
        <v>0</v>
      </c>
      <c r="M41">
        <f>TPDDL_EOD!AE41+TPDDL_EOD!AF41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PPCL!B42</f>
        <v>270</v>
      </c>
      <c r="C42">
        <f>PPCL!C42</f>
        <v>0</v>
      </c>
      <c r="D42">
        <f>PPCL!M42</f>
        <v>0</v>
      </c>
      <c r="E42">
        <f>PPCL!N42</f>
        <v>0</v>
      </c>
      <c r="F42">
        <f t="shared" si="4"/>
        <v>270</v>
      </c>
      <c r="G42">
        <f t="shared" si="5"/>
        <v>0</v>
      </c>
      <c r="H42" s="112"/>
      <c r="I42">
        <f>BRPL_EOD!AE42+BRPL_EOD!AF42</f>
        <v>0</v>
      </c>
      <c r="J42">
        <f>BYPL_EOD!AE42+BYPL_EOD!AF42</f>
        <v>0</v>
      </c>
      <c r="K42">
        <f>MES_EOD!AE42+MES_EOD!AF42</f>
        <v>0</v>
      </c>
      <c r="L42">
        <f>NDMC_EOD!AE42+NDMC_EOD!AF42</f>
        <v>0</v>
      </c>
      <c r="M42">
        <f>TPDDL_EOD!AE42+TPDDL_EOD!AF42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PPCL!B43</f>
        <v>270</v>
      </c>
      <c r="C43">
        <f>PPCL!C43</f>
        <v>0</v>
      </c>
      <c r="D43">
        <f>PPCL!M43</f>
        <v>0</v>
      </c>
      <c r="E43">
        <f>PPCL!N43</f>
        <v>0</v>
      </c>
      <c r="F43">
        <f t="shared" si="4"/>
        <v>270</v>
      </c>
      <c r="G43">
        <f t="shared" si="5"/>
        <v>0</v>
      </c>
      <c r="H43" s="112"/>
      <c r="I43">
        <f>BRPL_EOD!AE43+BRPL_EOD!AF43</f>
        <v>0</v>
      </c>
      <c r="J43">
        <f>BYPL_EOD!AE43+BYPL_EOD!AF43</f>
        <v>0</v>
      </c>
      <c r="K43">
        <f>MES_EOD!AE43+MES_EOD!AF43</f>
        <v>0</v>
      </c>
      <c r="L43">
        <f>NDMC_EOD!AE43+NDMC_EOD!AF43</f>
        <v>0</v>
      </c>
      <c r="M43">
        <f>TPDDL_EOD!AE43+TPDDL_EOD!AF43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PPCL!B44</f>
        <v>270</v>
      </c>
      <c r="C44">
        <f>PPCL!C44</f>
        <v>0</v>
      </c>
      <c r="D44">
        <f>PPCL!M44</f>
        <v>0</v>
      </c>
      <c r="E44">
        <f>PPCL!N44</f>
        <v>0</v>
      </c>
      <c r="F44">
        <f t="shared" si="4"/>
        <v>270</v>
      </c>
      <c r="G44">
        <f t="shared" si="5"/>
        <v>0</v>
      </c>
      <c r="H44" s="112"/>
      <c r="I44">
        <f>BRPL_EOD!AE44+BRPL_EOD!AF44</f>
        <v>0</v>
      </c>
      <c r="J44">
        <f>BYPL_EOD!AE44+BYPL_EOD!AF44</f>
        <v>0</v>
      </c>
      <c r="K44">
        <f>MES_EOD!AE44+MES_EOD!AF44</f>
        <v>0</v>
      </c>
      <c r="L44">
        <f>NDMC_EOD!AE44+NDMC_EOD!AF44</f>
        <v>0</v>
      </c>
      <c r="M44">
        <f>TPDDL_EOD!AE44+TPDDL_EOD!AF44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PPCL!B45</f>
        <v>270</v>
      </c>
      <c r="C45">
        <f>PPCL!C45</f>
        <v>0</v>
      </c>
      <c r="D45">
        <f>PPCL!M45</f>
        <v>0</v>
      </c>
      <c r="E45">
        <f>PPCL!N45</f>
        <v>0</v>
      </c>
      <c r="F45">
        <f t="shared" si="4"/>
        <v>270</v>
      </c>
      <c r="G45">
        <f t="shared" si="5"/>
        <v>0</v>
      </c>
      <c r="H45" s="112"/>
      <c r="I45">
        <f>BRPL_EOD!AE45+BRPL_EOD!AF45</f>
        <v>0</v>
      </c>
      <c r="J45">
        <f>BYPL_EOD!AE45+BYPL_EOD!AF45</f>
        <v>0</v>
      </c>
      <c r="K45">
        <f>MES_EOD!AE45+MES_EOD!AF45</f>
        <v>0</v>
      </c>
      <c r="L45">
        <f>NDMC_EOD!AE45+NDMC_EOD!AF45</f>
        <v>0</v>
      </c>
      <c r="M45">
        <f>TPDDL_EOD!AE45+TPDDL_EOD!AF45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PPCL!B46</f>
        <v>270</v>
      </c>
      <c r="C46">
        <f>PPCL!C46</f>
        <v>0</v>
      </c>
      <c r="D46">
        <f>PPCL!M46</f>
        <v>0</v>
      </c>
      <c r="E46">
        <f>PPCL!N46</f>
        <v>0</v>
      </c>
      <c r="F46">
        <f t="shared" si="4"/>
        <v>270</v>
      </c>
      <c r="G46">
        <f t="shared" si="5"/>
        <v>0</v>
      </c>
      <c r="H46" s="112"/>
      <c r="I46">
        <f>BRPL_EOD!AE46+BRPL_EOD!AF46</f>
        <v>0</v>
      </c>
      <c r="J46">
        <f>BYPL_EOD!AE46+BYPL_EOD!AF46</f>
        <v>0</v>
      </c>
      <c r="K46">
        <f>MES_EOD!AE46+MES_EOD!AF46</f>
        <v>0</v>
      </c>
      <c r="L46">
        <f>NDMC_EOD!AE46+NDMC_EOD!AF46</f>
        <v>0</v>
      </c>
      <c r="M46">
        <f>TPDDL_EOD!AE46+TPDDL_EOD!AF46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PPCL!B47</f>
        <v>270</v>
      </c>
      <c r="C47">
        <f>PPCL!C47</f>
        <v>0</v>
      </c>
      <c r="D47">
        <f>PPCL!M47</f>
        <v>0</v>
      </c>
      <c r="E47">
        <f>PPCL!N47</f>
        <v>0</v>
      </c>
      <c r="F47">
        <f t="shared" si="4"/>
        <v>270</v>
      </c>
      <c r="G47">
        <f t="shared" si="5"/>
        <v>0</v>
      </c>
      <c r="H47" s="112"/>
      <c r="I47">
        <f>BRPL_EOD!AE47+BRPL_EOD!AF47</f>
        <v>0</v>
      </c>
      <c r="J47">
        <f>BYPL_EOD!AE47+BYPL_EOD!AF47</f>
        <v>0</v>
      </c>
      <c r="K47">
        <f>MES_EOD!AE47+MES_EOD!AF47</f>
        <v>0</v>
      </c>
      <c r="L47">
        <f>NDMC_EOD!AE47+NDMC_EOD!AF47</f>
        <v>0</v>
      </c>
      <c r="M47">
        <f>TPDDL_EOD!AE47+TPDDL_EOD!AF47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PPCL!B48</f>
        <v>270</v>
      </c>
      <c r="C48">
        <f>PPCL!C48</f>
        <v>0</v>
      </c>
      <c r="D48">
        <f>PPCL!M48</f>
        <v>0</v>
      </c>
      <c r="E48">
        <f>PPCL!N48</f>
        <v>0</v>
      </c>
      <c r="F48">
        <f t="shared" si="4"/>
        <v>270</v>
      </c>
      <c r="G48">
        <f t="shared" si="5"/>
        <v>0</v>
      </c>
      <c r="H48" s="112"/>
      <c r="I48">
        <f>BRPL_EOD!AE48+BRPL_EOD!AF48</f>
        <v>0</v>
      </c>
      <c r="J48">
        <f>BYPL_EOD!AE48+BYPL_EOD!AF48</f>
        <v>0</v>
      </c>
      <c r="K48">
        <f>MES_EOD!AE48+MES_EOD!AF48</f>
        <v>0</v>
      </c>
      <c r="L48">
        <f>NDMC_EOD!AE48+NDMC_EOD!AF48</f>
        <v>0</v>
      </c>
      <c r="M48">
        <f>TPDDL_EOD!AE48+TPDDL_EOD!AF48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PPCL!B49</f>
        <v>270</v>
      </c>
      <c r="C49">
        <f>PPCL!C49</f>
        <v>0</v>
      </c>
      <c r="D49">
        <f>PPCL!M49</f>
        <v>0</v>
      </c>
      <c r="E49">
        <f>PPCL!N49</f>
        <v>0</v>
      </c>
      <c r="F49">
        <f t="shared" si="4"/>
        <v>270</v>
      </c>
      <c r="G49">
        <f t="shared" si="5"/>
        <v>0</v>
      </c>
      <c r="H49" s="112"/>
      <c r="I49">
        <f>BRPL_EOD!AE49+BRPL_EOD!AF49</f>
        <v>0</v>
      </c>
      <c r="J49">
        <f>BYPL_EOD!AE49+BYPL_EOD!AF49</f>
        <v>0</v>
      </c>
      <c r="K49">
        <f>MES_EOD!AE49+MES_EOD!AF49</f>
        <v>0</v>
      </c>
      <c r="L49">
        <f>NDMC_EOD!AE49+NDMC_EOD!AF49</f>
        <v>0</v>
      </c>
      <c r="M49">
        <f>TPDDL_EOD!AE49+TPDDL_EOD!AF49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PPCL!B50</f>
        <v>270</v>
      </c>
      <c r="C50">
        <f>PPCL!C50</f>
        <v>0</v>
      </c>
      <c r="D50">
        <f>PPCL!M50</f>
        <v>0</v>
      </c>
      <c r="E50">
        <f>PPCL!N50</f>
        <v>0</v>
      </c>
      <c r="F50">
        <f t="shared" si="4"/>
        <v>270</v>
      </c>
      <c r="G50">
        <f t="shared" si="5"/>
        <v>0</v>
      </c>
      <c r="H50" s="112"/>
      <c r="I50">
        <f>BRPL_EOD!AE50+BRPL_EOD!AF50</f>
        <v>0</v>
      </c>
      <c r="J50">
        <f>BYPL_EOD!AE50+BYPL_EOD!AF50</f>
        <v>0</v>
      </c>
      <c r="K50">
        <f>MES_EOD!AE50+MES_EOD!AF50</f>
        <v>0</v>
      </c>
      <c r="L50">
        <f>NDMC_EOD!AE50+NDMC_EOD!AF50</f>
        <v>0</v>
      </c>
      <c r="M50">
        <f>TPDDL_EOD!AE50+TPDDL_EOD!AF50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PPCL!B51</f>
        <v>270</v>
      </c>
      <c r="C51">
        <f>PPCL!C51</f>
        <v>0</v>
      </c>
      <c r="D51">
        <f>PPCL!M51</f>
        <v>0</v>
      </c>
      <c r="E51">
        <f>PPCL!N51</f>
        <v>0</v>
      </c>
      <c r="F51">
        <f t="shared" si="4"/>
        <v>270</v>
      </c>
      <c r="G51">
        <f t="shared" si="5"/>
        <v>0</v>
      </c>
      <c r="H51" s="112"/>
      <c r="I51">
        <f>BRPL_EOD!AE51+BRPL_EOD!AF51</f>
        <v>0</v>
      </c>
      <c r="J51">
        <f>BYPL_EOD!AE51+BYPL_EOD!AF51</f>
        <v>0</v>
      </c>
      <c r="K51">
        <f>MES_EOD!AE51+MES_EOD!AF51</f>
        <v>0</v>
      </c>
      <c r="L51">
        <f>NDMC_EOD!AE51+NDMC_EOD!AF51</f>
        <v>0</v>
      </c>
      <c r="M51">
        <f>TPDDL_EOD!AE51+TPDDL_EOD!AF51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PPCL!B52</f>
        <v>270</v>
      </c>
      <c r="C52">
        <f>PPCL!C52</f>
        <v>0</v>
      </c>
      <c r="D52">
        <f>PPCL!M52</f>
        <v>0</v>
      </c>
      <c r="E52">
        <f>PPCL!N52</f>
        <v>0</v>
      </c>
      <c r="F52">
        <f t="shared" si="4"/>
        <v>270</v>
      </c>
      <c r="G52">
        <f t="shared" si="5"/>
        <v>0</v>
      </c>
      <c r="H52" s="112"/>
      <c r="I52">
        <f>BRPL_EOD!AE52+BRPL_EOD!AF52</f>
        <v>0</v>
      </c>
      <c r="J52">
        <f>BYPL_EOD!AE52+BYPL_EOD!AF52</f>
        <v>0</v>
      </c>
      <c r="K52">
        <f>MES_EOD!AE52+MES_EOD!AF52</f>
        <v>0</v>
      </c>
      <c r="L52">
        <f>NDMC_EOD!AE52+NDMC_EOD!AF52</f>
        <v>0</v>
      </c>
      <c r="M52">
        <f>TPDDL_EOD!AE52+TPDDL_EOD!AF52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PPCL!B53</f>
        <v>270</v>
      </c>
      <c r="C53">
        <f>PPCL!C53</f>
        <v>0</v>
      </c>
      <c r="D53">
        <f>PPCL!M53</f>
        <v>0</v>
      </c>
      <c r="E53">
        <f>PPCL!N53</f>
        <v>0</v>
      </c>
      <c r="F53">
        <f t="shared" si="4"/>
        <v>270</v>
      </c>
      <c r="G53">
        <f t="shared" si="5"/>
        <v>0</v>
      </c>
      <c r="H53" s="112"/>
      <c r="I53">
        <f>BRPL_EOD!AE53+BRPL_EOD!AF53</f>
        <v>0</v>
      </c>
      <c r="J53">
        <f>BYPL_EOD!AE53+BYPL_EOD!AF53</f>
        <v>0</v>
      </c>
      <c r="K53">
        <f>MES_EOD!AE53+MES_EOD!AF53</f>
        <v>0</v>
      </c>
      <c r="L53">
        <f>NDMC_EOD!AE53+NDMC_EOD!AF53</f>
        <v>0</v>
      </c>
      <c r="M53">
        <f>TPDDL_EOD!AE53+TPDDL_EOD!AF53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PPCL!B54</f>
        <v>270</v>
      </c>
      <c r="C54">
        <f>PPCL!C54</f>
        <v>0</v>
      </c>
      <c r="D54">
        <f>PPCL!M54</f>
        <v>0</v>
      </c>
      <c r="E54">
        <f>PPCL!N54</f>
        <v>0</v>
      </c>
      <c r="F54">
        <f t="shared" si="4"/>
        <v>270</v>
      </c>
      <c r="G54">
        <f t="shared" si="5"/>
        <v>0</v>
      </c>
      <c r="H54" s="112"/>
      <c r="I54">
        <f>BRPL_EOD!AE54+BRPL_EOD!AF54</f>
        <v>0</v>
      </c>
      <c r="J54">
        <f>BYPL_EOD!AE54+BYPL_EOD!AF54</f>
        <v>0</v>
      </c>
      <c r="K54">
        <f>MES_EOD!AE54+MES_EOD!AF54</f>
        <v>0</v>
      </c>
      <c r="L54">
        <f>NDMC_EOD!AE54+NDMC_EOD!AF54</f>
        <v>0</v>
      </c>
      <c r="M54">
        <f>TPDDL_EOD!AE54+TPDDL_EOD!AF54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PPCL!B55</f>
        <v>270</v>
      </c>
      <c r="C55">
        <f>PPCL!C55</f>
        <v>0</v>
      </c>
      <c r="D55">
        <f>PPCL!M55</f>
        <v>0</v>
      </c>
      <c r="E55">
        <f>PPCL!N55</f>
        <v>0</v>
      </c>
      <c r="F55">
        <f t="shared" si="4"/>
        <v>270</v>
      </c>
      <c r="G55">
        <f t="shared" si="5"/>
        <v>0</v>
      </c>
      <c r="H55" s="112"/>
      <c r="I55">
        <f>BRPL_EOD!AE55+BRPL_EOD!AF55</f>
        <v>0</v>
      </c>
      <c r="J55">
        <f>BYPL_EOD!AE55+BYPL_EOD!AF55</f>
        <v>0</v>
      </c>
      <c r="K55">
        <f>MES_EOD!AE55+MES_EOD!AF55</f>
        <v>0</v>
      </c>
      <c r="L55">
        <f>NDMC_EOD!AE55+NDMC_EOD!AF55</f>
        <v>0</v>
      </c>
      <c r="M55">
        <f>TPDDL_EOD!AE55+TPDDL_EOD!AF55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PPCL!B56</f>
        <v>270</v>
      </c>
      <c r="C56">
        <f>PPCL!C56</f>
        <v>0</v>
      </c>
      <c r="D56">
        <f>PPCL!M56</f>
        <v>0</v>
      </c>
      <c r="E56">
        <f>PPCL!N56</f>
        <v>0</v>
      </c>
      <c r="F56">
        <f t="shared" si="4"/>
        <v>270</v>
      </c>
      <c r="G56">
        <f t="shared" si="5"/>
        <v>0</v>
      </c>
      <c r="H56" s="112"/>
      <c r="I56">
        <f>BRPL_EOD!AE56+BRPL_EOD!AF56</f>
        <v>0</v>
      </c>
      <c r="J56">
        <f>BYPL_EOD!AE56+BYPL_EOD!AF56</f>
        <v>0</v>
      </c>
      <c r="K56">
        <f>MES_EOD!AE56+MES_EOD!AF56</f>
        <v>0</v>
      </c>
      <c r="L56">
        <f>NDMC_EOD!AE56+NDMC_EOD!AF56</f>
        <v>0</v>
      </c>
      <c r="M56">
        <f>TPDDL_EOD!AE56+TPDDL_EOD!AF56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PPCL!B57</f>
        <v>270</v>
      </c>
      <c r="C57">
        <f>PPCL!C57</f>
        <v>0</v>
      </c>
      <c r="D57">
        <f>PPCL!M57</f>
        <v>0</v>
      </c>
      <c r="E57">
        <f>PPCL!N57</f>
        <v>0</v>
      </c>
      <c r="F57">
        <f t="shared" si="4"/>
        <v>270</v>
      </c>
      <c r="G57">
        <f t="shared" si="5"/>
        <v>0</v>
      </c>
      <c r="H57" s="112"/>
      <c r="I57">
        <f>BRPL_EOD!AE57+BRPL_EOD!AF57</f>
        <v>0</v>
      </c>
      <c r="J57">
        <f>BYPL_EOD!AE57+BYPL_EOD!AF57</f>
        <v>0</v>
      </c>
      <c r="K57">
        <f>MES_EOD!AE57+MES_EOD!AF57</f>
        <v>0</v>
      </c>
      <c r="L57">
        <f>NDMC_EOD!AE57+NDMC_EOD!AF57</f>
        <v>0</v>
      </c>
      <c r="M57">
        <f>TPDDL_EOD!AE57+TPDDL_EOD!AF57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PPCL!B58</f>
        <v>270</v>
      </c>
      <c r="C58">
        <f>PPCL!C58</f>
        <v>0</v>
      </c>
      <c r="D58">
        <f>PPCL!M58</f>
        <v>0</v>
      </c>
      <c r="E58">
        <f>PPCL!N58</f>
        <v>0</v>
      </c>
      <c r="F58">
        <f t="shared" si="4"/>
        <v>270</v>
      </c>
      <c r="G58">
        <f t="shared" si="5"/>
        <v>0</v>
      </c>
      <c r="H58" s="112"/>
      <c r="I58">
        <f>BRPL_EOD!AE58+BRPL_EOD!AF58</f>
        <v>0</v>
      </c>
      <c r="J58">
        <f>BYPL_EOD!AE58+BYPL_EOD!AF58</f>
        <v>0</v>
      </c>
      <c r="K58">
        <f>MES_EOD!AE58+MES_EOD!AF58</f>
        <v>0</v>
      </c>
      <c r="L58">
        <f>NDMC_EOD!AE58+NDMC_EOD!AF58</f>
        <v>0</v>
      </c>
      <c r="M58">
        <f>TPDDL_EOD!AE58+TPDDL_EOD!AF58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PPCL!B59</f>
        <v>270</v>
      </c>
      <c r="C59">
        <f>PPCL!C59</f>
        <v>0</v>
      </c>
      <c r="D59">
        <f>PPCL!M59</f>
        <v>0</v>
      </c>
      <c r="E59">
        <f>PPCL!N59</f>
        <v>0</v>
      </c>
      <c r="F59">
        <f t="shared" si="4"/>
        <v>270</v>
      </c>
      <c r="G59">
        <f t="shared" si="5"/>
        <v>0</v>
      </c>
      <c r="H59" s="112"/>
      <c r="I59">
        <f>BRPL_EOD!AE59+BRPL_EOD!AF59</f>
        <v>0</v>
      </c>
      <c r="J59">
        <f>BYPL_EOD!AE59+BYPL_EOD!AF59</f>
        <v>0</v>
      </c>
      <c r="K59">
        <f>MES_EOD!AE59+MES_EOD!AF59</f>
        <v>0</v>
      </c>
      <c r="L59">
        <f>NDMC_EOD!AE59+NDMC_EOD!AF59</f>
        <v>0</v>
      </c>
      <c r="M59">
        <f>TPDDL_EOD!AE59+TPDDL_EOD!AF59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PPCL!B60</f>
        <v>270</v>
      </c>
      <c r="C60">
        <f>PPCL!C60</f>
        <v>0</v>
      </c>
      <c r="D60">
        <f>PPCL!M60</f>
        <v>0</v>
      </c>
      <c r="E60">
        <f>PPCL!N60</f>
        <v>0</v>
      </c>
      <c r="F60">
        <f t="shared" si="4"/>
        <v>270</v>
      </c>
      <c r="G60">
        <f t="shared" si="5"/>
        <v>0</v>
      </c>
      <c r="H60" s="112"/>
      <c r="I60">
        <f>BRPL_EOD!AE60+BRPL_EOD!AF60</f>
        <v>0</v>
      </c>
      <c r="J60">
        <f>BYPL_EOD!AE60+BYPL_EOD!AF60</f>
        <v>0</v>
      </c>
      <c r="K60">
        <f>MES_EOD!AE60+MES_EOD!AF60</f>
        <v>0</v>
      </c>
      <c r="L60">
        <f>NDMC_EOD!AE60+NDMC_EOD!AF60</f>
        <v>0</v>
      </c>
      <c r="M60">
        <f>TPDDL_EOD!AE60+TPDDL_EOD!AF60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PPCL!B61</f>
        <v>270</v>
      </c>
      <c r="C61">
        <f>PPCL!C61</f>
        <v>0</v>
      </c>
      <c r="D61">
        <f>PPCL!M61</f>
        <v>0</v>
      </c>
      <c r="E61">
        <f>PPCL!N61</f>
        <v>0</v>
      </c>
      <c r="F61">
        <f t="shared" si="4"/>
        <v>270</v>
      </c>
      <c r="G61">
        <f t="shared" si="5"/>
        <v>0</v>
      </c>
      <c r="H61" s="112"/>
      <c r="I61">
        <f>BRPL_EOD!AE61+BRPL_EOD!AF61</f>
        <v>0</v>
      </c>
      <c r="J61">
        <f>BYPL_EOD!AE61+BYPL_EOD!AF61</f>
        <v>0</v>
      </c>
      <c r="K61">
        <f>MES_EOD!AE61+MES_EOD!AF61</f>
        <v>0</v>
      </c>
      <c r="L61">
        <f>NDMC_EOD!AE61+NDMC_EOD!AF61</f>
        <v>0</v>
      </c>
      <c r="M61">
        <f>TPDDL_EOD!AE61+TPDDL_EOD!AF61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PPCL!B62</f>
        <v>270</v>
      </c>
      <c r="C62">
        <f>PPCL!C62</f>
        <v>0</v>
      </c>
      <c r="D62">
        <f>PPCL!M62</f>
        <v>0</v>
      </c>
      <c r="E62">
        <f>PPCL!N62</f>
        <v>0</v>
      </c>
      <c r="F62">
        <f t="shared" si="4"/>
        <v>270</v>
      </c>
      <c r="G62">
        <f t="shared" si="5"/>
        <v>0</v>
      </c>
      <c r="H62" s="112"/>
      <c r="I62">
        <f>BRPL_EOD!AE62+BRPL_EOD!AF62</f>
        <v>0</v>
      </c>
      <c r="J62">
        <f>BYPL_EOD!AE62+BYPL_EOD!AF62</f>
        <v>0</v>
      </c>
      <c r="K62">
        <f>MES_EOD!AE62+MES_EOD!AF62</f>
        <v>0</v>
      </c>
      <c r="L62">
        <f>NDMC_EOD!AE62+NDMC_EOD!AF62</f>
        <v>0</v>
      </c>
      <c r="M62">
        <f>TPDDL_EOD!AE62+TPDDL_EOD!AF62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PPCL!B63</f>
        <v>270</v>
      </c>
      <c r="C63">
        <f>PPCL!C63</f>
        <v>0</v>
      </c>
      <c r="D63">
        <f>PPCL!M63</f>
        <v>0</v>
      </c>
      <c r="E63">
        <f>PPCL!N63</f>
        <v>0</v>
      </c>
      <c r="F63">
        <f t="shared" si="4"/>
        <v>270</v>
      </c>
      <c r="G63">
        <f t="shared" si="5"/>
        <v>0</v>
      </c>
      <c r="H63" s="112"/>
      <c r="I63">
        <f>BRPL_EOD!AE63+BRPL_EOD!AF63</f>
        <v>0</v>
      </c>
      <c r="J63">
        <f>BYPL_EOD!AE63+BYPL_EOD!AF63</f>
        <v>0</v>
      </c>
      <c r="K63">
        <f>MES_EOD!AE63+MES_EOD!AF63</f>
        <v>0</v>
      </c>
      <c r="L63">
        <f>NDMC_EOD!AE63+NDMC_EOD!AF63</f>
        <v>0</v>
      </c>
      <c r="M63">
        <f>TPDDL_EOD!AE63+TPDDL_EOD!AF63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PPCL!B64</f>
        <v>270</v>
      </c>
      <c r="C64">
        <f>PPCL!C64</f>
        <v>0</v>
      </c>
      <c r="D64">
        <f>PPCL!M64</f>
        <v>0</v>
      </c>
      <c r="E64">
        <f>PPCL!N64</f>
        <v>0</v>
      </c>
      <c r="F64">
        <f t="shared" si="4"/>
        <v>270</v>
      </c>
      <c r="G64">
        <f t="shared" si="5"/>
        <v>0</v>
      </c>
      <c r="H64" s="112"/>
      <c r="I64">
        <f>BRPL_EOD!AE64+BRPL_EOD!AF64</f>
        <v>0</v>
      </c>
      <c r="J64">
        <f>BYPL_EOD!AE64+BYPL_EOD!AF64</f>
        <v>0</v>
      </c>
      <c r="K64">
        <f>MES_EOD!AE64+MES_EOD!AF64</f>
        <v>0</v>
      </c>
      <c r="L64">
        <f>NDMC_EOD!AE64+NDMC_EOD!AF64</f>
        <v>0</v>
      </c>
      <c r="M64">
        <f>TPDDL_EOD!AE64+TPDDL_EOD!AF64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PPCL!B65</f>
        <v>270</v>
      </c>
      <c r="C65">
        <f>PPCL!C65</f>
        <v>0</v>
      </c>
      <c r="D65">
        <f>PPCL!M65</f>
        <v>0</v>
      </c>
      <c r="E65">
        <f>PPCL!N65</f>
        <v>0</v>
      </c>
      <c r="F65">
        <f t="shared" si="4"/>
        <v>270</v>
      </c>
      <c r="G65">
        <f t="shared" si="5"/>
        <v>0</v>
      </c>
      <c r="H65" s="112"/>
      <c r="I65">
        <f>BRPL_EOD!AE65+BRPL_EOD!AF65</f>
        <v>0</v>
      </c>
      <c r="J65">
        <f>BYPL_EOD!AE65+BYPL_EOD!AF65</f>
        <v>0</v>
      </c>
      <c r="K65">
        <f>MES_EOD!AE65+MES_EOD!AF65</f>
        <v>0</v>
      </c>
      <c r="L65">
        <f>NDMC_EOD!AE65+NDMC_EOD!AF65</f>
        <v>0</v>
      </c>
      <c r="M65">
        <f>TPDDL_EOD!AE65+TPDDL_EOD!AF65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PPCL!B66</f>
        <v>270</v>
      </c>
      <c r="C66">
        <f>PPCL!C66</f>
        <v>0</v>
      </c>
      <c r="D66">
        <f>PPCL!M66</f>
        <v>0</v>
      </c>
      <c r="E66">
        <f>PPCL!N66</f>
        <v>0</v>
      </c>
      <c r="F66">
        <f t="shared" si="4"/>
        <v>270</v>
      </c>
      <c r="G66">
        <f t="shared" si="5"/>
        <v>0</v>
      </c>
      <c r="H66" s="112"/>
      <c r="I66">
        <f>BRPL_EOD!AE66+BRPL_EOD!AF66</f>
        <v>0</v>
      </c>
      <c r="J66">
        <f>BYPL_EOD!AE66+BYPL_EOD!AF66</f>
        <v>0</v>
      </c>
      <c r="K66">
        <f>MES_EOD!AE66+MES_EOD!AF66</f>
        <v>0</v>
      </c>
      <c r="L66">
        <f>NDMC_EOD!AE66+NDMC_EOD!AF66</f>
        <v>0</v>
      </c>
      <c r="M66">
        <f>TPDDL_EOD!AE66+TPDDL_EOD!AF66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PPCL!B67</f>
        <v>270</v>
      </c>
      <c r="C67">
        <f>PPCL!C67</f>
        <v>0</v>
      </c>
      <c r="D67">
        <f>PPCL!M67</f>
        <v>0</v>
      </c>
      <c r="E67">
        <f>PPCL!N67</f>
        <v>0</v>
      </c>
      <c r="F67">
        <f t="shared" si="4"/>
        <v>270</v>
      </c>
      <c r="G67">
        <f t="shared" si="5"/>
        <v>0</v>
      </c>
      <c r="H67" s="112"/>
      <c r="I67">
        <f>BRPL_EOD!AE67+BRPL_EOD!AF67</f>
        <v>0</v>
      </c>
      <c r="J67">
        <f>BYPL_EOD!AE67+BYPL_EOD!AF67</f>
        <v>0</v>
      </c>
      <c r="K67">
        <f>MES_EOD!AE67+MES_EOD!AF67</f>
        <v>0</v>
      </c>
      <c r="L67">
        <f>NDMC_EOD!AE67+NDMC_EOD!AF67</f>
        <v>0</v>
      </c>
      <c r="M67">
        <f>TPDDL_EOD!AE67+TPDDL_EOD!AF67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PPCL!B68</f>
        <v>270</v>
      </c>
      <c r="C68">
        <f>PPCL!C68</f>
        <v>0</v>
      </c>
      <c r="D68">
        <f>PPCL!M68</f>
        <v>0</v>
      </c>
      <c r="E68">
        <f>PPCL!N68</f>
        <v>0</v>
      </c>
      <c r="F68">
        <f t="shared" ref="F68:F98" si="10">B68+C68</f>
        <v>270</v>
      </c>
      <c r="G68">
        <f t="shared" ref="G68:G98" si="11">D68+E68</f>
        <v>0</v>
      </c>
      <c r="H68" s="112"/>
      <c r="I68">
        <f>BRPL_EOD!AE68+BRPL_EOD!AF68</f>
        <v>0</v>
      </c>
      <c r="J68">
        <f>BYPL_EOD!AE68+BYPL_EOD!AF68</f>
        <v>0</v>
      </c>
      <c r="K68">
        <f>MES_EOD!AE68+MES_EOD!AF68</f>
        <v>0</v>
      </c>
      <c r="L68">
        <f>NDMC_EOD!AE68+NDMC_EOD!AF68</f>
        <v>0</v>
      </c>
      <c r="M68">
        <f>TPDDL_EOD!AE68+TPDDL_EOD!AF68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PPCL!B69</f>
        <v>270</v>
      </c>
      <c r="C69">
        <f>PPCL!C69</f>
        <v>0</v>
      </c>
      <c r="D69">
        <f>PPCL!M69</f>
        <v>0</v>
      </c>
      <c r="E69">
        <f>PPCL!N69</f>
        <v>0</v>
      </c>
      <c r="F69">
        <f t="shared" si="10"/>
        <v>270</v>
      </c>
      <c r="G69">
        <f t="shared" si="11"/>
        <v>0</v>
      </c>
      <c r="H69" s="112"/>
      <c r="I69">
        <f>BRPL_EOD!AE69+BRPL_EOD!AF69</f>
        <v>0</v>
      </c>
      <c r="J69">
        <f>BYPL_EOD!AE69+BYPL_EOD!AF69</f>
        <v>0</v>
      </c>
      <c r="K69">
        <f>MES_EOD!AE69+MES_EOD!AF69</f>
        <v>0</v>
      </c>
      <c r="L69">
        <f>NDMC_EOD!AE69+NDMC_EOD!AF69</f>
        <v>0</v>
      </c>
      <c r="M69">
        <f>TPDDL_EOD!AE69+TPDDL_EOD!AF69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PPCL!B70</f>
        <v>270</v>
      </c>
      <c r="C70">
        <f>PPCL!C70</f>
        <v>0</v>
      </c>
      <c r="D70">
        <f>PPCL!M70</f>
        <v>0</v>
      </c>
      <c r="E70">
        <f>PPCL!N70</f>
        <v>0</v>
      </c>
      <c r="F70">
        <f t="shared" si="10"/>
        <v>270</v>
      </c>
      <c r="G70">
        <f t="shared" si="11"/>
        <v>0</v>
      </c>
      <c r="H70" s="112"/>
      <c r="I70">
        <f>BRPL_EOD!AE70+BRPL_EOD!AF70</f>
        <v>0</v>
      </c>
      <c r="J70">
        <f>BYPL_EOD!AE70+BYPL_EOD!AF70</f>
        <v>0</v>
      </c>
      <c r="K70">
        <f>MES_EOD!AE70+MES_EOD!AF70</f>
        <v>0</v>
      </c>
      <c r="L70">
        <f>NDMC_EOD!AE70+NDMC_EOD!AF70</f>
        <v>0</v>
      </c>
      <c r="M70">
        <f>TPDDL_EOD!AE70+TPDDL_EOD!AF70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PPCL!B71</f>
        <v>270</v>
      </c>
      <c r="C71">
        <f>PPCL!C71</f>
        <v>0</v>
      </c>
      <c r="D71">
        <f>PPCL!M71</f>
        <v>0</v>
      </c>
      <c r="E71">
        <f>PPCL!N71</f>
        <v>0</v>
      </c>
      <c r="F71">
        <f t="shared" si="10"/>
        <v>270</v>
      </c>
      <c r="G71">
        <f t="shared" si="11"/>
        <v>0</v>
      </c>
      <c r="H71" s="112"/>
      <c r="I71">
        <f>BRPL_EOD!AE71+BRPL_EOD!AF71</f>
        <v>0</v>
      </c>
      <c r="J71">
        <f>BYPL_EOD!AE71+BYPL_EOD!AF71</f>
        <v>0</v>
      </c>
      <c r="K71">
        <f>MES_EOD!AE71+MES_EOD!AF71</f>
        <v>0</v>
      </c>
      <c r="L71">
        <f>NDMC_EOD!AE71+NDMC_EOD!AF71</f>
        <v>0</v>
      </c>
      <c r="M71">
        <f>TPDDL_EOD!AE71+TPDDL_EOD!AF71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PPCL!B72</f>
        <v>270</v>
      </c>
      <c r="C72">
        <f>PPCL!C72</f>
        <v>0</v>
      </c>
      <c r="D72">
        <f>PPCL!M72</f>
        <v>0</v>
      </c>
      <c r="E72">
        <f>PPCL!N72</f>
        <v>0</v>
      </c>
      <c r="F72">
        <f t="shared" si="10"/>
        <v>270</v>
      </c>
      <c r="G72">
        <f t="shared" si="11"/>
        <v>0</v>
      </c>
      <c r="H72" s="112"/>
      <c r="I72">
        <f>BRPL_EOD!AE72+BRPL_EOD!AF72</f>
        <v>0</v>
      </c>
      <c r="J72">
        <f>BYPL_EOD!AE72+BYPL_EOD!AF72</f>
        <v>0</v>
      </c>
      <c r="K72">
        <f>MES_EOD!AE72+MES_EOD!AF72</f>
        <v>0</v>
      </c>
      <c r="L72">
        <f>NDMC_EOD!AE72+NDMC_EOD!AF72</f>
        <v>0</v>
      </c>
      <c r="M72">
        <f>TPDDL_EOD!AE72+TPDDL_EOD!AF72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PPCL!B73</f>
        <v>270</v>
      </c>
      <c r="C73">
        <f>PPCL!C73</f>
        <v>0</v>
      </c>
      <c r="D73">
        <f>PPCL!M73</f>
        <v>0</v>
      </c>
      <c r="E73">
        <f>PPCL!N73</f>
        <v>0</v>
      </c>
      <c r="F73">
        <f t="shared" si="10"/>
        <v>270</v>
      </c>
      <c r="G73">
        <f t="shared" si="11"/>
        <v>0</v>
      </c>
      <c r="H73" s="112"/>
      <c r="I73">
        <f>BRPL_EOD!AE73+BRPL_EOD!AF73</f>
        <v>0</v>
      </c>
      <c r="J73">
        <f>BYPL_EOD!AE73+BYPL_EOD!AF73</f>
        <v>0</v>
      </c>
      <c r="K73">
        <f>MES_EOD!AE73+MES_EOD!AF73</f>
        <v>0</v>
      </c>
      <c r="L73">
        <f>NDMC_EOD!AE73+NDMC_EOD!AF73</f>
        <v>0</v>
      </c>
      <c r="M73">
        <f>TPDDL_EOD!AE73+TPDDL_EOD!AF73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PPCL!B74</f>
        <v>270</v>
      </c>
      <c r="C74">
        <f>PPCL!C74</f>
        <v>0</v>
      </c>
      <c r="D74">
        <f>PPCL!M74</f>
        <v>0</v>
      </c>
      <c r="E74">
        <f>PPCL!N74</f>
        <v>0</v>
      </c>
      <c r="F74">
        <f t="shared" si="10"/>
        <v>270</v>
      </c>
      <c r="G74">
        <f t="shared" si="11"/>
        <v>0</v>
      </c>
      <c r="H74" s="112"/>
      <c r="I74">
        <f>BRPL_EOD!AE74+BRPL_EOD!AF74</f>
        <v>0</v>
      </c>
      <c r="J74">
        <f>BYPL_EOD!AE74+BYPL_EOD!AF74</f>
        <v>0</v>
      </c>
      <c r="K74">
        <f>MES_EOD!AE74+MES_EOD!AF74</f>
        <v>0</v>
      </c>
      <c r="L74">
        <f>NDMC_EOD!AE74+NDMC_EOD!AF74</f>
        <v>0</v>
      </c>
      <c r="M74">
        <f>TPDDL_EOD!AE74+TPDDL_EOD!AF74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PPCL!B75</f>
        <v>270</v>
      </c>
      <c r="C75">
        <f>PPCL!C75</f>
        <v>0</v>
      </c>
      <c r="D75">
        <f>PPCL!M75</f>
        <v>0</v>
      </c>
      <c r="E75">
        <f>PPCL!N75</f>
        <v>0</v>
      </c>
      <c r="F75">
        <f t="shared" si="10"/>
        <v>270</v>
      </c>
      <c r="G75">
        <f t="shared" si="11"/>
        <v>0</v>
      </c>
      <c r="H75" s="112"/>
      <c r="I75">
        <f>BRPL_EOD!AE75+BRPL_EOD!AF75</f>
        <v>0</v>
      </c>
      <c r="J75">
        <f>BYPL_EOD!AE75+BYPL_EOD!AF75</f>
        <v>0</v>
      </c>
      <c r="K75">
        <f>MES_EOD!AE75+MES_EOD!AF75</f>
        <v>0</v>
      </c>
      <c r="L75">
        <f>NDMC_EOD!AE75+NDMC_EOD!AF75</f>
        <v>0</v>
      </c>
      <c r="M75">
        <f>TPDDL_EOD!AE75+TPDDL_EOD!AF75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PPCL!B76</f>
        <v>270</v>
      </c>
      <c r="C76">
        <f>PPCL!C76</f>
        <v>0</v>
      </c>
      <c r="D76">
        <f>PPCL!M76</f>
        <v>0</v>
      </c>
      <c r="E76">
        <f>PPCL!N76</f>
        <v>0</v>
      </c>
      <c r="F76">
        <f t="shared" si="10"/>
        <v>270</v>
      </c>
      <c r="G76">
        <f t="shared" si="11"/>
        <v>0</v>
      </c>
      <c r="H76" s="112"/>
      <c r="I76">
        <f>BRPL_EOD!AE76+BRPL_EOD!AF76</f>
        <v>0</v>
      </c>
      <c r="J76">
        <f>BYPL_EOD!AE76+BYPL_EOD!AF76</f>
        <v>0</v>
      </c>
      <c r="K76">
        <f>MES_EOD!AE76+MES_EOD!AF76</f>
        <v>0</v>
      </c>
      <c r="L76">
        <f>NDMC_EOD!AE76+NDMC_EOD!AF76</f>
        <v>0</v>
      </c>
      <c r="M76">
        <f>TPDDL_EOD!AE76+TPDDL_EOD!AF76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PPCL!B77</f>
        <v>270</v>
      </c>
      <c r="C77">
        <f>PPCL!C77</f>
        <v>0</v>
      </c>
      <c r="D77">
        <f>PPCL!M77</f>
        <v>0</v>
      </c>
      <c r="E77">
        <f>PPCL!N77</f>
        <v>0</v>
      </c>
      <c r="F77">
        <f t="shared" si="10"/>
        <v>270</v>
      </c>
      <c r="G77">
        <f t="shared" si="11"/>
        <v>0</v>
      </c>
      <c r="H77" s="112"/>
      <c r="I77">
        <f>BRPL_EOD!AE77+BRPL_EOD!AF77</f>
        <v>0</v>
      </c>
      <c r="J77">
        <f>BYPL_EOD!AE77+BYPL_EOD!AF77</f>
        <v>0</v>
      </c>
      <c r="K77">
        <f>MES_EOD!AE77+MES_EOD!AF77</f>
        <v>0</v>
      </c>
      <c r="L77">
        <f>NDMC_EOD!AE77+NDMC_EOD!AF77</f>
        <v>0</v>
      </c>
      <c r="M77">
        <f>TPDDL_EOD!AE77+TPDDL_EOD!AF77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PPCL!B78</f>
        <v>270</v>
      </c>
      <c r="C78">
        <f>PPCL!C78</f>
        <v>0</v>
      </c>
      <c r="D78">
        <f>PPCL!M78</f>
        <v>0</v>
      </c>
      <c r="E78">
        <f>PPCL!N78</f>
        <v>0</v>
      </c>
      <c r="F78">
        <f t="shared" si="10"/>
        <v>270</v>
      </c>
      <c r="G78">
        <f t="shared" si="11"/>
        <v>0</v>
      </c>
      <c r="H78" s="112"/>
      <c r="I78">
        <f>BRPL_EOD!AE78+BRPL_EOD!AF78</f>
        <v>0</v>
      </c>
      <c r="J78">
        <f>BYPL_EOD!AE78+BYPL_EOD!AF78</f>
        <v>0</v>
      </c>
      <c r="K78">
        <f>MES_EOD!AE78+MES_EOD!AF78</f>
        <v>0</v>
      </c>
      <c r="L78">
        <f>NDMC_EOD!AE78+NDMC_EOD!AF78</f>
        <v>0</v>
      </c>
      <c r="M78">
        <f>TPDDL_EOD!AE78+TPDDL_EOD!AF78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PPCL!B79</f>
        <v>270</v>
      </c>
      <c r="C79">
        <f>PPCL!C79</f>
        <v>0</v>
      </c>
      <c r="D79">
        <f>PPCL!M79</f>
        <v>0</v>
      </c>
      <c r="E79">
        <f>PPCL!N79</f>
        <v>0</v>
      </c>
      <c r="F79">
        <f t="shared" si="10"/>
        <v>270</v>
      </c>
      <c r="G79">
        <f t="shared" si="11"/>
        <v>0</v>
      </c>
      <c r="H79" s="112"/>
      <c r="I79">
        <f>BRPL_EOD!AE79+BRPL_EOD!AF79</f>
        <v>0</v>
      </c>
      <c r="J79">
        <f>BYPL_EOD!AE79+BYPL_EOD!AF79</f>
        <v>0</v>
      </c>
      <c r="K79">
        <f>MES_EOD!AE79+MES_EOD!AF79</f>
        <v>0</v>
      </c>
      <c r="L79">
        <f>NDMC_EOD!AE79+NDMC_EOD!AF79</f>
        <v>0</v>
      </c>
      <c r="M79">
        <f>TPDDL_EOD!AE79+TPDDL_EOD!AF79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PPCL!B80</f>
        <v>270</v>
      </c>
      <c r="C80">
        <f>PPCL!C80</f>
        <v>0</v>
      </c>
      <c r="D80">
        <f>PPCL!M80</f>
        <v>0</v>
      </c>
      <c r="E80">
        <f>PPCL!N80</f>
        <v>0</v>
      </c>
      <c r="F80">
        <f t="shared" si="10"/>
        <v>270</v>
      </c>
      <c r="G80">
        <f t="shared" si="11"/>
        <v>0</v>
      </c>
      <c r="H80" s="112"/>
      <c r="I80">
        <f>BRPL_EOD!AE80+BRPL_EOD!AF80</f>
        <v>0</v>
      </c>
      <c r="J80">
        <f>BYPL_EOD!AE80+BYPL_EOD!AF80</f>
        <v>0</v>
      </c>
      <c r="K80">
        <f>MES_EOD!AE80+MES_EOD!AF80</f>
        <v>0</v>
      </c>
      <c r="L80">
        <f>NDMC_EOD!AE80+NDMC_EOD!AF80</f>
        <v>0</v>
      </c>
      <c r="M80">
        <f>TPDDL_EOD!AE80+TPDDL_EOD!AF80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PPCL!B81</f>
        <v>270</v>
      </c>
      <c r="C81">
        <f>PPCL!C81</f>
        <v>0</v>
      </c>
      <c r="D81">
        <f>PPCL!M81</f>
        <v>0</v>
      </c>
      <c r="E81">
        <f>PPCL!N81</f>
        <v>0</v>
      </c>
      <c r="F81">
        <f t="shared" si="10"/>
        <v>270</v>
      </c>
      <c r="G81">
        <f t="shared" si="11"/>
        <v>0</v>
      </c>
      <c r="H81" s="112"/>
      <c r="I81">
        <f>BRPL_EOD!AE81+BRPL_EOD!AF81</f>
        <v>0</v>
      </c>
      <c r="J81">
        <f>BYPL_EOD!AE81+BYPL_EOD!AF81</f>
        <v>0</v>
      </c>
      <c r="K81">
        <f>MES_EOD!AE81+MES_EOD!AF81</f>
        <v>0</v>
      </c>
      <c r="L81">
        <f>NDMC_EOD!AE81+NDMC_EOD!AF81</f>
        <v>0</v>
      </c>
      <c r="M81">
        <f>TPDDL_EOD!AE81+TPDDL_EOD!AF81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PPCL!B82</f>
        <v>270</v>
      </c>
      <c r="C82">
        <f>PPCL!C82</f>
        <v>0</v>
      </c>
      <c r="D82">
        <f>PPCL!M82</f>
        <v>0</v>
      </c>
      <c r="E82">
        <f>PPCL!N82</f>
        <v>0</v>
      </c>
      <c r="F82">
        <f t="shared" si="10"/>
        <v>270</v>
      </c>
      <c r="G82">
        <f t="shared" si="11"/>
        <v>0</v>
      </c>
      <c r="H82" s="112"/>
      <c r="I82">
        <f>BRPL_EOD!AE82+BRPL_EOD!AF82</f>
        <v>0</v>
      </c>
      <c r="J82">
        <f>BYPL_EOD!AE82+BYPL_EOD!AF82</f>
        <v>0</v>
      </c>
      <c r="K82">
        <f>MES_EOD!AE82+MES_EOD!AF82</f>
        <v>0</v>
      </c>
      <c r="L82">
        <f>NDMC_EOD!AE82+NDMC_EOD!AF82</f>
        <v>0</v>
      </c>
      <c r="M82">
        <f>TPDDL_EOD!AE82+TPDDL_EOD!AF82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PPCL!B83</f>
        <v>270</v>
      </c>
      <c r="C83">
        <f>PPCL!C83</f>
        <v>0</v>
      </c>
      <c r="D83">
        <f>PPCL!M83</f>
        <v>0</v>
      </c>
      <c r="E83">
        <f>PPCL!N83</f>
        <v>0</v>
      </c>
      <c r="F83">
        <f t="shared" si="10"/>
        <v>270</v>
      </c>
      <c r="G83">
        <f t="shared" si="11"/>
        <v>0</v>
      </c>
      <c r="H83" s="112"/>
      <c r="I83">
        <f>BRPL_EOD!AE83+BRPL_EOD!AF83</f>
        <v>0</v>
      </c>
      <c r="J83">
        <f>BYPL_EOD!AE83+BYPL_EOD!AF83</f>
        <v>0</v>
      </c>
      <c r="K83">
        <f>MES_EOD!AE83+MES_EOD!AF83</f>
        <v>0</v>
      </c>
      <c r="L83">
        <f>NDMC_EOD!AE83+NDMC_EOD!AF83</f>
        <v>0</v>
      </c>
      <c r="M83">
        <f>TPDDL_EOD!AE83+TPDDL_EOD!AF83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PPCL!B84</f>
        <v>270</v>
      </c>
      <c r="C84">
        <f>PPCL!C84</f>
        <v>0</v>
      </c>
      <c r="D84">
        <f>PPCL!M84</f>
        <v>0</v>
      </c>
      <c r="E84">
        <f>PPCL!N84</f>
        <v>0</v>
      </c>
      <c r="F84">
        <f t="shared" si="10"/>
        <v>270</v>
      </c>
      <c r="G84">
        <f t="shared" si="11"/>
        <v>0</v>
      </c>
      <c r="H84" s="112"/>
      <c r="I84">
        <f>BRPL_EOD!AE84+BRPL_EOD!AF84</f>
        <v>0</v>
      </c>
      <c r="J84">
        <f>BYPL_EOD!AE84+BYPL_EOD!AF84</f>
        <v>0</v>
      </c>
      <c r="K84">
        <f>MES_EOD!AE84+MES_EOD!AF84</f>
        <v>0</v>
      </c>
      <c r="L84">
        <f>NDMC_EOD!AE84+NDMC_EOD!AF84</f>
        <v>0</v>
      </c>
      <c r="M84">
        <f>TPDDL_EOD!AE84+TPDDL_EOD!AF84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PPCL!B85</f>
        <v>270</v>
      </c>
      <c r="C85">
        <f>PPCL!C85</f>
        <v>0</v>
      </c>
      <c r="D85">
        <f>PPCL!M85</f>
        <v>0</v>
      </c>
      <c r="E85">
        <f>PPCL!N85</f>
        <v>0</v>
      </c>
      <c r="F85">
        <f t="shared" si="10"/>
        <v>270</v>
      </c>
      <c r="G85">
        <f t="shared" si="11"/>
        <v>0</v>
      </c>
      <c r="H85" s="112"/>
      <c r="I85">
        <f>BRPL_EOD!AE85+BRPL_EOD!AF85</f>
        <v>0</v>
      </c>
      <c r="J85">
        <f>BYPL_EOD!AE85+BYPL_EOD!AF85</f>
        <v>0</v>
      </c>
      <c r="K85">
        <f>MES_EOD!AE85+MES_EOD!AF85</f>
        <v>0</v>
      </c>
      <c r="L85">
        <f>NDMC_EOD!AE85+NDMC_EOD!AF85</f>
        <v>0</v>
      </c>
      <c r="M85">
        <f>TPDDL_EOD!AE85+TPDDL_EOD!AF85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PPCL!B86</f>
        <v>270</v>
      </c>
      <c r="C86">
        <f>PPCL!C86</f>
        <v>0</v>
      </c>
      <c r="D86">
        <f>PPCL!M86</f>
        <v>0</v>
      </c>
      <c r="E86">
        <f>PPCL!N86</f>
        <v>0</v>
      </c>
      <c r="F86">
        <f t="shared" si="10"/>
        <v>270</v>
      </c>
      <c r="G86">
        <f t="shared" si="11"/>
        <v>0</v>
      </c>
      <c r="H86" s="112"/>
      <c r="I86">
        <f>BRPL_EOD!AE86+BRPL_EOD!AF86</f>
        <v>0</v>
      </c>
      <c r="J86">
        <f>BYPL_EOD!AE86+BYPL_EOD!AF86</f>
        <v>0</v>
      </c>
      <c r="K86">
        <f>MES_EOD!AE86+MES_EOD!AF86</f>
        <v>0</v>
      </c>
      <c r="L86">
        <f>NDMC_EOD!AE86+NDMC_EOD!AF86</f>
        <v>0</v>
      </c>
      <c r="M86">
        <f>TPDDL_EOD!AE86+TPDDL_EOD!AF86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PPCL!B87</f>
        <v>270</v>
      </c>
      <c r="C87">
        <f>PPCL!C87</f>
        <v>0</v>
      </c>
      <c r="D87">
        <f>PPCL!M87</f>
        <v>0</v>
      </c>
      <c r="E87">
        <f>PPCL!N87</f>
        <v>0</v>
      </c>
      <c r="F87">
        <f t="shared" si="10"/>
        <v>270</v>
      </c>
      <c r="G87">
        <f t="shared" si="11"/>
        <v>0</v>
      </c>
      <c r="H87" s="112"/>
      <c r="I87">
        <f>BRPL_EOD!AE87+BRPL_EOD!AF87</f>
        <v>0</v>
      </c>
      <c r="J87">
        <f>BYPL_EOD!AE87+BYPL_EOD!AF87</f>
        <v>0</v>
      </c>
      <c r="K87">
        <f>MES_EOD!AE87+MES_EOD!AF87</f>
        <v>0</v>
      </c>
      <c r="L87">
        <f>NDMC_EOD!AE87+NDMC_EOD!AF87</f>
        <v>0</v>
      </c>
      <c r="M87">
        <f>TPDDL_EOD!AE87+TPDDL_EOD!AF87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PPCL!B88</f>
        <v>270</v>
      </c>
      <c r="C88">
        <f>PPCL!C88</f>
        <v>0</v>
      </c>
      <c r="D88">
        <f>PPCL!M88</f>
        <v>0</v>
      </c>
      <c r="E88">
        <f>PPCL!N88</f>
        <v>0</v>
      </c>
      <c r="F88">
        <f t="shared" si="10"/>
        <v>270</v>
      </c>
      <c r="G88">
        <f t="shared" si="11"/>
        <v>0</v>
      </c>
      <c r="H88" s="112"/>
      <c r="I88">
        <f>BRPL_EOD!AE88+BRPL_EOD!AF88</f>
        <v>0</v>
      </c>
      <c r="J88">
        <f>BYPL_EOD!AE88+BYPL_EOD!AF88</f>
        <v>0</v>
      </c>
      <c r="K88">
        <f>MES_EOD!AE88+MES_EOD!AF88</f>
        <v>0</v>
      </c>
      <c r="L88">
        <f>NDMC_EOD!AE88+NDMC_EOD!AF88</f>
        <v>0</v>
      </c>
      <c r="M88">
        <f>TPDDL_EOD!AE88+TPDDL_EOD!AF88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PPCL!B89</f>
        <v>270</v>
      </c>
      <c r="C89">
        <f>PPCL!C89</f>
        <v>0</v>
      </c>
      <c r="D89">
        <f>PPCL!M89</f>
        <v>0</v>
      </c>
      <c r="E89">
        <f>PPCL!N89</f>
        <v>0</v>
      </c>
      <c r="F89">
        <f t="shared" si="10"/>
        <v>270</v>
      </c>
      <c r="G89">
        <f t="shared" si="11"/>
        <v>0</v>
      </c>
      <c r="H89" s="112"/>
      <c r="I89">
        <f>BRPL_EOD!AE89+BRPL_EOD!AF89</f>
        <v>0</v>
      </c>
      <c r="J89">
        <f>BYPL_EOD!AE89+BYPL_EOD!AF89</f>
        <v>0</v>
      </c>
      <c r="K89">
        <f>MES_EOD!AE89+MES_EOD!AF89</f>
        <v>0</v>
      </c>
      <c r="L89">
        <f>NDMC_EOD!AE89+NDMC_EOD!AF89</f>
        <v>0</v>
      </c>
      <c r="M89">
        <f>TPDDL_EOD!AE89+TPDDL_EOD!AF89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PPCL!B90</f>
        <v>270</v>
      </c>
      <c r="C90">
        <f>PPCL!C90</f>
        <v>0</v>
      </c>
      <c r="D90">
        <f>PPCL!M90</f>
        <v>0</v>
      </c>
      <c r="E90">
        <f>PPCL!N90</f>
        <v>0</v>
      </c>
      <c r="F90">
        <f t="shared" si="10"/>
        <v>270</v>
      </c>
      <c r="G90">
        <f t="shared" si="11"/>
        <v>0</v>
      </c>
      <c r="H90" s="112"/>
      <c r="I90">
        <f>BRPL_EOD!AE90+BRPL_EOD!AF90</f>
        <v>0</v>
      </c>
      <c r="J90">
        <f>BYPL_EOD!AE90+BYPL_EOD!AF90</f>
        <v>0</v>
      </c>
      <c r="K90">
        <f>MES_EOD!AE90+MES_EOD!AF90</f>
        <v>0</v>
      </c>
      <c r="L90">
        <f>NDMC_EOD!AE90+NDMC_EOD!AF90</f>
        <v>0</v>
      </c>
      <c r="M90">
        <f>TPDDL_EOD!AE90+TPDDL_EOD!AF90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PPCL!B91</f>
        <v>270</v>
      </c>
      <c r="C91">
        <f>PPCL!C91</f>
        <v>0</v>
      </c>
      <c r="D91">
        <f>PPCL!M91</f>
        <v>0</v>
      </c>
      <c r="E91">
        <f>PPCL!N91</f>
        <v>0</v>
      </c>
      <c r="F91">
        <f t="shared" si="10"/>
        <v>270</v>
      </c>
      <c r="G91">
        <f t="shared" si="11"/>
        <v>0</v>
      </c>
      <c r="H91" s="112"/>
      <c r="I91">
        <f>BRPL_EOD!AE91+BRPL_EOD!AF91</f>
        <v>0</v>
      </c>
      <c r="J91">
        <f>BYPL_EOD!AE91+BYPL_EOD!AF91</f>
        <v>0</v>
      </c>
      <c r="K91">
        <f>MES_EOD!AE91+MES_EOD!AF91</f>
        <v>0</v>
      </c>
      <c r="L91">
        <f>NDMC_EOD!AE91+NDMC_EOD!AF91</f>
        <v>0</v>
      </c>
      <c r="M91">
        <f>TPDDL_EOD!AE91+TPDDL_EOD!AF91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PPCL!B92</f>
        <v>270</v>
      </c>
      <c r="C92">
        <f>PPCL!C92</f>
        <v>0</v>
      </c>
      <c r="D92">
        <f>PPCL!M92</f>
        <v>0</v>
      </c>
      <c r="E92">
        <f>PPCL!N92</f>
        <v>0</v>
      </c>
      <c r="F92">
        <f t="shared" si="10"/>
        <v>270</v>
      </c>
      <c r="G92">
        <f t="shared" si="11"/>
        <v>0</v>
      </c>
      <c r="H92" s="112"/>
      <c r="I92">
        <f>BRPL_EOD!AE92+BRPL_EOD!AF92</f>
        <v>0</v>
      </c>
      <c r="J92">
        <f>BYPL_EOD!AE92+BYPL_EOD!AF92</f>
        <v>0</v>
      </c>
      <c r="K92">
        <f>MES_EOD!AE92+MES_EOD!AF92</f>
        <v>0</v>
      </c>
      <c r="L92">
        <f>NDMC_EOD!AE92+NDMC_EOD!AF92</f>
        <v>0</v>
      </c>
      <c r="M92">
        <f>TPDDL_EOD!AE92+TPDDL_EOD!AF92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PPCL!B93</f>
        <v>270</v>
      </c>
      <c r="C93">
        <f>PPCL!C93</f>
        <v>0</v>
      </c>
      <c r="D93">
        <f>PPCL!M93</f>
        <v>0</v>
      </c>
      <c r="E93">
        <f>PPCL!N93</f>
        <v>0</v>
      </c>
      <c r="F93">
        <f t="shared" si="10"/>
        <v>270</v>
      </c>
      <c r="G93">
        <f t="shared" si="11"/>
        <v>0</v>
      </c>
      <c r="H93" s="112"/>
      <c r="I93">
        <f>BRPL_EOD!AE93+BRPL_EOD!AF93</f>
        <v>0</v>
      </c>
      <c r="J93">
        <f>BYPL_EOD!AE93+BYPL_EOD!AF93</f>
        <v>0</v>
      </c>
      <c r="K93">
        <f>MES_EOD!AE93+MES_EOD!AF93</f>
        <v>0</v>
      </c>
      <c r="L93">
        <f>NDMC_EOD!AE93+NDMC_EOD!AF93</f>
        <v>0</v>
      </c>
      <c r="M93">
        <f>TPDDL_EOD!AE93+TPDDL_EOD!AF93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PPCL!B94</f>
        <v>270</v>
      </c>
      <c r="C94">
        <f>PPCL!C94</f>
        <v>0</v>
      </c>
      <c r="D94">
        <f>PPCL!M94</f>
        <v>0</v>
      </c>
      <c r="E94">
        <f>PPCL!N94</f>
        <v>0</v>
      </c>
      <c r="F94">
        <f t="shared" si="10"/>
        <v>270</v>
      </c>
      <c r="G94">
        <f t="shared" si="11"/>
        <v>0</v>
      </c>
      <c r="H94" s="112"/>
      <c r="I94">
        <f>BRPL_EOD!AE94+BRPL_EOD!AF94</f>
        <v>0</v>
      </c>
      <c r="J94">
        <f>BYPL_EOD!AE94+BYPL_EOD!AF94</f>
        <v>0</v>
      </c>
      <c r="K94">
        <f>MES_EOD!AE94+MES_EOD!AF94</f>
        <v>0</v>
      </c>
      <c r="L94">
        <f>NDMC_EOD!AE94+NDMC_EOD!AF94</f>
        <v>0</v>
      </c>
      <c r="M94">
        <f>TPDDL_EOD!AE94+TPDDL_EOD!AF94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PPCL!B95</f>
        <v>270</v>
      </c>
      <c r="C95">
        <f>PPCL!C95</f>
        <v>0</v>
      </c>
      <c r="D95">
        <f>PPCL!M95</f>
        <v>0</v>
      </c>
      <c r="E95">
        <f>PPCL!N95</f>
        <v>0</v>
      </c>
      <c r="F95">
        <f t="shared" si="10"/>
        <v>270</v>
      </c>
      <c r="G95">
        <f t="shared" si="11"/>
        <v>0</v>
      </c>
      <c r="H95" s="112"/>
      <c r="I95">
        <f>BRPL_EOD!AE95+BRPL_EOD!AF95</f>
        <v>0</v>
      </c>
      <c r="J95">
        <f>BYPL_EOD!AE95+BYPL_EOD!AF95</f>
        <v>0</v>
      </c>
      <c r="K95">
        <f>MES_EOD!AE95+MES_EOD!AF95</f>
        <v>0</v>
      </c>
      <c r="L95">
        <f>NDMC_EOD!AE95+NDMC_EOD!AF95</f>
        <v>0</v>
      </c>
      <c r="M95">
        <f>TPDDL_EOD!AE95+TPDDL_EOD!AF95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PPCL!B96</f>
        <v>270</v>
      </c>
      <c r="C96">
        <f>PPCL!C96</f>
        <v>0</v>
      </c>
      <c r="D96">
        <f>PPCL!M96</f>
        <v>0</v>
      </c>
      <c r="E96">
        <f>PPCL!N96</f>
        <v>0</v>
      </c>
      <c r="F96">
        <f t="shared" si="10"/>
        <v>270</v>
      </c>
      <c r="G96">
        <f t="shared" si="11"/>
        <v>0</v>
      </c>
      <c r="H96" s="112"/>
      <c r="I96">
        <f>BRPL_EOD!AE96+BRPL_EOD!AF96</f>
        <v>0</v>
      </c>
      <c r="J96">
        <f>BYPL_EOD!AE96+BYPL_EOD!AF96</f>
        <v>0</v>
      </c>
      <c r="K96">
        <f>MES_EOD!AE96+MES_EOD!AF96</f>
        <v>0</v>
      </c>
      <c r="L96">
        <f>NDMC_EOD!AE96+NDMC_EOD!AF96</f>
        <v>0</v>
      </c>
      <c r="M96">
        <f>TPDDL_EOD!AE96+TPDDL_EOD!AF96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PPCL!B97</f>
        <v>270</v>
      </c>
      <c r="C97">
        <f>PPCL!C97</f>
        <v>0</v>
      </c>
      <c r="D97">
        <f>PPCL!M97</f>
        <v>0</v>
      </c>
      <c r="E97">
        <f>PPCL!N97</f>
        <v>0</v>
      </c>
      <c r="F97">
        <f t="shared" si="10"/>
        <v>270</v>
      </c>
      <c r="G97">
        <f t="shared" si="11"/>
        <v>0</v>
      </c>
      <c r="H97" s="112"/>
      <c r="I97">
        <f>BRPL_EOD!AE97+BRPL_EOD!AF97</f>
        <v>0</v>
      </c>
      <c r="J97">
        <f>BYPL_EOD!AE97+BYPL_EOD!AF97</f>
        <v>0</v>
      </c>
      <c r="K97">
        <f>MES_EOD!AE97+MES_EOD!AF97</f>
        <v>0</v>
      </c>
      <c r="L97">
        <f>NDMC_EOD!AE97+NDMC_EOD!AF97</f>
        <v>0</v>
      </c>
      <c r="M97">
        <f>TPDDL_EOD!AE97+TPDDL_EOD!AF97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PPCL!B98</f>
        <v>270</v>
      </c>
      <c r="C98">
        <f>PPCL!C98</f>
        <v>0</v>
      </c>
      <c r="D98">
        <f>PPCL!M98</f>
        <v>0</v>
      </c>
      <c r="E98">
        <f>PPCL!N98</f>
        <v>0</v>
      </c>
      <c r="F98">
        <f t="shared" si="10"/>
        <v>270</v>
      </c>
      <c r="G98">
        <f t="shared" si="11"/>
        <v>0</v>
      </c>
      <c r="H98" s="112"/>
      <c r="I98">
        <f>BRPL_EOD!AE98+BRPL_EOD!AF98</f>
        <v>0</v>
      </c>
      <c r="J98">
        <f>BYPL_EOD!AE98+BYPL_EOD!AF98</f>
        <v>0</v>
      </c>
      <c r="K98">
        <f>MES_EOD!AE98+MES_EOD!AF98</f>
        <v>0</v>
      </c>
      <c r="L98">
        <f>NDMC_EOD!AE98+NDMC_EOD!AF98</f>
        <v>0</v>
      </c>
      <c r="M98">
        <f>TPDDL_EOD!AE98+TPDDL_EOD!AF98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6.48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6.48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V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[4]PPCL!A1</f>
        <v>43282</v>
      </c>
      <c r="B1" s="209" t="s">
        <v>153</v>
      </c>
      <c r="C1" s="209"/>
      <c r="D1" s="209" t="s">
        <v>278</v>
      </c>
      <c r="E1" s="209"/>
      <c r="H1" s="112"/>
      <c r="I1" s="209" t="s">
        <v>318</v>
      </c>
      <c r="J1" s="209"/>
      <c r="K1" s="209"/>
      <c r="L1" s="209"/>
      <c r="M1" s="209"/>
      <c r="N1" s="209"/>
      <c r="O1" s="113"/>
      <c r="P1" s="209" t="s">
        <v>319</v>
      </c>
      <c r="Q1" s="209"/>
      <c r="R1" s="209"/>
      <c r="S1" s="209"/>
      <c r="T1" s="209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PPCL!D3</f>
        <v>65</v>
      </c>
      <c r="C3">
        <f>PPCL!E3</f>
        <v>0</v>
      </c>
      <c r="D3">
        <f>PPCL!O3</f>
        <v>0</v>
      </c>
      <c r="E3">
        <f>PPCL!P3</f>
        <v>0</v>
      </c>
      <c r="F3">
        <f>B3+C3</f>
        <v>65</v>
      </c>
      <c r="G3">
        <f>D3+E3</f>
        <v>0</v>
      </c>
      <c r="H3" s="112"/>
      <c r="I3">
        <f>BRPL_EOD!AG3+BRPL_EOD!AH3</f>
        <v>0</v>
      </c>
      <c r="J3">
        <f>BYPL_EOD!AG3+BYPL_EOD!AH3</f>
        <v>0</v>
      </c>
      <c r="K3">
        <f>MES_EOD!AG3+MES_EOD!AH3</f>
        <v>0</v>
      </c>
      <c r="L3">
        <f>NDMC_EOD!AG3+NDMC_EOD!AH3</f>
        <v>0</v>
      </c>
      <c r="M3">
        <f>TPDDL_EOD!AG3+TPDDL_EOD!AH3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PPCL!D4</f>
        <v>65</v>
      </c>
      <c r="C4">
        <f>PPCL!E4</f>
        <v>0</v>
      </c>
      <c r="D4">
        <f>PPCL!O4</f>
        <v>0</v>
      </c>
      <c r="E4">
        <f>PPCL!P4</f>
        <v>0</v>
      </c>
      <c r="F4">
        <f t="shared" ref="F4:F67" si="4">B4+C4</f>
        <v>65</v>
      </c>
      <c r="G4">
        <f t="shared" ref="G4:G67" si="5">D4+E4</f>
        <v>0</v>
      </c>
      <c r="H4" s="112"/>
      <c r="I4">
        <f>BRPL_EOD!AG4+BRPL_EOD!AH4</f>
        <v>0</v>
      </c>
      <c r="J4">
        <f>BYPL_EOD!AG4+BYPL_EOD!AH4</f>
        <v>0</v>
      </c>
      <c r="K4">
        <f>MES_EOD!AG4+MES_EOD!AH4</f>
        <v>0</v>
      </c>
      <c r="L4">
        <f>NDMC_EOD!AG4+NDMC_EOD!AH4</f>
        <v>0</v>
      </c>
      <c r="M4">
        <f>TPDDL_EOD!AG4+TPDDL_EOD!AH4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PPCL!D5</f>
        <v>65</v>
      </c>
      <c r="C5">
        <f>PPCL!E5</f>
        <v>0</v>
      </c>
      <c r="D5">
        <f>PPCL!O5</f>
        <v>0</v>
      </c>
      <c r="E5">
        <f>PPCL!P5</f>
        <v>0</v>
      </c>
      <c r="F5">
        <f t="shared" si="4"/>
        <v>65</v>
      </c>
      <c r="G5">
        <f t="shared" si="5"/>
        <v>0</v>
      </c>
      <c r="H5" s="112"/>
      <c r="I5">
        <f>BRPL_EOD!AG5+BRPL_EOD!AH5</f>
        <v>0</v>
      </c>
      <c r="J5">
        <f>BYPL_EOD!AG5+BYPL_EOD!AH5</f>
        <v>0</v>
      </c>
      <c r="K5">
        <f>MES_EOD!AG5+MES_EOD!AH5</f>
        <v>0</v>
      </c>
      <c r="L5">
        <f>NDMC_EOD!AG5+NDMC_EOD!AH5</f>
        <v>0</v>
      </c>
      <c r="M5">
        <f>TPDDL_EOD!AG5+TPDDL_EOD!AH5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PPCL!D6</f>
        <v>65</v>
      </c>
      <c r="C6">
        <f>PPCL!E6</f>
        <v>0</v>
      </c>
      <c r="D6">
        <f>PPCL!O6</f>
        <v>0</v>
      </c>
      <c r="E6">
        <f>PPCL!P6</f>
        <v>0</v>
      </c>
      <c r="F6">
        <f t="shared" si="4"/>
        <v>65</v>
      </c>
      <c r="G6">
        <f t="shared" si="5"/>
        <v>0</v>
      </c>
      <c r="H6" s="112"/>
      <c r="I6">
        <f>BRPL_EOD!AG6+BRPL_EOD!AH6</f>
        <v>0</v>
      </c>
      <c r="J6">
        <f>BYPL_EOD!AG6+BYPL_EOD!AH6</f>
        <v>0</v>
      </c>
      <c r="K6">
        <f>MES_EOD!AG6+MES_EOD!AH6</f>
        <v>0</v>
      </c>
      <c r="L6">
        <f>NDMC_EOD!AG6+NDMC_EOD!AH6</f>
        <v>0</v>
      </c>
      <c r="M6">
        <f>TPDDL_EOD!AG6+TPDDL_EOD!AH6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PPCL!D7</f>
        <v>65</v>
      </c>
      <c r="C7">
        <f>PPCL!E7</f>
        <v>0</v>
      </c>
      <c r="D7">
        <f>PPCL!O7</f>
        <v>0</v>
      </c>
      <c r="E7">
        <f>PPCL!P7</f>
        <v>0</v>
      </c>
      <c r="F7">
        <f t="shared" si="4"/>
        <v>65</v>
      </c>
      <c r="G7">
        <f t="shared" si="5"/>
        <v>0</v>
      </c>
      <c r="H7" s="112"/>
      <c r="I7">
        <f>BRPL_EOD!AG7+BRPL_EOD!AH7</f>
        <v>0</v>
      </c>
      <c r="J7">
        <f>BYPL_EOD!AG7+BYPL_EOD!AH7</f>
        <v>0</v>
      </c>
      <c r="K7">
        <f>MES_EOD!AG7+MES_EOD!AH7</f>
        <v>0</v>
      </c>
      <c r="L7">
        <f>NDMC_EOD!AG7+NDMC_EOD!AH7</f>
        <v>0</v>
      </c>
      <c r="M7">
        <f>TPDDL_EOD!AG7+TPDDL_EOD!AH7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PPCL!D8</f>
        <v>65</v>
      </c>
      <c r="C8">
        <f>PPCL!E8</f>
        <v>0</v>
      </c>
      <c r="D8">
        <f>PPCL!O8</f>
        <v>0</v>
      </c>
      <c r="E8">
        <f>PPCL!P8</f>
        <v>0</v>
      </c>
      <c r="F8">
        <f t="shared" si="4"/>
        <v>65</v>
      </c>
      <c r="G8">
        <f t="shared" si="5"/>
        <v>0</v>
      </c>
      <c r="H8" s="112"/>
      <c r="I8">
        <f>BRPL_EOD!AG8+BRPL_EOD!AH8</f>
        <v>0</v>
      </c>
      <c r="J8">
        <f>BYPL_EOD!AG8+BYPL_EOD!AH8</f>
        <v>0</v>
      </c>
      <c r="K8">
        <f>MES_EOD!AG8+MES_EOD!AH8</f>
        <v>0</v>
      </c>
      <c r="L8">
        <f>NDMC_EOD!AG8+NDMC_EOD!AH8</f>
        <v>0</v>
      </c>
      <c r="M8">
        <f>TPDDL_EOD!AG8+TPDDL_EOD!AH8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PPCL!D9</f>
        <v>65</v>
      </c>
      <c r="C9">
        <f>PPCL!E9</f>
        <v>0</v>
      </c>
      <c r="D9">
        <f>PPCL!O9</f>
        <v>0</v>
      </c>
      <c r="E9">
        <f>PPCL!P9</f>
        <v>0</v>
      </c>
      <c r="F9">
        <f t="shared" si="4"/>
        <v>65</v>
      </c>
      <c r="G9">
        <f t="shared" si="5"/>
        <v>0</v>
      </c>
      <c r="H9" s="112"/>
      <c r="I9">
        <f>BRPL_EOD!AG9+BRPL_EOD!AH9</f>
        <v>0</v>
      </c>
      <c r="J9">
        <f>BYPL_EOD!AG9+BYPL_EOD!AH9</f>
        <v>0</v>
      </c>
      <c r="K9">
        <f>MES_EOD!AG9+MES_EOD!AH9</f>
        <v>0</v>
      </c>
      <c r="L9">
        <f>NDMC_EOD!AG9+NDMC_EOD!AH9</f>
        <v>0</v>
      </c>
      <c r="M9">
        <f>TPDDL_EOD!AG9+TPDDL_EOD!AH9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PPCL!D10</f>
        <v>65</v>
      </c>
      <c r="C10">
        <f>PPCL!E10</f>
        <v>0</v>
      </c>
      <c r="D10">
        <f>PPCL!O10</f>
        <v>0</v>
      </c>
      <c r="E10">
        <f>PPCL!P10</f>
        <v>0</v>
      </c>
      <c r="F10">
        <f t="shared" si="4"/>
        <v>65</v>
      </c>
      <c r="G10">
        <f t="shared" si="5"/>
        <v>0</v>
      </c>
      <c r="H10" s="112"/>
      <c r="I10">
        <f>BRPL_EOD!AG10+BRPL_EOD!AH10</f>
        <v>0</v>
      </c>
      <c r="J10">
        <f>BYPL_EOD!AG10+BYPL_EOD!AH10</f>
        <v>0</v>
      </c>
      <c r="K10">
        <f>MES_EOD!AG10+MES_EOD!AH10</f>
        <v>0</v>
      </c>
      <c r="L10">
        <f>NDMC_EOD!AG10+NDMC_EOD!AH10</f>
        <v>0</v>
      </c>
      <c r="M10">
        <f>TPDDL_EOD!AG10+TPDDL_EOD!AH10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PPCL!D11</f>
        <v>65</v>
      </c>
      <c r="C11">
        <f>PPCL!E11</f>
        <v>0</v>
      </c>
      <c r="D11">
        <f>PPCL!O11</f>
        <v>0</v>
      </c>
      <c r="E11">
        <f>PPCL!P11</f>
        <v>0</v>
      </c>
      <c r="F11">
        <f t="shared" si="4"/>
        <v>65</v>
      </c>
      <c r="G11">
        <f t="shared" si="5"/>
        <v>0</v>
      </c>
      <c r="H11" s="112"/>
      <c r="I11">
        <f>BRPL_EOD!AG11+BRPL_EOD!AH11</f>
        <v>0</v>
      </c>
      <c r="J11">
        <f>BYPL_EOD!AG11+BYPL_EOD!AH11</f>
        <v>0</v>
      </c>
      <c r="K11">
        <f>MES_EOD!AG11+MES_EOD!AH11</f>
        <v>0</v>
      </c>
      <c r="L11">
        <f>NDMC_EOD!AG11+NDMC_EOD!AH11</f>
        <v>0</v>
      </c>
      <c r="M11">
        <f>TPDDL_EOD!AG11+TPDDL_EOD!AH11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PPCL!D12</f>
        <v>65</v>
      </c>
      <c r="C12">
        <f>PPCL!E12</f>
        <v>0</v>
      </c>
      <c r="D12">
        <f>PPCL!O12</f>
        <v>0</v>
      </c>
      <c r="E12">
        <f>PPCL!P12</f>
        <v>0</v>
      </c>
      <c r="F12">
        <f t="shared" si="4"/>
        <v>65</v>
      </c>
      <c r="G12">
        <f t="shared" si="5"/>
        <v>0</v>
      </c>
      <c r="H12" s="112"/>
      <c r="I12">
        <f>BRPL_EOD!AG12+BRPL_EOD!AH12</f>
        <v>0</v>
      </c>
      <c r="J12">
        <f>BYPL_EOD!AG12+BYPL_EOD!AH12</f>
        <v>0</v>
      </c>
      <c r="K12">
        <f>MES_EOD!AG12+MES_EOD!AH12</f>
        <v>0</v>
      </c>
      <c r="L12">
        <f>NDMC_EOD!AG12+NDMC_EOD!AH12</f>
        <v>0</v>
      </c>
      <c r="M12">
        <f>TPDDL_EOD!AG12+TPDDL_EOD!AH12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PPCL!D13</f>
        <v>65</v>
      </c>
      <c r="C13">
        <f>PPCL!E13</f>
        <v>0</v>
      </c>
      <c r="D13">
        <f>PPCL!O13</f>
        <v>0</v>
      </c>
      <c r="E13">
        <f>PPCL!P13</f>
        <v>0</v>
      </c>
      <c r="F13">
        <f t="shared" si="4"/>
        <v>65</v>
      </c>
      <c r="G13">
        <f t="shared" si="5"/>
        <v>0</v>
      </c>
      <c r="H13" s="112"/>
      <c r="I13">
        <f>BRPL_EOD!AG13+BRPL_EOD!AH13</f>
        <v>0</v>
      </c>
      <c r="J13">
        <f>BYPL_EOD!AG13+BYPL_EOD!AH13</f>
        <v>0</v>
      </c>
      <c r="K13">
        <f>MES_EOD!AG13+MES_EOD!AH13</f>
        <v>0</v>
      </c>
      <c r="L13">
        <f>NDMC_EOD!AG13+NDMC_EOD!AH13</f>
        <v>0</v>
      </c>
      <c r="M13">
        <f>TPDDL_EOD!AG13+TPDDL_EOD!AH13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PPCL!D14</f>
        <v>65</v>
      </c>
      <c r="C14">
        <f>PPCL!E14</f>
        <v>0</v>
      </c>
      <c r="D14">
        <f>PPCL!O14</f>
        <v>0</v>
      </c>
      <c r="E14">
        <f>PPCL!P14</f>
        <v>0</v>
      </c>
      <c r="F14">
        <f t="shared" si="4"/>
        <v>65</v>
      </c>
      <c r="G14">
        <f t="shared" si="5"/>
        <v>0</v>
      </c>
      <c r="H14" s="112"/>
      <c r="I14">
        <f>BRPL_EOD!AG14+BRPL_EOD!AH14</f>
        <v>0</v>
      </c>
      <c r="J14">
        <f>BYPL_EOD!AG14+BYPL_EOD!AH14</f>
        <v>0</v>
      </c>
      <c r="K14">
        <f>MES_EOD!AG14+MES_EOD!AH14</f>
        <v>0</v>
      </c>
      <c r="L14">
        <f>NDMC_EOD!AG14+NDMC_EOD!AH14</f>
        <v>0</v>
      </c>
      <c r="M14">
        <f>TPDDL_EOD!AG14+TPDDL_EOD!AH14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PPCL!D15</f>
        <v>65</v>
      </c>
      <c r="C15">
        <f>PPCL!E15</f>
        <v>0</v>
      </c>
      <c r="D15">
        <f>PPCL!O15</f>
        <v>0</v>
      </c>
      <c r="E15">
        <f>PPCL!P15</f>
        <v>0</v>
      </c>
      <c r="F15">
        <f t="shared" si="4"/>
        <v>65</v>
      </c>
      <c r="G15">
        <f t="shared" si="5"/>
        <v>0</v>
      </c>
      <c r="H15" s="112"/>
      <c r="I15">
        <f>BRPL_EOD!AG15+BRPL_EOD!AH15</f>
        <v>0</v>
      </c>
      <c r="J15">
        <f>BYPL_EOD!AG15+BYPL_EOD!AH15</f>
        <v>0</v>
      </c>
      <c r="K15">
        <f>MES_EOD!AG15+MES_EOD!AH15</f>
        <v>0</v>
      </c>
      <c r="L15">
        <f>NDMC_EOD!AG15+NDMC_EOD!AH15</f>
        <v>0</v>
      </c>
      <c r="M15">
        <f>TPDDL_EOD!AG15+TPDDL_EOD!AH15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PPCL!D16</f>
        <v>65</v>
      </c>
      <c r="C16">
        <f>PPCL!E16</f>
        <v>0</v>
      </c>
      <c r="D16">
        <f>PPCL!O16</f>
        <v>0</v>
      </c>
      <c r="E16">
        <f>PPCL!P16</f>
        <v>0</v>
      </c>
      <c r="F16">
        <f t="shared" si="4"/>
        <v>65</v>
      </c>
      <c r="G16">
        <f t="shared" si="5"/>
        <v>0</v>
      </c>
      <c r="H16" s="112"/>
      <c r="I16">
        <f>BRPL_EOD!AG16+BRPL_EOD!AH16</f>
        <v>0</v>
      </c>
      <c r="J16">
        <f>BYPL_EOD!AG16+BYPL_EOD!AH16</f>
        <v>0</v>
      </c>
      <c r="K16">
        <f>MES_EOD!AG16+MES_EOD!AH16</f>
        <v>0</v>
      </c>
      <c r="L16">
        <f>NDMC_EOD!AG16+NDMC_EOD!AH16</f>
        <v>0</v>
      </c>
      <c r="M16">
        <f>TPDDL_EOD!AG16+TPDDL_EOD!AH16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PPCL!D17</f>
        <v>65</v>
      </c>
      <c r="C17">
        <f>PPCL!E17</f>
        <v>0</v>
      </c>
      <c r="D17">
        <f>PPCL!O17</f>
        <v>0</v>
      </c>
      <c r="E17">
        <f>PPCL!P17</f>
        <v>0</v>
      </c>
      <c r="F17">
        <f t="shared" si="4"/>
        <v>65</v>
      </c>
      <c r="G17">
        <f t="shared" si="5"/>
        <v>0</v>
      </c>
      <c r="H17" s="112"/>
      <c r="I17">
        <f>BRPL_EOD!AG17+BRPL_EOD!AH17</f>
        <v>0</v>
      </c>
      <c r="J17">
        <f>BYPL_EOD!AG17+BYPL_EOD!AH17</f>
        <v>0</v>
      </c>
      <c r="K17">
        <f>MES_EOD!AG17+MES_EOD!AH17</f>
        <v>0</v>
      </c>
      <c r="L17">
        <f>NDMC_EOD!AG17+NDMC_EOD!AH17</f>
        <v>0</v>
      </c>
      <c r="M17">
        <f>TPDDL_EOD!AG17+TPDDL_EOD!AH17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PPCL!D18</f>
        <v>65</v>
      </c>
      <c r="C18">
        <f>PPCL!E18</f>
        <v>0</v>
      </c>
      <c r="D18">
        <f>PPCL!O18</f>
        <v>0</v>
      </c>
      <c r="E18">
        <f>PPCL!P18</f>
        <v>0</v>
      </c>
      <c r="F18">
        <f t="shared" si="4"/>
        <v>65</v>
      </c>
      <c r="G18">
        <f t="shared" si="5"/>
        <v>0</v>
      </c>
      <c r="H18" s="112"/>
      <c r="I18">
        <f>BRPL_EOD!AG18+BRPL_EOD!AH18</f>
        <v>0</v>
      </c>
      <c r="J18">
        <f>BYPL_EOD!AG18+BYPL_EOD!AH18</f>
        <v>0</v>
      </c>
      <c r="K18">
        <f>MES_EOD!AG18+MES_EOD!AH18</f>
        <v>0</v>
      </c>
      <c r="L18">
        <f>NDMC_EOD!AG18+NDMC_EOD!AH18</f>
        <v>0</v>
      </c>
      <c r="M18">
        <f>TPDDL_EOD!AG18+TPDDL_EOD!AH18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PPCL!D19</f>
        <v>65</v>
      </c>
      <c r="C19">
        <f>PPCL!E19</f>
        <v>0</v>
      </c>
      <c r="D19">
        <f>PPCL!O19</f>
        <v>0</v>
      </c>
      <c r="E19">
        <f>PPCL!P19</f>
        <v>0</v>
      </c>
      <c r="F19">
        <f t="shared" si="4"/>
        <v>65</v>
      </c>
      <c r="G19">
        <f t="shared" si="5"/>
        <v>0</v>
      </c>
      <c r="H19" s="112"/>
      <c r="I19">
        <f>BRPL_EOD!AG19+BRPL_EOD!AH19</f>
        <v>0</v>
      </c>
      <c r="J19">
        <f>BYPL_EOD!AG19+BYPL_EOD!AH19</f>
        <v>0</v>
      </c>
      <c r="K19">
        <f>MES_EOD!AG19+MES_EOD!AH19</f>
        <v>0</v>
      </c>
      <c r="L19">
        <f>NDMC_EOD!AG19+NDMC_EOD!AH19</f>
        <v>0</v>
      </c>
      <c r="M19">
        <f>TPDDL_EOD!AG19+TPDDL_EOD!AH19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PPCL!D20</f>
        <v>65</v>
      </c>
      <c r="C20">
        <f>PPCL!E20</f>
        <v>0</v>
      </c>
      <c r="D20">
        <f>PPCL!O20</f>
        <v>0</v>
      </c>
      <c r="E20">
        <f>PPCL!P20</f>
        <v>0</v>
      </c>
      <c r="F20">
        <f t="shared" si="4"/>
        <v>65</v>
      </c>
      <c r="G20">
        <f t="shared" si="5"/>
        <v>0</v>
      </c>
      <c r="H20" s="112"/>
      <c r="I20">
        <f>BRPL_EOD!AG20+BRPL_EOD!AH20</f>
        <v>0</v>
      </c>
      <c r="J20">
        <f>BYPL_EOD!AG20+BYPL_EOD!AH20</f>
        <v>0</v>
      </c>
      <c r="K20">
        <f>MES_EOD!AG20+MES_EOD!AH20</f>
        <v>0</v>
      </c>
      <c r="L20">
        <f>NDMC_EOD!AG20+NDMC_EOD!AH20</f>
        <v>0</v>
      </c>
      <c r="M20">
        <f>TPDDL_EOD!AG20+TPDDL_EOD!AH20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PPCL!D21</f>
        <v>65</v>
      </c>
      <c r="C21">
        <f>PPCL!E21</f>
        <v>0</v>
      </c>
      <c r="D21">
        <f>PPCL!O21</f>
        <v>0</v>
      </c>
      <c r="E21">
        <f>PPCL!P21</f>
        <v>0</v>
      </c>
      <c r="F21">
        <f t="shared" si="4"/>
        <v>65</v>
      </c>
      <c r="G21">
        <f t="shared" si="5"/>
        <v>0</v>
      </c>
      <c r="H21" s="112"/>
      <c r="I21">
        <f>BRPL_EOD!AG21+BRPL_EOD!AH21</f>
        <v>0</v>
      </c>
      <c r="J21">
        <f>BYPL_EOD!AG21+BYPL_EOD!AH21</f>
        <v>0</v>
      </c>
      <c r="K21">
        <f>MES_EOD!AG21+MES_EOD!AH21</f>
        <v>0</v>
      </c>
      <c r="L21">
        <f>NDMC_EOD!AG21+NDMC_EOD!AH21</f>
        <v>0</v>
      </c>
      <c r="M21">
        <f>TPDDL_EOD!AG21+TPDDL_EOD!AH21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PPCL!D22</f>
        <v>65</v>
      </c>
      <c r="C22">
        <f>PPCL!E22</f>
        <v>0</v>
      </c>
      <c r="D22">
        <f>PPCL!O22</f>
        <v>0</v>
      </c>
      <c r="E22">
        <f>PPCL!P22</f>
        <v>0</v>
      </c>
      <c r="F22">
        <f t="shared" si="4"/>
        <v>65</v>
      </c>
      <c r="G22">
        <f t="shared" si="5"/>
        <v>0</v>
      </c>
      <c r="H22" s="112"/>
      <c r="I22">
        <f>BRPL_EOD!AG22+BRPL_EOD!AH22</f>
        <v>0</v>
      </c>
      <c r="J22">
        <f>BYPL_EOD!AG22+BYPL_EOD!AH22</f>
        <v>0</v>
      </c>
      <c r="K22">
        <f>MES_EOD!AG22+MES_EOD!AH22</f>
        <v>0</v>
      </c>
      <c r="L22">
        <f>NDMC_EOD!AG22+NDMC_EOD!AH22</f>
        <v>0</v>
      </c>
      <c r="M22">
        <f>TPDDL_EOD!AG22+TPDDL_EOD!AH22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PPCL!D23</f>
        <v>65</v>
      </c>
      <c r="C23">
        <f>PPCL!E23</f>
        <v>0</v>
      </c>
      <c r="D23">
        <f>PPCL!O23</f>
        <v>0</v>
      </c>
      <c r="E23">
        <f>PPCL!P23</f>
        <v>0</v>
      </c>
      <c r="F23">
        <f t="shared" si="4"/>
        <v>65</v>
      </c>
      <c r="G23">
        <f t="shared" si="5"/>
        <v>0</v>
      </c>
      <c r="H23" s="112"/>
      <c r="I23">
        <f>BRPL_EOD!AG23+BRPL_EOD!AH23</f>
        <v>0</v>
      </c>
      <c r="J23">
        <f>BYPL_EOD!AG23+BYPL_EOD!AH23</f>
        <v>0</v>
      </c>
      <c r="K23">
        <f>MES_EOD!AG23+MES_EOD!AH23</f>
        <v>0</v>
      </c>
      <c r="L23">
        <f>NDMC_EOD!AG23+NDMC_EOD!AH23</f>
        <v>0</v>
      </c>
      <c r="M23">
        <f>TPDDL_EOD!AG23+TPDDL_EOD!AH23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PPCL!D24</f>
        <v>65</v>
      </c>
      <c r="C24">
        <f>PPCL!E24</f>
        <v>0</v>
      </c>
      <c r="D24">
        <f>PPCL!O24</f>
        <v>0</v>
      </c>
      <c r="E24">
        <f>PPCL!P24</f>
        <v>0</v>
      </c>
      <c r="F24">
        <f t="shared" si="4"/>
        <v>65</v>
      </c>
      <c r="G24">
        <f t="shared" si="5"/>
        <v>0</v>
      </c>
      <c r="H24" s="112"/>
      <c r="I24">
        <f>BRPL_EOD!AG24+BRPL_EOD!AH24</f>
        <v>0</v>
      </c>
      <c r="J24">
        <f>BYPL_EOD!AG24+BYPL_EOD!AH24</f>
        <v>0</v>
      </c>
      <c r="K24">
        <f>MES_EOD!AG24+MES_EOD!AH24</f>
        <v>0</v>
      </c>
      <c r="L24">
        <f>NDMC_EOD!AG24+NDMC_EOD!AH24</f>
        <v>0</v>
      </c>
      <c r="M24">
        <f>TPDDL_EOD!AG24+TPDDL_EOD!AH24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PPCL!D25</f>
        <v>65</v>
      </c>
      <c r="C25">
        <f>PPCL!E25</f>
        <v>0</v>
      </c>
      <c r="D25">
        <f>PPCL!O25</f>
        <v>0</v>
      </c>
      <c r="E25">
        <f>PPCL!P25</f>
        <v>0</v>
      </c>
      <c r="F25">
        <f t="shared" si="4"/>
        <v>65</v>
      </c>
      <c r="G25">
        <f t="shared" si="5"/>
        <v>0</v>
      </c>
      <c r="H25" s="112"/>
      <c r="I25">
        <f>BRPL_EOD!AG25+BRPL_EOD!AH25</f>
        <v>0</v>
      </c>
      <c r="J25">
        <f>BYPL_EOD!AG25+BYPL_EOD!AH25</f>
        <v>0</v>
      </c>
      <c r="K25">
        <f>MES_EOD!AG25+MES_EOD!AH25</f>
        <v>0</v>
      </c>
      <c r="L25">
        <f>NDMC_EOD!AG25+NDMC_EOD!AH25</f>
        <v>0</v>
      </c>
      <c r="M25">
        <f>TPDDL_EOD!AG25+TPDDL_EOD!AH25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PPCL!D26</f>
        <v>65</v>
      </c>
      <c r="C26">
        <f>PPCL!E26</f>
        <v>0</v>
      </c>
      <c r="D26">
        <f>PPCL!O26</f>
        <v>0</v>
      </c>
      <c r="E26">
        <f>PPCL!P26</f>
        <v>0</v>
      </c>
      <c r="F26">
        <f t="shared" si="4"/>
        <v>65</v>
      </c>
      <c r="G26">
        <f t="shared" si="5"/>
        <v>0</v>
      </c>
      <c r="H26" s="112"/>
      <c r="I26">
        <f>BRPL_EOD!AG26+BRPL_EOD!AH26</f>
        <v>0</v>
      </c>
      <c r="J26">
        <f>BYPL_EOD!AG26+BYPL_EOD!AH26</f>
        <v>0</v>
      </c>
      <c r="K26">
        <f>MES_EOD!AG26+MES_EOD!AH26</f>
        <v>0</v>
      </c>
      <c r="L26">
        <f>NDMC_EOD!AG26+NDMC_EOD!AH26</f>
        <v>0</v>
      </c>
      <c r="M26">
        <f>TPDDL_EOD!AG26+TPDDL_EOD!AH26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PPCL!D27</f>
        <v>65</v>
      </c>
      <c r="C27">
        <f>PPCL!E27</f>
        <v>0</v>
      </c>
      <c r="D27">
        <f>PPCL!O27</f>
        <v>0</v>
      </c>
      <c r="E27">
        <f>PPCL!P27</f>
        <v>0</v>
      </c>
      <c r="F27">
        <f t="shared" si="4"/>
        <v>65</v>
      </c>
      <c r="G27">
        <f t="shared" si="5"/>
        <v>0</v>
      </c>
      <c r="H27" s="112"/>
      <c r="I27">
        <f>BRPL_EOD!AG27+BRPL_EOD!AH27</f>
        <v>0</v>
      </c>
      <c r="J27">
        <f>BYPL_EOD!AG27+BYPL_EOD!AH27</f>
        <v>0</v>
      </c>
      <c r="K27">
        <f>MES_EOD!AG27+MES_EOD!AH27</f>
        <v>0</v>
      </c>
      <c r="L27">
        <f>NDMC_EOD!AG27+NDMC_EOD!AH27</f>
        <v>0</v>
      </c>
      <c r="M27">
        <f>TPDDL_EOD!AG27+TPDDL_EOD!AH27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PPCL!D28</f>
        <v>65</v>
      </c>
      <c r="C28">
        <f>PPCL!E28</f>
        <v>0</v>
      </c>
      <c r="D28">
        <f>PPCL!O28</f>
        <v>0</v>
      </c>
      <c r="E28">
        <f>PPCL!P28</f>
        <v>0</v>
      </c>
      <c r="F28">
        <f t="shared" si="4"/>
        <v>65</v>
      </c>
      <c r="G28">
        <f t="shared" si="5"/>
        <v>0</v>
      </c>
      <c r="H28" s="112"/>
      <c r="I28">
        <f>BRPL_EOD!AG28+BRPL_EOD!AH28</f>
        <v>0</v>
      </c>
      <c r="J28">
        <f>BYPL_EOD!AG28+BYPL_EOD!AH28</f>
        <v>0</v>
      </c>
      <c r="K28">
        <f>MES_EOD!AG28+MES_EOD!AH28</f>
        <v>0</v>
      </c>
      <c r="L28">
        <f>NDMC_EOD!AG28+NDMC_EOD!AH28</f>
        <v>0</v>
      </c>
      <c r="M28">
        <f>TPDDL_EOD!AG28+TPDDL_EOD!AH28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PPCL!D29</f>
        <v>65</v>
      </c>
      <c r="C29">
        <f>PPCL!E29</f>
        <v>0</v>
      </c>
      <c r="D29">
        <f>PPCL!O29</f>
        <v>0</v>
      </c>
      <c r="E29">
        <f>PPCL!P29</f>
        <v>0</v>
      </c>
      <c r="F29">
        <f t="shared" si="4"/>
        <v>65</v>
      </c>
      <c r="G29">
        <f t="shared" si="5"/>
        <v>0</v>
      </c>
      <c r="H29" s="112"/>
      <c r="I29">
        <f>BRPL_EOD!AG29+BRPL_EOD!AH29</f>
        <v>0</v>
      </c>
      <c r="J29">
        <f>BYPL_EOD!AG29+BYPL_EOD!AH29</f>
        <v>0</v>
      </c>
      <c r="K29">
        <f>MES_EOD!AG29+MES_EOD!AH29</f>
        <v>0</v>
      </c>
      <c r="L29">
        <f>NDMC_EOD!AG29+NDMC_EOD!AH29</f>
        <v>0</v>
      </c>
      <c r="M29">
        <f>TPDDL_EOD!AG29+TPDDL_EOD!AH29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PPCL!D30</f>
        <v>65</v>
      </c>
      <c r="C30">
        <f>PPCL!E30</f>
        <v>0</v>
      </c>
      <c r="D30">
        <f>PPCL!O30</f>
        <v>0</v>
      </c>
      <c r="E30">
        <f>PPCL!P30</f>
        <v>0</v>
      </c>
      <c r="F30">
        <f t="shared" si="4"/>
        <v>65</v>
      </c>
      <c r="G30">
        <f t="shared" si="5"/>
        <v>0</v>
      </c>
      <c r="H30" s="112"/>
      <c r="I30">
        <f>BRPL_EOD!AG30+BRPL_EOD!AH30</f>
        <v>0</v>
      </c>
      <c r="J30">
        <f>BYPL_EOD!AG30+BYPL_EOD!AH30</f>
        <v>0</v>
      </c>
      <c r="K30">
        <f>MES_EOD!AG30+MES_EOD!AH30</f>
        <v>0</v>
      </c>
      <c r="L30">
        <f>NDMC_EOD!AG30+NDMC_EOD!AH30</f>
        <v>0</v>
      </c>
      <c r="M30">
        <f>TPDDL_EOD!AG30+TPDDL_EOD!AH30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PPCL!D31</f>
        <v>65</v>
      </c>
      <c r="C31">
        <f>PPCL!E31</f>
        <v>0</v>
      </c>
      <c r="D31">
        <f>PPCL!O31</f>
        <v>0</v>
      </c>
      <c r="E31">
        <f>PPCL!P31</f>
        <v>0</v>
      </c>
      <c r="F31">
        <f t="shared" si="4"/>
        <v>65</v>
      </c>
      <c r="G31">
        <f t="shared" si="5"/>
        <v>0</v>
      </c>
      <c r="H31" s="112"/>
      <c r="I31">
        <f>BRPL_EOD!AG31+BRPL_EOD!AH31</f>
        <v>0</v>
      </c>
      <c r="J31">
        <f>BYPL_EOD!AG31+BYPL_EOD!AH31</f>
        <v>0</v>
      </c>
      <c r="K31">
        <f>MES_EOD!AG31+MES_EOD!AH31</f>
        <v>0</v>
      </c>
      <c r="L31">
        <f>NDMC_EOD!AG31+NDMC_EOD!AH31</f>
        <v>0</v>
      </c>
      <c r="M31">
        <f>TPDDL_EOD!AG31+TPDDL_EOD!AH31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PPCL!D32</f>
        <v>65</v>
      </c>
      <c r="C32">
        <f>PPCL!E32</f>
        <v>0</v>
      </c>
      <c r="D32">
        <f>PPCL!O32</f>
        <v>0</v>
      </c>
      <c r="E32">
        <f>PPCL!P32</f>
        <v>0</v>
      </c>
      <c r="F32">
        <f t="shared" si="4"/>
        <v>65</v>
      </c>
      <c r="G32">
        <f t="shared" si="5"/>
        <v>0</v>
      </c>
      <c r="H32" s="112"/>
      <c r="I32">
        <f>BRPL_EOD!AG32+BRPL_EOD!AH32</f>
        <v>0</v>
      </c>
      <c r="J32">
        <f>BYPL_EOD!AG32+BYPL_EOD!AH32</f>
        <v>0</v>
      </c>
      <c r="K32">
        <f>MES_EOD!AG32+MES_EOD!AH32</f>
        <v>0</v>
      </c>
      <c r="L32">
        <f>NDMC_EOD!AG32+NDMC_EOD!AH32</f>
        <v>0</v>
      </c>
      <c r="M32">
        <f>TPDDL_EOD!AG32+TPDDL_EOD!AH32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PPCL!D33</f>
        <v>65</v>
      </c>
      <c r="C33">
        <f>PPCL!E33</f>
        <v>0</v>
      </c>
      <c r="D33">
        <f>PPCL!O33</f>
        <v>0</v>
      </c>
      <c r="E33">
        <f>PPCL!P33</f>
        <v>0</v>
      </c>
      <c r="F33">
        <f t="shared" si="4"/>
        <v>65</v>
      </c>
      <c r="G33">
        <f t="shared" si="5"/>
        <v>0</v>
      </c>
      <c r="H33" s="112"/>
      <c r="I33">
        <f>BRPL_EOD!AG33+BRPL_EOD!AH33</f>
        <v>0</v>
      </c>
      <c r="J33">
        <f>BYPL_EOD!AG33+BYPL_EOD!AH33</f>
        <v>0</v>
      </c>
      <c r="K33">
        <f>MES_EOD!AG33+MES_EOD!AH33</f>
        <v>0</v>
      </c>
      <c r="L33">
        <f>NDMC_EOD!AG33+NDMC_EOD!AH33</f>
        <v>0</v>
      </c>
      <c r="M33">
        <f>TPDDL_EOD!AG33+TPDDL_EOD!AH33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PPCL!D34</f>
        <v>65</v>
      </c>
      <c r="C34">
        <f>PPCL!E34</f>
        <v>0</v>
      </c>
      <c r="D34">
        <f>PPCL!O34</f>
        <v>0</v>
      </c>
      <c r="E34">
        <f>PPCL!P34</f>
        <v>0</v>
      </c>
      <c r="F34">
        <f t="shared" si="4"/>
        <v>65</v>
      </c>
      <c r="G34">
        <f t="shared" si="5"/>
        <v>0</v>
      </c>
      <c r="H34" s="112"/>
      <c r="I34">
        <f>BRPL_EOD!AG34+BRPL_EOD!AH34</f>
        <v>0</v>
      </c>
      <c r="J34">
        <f>BYPL_EOD!AG34+BYPL_EOD!AH34</f>
        <v>0</v>
      </c>
      <c r="K34">
        <f>MES_EOD!AG34+MES_EOD!AH34</f>
        <v>0</v>
      </c>
      <c r="L34">
        <f>NDMC_EOD!AG34+NDMC_EOD!AH34</f>
        <v>0</v>
      </c>
      <c r="M34">
        <f>TPDDL_EOD!AG34+TPDDL_EOD!AH34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PPCL!D35</f>
        <v>65</v>
      </c>
      <c r="C35">
        <f>PPCL!E35</f>
        <v>0</v>
      </c>
      <c r="D35">
        <f>PPCL!O35</f>
        <v>0</v>
      </c>
      <c r="E35">
        <f>PPCL!P35</f>
        <v>0</v>
      </c>
      <c r="F35">
        <f t="shared" si="4"/>
        <v>65</v>
      </c>
      <c r="G35">
        <f t="shared" si="5"/>
        <v>0</v>
      </c>
      <c r="H35" s="112"/>
      <c r="I35">
        <f>BRPL_EOD!AG35+BRPL_EOD!AH35</f>
        <v>0</v>
      </c>
      <c r="J35">
        <f>BYPL_EOD!AG35+BYPL_EOD!AH35</f>
        <v>0</v>
      </c>
      <c r="K35">
        <f>MES_EOD!AG35+MES_EOD!AH35</f>
        <v>0</v>
      </c>
      <c r="L35">
        <f>NDMC_EOD!AG35+NDMC_EOD!AH35</f>
        <v>0</v>
      </c>
      <c r="M35">
        <f>TPDDL_EOD!AG35+TPDDL_EOD!AH35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PPCL!D36</f>
        <v>65</v>
      </c>
      <c r="C36">
        <f>PPCL!E36</f>
        <v>0</v>
      </c>
      <c r="D36">
        <f>PPCL!O36</f>
        <v>0</v>
      </c>
      <c r="E36">
        <f>PPCL!P36</f>
        <v>0</v>
      </c>
      <c r="F36">
        <f t="shared" si="4"/>
        <v>65</v>
      </c>
      <c r="G36">
        <f t="shared" si="5"/>
        <v>0</v>
      </c>
      <c r="H36" s="112"/>
      <c r="I36">
        <f>BRPL_EOD!AG36+BRPL_EOD!AH36</f>
        <v>0</v>
      </c>
      <c r="J36">
        <f>BYPL_EOD!AG36+BYPL_EOD!AH36</f>
        <v>0</v>
      </c>
      <c r="K36">
        <f>MES_EOD!AG36+MES_EOD!AH36</f>
        <v>0</v>
      </c>
      <c r="L36">
        <f>NDMC_EOD!AG36+NDMC_EOD!AH36</f>
        <v>0</v>
      </c>
      <c r="M36">
        <f>TPDDL_EOD!AG36+TPDDL_EOD!AH36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PPCL!D37</f>
        <v>65</v>
      </c>
      <c r="C37">
        <f>PPCL!E37</f>
        <v>0</v>
      </c>
      <c r="D37">
        <f>PPCL!O37</f>
        <v>0</v>
      </c>
      <c r="E37">
        <f>PPCL!P37</f>
        <v>0</v>
      </c>
      <c r="F37">
        <f t="shared" si="4"/>
        <v>65</v>
      </c>
      <c r="G37">
        <f t="shared" si="5"/>
        <v>0</v>
      </c>
      <c r="H37" s="112"/>
      <c r="I37">
        <f>BRPL_EOD!AG37+BRPL_EOD!AH37</f>
        <v>0</v>
      </c>
      <c r="J37">
        <f>BYPL_EOD!AG37+BYPL_EOD!AH37</f>
        <v>0</v>
      </c>
      <c r="K37">
        <f>MES_EOD!AG37+MES_EOD!AH37</f>
        <v>0</v>
      </c>
      <c r="L37">
        <f>NDMC_EOD!AG37+NDMC_EOD!AH37</f>
        <v>0</v>
      </c>
      <c r="M37">
        <f>TPDDL_EOD!AG37+TPDDL_EOD!AH37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PPCL!D38</f>
        <v>65</v>
      </c>
      <c r="C38">
        <f>PPCL!E38</f>
        <v>0</v>
      </c>
      <c r="D38">
        <f>PPCL!O38</f>
        <v>0</v>
      </c>
      <c r="E38">
        <f>PPCL!P38</f>
        <v>0</v>
      </c>
      <c r="F38">
        <f t="shared" si="4"/>
        <v>65</v>
      </c>
      <c r="G38">
        <f t="shared" si="5"/>
        <v>0</v>
      </c>
      <c r="H38" s="112"/>
      <c r="I38">
        <f>BRPL_EOD!AG38+BRPL_EOD!AH38</f>
        <v>0</v>
      </c>
      <c r="J38">
        <f>BYPL_EOD!AG38+BYPL_EOD!AH38</f>
        <v>0</v>
      </c>
      <c r="K38">
        <f>MES_EOD!AG38+MES_EOD!AH38</f>
        <v>0</v>
      </c>
      <c r="L38">
        <f>NDMC_EOD!AG38+NDMC_EOD!AH38</f>
        <v>0</v>
      </c>
      <c r="M38">
        <f>TPDDL_EOD!AG38+TPDDL_EOD!AH38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PPCL!D39</f>
        <v>65</v>
      </c>
      <c r="C39">
        <f>PPCL!E39</f>
        <v>0</v>
      </c>
      <c r="D39">
        <f>PPCL!O39</f>
        <v>0</v>
      </c>
      <c r="E39">
        <f>PPCL!P39</f>
        <v>0</v>
      </c>
      <c r="F39">
        <f t="shared" si="4"/>
        <v>65</v>
      </c>
      <c r="G39">
        <f t="shared" si="5"/>
        <v>0</v>
      </c>
      <c r="H39" s="112"/>
      <c r="I39">
        <f>BRPL_EOD!AG39+BRPL_EOD!AH39</f>
        <v>0</v>
      </c>
      <c r="J39">
        <f>BYPL_EOD!AG39+BYPL_EOD!AH39</f>
        <v>0</v>
      </c>
      <c r="K39">
        <f>MES_EOD!AG39+MES_EOD!AH39</f>
        <v>0</v>
      </c>
      <c r="L39">
        <f>NDMC_EOD!AG39+NDMC_EOD!AH39</f>
        <v>0</v>
      </c>
      <c r="M39">
        <f>TPDDL_EOD!AG39+TPDDL_EOD!AH39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PPCL!D40</f>
        <v>65</v>
      </c>
      <c r="C40">
        <f>PPCL!E40</f>
        <v>0</v>
      </c>
      <c r="D40">
        <f>PPCL!O40</f>
        <v>0</v>
      </c>
      <c r="E40">
        <f>PPCL!P40</f>
        <v>0</v>
      </c>
      <c r="F40">
        <f t="shared" si="4"/>
        <v>65</v>
      </c>
      <c r="G40">
        <f t="shared" si="5"/>
        <v>0</v>
      </c>
      <c r="H40" s="112"/>
      <c r="I40">
        <f>BRPL_EOD!AG40+BRPL_EOD!AH40</f>
        <v>0</v>
      </c>
      <c r="J40">
        <f>BYPL_EOD!AG40+BYPL_EOD!AH40</f>
        <v>0</v>
      </c>
      <c r="K40">
        <f>MES_EOD!AG40+MES_EOD!AH40</f>
        <v>0</v>
      </c>
      <c r="L40">
        <f>NDMC_EOD!AG40+NDMC_EOD!AH40</f>
        <v>0</v>
      </c>
      <c r="M40">
        <f>TPDDL_EOD!AG40+TPDDL_EOD!AH40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PPCL!D41</f>
        <v>65</v>
      </c>
      <c r="C41">
        <f>PPCL!E41</f>
        <v>0</v>
      </c>
      <c r="D41">
        <f>PPCL!O41</f>
        <v>0</v>
      </c>
      <c r="E41">
        <f>PPCL!P41</f>
        <v>0</v>
      </c>
      <c r="F41">
        <f t="shared" si="4"/>
        <v>65</v>
      </c>
      <c r="G41">
        <f t="shared" si="5"/>
        <v>0</v>
      </c>
      <c r="H41" s="112"/>
      <c r="I41">
        <f>BRPL_EOD!AG41+BRPL_EOD!AH41</f>
        <v>0</v>
      </c>
      <c r="J41">
        <f>BYPL_EOD!AG41+BYPL_EOD!AH41</f>
        <v>0</v>
      </c>
      <c r="K41">
        <f>MES_EOD!AG41+MES_EOD!AH41</f>
        <v>0</v>
      </c>
      <c r="L41">
        <f>NDMC_EOD!AG41+NDMC_EOD!AH41</f>
        <v>0</v>
      </c>
      <c r="M41">
        <f>TPDDL_EOD!AG41+TPDDL_EOD!AH41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PPCL!D42</f>
        <v>65</v>
      </c>
      <c r="C42">
        <f>PPCL!E42</f>
        <v>0</v>
      </c>
      <c r="D42">
        <f>PPCL!O42</f>
        <v>0</v>
      </c>
      <c r="E42">
        <f>PPCL!P42</f>
        <v>0</v>
      </c>
      <c r="F42">
        <f t="shared" si="4"/>
        <v>65</v>
      </c>
      <c r="G42">
        <f t="shared" si="5"/>
        <v>0</v>
      </c>
      <c r="H42" s="112"/>
      <c r="I42">
        <f>BRPL_EOD!AG42+BRPL_EOD!AH42</f>
        <v>0</v>
      </c>
      <c r="J42">
        <f>BYPL_EOD!AG42+BYPL_EOD!AH42</f>
        <v>0</v>
      </c>
      <c r="K42">
        <f>MES_EOD!AG42+MES_EOD!AH42</f>
        <v>0</v>
      </c>
      <c r="L42">
        <f>NDMC_EOD!AG42+NDMC_EOD!AH42</f>
        <v>0</v>
      </c>
      <c r="M42">
        <f>TPDDL_EOD!AG42+TPDDL_EOD!AH42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PPCL!D43</f>
        <v>65</v>
      </c>
      <c r="C43">
        <f>PPCL!E43</f>
        <v>0</v>
      </c>
      <c r="D43">
        <f>PPCL!O43</f>
        <v>0</v>
      </c>
      <c r="E43">
        <f>PPCL!P43</f>
        <v>0</v>
      </c>
      <c r="F43">
        <f t="shared" si="4"/>
        <v>65</v>
      </c>
      <c r="G43">
        <f t="shared" si="5"/>
        <v>0</v>
      </c>
      <c r="H43" s="112"/>
      <c r="I43">
        <f>BRPL_EOD!AG43+BRPL_EOD!AH43</f>
        <v>0</v>
      </c>
      <c r="J43">
        <f>BYPL_EOD!AG43+BYPL_EOD!AH43</f>
        <v>0</v>
      </c>
      <c r="K43">
        <f>MES_EOD!AG43+MES_EOD!AH43</f>
        <v>0</v>
      </c>
      <c r="L43">
        <f>NDMC_EOD!AG43+NDMC_EOD!AH43</f>
        <v>0</v>
      </c>
      <c r="M43">
        <f>TPDDL_EOD!AG43+TPDDL_EOD!AH43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PPCL!D44</f>
        <v>65</v>
      </c>
      <c r="C44">
        <f>PPCL!E44</f>
        <v>0</v>
      </c>
      <c r="D44">
        <f>PPCL!O44</f>
        <v>0</v>
      </c>
      <c r="E44">
        <f>PPCL!P44</f>
        <v>0</v>
      </c>
      <c r="F44">
        <f t="shared" si="4"/>
        <v>65</v>
      </c>
      <c r="G44">
        <f t="shared" si="5"/>
        <v>0</v>
      </c>
      <c r="H44" s="112"/>
      <c r="I44">
        <f>BRPL_EOD!AG44+BRPL_EOD!AH44</f>
        <v>0</v>
      </c>
      <c r="J44">
        <f>BYPL_EOD!AG44+BYPL_EOD!AH44</f>
        <v>0</v>
      </c>
      <c r="K44">
        <f>MES_EOD!AG44+MES_EOD!AH44</f>
        <v>0</v>
      </c>
      <c r="L44">
        <f>NDMC_EOD!AG44+NDMC_EOD!AH44</f>
        <v>0</v>
      </c>
      <c r="M44">
        <f>TPDDL_EOD!AG44+TPDDL_EOD!AH44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PPCL!D45</f>
        <v>65</v>
      </c>
      <c r="C45">
        <f>PPCL!E45</f>
        <v>0</v>
      </c>
      <c r="D45">
        <f>PPCL!O45</f>
        <v>0</v>
      </c>
      <c r="E45">
        <f>PPCL!P45</f>
        <v>0</v>
      </c>
      <c r="F45">
        <f t="shared" si="4"/>
        <v>65</v>
      </c>
      <c r="G45">
        <f t="shared" si="5"/>
        <v>0</v>
      </c>
      <c r="H45" s="112"/>
      <c r="I45">
        <f>BRPL_EOD!AG45+BRPL_EOD!AH45</f>
        <v>0</v>
      </c>
      <c r="J45">
        <f>BYPL_EOD!AG45+BYPL_EOD!AH45</f>
        <v>0</v>
      </c>
      <c r="K45">
        <f>MES_EOD!AG45+MES_EOD!AH45</f>
        <v>0</v>
      </c>
      <c r="L45">
        <f>NDMC_EOD!AG45+NDMC_EOD!AH45</f>
        <v>0</v>
      </c>
      <c r="M45">
        <f>TPDDL_EOD!AG45+TPDDL_EOD!AH45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PPCL!D46</f>
        <v>65</v>
      </c>
      <c r="C46">
        <f>PPCL!E46</f>
        <v>0</v>
      </c>
      <c r="D46">
        <f>PPCL!O46</f>
        <v>0</v>
      </c>
      <c r="E46">
        <f>PPCL!P46</f>
        <v>0</v>
      </c>
      <c r="F46">
        <f t="shared" si="4"/>
        <v>65</v>
      </c>
      <c r="G46">
        <f t="shared" si="5"/>
        <v>0</v>
      </c>
      <c r="H46" s="112"/>
      <c r="I46">
        <f>BRPL_EOD!AG46+BRPL_EOD!AH46</f>
        <v>0</v>
      </c>
      <c r="J46">
        <f>BYPL_EOD!AG46+BYPL_EOD!AH46</f>
        <v>0</v>
      </c>
      <c r="K46">
        <f>MES_EOD!AG46+MES_EOD!AH46</f>
        <v>0</v>
      </c>
      <c r="L46">
        <f>NDMC_EOD!AG46+NDMC_EOD!AH46</f>
        <v>0</v>
      </c>
      <c r="M46">
        <f>TPDDL_EOD!AG46+TPDDL_EOD!AH46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PPCL!D47</f>
        <v>65</v>
      </c>
      <c r="C47">
        <f>PPCL!E47</f>
        <v>0</v>
      </c>
      <c r="D47">
        <f>PPCL!O47</f>
        <v>0</v>
      </c>
      <c r="E47">
        <f>PPCL!P47</f>
        <v>0</v>
      </c>
      <c r="F47">
        <f t="shared" si="4"/>
        <v>65</v>
      </c>
      <c r="G47">
        <f t="shared" si="5"/>
        <v>0</v>
      </c>
      <c r="H47" s="112"/>
      <c r="I47">
        <f>BRPL_EOD!AG47+BRPL_EOD!AH47</f>
        <v>0</v>
      </c>
      <c r="J47">
        <f>BYPL_EOD!AG47+BYPL_EOD!AH47</f>
        <v>0</v>
      </c>
      <c r="K47">
        <f>MES_EOD!AG47+MES_EOD!AH47</f>
        <v>0</v>
      </c>
      <c r="L47">
        <f>NDMC_EOD!AG47+NDMC_EOD!AH47</f>
        <v>0</v>
      </c>
      <c r="M47">
        <f>TPDDL_EOD!AG47+TPDDL_EOD!AH47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PPCL!D48</f>
        <v>65</v>
      </c>
      <c r="C48">
        <f>PPCL!E48</f>
        <v>0</v>
      </c>
      <c r="D48">
        <f>PPCL!O48</f>
        <v>0</v>
      </c>
      <c r="E48">
        <f>PPCL!P48</f>
        <v>0</v>
      </c>
      <c r="F48">
        <f t="shared" si="4"/>
        <v>65</v>
      </c>
      <c r="G48">
        <f t="shared" si="5"/>
        <v>0</v>
      </c>
      <c r="H48" s="112"/>
      <c r="I48">
        <f>BRPL_EOD!AG48+BRPL_EOD!AH48</f>
        <v>0</v>
      </c>
      <c r="J48">
        <f>BYPL_EOD!AG48+BYPL_EOD!AH48</f>
        <v>0</v>
      </c>
      <c r="K48">
        <f>MES_EOD!AG48+MES_EOD!AH48</f>
        <v>0</v>
      </c>
      <c r="L48">
        <f>NDMC_EOD!AG48+NDMC_EOD!AH48</f>
        <v>0</v>
      </c>
      <c r="M48">
        <f>TPDDL_EOD!AG48+TPDDL_EOD!AH48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PPCL!D49</f>
        <v>65</v>
      </c>
      <c r="C49">
        <f>PPCL!E49</f>
        <v>0</v>
      </c>
      <c r="D49">
        <f>PPCL!O49</f>
        <v>0</v>
      </c>
      <c r="E49">
        <f>PPCL!P49</f>
        <v>0</v>
      </c>
      <c r="F49">
        <f t="shared" si="4"/>
        <v>65</v>
      </c>
      <c r="G49">
        <f t="shared" si="5"/>
        <v>0</v>
      </c>
      <c r="H49" s="112"/>
      <c r="I49">
        <f>BRPL_EOD!AG49+BRPL_EOD!AH49</f>
        <v>0</v>
      </c>
      <c r="J49">
        <f>BYPL_EOD!AG49+BYPL_EOD!AH49</f>
        <v>0</v>
      </c>
      <c r="K49">
        <f>MES_EOD!AG49+MES_EOD!AH49</f>
        <v>0</v>
      </c>
      <c r="L49">
        <f>NDMC_EOD!AG49+NDMC_EOD!AH49</f>
        <v>0</v>
      </c>
      <c r="M49">
        <f>TPDDL_EOD!AG49+TPDDL_EOD!AH49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PPCL!D50</f>
        <v>65</v>
      </c>
      <c r="C50">
        <f>PPCL!E50</f>
        <v>0</v>
      </c>
      <c r="D50">
        <f>PPCL!O50</f>
        <v>0</v>
      </c>
      <c r="E50">
        <f>PPCL!P50</f>
        <v>0</v>
      </c>
      <c r="F50">
        <f t="shared" si="4"/>
        <v>65</v>
      </c>
      <c r="G50">
        <f t="shared" si="5"/>
        <v>0</v>
      </c>
      <c r="H50" s="112"/>
      <c r="I50">
        <f>BRPL_EOD!AG50+BRPL_EOD!AH50</f>
        <v>0</v>
      </c>
      <c r="J50">
        <f>BYPL_EOD!AG50+BYPL_EOD!AH50</f>
        <v>0</v>
      </c>
      <c r="K50">
        <f>MES_EOD!AG50+MES_EOD!AH50</f>
        <v>0</v>
      </c>
      <c r="L50">
        <f>NDMC_EOD!AG50+NDMC_EOD!AH50</f>
        <v>0</v>
      </c>
      <c r="M50">
        <f>TPDDL_EOD!AG50+TPDDL_EOD!AH50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PPCL!D51</f>
        <v>65</v>
      </c>
      <c r="C51">
        <f>PPCL!E51</f>
        <v>0</v>
      </c>
      <c r="D51">
        <f>PPCL!O51</f>
        <v>0</v>
      </c>
      <c r="E51">
        <f>PPCL!P51</f>
        <v>0</v>
      </c>
      <c r="F51">
        <f t="shared" si="4"/>
        <v>65</v>
      </c>
      <c r="G51">
        <f t="shared" si="5"/>
        <v>0</v>
      </c>
      <c r="H51" s="112"/>
      <c r="I51">
        <f>BRPL_EOD!AG51+BRPL_EOD!AH51</f>
        <v>0</v>
      </c>
      <c r="J51">
        <f>BYPL_EOD!AG51+BYPL_EOD!AH51</f>
        <v>0</v>
      </c>
      <c r="K51">
        <f>MES_EOD!AG51+MES_EOD!AH51</f>
        <v>0</v>
      </c>
      <c r="L51">
        <f>NDMC_EOD!AG51+NDMC_EOD!AH51</f>
        <v>0</v>
      </c>
      <c r="M51">
        <f>TPDDL_EOD!AG51+TPDDL_EOD!AH51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PPCL!D52</f>
        <v>65</v>
      </c>
      <c r="C52">
        <f>PPCL!E52</f>
        <v>0</v>
      </c>
      <c r="D52">
        <f>PPCL!O52</f>
        <v>0</v>
      </c>
      <c r="E52">
        <f>PPCL!P52</f>
        <v>0</v>
      </c>
      <c r="F52">
        <f t="shared" si="4"/>
        <v>65</v>
      </c>
      <c r="G52">
        <f t="shared" si="5"/>
        <v>0</v>
      </c>
      <c r="H52" s="112"/>
      <c r="I52">
        <f>BRPL_EOD!AG52+BRPL_EOD!AH52</f>
        <v>0</v>
      </c>
      <c r="J52">
        <f>BYPL_EOD!AG52+BYPL_EOD!AH52</f>
        <v>0</v>
      </c>
      <c r="K52">
        <f>MES_EOD!AG52+MES_EOD!AH52</f>
        <v>0</v>
      </c>
      <c r="L52">
        <f>NDMC_EOD!AG52+NDMC_EOD!AH52</f>
        <v>0</v>
      </c>
      <c r="M52">
        <f>TPDDL_EOD!AG52+TPDDL_EOD!AH52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PPCL!D53</f>
        <v>65</v>
      </c>
      <c r="C53">
        <f>PPCL!E53</f>
        <v>0</v>
      </c>
      <c r="D53">
        <f>PPCL!O53</f>
        <v>0</v>
      </c>
      <c r="E53">
        <f>PPCL!P53</f>
        <v>0</v>
      </c>
      <c r="F53">
        <f t="shared" si="4"/>
        <v>65</v>
      </c>
      <c r="G53">
        <f t="shared" si="5"/>
        <v>0</v>
      </c>
      <c r="H53" s="112"/>
      <c r="I53">
        <f>BRPL_EOD!AG53+BRPL_EOD!AH53</f>
        <v>0</v>
      </c>
      <c r="J53">
        <f>BYPL_EOD!AG53+BYPL_EOD!AH53</f>
        <v>0</v>
      </c>
      <c r="K53">
        <f>MES_EOD!AG53+MES_EOD!AH53</f>
        <v>0</v>
      </c>
      <c r="L53">
        <f>NDMC_EOD!AG53+NDMC_EOD!AH53</f>
        <v>0</v>
      </c>
      <c r="M53">
        <f>TPDDL_EOD!AG53+TPDDL_EOD!AH53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PPCL!D54</f>
        <v>65</v>
      </c>
      <c r="C54">
        <f>PPCL!E54</f>
        <v>0</v>
      </c>
      <c r="D54">
        <f>PPCL!O54</f>
        <v>0</v>
      </c>
      <c r="E54">
        <f>PPCL!P54</f>
        <v>0</v>
      </c>
      <c r="F54">
        <f t="shared" si="4"/>
        <v>65</v>
      </c>
      <c r="G54">
        <f t="shared" si="5"/>
        <v>0</v>
      </c>
      <c r="H54" s="112"/>
      <c r="I54">
        <f>BRPL_EOD!AG54+BRPL_EOD!AH54</f>
        <v>0</v>
      </c>
      <c r="J54">
        <f>BYPL_EOD!AG54+BYPL_EOD!AH54</f>
        <v>0</v>
      </c>
      <c r="K54">
        <f>MES_EOD!AG54+MES_EOD!AH54</f>
        <v>0</v>
      </c>
      <c r="L54">
        <f>NDMC_EOD!AG54+NDMC_EOD!AH54</f>
        <v>0</v>
      </c>
      <c r="M54">
        <f>TPDDL_EOD!AG54+TPDDL_EOD!AH54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PPCL!D55</f>
        <v>65</v>
      </c>
      <c r="C55">
        <f>PPCL!E55</f>
        <v>0</v>
      </c>
      <c r="D55">
        <f>PPCL!O55</f>
        <v>0</v>
      </c>
      <c r="E55">
        <f>PPCL!P55</f>
        <v>0</v>
      </c>
      <c r="F55">
        <f t="shared" si="4"/>
        <v>65</v>
      </c>
      <c r="G55">
        <f t="shared" si="5"/>
        <v>0</v>
      </c>
      <c r="H55" s="112"/>
      <c r="I55">
        <f>BRPL_EOD!AG55+BRPL_EOD!AH55</f>
        <v>0</v>
      </c>
      <c r="J55">
        <f>BYPL_EOD!AG55+BYPL_EOD!AH55</f>
        <v>0</v>
      </c>
      <c r="K55">
        <f>MES_EOD!AG55+MES_EOD!AH55</f>
        <v>0</v>
      </c>
      <c r="L55">
        <f>NDMC_EOD!AG55+NDMC_EOD!AH55</f>
        <v>0</v>
      </c>
      <c r="M55">
        <f>TPDDL_EOD!AG55+TPDDL_EOD!AH55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PPCL!D56</f>
        <v>65</v>
      </c>
      <c r="C56">
        <f>PPCL!E56</f>
        <v>0</v>
      </c>
      <c r="D56">
        <f>PPCL!O56</f>
        <v>0</v>
      </c>
      <c r="E56">
        <f>PPCL!P56</f>
        <v>0</v>
      </c>
      <c r="F56">
        <f t="shared" si="4"/>
        <v>65</v>
      </c>
      <c r="G56">
        <f t="shared" si="5"/>
        <v>0</v>
      </c>
      <c r="H56" s="112"/>
      <c r="I56">
        <f>BRPL_EOD!AG56+BRPL_EOD!AH56</f>
        <v>0</v>
      </c>
      <c r="J56">
        <f>BYPL_EOD!AG56+BYPL_EOD!AH56</f>
        <v>0</v>
      </c>
      <c r="K56">
        <f>MES_EOD!AG56+MES_EOD!AH56</f>
        <v>0</v>
      </c>
      <c r="L56">
        <f>NDMC_EOD!AG56+NDMC_EOD!AH56</f>
        <v>0</v>
      </c>
      <c r="M56">
        <f>TPDDL_EOD!AG56+TPDDL_EOD!AH56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PPCL!D57</f>
        <v>65</v>
      </c>
      <c r="C57">
        <f>PPCL!E57</f>
        <v>0</v>
      </c>
      <c r="D57">
        <f>PPCL!O57</f>
        <v>0</v>
      </c>
      <c r="E57">
        <f>PPCL!P57</f>
        <v>0</v>
      </c>
      <c r="F57">
        <f t="shared" si="4"/>
        <v>65</v>
      </c>
      <c r="G57">
        <f t="shared" si="5"/>
        <v>0</v>
      </c>
      <c r="H57" s="112"/>
      <c r="I57">
        <f>BRPL_EOD!AG57+BRPL_EOD!AH57</f>
        <v>0</v>
      </c>
      <c r="J57">
        <f>BYPL_EOD!AG57+BYPL_EOD!AH57</f>
        <v>0</v>
      </c>
      <c r="K57">
        <f>MES_EOD!AG57+MES_EOD!AH57</f>
        <v>0</v>
      </c>
      <c r="L57">
        <f>NDMC_EOD!AG57+NDMC_EOD!AH57</f>
        <v>0</v>
      </c>
      <c r="M57">
        <f>TPDDL_EOD!AG57+TPDDL_EOD!AH57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PPCL!D58</f>
        <v>65</v>
      </c>
      <c r="C58">
        <f>PPCL!E58</f>
        <v>0</v>
      </c>
      <c r="D58">
        <f>PPCL!O58</f>
        <v>0</v>
      </c>
      <c r="E58">
        <f>PPCL!P58</f>
        <v>0</v>
      </c>
      <c r="F58">
        <f t="shared" si="4"/>
        <v>65</v>
      </c>
      <c r="G58">
        <f t="shared" si="5"/>
        <v>0</v>
      </c>
      <c r="H58" s="112"/>
      <c r="I58">
        <f>BRPL_EOD!AG58+BRPL_EOD!AH58</f>
        <v>0</v>
      </c>
      <c r="J58">
        <f>BYPL_EOD!AG58+BYPL_EOD!AH58</f>
        <v>0</v>
      </c>
      <c r="K58">
        <f>MES_EOD!AG58+MES_EOD!AH58</f>
        <v>0</v>
      </c>
      <c r="L58">
        <f>NDMC_EOD!AG58+NDMC_EOD!AH58</f>
        <v>0</v>
      </c>
      <c r="M58">
        <f>TPDDL_EOD!AG58+TPDDL_EOD!AH58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PPCL!D59</f>
        <v>65</v>
      </c>
      <c r="C59">
        <f>PPCL!E59</f>
        <v>0</v>
      </c>
      <c r="D59">
        <f>PPCL!O59</f>
        <v>0</v>
      </c>
      <c r="E59">
        <f>PPCL!P59</f>
        <v>0</v>
      </c>
      <c r="F59">
        <f t="shared" si="4"/>
        <v>65</v>
      </c>
      <c r="G59">
        <f t="shared" si="5"/>
        <v>0</v>
      </c>
      <c r="H59" s="112"/>
      <c r="I59">
        <f>BRPL_EOD!AG59+BRPL_EOD!AH59</f>
        <v>0</v>
      </c>
      <c r="J59">
        <f>BYPL_EOD!AG59+BYPL_EOD!AH59</f>
        <v>0</v>
      </c>
      <c r="K59">
        <f>MES_EOD!AG59+MES_EOD!AH59</f>
        <v>0</v>
      </c>
      <c r="L59">
        <f>NDMC_EOD!AG59+NDMC_EOD!AH59</f>
        <v>0</v>
      </c>
      <c r="M59">
        <f>TPDDL_EOD!AG59+TPDDL_EOD!AH59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PPCL!D60</f>
        <v>65</v>
      </c>
      <c r="C60">
        <f>PPCL!E60</f>
        <v>0</v>
      </c>
      <c r="D60">
        <f>PPCL!O60</f>
        <v>0</v>
      </c>
      <c r="E60">
        <f>PPCL!P60</f>
        <v>0</v>
      </c>
      <c r="F60">
        <f t="shared" si="4"/>
        <v>65</v>
      </c>
      <c r="G60">
        <f t="shared" si="5"/>
        <v>0</v>
      </c>
      <c r="H60" s="112"/>
      <c r="I60">
        <f>BRPL_EOD!AG60+BRPL_EOD!AH60</f>
        <v>0</v>
      </c>
      <c r="J60">
        <f>BYPL_EOD!AG60+BYPL_EOD!AH60</f>
        <v>0</v>
      </c>
      <c r="K60">
        <f>MES_EOD!AG60+MES_EOD!AH60</f>
        <v>0</v>
      </c>
      <c r="L60">
        <f>NDMC_EOD!AG60+NDMC_EOD!AH60</f>
        <v>0</v>
      </c>
      <c r="M60">
        <f>TPDDL_EOD!AG60+TPDDL_EOD!AH60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PPCL!D61</f>
        <v>65</v>
      </c>
      <c r="C61">
        <f>PPCL!E61</f>
        <v>0</v>
      </c>
      <c r="D61">
        <f>PPCL!O61</f>
        <v>0</v>
      </c>
      <c r="E61">
        <f>PPCL!P61</f>
        <v>0</v>
      </c>
      <c r="F61">
        <f t="shared" si="4"/>
        <v>65</v>
      </c>
      <c r="G61">
        <f t="shared" si="5"/>
        <v>0</v>
      </c>
      <c r="H61" s="112"/>
      <c r="I61">
        <f>BRPL_EOD!AG61+BRPL_EOD!AH61</f>
        <v>0</v>
      </c>
      <c r="J61">
        <f>BYPL_EOD!AG61+BYPL_EOD!AH61</f>
        <v>0</v>
      </c>
      <c r="K61">
        <f>MES_EOD!AG61+MES_EOD!AH61</f>
        <v>0</v>
      </c>
      <c r="L61">
        <f>NDMC_EOD!AG61+NDMC_EOD!AH61</f>
        <v>0</v>
      </c>
      <c r="M61">
        <f>TPDDL_EOD!AG61+TPDDL_EOD!AH61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PPCL!D62</f>
        <v>65</v>
      </c>
      <c r="C62">
        <f>PPCL!E62</f>
        <v>0</v>
      </c>
      <c r="D62">
        <f>PPCL!O62</f>
        <v>0</v>
      </c>
      <c r="E62">
        <f>PPCL!P62</f>
        <v>0</v>
      </c>
      <c r="F62">
        <f t="shared" si="4"/>
        <v>65</v>
      </c>
      <c r="G62">
        <f t="shared" si="5"/>
        <v>0</v>
      </c>
      <c r="H62" s="112"/>
      <c r="I62">
        <f>BRPL_EOD!AG62+BRPL_EOD!AH62</f>
        <v>0</v>
      </c>
      <c r="J62">
        <f>BYPL_EOD!AG62+BYPL_EOD!AH62</f>
        <v>0</v>
      </c>
      <c r="K62">
        <f>MES_EOD!AG62+MES_EOD!AH62</f>
        <v>0</v>
      </c>
      <c r="L62">
        <f>NDMC_EOD!AG62+NDMC_EOD!AH62</f>
        <v>0</v>
      </c>
      <c r="M62">
        <f>TPDDL_EOD!AG62+TPDDL_EOD!AH62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PPCL!D63</f>
        <v>65</v>
      </c>
      <c r="C63">
        <f>PPCL!E63</f>
        <v>0</v>
      </c>
      <c r="D63">
        <f>PPCL!O63</f>
        <v>0</v>
      </c>
      <c r="E63">
        <f>PPCL!P63</f>
        <v>0</v>
      </c>
      <c r="F63">
        <f t="shared" si="4"/>
        <v>65</v>
      </c>
      <c r="G63">
        <f t="shared" si="5"/>
        <v>0</v>
      </c>
      <c r="H63" s="112"/>
      <c r="I63">
        <f>BRPL_EOD!AG63+BRPL_EOD!AH63</f>
        <v>0</v>
      </c>
      <c r="J63">
        <f>BYPL_EOD!AG63+BYPL_EOD!AH63</f>
        <v>0</v>
      </c>
      <c r="K63">
        <f>MES_EOD!AG63+MES_EOD!AH63</f>
        <v>0</v>
      </c>
      <c r="L63">
        <f>NDMC_EOD!AG63+NDMC_EOD!AH63</f>
        <v>0</v>
      </c>
      <c r="M63">
        <f>TPDDL_EOD!AG63+TPDDL_EOD!AH63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PPCL!D64</f>
        <v>65</v>
      </c>
      <c r="C64">
        <f>PPCL!E64</f>
        <v>0</v>
      </c>
      <c r="D64">
        <f>PPCL!O64</f>
        <v>0</v>
      </c>
      <c r="E64">
        <f>PPCL!P64</f>
        <v>0</v>
      </c>
      <c r="F64">
        <f t="shared" si="4"/>
        <v>65</v>
      </c>
      <c r="G64">
        <f t="shared" si="5"/>
        <v>0</v>
      </c>
      <c r="H64" s="112"/>
      <c r="I64">
        <f>BRPL_EOD!AG64+BRPL_EOD!AH64</f>
        <v>0</v>
      </c>
      <c r="J64">
        <f>BYPL_EOD!AG64+BYPL_EOD!AH64</f>
        <v>0</v>
      </c>
      <c r="K64">
        <f>MES_EOD!AG64+MES_EOD!AH64</f>
        <v>0</v>
      </c>
      <c r="L64">
        <f>NDMC_EOD!AG64+NDMC_EOD!AH64</f>
        <v>0</v>
      </c>
      <c r="M64">
        <f>TPDDL_EOD!AG64+TPDDL_EOD!AH64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PPCL!D65</f>
        <v>65</v>
      </c>
      <c r="C65">
        <f>PPCL!E65</f>
        <v>0</v>
      </c>
      <c r="D65">
        <f>PPCL!O65</f>
        <v>0</v>
      </c>
      <c r="E65">
        <f>PPCL!P65</f>
        <v>0</v>
      </c>
      <c r="F65">
        <f t="shared" si="4"/>
        <v>65</v>
      </c>
      <c r="G65">
        <f t="shared" si="5"/>
        <v>0</v>
      </c>
      <c r="H65" s="112"/>
      <c r="I65">
        <f>BRPL_EOD!AG65+BRPL_EOD!AH65</f>
        <v>0</v>
      </c>
      <c r="J65">
        <f>BYPL_EOD!AG65+BYPL_EOD!AH65</f>
        <v>0</v>
      </c>
      <c r="K65">
        <f>MES_EOD!AG65+MES_EOD!AH65</f>
        <v>0</v>
      </c>
      <c r="L65">
        <f>NDMC_EOD!AG65+NDMC_EOD!AH65</f>
        <v>0</v>
      </c>
      <c r="M65">
        <f>TPDDL_EOD!AG65+TPDDL_EOD!AH65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PPCL!D66</f>
        <v>65</v>
      </c>
      <c r="C66">
        <f>PPCL!E66</f>
        <v>0</v>
      </c>
      <c r="D66">
        <f>PPCL!O66</f>
        <v>0</v>
      </c>
      <c r="E66">
        <f>PPCL!P66</f>
        <v>0</v>
      </c>
      <c r="F66">
        <f t="shared" si="4"/>
        <v>65</v>
      </c>
      <c r="G66">
        <f t="shared" si="5"/>
        <v>0</v>
      </c>
      <c r="H66" s="112"/>
      <c r="I66">
        <f>BRPL_EOD!AG66+BRPL_EOD!AH66</f>
        <v>0</v>
      </c>
      <c r="J66">
        <f>BYPL_EOD!AG66+BYPL_EOD!AH66</f>
        <v>0</v>
      </c>
      <c r="K66">
        <f>MES_EOD!AG66+MES_EOD!AH66</f>
        <v>0</v>
      </c>
      <c r="L66">
        <f>NDMC_EOD!AG66+NDMC_EOD!AH66</f>
        <v>0</v>
      </c>
      <c r="M66">
        <f>TPDDL_EOD!AG66+TPDDL_EOD!AH66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PPCL!D67</f>
        <v>65</v>
      </c>
      <c r="C67">
        <f>PPCL!E67</f>
        <v>0</v>
      </c>
      <c r="D67">
        <f>PPCL!O67</f>
        <v>0</v>
      </c>
      <c r="E67">
        <f>PPCL!P67</f>
        <v>0</v>
      </c>
      <c r="F67">
        <f t="shared" si="4"/>
        <v>65</v>
      </c>
      <c r="G67">
        <f t="shared" si="5"/>
        <v>0</v>
      </c>
      <c r="H67" s="112"/>
      <c r="I67">
        <f>BRPL_EOD!AG67+BRPL_EOD!AH67</f>
        <v>0</v>
      </c>
      <c r="J67">
        <f>BYPL_EOD!AG67+BYPL_EOD!AH67</f>
        <v>0</v>
      </c>
      <c r="K67">
        <f>MES_EOD!AG67+MES_EOD!AH67</f>
        <v>0</v>
      </c>
      <c r="L67">
        <f>NDMC_EOD!AG67+NDMC_EOD!AH67</f>
        <v>0</v>
      </c>
      <c r="M67">
        <f>TPDDL_EOD!AG67+TPDDL_EOD!AH67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PPCL!D68</f>
        <v>65</v>
      </c>
      <c r="C68">
        <f>PPCL!E68</f>
        <v>0</v>
      </c>
      <c r="D68">
        <f>PPCL!O68</f>
        <v>0</v>
      </c>
      <c r="E68">
        <f>PPCL!P68</f>
        <v>0</v>
      </c>
      <c r="F68">
        <f t="shared" ref="F68:F98" si="10">B68+C68</f>
        <v>65</v>
      </c>
      <c r="G68">
        <f t="shared" ref="G68:G98" si="11">D68+E68</f>
        <v>0</v>
      </c>
      <c r="H68" s="112"/>
      <c r="I68">
        <f>BRPL_EOD!AG68+BRPL_EOD!AH68</f>
        <v>0</v>
      </c>
      <c r="J68">
        <f>BYPL_EOD!AG68+BYPL_EOD!AH68</f>
        <v>0</v>
      </c>
      <c r="K68">
        <f>MES_EOD!AG68+MES_EOD!AH68</f>
        <v>0</v>
      </c>
      <c r="L68">
        <f>NDMC_EOD!AG68+NDMC_EOD!AH68</f>
        <v>0</v>
      </c>
      <c r="M68">
        <f>TPDDL_EOD!AG68+TPDDL_EOD!AH68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PPCL!D69</f>
        <v>65</v>
      </c>
      <c r="C69">
        <f>PPCL!E69</f>
        <v>0</v>
      </c>
      <c r="D69">
        <f>PPCL!O69</f>
        <v>0</v>
      </c>
      <c r="E69">
        <f>PPCL!P69</f>
        <v>0</v>
      </c>
      <c r="F69">
        <f t="shared" si="10"/>
        <v>65</v>
      </c>
      <c r="G69">
        <f t="shared" si="11"/>
        <v>0</v>
      </c>
      <c r="H69" s="112"/>
      <c r="I69">
        <f>BRPL_EOD!AG69+BRPL_EOD!AH69</f>
        <v>0</v>
      </c>
      <c r="J69">
        <f>BYPL_EOD!AG69+BYPL_EOD!AH69</f>
        <v>0</v>
      </c>
      <c r="K69">
        <f>MES_EOD!AG69+MES_EOD!AH69</f>
        <v>0</v>
      </c>
      <c r="L69">
        <f>NDMC_EOD!AG69+NDMC_EOD!AH69</f>
        <v>0</v>
      </c>
      <c r="M69">
        <f>TPDDL_EOD!AG69+TPDDL_EOD!AH69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PPCL!D70</f>
        <v>65</v>
      </c>
      <c r="C70">
        <f>PPCL!E70</f>
        <v>0</v>
      </c>
      <c r="D70">
        <f>PPCL!O70</f>
        <v>0</v>
      </c>
      <c r="E70">
        <f>PPCL!P70</f>
        <v>0</v>
      </c>
      <c r="F70">
        <f t="shared" si="10"/>
        <v>65</v>
      </c>
      <c r="G70">
        <f t="shared" si="11"/>
        <v>0</v>
      </c>
      <c r="H70" s="112"/>
      <c r="I70">
        <f>BRPL_EOD!AG70+BRPL_EOD!AH70</f>
        <v>0</v>
      </c>
      <c r="J70">
        <f>BYPL_EOD!AG70+BYPL_EOD!AH70</f>
        <v>0</v>
      </c>
      <c r="K70">
        <f>MES_EOD!AG70+MES_EOD!AH70</f>
        <v>0</v>
      </c>
      <c r="L70">
        <f>NDMC_EOD!AG70+NDMC_EOD!AH70</f>
        <v>0</v>
      </c>
      <c r="M70">
        <f>TPDDL_EOD!AG70+TPDDL_EOD!AH70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PPCL!D71</f>
        <v>65</v>
      </c>
      <c r="C71">
        <f>PPCL!E71</f>
        <v>0</v>
      </c>
      <c r="D71">
        <f>PPCL!O71</f>
        <v>0</v>
      </c>
      <c r="E71">
        <f>PPCL!P71</f>
        <v>0</v>
      </c>
      <c r="F71">
        <f t="shared" si="10"/>
        <v>65</v>
      </c>
      <c r="G71">
        <f t="shared" si="11"/>
        <v>0</v>
      </c>
      <c r="H71" s="112"/>
      <c r="I71">
        <f>BRPL_EOD!AG71+BRPL_EOD!AH71</f>
        <v>0</v>
      </c>
      <c r="J71">
        <f>BYPL_EOD!AG71+BYPL_EOD!AH71</f>
        <v>0</v>
      </c>
      <c r="K71">
        <f>MES_EOD!AG71+MES_EOD!AH71</f>
        <v>0</v>
      </c>
      <c r="L71">
        <f>NDMC_EOD!AG71+NDMC_EOD!AH71</f>
        <v>0</v>
      </c>
      <c r="M71">
        <f>TPDDL_EOD!AG71+TPDDL_EOD!AH71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PPCL!D72</f>
        <v>65</v>
      </c>
      <c r="C72">
        <f>PPCL!E72</f>
        <v>0</v>
      </c>
      <c r="D72">
        <f>PPCL!O72</f>
        <v>0</v>
      </c>
      <c r="E72">
        <f>PPCL!P72</f>
        <v>0</v>
      </c>
      <c r="F72">
        <f t="shared" si="10"/>
        <v>65</v>
      </c>
      <c r="G72">
        <f t="shared" si="11"/>
        <v>0</v>
      </c>
      <c r="H72" s="112"/>
      <c r="I72">
        <f>BRPL_EOD!AG72+BRPL_EOD!AH72</f>
        <v>0</v>
      </c>
      <c r="J72">
        <f>BYPL_EOD!AG72+BYPL_EOD!AH72</f>
        <v>0</v>
      </c>
      <c r="K72">
        <f>MES_EOD!AG72+MES_EOD!AH72</f>
        <v>0</v>
      </c>
      <c r="L72">
        <f>NDMC_EOD!AG72+NDMC_EOD!AH72</f>
        <v>0</v>
      </c>
      <c r="M72">
        <f>TPDDL_EOD!AG72+TPDDL_EOD!AH72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PPCL!D73</f>
        <v>65</v>
      </c>
      <c r="C73">
        <f>PPCL!E73</f>
        <v>0</v>
      </c>
      <c r="D73">
        <f>PPCL!O73</f>
        <v>0</v>
      </c>
      <c r="E73">
        <f>PPCL!P73</f>
        <v>0</v>
      </c>
      <c r="F73">
        <f t="shared" si="10"/>
        <v>65</v>
      </c>
      <c r="G73">
        <f t="shared" si="11"/>
        <v>0</v>
      </c>
      <c r="H73" s="112"/>
      <c r="I73">
        <f>BRPL_EOD!AG73+BRPL_EOD!AH73</f>
        <v>0</v>
      </c>
      <c r="J73">
        <f>BYPL_EOD!AG73+BYPL_EOD!AH73</f>
        <v>0</v>
      </c>
      <c r="K73">
        <f>MES_EOD!AG73+MES_EOD!AH73</f>
        <v>0</v>
      </c>
      <c r="L73">
        <f>NDMC_EOD!AG73+NDMC_EOD!AH73</f>
        <v>0</v>
      </c>
      <c r="M73">
        <f>TPDDL_EOD!AG73+TPDDL_EOD!AH73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PPCL!D74</f>
        <v>65</v>
      </c>
      <c r="C74">
        <f>PPCL!E74</f>
        <v>0</v>
      </c>
      <c r="D74">
        <f>PPCL!O74</f>
        <v>0</v>
      </c>
      <c r="E74">
        <f>PPCL!P74</f>
        <v>0</v>
      </c>
      <c r="F74">
        <f t="shared" si="10"/>
        <v>65</v>
      </c>
      <c r="G74">
        <f t="shared" si="11"/>
        <v>0</v>
      </c>
      <c r="H74" s="112"/>
      <c r="I74">
        <f>BRPL_EOD!AG74+BRPL_EOD!AH74</f>
        <v>0</v>
      </c>
      <c r="J74">
        <f>BYPL_EOD!AG74+BYPL_EOD!AH74</f>
        <v>0</v>
      </c>
      <c r="K74">
        <f>MES_EOD!AG74+MES_EOD!AH74</f>
        <v>0</v>
      </c>
      <c r="L74">
        <f>NDMC_EOD!AG74+NDMC_EOD!AH74</f>
        <v>0</v>
      </c>
      <c r="M74">
        <f>TPDDL_EOD!AG74+TPDDL_EOD!AH74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PPCL!D75</f>
        <v>65</v>
      </c>
      <c r="C75">
        <f>PPCL!E75</f>
        <v>0</v>
      </c>
      <c r="D75">
        <f>PPCL!O75</f>
        <v>0</v>
      </c>
      <c r="E75">
        <f>PPCL!P75</f>
        <v>0</v>
      </c>
      <c r="F75">
        <f t="shared" si="10"/>
        <v>65</v>
      </c>
      <c r="G75">
        <f t="shared" si="11"/>
        <v>0</v>
      </c>
      <c r="H75" s="112"/>
      <c r="I75">
        <f>BRPL_EOD!AG75+BRPL_EOD!AH75</f>
        <v>0</v>
      </c>
      <c r="J75">
        <f>BYPL_EOD!AG75+BYPL_EOD!AH75</f>
        <v>0</v>
      </c>
      <c r="K75">
        <f>MES_EOD!AG75+MES_EOD!AH75</f>
        <v>0</v>
      </c>
      <c r="L75">
        <f>NDMC_EOD!AG75+NDMC_EOD!AH75</f>
        <v>0</v>
      </c>
      <c r="M75">
        <f>TPDDL_EOD!AG75+TPDDL_EOD!AH75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PPCL!D76</f>
        <v>65</v>
      </c>
      <c r="C76">
        <f>PPCL!E76</f>
        <v>0</v>
      </c>
      <c r="D76">
        <f>PPCL!O76</f>
        <v>0</v>
      </c>
      <c r="E76">
        <f>PPCL!P76</f>
        <v>0</v>
      </c>
      <c r="F76">
        <f t="shared" si="10"/>
        <v>65</v>
      </c>
      <c r="G76">
        <f t="shared" si="11"/>
        <v>0</v>
      </c>
      <c r="H76" s="112"/>
      <c r="I76">
        <f>BRPL_EOD!AG76+BRPL_EOD!AH76</f>
        <v>0</v>
      </c>
      <c r="J76">
        <f>BYPL_EOD!AG76+BYPL_EOD!AH76</f>
        <v>0</v>
      </c>
      <c r="K76">
        <f>MES_EOD!AG76+MES_EOD!AH76</f>
        <v>0</v>
      </c>
      <c r="L76">
        <f>NDMC_EOD!AG76+NDMC_EOD!AH76</f>
        <v>0</v>
      </c>
      <c r="M76">
        <f>TPDDL_EOD!AG76+TPDDL_EOD!AH76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PPCL!D77</f>
        <v>65</v>
      </c>
      <c r="C77">
        <f>PPCL!E77</f>
        <v>0</v>
      </c>
      <c r="D77">
        <f>PPCL!O77</f>
        <v>0</v>
      </c>
      <c r="E77">
        <f>PPCL!P77</f>
        <v>0</v>
      </c>
      <c r="F77">
        <f t="shared" si="10"/>
        <v>65</v>
      </c>
      <c r="G77">
        <f t="shared" si="11"/>
        <v>0</v>
      </c>
      <c r="H77" s="112"/>
      <c r="I77">
        <f>BRPL_EOD!AG77+BRPL_EOD!AH77</f>
        <v>0</v>
      </c>
      <c r="J77">
        <f>BYPL_EOD!AG77+BYPL_EOD!AH77</f>
        <v>0</v>
      </c>
      <c r="K77">
        <f>MES_EOD!AG77+MES_EOD!AH77</f>
        <v>0</v>
      </c>
      <c r="L77">
        <f>NDMC_EOD!AG77+NDMC_EOD!AH77</f>
        <v>0</v>
      </c>
      <c r="M77">
        <f>TPDDL_EOD!AG77+TPDDL_EOD!AH77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PPCL!D78</f>
        <v>65</v>
      </c>
      <c r="C78">
        <f>PPCL!E78</f>
        <v>0</v>
      </c>
      <c r="D78">
        <f>PPCL!O78</f>
        <v>0</v>
      </c>
      <c r="E78">
        <f>PPCL!P78</f>
        <v>0</v>
      </c>
      <c r="F78">
        <f t="shared" si="10"/>
        <v>65</v>
      </c>
      <c r="G78">
        <f t="shared" si="11"/>
        <v>0</v>
      </c>
      <c r="H78" s="112"/>
      <c r="I78">
        <f>BRPL_EOD!AG78+BRPL_EOD!AH78</f>
        <v>0</v>
      </c>
      <c r="J78">
        <f>BYPL_EOD!AG78+BYPL_EOD!AH78</f>
        <v>0</v>
      </c>
      <c r="K78">
        <f>MES_EOD!AG78+MES_EOD!AH78</f>
        <v>0</v>
      </c>
      <c r="L78">
        <f>NDMC_EOD!AG78+NDMC_EOD!AH78</f>
        <v>0</v>
      </c>
      <c r="M78">
        <f>TPDDL_EOD!AG78+TPDDL_EOD!AH78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PPCL!D79</f>
        <v>65</v>
      </c>
      <c r="C79">
        <f>PPCL!E79</f>
        <v>0</v>
      </c>
      <c r="D79">
        <f>PPCL!O79</f>
        <v>0</v>
      </c>
      <c r="E79">
        <f>PPCL!P79</f>
        <v>0</v>
      </c>
      <c r="F79">
        <f t="shared" si="10"/>
        <v>65</v>
      </c>
      <c r="G79">
        <f t="shared" si="11"/>
        <v>0</v>
      </c>
      <c r="H79" s="112"/>
      <c r="I79">
        <f>BRPL_EOD!AG79+BRPL_EOD!AH79</f>
        <v>0</v>
      </c>
      <c r="J79">
        <f>BYPL_EOD!AG79+BYPL_EOD!AH79</f>
        <v>0</v>
      </c>
      <c r="K79">
        <f>MES_EOD!AG79+MES_EOD!AH79</f>
        <v>0</v>
      </c>
      <c r="L79">
        <f>NDMC_EOD!AG79+NDMC_EOD!AH79</f>
        <v>0</v>
      </c>
      <c r="M79">
        <f>TPDDL_EOD!AG79+TPDDL_EOD!AH79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PPCL!D80</f>
        <v>65</v>
      </c>
      <c r="C80">
        <f>PPCL!E80</f>
        <v>0</v>
      </c>
      <c r="D80">
        <f>PPCL!O80</f>
        <v>0</v>
      </c>
      <c r="E80">
        <f>PPCL!P80</f>
        <v>0</v>
      </c>
      <c r="F80">
        <f t="shared" si="10"/>
        <v>65</v>
      </c>
      <c r="G80">
        <f t="shared" si="11"/>
        <v>0</v>
      </c>
      <c r="H80" s="112"/>
      <c r="I80">
        <f>BRPL_EOD!AG80+BRPL_EOD!AH80</f>
        <v>0</v>
      </c>
      <c r="J80">
        <f>BYPL_EOD!AG80+BYPL_EOD!AH80</f>
        <v>0</v>
      </c>
      <c r="K80">
        <f>MES_EOD!AG80+MES_EOD!AH80</f>
        <v>0</v>
      </c>
      <c r="L80">
        <f>NDMC_EOD!AG80+NDMC_EOD!AH80</f>
        <v>0</v>
      </c>
      <c r="M80">
        <f>TPDDL_EOD!AG80+TPDDL_EOD!AH80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PPCL!D81</f>
        <v>65</v>
      </c>
      <c r="C81">
        <f>PPCL!E81</f>
        <v>0</v>
      </c>
      <c r="D81">
        <f>PPCL!O81</f>
        <v>0</v>
      </c>
      <c r="E81">
        <f>PPCL!P81</f>
        <v>0</v>
      </c>
      <c r="F81">
        <f t="shared" si="10"/>
        <v>65</v>
      </c>
      <c r="G81">
        <f t="shared" si="11"/>
        <v>0</v>
      </c>
      <c r="H81" s="112"/>
      <c r="I81">
        <f>BRPL_EOD!AG81+BRPL_EOD!AH81</f>
        <v>0</v>
      </c>
      <c r="J81">
        <f>BYPL_EOD!AG81+BYPL_EOD!AH81</f>
        <v>0</v>
      </c>
      <c r="K81">
        <f>MES_EOD!AG81+MES_EOD!AH81</f>
        <v>0</v>
      </c>
      <c r="L81">
        <f>NDMC_EOD!AG81+NDMC_EOD!AH81</f>
        <v>0</v>
      </c>
      <c r="M81">
        <f>TPDDL_EOD!AG81+TPDDL_EOD!AH81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PPCL!D82</f>
        <v>65</v>
      </c>
      <c r="C82">
        <f>PPCL!E82</f>
        <v>0</v>
      </c>
      <c r="D82">
        <f>PPCL!O82</f>
        <v>0</v>
      </c>
      <c r="E82">
        <f>PPCL!P82</f>
        <v>0</v>
      </c>
      <c r="F82">
        <f t="shared" si="10"/>
        <v>65</v>
      </c>
      <c r="G82">
        <f t="shared" si="11"/>
        <v>0</v>
      </c>
      <c r="H82" s="112"/>
      <c r="I82">
        <f>BRPL_EOD!AG82+BRPL_EOD!AH82</f>
        <v>0</v>
      </c>
      <c r="J82">
        <f>BYPL_EOD!AG82+BYPL_EOD!AH82</f>
        <v>0</v>
      </c>
      <c r="K82">
        <f>MES_EOD!AG82+MES_EOD!AH82</f>
        <v>0</v>
      </c>
      <c r="L82">
        <f>NDMC_EOD!AG82+NDMC_EOD!AH82</f>
        <v>0</v>
      </c>
      <c r="M82">
        <f>TPDDL_EOD!AG82+TPDDL_EOD!AH82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PPCL!D83</f>
        <v>65</v>
      </c>
      <c r="C83">
        <f>PPCL!E83</f>
        <v>0</v>
      </c>
      <c r="D83">
        <f>PPCL!O83</f>
        <v>0</v>
      </c>
      <c r="E83">
        <f>PPCL!P83</f>
        <v>0</v>
      </c>
      <c r="F83">
        <f t="shared" si="10"/>
        <v>65</v>
      </c>
      <c r="G83">
        <f t="shared" si="11"/>
        <v>0</v>
      </c>
      <c r="H83" s="112"/>
      <c r="I83">
        <f>BRPL_EOD!AG83+BRPL_EOD!AH83</f>
        <v>0</v>
      </c>
      <c r="J83">
        <f>BYPL_EOD!AG83+BYPL_EOD!AH83</f>
        <v>0</v>
      </c>
      <c r="K83">
        <f>MES_EOD!AG83+MES_EOD!AH83</f>
        <v>0</v>
      </c>
      <c r="L83">
        <f>NDMC_EOD!AG83+NDMC_EOD!AH83</f>
        <v>0</v>
      </c>
      <c r="M83">
        <f>TPDDL_EOD!AG83+TPDDL_EOD!AH83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PPCL!D84</f>
        <v>65</v>
      </c>
      <c r="C84">
        <f>PPCL!E84</f>
        <v>0</v>
      </c>
      <c r="D84">
        <f>PPCL!O84</f>
        <v>0</v>
      </c>
      <c r="E84">
        <f>PPCL!P84</f>
        <v>0</v>
      </c>
      <c r="F84">
        <f t="shared" si="10"/>
        <v>65</v>
      </c>
      <c r="G84">
        <f t="shared" si="11"/>
        <v>0</v>
      </c>
      <c r="H84" s="112"/>
      <c r="I84">
        <f>BRPL_EOD!AG84+BRPL_EOD!AH84</f>
        <v>0</v>
      </c>
      <c r="J84">
        <f>BYPL_EOD!AG84+BYPL_EOD!AH84</f>
        <v>0</v>
      </c>
      <c r="K84">
        <f>MES_EOD!AG84+MES_EOD!AH84</f>
        <v>0</v>
      </c>
      <c r="L84">
        <f>NDMC_EOD!AG84+NDMC_EOD!AH84</f>
        <v>0</v>
      </c>
      <c r="M84">
        <f>TPDDL_EOD!AG84+TPDDL_EOD!AH84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PPCL!D85</f>
        <v>65</v>
      </c>
      <c r="C85">
        <f>PPCL!E85</f>
        <v>0</v>
      </c>
      <c r="D85">
        <f>PPCL!O85</f>
        <v>0</v>
      </c>
      <c r="E85">
        <f>PPCL!P85</f>
        <v>0</v>
      </c>
      <c r="F85">
        <f t="shared" si="10"/>
        <v>65</v>
      </c>
      <c r="G85">
        <f t="shared" si="11"/>
        <v>0</v>
      </c>
      <c r="H85" s="112"/>
      <c r="I85">
        <f>BRPL_EOD!AG85+BRPL_EOD!AH85</f>
        <v>0</v>
      </c>
      <c r="J85">
        <f>BYPL_EOD!AG85+BYPL_EOD!AH85</f>
        <v>0</v>
      </c>
      <c r="K85">
        <f>MES_EOD!AG85+MES_EOD!AH85</f>
        <v>0</v>
      </c>
      <c r="L85">
        <f>NDMC_EOD!AG85+NDMC_EOD!AH85</f>
        <v>0</v>
      </c>
      <c r="M85">
        <f>TPDDL_EOD!AG85+TPDDL_EOD!AH85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PPCL!D86</f>
        <v>65</v>
      </c>
      <c r="C86">
        <f>PPCL!E86</f>
        <v>0</v>
      </c>
      <c r="D86">
        <f>PPCL!O86</f>
        <v>0</v>
      </c>
      <c r="E86">
        <f>PPCL!P86</f>
        <v>0</v>
      </c>
      <c r="F86">
        <f t="shared" si="10"/>
        <v>65</v>
      </c>
      <c r="G86">
        <f t="shared" si="11"/>
        <v>0</v>
      </c>
      <c r="H86" s="112"/>
      <c r="I86">
        <f>BRPL_EOD!AG86+BRPL_EOD!AH86</f>
        <v>0</v>
      </c>
      <c r="J86">
        <f>BYPL_EOD!AG86+BYPL_EOD!AH86</f>
        <v>0</v>
      </c>
      <c r="K86">
        <f>MES_EOD!AG86+MES_EOD!AH86</f>
        <v>0</v>
      </c>
      <c r="L86">
        <f>NDMC_EOD!AG86+NDMC_EOD!AH86</f>
        <v>0</v>
      </c>
      <c r="M86">
        <f>TPDDL_EOD!AG86+TPDDL_EOD!AH86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PPCL!D87</f>
        <v>65</v>
      </c>
      <c r="C87">
        <f>PPCL!E87</f>
        <v>0</v>
      </c>
      <c r="D87">
        <f>PPCL!O87</f>
        <v>0</v>
      </c>
      <c r="E87">
        <f>PPCL!P87</f>
        <v>0</v>
      </c>
      <c r="F87">
        <f t="shared" si="10"/>
        <v>65</v>
      </c>
      <c r="G87">
        <f t="shared" si="11"/>
        <v>0</v>
      </c>
      <c r="H87" s="112"/>
      <c r="I87">
        <f>BRPL_EOD!AG87+BRPL_EOD!AH87</f>
        <v>0</v>
      </c>
      <c r="J87">
        <f>BYPL_EOD!AG87+BYPL_EOD!AH87</f>
        <v>0</v>
      </c>
      <c r="K87">
        <f>MES_EOD!AG87+MES_EOD!AH87</f>
        <v>0</v>
      </c>
      <c r="L87">
        <f>NDMC_EOD!AG87+NDMC_EOD!AH87</f>
        <v>0</v>
      </c>
      <c r="M87">
        <f>TPDDL_EOD!AG87+TPDDL_EOD!AH87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PPCL!D88</f>
        <v>65</v>
      </c>
      <c r="C88">
        <f>PPCL!E88</f>
        <v>0</v>
      </c>
      <c r="D88">
        <f>PPCL!O88</f>
        <v>0</v>
      </c>
      <c r="E88">
        <f>PPCL!P88</f>
        <v>0</v>
      </c>
      <c r="F88">
        <f t="shared" si="10"/>
        <v>65</v>
      </c>
      <c r="G88">
        <f t="shared" si="11"/>
        <v>0</v>
      </c>
      <c r="H88" s="112"/>
      <c r="I88">
        <f>BRPL_EOD!AG88+BRPL_EOD!AH88</f>
        <v>0</v>
      </c>
      <c r="J88">
        <f>BYPL_EOD!AG88+BYPL_EOD!AH88</f>
        <v>0</v>
      </c>
      <c r="K88">
        <f>MES_EOD!AG88+MES_EOD!AH88</f>
        <v>0</v>
      </c>
      <c r="L88">
        <f>NDMC_EOD!AG88+NDMC_EOD!AH88</f>
        <v>0</v>
      </c>
      <c r="M88">
        <f>TPDDL_EOD!AG88+TPDDL_EOD!AH88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PPCL!D89</f>
        <v>65</v>
      </c>
      <c r="C89">
        <f>PPCL!E89</f>
        <v>0</v>
      </c>
      <c r="D89">
        <f>PPCL!O89</f>
        <v>0</v>
      </c>
      <c r="E89">
        <f>PPCL!P89</f>
        <v>0</v>
      </c>
      <c r="F89">
        <f t="shared" si="10"/>
        <v>65</v>
      </c>
      <c r="G89">
        <f t="shared" si="11"/>
        <v>0</v>
      </c>
      <c r="H89" s="112"/>
      <c r="I89">
        <f>BRPL_EOD!AG89+BRPL_EOD!AH89</f>
        <v>0</v>
      </c>
      <c r="J89">
        <f>BYPL_EOD!AG89+BYPL_EOD!AH89</f>
        <v>0</v>
      </c>
      <c r="K89">
        <f>MES_EOD!AG89+MES_EOD!AH89</f>
        <v>0</v>
      </c>
      <c r="L89">
        <f>NDMC_EOD!AG89+NDMC_EOD!AH89</f>
        <v>0</v>
      </c>
      <c r="M89">
        <f>TPDDL_EOD!AG89+TPDDL_EOD!AH89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PPCL!D90</f>
        <v>65</v>
      </c>
      <c r="C90">
        <f>PPCL!E90</f>
        <v>0</v>
      </c>
      <c r="D90">
        <f>PPCL!O90</f>
        <v>0</v>
      </c>
      <c r="E90">
        <f>PPCL!P90</f>
        <v>0</v>
      </c>
      <c r="F90">
        <f t="shared" si="10"/>
        <v>65</v>
      </c>
      <c r="G90">
        <f t="shared" si="11"/>
        <v>0</v>
      </c>
      <c r="H90" s="112"/>
      <c r="I90">
        <f>BRPL_EOD!AG90+BRPL_EOD!AH90</f>
        <v>0</v>
      </c>
      <c r="J90">
        <f>BYPL_EOD!AG90+BYPL_EOD!AH90</f>
        <v>0</v>
      </c>
      <c r="K90">
        <f>MES_EOD!AG90+MES_EOD!AH90</f>
        <v>0</v>
      </c>
      <c r="L90">
        <f>NDMC_EOD!AG90+NDMC_EOD!AH90</f>
        <v>0</v>
      </c>
      <c r="M90">
        <f>TPDDL_EOD!AG90+TPDDL_EOD!AH90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PPCL!D91</f>
        <v>65</v>
      </c>
      <c r="C91">
        <f>PPCL!E91</f>
        <v>0</v>
      </c>
      <c r="D91">
        <f>PPCL!O91</f>
        <v>0</v>
      </c>
      <c r="E91">
        <f>PPCL!P91</f>
        <v>0</v>
      </c>
      <c r="F91">
        <f t="shared" si="10"/>
        <v>65</v>
      </c>
      <c r="G91">
        <f t="shared" si="11"/>
        <v>0</v>
      </c>
      <c r="H91" s="112"/>
      <c r="I91">
        <f>BRPL_EOD!AG91+BRPL_EOD!AH91</f>
        <v>0</v>
      </c>
      <c r="J91">
        <f>BYPL_EOD!AG91+BYPL_EOD!AH91</f>
        <v>0</v>
      </c>
      <c r="K91">
        <f>MES_EOD!AG91+MES_EOD!AH91</f>
        <v>0</v>
      </c>
      <c r="L91">
        <f>NDMC_EOD!AG91+NDMC_EOD!AH91</f>
        <v>0</v>
      </c>
      <c r="M91">
        <f>TPDDL_EOD!AG91+TPDDL_EOD!AH91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PPCL!D92</f>
        <v>65</v>
      </c>
      <c r="C92">
        <f>PPCL!E92</f>
        <v>0</v>
      </c>
      <c r="D92">
        <f>PPCL!O92</f>
        <v>0</v>
      </c>
      <c r="E92">
        <f>PPCL!P92</f>
        <v>0</v>
      </c>
      <c r="F92">
        <f t="shared" si="10"/>
        <v>65</v>
      </c>
      <c r="G92">
        <f t="shared" si="11"/>
        <v>0</v>
      </c>
      <c r="H92" s="112"/>
      <c r="I92">
        <f>BRPL_EOD!AG92+BRPL_EOD!AH92</f>
        <v>0</v>
      </c>
      <c r="J92">
        <f>BYPL_EOD!AG92+BYPL_EOD!AH92</f>
        <v>0</v>
      </c>
      <c r="K92">
        <f>MES_EOD!AG92+MES_EOD!AH92</f>
        <v>0</v>
      </c>
      <c r="L92">
        <f>NDMC_EOD!AG92+NDMC_EOD!AH92</f>
        <v>0</v>
      </c>
      <c r="M92">
        <f>TPDDL_EOD!AG92+TPDDL_EOD!AH92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PPCL!D93</f>
        <v>65</v>
      </c>
      <c r="C93">
        <f>PPCL!E93</f>
        <v>0</v>
      </c>
      <c r="D93">
        <f>PPCL!O93</f>
        <v>0</v>
      </c>
      <c r="E93">
        <f>PPCL!P93</f>
        <v>0</v>
      </c>
      <c r="F93">
        <f t="shared" si="10"/>
        <v>65</v>
      </c>
      <c r="G93">
        <f t="shared" si="11"/>
        <v>0</v>
      </c>
      <c r="H93" s="112"/>
      <c r="I93">
        <f>BRPL_EOD!AG93+BRPL_EOD!AH93</f>
        <v>0</v>
      </c>
      <c r="J93">
        <f>BYPL_EOD!AG93+BYPL_EOD!AH93</f>
        <v>0</v>
      </c>
      <c r="K93">
        <f>MES_EOD!AG93+MES_EOD!AH93</f>
        <v>0</v>
      </c>
      <c r="L93">
        <f>NDMC_EOD!AG93+NDMC_EOD!AH93</f>
        <v>0</v>
      </c>
      <c r="M93">
        <f>TPDDL_EOD!AG93+TPDDL_EOD!AH93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PPCL!D94</f>
        <v>65</v>
      </c>
      <c r="C94">
        <f>PPCL!E94</f>
        <v>0</v>
      </c>
      <c r="D94">
        <f>PPCL!O94</f>
        <v>0</v>
      </c>
      <c r="E94">
        <f>PPCL!P94</f>
        <v>0</v>
      </c>
      <c r="F94">
        <f t="shared" si="10"/>
        <v>65</v>
      </c>
      <c r="G94">
        <f t="shared" si="11"/>
        <v>0</v>
      </c>
      <c r="H94" s="112"/>
      <c r="I94">
        <f>BRPL_EOD!AG94+BRPL_EOD!AH94</f>
        <v>0</v>
      </c>
      <c r="J94">
        <f>BYPL_EOD!AG94+BYPL_EOD!AH94</f>
        <v>0</v>
      </c>
      <c r="K94">
        <f>MES_EOD!AG94+MES_EOD!AH94</f>
        <v>0</v>
      </c>
      <c r="L94">
        <f>NDMC_EOD!AG94+NDMC_EOD!AH94</f>
        <v>0</v>
      </c>
      <c r="M94">
        <f>TPDDL_EOD!AG94+TPDDL_EOD!AH94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PPCL!D95</f>
        <v>65</v>
      </c>
      <c r="C95">
        <f>PPCL!E95</f>
        <v>0</v>
      </c>
      <c r="D95">
        <f>PPCL!O95</f>
        <v>0</v>
      </c>
      <c r="E95">
        <f>PPCL!P95</f>
        <v>0</v>
      </c>
      <c r="F95">
        <f t="shared" si="10"/>
        <v>65</v>
      </c>
      <c r="G95">
        <f t="shared" si="11"/>
        <v>0</v>
      </c>
      <c r="H95" s="112"/>
      <c r="I95">
        <f>BRPL_EOD!AG95+BRPL_EOD!AH95</f>
        <v>0</v>
      </c>
      <c r="J95">
        <f>BYPL_EOD!AG95+BYPL_EOD!AH95</f>
        <v>0</v>
      </c>
      <c r="K95">
        <f>MES_EOD!AG95+MES_EOD!AH95</f>
        <v>0</v>
      </c>
      <c r="L95">
        <f>NDMC_EOD!AG95+NDMC_EOD!AH95</f>
        <v>0</v>
      </c>
      <c r="M95">
        <f>TPDDL_EOD!AG95+TPDDL_EOD!AH95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PPCL!D96</f>
        <v>65</v>
      </c>
      <c r="C96">
        <f>PPCL!E96</f>
        <v>0</v>
      </c>
      <c r="D96">
        <f>PPCL!O96</f>
        <v>0</v>
      </c>
      <c r="E96">
        <f>PPCL!P96</f>
        <v>0</v>
      </c>
      <c r="F96">
        <f t="shared" si="10"/>
        <v>65</v>
      </c>
      <c r="G96">
        <f t="shared" si="11"/>
        <v>0</v>
      </c>
      <c r="H96" s="112"/>
      <c r="I96">
        <f>BRPL_EOD!AG96+BRPL_EOD!AH96</f>
        <v>0</v>
      </c>
      <c r="J96">
        <f>BYPL_EOD!AG96+BYPL_EOD!AH96</f>
        <v>0</v>
      </c>
      <c r="K96">
        <f>MES_EOD!AG96+MES_EOD!AH96</f>
        <v>0</v>
      </c>
      <c r="L96">
        <f>NDMC_EOD!AG96+NDMC_EOD!AH96</f>
        <v>0</v>
      </c>
      <c r="M96">
        <f>TPDDL_EOD!AG96+TPDDL_EOD!AH96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PPCL!D97</f>
        <v>65</v>
      </c>
      <c r="C97">
        <f>PPCL!E97</f>
        <v>0</v>
      </c>
      <c r="D97">
        <f>PPCL!O97</f>
        <v>0</v>
      </c>
      <c r="E97">
        <f>PPCL!P97</f>
        <v>0</v>
      </c>
      <c r="F97">
        <f t="shared" si="10"/>
        <v>65</v>
      </c>
      <c r="G97">
        <f t="shared" si="11"/>
        <v>0</v>
      </c>
      <c r="H97" s="112"/>
      <c r="I97">
        <f>BRPL_EOD!AG97+BRPL_EOD!AH97</f>
        <v>0</v>
      </c>
      <c r="J97">
        <f>BYPL_EOD!AG97+BYPL_EOD!AH97</f>
        <v>0</v>
      </c>
      <c r="K97">
        <f>MES_EOD!AG97+MES_EOD!AH97</f>
        <v>0</v>
      </c>
      <c r="L97">
        <f>NDMC_EOD!AG97+NDMC_EOD!AH97</f>
        <v>0</v>
      </c>
      <c r="M97">
        <f>TPDDL_EOD!AG97+TPDDL_EOD!AH97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PPCL!D98</f>
        <v>65</v>
      </c>
      <c r="C98">
        <f>PPCL!E98</f>
        <v>0</v>
      </c>
      <c r="D98">
        <f>PPCL!O98</f>
        <v>0</v>
      </c>
      <c r="E98">
        <f>PPCL!P98</f>
        <v>0</v>
      </c>
      <c r="F98">
        <f t="shared" si="10"/>
        <v>65</v>
      </c>
      <c r="G98">
        <f t="shared" si="11"/>
        <v>0</v>
      </c>
      <c r="H98" s="112"/>
      <c r="I98">
        <f>BRPL_EOD!AG98+BRPL_EOD!AH98</f>
        <v>0</v>
      </c>
      <c r="J98">
        <f>BYPL_EOD!AG98+BYPL_EOD!AH98</f>
        <v>0</v>
      </c>
      <c r="K98">
        <f>MES_EOD!AG98+MES_EOD!AH98</f>
        <v>0</v>
      </c>
      <c r="L98">
        <f>NDMC_EOD!AG98+NDMC_EOD!AH98</f>
        <v>0</v>
      </c>
      <c r="M98">
        <f>TPDDL_EOD!AG98+TPDDL_EOD!AH98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1.56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1.56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X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4">
      <c r="A1" s="32">
        <f>[4]GT!A1</f>
        <v>43282</v>
      </c>
      <c r="B1" s="209" t="s">
        <v>153</v>
      </c>
      <c r="C1" s="209"/>
      <c r="D1" s="209" t="s">
        <v>278</v>
      </c>
      <c r="E1" s="209"/>
      <c r="H1" s="112"/>
      <c r="I1" s="209" t="s">
        <v>318</v>
      </c>
      <c r="J1" s="209"/>
      <c r="K1" s="209"/>
      <c r="L1" s="209"/>
      <c r="M1" s="209"/>
      <c r="N1" s="209"/>
      <c r="O1" s="113"/>
      <c r="P1" s="209" t="s">
        <v>319</v>
      </c>
      <c r="Q1" s="209"/>
      <c r="R1" s="209"/>
      <c r="S1" s="209"/>
      <c r="T1" s="209"/>
      <c r="U1" s="114"/>
      <c r="V1" s="112"/>
      <c r="X1" s="115"/>
    </row>
    <row r="2" spans="1:24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X2" s="116"/>
    </row>
    <row r="3" spans="1:24">
      <c r="A3" t="s">
        <v>45</v>
      </c>
      <c r="B3">
        <f>GT!B3</f>
        <v>40</v>
      </c>
      <c r="C3">
        <f>GT!C3</f>
        <v>50</v>
      </c>
      <c r="D3">
        <f>GT!M3</f>
        <v>36.6</v>
      </c>
      <c r="E3">
        <f>GT!N3</f>
        <v>0</v>
      </c>
      <c r="F3">
        <f>B3+C3</f>
        <v>90</v>
      </c>
      <c r="G3">
        <f>D3+E3-X3</f>
        <v>36.6</v>
      </c>
      <c r="H3" s="112"/>
      <c r="I3">
        <f>BRPL_EOD!AA3+BRPL_EOD!AB3</f>
        <v>15.23</v>
      </c>
      <c r="J3">
        <f>BYPL_EOD!AA3+BYPL_EOD!AB3</f>
        <v>8.34</v>
      </c>
      <c r="K3">
        <f>MES_EOD!AA3+MES_EOD!AB3</f>
        <v>0</v>
      </c>
      <c r="L3">
        <f>NDMC_EOD!AA3+NDMC_EOD!AB3</f>
        <v>1.98</v>
      </c>
      <c r="M3">
        <f>TPDDL_EOD!AA3+TPDDL_EOD!AB3</f>
        <v>11</v>
      </c>
      <c r="N3">
        <f t="shared" ref="N3:N66" si="0">SUM(I3:M3)</f>
        <v>36.549999999999997</v>
      </c>
      <c r="O3" s="112">
        <f t="shared" ref="O3:O66" si="1">G3-N3</f>
        <v>5.0000000000004263E-2</v>
      </c>
      <c r="P3">
        <v>15.250834473324216</v>
      </c>
      <c r="Q3">
        <v>8.3514090287277707</v>
      </c>
      <c r="R3">
        <v>0</v>
      </c>
      <c r="S3">
        <v>1.9827086183310536</v>
      </c>
      <c r="T3">
        <v>11.015047879616965</v>
      </c>
      <c r="U3" s="114">
        <f t="shared" ref="U3:U66" si="2">SUM(P3:T3)</f>
        <v>36.600000000000009</v>
      </c>
      <c r="V3" s="112">
        <f t="shared" ref="V3:V66" si="3">G3-U3</f>
        <v>0</v>
      </c>
      <c r="X3" s="117"/>
    </row>
    <row r="4" spans="1:24">
      <c r="A4" t="s">
        <v>46</v>
      </c>
      <c r="B4">
        <f>GT!B4</f>
        <v>40</v>
      </c>
      <c r="C4">
        <f>GT!C4</f>
        <v>50</v>
      </c>
      <c r="D4">
        <f>GT!M4</f>
        <v>36.6</v>
      </c>
      <c r="E4">
        <f>GT!N4</f>
        <v>0</v>
      </c>
      <c r="F4">
        <f t="shared" ref="F4:F67" si="4">B4+C4</f>
        <v>90</v>
      </c>
      <c r="G4">
        <f t="shared" ref="G4:G67" si="5">D4+E4-X4</f>
        <v>36.6</v>
      </c>
      <c r="H4" s="112"/>
      <c r="I4">
        <f>BRPL_EOD!AA4+BRPL_EOD!AB4</f>
        <v>15.23</v>
      </c>
      <c r="J4">
        <f>BYPL_EOD!AA4+BYPL_EOD!AB4</f>
        <v>8.34</v>
      </c>
      <c r="K4">
        <f>MES_EOD!AA4+MES_EOD!AB4</f>
        <v>0</v>
      </c>
      <c r="L4">
        <f>NDMC_EOD!AA4+NDMC_EOD!AB4</f>
        <v>1.98</v>
      </c>
      <c r="M4">
        <f>TPDDL_EOD!AA4+TPDDL_EOD!AB4</f>
        <v>11</v>
      </c>
      <c r="N4">
        <f t="shared" si="0"/>
        <v>36.549999999999997</v>
      </c>
      <c r="O4" s="112">
        <f t="shared" si="1"/>
        <v>5.0000000000004263E-2</v>
      </c>
      <c r="P4">
        <v>15.250834473324216</v>
      </c>
      <c r="Q4">
        <v>8.3514090287277707</v>
      </c>
      <c r="R4">
        <v>0</v>
      </c>
      <c r="S4">
        <v>1.9827086183310536</v>
      </c>
      <c r="T4">
        <v>11.015047879616965</v>
      </c>
      <c r="U4" s="114">
        <f t="shared" si="2"/>
        <v>36.600000000000009</v>
      </c>
      <c r="V4" s="112">
        <f t="shared" si="3"/>
        <v>0</v>
      </c>
      <c r="X4" s="117"/>
    </row>
    <row r="5" spans="1:24">
      <c r="A5" t="s">
        <v>47</v>
      </c>
      <c r="B5">
        <f>GT!B5</f>
        <v>40</v>
      </c>
      <c r="C5">
        <f>GT!C5</f>
        <v>50</v>
      </c>
      <c r="D5">
        <f>GT!M5</f>
        <v>36.6</v>
      </c>
      <c r="E5">
        <f>GT!N5</f>
        <v>0</v>
      </c>
      <c r="F5">
        <f t="shared" si="4"/>
        <v>90</v>
      </c>
      <c r="G5">
        <f t="shared" si="5"/>
        <v>36.6</v>
      </c>
      <c r="H5" s="112"/>
      <c r="I5">
        <f>BRPL_EOD!AA5+BRPL_EOD!AB5</f>
        <v>15.23</v>
      </c>
      <c r="J5">
        <f>BYPL_EOD!AA5+BYPL_EOD!AB5</f>
        <v>8.34</v>
      </c>
      <c r="K5">
        <f>MES_EOD!AA5+MES_EOD!AB5</f>
        <v>0</v>
      </c>
      <c r="L5">
        <f>NDMC_EOD!AA5+NDMC_EOD!AB5</f>
        <v>1.98</v>
      </c>
      <c r="M5">
        <f>TPDDL_EOD!AA5+TPDDL_EOD!AB5</f>
        <v>11</v>
      </c>
      <c r="N5">
        <f t="shared" si="0"/>
        <v>36.549999999999997</v>
      </c>
      <c r="O5" s="112">
        <f t="shared" si="1"/>
        <v>5.0000000000004263E-2</v>
      </c>
      <c r="P5">
        <v>15.250834473324216</v>
      </c>
      <c r="Q5">
        <v>8.3514090287277707</v>
      </c>
      <c r="R5">
        <v>0</v>
      </c>
      <c r="S5">
        <v>1.9827086183310536</v>
      </c>
      <c r="T5">
        <v>11.015047879616965</v>
      </c>
      <c r="U5" s="114">
        <f t="shared" si="2"/>
        <v>36.600000000000009</v>
      </c>
      <c r="V5" s="112">
        <f t="shared" si="3"/>
        <v>0</v>
      </c>
      <c r="X5" s="117"/>
    </row>
    <row r="6" spans="1:24">
      <c r="A6" t="s">
        <v>48</v>
      </c>
      <c r="B6">
        <f>GT!B6</f>
        <v>40</v>
      </c>
      <c r="C6">
        <f>GT!C6</f>
        <v>50</v>
      </c>
      <c r="D6">
        <f>GT!M6</f>
        <v>36.6</v>
      </c>
      <c r="E6">
        <f>GT!N6</f>
        <v>0</v>
      </c>
      <c r="F6">
        <f t="shared" si="4"/>
        <v>90</v>
      </c>
      <c r="G6">
        <f t="shared" si="5"/>
        <v>36.6</v>
      </c>
      <c r="H6" s="112"/>
      <c r="I6">
        <f>BRPL_EOD!AA6+BRPL_EOD!AB6</f>
        <v>15.23</v>
      </c>
      <c r="J6">
        <f>BYPL_EOD!AA6+BYPL_EOD!AB6</f>
        <v>8.34</v>
      </c>
      <c r="K6">
        <f>MES_EOD!AA6+MES_EOD!AB6</f>
        <v>0</v>
      </c>
      <c r="L6">
        <f>NDMC_EOD!AA6+NDMC_EOD!AB6</f>
        <v>1.98</v>
      </c>
      <c r="M6">
        <f>TPDDL_EOD!AA6+TPDDL_EOD!AB6</f>
        <v>11</v>
      </c>
      <c r="N6">
        <f t="shared" si="0"/>
        <v>36.549999999999997</v>
      </c>
      <c r="O6" s="112">
        <f t="shared" si="1"/>
        <v>5.0000000000004263E-2</v>
      </c>
      <c r="P6">
        <v>15.250834473324216</v>
      </c>
      <c r="Q6">
        <v>8.3514090287277707</v>
      </c>
      <c r="R6">
        <v>0</v>
      </c>
      <c r="S6">
        <v>1.9827086183310536</v>
      </c>
      <c r="T6">
        <v>11.015047879616965</v>
      </c>
      <c r="U6" s="114">
        <f t="shared" si="2"/>
        <v>36.600000000000009</v>
      </c>
      <c r="V6" s="112">
        <f t="shared" si="3"/>
        <v>0</v>
      </c>
      <c r="X6" s="117"/>
    </row>
    <row r="7" spans="1:24">
      <c r="A7" t="s">
        <v>49</v>
      </c>
      <c r="B7">
        <f>GT!B7</f>
        <v>40</v>
      </c>
      <c r="C7">
        <f>GT!C7</f>
        <v>50</v>
      </c>
      <c r="D7">
        <f>GT!M7</f>
        <v>36.6</v>
      </c>
      <c r="E7">
        <f>GT!N7</f>
        <v>0</v>
      </c>
      <c r="F7">
        <f t="shared" si="4"/>
        <v>90</v>
      </c>
      <c r="G7">
        <f t="shared" si="5"/>
        <v>36.6</v>
      </c>
      <c r="H7" s="112"/>
      <c r="I7">
        <f>BRPL_EOD!AA7+BRPL_EOD!AB7</f>
        <v>15.23</v>
      </c>
      <c r="J7">
        <f>BYPL_EOD!AA7+BYPL_EOD!AB7</f>
        <v>8.34</v>
      </c>
      <c r="K7">
        <f>MES_EOD!AA7+MES_EOD!AB7</f>
        <v>0</v>
      </c>
      <c r="L7">
        <f>NDMC_EOD!AA7+NDMC_EOD!AB7</f>
        <v>1.98</v>
      </c>
      <c r="M7">
        <f>TPDDL_EOD!AA7+TPDDL_EOD!AB7</f>
        <v>11</v>
      </c>
      <c r="N7">
        <f t="shared" si="0"/>
        <v>36.549999999999997</v>
      </c>
      <c r="O7" s="112">
        <f t="shared" si="1"/>
        <v>5.0000000000004263E-2</v>
      </c>
      <c r="P7">
        <v>15.250834473324216</v>
      </c>
      <c r="Q7">
        <v>8.3514090287277707</v>
      </c>
      <c r="R7">
        <v>0</v>
      </c>
      <c r="S7">
        <v>1.9827086183310536</v>
      </c>
      <c r="T7">
        <v>11.015047879616965</v>
      </c>
      <c r="U7" s="114">
        <f t="shared" si="2"/>
        <v>36.600000000000009</v>
      </c>
      <c r="V7" s="112">
        <f t="shared" si="3"/>
        <v>0</v>
      </c>
      <c r="X7" s="117"/>
    </row>
    <row r="8" spans="1:24">
      <c r="A8" t="s">
        <v>50</v>
      </c>
      <c r="B8">
        <f>GT!B8</f>
        <v>40</v>
      </c>
      <c r="C8">
        <f>GT!C8</f>
        <v>50</v>
      </c>
      <c r="D8">
        <f>GT!M8</f>
        <v>36.6</v>
      </c>
      <c r="E8">
        <f>GT!N8</f>
        <v>0</v>
      </c>
      <c r="F8">
        <f t="shared" si="4"/>
        <v>90</v>
      </c>
      <c r="G8">
        <f t="shared" si="5"/>
        <v>36.6</v>
      </c>
      <c r="H8" s="112"/>
      <c r="I8">
        <f>BRPL_EOD!AA8+BRPL_EOD!AB8</f>
        <v>15.23</v>
      </c>
      <c r="J8">
        <f>BYPL_EOD!AA8+BYPL_EOD!AB8</f>
        <v>8.34</v>
      </c>
      <c r="K8">
        <f>MES_EOD!AA8+MES_EOD!AB8</f>
        <v>0</v>
      </c>
      <c r="L8">
        <f>NDMC_EOD!AA8+NDMC_EOD!AB8</f>
        <v>1.98</v>
      </c>
      <c r="M8">
        <f>TPDDL_EOD!AA8+TPDDL_EOD!AB8</f>
        <v>11</v>
      </c>
      <c r="N8">
        <f t="shared" si="0"/>
        <v>36.549999999999997</v>
      </c>
      <c r="O8" s="112">
        <f t="shared" si="1"/>
        <v>5.0000000000004263E-2</v>
      </c>
      <c r="P8">
        <v>15.250834473324216</v>
      </c>
      <c r="Q8">
        <v>8.3514090287277707</v>
      </c>
      <c r="R8">
        <v>0</v>
      </c>
      <c r="S8">
        <v>1.9827086183310536</v>
      </c>
      <c r="T8">
        <v>11.015047879616965</v>
      </c>
      <c r="U8" s="114">
        <f t="shared" si="2"/>
        <v>36.600000000000009</v>
      </c>
      <c r="V8" s="112">
        <f t="shared" si="3"/>
        <v>0</v>
      </c>
      <c r="X8" s="117"/>
    </row>
    <row r="9" spans="1:24">
      <c r="A9" t="s">
        <v>51</v>
      </c>
      <c r="B9">
        <f>GT!B9</f>
        <v>40</v>
      </c>
      <c r="C9">
        <f>GT!C9</f>
        <v>50</v>
      </c>
      <c r="D9">
        <f>GT!M9</f>
        <v>36.6</v>
      </c>
      <c r="E9">
        <f>GT!N9</f>
        <v>0</v>
      </c>
      <c r="F9">
        <f t="shared" si="4"/>
        <v>90</v>
      </c>
      <c r="G9">
        <f t="shared" si="5"/>
        <v>36.6</v>
      </c>
      <c r="H9" s="112"/>
      <c r="I9">
        <f>BRPL_EOD!AA9+BRPL_EOD!AB9</f>
        <v>15.23</v>
      </c>
      <c r="J9">
        <f>BYPL_EOD!AA9+BYPL_EOD!AB9</f>
        <v>8.34</v>
      </c>
      <c r="K9">
        <f>MES_EOD!AA9+MES_EOD!AB9</f>
        <v>0</v>
      </c>
      <c r="L9">
        <f>NDMC_EOD!AA9+NDMC_EOD!AB9</f>
        <v>1.98</v>
      </c>
      <c r="M9">
        <f>TPDDL_EOD!AA9+TPDDL_EOD!AB9</f>
        <v>11</v>
      </c>
      <c r="N9">
        <f t="shared" si="0"/>
        <v>36.549999999999997</v>
      </c>
      <c r="O9" s="112">
        <f t="shared" si="1"/>
        <v>5.0000000000004263E-2</v>
      </c>
      <c r="P9">
        <v>15.250834473324216</v>
      </c>
      <c r="Q9">
        <v>8.3514090287277707</v>
      </c>
      <c r="R9">
        <v>0</v>
      </c>
      <c r="S9">
        <v>1.9827086183310536</v>
      </c>
      <c r="T9">
        <v>11.015047879616965</v>
      </c>
      <c r="U9" s="114">
        <f t="shared" si="2"/>
        <v>36.600000000000009</v>
      </c>
      <c r="V9" s="112">
        <f t="shared" si="3"/>
        <v>0</v>
      </c>
      <c r="X9" s="117"/>
    </row>
    <row r="10" spans="1:24">
      <c r="A10" t="s">
        <v>52</v>
      </c>
      <c r="B10">
        <f>GT!B10</f>
        <v>40</v>
      </c>
      <c r="C10">
        <f>GT!C10</f>
        <v>50</v>
      </c>
      <c r="D10">
        <f>GT!M10</f>
        <v>36.6</v>
      </c>
      <c r="E10">
        <f>GT!N10</f>
        <v>0</v>
      </c>
      <c r="F10">
        <f t="shared" si="4"/>
        <v>90</v>
      </c>
      <c r="G10">
        <f t="shared" si="5"/>
        <v>36.6</v>
      </c>
      <c r="H10" s="112"/>
      <c r="I10">
        <f>BRPL_EOD!AA10+BRPL_EOD!AB10</f>
        <v>15.23</v>
      </c>
      <c r="J10">
        <f>BYPL_EOD!AA10+BYPL_EOD!AB10</f>
        <v>8.34</v>
      </c>
      <c r="K10">
        <f>MES_EOD!AA10+MES_EOD!AB10</f>
        <v>0</v>
      </c>
      <c r="L10">
        <f>NDMC_EOD!AA10+NDMC_EOD!AB10</f>
        <v>1.98</v>
      </c>
      <c r="M10">
        <f>TPDDL_EOD!AA10+TPDDL_EOD!AB10</f>
        <v>11</v>
      </c>
      <c r="N10">
        <f t="shared" si="0"/>
        <v>36.549999999999997</v>
      </c>
      <c r="O10" s="112">
        <f t="shared" si="1"/>
        <v>5.0000000000004263E-2</v>
      </c>
      <c r="P10">
        <v>15.250834473324216</v>
      </c>
      <c r="Q10">
        <v>8.3514090287277707</v>
      </c>
      <c r="R10">
        <v>0</v>
      </c>
      <c r="S10">
        <v>1.9827086183310536</v>
      </c>
      <c r="T10">
        <v>11.015047879616965</v>
      </c>
      <c r="U10" s="114">
        <f t="shared" si="2"/>
        <v>36.600000000000009</v>
      </c>
      <c r="V10" s="112">
        <f t="shared" si="3"/>
        <v>0</v>
      </c>
      <c r="X10" s="117"/>
    </row>
    <row r="11" spans="1:24">
      <c r="A11" t="s">
        <v>53</v>
      </c>
      <c r="B11">
        <f>GT!B11</f>
        <v>40</v>
      </c>
      <c r="C11">
        <f>GT!C11</f>
        <v>50</v>
      </c>
      <c r="D11">
        <f>GT!M11</f>
        <v>36.6</v>
      </c>
      <c r="E11">
        <f>GT!N11</f>
        <v>0</v>
      </c>
      <c r="F11">
        <f t="shared" si="4"/>
        <v>90</v>
      </c>
      <c r="G11">
        <f t="shared" si="5"/>
        <v>36.6</v>
      </c>
      <c r="H11" s="112"/>
      <c r="I11">
        <f>BRPL_EOD!AA11+BRPL_EOD!AB11</f>
        <v>15.23</v>
      </c>
      <c r="J11">
        <f>BYPL_EOD!AA11+BYPL_EOD!AB11</f>
        <v>8.34</v>
      </c>
      <c r="K11">
        <f>MES_EOD!AA11+MES_EOD!AB11</f>
        <v>0</v>
      </c>
      <c r="L11">
        <f>NDMC_EOD!AA11+NDMC_EOD!AB11</f>
        <v>1.98</v>
      </c>
      <c r="M11">
        <f>TPDDL_EOD!AA11+TPDDL_EOD!AB11</f>
        <v>11</v>
      </c>
      <c r="N11">
        <f t="shared" si="0"/>
        <v>36.549999999999997</v>
      </c>
      <c r="O11" s="112">
        <f t="shared" si="1"/>
        <v>5.0000000000004263E-2</v>
      </c>
      <c r="P11">
        <v>15.250834473324216</v>
      </c>
      <c r="Q11">
        <v>8.3514090287277707</v>
      </c>
      <c r="R11">
        <v>0</v>
      </c>
      <c r="S11">
        <v>1.9827086183310536</v>
      </c>
      <c r="T11">
        <v>11.015047879616965</v>
      </c>
      <c r="U11" s="114">
        <f t="shared" si="2"/>
        <v>36.600000000000009</v>
      </c>
      <c r="V11" s="112">
        <f t="shared" si="3"/>
        <v>0</v>
      </c>
      <c r="X11" s="117"/>
    </row>
    <row r="12" spans="1:24">
      <c r="A12" t="s">
        <v>54</v>
      </c>
      <c r="B12">
        <f>GT!B12</f>
        <v>40</v>
      </c>
      <c r="C12">
        <f>GT!C12</f>
        <v>50</v>
      </c>
      <c r="D12">
        <f>GT!M12</f>
        <v>36.6</v>
      </c>
      <c r="E12">
        <f>GT!N12</f>
        <v>0</v>
      </c>
      <c r="F12">
        <f t="shared" si="4"/>
        <v>90</v>
      </c>
      <c r="G12">
        <f t="shared" si="5"/>
        <v>36.6</v>
      </c>
      <c r="H12" s="112"/>
      <c r="I12">
        <f>BRPL_EOD!AA12+BRPL_EOD!AB12</f>
        <v>15.73</v>
      </c>
      <c r="J12">
        <f>BYPL_EOD!AA12+BYPL_EOD!AB12</f>
        <v>8.61</v>
      </c>
      <c r="K12">
        <f>MES_EOD!AA12+MES_EOD!AB12</f>
        <v>0</v>
      </c>
      <c r="L12">
        <f>NDMC_EOD!AA12+NDMC_EOD!AB12</f>
        <v>1.98</v>
      </c>
      <c r="M12">
        <f>TPDDL_EOD!AA12+TPDDL_EOD!AB12</f>
        <v>11.24</v>
      </c>
      <c r="N12">
        <f t="shared" si="0"/>
        <v>37.56</v>
      </c>
      <c r="O12" s="112">
        <f t="shared" si="1"/>
        <v>-0.96000000000000085</v>
      </c>
      <c r="P12">
        <v>15.327955271565495</v>
      </c>
      <c r="Q12">
        <v>8.3899361022364207</v>
      </c>
      <c r="R12">
        <v>0</v>
      </c>
      <c r="S12">
        <v>1.9293929712460063</v>
      </c>
      <c r="T12">
        <v>10.952715654952076</v>
      </c>
      <c r="U12" s="114">
        <f t="shared" si="2"/>
        <v>36.599999999999994</v>
      </c>
      <c r="V12" s="112">
        <f t="shared" si="3"/>
        <v>0</v>
      </c>
      <c r="X12" s="117"/>
    </row>
    <row r="13" spans="1:24">
      <c r="A13" t="s">
        <v>55</v>
      </c>
      <c r="B13">
        <f>GT!B13</f>
        <v>40</v>
      </c>
      <c r="C13">
        <f>GT!C13</f>
        <v>50</v>
      </c>
      <c r="D13">
        <f>GT!M13</f>
        <v>36.6</v>
      </c>
      <c r="E13">
        <f>GT!N13</f>
        <v>0</v>
      </c>
      <c r="F13">
        <f t="shared" si="4"/>
        <v>90</v>
      </c>
      <c r="G13">
        <f t="shared" si="5"/>
        <v>36.6</v>
      </c>
      <c r="H13" s="112"/>
      <c r="I13">
        <f>BRPL_EOD!AA13+BRPL_EOD!AB13</f>
        <v>15.73</v>
      </c>
      <c r="J13">
        <f>BYPL_EOD!AA13+BYPL_EOD!AB13</f>
        <v>8.61</v>
      </c>
      <c r="K13">
        <f>MES_EOD!AA13+MES_EOD!AB13</f>
        <v>0</v>
      </c>
      <c r="L13">
        <f>NDMC_EOD!AA13+NDMC_EOD!AB13</f>
        <v>1.98</v>
      </c>
      <c r="M13">
        <f>TPDDL_EOD!AA13+TPDDL_EOD!AB13</f>
        <v>11.24</v>
      </c>
      <c r="N13">
        <f t="shared" si="0"/>
        <v>37.56</v>
      </c>
      <c r="O13" s="112">
        <f t="shared" si="1"/>
        <v>-0.96000000000000085</v>
      </c>
      <c r="P13">
        <v>15.327955271565495</v>
      </c>
      <c r="Q13">
        <v>8.3899361022364207</v>
      </c>
      <c r="R13">
        <v>0</v>
      </c>
      <c r="S13">
        <v>1.9293929712460063</v>
      </c>
      <c r="T13">
        <v>10.952715654952076</v>
      </c>
      <c r="U13" s="114">
        <f t="shared" si="2"/>
        <v>36.599999999999994</v>
      </c>
      <c r="V13" s="112">
        <f t="shared" si="3"/>
        <v>0</v>
      </c>
      <c r="X13" s="117"/>
    </row>
    <row r="14" spans="1:24">
      <c r="A14" t="s">
        <v>56</v>
      </c>
      <c r="B14">
        <f>GT!B14</f>
        <v>40</v>
      </c>
      <c r="C14">
        <f>GT!C14</f>
        <v>50</v>
      </c>
      <c r="D14">
        <f>GT!M14</f>
        <v>36.6</v>
      </c>
      <c r="E14">
        <f>GT!N14</f>
        <v>0</v>
      </c>
      <c r="F14">
        <f t="shared" si="4"/>
        <v>90</v>
      </c>
      <c r="G14">
        <f t="shared" si="5"/>
        <v>36.6</v>
      </c>
      <c r="H14" s="112"/>
      <c r="I14">
        <f>BRPL_EOD!AA14+BRPL_EOD!AB14</f>
        <v>15.73</v>
      </c>
      <c r="J14">
        <f>BYPL_EOD!AA14+BYPL_EOD!AB14</f>
        <v>8.61</v>
      </c>
      <c r="K14">
        <f>MES_EOD!AA14+MES_EOD!AB14</f>
        <v>0</v>
      </c>
      <c r="L14">
        <f>NDMC_EOD!AA14+NDMC_EOD!AB14</f>
        <v>1.98</v>
      </c>
      <c r="M14">
        <f>TPDDL_EOD!AA14+TPDDL_EOD!AB14</f>
        <v>11.24</v>
      </c>
      <c r="N14">
        <f t="shared" si="0"/>
        <v>37.56</v>
      </c>
      <c r="O14" s="112">
        <f t="shared" si="1"/>
        <v>-0.96000000000000085</v>
      </c>
      <c r="P14">
        <v>15.327955271565495</v>
      </c>
      <c r="Q14">
        <v>8.3899361022364207</v>
      </c>
      <c r="R14">
        <v>0</v>
      </c>
      <c r="S14">
        <v>1.9293929712460063</v>
      </c>
      <c r="T14">
        <v>10.952715654952076</v>
      </c>
      <c r="U14" s="114">
        <f t="shared" si="2"/>
        <v>36.599999999999994</v>
      </c>
      <c r="V14" s="112">
        <f t="shared" si="3"/>
        <v>0</v>
      </c>
      <c r="X14" s="117"/>
    </row>
    <row r="15" spans="1:24">
      <c r="A15" t="s">
        <v>57</v>
      </c>
      <c r="B15">
        <f>GT!B15</f>
        <v>40</v>
      </c>
      <c r="C15">
        <f>GT!C15</f>
        <v>50</v>
      </c>
      <c r="D15">
        <f>GT!M15</f>
        <v>36.6</v>
      </c>
      <c r="E15">
        <f>GT!N15</f>
        <v>0</v>
      </c>
      <c r="F15">
        <f t="shared" si="4"/>
        <v>90</v>
      </c>
      <c r="G15">
        <f t="shared" si="5"/>
        <v>36.6</v>
      </c>
      <c r="H15" s="112"/>
      <c r="I15">
        <f>BRPL_EOD!AA15+BRPL_EOD!AB15</f>
        <v>15.73</v>
      </c>
      <c r="J15">
        <f>BYPL_EOD!AA15+BYPL_EOD!AB15</f>
        <v>8.61</v>
      </c>
      <c r="K15">
        <f>MES_EOD!AA15+MES_EOD!AB15</f>
        <v>0</v>
      </c>
      <c r="L15">
        <f>NDMC_EOD!AA15+NDMC_EOD!AB15</f>
        <v>1.98</v>
      </c>
      <c r="M15">
        <f>TPDDL_EOD!AA15+TPDDL_EOD!AB15</f>
        <v>11.24</v>
      </c>
      <c r="N15">
        <f t="shared" si="0"/>
        <v>37.56</v>
      </c>
      <c r="O15" s="112">
        <f t="shared" si="1"/>
        <v>-0.96000000000000085</v>
      </c>
      <c r="P15">
        <v>15.327955271565495</v>
      </c>
      <c r="Q15">
        <v>8.3899361022364207</v>
      </c>
      <c r="R15">
        <v>0</v>
      </c>
      <c r="S15">
        <v>1.9293929712460063</v>
      </c>
      <c r="T15">
        <v>10.952715654952076</v>
      </c>
      <c r="U15" s="114">
        <f t="shared" si="2"/>
        <v>36.599999999999994</v>
      </c>
      <c r="V15" s="112">
        <f t="shared" si="3"/>
        <v>0</v>
      </c>
      <c r="X15" s="117"/>
    </row>
    <row r="16" spans="1:24">
      <c r="A16" t="s">
        <v>58</v>
      </c>
      <c r="B16">
        <f>GT!B16</f>
        <v>40</v>
      </c>
      <c r="C16">
        <f>GT!C16</f>
        <v>50</v>
      </c>
      <c r="D16">
        <f>GT!M16</f>
        <v>36.6</v>
      </c>
      <c r="E16">
        <f>GT!N16</f>
        <v>0</v>
      </c>
      <c r="F16">
        <f t="shared" si="4"/>
        <v>90</v>
      </c>
      <c r="G16">
        <f t="shared" si="5"/>
        <v>36.6</v>
      </c>
      <c r="H16" s="112"/>
      <c r="I16">
        <f>BRPL_EOD!AA16+BRPL_EOD!AB16</f>
        <v>15.73</v>
      </c>
      <c r="J16">
        <f>BYPL_EOD!AA16+BYPL_EOD!AB16</f>
        <v>8.61</v>
      </c>
      <c r="K16">
        <f>MES_EOD!AA16+MES_EOD!AB16</f>
        <v>0</v>
      </c>
      <c r="L16">
        <f>NDMC_EOD!AA16+NDMC_EOD!AB16</f>
        <v>1.98</v>
      </c>
      <c r="M16">
        <f>TPDDL_EOD!AA16+TPDDL_EOD!AB16</f>
        <v>11.24</v>
      </c>
      <c r="N16">
        <f t="shared" si="0"/>
        <v>37.56</v>
      </c>
      <c r="O16" s="112">
        <f t="shared" si="1"/>
        <v>-0.96000000000000085</v>
      </c>
      <c r="P16">
        <v>15.327955271565495</v>
      </c>
      <c r="Q16">
        <v>8.3899361022364207</v>
      </c>
      <c r="R16">
        <v>0</v>
      </c>
      <c r="S16">
        <v>1.9293929712460063</v>
      </c>
      <c r="T16">
        <v>10.952715654952076</v>
      </c>
      <c r="U16" s="114">
        <f t="shared" si="2"/>
        <v>36.599999999999994</v>
      </c>
      <c r="V16" s="112">
        <f t="shared" si="3"/>
        <v>0</v>
      </c>
      <c r="X16" s="117"/>
    </row>
    <row r="17" spans="1:24">
      <c r="A17" t="s">
        <v>59</v>
      </c>
      <c r="B17">
        <f>GT!B17</f>
        <v>40</v>
      </c>
      <c r="C17">
        <f>GT!C17</f>
        <v>50</v>
      </c>
      <c r="D17">
        <f>GT!M17</f>
        <v>36.6</v>
      </c>
      <c r="E17">
        <f>GT!N17</f>
        <v>0</v>
      </c>
      <c r="F17">
        <f t="shared" si="4"/>
        <v>90</v>
      </c>
      <c r="G17">
        <f t="shared" si="5"/>
        <v>36.6</v>
      </c>
      <c r="H17" s="112"/>
      <c r="I17">
        <f>BRPL_EOD!AA17+BRPL_EOD!AB17</f>
        <v>15.73</v>
      </c>
      <c r="J17">
        <f>BYPL_EOD!AA17+BYPL_EOD!AB17</f>
        <v>8.61</v>
      </c>
      <c r="K17">
        <f>MES_EOD!AA17+MES_EOD!AB17</f>
        <v>0</v>
      </c>
      <c r="L17">
        <f>NDMC_EOD!AA17+NDMC_EOD!AB17</f>
        <v>1.98</v>
      </c>
      <c r="M17">
        <f>TPDDL_EOD!AA17+TPDDL_EOD!AB17</f>
        <v>11.24</v>
      </c>
      <c r="N17">
        <f t="shared" si="0"/>
        <v>37.56</v>
      </c>
      <c r="O17" s="112">
        <f t="shared" si="1"/>
        <v>-0.96000000000000085</v>
      </c>
      <c r="P17">
        <v>15.327955271565495</v>
      </c>
      <c r="Q17">
        <v>8.3899361022364207</v>
      </c>
      <c r="R17">
        <v>0</v>
      </c>
      <c r="S17">
        <v>1.9293929712460063</v>
      </c>
      <c r="T17">
        <v>10.952715654952076</v>
      </c>
      <c r="U17" s="114">
        <f t="shared" si="2"/>
        <v>36.599999999999994</v>
      </c>
      <c r="V17" s="112">
        <f t="shared" si="3"/>
        <v>0</v>
      </c>
      <c r="X17" s="117"/>
    </row>
    <row r="18" spans="1:24">
      <c r="A18" t="s">
        <v>60</v>
      </c>
      <c r="B18">
        <f>GT!B18</f>
        <v>40</v>
      </c>
      <c r="C18">
        <f>GT!C18</f>
        <v>50</v>
      </c>
      <c r="D18">
        <f>GT!M18</f>
        <v>36.6</v>
      </c>
      <c r="E18">
        <f>GT!N18</f>
        <v>0</v>
      </c>
      <c r="F18">
        <f t="shared" si="4"/>
        <v>90</v>
      </c>
      <c r="G18">
        <f t="shared" si="5"/>
        <v>36.6</v>
      </c>
      <c r="H18" s="112"/>
      <c r="I18">
        <f>BRPL_EOD!AA18+BRPL_EOD!AB18</f>
        <v>15.73</v>
      </c>
      <c r="J18">
        <f>BYPL_EOD!AA18+BYPL_EOD!AB18</f>
        <v>8.61</v>
      </c>
      <c r="K18">
        <f>MES_EOD!AA18+MES_EOD!AB18</f>
        <v>0</v>
      </c>
      <c r="L18">
        <f>NDMC_EOD!AA18+NDMC_EOD!AB18</f>
        <v>1.98</v>
      </c>
      <c r="M18">
        <f>TPDDL_EOD!AA18+TPDDL_EOD!AB18</f>
        <v>11.24</v>
      </c>
      <c r="N18">
        <f t="shared" si="0"/>
        <v>37.56</v>
      </c>
      <c r="O18" s="112">
        <f t="shared" si="1"/>
        <v>-0.96000000000000085</v>
      </c>
      <c r="P18">
        <v>15.327955271565495</v>
      </c>
      <c r="Q18">
        <v>8.3899361022364207</v>
      </c>
      <c r="R18">
        <v>0</v>
      </c>
      <c r="S18">
        <v>1.9293929712460063</v>
      </c>
      <c r="T18">
        <v>10.952715654952076</v>
      </c>
      <c r="U18" s="114">
        <f t="shared" si="2"/>
        <v>36.599999999999994</v>
      </c>
      <c r="V18" s="112">
        <f t="shared" si="3"/>
        <v>0</v>
      </c>
      <c r="X18" s="117"/>
    </row>
    <row r="19" spans="1:24">
      <c r="A19" t="s">
        <v>61</v>
      </c>
      <c r="B19">
        <f>GT!B19</f>
        <v>40</v>
      </c>
      <c r="C19">
        <f>GT!C19</f>
        <v>50</v>
      </c>
      <c r="D19">
        <f>GT!M19</f>
        <v>36.6</v>
      </c>
      <c r="E19">
        <f>GT!N19</f>
        <v>0</v>
      </c>
      <c r="F19">
        <f t="shared" si="4"/>
        <v>90</v>
      </c>
      <c r="G19">
        <f t="shared" si="5"/>
        <v>36.6</v>
      </c>
      <c r="H19" s="112"/>
      <c r="I19">
        <f>BRPL_EOD!AA19+BRPL_EOD!AB19</f>
        <v>15.73</v>
      </c>
      <c r="J19">
        <f>BYPL_EOD!AA19+BYPL_EOD!AB19</f>
        <v>8.61</v>
      </c>
      <c r="K19">
        <f>MES_EOD!AA19+MES_EOD!AB19</f>
        <v>0</v>
      </c>
      <c r="L19">
        <f>NDMC_EOD!AA19+NDMC_EOD!AB19</f>
        <v>1.98</v>
      </c>
      <c r="M19">
        <f>TPDDL_EOD!AA19+TPDDL_EOD!AB19</f>
        <v>11.24</v>
      </c>
      <c r="N19">
        <f t="shared" si="0"/>
        <v>37.56</v>
      </c>
      <c r="O19" s="112">
        <f t="shared" si="1"/>
        <v>-0.96000000000000085</v>
      </c>
      <c r="P19">
        <v>15.327955271565495</v>
      </c>
      <c r="Q19">
        <v>8.3899361022364207</v>
      </c>
      <c r="R19">
        <v>0</v>
      </c>
      <c r="S19">
        <v>1.9293929712460063</v>
      </c>
      <c r="T19">
        <v>10.952715654952076</v>
      </c>
      <c r="U19" s="114">
        <f t="shared" si="2"/>
        <v>36.599999999999994</v>
      </c>
      <c r="V19" s="112">
        <f t="shared" si="3"/>
        <v>0</v>
      </c>
      <c r="X19" s="117"/>
    </row>
    <row r="20" spans="1:24">
      <c r="A20" t="s">
        <v>62</v>
      </c>
      <c r="B20">
        <f>GT!B20</f>
        <v>40</v>
      </c>
      <c r="C20">
        <f>GT!C20</f>
        <v>50</v>
      </c>
      <c r="D20">
        <f>GT!M20</f>
        <v>37.6</v>
      </c>
      <c r="E20">
        <f>GT!N20</f>
        <v>0</v>
      </c>
      <c r="F20">
        <f t="shared" si="4"/>
        <v>90</v>
      </c>
      <c r="G20">
        <f t="shared" si="5"/>
        <v>37.6</v>
      </c>
      <c r="H20" s="112"/>
      <c r="I20">
        <f>BRPL_EOD!AA20+BRPL_EOD!AB20</f>
        <v>15.73</v>
      </c>
      <c r="J20">
        <f>BYPL_EOD!AA20+BYPL_EOD!AB20</f>
        <v>8.61</v>
      </c>
      <c r="K20">
        <f>MES_EOD!AA20+MES_EOD!AB20</f>
        <v>0</v>
      </c>
      <c r="L20">
        <f>NDMC_EOD!AA20+NDMC_EOD!AB20</f>
        <v>1.98</v>
      </c>
      <c r="M20">
        <f>TPDDL_EOD!AA20+TPDDL_EOD!AB20</f>
        <v>11.24</v>
      </c>
      <c r="N20">
        <f t="shared" si="0"/>
        <v>37.56</v>
      </c>
      <c r="O20" s="112">
        <f t="shared" si="1"/>
        <v>3.9999999999999147E-2</v>
      </c>
      <c r="P20">
        <v>15.746751863684771</v>
      </c>
      <c r="Q20">
        <v>8.6191693290734825</v>
      </c>
      <c r="R20">
        <v>0</v>
      </c>
      <c r="S20">
        <v>1.9821086261980829</v>
      </c>
      <c r="T20">
        <v>11.251970181043664</v>
      </c>
      <c r="U20" s="114">
        <f t="shared" si="2"/>
        <v>37.6</v>
      </c>
      <c r="V20" s="112">
        <f t="shared" si="3"/>
        <v>0</v>
      </c>
      <c r="X20" s="117"/>
    </row>
    <row r="21" spans="1:24">
      <c r="A21" t="s">
        <v>63</v>
      </c>
      <c r="B21">
        <f>GT!B21</f>
        <v>40</v>
      </c>
      <c r="C21">
        <f>GT!C21</f>
        <v>50</v>
      </c>
      <c r="D21">
        <f>GT!M21</f>
        <v>37.6</v>
      </c>
      <c r="E21">
        <f>GT!N21</f>
        <v>0</v>
      </c>
      <c r="F21">
        <f t="shared" si="4"/>
        <v>90</v>
      </c>
      <c r="G21">
        <f t="shared" si="5"/>
        <v>37.6</v>
      </c>
      <c r="H21" s="112"/>
      <c r="I21">
        <f>BRPL_EOD!AA21+BRPL_EOD!AB21</f>
        <v>15.73</v>
      </c>
      <c r="J21">
        <f>BYPL_EOD!AA21+BYPL_EOD!AB21</f>
        <v>8.61</v>
      </c>
      <c r="K21">
        <f>MES_EOD!AA21+MES_EOD!AB21</f>
        <v>0</v>
      </c>
      <c r="L21">
        <f>NDMC_EOD!AA21+NDMC_EOD!AB21</f>
        <v>1.98</v>
      </c>
      <c r="M21">
        <f>TPDDL_EOD!AA21+TPDDL_EOD!AB21</f>
        <v>11.24</v>
      </c>
      <c r="N21">
        <f t="shared" si="0"/>
        <v>37.56</v>
      </c>
      <c r="O21" s="112">
        <f t="shared" si="1"/>
        <v>3.9999999999999147E-2</v>
      </c>
      <c r="P21">
        <v>15.746751863684771</v>
      </c>
      <c r="Q21">
        <v>8.6191693290734825</v>
      </c>
      <c r="R21">
        <v>0</v>
      </c>
      <c r="S21">
        <v>1.9821086261980829</v>
      </c>
      <c r="T21">
        <v>11.251970181043664</v>
      </c>
      <c r="U21" s="114">
        <f t="shared" si="2"/>
        <v>37.6</v>
      </c>
      <c r="V21" s="112">
        <f t="shared" si="3"/>
        <v>0</v>
      </c>
      <c r="X21" s="117"/>
    </row>
    <row r="22" spans="1:24">
      <c r="A22" t="s">
        <v>64</v>
      </c>
      <c r="B22">
        <f>GT!B22</f>
        <v>40</v>
      </c>
      <c r="C22">
        <f>GT!C22</f>
        <v>50</v>
      </c>
      <c r="D22">
        <f>GT!M22</f>
        <v>37.6</v>
      </c>
      <c r="E22">
        <f>GT!N22</f>
        <v>0</v>
      </c>
      <c r="F22">
        <f t="shared" si="4"/>
        <v>90</v>
      </c>
      <c r="G22">
        <f t="shared" si="5"/>
        <v>37.6</v>
      </c>
      <c r="H22" s="112"/>
      <c r="I22">
        <f>BRPL_EOD!AA22+BRPL_EOD!AB22</f>
        <v>15.73</v>
      </c>
      <c r="J22">
        <f>BYPL_EOD!AA22+BYPL_EOD!AB22</f>
        <v>8.61</v>
      </c>
      <c r="K22">
        <f>MES_EOD!AA22+MES_EOD!AB22</f>
        <v>0</v>
      </c>
      <c r="L22">
        <f>NDMC_EOD!AA22+NDMC_EOD!AB22</f>
        <v>1.98</v>
      </c>
      <c r="M22">
        <f>TPDDL_EOD!AA22+TPDDL_EOD!AB22</f>
        <v>11.24</v>
      </c>
      <c r="N22">
        <f t="shared" si="0"/>
        <v>37.56</v>
      </c>
      <c r="O22" s="112">
        <f t="shared" si="1"/>
        <v>3.9999999999999147E-2</v>
      </c>
      <c r="P22">
        <v>15.746751863684771</v>
      </c>
      <c r="Q22">
        <v>8.6191693290734825</v>
      </c>
      <c r="R22">
        <v>0</v>
      </c>
      <c r="S22">
        <v>1.9821086261980829</v>
      </c>
      <c r="T22">
        <v>11.251970181043664</v>
      </c>
      <c r="U22" s="114">
        <f t="shared" si="2"/>
        <v>37.6</v>
      </c>
      <c r="V22" s="112">
        <f t="shared" si="3"/>
        <v>0</v>
      </c>
      <c r="X22" s="117"/>
    </row>
    <row r="23" spans="1:24">
      <c r="A23" t="s">
        <v>65</v>
      </c>
      <c r="B23">
        <f>GT!B23</f>
        <v>40</v>
      </c>
      <c r="C23">
        <f>GT!C23</f>
        <v>50</v>
      </c>
      <c r="D23">
        <f>GT!M23</f>
        <v>37.6</v>
      </c>
      <c r="E23">
        <f>GT!N23</f>
        <v>0</v>
      </c>
      <c r="F23">
        <f t="shared" si="4"/>
        <v>90</v>
      </c>
      <c r="G23">
        <f t="shared" si="5"/>
        <v>37.6</v>
      </c>
      <c r="H23" s="112"/>
      <c r="I23">
        <f>BRPL_EOD!AA23+BRPL_EOD!AB23</f>
        <v>15.73</v>
      </c>
      <c r="J23">
        <f>BYPL_EOD!AA23+BYPL_EOD!AB23</f>
        <v>8.61</v>
      </c>
      <c r="K23">
        <f>MES_EOD!AA23+MES_EOD!AB23</f>
        <v>0</v>
      </c>
      <c r="L23">
        <f>NDMC_EOD!AA23+NDMC_EOD!AB23</f>
        <v>1.98</v>
      </c>
      <c r="M23">
        <f>TPDDL_EOD!AA23+TPDDL_EOD!AB23</f>
        <v>11.24</v>
      </c>
      <c r="N23">
        <f t="shared" si="0"/>
        <v>37.56</v>
      </c>
      <c r="O23" s="112">
        <f t="shared" si="1"/>
        <v>3.9999999999999147E-2</v>
      </c>
      <c r="P23">
        <v>15.746751863684771</v>
      </c>
      <c r="Q23">
        <v>8.6191693290734825</v>
      </c>
      <c r="R23">
        <v>0</v>
      </c>
      <c r="S23">
        <v>1.9821086261980829</v>
      </c>
      <c r="T23">
        <v>11.251970181043664</v>
      </c>
      <c r="U23" s="114">
        <f t="shared" si="2"/>
        <v>37.6</v>
      </c>
      <c r="V23" s="112">
        <f t="shared" si="3"/>
        <v>0</v>
      </c>
      <c r="X23" s="117"/>
    </row>
    <row r="24" spans="1:24">
      <c r="A24" t="s">
        <v>66</v>
      </c>
      <c r="B24">
        <f>GT!B24</f>
        <v>40</v>
      </c>
      <c r="C24">
        <f>GT!C24</f>
        <v>50</v>
      </c>
      <c r="D24">
        <f>GT!M24</f>
        <v>37.6</v>
      </c>
      <c r="E24">
        <f>GT!N24</f>
        <v>0</v>
      </c>
      <c r="F24">
        <f t="shared" si="4"/>
        <v>90</v>
      </c>
      <c r="G24">
        <f t="shared" si="5"/>
        <v>37.6</v>
      </c>
      <c r="H24" s="112"/>
      <c r="I24">
        <f>BRPL_EOD!AA24+BRPL_EOD!AB24</f>
        <v>15.73</v>
      </c>
      <c r="J24">
        <f>BYPL_EOD!AA24+BYPL_EOD!AB24</f>
        <v>8.61</v>
      </c>
      <c r="K24">
        <f>MES_EOD!AA24+MES_EOD!AB24</f>
        <v>0</v>
      </c>
      <c r="L24">
        <f>NDMC_EOD!AA24+NDMC_EOD!AB24</f>
        <v>1.98</v>
      </c>
      <c r="M24">
        <f>TPDDL_EOD!AA24+TPDDL_EOD!AB24</f>
        <v>11.24</v>
      </c>
      <c r="N24">
        <f t="shared" si="0"/>
        <v>37.56</v>
      </c>
      <c r="O24" s="112">
        <f t="shared" si="1"/>
        <v>3.9999999999999147E-2</v>
      </c>
      <c r="P24">
        <v>15.746751863684771</v>
      </c>
      <c r="Q24">
        <v>8.6191693290734825</v>
      </c>
      <c r="R24">
        <v>0</v>
      </c>
      <c r="S24">
        <v>1.9821086261980829</v>
      </c>
      <c r="T24">
        <v>11.251970181043664</v>
      </c>
      <c r="U24" s="114">
        <f t="shared" si="2"/>
        <v>37.6</v>
      </c>
      <c r="V24" s="112">
        <f t="shared" si="3"/>
        <v>0</v>
      </c>
      <c r="X24" s="117"/>
    </row>
    <row r="25" spans="1:24">
      <c r="A25" t="s">
        <v>67</v>
      </c>
      <c r="B25">
        <f>GT!B25</f>
        <v>40</v>
      </c>
      <c r="C25">
        <f>GT!C25</f>
        <v>50</v>
      </c>
      <c r="D25">
        <f>GT!M25</f>
        <v>37.6</v>
      </c>
      <c r="E25">
        <f>GT!N25</f>
        <v>0</v>
      </c>
      <c r="F25">
        <f t="shared" si="4"/>
        <v>90</v>
      </c>
      <c r="G25">
        <f t="shared" si="5"/>
        <v>37.6</v>
      </c>
      <c r="H25" s="112"/>
      <c r="I25">
        <f>BRPL_EOD!AA25+BRPL_EOD!AB25</f>
        <v>15.73</v>
      </c>
      <c r="J25">
        <f>BYPL_EOD!AA25+BYPL_EOD!AB25</f>
        <v>8.61</v>
      </c>
      <c r="K25">
        <f>MES_EOD!AA25+MES_EOD!AB25</f>
        <v>0</v>
      </c>
      <c r="L25">
        <f>NDMC_EOD!AA25+NDMC_EOD!AB25</f>
        <v>1.98</v>
      </c>
      <c r="M25">
        <f>TPDDL_EOD!AA25+TPDDL_EOD!AB25</f>
        <v>11.24</v>
      </c>
      <c r="N25">
        <f t="shared" si="0"/>
        <v>37.56</v>
      </c>
      <c r="O25" s="112">
        <f t="shared" si="1"/>
        <v>3.9999999999999147E-2</v>
      </c>
      <c r="P25">
        <v>15.746751863684771</v>
      </c>
      <c r="Q25">
        <v>8.6191693290734825</v>
      </c>
      <c r="R25">
        <v>0</v>
      </c>
      <c r="S25">
        <v>1.9821086261980829</v>
      </c>
      <c r="T25">
        <v>11.251970181043664</v>
      </c>
      <c r="U25" s="114">
        <f t="shared" si="2"/>
        <v>37.6</v>
      </c>
      <c r="V25" s="112">
        <f t="shared" si="3"/>
        <v>0</v>
      </c>
      <c r="X25" s="117"/>
    </row>
    <row r="26" spans="1:24">
      <c r="A26" t="s">
        <v>68</v>
      </c>
      <c r="B26">
        <f>GT!B26</f>
        <v>40</v>
      </c>
      <c r="C26">
        <f>GT!C26</f>
        <v>50</v>
      </c>
      <c r="D26">
        <f>GT!M26</f>
        <v>37.6</v>
      </c>
      <c r="E26">
        <f>GT!N26</f>
        <v>0</v>
      </c>
      <c r="F26">
        <f t="shared" si="4"/>
        <v>90</v>
      </c>
      <c r="G26">
        <f t="shared" si="5"/>
        <v>37.6</v>
      </c>
      <c r="H26" s="112"/>
      <c r="I26">
        <f>BRPL_EOD!AA26+BRPL_EOD!AB26</f>
        <v>15.73</v>
      </c>
      <c r="J26">
        <f>BYPL_EOD!AA26+BYPL_EOD!AB26</f>
        <v>8.61</v>
      </c>
      <c r="K26">
        <f>MES_EOD!AA26+MES_EOD!AB26</f>
        <v>0</v>
      </c>
      <c r="L26">
        <f>NDMC_EOD!AA26+NDMC_EOD!AB26</f>
        <v>1.98</v>
      </c>
      <c r="M26">
        <f>TPDDL_EOD!AA26+TPDDL_EOD!AB26</f>
        <v>11.24</v>
      </c>
      <c r="N26">
        <f t="shared" si="0"/>
        <v>37.56</v>
      </c>
      <c r="O26" s="112">
        <f t="shared" si="1"/>
        <v>3.9999999999999147E-2</v>
      </c>
      <c r="P26">
        <v>15.746751863684771</v>
      </c>
      <c r="Q26">
        <v>8.6191693290734825</v>
      </c>
      <c r="R26">
        <v>0</v>
      </c>
      <c r="S26">
        <v>1.9821086261980829</v>
      </c>
      <c r="T26">
        <v>11.251970181043664</v>
      </c>
      <c r="U26" s="114">
        <f t="shared" si="2"/>
        <v>37.6</v>
      </c>
      <c r="V26" s="112">
        <f t="shared" si="3"/>
        <v>0</v>
      </c>
      <c r="X26" s="117"/>
    </row>
    <row r="27" spans="1:24">
      <c r="A27" t="s">
        <v>69</v>
      </c>
      <c r="B27">
        <f>GT!B27</f>
        <v>40</v>
      </c>
      <c r="C27">
        <f>GT!C27</f>
        <v>50</v>
      </c>
      <c r="D27">
        <f>GT!M27</f>
        <v>37.6</v>
      </c>
      <c r="E27">
        <f>GT!N27</f>
        <v>0</v>
      </c>
      <c r="F27">
        <f t="shared" si="4"/>
        <v>90</v>
      </c>
      <c r="G27">
        <f t="shared" si="5"/>
        <v>37.6</v>
      </c>
      <c r="H27" s="112"/>
      <c r="I27">
        <f>BRPL_EOD!AA27+BRPL_EOD!AB27</f>
        <v>15.73</v>
      </c>
      <c r="J27">
        <f>BYPL_EOD!AA27+BYPL_EOD!AB27</f>
        <v>8.61</v>
      </c>
      <c r="K27">
        <f>MES_EOD!AA27+MES_EOD!AB27</f>
        <v>0</v>
      </c>
      <c r="L27">
        <f>NDMC_EOD!AA27+NDMC_EOD!AB27</f>
        <v>1.98</v>
      </c>
      <c r="M27">
        <f>TPDDL_EOD!AA27+TPDDL_EOD!AB27</f>
        <v>11.24</v>
      </c>
      <c r="N27">
        <f t="shared" si="0"/>
        <v>37.56</v>
      </c>
      <c r="O27" s="112">
        <f t="shared" si="1"/>
        <v>3.9999999999999147E-2</v>
      </c>
      <c r="P27">
        <v>15.746751863684771</v>
      </c>
      <c r="Q27">
        <v>8.6191693290734825</v>
      </c>
      <c r="R27">
        <v>0</v>
      </c>
      <c r="S27">
        <v>1.9821086261980829</v>
      </c>
      <c r="T27">
        <v>11.251970181043664</v>
      </c>
      <c r="U27" s="114">
        <f t="shared" si="2"/>
        <v>37.6</v>
      </c>
      <c r="V27" s="112">
        <f t="shared" si="3"/>
        <v>0</v>
      </c>
      <c r="X27" s="117"/>
    </row>
    <row r="28" spans="1:24">
      <c r="A28" t="s">
        <v>70</v>
      </c>
      <c r="B28">
        <f>GT!B28</f>
        <v>40</v>
      </c>
      <c r="C28">
        <f>GT!C28</f>
        <v>50</v>
      </c>
      <c r="D28">
        <f>GT!M28</f>
        <v>37.6</v>
      </c>
      <c r="E28">
        <f>GT!N28</f>
        <v>0</v>
      </c>
      <c r="F28">
        <f t="shared" si="4"/>
        <v>90</v>
      </c>
      <c r="G28">
        <f t="shared" si="5"/>
        <v>37.6</v>
      </c>
      <c r="H28" s="112"/>
      <c r="I28">
        <f>BRPL_EOD!AA28+BRPL_EOD!AB28</f>
        <v>15.73</v>
      </c>
      <c r="J28">
        <f>BYPL_EOD!AA28+BYPL_EOD!AB28</f>
        <v>8.61</v>
      </c>
      <c r="K28">
        <f>MES_EOD!AA28+MES_EOD!AB28</f>
        <v>0</v>
      </c>
      <c r="L28">
        <f>NDMC_EOD!AA28+NDMC_EOD!AB28</f>
        <v>1.98</v>
      </c>
      <c r="M28">
        <f>TPDDL_EOD!AA28+TPDDL_EOD!AB28</f>
        <v>11.24</v>
      </c>
      <c r="N28">
        <f t="shared" si="0"/>
        <v>37.56</v>
      </c>
      <c r="O28" s="112">
        <f t="shared" si="1"/>
        <v>3.9999999999999147E-2</v>
      </c>
      <c r="P28">
        <v>15.746751863684771</v>
      </c>
      <c r="Q28">
        <v>8.6191693290734825</v>
      </c>
      <c r="R28">
        <v>0</v>
      </c>
      <c r="S28">
        <v>1.9821086261980829</v>
      </c>
      <c r="T28">
        <v>11.251970181043664</v>
      </c>
      <c r="U28" s="114">
        <f t="shared" si="2"/>
        <v>37.6</v>
      </c>
      <c r="V28" s="112">
        <f t="shared" si="3"/>
        <v>0</v>
      </c>
      <c r="X28" s="117"/>
    </row>
    <row r="29" spans="1:24">
      <c r="A29" t="s">
        <v>71</v>
      </c>
      <c r="B29">
        <f>GT!B29</f>
        <v>40</v>
      </c>
      <c r="C29">
        <f>GT!C29</f>
        <v>50</v>
      </c>
      <c r="D29">
        <f>GT!M29</f>
        <v>37.6</v>
      </c>
      <c r="E29">
        <f>GT!N29</f>
        <v>0</v>
      </c>
      <c r="F29">
        <f t="shared" si="4"/>
        <v>90</v>
      </c>
      <c r="G29">
        <f t="shared" si="5"/>
        <v>37.6</v>
      </c>
      <c r="H29" s="112"/>
      <c r="I29">
        <f>BRPL_EOD!AA29+BRPL_EOD!AB29</f>
        <v>15.73</v>
      </c>
      <c r="J29">
        <f>BYPL_EOD!AA29+BYPL_EOD!AB29</f>
        <v>8.61</v>
      </c>
      <c r="K29">
        <f>MES_EOD!AA29+MES_EOD!AB29</f>
        <v>0</v>
      </c>
      <c r="L29">
        <f>NDMC_EOD!AA29+NDMC_EOD!AB29</f>
        <v>1.98</v>
      </c>
      <c r="M29">
        <f>TPDDL_EOD!AA29+TPDDL_EOD!AB29</f>
        <v>11.24</v>
      </c>
      <c r="N29">
        <f t="shared" si="0"/>
        <v>37.56</v>
      </c>
      <c r="O29" s="112">
        <f t="shared" si="1"/>
        <v>3.9999999999999147E-2</v>
      </c>
      <c r="P29">
        <v>15.746751863684771</v>
      </c>
      <c r="Q29">
        <v>8.6191693290734825</v>
      </c>
      <c r="R29">
        <v>0</v>
      </c>
      <c r="S29">
        <v>1.9821086261980829</v>
      </c>
      <c r="T29">
        <v>11.251970181043664</v>
      </c>
      <c r="U29" s="114">
        <f t="shared" si="2"/>
        <v>37.6</v>
      </c>
      <c r="V29" s="112">
        <f t="shared" si="3"/>
        <v>0</v>
      </c>
      <c r="X29" s="117"/>
    </row>
    <row r="30" spans="1:24">
      <c r="A30" t="s">
        <v>72</v>
      </c>
      <c r="B30">
        <f>GT!B30</f>
        <v>40</v>
      </c>
      <c r="C30">
        <f>GT!C30</f>
        <v>50</v>
      </c>
      <c r="D30">
        <f>GT!M30</f>
        <v>37.6</v>
      </c>
      <c r="E30">
        <f>GT!N30</f>
        <v>0</v>
      </c>
      <c r="F30">
        <f t="shared" si="4"/>
        <v>90</v>
      </c>
      <c r="G30">
        <f t="shared" si="5"/>
        <v>37.6</v>
      </c>
      <c r="H30" s="112"/>
      <c r="I30">
        <f>BRPL_EOD!AA30+BRPL_EOD!AB30</f>
        <v>15.73</v>
      </c>
      <c r="J30">
        <f>BYPL_EOD!AA30+BYPL_EOD!AB30</f>
        <v>8.61</v>
      </c>
      <c r="K30">
        <f>MES_EOD!AA30+MES_EOD!AB30</f>
        <v>0</v>
      </c>
      <c r="L30">
        <f>NDMC_EOD!AA30+NDMC_EOD!AB30</f>
        <v>1.98</v>
      </c>
      <c r="M30">
        <f>TPDDL_EOD!AA30+TPDDL_EOD!AB30</f>
        <v>11.24</v>
      </c>
      <c r="N30">
        <f t="shared" si="0"/>
        <v>37.56</v>
      </c>
      <c r="O30" s="112">
        <f t="shared" si="1"/>
        <v>3.9999999999999147E-2</v>
      </c>
      <c r="P30">
        <v>15.746751863684771</v>
      </c>
      <c r="Q30">
        <v>8.6191693290734825</v>
      </c>
      <c r="R30">
        <v>0</v>
      </c>
      <c r="S30">
        <v>1.9821086261980829</v>
      </c>
      <c r="T30">
        <v>11.251970181043664</v>
      </c>
      <c r="U30" s="114">
        <f t="shared" si="2"/>
        <v>37.6</v>
      </c>
      <c r="V30" s="112">
        <f t="shared" si="3"/>
        <v>0</v>
      </c>
      <c r="X30" s="117"/>
    </row>
    <row r="31" spans="1:24">
      <c r="A31" t="s">
        <v>73</v>
      </c>
      <c r="B31">
        <f>GT!B31</f>
        <v>40</v>
      </c>
      <c r="C31">
        <f>GT!C31</f>
        <v>50</v>
      </c>
      <c r="D31">
        <f>GT!M31</f>
        <v>37.6</v>
      </c>
      <c r="E31">
        <f>GT!N31</f>
        <v>0</v>
      </c>
      <c r="F31">
        <f t="shared" si="4"/>
        <v>90</v>
      </c>
      <c r="G31">
        <f t="shared" si="5"/>
        <v>37.6</v>
      </c>
      <c r="H31" s="112"/>
      <c r="I31">
        <f>BRPL_EOD!AA31+BRPL_EOD!AB31</f>
        <v>15.73</v>
      </c>
      <c r="J31">
        <f>BYPL_EOD!AA31+BYPL_EOD!AB31</f>
        <v>8.61</v>
      </c>
      <c r="K31">
        <f>MES_EOD!AA31+MES_EOD!AB31</f>
        <v>0</v>
      </c>
      <c r="L31">
        <f>NDMC_EOD!AA31+NDMC_EOD!AB31</f>
        <v>1.98</v>
      </c>
      <c r="M31">
        <f>TPDDL_EOD!AA31+TPDDL_EOD!AB31</f>
        <v>11.24</v>
      </c>
      <c r="N31">
        <f t="shared" si="0"/>
        <v>37.56</v>
      </c>
      <c r="O31" s="112">
        <f t="shared" si="1"/>
        <v>3.9999999999999147E-2</v>
      </c>
      <c r="P31">
        <v>15.746751863684771</v>
      </c>
      <c r="Q31">
        <v>8.6191693290734825</v>
      </c>
      <c r="R31">
        <v>0</v>
      </c>
      <c r="S31">
        <v>1.9821086261980829</v>
      </c>
      <c r="T31">
        <v>11.251970181043664</v>
      </c>
      <c r="U31" s="114">
        <f t="shared" si="2"/>
        <v>37.6</v>
      </c>
      <c r="V31" s="112">
        <f t="shared" si="3"/>
        <v>0</v>
      </c>
      <c r="X31" s="117"/>
    </row>
    <row r="32" spans="1:24">
      <c r="A32" t="s">
        <v>74</v>
      </c>
      <c r="B32">
        <f>GT!B32</f>
        <v>40</v>
      </c>
      <c r="C32">
        <f>GT!C32</f>
        <v>50</v>
      </c>
      <c r="D32">
        <f>GT!M32</f>
        <v>37.6</v>
      </c>
      <c r="E32">
        <f>GT!N32</f>
        <v>0</v>
      </c>
      <c r="F32">
        <f t="shared" si="4"/>
        <v>90</v>
      </c>
      <c r="G32">
        <f t="shared" si="5"/>
        <v>37.6</v>
      </c>
      <c r="H32" s="112"/>
      <c r="I32">
        <f>BRPL_EOD!AA32+BRPL_EOD!AB32</f>
        <v>15.73</v>
      </c>
      <c r="J32">
        <f>BYPL_EOD!AA32+BYPL_EOD!AB32</f>
        <v>8.61</v>
      </c>
      <c r="K32">
        <f>MES_EOD!AA32+MES_EOD!AB32</f>
        <v>0</v>
      </c>
      <c r="L32">
        <f>NDMC_EOD!AA32+NDMC_EOD!AB32</f>
        <v>1.98</v>
      </c>
      <c r="M32">
        <f>TPDDL_EOD!AA32+TPDDL_EOD!AB32</f>
        <v>11.24</v>
      </c>
      <c r="N32">
        <f t="shared" si="0"/>
        <v>37.56</v>
      </c>
      <c r="O32" s="112">
        <f t="shared" si="1"/>
        <v>3.9999999999999147E-2</v>
      </c>
      <c r="P32">
        <v>15.746751863684771</v>
      </c>
      <c r="Q32">
        <v>8.6191693290734825</v>
      </c>
      <c r="R32">
        <v>0</v>
      </c>
      <c r="S32">
        <v>1.9821086261980829</v>
      </c>
      <c r="T32">
        <v>11.251970181043664</v>
      </c>
      <c r="U32" s="114">
        <f t="shared" si="2"/>
        <v>37.6</v>
      </c>
      <c r="V32" s="112">
        <f t="shared" si="3"/>
        <v>0</v>
      </c>
      <c r="X32" s="117"/>
    </row>
    <row r="33" spans="1:24">
      <c r="A33" t="s">
        <v>75</v>
      </c>
      <c r="B33">
        <f>GT!B33</f>
        <v>40</v>
      </c>
      <c r="C33">
        <f>GT!C33</f>
        <v>50</v>
      </c>
      <c r="D33">
        <f>GT!M33</f>
        <v>37.6</v>
      </c>
      <c r="E33">
        <f>GT!N33</f>
        <v>0</v>
      </c>
      <c r="F33">
        <f t="shared" si="4"/>
        <v>90</v>
      </c>
      <c r="G33">
        <f t="shared" si="5"/>
        <v>37.6</v>
      </c>
      <c r="H33" s="112"/>
      <c r="I33">
        <f>BRPL_EOD!AA33+BRPL_EOD!AB33</f>
        <v>15.73</v>
      </c>
      <c r="J33">
        <f>BYPL_EOD!AA33+BYPL_EOD!AB33</f>
        <v>8.61</v>
      </c>
      <c r="K33">
        <f>MES_EOD!AA33+MES_EOD!AB33</f>
        <v>0</v>
      </c>
      <c r="L33">
        <f>NDMC_EOD!AA33+NDMC_EOD!AB33</f>
        <v>1.98</v>
      </c>
      <c r="M33">
        <f>TPDDL_EOD!AA33+TPDDL_EOD!AB33</f>
        <v>11.24</v>
      </c>
      <c r="N33">
        <f t="shared" si="0"/>
        <v>37.56</v>
      </c>
      <c r="O33" s="112">
        <f t="shared" si="1"/>
        <v>3.9999999999999147E-2</v>
      </c>
      <c r="P33">
        <v>15.746751863684771</v>
      </c>
      <c r="Q33">
        <v>8.6191693290734825</v>
      </c>
      <c r="R33">
        <v>0</v>
      </c>
      <c r="S33">
        <v>1.9821086261980829</v>
      </c>
      <c r="T33">
        <v>11.251970181043664</v>
      </c>
      <c r="U33" s="114">
        <f t="shared" si="2"/>
        <v>37.6</v>
      </c>
      <c r="V33" s="112">
        <f t="shared" si="3"/>
        <v>0</v>
      </c>
      <c r="X33" s="117"/>
    </row>
    <row r="34" spans="1:24">
      <c r="A34" t="s">
        <v>76</v>
      </c>
      <c r="B34">
        <f>GT!B34</f>
        <v>40</v>
      </c>
      <c r="C34">
        <f>GT!C34</f>
        <v>50</v>
      </c>
      <c r="D34">
        <f>GT!M34</f>
        <v>37.6</v>
      </c>
      <c r="E34">
        <f>GT!N34</f>
        <v>0</v>
      </c>
      <c r="F34">
        <f t="shared" si="4"/>
        <v>90</v>
      </c>
      <c r="G34">
        <f t="shared" si="5"/>
        <v>37.6</v>
      </c>
      <c r="H34" s="112"/>
      <c r="I34">
        <f>BRPL_EOD!AA34+BRPL_EOD!AB34</f>
        <v>15.73</v>
      </c>
      <c r="J34">
        <f>BYPL_EOD!AA34+BYPL_EOD!AB34</f>
        <v>8.61</v>
      </c>
      <c r="K34">
        <f>MES_EOD!AA34+MES_EOD!AB34</f>
        <v>0</v>
      </c>
      <c r="L34">
        <f>NDMC_EOD!AA34+NDMC_EOD!AB34</f>
        <v>1.98</v>
      </c>
      <c r="M34">
        <f>TPDDL_EOD!AA34+TPDDL_EOD!AB34</f>
        <v>11.24</v>
      </c>
      <c r="N34">
        <f t="shared" si="0"/>
        <v>37.56</v>
      </c>
      <c r="O34" s="112">
        <f t="shared" si="1"/>
        <v>3.9999999999999147E-2</v>
      </c>
      <c r="P34">
        <v>15.746751863684771</v>
      </c>
      <c r="Q34">
        <v>8.6191693290734825</v>
      </c>
      <c r="R34">
        <v>0</v>
      </c>
      <c r="S34">
        <v>1.9821086261980829</v>
      </c>
      <c r="T34">
        <v>11.251970181043664</v>
      </c>
      <c r="U34" s="114">
        <f t="shared" si="2"/>
        <v>37.6</v>
      </c>
      <c r="V34" s="112">
        <f t="shared" si="3"/>
        <v>0</v>
      </c>
      <c r="X34" s="117"/>
    </row>
    <row r="35" spans="1:24">
      <c r="A35" t="s">
        <v>77</v>
      </c>
      <c r="B35">
        <f>GT!B35</f>
        <v>40</v>
      </c>
      <c r="C35">
        <f>GT!C35</f>
        <v>50</v>
      </c>
      <c r="D35">
        <f>GT!M35</f>
        <v>36.6</v>
      </c>
      <c r="E35">
        <f>GT!N35</f>
        <v>0</v>
      </c>
      <c r="F35">
        <f t="shared" si="4"/>
        <v>90</v>
      </c>
      <c r="G35">
        <f t="shared" si="5"/>
        <v>36.6</v>
      </c>
      <c r="H35" s="112"/>
      <c r="I35">
        <f>BRPL_EOD!AA35+BRPL_EOD!AB35</f>
        <v>15.23</v>
      </c>
      <c r="J35">
        <f>BYPL_EOD!AA35+BYPL_EOD!AB35</f>
        <v>8.34</v>
      </c>
      <c r="K35">
        <f>MES_EOD!AA35+MES_EOD!AB35</f>
        <v>0</v>
      </c>
      <c r="L35">
        <f>NDMC_EOD!AA35+NDMC_EOD!AB35</f>
        <v>1.98</v>
      </c>
      <c r="M35">
        <f>TPDDL_EOD!AA35+TPDDL_EOD!AB35</f>
        <v>11</v>
      </c>
      <c r="N35">
        <f t="shared" si="0"/>
        <v>36.549999999999997</v>
      </c>
      <c r="O35" s="112">
        <f t="shared" si="1"/>
        <v>5.0000000000004263E-2</v>
      </c>
      <c r="P35">
        <v>15.250834473324216</v>
      </c>
      <c r="Q35">
        <v>8.3514090287277707</v>
      </c>
      <c r="R35">
        <v>0</v>
      </c>
      <c r="S35">
        <v>1.9827086183310536</v>
      </c>
      <c r="T35">
        <v>11.015047879616965</v>
      </c>
      <c r="U35" s="114">
        <f t="shared" si="2"/>
        <v>36.600000000000009</v>
      </c>
      <c r="V35" s="112">
        <f t="shared" si="3"/>
        <v>0</v>
      </c>
      <c r="X35" s="117"/>
    </row>
    <row r="36" spans="1:24">
      <c r="A36" t="s">
        <v>78</v>
      </c>
      <c r="B36">
        <f>GT!B36</f>
        <v>40</v>
      </c>
      <c r="C36">
        <f>GT!C36</f>
        <v>50</v>
      </c>
      <c r="D36">
        <f>GT!M36</f>
        <v>36.6</v>
      </c>
      <c r="E36">
        <f>GT!N36</f>
        <v>0</v>
      </c>
      <c r="F36">
        <f t="shared" si="4"/>
        <v>90</v>
      </c>
      <c r="G36">
        <f t="shared" si="5"/>
        <v>36.6</v>
      </c>
      <c r="H36" s="112"/>
      <c r="I36">
        <f>BRPL_EOD!AA36+BRPL_EOD!AB36</f>
        <v>15.23</v>
      </c>
      <c r="J36">
        <f>BYPL_EOD!AA36+BYPL_EOD!AB36</f>
        <v>8.34</v>
      </c>
      <c r="K36">
        <f>MES_EOD!AA36+MES_EOD!AB36</f>
        <v>0</v>
      </c>
      <c r="L36">
        <f>NDMC_EOD!AA36+NDMC_EOD!AB36</f>
        <v>1.98</v>
      </c>
      <c r="M36">
        <f>TPDDL_EOD!AA36+TPDDL_EOD!AB36</f>
        <v>11</v>
      </c>
      <c r="N36">
        <f t="shared" si="0"/>
        <v>36.549999999999997</v>
      </c>
      <c r="O36" s="112">
        <f t="shared" si="1"/>
        <v>5.0000000000004263E-2</v>
      </c>
      <c r="P36">
        <v>15.250834473324216</v>
      </c>
      <c r="Q36">
        <v>8.3514090287277707</v>
      </c>
      <c r="R36">
        <v>0</v>
      </c>
      <c r="S36">
        <v>1.9827086183310536</v>
      </c>
      <c r="T36">
        <v>11.015047879616965</v>
      </c>
      <c r="U36" s="114">
        <f t="shared" si="2"/>
        <v>36.600000000000009</v>
      </c>
      <c r="V36" s="112">
        <f t="shared" si="3"/>
        <v>0</v>
      </c>
      <c r="X36" s="117"/>
    </row>
    <row r="37" spans="1:24">
      <c r="A37" t="s">
        <v>79</v>
      </c>
      <c r="B37">
        <f>GT!B37</f>
        <v>40</v>
      </c>
      <c r="C37">
        <f>GT!C37</f>
        <v>50</v>
      </c>
      <c r="D37">
        <f>GT!M37</f>
        <v>36.6</v>
      </c>
      <c r="E37">
        <f>GT!N37</f>
        <v>0</v>
      </c>
      <c r="F37">
        <f t="shared" si="4"/>
        <v>90</v>
      </c>
      <c r="G37">
        <f t="shared" si="5"/>
        <v>36.6</v>
      </c>
      <c r="H37" s="112"/>
      <c r="I37">
        <f>BRPL_EOD!AA37+BRPL_EOD!AB37</f>
        <v>15.23</v>
      </c>
      <c r="J37">
        <f>BYPL_EOD!AA37+BYPL_EOD!AB37</f>
        <v>8.34</v>
      </c>
      <c r="K37">
        <f>MES_EOD!AA37+MES_EOD!AB37</f>
        <v>0</v>
      </c>
      <c r="L37">
        <f>NDMC_EOD!AA37+NDMC_EOD!AB37</f>
        <v>1.98</v>
      </c>
      <c r="M37">
        <f>TPDDL_EOD!AA37+TPDDL_EOD!AB37</f>
        <v>11</v>
      </c>
      <c r="N37">
        <f t="shared" si="0"/>
        <v>36.549999999999997</v>
      </c>
      <c r="O37" s="112">
        <f t="shared" si="1"/>
        <v>5.0000000000004263E-2</v>
      </c>
      <c r="P37">
        <v>15.250834473324216</v>
      </c>
      <c r="Q37">
        <v>8.3514090287277707</v>
      </c>
      <c r="R37">
        <v>0</v>
      </c>
      <c r="S37">
        <v>1.9827086183310536</v>
      </c>
      <c r="T37">
        <v>11.015047879616965</v>
      </c>
      <c r="U37" s="114">
        <f t="shared" si="2"/>
        <v>36.600000000000009</v>
      </c>
      <c r="V37" s="112">
        <f t="shared" si="3"/>
        <v>0</v>
      </c>
      <c r="X37" s="117"/>
    </row>
    <row r="38" spans="1:24">
      <c r="A38" t="s">
        <v>80</v>
      </c>
      <c r="B38">
        <f>GT!B38</f>
        <v>40</v>
      </c>
      <c r="C38">
        <f>GT!C38</f>
        <v>50</v>
      </c>
      <c r="D38">
        <f>GT!M38</f>
        <v>36.6</v>
      </c>
      <c r="E38">
        <f>GT!N38</f>
        <v>0</v>
      </c>
      <c r="F38">
        <f t="shared" si="4"/>
        <v>90</v>
      </c>
      <c r="G38">
        <f t="shared" si="5"/>
        <v>36.6</v>
      </c>
      <c r="H38" s="112"/>
      <c r="I38">
        <f>BRPL_EOD!AA38+BRPL_EOD!AB38</f>
        <v>15.23</v>
      </c>
      <c r="J38">
        <f>BYPL_EOD!AA38+BYPL_EOD!AB38</f>
        <v>8.34</v>
      </c>
      <c r="K38">
        <f>MES_EOD!AA38+MES_EOD!AB38</f>
        <v>0</v>
      </c>
      <c r="L38">
        <f>NDMC_EOD!AA38+NDMC_EOD!AB38</f>
        <v>1.98</v>
      </c>
      <c r="M38">
        <f>TPDDL_EOD!AA38+TPDDL_EOD!AB38</f>
        <v>11</v>
      </c>
      <c r="N38">
        <f t="shared" si="0"/>
        <v>36.549999999999997</v>
      </c>
      <c r="O38" s="112">
        <f t="shared" si="1"/>
        <v>5.0000000000004263E-2</v>
      </c>
      <c r="P38">
        <v>15.250834473324216</v>
      </c>
      <c r="Q38">
        <v>8.3514090287277707</v>
      </c>
      <c r="R38">
        <v>0</v>
      </c>
      <c r="S38">
        <v>1.9827086183310536</v>
      </c>
      <c r="T38">
        <v>11.015047879616965</v>
      </c>
      <c r="U38" s="114">
        <f t="shared" si="2"/>
        <v>36.600000000000009</v>
      </c>
      <c r="V38" s="112">
        <f t="shared" si="3"/>
        <v>0</v>
      </c>
      <c r="X38" s="117"/>
    </row>
    <row r="39" spans="1:24">
      <c r="A39" t="s">
        <v>81</v>
      </c>
      <c r="B39">
        <f>GT!B39</f>
        <v>40</v>
      </c>
      <c r="C39">
        <f>GT!C39</f>
        <v>50</v>
      </c>
      <c r="D39">
        <f>GT!M39</f>
        <v>36.299999999999997</v>
      </c>
      <c r="E39">
        <f>GT!N39</f>
        <v>0</v>
      </c>
      <c r="F39">
        <f t="shared" si="4"/>
        <v>90</v>
      </c>
      <c r="G39">
        <f t="shared" si="5"/>
        <v>36.299999999999997</v>
      </c>
      <c r="H39" s="112"/>
      <c r="I39">
        <f>BRPL_EOD!AA39+BRPL_EOD!AB39</f>
        <v>15.23</v>
      </c>
      <c r="J39">
        <f>BYPL_EOD!AA39+BYPL_EOD!AB39</f>
        <v>8.34</v>
      </c>
      <c r="K39">
        <f>MES_EOD!AA39+MES_EOD!AB39</f>
        <v>0</v>
      </c>
      <c r="L39">
        <f>NDMC_EOD!AA39+NDMC_EOD!AB39</f>
        <v>1.98</v>
      </c>
      <c r="M39">
        <f>TPDDL_EOD!AA39+TPDDL_EOD!AB39</f>
        <v>11</v>
      </c>
      <c r="N39">
        <f t="shared" si="0"/>
        <v>36.549999999999997</v>
      </c>
      <c r="O39" s="112">
        <f t="shared" si="1"/>
        <v>-0.25</v>
      </c>
      <c r="P39">
        <v>15.125827633378933</v>
      </c>
      <c r="Q39">
        <v>8.2829548563611493</v>
      </c>
      <c r="R39">
        <v>0</v>
      </c>
      <c r="S39">
        <v>1.9664569083447332</v>
      </c>
      <c r="T39">
        <v>10.924760601915185</v>
      </c>
      <c r="U39" s="114">
        <f t="shared" si="2"/>
        <v>36.299999999999997</v>
      </c>
      <c r="V39" s="112">
        <f t="shared" si="3"/>
        <v>0</v>
      </c>
      <c r="X39" s="117"/>
    </row>
    <row r="40" spans="1:24">
      <c r="A40" t="s">
        <v>82</v>
      </c>
      <c r="B40">
        <f>GT!B40</f>
        <v>40</v>
      </c>
      <c r="C40">
        <f>GT!C40</f>
        <v>50</v>
      </c>
      <c r="D40">
        <f>GT!M40</f>
        <v>36.299999999999997</v>
      </c>
      <c r="E40">
        <f>GT!N40</f>
        <v>0</v>
      </c>
      <c r="F40">
        <f t="shared" si="4"/>
        <v>90</v>
      </c>
      <c r="G40">
        <f t="shared" si="5"/>
        <v>36.299999999999997</v>
      </c>
      <c r="H40" s="112"/>
      <c r="I40">
        <f>BRPL_EOD!AA40+BRPL_EOD!AB40</f>
        <v>15.23</v>
      </c>
      <c r="J40">
        <f>BYPL_EOD!AA40+BYPL_EOD!AB40</f>
        <v>8.34</v>
      </c>
      <c r="K40">
        <f>MES_EOD!AA40+MES_EOD!AB40</f>
        <v>0</v>
      </c>
      <c r="L40">
        <f>NDMC_EOD!AA40+NDMC_EOD!AB40</f>
        <v>1.98</v>
      </c>
      <c r="M40">
        <f>TPDDL_EOD!AA40+TPDDL_EOD!AB40</f>
        <v>11</v>
      </c>
      <c r="N40">
        <f t="shared" si="0"/>
        <v>36.549999999999997</v>
      </c>
      <c r="O40" s="112">
        <f t="shared" si="1"/>
        <v>-0.25</v>
      </c>
      <c r="P40">
        <v>15.125827633378933</v>
      </c>
      <c r="Q40">
        <v>8.2829548563611493</v>
      </c>
      <c r="R40">
        <v>0</v>
      </c>
      <c r="S40">
        <v>1.9664569083447332</v>
      </c>
      <c r="T40">
        <v>10.924760601915185</v>
      </c>
      <c r="U40" s="114">
        <f t="shared" si="2"/>
        <v>36.299999999999997</v>
      </c>
      <c r="V40" s="112">
        <f t="shared" si="3"/>
        <v>0</v>
      </c>
      <c r="X40" s="117"/>
    </row>
    <row r="41" spans="1:24">
      <c r="A41" t="s">
        <v>83</v>
      </c>
      <c r="B41">
        <f>GT!B41</f>
        <v>40</v>
      </c>
      <c r="C41">
        <f>GT!C41</f>
        <v>50</v>
      </c>
      <c r="D41">
        <f>GT!M41</f>
        <v>36.299999999999997</v>
      </c>
      <c r="E41">
        <f>GT!N41</f>
        <v>0</v>
      </c>
      <c r="F41">
        <f t="shared" si="4"/>
        <v>90</v>
      </c>
      <c r="G41">
        <f t="shared" si="5"/>
        <v>36.299999999999997</v>
      </c>
      <c r="H41" s="112"/>
      <c r="I41">
        <f>BRPL_EOD!AA41+BRPL_EOD!AB41</f>
        <v>15.23</v>
      </c>
      <c r="J41">
        <f>BYPL_EOD!AA41+BYPL_EOD!AB41</f>
        <v>8.34</v>
      </c>
      <c r="K41">
        <f>MES_EOD!AA41+MES_EOD!AB41</f>
        <v>0</v>
      </c>
      <c r="L41">
        <f>NDMC_EOD!AA41+NDMC_EOD!AB41</f>
        <v>1.98</v>
      </c>
      <c r="M41">
        <f>TPDDL_EOD!AA41+TPDDL_EOD!AB41</f>
        <v>11</v>
      </c>
      <c r="N41">
        <f t="shared" si="0"/>
        <v>36.549999999999997</v>
      </c>
      <c r="O41" s="112">
        <f t="shared" si="1"/>
        <v>-0.25</v>
      </c>
      <c r="P41">
        <v>15.125827633378933</v>
      </c>
      <c r="Q41">
        <v>8.2829548563611493</v>
      </c>
      <c r="R41">
        <v>0</v>
      </c>
      <c r="S41">
        <v>1.9664569083447332</v>
      </c>
      <c r="T41">
        <v>10.924760601915185</v>
      </c>
      <c r="U41" s="114">
        <f t="shared" si="2"/>
        <v>36.299999999999997</v>
      </c>
      <c r="V41" s="112">
        <f t="shared" si="3"/>
        <v>0</v>
      </c>
      <c r="X41" s="117"/>
    </row>
    <row r="42" spans="1:24">
      <c r="A42" t="s">
        <v>84</v>
      </c>
      <c r="B42">
        <f>GT!B42</f>
        <v>40</v>
      </c>
      <c r="C42">
        <f>GT!C42</f>
        <v>50</v>
      </c>
      <c r="D42">
        <f>GT!M42</f>
        <v>36.299999999999997</v>
      </c>
      <c r="E42">
        <f>GT!N42</f>
        <v>0</v>
      </c>
      <c r="F42">
        <f t="shared" si="4"/>
        <v>90</v>
      </c>
      <c r="G42">
        <f t="shared" si="5"/>
        <v>36.299999999999997</v>
      </c>
      <c r="H42" s="112"/>
      <c r="I42">
        <f>BRPL_EOD!AA42+BRPL_EOD!AB42</f>
        <v>15.23</v>
      </c>
      <c r="J42">
        <f>BYPL_EOD!AA42+BYPL_EOD!AB42</f>
        <v>8.34</v>
      </c>
      <c r="K42">
        <f>MES_EOD!AA42+MES_EOD!AB42</f>
        <v>0</v>
      </c>
      <c r="L42">
        <f>NDMC_EOD!AA42+NDMC_EOD!AB42</f>
        <v>1.98</v>
      </c>
      <c r="M42">
        <f>TPDDL_EOD!AA42+TPDDL_EOD!AB42</f>
        <v>11</v>
      </c>
      <c r="N42">
        <f t="shared" si="0"/>
        <v>36.549999999999997</v>
      </c>
      <c r="O42" s="112">
        <f t="shared" si="1"/>
        <v>-0.25</v>
      </c>
      <c r="P42">
        <v>15.125827633378933</v>
      </c>
      <c r="Q42">
        <v>8.2829548563611493</v>
      </c>
      <c r="R42">
        <v>0</v>
      </c>
      <c r="S42">
        <v>1.9664569083447332</v>
      </c>
      <c r="T42">
        <v>10.924760601915185</v>
      </c>
      <c r="U42" s="114">
        <f t="shared" si="2"/>
        <v>36.299999999999997</v>
      </c>
      <c r="V42" s="112">
        <f t="shared" si="3"/>
        <v>0</v>
      </c>
      <c r="X42" s="117"/>
    </row>
    <row r="43" spans="1:24">
      <c r="A43" t="s">
        <v>85</v>
      </c>
      <c r="B43">
        <f>GT!B43</f>
        <v>40</v>
      </c>
      <c r="C43">
        <f>GT!C43</f>
        <v>50</v>
      </c>
      <c r="D43">
        <f>GT!M43</f>
        <v>36.299999999999997</v>
      </c>
      <c r="E43">
        <f>GT!N43</f>
        <v>0</v>
      </c>
      <c r="F43">
        <f t="shared" si="4"/>
        <v>90</v>
      </c>
      <c r="G43">
        <f t="shared" si="5"/>
        <v>36.299999999999997</v>
      </c>
      <c r="H43" s="112"/>
      <c r="I43">
        <f>BRPL_EOD!AA43+BRPL_EOD!AB43</f>
        <v>15.23</v>
      </c>
      <c r="J43">
        <f>BYPL_EOD!AA43+BYPL_EOD!AB43</f>
        <v>8.34</v>
      </c>
      <c r="K43">
        <f>MES_EOD!AA43+MES_EOD!AB43</f>
        <v>0</v>
      </c>
      <c r="L43">
        <f>NDMC_EOD!AA43+NDMC_EOD!AB43</f>
        <v>1.98</v>
      </c>
      <c r="M43">
        <f>TPDDL_EOD!AA43+TPDDL_EOD!AB43</f>
        <v>11</v>
      </c>
      <c r="N43">
        <f t="shared" si="0"/>
        <v>36.549999999999997</v>
      </c>
      <c r="O43" s="112">
        <f t="shared" si="1"/>
        <v>-0.25</v>
      </c>
      <c r="P43">
        <v>15.125827633378933</v>
      </c>
      <c r="Q43">
        <v>8.2829548563611493</v>
      </c>
      <c r="R43">
        <v>0</v>
      </c>
      <c r="S43">
        <v>1.9664569083447332</v>
      </c>
      <c r="T43">
        <v>10.924760601915185</v>
      </c>
      <c r="U43" s="114">
        <f t="shared" si="2"/>
        <v>36.299999999999997</v>
      </c>
      <c r="V43" s="112">
        <f t="shared" si="3"/>
        <v>0</v>
      </c>
      <c r="X43" s="117"/>
    </row>
    <row r="44" spans="1:24">
      <c r="A44" t="s">
        <v>86</v>
      </c>
      <c r="B44">
        <f>GT!B44</f>
        <v>40</v>
      </c>
      <c r="C44">
        <f>GT!C44</f>
        <v>50</v>
      </c>
      <c r="D44">
        <f>GT!M44</f>
        <v>36.299999999999997</v>
      </c>
      <c r="E44">
        <f>GT!N44</f>
        <v>0</v>
      </c>
      <c r="F44">
        <f t="shared" si="4"/>
        <v>90</v>
      </c>
      <c r="G44">
        <f t="shared" si="5"/>
        <v>36.299999999999997</v>
      </c>
      <c r="H44" s="112"/>
      <c r="I44">
        <f>BRPL_EOD!AA44+BRPL_EOD!AB44</f>
        <v>15.23</v>
      </c>
      <c r="J44">
        <f>BYPL_EOD!AA44+BYPL_EOD!AB44</f>
        <v>8.34</v>
      </c>
      <c r="K44">
        <f>MES_EOD!AA44+MES_EOD!AB44</f>
        <v>0</v>
      </c>
      <c r="L44">
        <f>NDMC_EOD!AA44+NDMC_EOD!AB44</f>
        <v>1.98</v>
      </c>
      <c r="M44">
        <f>TPDDL_EOD!AA44+TPDDL_EOD!AB44</f>
        <v>11</v>
      </c>
      <c r="N44">
        <f t="shared" si="0"/>
        <v>36.549999999999997</v>
      </c>
      <c r="O44" s="112">
        <f t="shared" si="1"/>
        <v>-0.25</v>
      </c>
      <c r="P44">
        <v>15.125827633378933</v>
      </c>
      <c r="Q44">
        <v>8.2829548563611493</v>
      </c>
      <c r="R44">
        <v>0</v>
      </c>
      <c r="S44">
        <v>1.9664569083447332</v>
      </c>
      <c r="T44">
        <v>10.924760601915185</v>
      </c>
      <c r="U44" s="114">
        <f t="shared" si="2"/>
        <v>36.299999999999997</v>
      </c>
      <c r="V44" s="112">
        <f t="shared" si="3"/>
        <v>0</v>
      </c>
      <c r="X44" s="117"/>
    </row>
    <row r="45" spans="1:24">
      <c r="A45" t="s">
        <v>87</v>
      </c>
      <c r="B45">
        <f>GT!B45</f>
        <v>40</v>
      </c>
      <c r="C45">
        <f>GT!C45</f>
        <v>50</v>
      </c>
      <c r="D45">
        <f>GT!M45</f>
        <v>36.299999999999997</v>
      </c>
      <c r="E45">
        <f>GT!N45</f>
        <v>0</v>
      </c>
      <c r="F45">
        <f t="shared" si="4"/>
        <v>90</v>
      </c>
      <c r="G45">
        <f t="shared" si="5"/>
        <v>36.299999999999997</v>
      </c>
      <c r="H45" s="112"/>
      <c r="I45">
        <f>BRPL_EOD!AA45+BRPL_EOD!AB45</f>
        <v>15.23</v>
      </c>
      <c r="J45">
        <f>BYPL_EOD!AA45+BYPL_EOD!AB45</f>
        <v>8.34</v>
      </c>
      <c r="K45">
        <f>MES_EOD!AA45+MES_EOD!AB45</f>
        <v>0</v>
      </c>
      <c r="L45">
        <f>NDMC_EOD!AA45+NDMC_EOD!AB45</f>
        <v>1.98</v>
      </c>
      <c r="M45">
        <f>TPDDL_EOD!AA45+TPDDL_EOD!AB45</f>
        <v>11</v>
      </c>
      <c r="N45">
        <f t="shared" si="0"/>
        <v>36.549999999999997</v>
      </c>
      <c r="O45" s="112">
        <f t="shared" si="1"/>
        <v>-0.25</v>
      </c>
      <c r="P45">
        <v>15.125827633378933</v>
      </c>
      <c r="Q45">
        <v>8.2829548563611493</v>
      </c>
      <c r="R45">
        <v>0</v>
      </c>
      <c r="S45">
        <v>1.9664569083447332</v>
      </c>
      <c r="T45">
        <v>10.924760601915185</v>
      </c>
      <c r="U45" s="114">
        <f t="shared" si="2"/>
        <v>36.299999999999997</v>
      </c>
      <c r="V45" s="112">
        <f t="shared" si="3"/>
        <v>0</v>
      </c>
      <c r="X45" s="117"/>
    </row>
    <row r="46" spans="1:24">
      <c r="A46" t="s">
        <v>88</v>
      </c>
      <c r="B46">
        <f>GT!B46</f>
        <v>40</v>
      </c>
      <c r="C46">
        <f>GT!C46</f>
        <v>50</v>
      </c>
      <c r="D46">
        <f>GT!M46</f>
        <v>36.299999999999997</v>
      </c>
      <c r="E46">
        <f>GT!N46</f>
        <v>0</v>
      </c>
      <c r="F46">
        <f t="shared" si="4"/>
        <v>90</v>
      </c>
      <c r="G46">
        <f t="shared" si="5"/>
        <v>36.299999999999997</v>
      </c>
      <c r="H46" s="112"/>
      <c r="I46">
        <f>BRPL_EOD!AA46+BRPL_EOD!AB46</f>
        <v>15.23</v>
      </c>
      <c r="J46">
        <f>BYPL_EOD!AA46+BYPL_EOD!AB46</f>
        <v>8.34</v>
      </c>
      <c r="K46">
        <f>MES_EOD!AA46+MES_EOD!AB46</f>
        <v>0</v>
      </c>
      <c r="L46">
        <f>NDMC_EOD!AA46+NDMC_EOD!AB46</f>
        <v>1.98</v>
      </c>
      <c r="M46">
        <f>TPDDL_EOD!AA46+TPDDL_EOD!AB46</f>
        <v>11</v>
      </c>
      <c r="N46">
        <f t="shared" si="0"/>
        <v>36.549999999999997</v>
      </c>
      <c r="O46" s="112">
        <f t="shared" si="1"/>
        <v>-0.25</v>
      </c>
      <c r="P46">
        <v>15.125827633378933</v>
      </c>
      <c r="Q46">
        <v>8.2829548563611493</v>
      </c>
      <c r="R46">
        <v>0</v>
      </c>
      <c r="S46">
        <v>1.9664569083447332</v>
      </c>
      <c r="T46">
        <v>10.924760601915185</v>
      </c>
      <c r="U46" s="114">
        <f t="shared" si="2"/>
        <v>36.299999999999997</v>
      </c>
      <c r="V46" s="112">
        <f t="shared" si="3"/>
        <v>0</v>
      </c>
      <c r="X46" s="117"/>
    </row>
    <row r="47" spans="1:24">
      <c r="A47" t="s">
        <v>89</v>
      </c>
      <c r="B47">
        <f>GT!B47</f>
        <v>40</v>
      </c>
      <c r="C47">
        <f>GT!C47</f>
        <v>50</v>
      </c>
      <c r="D47">
        <f>GT!M47</f>
        <v>36.299999999999997</v>
      </c>
      <c r="E47">
        <f>GT!N47</f>
        <v>0</v>
      </c>
      <c r="F47">
        <f t="shared" si="4"/>
        <v>90</v>
      </c>
      <c r="G47">
        <f t="shared" si="5"/>
        <v>36.299999999999997</v>
      </c>
      <c r="H47" s="112"/>
      <c r="I47">
        <f>BRPL_EOD!AA47+BRPL_EOD!AB47</f>
        <v>15.23</v>
      </c>
      <c r="J47">
        <f>BYPL_EOD!AA47+BYPL_EOD!AB47</f>
        <v>8.34</v>
      </c>
      <c r="K47">
        <f>MES_EOD!AA47+MES_EOD!AB47</f>
        <v>0</v>
      </c>
      <c r="L47">
        <f>NDMC_EOD!AA47+NDMC_EOD!AB47</f>
        <v>1.98</v>
      </c>
      <c r="M47">
        <f>TPDDL_EOD!AA47+TPDDL_EOD!AB47</f>
        <v>11</v>
      </c>
      <c r="N47">
        <f t="shared" si="0"/>
        <v>36.549999999999997</v>
      </c>
      <c r="O47" s="112">
        <f t="shared" si="1"/>
        <v>-0.25</v>
      </c>
      <c r="P47">
        <v>15.125827633378933</v>
      </c>
      <c r="Q47">
        <v>8.2829548563611493</v>
      </c>
      <c r="R47">
        <v>0</v>
      </c>
      <c r="S47">
        <v>1.9664569083447332</v>
      </c>
      <c r="T47">
        <v>10.924760601915185</v>
      </c>
      <c r="U47" s="114">
        <f t="shared" si="2"/>
        <v>36.299999999999997</v>
      </c>
      <c r="V47" s="112">
        <f t="shared" si="3"/>
        <v>0</v>
      </c>
      <c r="X47" s="117"/>
    </row>
    <row r="48" spans="1:24">
      <c r="A48" t="s">
        <v>90</v>
      </c>
      <c r="B48">
        <f>GT!B48</f>
        <v>40</v>
      </c>
      <c r="C48">
        <f>GT!C48</f>
        <v>50</v>
      </c>
      <c r="D48">
        <f>GT!M48</f>
        <v>36.299999999999997</v>
      </c>
      <c r="E48">
        <f>GT!N48</f>
        <v>0</v>
      </c>
      <c r="F48">
        <f t="shared" si="4"/>
        <v>90</v>
      </c>
      <c r="G48">
        <f t="shared" si="5"/>
        <v>36.299999999999997</v>
      </c>
      <c r="H48" s="112"/>
      <c r="I48">
        <f>BRPL_EOD!AA48+BRPL_EOD!AB48</f>
        <v>15.23</v>
      </c>
      <c r="J48">
        <f>BYPL_EOD!AA48+BYPL_EOD!AB48</f>
        <v>8.34</v>
      </c>
      <c r="K48">
        <f>MES_EOD!AA48+MES_EOD!AB48</f>
        <v>0</v>
      </c>
      <c r="L48">
        <f>NDMC_EOD!AA48+NDMC_EOD!AB48</f>
        <v>1.98</v>
      </c>
      <c r="M48">
        <f>TPDDL_EOD!AA48+TPDDL_EOD!AB48</f>
        <v>11</v>
      </c>
      <c r="N48">
        <f t="shared" si="0"/>
        <v>36.549999999999997</v>
      </c>
      <c r="O48" s="112">
        <f t="shared" si="1"/>
        <v>-0.25</v>
      </c>
      <c r="P48">
        <v>15.125827633378933</v>
      </c>
      <c r="Q48">
        <v>8.2829548563611493</v>
      </c>
      <c r="R48">
        <v>0</v>
      </c>
      <c r="S48">
        <v>1.9664569083447332</v>
      </c>
      <c r="T48">
        <v>10.924760601915185</v>
      </c>
      <c r="U48" s="114">
        <f t="shared" si="2"/>
        <v>36.299999999999997</v>
      </c>
      <c r="V48" s="112">
        <f t="shared" si="3"/>
        <v>0</v>
      </c>
      <c r="X48" s="117"/>
    </row>
    <row r="49" spans="1:24">
      <c r="A49" t="s">
        <v>91</v>
      </c>
      <c r="B49">
        <f>GT!B49</f>
        <v>40</v>
      </c>
      <c r="C49">
        <f>GT!C49</f>
        <v>50</v>
      </c>
      <c r="D49">
        <f>GT!M49</f>
        <v>36.299999999999997</v>
      </c>
      <c r="E49">
        <f>GT!N49</f>
        <v>0</v>
      </c>
      <c r="F49">
        <f t="shared" si="4"/>
        <v>90</v>
      </c>
      <c r="G49">
        <f t="shared" si="5"/>
        <v>36.299999999999997</v>
      </c>
      <c r="H49" s="112"/>
      <c r="I49">
        <f>BRPL_EOD!AA49+BRPL_EOD!AB49</f>
        <v>15.23</v>
      </c>
      <c r="J49">
        <f>BYPL_EOD!AA49+BYPL_EOD!AB49</f>
        <v>8.34</v>
      </c>
      <c r="K49">
        <f>MES_EOD!AA49+MES_EOD!AB49</f>
        <v>0</v>
      </c>
      <c r="L49">
        <f>NDMC_EOD!AA49+NDMC_EOD!AB49</f>
        <v>1.98</v>
      </c>
      <c r="M49">
        <f>TPDDL_EOD!AA49+TPDDL_EOD!AB49</f>
        <v>11</v>
      </c>
      <c r="N49">
        <f t="shared" si="0"/>
        <v>36.549999999999997</v>
      </c>
      <c r="O49" s="112">
        <f t="shared" si="1"/>
        <v>-0.25</v>
      </c>
      <c r="P49">
        <v>15.125827633378933</v>
      </c>
      <c r="Q49">
        <v>8.2829548563611493</v>
      </c>
      <c r="R49">
        <v>0</v>
      </c>
      <c r="S49">
        <v>1.9664569083447332</v>
      </c>
      <c r="T49">
        <v>10.924760601915185</v>
      </c>
      <c r="U49" s="114">
        <f t="shared" si="2"/>
        <v>36.299999999999997</v>
      </c>
      <c r="V49" s="112">
        <f t="shared" si="3"/>
        <v>0</v>
      </c>
      <c r="X49" s="117"/>
    </row>
    <row r="50" spans="1:24">
      <c r="A50" t="s">
        <v>92</v>
      </c>
      <c r="B50">
        <f>GT!B50</f>
        <v>40</v>
      </c>
      <c r="C50">
        <f>GT!C50</f>
        <v>50</v>
      </c>
      <c r="D50">
        <f>GT!M50</f>
        <v>36.299999999999997</v>
      </c>
      <c r="E50">
        <f>GT!N50</f>
        <v>0</v>
      </c>
      <c r="F50">
        <f t="shared" si="4"/>
        <v>90</v>
      </c>
      <c r="G50">
        <f t="shared" si="5"/>
        <v>36.299999999999997</v>
      </c>
      <c r="H50" s="112"/>
      <c r="I50">
        <f>BRPL_EOD!AA50+BRPL_EOD!AB50</f>
        <v>15.23</v>
      </c>
      <c r="J50">
        <f>BYPL_EOD!AA50+BYPL_EOD!AB50</f>
        <v>8.34</v>
      </c>
      <c r="K50">
        <f>MES_EOD!AA50+MES_EOD!AB50</f>
        <v>0</v>
      </c>
      <c r="L50">
        <f>NDMC_EOD!AA50+NDMC_EOD!AB50</f>
        <v>1.98</v>
      </c>
      <c r="M50">
        <f>TPDDL_EOD!AA50+TPDDL_EOD!AB50</f>
        <v>11</v>
      </c>
      <c r="N50">
        <f t="shared" si="0"/>
        <v>36.549999999999997</v>
      </c>
      <c r="O50" s="112">
        <f t="shared" si="1"/>
        <v>-0.25</v>
      </c>
      <c r="P50">
        <v>15.125827633378933</v>
      </c>
      <c r="Q50">
        <v>8.2829548563611493</v>
      </c>
      <c r="R50">
        <v>0</v>
      </c>
      <c r="S50">
        <v>1.9664569083447332</v>
      </c>
      <c r="T50">
        <v>10.924760601915185</v>
      </c>
      <c r="U50" s="114">
        <f t="shared" si="2"/>
        <v>36.299999999999997</v>
      </c>
      <c r="V50" s="112">
        <f t="shared" si="3"/>
        <v>0</v>
      </c>
      <c r="X50" s="117"/>
    </row>
    <row r="51" spans="1:24">
      <c r="A51" t="s">
        <v>93</v>
      </c>
      <c r="B51">
        <f>GT!B51</f>
        <v>40</v>
      </c>
      <c r="C51">
        <f>GT!C51</f>
        <v>50</v>
      </c>
      <c r="D51">
        <f>GT!M51</f>
        <v>35.299999999999997</v>
      </c>
      <c r="E51">
        <f>GT!N51</f>
        <v>0</v>
      </c>
      <c r="F51">
        <f t="shared" si="4"/>
        <v>90</v>
      </c>
      <c r="G51">
        <f t="shared" si="5"/>
        <v>35.299999999999997</v>
      </c>
      <c r="H51" s="112"/>
      <c r="I51">
        <f>BRPL_EOD!AA51+BRPL_EOD!AB51</f>
        <v>14.58</v>
      </c>
      <c r="J51">
        <f>BYPL_EOD!AA51+BYPL_EOD!AB51</f>
        <v>8</v>
      </c>
      <c r="K51">
        <f>MES_EOD!AA51+MES_EOD!AB51</f>
        <v>0</v>
      </c>
      <c r="L51">
        <f>NDMC_EOD!AA51+NDMC_EOD!AB51</f>
        <v>1.98</v>
      </c>
      <c r="M51">
        <f>TPDDL_EOD!AA51+TPDDL_EOD!AB51</f>
        <v>11</v>
      </c>
      <c r="N51">
        <f t="shared" si="0"/>
        <v>35.56</v>
      </c>
      <c r="O51" s="112">
        <f t="shared" si="1"/>
        <v>-0.26000000000000512</v>
      </c>
      <c r="P51">
        <v>14.473397075365577</v>
      </c>
      <c r="Q51">
        <v>7.9415073115860508</v>
      </c>
      <c r="R51">
        <v>0</v>
      </c>
      <c r="S51">
        <v>1.9655230596175475</v>
      </c>
      <c r="T51">
        <v>10.91957255343082</v>
      </c>
      <c r="U51" s="114">
        <f t="shared" si="2"/>
        <v>35.29999999999999</v>
      </c>
      <c r="V51" s="112">
        <f t="shared" si="3"/>
        <v>0</v>
      </c>
      <c r="X51" s="117"/>
    </row>
    <row r="52" spans="1:24">
      <c r="A52" t="s">
        <v>94</v>
      </c>
      <c r="B52">
        <f>GT!B52</f>
        <v>40</v>
      </c>
      <c r="C52">
        <f>GT!C52</f>
        <v>50</v>
      </c>
      <c r="D52">
        <f>GT!M52</f>
        <v>35.299999999999997</v>
      </c>
      <c r="E52">
        <f>GT!N52</f>
        <v>0</v>
      </c>
      <c r="F52">
        <f t="shared" si="4"/>
        <v>90</v>
      </c>
      <c r="G52">
        <f t="shared" si="5"/>
        <v>35.299999999999997</v>
      </c>
      <c r="H52" s="112"/>
      <c r="I52">
        <f>BRPL_EOD!AA52+BRPL_EOD!AB52</f>
        <v>14.58</v>
      </c>
      <c r="J52">
        <f>BYPL_EOD!AA52+BYPL_EOD!AB52</f>
        <v>8</v>
      </c>
      <c r="K52">
        <f>MES_EOD!AA52+MES_EOD!AB52</f>
        <v>0</v>
      </c>
      <c r="L52">
        <f>NDMC_EOD!AA52+NDMC_EOD!AB52</f>
        <v>1.98</v>
      </c>
      <c r="M52">
        <f>TPDDL_EOD!AA52+TPDDL_EOD!AB52</f>
        <v>11</v>
      </c>
      <c r="N52">
        <f t="shared" si="0"/>
        <v>35.56</v>
      </c>
      <c r="O52" s="112">
        <f t="shared" si="1"/>
        <v>-0.26000000000000512</v>
      </c>
      <c r="P52">
        <v>14.473397075365577</v>
      </c>
      <c r="Q52">
        <v>7.9415073115860508</v>
      </c>
      <c r="R52">
        <v>0</v>
      </c>
      <c r="S52">
        <v>1.9655230596175475</v>
      </c>
      <c r="T52">
        <v>10.91957255343082</v>
      </c>
      <c r="U52" s="114">
        <f t="shared" si="2"/>
        <v>35.29999999999999</v>
      </c>
      <c r="V52" s="112">
        <f t="shared" si="3"/>
        <v>0</v>
      </c>
      <c r="X52" s="117"/>
    </row>
    <row r="53" spans="1:24">
      <c r="A53" t="s">
        <v>95</v>
      </c>
      <c r="B53">
        <f>GT!B53</f>
        <v>40</v>
      </c>
      <c r="C53">
        <f>GT!C53</f>
        <v>50</v>
      </c>
      <c r="D53">
        <f>GT!M53</f>
        <v>35.299999999999997</v>
      </c>
      <c r="E53">
        <f>GT!N53</f>
        <v>0</v>
      </c>
      <c r="F53">
        <f t="shared" si="4"/>
        <v>90</v>
      </c>
      <c r="G53">
        <f t="shared" si="5"/>
        <v>35.299999999999997</v>
      </c>
      <c r="H53" s="112"/>
      <c r="I53">
        <f>BRPL_EOD!AA53+BRPL_EOD!AB53</f>
        <v>14.58</v>
      </c>
      <c r="J53">
        <f>BYPL_EOD!AA53+BYPL_EOD!AB53</f>
        <v>8</v>
      </c>
      <c r="K53">
        <f>MES_EOD!AA53+MES_EOD!AB53</f>
        <v>0</v>
      </c>
      <c r="L53">
        <f>NDMC_EOD!AA53+NDMC_EOD!AB53</f>
        <v>1.98</v>
      </c>
      <c r="M53">
        <f>TPDDL_EOD!AA53+TPDDL_EOD!AB53</f>
        <v>11</v>
      </c>
      <c r="N53">
        <f t="shared" si="0"/>
        <v>35.56</v>
      </c>
      <c r="O53" s="112">
        <f t="shared" si="1"/>
        <v>-0.26000000000000512</v>
      </c>
      <c r="P53">
        <v>14.473397075365577</v>
      </c>
      <c r="Q53">
        <v>7.9415073115860508</v>
      </c>
      <c r="R53">
        <v>0</v>
      </c>
      <c r="S53">
        <v>1.9655230596175475</v>
      </c>
      <c r="T53">
        <v>10.91957255343082</v>
      </c>
      <c r="U53" s="114">
        <f t="shared" si="2"/>
        <v>35.29999999999999</v>
      </c>
      <c r="V53" s="112">
        <f t="shared" si="3"/>
        <v>0</v>
      </c>
      <c r="X53" s="117"/>
    </row>
    <row r="54" spans="1:24">
      <c r="A54" t="s">
        <v>96</v>
      </c>
      <c r="B54">
        <f>GT!B54</f>
        <v>40</v>
      </c>
      <c r="C54">
        <f>GT!C54</f>
        <v>50</v>
      </c>
      <c r="D54">
        <f>GT!M54</f>
        <v>35.299999999999997</v>
      </c>
      <c r="E54">
        <f>GT!N54</f>
        <v>0</v>
      </c>
      <c r="F54">
        <f t="shared" si="4"/>
        <v>90</v>
      </c>
      <c r="G54">
        <f t="shared" si="5"/>
        <v>35.299999999999997</v>
      </c>
      <c r="H54" s="112"/>
      <c r="I54">
        <f>BRPL_EOD!AA54+BRPL_EOD!AB54</f>
        <v>14.58</v>
      </c>
      <c r="J54">
        <f>BYPL_EOD!AA54+BYPL_EOD!AB54</f>
        <v>8</v>
      </c>
      <c r="K54">
        <f>MES_EOD!AA54+MES_EOD!AB54</f>
        <v>0</v>
      </c>
      <c r="L54">
        <f>NDMC_EOD!AA54+NDMC_EOD!AB54</f>
        <v>1.98</v>
      </c>
      <c r="M54">
        <f>TPDDL_EOD!AA54+TPDDL_EOD!AB54</f>
        <v>11</v>
      </c>
      <c r="N54">
        <f t="shared" si="0"/>
        <v>35.56</v>
      </c>
      <c r="O54" s="112">
        <f t="shared" si="1"/>
        <v>-0.26000000000000512</v>
      </c>
      <c r="P54">
        <v>14.473397075365577</v>
      </c>
      <c r="Q54">
        <v>7.9415073115860508</v>
      </c>
      <c r="R54">
        <v>0</v>
      </c>
      <c r="S54">
        <v>1.9655230596175475</v>
      </c>
      <c r="T54">
        <v>10.91957255343082</v>
      </c>
      <c r="U54" s="114">
        <f t="shared" si="2"/>
        <v>35.29999999999999</v>
      </c>
      <c r="V54" s="112">
        <f t="shared" si="3"/>
        <v>0</v>
      </c>
      <c r="X54" s="117"/>
    </row>
    <row r="55" spans="1:24">
      <c r="A55" t="s">
        <v>97</v>
      </c>
      <c r="B55">
        <f>GT!B55</f>
        <v>40</v>
      </c>
      <c r="C55">
        <f>GT!C55</f>
        <v>50</v>
      </c>
      <c r="D55">
        <f>GT!M55</f>
        <v>35.299999999999997</v>
      </c>
      <c r="E55">
        <f>GT!N55</f>
        <v>0</v>
      </c>
      <c r="F55">
        <f t="shared" si="4"/>
        <v>90</v>
      </c>
      <c r="G55">
        <f t="shared" si="5"/>
        <v>35.299999999999997</v>
      </c>
      <c r="H55" s="112"/>
      <c r="I55">
        <f>BRPL_EOD!AA55+BRPL_EOD!AB55</f>
        <v>14.58</v>
      </c>
      <c r="J55">
        <f>BYPL_EOD!AA55+BYPL_EOD!AB55</f>
        <v>8</v>
      </c>
      <c r="K55">
        <f>MES_EOD!AA55+MES_EOD!AB55</f>
        <v>0</v>
      </c>
      <c r="L55">
        <f>NDMC_EOD!AA55+NDMC_EOD!AB55</f>
        <v>1.98</v>
      </c>
      <c r="M55">
        <f>TPDDL_EOD!AA55+TPDDL_EOD!AB55</f>
        <v>11</v>
      </c>
      <c r="N55">
        <f t="shared" si="0"/>
        <v>35.56</v>
      </c>
      <c r="O55" s="112">
        <f t="shared" si="1"/>
        <v>-0.26000000000000512</v>
      </c>
      <c r="P55">
        <v>14.473397075365577</v>
      </c>
      <c r="Q55">
        <v>7.9415073115860508</v>
      </c>
      <c r="R55">
        <v>0</v>
      </c>
      <c r="S55">
        <v>1.9655230596175475</v>
      </c>
      <c r="T55">
        <v>10.91957255343082</v>
      </c>
      <c r="U55" s="114">
        <f t="shared" si="2"/>
        <v>35.29999999999999</v>
      </c>
      <c r="V55" s="112">
        <f t="shared" si="3"/>
        <v>0</v>
      </c>
      <c r="X55" s="117"/>
    </row>
    <row r="56" spans="1:24">
      <c r="A56" t="s">
        <v>98</v>
      </c>
      <c r="B56">
        <f>GT!B56</f>
        <v>40</v>
      </c>
      <c r="C56">
        <f>GT!C56</f>
        <v>50</v>
      </c>
      <c r="D56">
        <f>GT!M56</f>
        <v>35.299999999999997</v>
      </c>
      <c r="E56">
        <f>GT!N56</f>
        <v>0</v>
      </c>
      <c r="F56">
        <f t="shared" si="4"/>
        <v>90</v>
      </c>
      <c r="G56">
        <f t="shared" si="5"/>
        <v>35.299999999999997</v>
      </c>
      <c r="H56" s="112"/>
      <c r="I56">
        <f>BRPL_EOD!AA56+BRPL_EOD!AB56</f>
        <v>14.58</v>
      </c>
      <c r="J56">
        <f>BYPL_EOD!AA56+BYPL_EOD!AB56</f>
        <v>8</v>
      </c>
      <c r="K56">
        <f>MES_EOD!AA56+MES_EOD!AB56</f>
        <v>0</v>
      </c>
      <c r="L56">
        <f>NDMC_EOD!AA56+NDMC_EOD!AB56</f>
        <v>1.98</v>
      </c>
      <c r="M56">
        <f>TPDDL_EOD!AA56+TPDDL_EOD!AB56</f>
        <v>11</v>
      </c>
      <c r="N56">
        <f t="shared" si="0"/>
        <v>35.56</v>
      </c>
      <c r="O56" s="112">
        <f t="shared" si="1"/>
        <v>-0.26000000000000512</v>
      </c>
      <c r="P56">
        <v>14.473397075365577</v>
      </c>
      <c r="Q56">
        <v>7.9415073115860508</v>
      </c>
      <c r="R56">
        <v>0</v>
      </c>
      <c r="S56">
        <v>1.9655230596175475</v>
      </c>
      <c r="T56">
        <v>10.91957255343082</v>
      </c>
      <c r="U56" s="114">
        <f t="shared" si="2"/>
        <v>35.29999999999999</v>
      </c>
      <c r="V56" s="112">
        <f t="shared" si="3"/>
        <v>0</v>
      </c>
      <c r="X56" s="117"/>
    </row>
    <row r="57" spans="1:24">
      <c r="A57" t="s">
        <v>99</v>
      </c>
      <c r="B57">
        <f>GT!B57</f>
        <v>40</v>
      </c>
      <c r="C57">
        <f>GT!C57</f>
        <v>50</v>
      </c>
      <c r="D57">
        <f>GT!M57</f>
        <v>35.299999999999997</v>
      </c>
      <c r="E57">
        <f>GT!N57</f>
        <v>0</v>
      </c>
      <c r="F57">
        <f t="shared" si="4"/>
        <v>90</v>
      </c>
      <c r="G57">
        <f t="shared" si="5"/>
        <v>35.299999999999997</v>
      </c>
      <c r="H57" s="112"/>
      <c r="I57">
        <f>BRPL_EOD!AA57+BRPL_EOD!AB57</f>
        <v>14.58</v>
      </c>
      <c r="J57">
        <f>BYPL_EOD!AA57+BYPL_EOD!AB57</f>
        <v>8</v>
      </c>
      <c r="K57">
        <f>MES_EOD!AA57+MES_EOD!AB57</f>
        <v>0</v>
      </c>
      <c r="L57">
        <f>NDMC_EOD!AA57+NDMC_EOD!AB57</f>
        <v>1.98</v>
      </c>
      <c r="M57">
        <f>TPDDL_EOD!AA57+TPDDL_EOD!AB57</f>
        <v>11</v>
      </c>
      <c r="N57">
        <f t="shared" si="0"/>
        <v>35.56</v>
      </c>
      <c r="O57" s="112">
        <f t="shared" si="1"/>
        <v>-0.26000000000000512</v>
      </c>
      <c r="P57">
        <v>14.473397075365577</v>
      </c>
      <c r="Q57">
        <v>7.9415073115860508</v>
      </c>
      <c r="R57">
        <v>0</v>
      </c>
      <c r="S57">
        <v>1.9655230596175475</v>
      </c>
      <c r="T57">
        <v>10.91957255343082</v>
      </c>
      <c r="U57" s="114">
        <f t="shared" si="2"/>
        <v>35.29999999999999</v>
      </c>
      <c r="V57" s="112">
        <f t="shared" si="3"/>
        <v>0</v>
      </c>
      <c r="X57" s="117"/>
    </row>
    <row r="58" spans="1:24">
      <c r="A58" t="s">
        <v>100</v>
      </c>
      <c r="B58">
        <f>GT!B58</f>
        <v>40</v>
      </c>
      <c r="C58">
        <f>GT!C58</f>
        <v>50</v>
      </c>
      <c r="D58">
        <f>GT!M58</f>
        <v>35.299999999999997</v>
      </c>
      <c r="E58">
        <f>GT!N58</f>
        <v>0</v>
      </c>
      <c r="F58">
        <f t="shared" si="4"/>
        <v>90</v>
      </c>
      <c r="G58">
        <f t="shared" si="5"/>
        <v>35.299999999999997</v>
      </c>
      <c r="H58" s="112"/>
      <c r="I58">
        <f>BRPL_EOD!AA58+BRPL_EOD!AB58</f>
        <v>14.58</v>
      </c>
      <c r="J58">
        <f>BYPL_EOD!AA58+BYPL_EOD!AB58</f>
        <v>8</v>
      </c>
      <c r="K58">
        <f>MES_EOD!AA58+MES_EOD!AB58</f>
        <v>0</v>
      </c>
      <c r="L58">
        <f>NDMC_EOD!AA58+NDMC_EOD!AB58</f>
        <v>1.98</v>
      </c>
      <c r="M58">
        <f>TPDDL_EOD!AA58+TPDDL_EOD!AB58</f>
        <v>11</v>
      </c>
      <c r="N58">
        <f t="shared" si="0"/>
        <v>35.56</v>
      </c>
      <c r="O58" s="112">
        <f t="shared" si="1"/>
        <v>-0.26000000000000512</v>
      </c>
      <c r="P58">
        <v>14.473397075365577</v>
      </c>
      <c r="Q58">
        <v>7.9415073115860508</v>
      </c>
      <c r="R58">
        <v>0</v>
      </c>
      <c r="S58">
        <v>1.9655230596175475</v>
      </c>
      <c r="T58">
        <v>10.91957255343082</v>
      </c>
      <c r="U58" s="114">
        <f t="shared" si="2"/>
        <v>35.29999999999999</v>
      </c>
      <c r="V58" s="112">
        <f t="shared" si="3"/>
        <v>0</v>
      </c>
      <c r="X58" s="117"/>
    </row>
    <row r="59" spans="1:24">
      <c r="A59" t="s">
        <v>101</v>
      </c>
      <c r="B59">
        <f>GT!B59</f>
        <v>40</v>
      </c>
      <c r="C59">
        <f>GT!C59</f>
        <v>50</v>
      </c>
      <c r="D59">
        <f>GT!M59</f>
        <v>34.299999999999997</v>
      </c>
      <c r="E59">
        <f>GT!N59</f>
        <v>0</v>
      </c>
      <c r="F59">
        <f t="shared" si="4"/>
        <v>90</v>
      </c>
      <c r="G59">
        <f t="shared" si="5"/>
        <v>34.299999999999997</v>
      </c>
      <c r="H59" s="112"/>
      <c r="I59">
        <f>BRPL_EOD!AA59+BRPL_EOD!AB59</f>
        <v>13.58</v>
      </c>
      <c r="J59">
        <f>BYPL_EOD!AA59+BYPL_EOD!AB59</f>
        <v>8</v>
      </c>
      <c r="K59">
        <f>MES_EOD!AA59+MES_EOD!AB59</f>
        <v>0</v>
      </c>
      <c r="L59">
        <f>NDMC_EOD!AA59+NDMC_EOD!AB59</f>
        <v>1.98</v>
      </c>
      <c r="M59">
        <f>TPDDL_EOD!AA59+TPDDL_EOD!AB59</f>
        <v>11</v>
      </c>
      <c r="N59">
        <f t="shared" si="0"/>
        <v>34.56</v>
      </c>
      <c r="O59" s="112">
        <f t="shared" si="1"/>
        <v>-0.26000000000000512</v>
      </c>
      <c r="P59">
        <v>13.477835648148146</v>
      </c>
      <c r="Q59">
        <v>7.939814814814814</v>
      </c>
      <c r="R59">
        <v>0</v>
      </c>
      <c r="S59">
        <v>1.9651041666666664</v>
      </c>
      <c r="T59">
        <v>10.917245370370368</v>
      </c>
      <c r="U59" s="114">
        <f t="shared" si="2"/>
        <v>34.299999999999997</v>
      </c>
      <c r="V59" s="112">
        <f t="shared" si="3"/>
        <v>0</v>
      </c>
      <c r="X59" s="117"/>
    </row>
    <row r="60" spans="1:24">
      <c r="A60" t="s">
        <v>102</v>
      </c>
      <c r="B60">
        <f>GT!B60</f>
        <v>40</v>
      </c>
      <c r="C60">
        <f>GT!C60</f>
        <v>50</v>
      </c>
      <c r="D60">
        <f>GT!M60</f>
        <v>34.299999999999997</v>
      </c>
      <c r="E60">
        <f>GT!N60</f>
        <v>0</v>
      </c>
      <c r="F60">
        <f t="shared" si="4"/>
        <v>90</v>
      </c>
      <c r="G60">
        <f t="shared" si="5"/>
        <v>34.299999999999997</v>
      </c>
      <c r="H60" s="112"/>
      <c r="I60">
        <f>BRPL_EOD!AA60+BRPL_EOD!AB60</f>
        <v>13.58</v>
      </c>
      <c r="J60">
        <f>BYPL_EOD!AA60+BYPL_EOD!AB60</f>
        <v>8</v>
      </c>
      <c r="K60">
        <f>MES_EOD!AA60+MES_EOD!AB60</f>
        <v>0</v>
      </c>
      <c r="L60">
        <f>NDMC_EOD!AA60+NDMC_EOD!AB60</f>
        <v>1.98</v>
      </c>
      <c r="M60">
        <f>TPDDL_EOD!AA60+TPDDL_EOD!AB60</f>
        <v>11</v>
      </c>
      <c r="N60">
        <f t="shared" si="0"/>
        <v>34.56</v>
      </c>
      <c r="O60" s="112">
        <f t="shared" si="1"/>
        <v>-0.26000000000000512</v>
      </c>
      <c r="P60">
        <v>13.477835648148146</v>
      </c>
      <c r="Q60">
        <v>7.939814814814814</v>
      </c>
      <c r="R60">
        <v>0</v>
      </c>
      <c r="S60">
        <v>1.9651041666666664</v>
      </c>
      <c r="T60">
        <v>10.917245370370368</v>
      </c>
      <c r="U60" s="114">
        <f t="shared" si="2"/>
        <v>34.299999999999997</v>
      </c>
      <c r="V60" s="112">
        <f t="shared" si="3"/>
        <v>0</v>
      </c>
      <c r="X60" s="117"/>
    </row>
    <row r="61" spans="1:24">
      <c r="A61" t="s">
        <v>103</v>
      </c>
      <c r="B61">
        <f>GT!B61</f>
        <v>40</v>
      </c>
      <c r="C61">
        <f>GT!C61</f>
        <v>50</v>
      </c>
      <c r="D61">
        <f>GT!M61</f>
        <v>34.299999999999997</v>
      </c>
      <c r="E61">
        <f>GT!N61</f>
        <v>0</v>
      </c>
      <c r="F61">
        <f t="shared" si="4"/>
        <v>90</v>
      </c>
      <c r="G61">
        <f t="shared" si="5"/>
        <v>34.299999999999997</v>
      </c>
      <c r="H61" s="112"/>
      <c r="I61">
        <f>BRPL_EOD!AA61+BRPL_EOD!AB61</f>
        <v>13.58</v>
      </c>
      <c r="J61">
        <f>BYPL_EOD!AA61+BYPL_EOD!AB61</f>
        <v>8</v>
      </c>
      <c r="K61">
        <f>MES_EOD!AA61+MES_EOD!AB61</f>
        <v>0</v>
      </c>
      <c r="L61">
        <f>NDMC_EOD!AA61+NDMC_EOD!AB61</f>
        <v>1.98</v>
      </c>
      <c r="M61">
        <f>TPDDL_EOD!AA61+TPDDL_EOD!AB61</f>
        <v>11</v>
      </c>
      <c r="N61">
        <f t="shared" si="0"/>
        <v>34.56</v>
      </c>
      <c r="O61" s="112">
        <f t="shared" si="1"/>
        <v>-0.26000000000000512</v>
      </c>
      <c r="P61">
        <v>13.477835648148146</v>
      </c>
      <c r="Q61">
        <v>7.939814814814814</v>
      </c>
      <c r="R61">
        <v>0</v>
      </c>
      <c r="S61">
        <v>1.9651041666666664</v>
      </c>
      <c r="T61">
        <v>10.917245370370368</v>
      </c>
      <c r="U61" s="114">
        <f t="shared" si="2"/>
        <v>34.299999999999997</v>
      </c>
      <c r="V61" s="112">
        <f t="shared" si="3"/>
        <v>0</v>
      </c>
      <c r="X61" s="117"/>
    </row>
    <row r="62" spans="1:24">
      <c r="A62" t="s">
        <v>104</v>
      </c>
      <c r="B62">
        <f>GT!B62</f>
        <v>40</v>
      </c>
      <c r="C62">
        <f>GT!C62</f>
        <v>50</v>
      </c>
      <c r="D62">
        <f>GT!M62</f>
        <v>34.299999999999997</v>
      </c>
      <c r="E62">
        <f>GT!N62</f>
        <v>0</v>
      </c>
      <c r="F62">
        <f t="shared" si="4"/>
        <v>90</v>
      </c>
      <c r="G62">
        <f t="shared" si="5"/>
        <v>34.299999999999997</v>
      </c>
      <c r="H62" s="112"/>
      <c r="I62">
        <f>BRPL_EOD!AA62+BRPL_EOD!AB62</f>
        <v>13.58</v>
      </c>
      <c r="J62">
        <f>BYPL_EOD!AA62+BYPL_EOD!AB62</f>
        <v>8</v>
      </c>
      <c r="K62">
        <f>MES_EOD!AA62+MES_EOD!AB62</f>
        <v>0</v>
      </c>
      <c r="L62">
        <f>NDMC_EOD!AA62+NDMC_EOD!AB62</f>
        <v>1.98</v>
      </c>
      <c r="M62">
        <f>TPDDL_EOD!AA62+TPDDL_EOD!AB62</f>
        <v>11</v>
      </c>
      <c r="N62">
        <f t="shared" si="0"/>
        <v>34.56</v>
      </c>
      <c r="O62" s="112">
        <f t="shared" si="1"/>
        <v>-0.26000000000000512</v>
      </c>
      <c r="P62">
        <v>13.477835648148146</v>
      </c>
      <c r="Q62">
        <v>7.939814814814814</v>
      </c>
      <c r="R62">
        <v>0</v>
      </c>
      <c r="S62">
        <v>1.9651041666666664</v>
      </c>
      <c r="T62">
        <v>10.917245370370368</v>
      </c>
      <c r="U62" s="114">
        <f t="shared" si="2"/>
        <v>34.299999999999997</v>
      </c>
      <c r="V62" s="112">
        <f t="shared" si="3"/>
        <v>0</v>
      </c>
      <c r="X62" s="117"/>
    </row>
    <row r="63" spans="1:24">
      <c r="A63" t="s">
        <v>105</v>
      </c>
      <c r="B63">
        <f>GT!B63</f>
        <v>40</v>
      </c>
      <c r="C63">
        <f>GT!C63</f>
        <v>50</v>
      </c>
      <c r="D63">
        <f>GT!M63</f>
        <v>34.299999999999997</v>
      </c>
      <c r="E63">
        <f>GT!N63</f>
        <v>0</v>
      </c>
      <c r="F63">
        <f t="shared" si="4"/>
        <v>90</v>
      </c>
      <c r="G63">
        <f t="shared" si="5"/>
        <v>34.299999999999997</v>
      </c>
      <c r="H63" s="112"/>
      <c r="I63">
        <f>BRPL_EOD!AA63+BRPL_EOD!AB63</f>
        <v>13.58</v>
      </c>
      <c r="J63">
        <f>BYPL_EOD!AA63+BYPL_EOD!AB63</f>
        <v>8</v>
      </c>
      <c r="K63">
        <f>MES_EOD!AA63+MES_EOD!AB63</f>
        <v>0</v>
      </c>
      <c r="L63">
        <f>NDMC_EOD!AA63+NDMC_EOD!AB63</f>
        <v>1.98</v>
      </c>
      <c r="M63">
        <f>TPDDL_EOD!AA63+TPDDL_EOD!AB63</f>
        <v>11</v>
      </c>
      <c r="N63">
        <f t="shared" si="0"/>
        <v>34.56</v>
      </c>
      <c r="O63" s="112">
        <f t="shared" si="1"/>
        <v>-0.26000000000000512</v>
      </c>
      <c r="P63">
        <v>13.477835648148146</v>
      </c>
      <c r="Q63">
        <v>7.939814814814814</v>
      </c>
      <c r="R63">
        <v>0</v>
      </c>
      <c r="S63">
        <v>1.9651041666666664</v>
      </c>
      <c r="T63">
        <v>10.917245370370368</v>
      </c>
      <c r="U63" s="114">
        <f t="shared" si="2"/>
        <v>34.299999999999997</v>
      </c>
      <c r="V63" s="112">
        <f t="shared" si="3"/>
        <v>0</v>
      </c>
      <c r="X63" s="117"/>
    </row>
    <row r="64" spans="1:24">
      <c r="A64" t="s">
        <v>106</v>
      </c>
      <c r="B64">
        <f>GT!B64</f>
        <v>40</v>
      </c>
      <c r="C64">
        <f>GT!C64</f>
        <v>50</v>
      </c>
      <c r="D64">
        <f>GT!M64</f>
        <v>34.299999999999997</v>
      </c>
      <c r="E64">
        <f>GT!N64</f>
        <v>0</v>
      </c>
      <c r="F64">
        <f t="shared" si="4"/>
        <v>90</v>
      </c>
      <c r="G64">
        <f t="shared" si="5"/>
        <v>34.299999999999997</v>
      </c>
      <c r="H64" s="112"/>
      <c r="I64">
        <f>BRPL_EOD!AA64+BRPL_EOD!AB64</f>
        <v>13.58</v>
      </c>
      <c r="J64">
        <f>BYPL_EOD!AA64+BYPL_EOD!AB64</f>
        <v>8</v>
      </c>
      <c r="K64">
        <f>MES_EOD!AA64+MES_EOD!AB64</f>
        <v>0</v>
      </c>
      <c r="L64">
        <f>NDMC_EOD!AA64+NDMC_EOD!AB64</f>
        <v>1.98</v>
      </c>
      <c r="M64">
        <f>TPDDL_EOD!AA64+TPDDL_EOD!AB64</f>
        <v>11</v>
      </c>
      <c r="N64">
        <f t="shared" si="0"/>
        <v>34.56</v>
      </c>
      <c r="O64" s="112">
        <f t="shared" si="1"/>
        <v>-0.26000000000000512</v>
      </c>
      <c r="P64">
        <v>13.477835648148146</v>
      </c>
      <c r="Q64">
        <v>7.939814814814814</v>
      </c>
      <c r="R64">
        <v>0</v>
      </c>
      <c r="S64">
        <v>1.9651041666666664</v>
      </c>
      <c r="T64">
        <v>10.917245370370368</v>
      </c>
      <c r="U64" s="114">
        <f t="shared" si="2"/>
        <v>34.299999999999997</v>
      </c>
      <c r="V64" s="112">
        <f t="shared" si="3"/>
        <v>0</v>
      </c>
      <c r="X64" s="117"/>
    </row>
    <row r="65" spans="1:24">
      <c r="A65" t="s">
        <v>107</v>
      </c>
      <c r="B65">
        <f>GT!B65</f>
        <v>40</v>
      </c>
      <c r="C65">
        <f>GT!C65</f>
        <v>50</v>
      </c>
      <c r="D65">
        <f>GT!M65</f>
        <v>34.299999999999997</v>
      </c>
      <c r="E65">
        <f>GT!N65</f>
        <v>0</v>
      </c>
      <c r="F65">
        <f t="shared" si="4"/>
        <v>90</v>
      </c>
      <c r="G65">
        <f t="shared" si="5"/>
        <v>34.299999999999997</v>
      </c>
      <c r="H65" s="112"/>
      <c r="I65">
        <f>BRPL_EOD!AA65+BRPL_EOD!AB65</f>
        <v>13.58</v>
      </c>
      <c r="J65">
        <f>BYPL_EOD!AA65+BYPL_EOD!AB65</f>
        <v>8</v>
      </c>
      <c r="K65">
        <f>MES_EOD!AA65+MES_EOD!AB65</f>
        <v>0</v>
      </c>
      <c r="L65">
        <f>NDMC_EOD!AA65+NDMC_EOD!AB65</f>
        <v>1.98</v>
      </c>
      <c r="M65">
        <f>TPDDL_EOD!AA65+TPDDL_EOD!AB65</f>
        <v>11</v>
      </c>
      <c r="N65">
        <f t="shared" si="0"/>
        <v>34.56</v>
      </c>
      <c r="O65" s="112">
        <f t="shared" si="1"/>
        <v>-0.26000000000000512</v>
      </c>
      <c r="P65">
        <v>13.477835648148146</v>
      </c>
      <c r="Q65">
        <v>7.939814814814814</v>
      </c>
      <c r="R65">
        <v>0</v>
      </c>
      <c r="S65">
        <v>1.9651041666666664</v>
      </c>
      <c r="T65">
        <v>10.917245370370368</v>
      </c>
      <c r="U65" s="114">
        <f t="shared" si="2"/>
        <v>34.299999999999997</v>
      </c>
      <c r="V65" s="112">
        <f t="shared" si="3"/>
        <v>0</v>
      </c>
      <c r="X65" s="117"/>
    </row>
    <row r="66" spans="1:24">
      <c r="A66" t="s">
        <v>108</v>
      </c>
      <c r="B66">
        <f>GT!B66</f>
        <v>40</v>
      </c>
      <c r="C66">
        <f>GT!C66</f>
        <v>50</v>
      </c>
      <c r="D66">
        <f>GT!M66</f>
        <v>34.299999999999997</v>
      </c>
      <c r="E66">
        <f>GT!N66</f>
        <v>0</v>
      </c>
      <c r="F66">
        <f t="shared" si="4"/>
        <v>90</v>
      </c>
      <c r="G66">
        <f t="shared" si="5"/>
        <v>34.299999999999997</v>
      </c>
      <c r="H66" s="112"/>
      <c r="I66">
        <f>BRPL_EOD!AA66+BRPL_EOD!AB66</f>
        <v>13.58</v>
      </c>
      <c r="J66">
        <f>BYPL_EOD!AA66+BYPL_EOD!AB66</f>
        <v>8</v>
      </c>
      <c r="K66">
        <f>MES_EOD!AA66+MES_EOD!AB66</f>
        <v>0</v>
      </c>
      <c r="L66">
        <f>NDMC_EOD!AA66+NDMC_EOD!AB66</f>
        <v>1.98</v>
      </c>
      <c r="M66">
        <f>TPDDL_EOD!AA66+TPDDL_EOD!AB66</f>
        <v>11</v>
      </c>
      <c r="N66">
        <f t="shared" si="0"/>
        <v>34.56</v>
      </c>
      <c r="O66" s="112">
        <f t="shared" si="1"/>
        <v>-0.26000000000000512</v>
      </c>
      <c r="P66">
        <v>13.477835648148146</v>
      </c>
      <c r="Q66">
        <v>7.939814814814814</v>
      </c>
      <c r="R66">
        <v>0</v>
      </c>
      <c r="S66">
        <v>1.9651041666666664</v>
      </c>
      <c r="T66">
        <v>10.917245370370368</v>
      </c>
      <c r="U66" s="114">
        <f t="shared" si="2"/>
        <v>34.299999999999997</v>
      </c>
      <c r="V66" s="112">
        <f t="shared" si="3"/>
        <v>0</v>
      </c>
      <c r="X66" s="117"/>
    </row>
    <row r="67" spans="1:24">
      <c r="A67" t="s">
        <v>109</v>
      </c>
      <c r="B67">
        <f>GT!B67</f>
        <v>40</v>
      </c>
      <c r="C67">
        <f>GT!C67</f>
        <v>50</v>
      </c>
      <c r="D67">
        <f>GT!M67</f>
        <v>34.299999999999997</v>
      </c>
      <c r="E67">
        <f>GT!N67</f>
        <v>0</v>
      </c>
      <c r="F67">
        <f t="shared" si="4"/>
        <v>90</v>
      </c>
      <c r="G67">
        <f t="shared" si="5"/>
        <v>34.299999999999997</v>
      </c>
      <c r="H67" s="112"/>
      <c r="I67">
        <f>BRPL_EOD!AA67+BRPL_EOD!AB67</f>
        <v>13.58</v>
      </c>
      <c r="J67">
        <f>BYPL_EOD!AA67+BYPL_EOD!AB67</f>
        <v>8</v>
      </c>
      <c r="K67">
        <f>MES_EOD!AA67+MES_EOD!AB67</f>
        <v>0</v>
      </c>
      <c r="L67">
        <f>NDMC_EOD!AA67+NDMC_EOD!AB67</f>
        <v>1.98</v>
      </c>
      <c r="M67">
        <f>TPDDL_EOD!AA67+TPDDL_EOD!AB67</f>
        <v>11</v>
      </c>
      <c r="N67">
        <f t="shared" ref="N67:N98" si="6">SUM(I67:M67)</f>
        <v>34.56</v>
      </c>
      <c r="O67" s="112">
        <f t="shared" ref="O67:O98" si="7">G67-N67</f>
        <v>-0.26000000000000512</v>
      </c>
      <c r="P67">
        <v>13.477835648148146</v>
      </c>
      <c r="Q67">
        <v>7.939814814814814</v>
      </c>
      <c r="R67">
        <v>0</v>
      </c>
      <c r="S67">
        <v>1.9651041666666664</v>
      </c>
      <c r="T67">
        <v>10.917245370370368</v>
      </c>
      <c r="U67" s="114">
        <f t="shared" ref="U67:U98" si="8">SUM(P67:T67)</f>
        <v>34.299999999999997</v>
      </c>
      <c r="V67" s="112">
        <f t="shared" ref="V67:V99" si="9">G67-U67</f>
        <v>0</v>
      </c>
      <c r="X67" s="117"/>
    </row>
    <row r="68" spans="1:24">
      <c r="A68" t="s">
        <v>110</v>
      </c>
      <c r="B68">
        <f>GT!B68</f>
        <v>40</v>
      </c>
      <c r="C68">
        <f>GT!C68</f>
        <v>50</v>
      </c>
      <c r="D68">
        <f>GT!M68</f>
        <v>34.299999999999997</v>
      </c>
      <c r="E68">
        <f>GT!N68</f>
        <v>0</v>
      </c>
      <c r="F68">
        <f t="shared" ref="F68:F98" si="10">B68+C68</f>
        <v>90</v>
      </c>
      <c r="G68">
        <f t="shared" ref="G68:G98" si="11">D68+E68-X68</f>
        <v>34.299999999999997</v>
      </c>
      <c r="H68" s="112"/>
      <c r="I68">
        <f>BRPL_EOD!AA68+BRPL_EOD!AB68</f>
        <v>13.58</v>
      </c>
      <c r="J68">
        <f>BYPL_EOD!AA68+BYPL_EOD!AB68</f>
        <v>8</v>
      </c>
      <c r="K68">
        <f>MES_EOD!AA68+MES_EOD!AB68</f>
        <v>0</v>
      </c>
      <c r="L68">
        <f>NDMC_EOD!AA68+NDMC_EOD!AB68</f>
        <v>1.98</v>
      </c>
      <c r="M68">
        <f>TPDDL_EOD!AA68+TPDDL_EOD!AB68</f>
        <v>11</v>
      </c>
      <c r="N68">
        <f t="shared" si="6"/>
        <v>34.56</v>
      </c>
      <c r="O68" s="112">
        <f t="shared" si="7"/>
        <v>-0.26000000000000512</v>
      </c>
      <c r="P68">
        <v>13.477835648148146</v>
      </c>
      <c r="Q68">
        <v>7.939814814814814</v>
      </c>
      <c r="R68">
        <v>0</v>
      </c>
      <c r="S68">
        <v>1.9651041666666664</v>
      </c>
      <c r="T68">
        <v>10.917245370370368</v>
      </c>
      <c r="U68" s="114">
        <f t="shared" si="8"/>
        <v>34.299999999999997</v>
      </c>
      <c r="V68" s="112">
        <f t="shared" si="9"/>
        <v>0</v>
      </c>
      <c r="X68" s="117"/>
    </row>
    <row r="69" spans="1:24">
      <c r="A69" t="s">
        <v>111</v>
      </c>
      <c r="B69">
        <f>GT!B69</f>
        <v>40</v>
      </c>
      <c r="C69">
        <f>GT!C69</f>
        <v>50</v>
      </c>
      <c r="D69">
        <f>GT!M69</f>
        <v>34.299999999999997</v>
      </c>
      <c r="E69">
        <f>GT!N69</f>
        <v>0</v>
      </c>
      <c r="F69">
        <f t="shared" si="10"/>
        <v>90</v>
      </c>
      <c r="G69">
        <f t="shared" si="11"/>
        <v>34.299999999999997</v>
      </c>
      <c r="H69" s="112"/>
      <c r="I69">
        <f>BRPL_EOD!AA69+BRPL_EOD!AB69</f>
        <v>13.58</v>
      </c>
      <c r="J69">
        <f>BYPL_EOD!AA69+BYPL_EOD!AB69</f>
        <v>8</v>
      </c>
      <c r="K69">
        <f>MES_EOD!AA69+MES_EOD!AB69</f>
        <v>0</v>
      </c>
      <c r="L69">
        <f>NDMC_EOD!AA69+NDMC_EOD!AB69</f>
        <v>1.98</v>
      </c>
      <c r="M69">
        <f>TPDDL_EOD!AA69+TPDDL_EOD!AB69</f>
        <v>11</v>
      </c>
      <c r="N69">
        <f t="shared" si="6"/>
        <v>34.56</v>
      </c>
      <c r="O69" s="112">
        <f t="shared" si="7"/>
        <v>-0.26000000000000512</v>
      </c>
      <c r="P69">
        <v>13.477835648148146</v>
      </c>
      <c r="Q69">
        <v>7.939814814814814</v>
      </c>
      <c r="R69">
        <v>0</v>
      </c>
      <c r="S69">
        <v>1.9651041666666664</v>
      </c>
      <c r="T69">
        <v>10.917245370370368</v>
      </c>
      <c r="U69" s="114">
        <f t="shared" si="8"/>
        <v>34.299999999999997</v>
      </c>
      <c r="V69" s="112">
        <f t="shared" si="9"/>
        <v>0</v>
      </c>
      <c r="X69" s="117"/>
    </row>
    <row r="70" spans="1:24">
      <c r="A70" t="s">
        <v>112</v>
      </c>
      <c r="B70">
        <f>GT!B70</f>
        <v>40</v>
      </c>
      <c r="C70">
        <f>GT!C70</f>
        <v>50</v>
      </c>
      <c r="D70">
        <f>GT!M70</f>
        <v>34.299999999999997</v>
      </c>
      <c r="E70">
        <f>GT!N70</f>
        <v>0</v>
      </c>
      <c r="F70">
        <f t="shared" si="10"/>
        <v>90</v>
      </c>
      <c r="G70">
        <f t="shared" si="11"/>
        <v>34.299999999999997</v>
      </c>
      <c r="H70" s="112"/>
      <c r="I70">
        <f>BRPL_EOD!AA70+BRPL_EOD!AB70</f>
        <v>13.58</v>
      </c>
      <c r="J70">
        <f>BYPL_EOD!AA70+BYPL_EOD!AB70</f>
        <v>8</v>
      </c>
      <c r="K70">
        <f>MES_EOD!AA70+MES_EOD!AB70</f>
        <v>0</v>
      </c>
      <c r="L70">
        <f>NDMC_EOD!AA70+NDMC_EOD!AB70</f>
        <v>1.98</v>
      </c>
      <c r="M70">
        <f>TPDDL_EOD!AA70+TPDDL_EOD!AB70</f>
        <v>11</v>
      </c>
      <c r="N70">
        <f t="shared" si="6"/>
        <v>34.56</v>
      </c>
      <c r="O70" s="112">
        <f t="shared" si="7"/>
        <v>-0.26000000000000512</v>
      </c>
      <c r="P70">
        <v>13.477835648148146</v>
      </c>
      <c r="Q70">
        <v>7.939814814814814</v>
      </c>
      <c r="R70">
        <v>0</v>
      </c>
      <c r="S70">
        <v>1.9651041666666664</v>
      </c>
      <c r="T70">
        <v>10.917245370370368</v>
      </c>
      <c r="U70" s="114">
        <f t="shared" si="8"/>
        <v>34.299999999999997</v>
      </c>
      <c r="V70" s="112">
        <f t="shared" si="9"/>
        <v>0</v>
      </c>
      <c r="X70" s="117"/>
    </row>
    <row r="71" spans="1:24">
      <c r="A71" t="s">
        <v>113</v>
      </c>
      <c r="B71">
        <f>GT!B71</f>
        <v>40</v>
      </c>
      <c r="C71">
        <f>GT!C71</f>
        <v>50</v>
      </c>
      <c r="D71">
        <f>GT!M71</f>
        <v>34.299999999999997</v>
      </c>
      <c r="E71">
        <f>GT!N71</f>
        <v>0</v>
      </c>
      <c r="F71">
        <f t="shared" si="10"/>
        <v>90</v>
      </c>
      <c r="G71">
        <f t="shared" si="11"/>
        <v>34.299999999999997</v>
      </c>
      <c r="H71" s="112"/>
      <c r="I71">
        <f>BRPL_EOD!AA71+BRPL_EOD!AB71</f>
        <v>13.58</v>
      </c>
      <c r="J71">
        <f>BYPL_EOD!AA71+BYPL_EOD!AB71</f>
        <v>8</v>
      </c>
      <c r="K71">
        <f>MES_EOD!AA71+MES_EOD!AB71</f>
        <v>0</v>
      </c>
      <c r="L71">
        <f>NDMC_EOD!AA71+NDMC_EOD!AB71</f>
        <v>1.98</v>
      </c>
      <c r="M71">
        <f>TPDDL_EOD!AA71+TPDDL_EOD!AB71</f>
        <v>11</v>
      </c>
      <c r="N71">
        <f t="shared" si="6"/>
        <v>34.56</v>
      </c>
      <c r="O71" s="112">
        <f t="shared" si="7"/>
        <v>-0.26000000000000512</v>
      </c>
      <c r="P71">
        <v>13.477835648148146</v>
      </c>
      <c r="Q71">
        <v>7.939814814814814</v>
      </c>
      <c r="R71">
        <v>0</v>
      </c>
      <c r="S71">
        <v>1.9651041666666664</v>
      </c>
      <c r="T71">
        <v>10.917245370370368</v>
      </c>
      <c r="U71" s="114">
        <f t="shared" si="8"/>
        <v>34.299999999999997</v>
      </c>
      <c r="V71" s="112">
        <f t="shared" si="9"/>
        <v>0</v>
      </c>
      <c r="X71" s="117"/>
    </row>
    <row r="72" spans="1:24">
      <c r="A72" t="s">
        <v>114</v>
      </c>
      <c r="B72">
        <f>GT!B72</f>
        <v>40</v>
      </c>
      <c r="C72">
        <f>GT!C72</f>
        <v>50</v>
      </c>
      <c r="D72">
        <f>GT!M72</f>
        <v>34.299999999999997</v>
      </c>
      <c r="E72">
        <f>GT!N72</f>
        <v>0</v>
      </c>
      <c r="F72">
        <f t="shared" si="10"/>
        <v>90</v>
      </c>
      <c r="G72">
        <f t="shared" si="11"/>
        <v>34.299999999999997</v>
      </c>
      <c r="H72" s="112"/>
      <c r="I72">
        <f>BRPL_EOD!AA72+BRPL_EOD!AB72</f>
        <v>13.58</v>
      </c>
      <c r="J72">
        <f>BYPL_EOD!AA72+BYPL_EOD!AB72</f>
        <v>8</v>
      </c>
      <c r="K72">
        <f>MES_EOD!AA72+MES_EOD!AB72</f>
        <v>0</v>
      </c>
      <c r="L72">
        <f>NDMC_EOD!AA72+NDMC_EOD!AB72</f>
        <v>1.98</v>
      </c>
      <c r="M72">
        <f>TPDDL_EOD!AA72+TPDDL_EOD!AB72</f>
        <v>11</v>
      </c>
      <c r="N72">
        <f t="shared" si="6"/>
        <v>34.56</v>
      </c>
      <c r="O72" s="112">
        <f t="shared" si="7"/>
        <v>-0.26000000000000512</v>
      </c>
      <c r="P72">
        <v>13.477835648148146</v>
      </c>
      <c r="Q72">
        <v>7.939814814814814</v>
      </c>
      <c r="R72">
        <v>0</v>
      </c>
      <c r="S72">
        <v>1.9651041666666664</v>
      </c>
      <c r="T72">
        <v>10.917245370370368</v>
      </c>
      <c r="U72" s="114">
        <f t="shared" si="8"/>
        <v>34.299999999999997</v>
      </c>
      <c r="V72" s="112">
        <f t="shared" si="9"/>
        <v>0</v>
      </c>
      <c r="X72" s="117"/>
    </row>
    <row r="73" spans="1:24">
      <c r="A73" t="s">
        <v>115</v>
      </c>
      <c r="B73">
        <f>GT!B73</f>
        <v>40</v>
      </c>
      <c r="C73">
        <f>GT!C73</f>
        <v>50</v>
      </c>
      <c r="D73">
        <f>GT!M73</f>
        <v>34.299999999999997</v>
      </c>
      <c r="E73">
        <f>GT!N73</f>
        <v>0</v>
      </c>
      <c r="F73">
        <f t="shared" si="10"/>
        <v>90</v>
      </c>
      <c r="G73">
        <f t="shared" si="11"/>
        <v>34.299999999999997</v>
      </c>
      <c r="H73" s="112"/>
      <c r="I73">
        <f>BRPL_EOD!AA73+BRPL_EOD!AB73</f>
        <v>13.58</v>
      </c>
      <c r="J73">
        <f>BYPL_EOD!AA73+BYPL_EOD!AB73</f>
        <v>8</v>
      </c>
      <c r="K73">
        <f>MES_EOD!AA73+MES_EOD!AB73</f>
        <v>0</v>
      </c>
      <c r="L73">
        <f>NDMC_EOD!AA73+NDMC_EOD!AB73</f>
        <v>1.98</v>
      </c>
      <c r="M73">
        <f>TPDDL_EOD!AA73+TPDDL_EOD!AB73</f>
        <v>11</v>
      </c>
      <c r="N73">
        <f t="shared" si="6"/>
        <v>34.56</v>
      </c>
      <c r="O73" s="112">
        <f t="shared" si="7"/>
        <v>-0.26000000000000512</v>
      </c>
      <c r="P73">
        <v>13.477835648148146</v>
      </c>
      <c r="Q73">
        <v>7.939814814814814</v>
      </c>
      <c r="R73">
        <v>0</v>
      </c>
      <c r="S73">
        <v>1.9651041666666664</v>
      </c>
      <c r="T73">
        <v>10.917245370370368</v>
      </c>
      <c r="U73" s="114">
        <f t="shared" si="8"/>
        <v>34.299999999999997</v>
      </c>
      <c r="V73" s="112">
        <f t="shared" si="9"/>
        <v>0</v>
      </c>
      <c r="X73" s="117"/>
    </row>
    <row r="74" spans="1:24">
      <c r="A74" t="s">
        <v>116</v>
      </c>
      <c r="B74">
        <f>GT!B74</f>
        <v>40</v>
      </c>
      <c r="C74">
        <f>GT!C74</f>
        <v>50</v>
      </c>
      <c r="D74">
        <f>GT!M74</f>
        <v>34.299999999999997</v>
      </c>
      <c r="E74">
        <f>GT!N74</f>
        <v>0</v>
      </c>
      <c r="F74">
        <f t="shared" si="10"/>
        <v>90</v>
      </c>
      <c r="G74">
        <f t="shared" si="11"/>
        <v>34.299999999999997</v>
      </c>
      <c r="H74" s="112"/>
      <c r="I74">
        <f>BRPL_EOD!AA74+BRPL_EOD!AB74</f>
        <v>13.58</v>
      </c>
      <c r="J74">
        <f>BYPL_EOD!AA74+BYPL_EOD!AB74</f>
        <v>8</v>
      </c>
      <c r="K74">
        <f>MES_EOD!AA74+MES_EOD!AB74</f>
        <v>0</v>
      </c>
      <c r="L74">
        <f>NDMC_EOD!AA74+NDMC_EOD!AB74</f>
        <v>1.98</v>
      </c>
      <c r="M74">
        <f>TPDDL_EOD!AA74+TPDDL_EOD!AB74</f>
        <v>11</v>
      </c>
      <c r="N74">
        <f t="shared" si="6"/>
        <v>34.56</v>
      </c>
      <c r="O74" s="112">
        <f t="shared" si="7"/>
        <v>-0.26000000000000512</v>
      </c>
      <c r="P74">
        <v>13.477835648148146</v>
      </c>
      <c r="Q74">
        <v>7.939814814814814</v>
      </c>
      <c r="R74">
        <v>0</v>
      </c>
      <c r="S74">
        <v>1.9651041666666664</v>
      </c>
      <c r="T74">
        <v>10.917245370370368</v>
      </c>
      <c r="U74" s="114">
        <f t="shared" si="8"/>
        <v>34.299999999999997</v>
      </c>
      <c r="V74" s="112">
        <f t="shared" si="9"/>
        <v>0</v>
      </c>
      <c r="X74" s="117"/>
    </row>
    <row r="75" spans="1:24">
      <c r="A75" t="s">
        <v>117</v>
      </c>
      <c r="B75">
        <f>GT!B75</f>
        <v>40</v>
      </c>
      <c r="C75">
        <f>GT!C75</f>
        <v>50</v>
      </c>
      <c r="D75">
        <f>GT!M75</f>
        <v>34.6</v>
      </c>
      <c r="E75">
        <f>GT!N75</f>
        <v>0</v>
      </c>
      <c r="F75">
        <f t="shared" si="10"/>
        <v>90</v>
      </c>
      <c r="G75">
        <f t="shared" si="11"/>
        <v>34.6</v>
      </c>
      <c r="H75" s="112"/>
      <c r="I75">
        <f>BRPL_EOD!AA75+BRPL_EOD!AB75</f>
        <v>13.58</v>
      </c>
      <c r="J75">
        <f>BYPL_EOD!AA75+BYPL_EOD!AB75</f>
        <v>8</v>
      </c>
      <c r="K75">
        <f>MES_EOD!AA75+MES_EOD!AB75</f>
        <v>0</v>
      </c>
      <c r="L75">
        <f>NDMC_EOD!AA75+NDMC_EOD!AB75</f>
        <v>1.98</v>
      </c>
      <c r="M75">
        <f>TPDDL_EOD!AA75+TPDDL_EOD!AB75</f>
        <v>11</v>
      </c>
      <c r="N75">
        <f t="shared" si="6"/>
        <v>34.56</v>
      </c>
      <c r="O75" s="112">
        <f t="shared" si="7"/>
        <v>3.9999999999999147E-2</v>
      </c>
      <c r="P75">
        <v>13.595717592592592</v>
      </c>
      <c r="Q75">
        <v>8.0092592592592595</v>
      </c>
      <c r="R75">
        <v>0</v>
      </c>
      <c r="S75">
        <v>1.9822916666666666</v>
      </c>
      <c r="T75">
        <v>11.012731481481481</v>
      </c>
      <c r="U75" s="114">
        <f t="shared" si="8"/>
        <v>34.599999999999994</v>
      </c>
      <c r="V75" s="112">
        <f t="shared" si="9"/>
        <v>0</v>
      </c>
      <c r="X75" s="117"/>
    </row>
    <row r="76" spans="1:24">
      <c r="A76" t="s">
        <v>118</v>
      </c>
      <c r="B76">
        <f>GT!B76</f>
        <v>40</v>
      </c>
      <c r="C76">
        <f>GT!C76</f>
        <v>50</v>
      </c>
      <c r="D76">
        <f>GT!M76</f>
        <v>34.6</v>
      </c>
      <c r="E76">
        <f>GT!N76</f>
        <v>0</v>
      </c>
      <c r="F76">
        <f t="shared" si="10"/>
        <v>90</v>
      </c>
      <c r="G76">
        <f t="shared" si="11"/>
        <v>34.6</v>
      </c>
      <c r="H76" s="112"/>
      <c r="I76">
        <f>BRPL_EOD!AA76+BRPL_EOD!AB76</f>
        <v>13.58</v>
      </c>
      <c r="J76">
        <f>BYPL_EOD!AA76+BYPL_EOD!AB76</f>
        <v>8</v>
      </c>
      <c r="K76">
        <f>MES_EOD!AA76+MES_EOD!AB76</f>
        <v>0</v>
      </c>
      <c r="L76">
        <f>NDMC_EOD!AA76+NDMC_EOD!AB76</f>
        <v>1.98</v>
      </c>
      <c r="M76">
        <f>TPDDL_EOD!AA76+TPDDL_EOD!AB76</f>
        <v>11</v>
      </c>
      <c r="N76">
        <f t="shared" si="6"/>
        <v>34.56</v>
      </c>
      <c r="O76" s="112">
        <f t="shared" si="7"/>
        <v>3.9999999999999147E-2</v>
      </c>
      <c r="P76">
        <v>13.595717592592592</v>
      </c>
      <c r="Q76">
        <v>8.0092592592592595</v>
      </c>
      <c r="R76">
        <v>0</v>
      </c>
      <c r="S76">
        <v>1.9822916666666666</v>
      </c>
      <c r="T76">
        <v>11.012731481481481</v>
      </c>
      <c r="U76" s="114">
        <f t="shared" si="8"/>
        <v>34.599999999999994</v>
      </c>
      <c r="V76" s="112">
        <f t="shared" si="9"/>
        <v>0</v>
      </c>
      <c r="X76" s="117"/>
    </row>
    <row r="77" spans="1:24">
      <c r="A77" t="s">
        <v>119</v>
      </c>
      <c r="B77">
        <f>GT!B77</f>
        <v>40</v>
      </c>
      <c r="C77">
        <f>GT!C77</f>
        <v>50</v>
      </c>
      <c r="D77">
        <f>GT!M77</f>
        <v>34.6</v>
      </c>
      <c r="E77">
        <f>GT!N77</f>
        <v>0</v>
      </c>
      <c r="F77">
        <f t="shared" si="10"/>
        <v>90</v>
      </c>
      <c r="G77">
        <f t="shared" si="11"/>
        <v>34.6</v>
      </c>
      <c r="H77" s="112"/>
      <c r="I77">
        <f>BRPL_EOD!AA77+BRPL_EOD!AB77</f>
        <v>13.58</v>
      </c>
      <c r="J77">
        <f>BYPL_EOD!AA77+BYPL_EOD!AB77</f>
        <v>8</v>
      </c>
      <c r="K77">
        <f>MES_EOD!AA77+MES_EOD!AB77</f>
        <v>0</v>
      </c>
      <c r="L77">
        <f>NDMC_EOD!AA77+NDMC_EOD!AB77</f>
        <v>1.98</v>
      </c>
      <c r="M77">
        <f>TPDDL_EOD!AA77+TPDDL_EOD!AB77</f>
        <v>11</v>
      </c>
      <c r="N77">
        <f t="shared" si="6"/>
        <v>34.56</v>
      </c>
      <c r="O77" s="112">
        <f t="shared" si="7"/>
        <v>3.9999999999999147E-2</v>
      </c>
      <c r="P77">
        <v>13.595717592592592</v>
      </c>
      <c r="Q77">
        <v>8.0092592592592595</v>
      </c>
      <c r="R77">
        <v>0</v>
      </c>
      <c r="S77">
        <v>1.9822916666666666</v>
      </c>
      <c r="T77">
        <v>11.012731481481481</v>
      </c>
      <c r="U77" s="114">
        <f t="shared" si="8"/>
        <v>34.599999999999994</v>
      </c>
      <c r="V77" s="112">
        <f t="shared" si="9"/>
        <v>0</v>
      </c>
      <c r="X77" s="117"/>
    </row>
    <row r="78" spans="1:24">
      <c r="A78" t="s">
        <v>120</v>
      </c>
      <c r="B78">
        <f>GT!B78</f>
        <v>40</v>
      </c>
      <c r="C78">
        <f>GT!C78</f>
        <v>50</v>
      </c>
      <c r="D78">
        <f>GT!M78</f>
        <v>35.6</v>
      </c>
      <c r="E78">
        <f>GT!N78</f>
        <v>0</v>
      </c>
      <c r="F78">
        <f t="shared" si="10"/>
        <v>90</v>
      </c>
      <c r="G78">
        <f t="shared" si="11"/>
        <v>35.6</v>
      </c>
      <c r="H78" s="112"/>
      <c r="I78">
        <f>BRPL_EOD!AA78+BRPL_EOD!AB78</f>
        <v>14.58</v>
      </c>
      <c r="J78">
        <f>BYPL_EOD!AA78+BYPL_EOD!AB78</f>
        <v>8</v>
      </c>
      <c r="K78">
        <f>MES_EOD!AA78+MES_EOD!AB78</f>
        <v>0</v>
      </c>
      <c r="L78">
        <f>NDMC_EOD!AA78+NDMC_EOD!AB78</f>
        <v>1.98</v>
      </c>
      <c r="M78">
        <f>TPDDL_EOD!AA78+TPDDL_EOD!AB78</f>
        <v>11</v>
      </c>
      <c r="N78">
        <f t="shared" si="6"/>
        <v>35.56</v>
      </c>
      <c r="O78" s="112">
        <f t="shared" si="7"/>
        <v>3.9999999999999147E-2</v>
      </c>
      <c r="P78">
        <v>14.596400449943756</v>
      </c>
      <c r="Q78">
        <v>8.0089988751406072</v>
      </c>
      <c r="R78">
        <v>0</v>
      </c>
      <c r="S78">
        <v>1.9822272215973002</v>
      </c>
      <c r="T78">
        <v>11.012373453318334</v>
      </c>
      <c r="U78" s="114">
        <f t="shared" si="8"/>
        <v>35.599999999999994</v>
      </c>
      <c r="V78" s="112">
        <f t="shared" si="9"/>
        <v>0</v>
      </c>
      <c r="X78" s="117"/>
    </row>
    <row r="79" spans="1:24">
      <c r="A79" t="s">
        <v>121</v>
      </c>
      <c r="B79">
        <f>GT!B79</f>
        <v>40</v>
      </c>
      <c r="C79">
        <f>GT!C79</f>
        <v>50</v>
      </c>
      <c r="D79">
        <f>GT!M79</f>
        <v>35.6</v>
      </c>
      <c r="E79">
        <f>GT!N79</f>
        <v>0</v>
      </c>
      <c r="F79">
        <f t="shared" si="10"/>
        <v>90</v>
      </c>
      <c r="G79">
        <f t="shared" si="11"/>
        <v>35.6</v>
      </c>
      <c r="H79" s="112"/>
      <c r="I79">
        <f>BRPL_EOD!AA79+BRPL_EOD!AB79</f>
        <v>14.58</v>
      </c>
      <c r="J79">
        <f>BYPL_EOD!AA79+BYPL_EOD!AB79</f>
        <v>8</v>
      </c>
      <c r="K79">
        <f>MES_EOD!AA79+MES_EOD!AB79</f>
        <v>0</v>
      </c>
      <c r="L79">
        <f>NDMC_EOD!AA79+NDMC_EOD!AB79</f>
        <v>1.98</v>
      </c>
      <c r="M79">
        <f>TPDDL_EOD!AA79+TPDDL_EOD!AB79</f>
        <v>11</v>
      </c>
      <c r="N79">
        <f t="shared" si="6"/>
        <v>35.56</v>
      </c>
      <c r="O79" s="112">
        <f t="shared" si="7"/>
        <v>3.9999999999999147E-2</v>
      </c>
      <c r="P79">
        <v>14.596400449943756</v>
      </c>
      <c r="Q79">
        <v>8.0089988751406072</v>
      </c>
      <c r="R79">
        <v>0</v>
      </c>
      <c r="S79">
        <v>1.9822272215973002</v>
      </c>
      <c r="T79">
        <v>11.012373453318334</v>
      </c>
      <c r="U79" s="114">
        <f t="shared" si="8"/>
        <v>35.599999999999994</v>
      </c>
      <c r="V79" s="112">
        <f t="shared" si="9"/>
        <v>0</v>
      </c>
      <c r="X79" s="117"/>
    </row>
    <row r="80" spans="1:24">
      <c r="A80" t="s">
        <v>122</v>
      </c>
      <c r="B80">
        <f>GT!B80</f>
        <v>40</v>
      </c>
      <c r="C80">
        <f>GT!C80</f>
        <v>50</v>
      </c>
      <c r="D80">
        <f>GT!M80</f>
        <v>35.6</v>
      </c>
      <c r="E80">
        <f>GT!N80</f>
        <v>0</v>
      </c>
      <c r="F80">
        <f t="shared" si="10"/>
        <v>90</v>
      </c>
      <c r="G80">
        <f t="shared" si="11"/>
        <v>35.6</v>
      </c>
      <c r="H80" s="112"/>
      <c r="I80">
        <f>BRPL_EOD!AA80+BRPL_EOD!AB80</f>
        <v>14.58</v>
      </c>
      <c r="J80">
        <f>BYPL_EOD!AA80+BYPL_EOD!AB80</f>
        <v>8</v>
      </c>
      <c r="K80">
        <f>MES_EOD!AA80+MES_EOD!AB80</f>
        <v>0</v>
      </c>
      <c r="L80">
        <f>NDMC_EOD!AA80+NDMC_EOD!AB80</f>
        <v>1.98</v>
      </c>
      <c r="M80">
        <f>TPDDL_EOD!AA80+TPDDL_EOD!AB80</f>
        <v>11</v>
      </c>
      <c r="N80">
        <f t="shared" si="6"/>
        <v>35.56</v>
      </c>
      <c r="O80" s="112">
        <f t="shared" si="7"/>
        <v>3.9999999999999147E-2</v>
      </c>
      <c r="P80">
        <v>14.596400449943756</v>
      </c>
      <c r="Q80">
        <v>8.0089988751406072</v>
      </c>
      <c r="R80">
        <v>0</v>
      </c>
      <c r="S80">
        <v>1.9822272215973002</v>
      </c>
      <c r="T80">
        <v>11.012373453318334</v>
      </c>
      <c r="U80" s="114">
        <f t="shared" si="8"/>
        <v>35.599999999999994</v>
      </c>
      <c r="V80" s="112">
        <f t="shared" si="9"/>
        <v>0</v>
      </c>
      <c r="X80" s="117"/>
    </row>
    <row r="81" spans="1:24">
      <c r="A81" t="s">
        <v>123</v>
      </c>
      <c r="B81">
        <f>GT!B81</f>
        <v>40</v>
      </c>
      <c r="C81">
        <f>GT!C81</f>
        <v>50</v>
      </c>
      <c r="D81">
        <f>GT!M81</f>
        <v>35.6</v>
      </c>
      <c r="E81">
        <f>GT!N81</f>
        <v>0</v>
      </c>
      <c r="F81">
        <f t="shared" si="10"/>
        <v>90</v>
      </c>
      <c r="G81">
        <f t="shared" si="11"/>
        <v>35.6</v>
      </c>
      <c r="H81" s="112"/>
      <c r="I81">
        <f>BRPL_EOD!AA81+BRPL_EOD!AB81</f>
        <v>14.58</v>
      </c>
      <c r="J81">
        <f>BYPL_EOD!AA81+BYPL_EOD!AB81</f>
        <v>8</v>
      </c>
      <c r="K81">
        <f>MES_EOD!AA81+MES_EOD!AB81</f>
        <v>0</v>
      </c>
      <c r="L81">
        <f>NDMC_EOD!AA81+NDMC_EOD!AB81</f>
        <v>1.98</v>
      </c>
      <c r="M81">
        <f>TPDDL_EOD!AA81+TPDDL_EOD!AB81</f>
        <v>11</v>
      </c>
      <c r="N81">
        <f t="shared" si="6"/>
        <v>35.56</v>
      </c>
      <c r="O81" s="112">
        <f t="shared" si="7"/>
        <v>3.9999999999999147E-2</v>
      </c>
      <c r="P81">
        <v>14.596400449943756</v>
      </c>
      <c r="Q81">
        <v>8.0089988751406072</v>
      </c>
      <c r="R81">
        <v>0</v>
      </c>
      <c r="S81">
        <v>1.9822272215973002</v>
      </c>
      <c r="T81">
        <v>11.012373453318334</v>
      </c>
      <c r="U81" s="114">
        <f t="shared" si="8"/>
        <v>35.599999999999994</v>
      </c>
      <c r="V81" s="112">
        <f t="shared" si="9"/>
        <v>0</v>
      </c>
      <c r="X81" s="117"/>
    </row>
    <row r="82" spans="1:24">
      <c r="A82" t="s">
        <v>124</v>
      </c>
      <c r="B82">
        <f>GT!B82</f>
        <v>40</v>
      </c>
      <c r="C82">
        <f>GT!C82</f>
        <v>50</v>
      </c>
      <c r="D82">
        <f>GT!M82</f>
        <v>35.6</v>
      </c>
      <c r="E82">
        <f>GT!N82</f>
        <v>0</v>
      </c>
      <c r="F82">
        <f t="shared" si="10"/>
        <v>90</v>
      </c>
      <c r="G82">
        <f t="shared" si="11"/>
        <v>35.6</v>
      </c>
      <c r="H82" s="112"/>
      <c r="I82">
        <f>BRPL_EOD!AA82+BRPL_EOD!AB82</f>
        <v>14.58</v>
      </c>
      <c r="J82">
        <f>BYPL_EOD!AA82+BYPL_EOD!AB82</f>
        <v>8</v>
      </c>
      <c r="K82">
        <f>MES_EOD!AA82+MES_EOD!AB82</f>
        <v>0</v>
      </c>
      <c r="L82">
        <f>NDMC_EOD!AA82+NDMC_EOD!AB82</f>
        <v>1.98</v>
      </c>
      <c r="M82">
        <f>TPDDL_EOD!AA82+TPDDL_EOD!AB82</f>
        <v>11</v>
      </c>
      <c r="N82">
        <f t="shared" si="6"/>
        <v>35.56</v>
      </c>
      <c r="O82" s="112">
        <f t="shared" si="7"/>
        <v>3.9999999999999147E-2</v>
      </c>
      <c r="P82">
        <v>14.596400449943756</v>
      </c>
      <c r="Q82">
        <v>8.0089988751406072</v>
      </c>
      <c r="R82">
        <v>0</v>
      </c>
      <c r="S82">
        <v>1.9822272215973002</v>
      </c>
      <c r="T82">
        <v>11.012373453318334</v>
      </c>
      <c r="U82" s="114">
        <f t="shared" si="8"/>
        <v>35.599999999999994</v>
      </c>
      <c r="V82" s="112">
        <f t="shared" si="9"/>
        <v>0</v>
      </c>
      <c r="X82" s="117"/>
    </row>
    <row r="83" spans="1:24">
      <c r="A83" t="s">
        <v>125</v>
      </c>
      <c r="B83">
        <f>GT!B83</f>
        <v>40</v>
      </c>
      <c r="C83">
        <f>GT!C83</f>
        <v>50</v>
      </c>
      <c r="D83">
        <f>GT!M83</f>
        <v>35.6</v>
      </c>
      <c r="E83">
        <f>GT!N83</f>
        <v>0</v>
      </c>
      <c r="F83">
        <f t="shared" si="10"/>
        <v>90</v>
      </c>
      <c r="G83">
        <f t="shared" si="11"/>
        <v>35.6</v>
      </c>
      <c r="H83" s="112"/>
      <c r="I83">
        <f>BRPL_EOD!AA83+BRPL_EOD!AB83</f>
        <v>14.58</v>
      </c>
      <c r="J83">
        <f>BYPL_EOD!AA83+BYPL_EOD!AB83</f>
        <v>8</v>
      </c>
      <c r="K83">
        <f>MES_EOD!AA83+MES_EOD!AB83</f>
        <v>0</v>
      </c>
      <c r="L83">
        <f>NDMC_EOD!AA83+NDMC_EOD!AB83</f>
        <v>1.98</v>
      </c>
      <c r="M83">
        <f>TPDDL_EOD!AA83+TPDDL_EOD!AB83</f>
        <v>11</v>
      </c>
      <c r="N83">
        <f t="shared" si="6"/>
        <v>35.56</v>
      </c>
      <c r="O83" s="112">
        <f t="shared" si="7"/>
        <v>3.9999999999999147E-2</v>
      </c>
      <c r="P83">
        <v>14.596400449943756</v>
      </c>
      <c r="Q83">
        <v>8.0089988751406072</v>
      </c>
      <c r="R83">
        <v>0</v>
      </c>
      <c r="S83">
        <v>1.9822272215973002</v>
      </c>
      <c r="T83">
        <v>11.012373453318334</v>
      </c>
      <c r="U83" s="114">
        <f t="shared" si="8"/>
        <v>35.599999999999994</v>
      </c>
      <c r="V83" s="112">
        <f t="shared" si="9"/>
        <v>0</v>
      </c>
      <c r="X83" s="117"/>
    </row>
    <row r="84" spans="1:24">
      <c r="A84" t="s">
        <v>126</v>
      </c>
      <c r="B84">
        <f>GT!B84</f>
        <v>40</v>
      </c>
      <c r="C84">
        <f>GT!C84</f>
        <v>50</v>
      </c>
      <c r="D84">
        <f>GT!M84</f>
        <v>35.6</v>
      </c>
      <c r="E84">
        <f>GT!N84</f>
        <v>0</v>
      </c>
      <c r="F84">
        <f t="shared" si="10"/>
        <v>90</v>
      </c>
      <c r="G84">
        <f t="shared" si="11"/>
        <v>35.6</v>
      </c>
      <c r="H84" s="112"/>
      <c r="I84">
        <f>BRPL_EOD!AA84+BRPL_EOD!AB84</f>
        <v>14.58</v>
      </c>
      <c r="J84">
        <f>BYPL_EOD!AA84+BYPL_EOD!AB84</f>
        <v>8</v>
      </c>
      <c r="K84">
        <f>MES_EOD!AA84+MES_EOD!AB84</f>
        <v>0</v>
      </c>
      <c r="L84">
        <f>NDMC_EOD!AA84+NDMC_EOD!AB84</f>
        <v>1.98</v>
      </c>
      <c r="M84">
        <f>TPDDL_EOD!AA84+TPDDL_EOD!AB84</f>
        <v>11</v>
      </c>
      <c r="N84">
        <f t="shared" si="6"/>
        <v>35.56</v>
      </c>
      <c r="O84" s="112">
        <f t="shared" si="7"/>
        <v>3.9999999999999147E-2</v>
      </c>
      <c r="P84">
        <v>14.596400449943756</v>
      </c>
      <c r="Q84">
        <v>8.0089988751406072</v>
      </c>
      <c r="R84">
        <v>0</v>
      </c>
      <c r="S84">
        <v>1.9822272215973002</v>
      </c>
      <c r="T84">
        <v>11.012373453318334</v>
      </c>
      <c r="U84" s="114">
        <f t="shared" si="8"/>
        <v>35.599999999999994</v>
      </c>
      <c r="V84" s="112">
        <f t="shared" si="9"/>
        <v>0</v>
      </c>
      <c r="X84" s="117"/>
    </row>
    <row r="85" spans="1:24">
      <c r="A85" t="s">
        <v>127</v>
      </c>
      <c r="B85">
        <f>GT!B85</f>
        <v>40</v>
      </c>
      <c r="C85">
        <f>GT!C85</f>
        <v>50</v>
      </c>
      <c r="D85">
        <f>GT!M85</f>
        <v>35.6</v>
      </c>
      <c r="E85">
        <f>GT!N85</f>
        <v>0</v>
      </c>
      <c r="F85">
        <f t="shared" si="10"/>
        <v>90</v>
      </c>
      <c r="G85">
        <f t="shared" si="11"/>
        <v>35.6</v>
      </c>
      <c r="H85" s="112"/>
      <c r="I85">
        <f>BRPL_EOD!AA85+BRPL_EOD!AB85</f>
        <v>14.58</v>
      </c>
      <c r="J85">
        <f>BYPL_EOD!AA85+BYPL_EOD!AB85</f>
        <v>8</v>
      </c>
      <c r="K85">
        <f>MES_EOD!AA85+MES_EOD!AB85</f>
        <v>0</v>
      </c>
      <c r="L85">
        <f>NDMC_EOD!AA85+NDMC_EOD!AB85</f>
        <v>1.98</v>
      </c>
      <c r="M85">
        <f>TPDDL_EOD!AA85+TPDDL_EOD!AB85</f>
        <v>11</v>
      </c>
      <c r="N85">
        <f t="shared" si="6"/>
        <v>35.56</v>
      </c>
      <c r="O85" s="112">
        <f t="shared" si="7"/>
        <v>3.9999999999999147E-2</v>
      </c>
      <c r="P85">
        <v>14.596400449943756</v>
      </c>
      <c r="Q85">
        <v>8.0089988751406072</v>
      </c>
      <c r="R85">
        <v>0</v>
      </c>
      <c r="S85">
        <v>1.9822272215973002</v>
      </c>
      <c r="T85">
        <v>11.012373453318334</v>
      </c>
      <c r="U85" s="114">
        <f t="shared" si="8"/>
        <v>35.599999999999994</v>
      </c>
      <c r="V85" s="112">
        <f t="shared" si="9"/>
        <v>0</v>
      </c>
      <c r="X85" s="117"/>
    </row>
    <row r="86" spans="1:24">
      <c r="A86" t="s">
        <v>128</v>
      </c>
      <c r="B86">
        <f>GT!B86</f>
        <v>40</v>
      </c>
      <c r="C86">
        <f>GT!C86</f>
        <v>50</v>
      </c>
      <c r="D86">
        <f>GT!M86</f>
        <v>35.6</v>
      </c>
      <c r="E86">
        <f>GT!N86</f>
        <v>0</v>
      </c>
      <c r="F86">
        <f t="shared" si="10"/>
        <v>90</v>
      </c>
      <c r="G86">
        <f t="shared" si="11"/>
        <v>35.6</v>
      </c>
      <c r="H86" s="112"/>
      <c r="I86">
        <f>BRPL_EOD!AA86+BRPL_EOD!AB86</f>
        <v>14.58</v>
      </c>
      <c r="J86">
        <f>BYPL_EOD!AA86+BYPL_EOD!AB86</f>
        <v>8</v>
      </c>
      <c r="K86">
        <f>MES_EOD!AA86+MES_EOD!AB86</f>
        <v>0</v>
      </c>
      <c r="L86">
        <f>NDMC_EOD!AA86+NDMC_EOD!AB86</f>
        <v>1.98</v>
      </c>
      <c r="M86">
        <f>TPDDL_EOD!AA86+TPDDL_EOD!AB86</f>
        <v>11</v>
      </c>
      <c r="N86">
        <f t="shared" si="6"/>
        <v>35.56</v>
      </c>
      <c r="O86" s="112">
        <f t="shared" si="7"/>
        <v>3.9999999999999147E-2</v>
      </c>
      <c r="P86">
        <v>14.596400449943756</v>
      </c>
      <c r="Q86">
        <v>8.0089988751406072</v>
      </c>
      <c r="R86">
        <v>0</v>
      </c>
      <c r="S86">
        <v>1.9822272215973002</v>
      </c>
      <c r="T86">
        <v>11.012373453318334</v>
      </c>
      <c r="U86" s="114">
        <f t="shared" si="8"/>
        <v>35.599999999999994</v>
      </c>
      <c r="V86" s="112">
        <f t="shared" si="9"/>
        <v>0</v>
      </c>
      <c r="X86" s="117"/>
    </row>
    <row r="87" spans="1:24">
      <c r="A87" t="s">
        <v>129</v>
      </c>
      <c r="B87">
        <f>GT!B87</f>
        <v>40</v>
      </c>
      <c r="C87">
        <f>GT!C87</f>
        <v>50</v>
      </c>
      <c r="D87">
        <f>GT!M87</f>
        <v>35.6</v>
      </c>
      <c r="E87">
        <f>GT!N87</f>
        <v>0</v>
      </c>
      <c r="F87">
        <f t="shared" si="10"/>
        <v>90</v>
      </c>
      <c r="G87">
        <f t="shared" si="11"/>
        <v>35.6</v>
      </c>
      <c r="H87" s="112"/>
      <c r="I87">
        <f>BRPL_EOD!AA87+BRPL_EOD!AB87</f>
        <v>14.58</v>
      </c>
      <c r="J87">
        <f>BYPL_EOD!AA87+BYPL_EOD!AB87</f>
        <v>8</v>
      </c>
      <c r="K87">
        <f>MES_EOD!AA87+MES_EOD!AB87</f>
        <v>0</v>
      </c>
      <c r="L87">
        <f>NDMC_EOD!AA87+NDMC_EOD!AB87</f>
        <v>1.98</v>
      </c>
      <c r="M87">
        <f>TPDDL_EOD!AA87+TPDDL_EOD!AB87</f>
        <v>11</v>
      </c>
      <c r="N87">
        <f t="shared" si="6"/>
        <v>35.56</v>
      </c>
      <c r="O87" s="112">
        <f t="shared" si="7"/>
        <v>3.9999999999999147E-2</v>
      </c>
      <c r="P87">
        <v>14.596400449943756</v>
      </c>
      <c r="Q87">
        <v>8.0089988751406072</v>
      </c>
      <c r="R87">
        <v>0</v>
      </c>
      <c r="S87">
        <v>1.9822272215973002</v>
      </c>
      <c r="T87">
        <v>11.012373453318334</v>
      </c>
      <c r="U87" s="114">
        <f t="shared" si="8"/>
        <v>35.599999999999994</v>
      </c>
      <c r="V87" s="112">
        <f t="shared" si="9"/>
        <v>0</v>
      </c>
      <c r="X87" s="117"/>
    </row>
    <row r="88" spans="1:24">
      <c r="A88" t="s">
        <v>130</v>
      </c>
      <c r="B88">
        <f>GT!B88</f>
        <v>40</v>
      </c>
      <c r="C88">
        <f>GT!C88</f>
        <v>50</v>
      </c>
      <c r="D88">
        <f>GT!M88</f>
        <v>35.6</v>
      </c>
      <c r="E88">
        <f>GT!N88</f>
        <v>0</v>
      </c>
      <c r="F88">
        <f t="shared" si="10"/>
        <v>90</v>
      </c>
      <c r="G88">
        <f t="shared" si="11"/>
        <v>35.6</v>
      </c>
      <c r="H88" s="112"/>
      <c r="I88">
        <f>BRPL_EOD!AA88+BRPL_EOD!AB88</f>
        <v>14.58</v>
      </c>
      <c r="J88">
        <f>BYPL_EOD!AA88+BYPL_EOD!AB88</f>
        <v>8</v>
      </c>
      <c r="K88">
        <f>MES_EOD!AA88+MES_EOD!AB88</f>
        <v>0</v>
      </c>
      <c r="L88">
        <f>NDMC_EOD!AA88+NDMC_EOD!AB88</f>
        <v>1.98</v>
      </c>
      <c r="M88">
        <f>TPDDL_EOD!AA88+TPDDL_EOD!AB88</f>
        <v>11</v>
      </c>
      <c r="N88">
        <f t="shared" si="6"/>
        <v>35.56</v>
      </c>
      <c r="O88" s="112">
        <f t="shared" si="7"/>
        <v>3.9999999999999147E-2</v>
      </c>
      <c r="P88">
        <v>14.596400449943756</v>
      </c>
      <c r="Q88">
        <v>8.0089988751406072</v>
      </c>
      <c r="R88">
        <v>0</v>
      </c>
      <c r="S88">
        <v>1.9822272215973002</v>
      </c>
      <c r="T88">
        <v>11.012373453318334</v>
      </c>
      <c r="U88" s="114">
        <f t="shared" si="8"/>
        <v>35.599999999999994</v>
      </c>
      <c r="V88" s="112">
        <f t="shared" si="9"/>
        <v>0</v>
      </c>
      <c r="X88" s="117"/>
    </row>
    <row r="89" spans="1:24">
      <c r="A89" t="s">
        <v>131</v>
      </c>
      <c r="B89">
        <f>GT!B89</f>
        <v>40</v>
      </c>
      <c r="C89">
        <f>GT!C89</f>
        <v>50</v>
      </c>
      <c r="D89">
        <f>GT!M89</f>
        <v>35.6</v>
      </c>
      <c r="E89">
        <f>GT!N89</f>
        <v>0</v>
      </c>
      <c r="F89">
        <f t="shared" si="10"/>
        <v>90</v>
      </c>
      <c r="G89">
        <f t="shared" si="11"/>
        <v>35.6</v>
      </c>
      <c r="H89" s="112"/>
      <c r="I89">
        <f>BRPL_EOD!AA89+BRPL_EOD!AB89</f>
        <v>14.58</v>
      </c>
      <c r="J89">
        <f>BYPL_EOD!AA89+BYPL_EOD!AB89</f>
        <v>8</v>
      </c>
      <c r="K89">
        <f>MES_EOD!AA89+MES_EOD!AB89</f>
        <v>0</v>
      </c>
      <c r="L89">
        <f>NDMC_EOD!AA89+NDMC_EOD!AB89</f>
        <v>1.98</v>
      </c>
      <c r="M89">
        <f>TPDDL_EOD!AA89+TPDDL_EOD!AB89</f>
        <v>11</v>
      </c>
      <c r="N89">
        <f t="shared" si="6"/>
        <v>35.56</v>
      </c>
      <c r="O89" s="112">
        <f t="shared" si="7"/>
        <v>3.9999999999999147E-2</v>
      </c>
      <c r="P89">
        <v>14.596400449943756</v>
      </c>
      <c r="Q89">
        <v>8.0089988751406072</v>
      </c>
      <c r="R89">
        <v>0</v>
      </c>
      <c r="S89">
        <v>1.9822272215973002</v>
      </c>
      <c r="T89">
        <v>11.012373453318334</v>
      </c>
      <c r="U89" s="114">
        <f t="shared" si="8"/>
        <v>35.599999999999994</v>
      </c>
      <c r="V89" s="112">
        <f t="shared" si="9"/>
        <v>0</v>
      </c>
      <c r="X89" s="117"/>
    </row>
    <row r="90" spans="1:24">
      <c r="A90" t="s">
        <v>132</v>
      </c>
      <c r="B90">
        <f>GT!B90</f>
        <v>40</v>
      </c>
      <c r="C90">
        <f>GT!C90</f>
        <v>50</v>
      </c>
      <c r="D90">
        <f>GT!M90</f>
        <v>35.6</v>
      </c>
      <c r="E90">
        <f>GT!N90</f>
        <v>0</v>
      </c>
      <c r="F90">
        <f t="shared" si="10"/>
        <v>90</v>
      </c>
      <c r="G90">
        <f t="shared" si="11"/>
        <v>35.6</v>
      </c>
      <c r="H90" s="112"/>
      <c r="I90">
        <f>BRPL_EOD!AA90+BRPL_EOD!AB90</f>
        <v>14.58</v>
      </c>
      <c r="J90">
        <f>BYPL_EOD!AA90+BYPL_EOD!AB90</f>
        <v>8</v>
      </c>
      <c r="K90">
        <f>MES_EOD!AA90+MES_EOD!AB90</f>
        <v>0</v>
      </c>
      <c r="L90">
        <f>NDMC_EOD!AA90+NDMC_EOD!AB90</f>
        <v>1.98</v>
      </c>
      <c r="M90">
        <f>TPDDL_EOD!AA90+TPDDL_EOD!AB90</f>
        <v>11</v>
      </c>
      <c r="N90">
        <f t="shared" si="6"/>
        <v>35.56</v>
      </c>
      <c r="O90" s="112">
        <f t="shared" si="7"/>
        <v>3.9999999999999147E-2</v>
      </c>
      <c r="P90">
        <v>14.596400449943756</v>
      </c>
      <c r="Q90">
        <v>8.0089988751406072</v>
      </c>
      <c r="R90">
        <v>0</v>
      </c>
      <c r="S90">
        <v>1.9822272215973002</v>
      </c>
      <c r="T90">
        <v>11.012373453318334</v>
      </c>
      <c r="U90" s="114">
        <f t="shared" si="8"/>
        <v>35.599999999999994</v>
      </c>
      <c r="V90" s="112">
        <f t="shared" si="9"/>
        <v>0</v>
      </c>
      <c r="X90" s="117"/>
    </row>
    <row r="91" spans="1:24">
      <c r="A91" t="s">
        <v>133</v>
      </c>
      <c r="B91">
        <f>GT!B91</f>
        <v>40</v>
      </c>
      <c r="C91">
        <f>GT!C91</f>
        <v>50</v>
      </c>
      <c r="D91">
        <f>GT!M91</f>
        <v>35.6</v>
      </c>
      <c r="E91">
        <f>GT!N91</f>
        <v>0</v>
      </c>
      <c r="F91">
        <f t="shared" si="10"/>
        <v>90</v>
      </c>
      <c r="G91">
        <f t="shared" si="11"/>
        <v>35.6</v>
      </c>
      <c r="H91" s="112"/>
      <c r="I91">
        <f>BRPL_EOD!AA91+BRPL_EOD!AB91</f>
        <v>14.58</v>
      </c>
      <c r="J91">
        <f>BYPL_EOD!AA91+BYPL_EOD!AB91</f>
        <v>8</v>
      </c>
      <c r="K91">
        <f>MES_EOD!AA91+MES_EOD!AB91</f>
        <v>0</v>
      </c>
      <c r="L91">
        <f>NDMC_EOD!AA91+NDMC_EOD!AB91</f>
        <v>1.98</v>
      </c>
      <c r="M91">
        <f>TPDDL_EOD!AA91+TPDDL_EOD!AB91</f>
        <v>11</v>
      </c>
      <c r="N91">
        <f t="shared" si="6"/>
        <v>35.56</v>
      </c>
      <c r="O91" s="112">
        <f t="shared" si="7"/>
        <v>3.9999999999999147E-2</v>
      </c>
      <c r="P91">
        <v>14.596400449943756</v>
      </c>
      <c r="Q91">
        <v>8.0089988751406072</v>
      </c>
      <c r="R91">
        <v>0</v>
      </c>
      <c r="S91">
        <v>1.9822272215973002</v>
      </c>
      <c r="T91">
        <v>11.012373453318334</v>
      </c>
      <c r="U91" s="114">
        <f t="shared" si="8"/>
        <v>35.599999999999994</v>
      </c>
      <c r="V91" s="112">
        <f t="shared" si="9"/>
        <v>0</v>
      </c>
      <c r="X91" s="117"/>
    </row>
    <row r="92" spans="1:24">
      <c r="A92" t="s">
        <v>134</v>
      </c>
      <c r="B92">
        <f>GT!B92</f>
        <v>40</v>
      </c>
      <c r="C92">
        <f>GT!C92</f>
        <v>50</v>
      </c>
      <c r="D92">
        <f>GT!M92</f>
        <v>37.6</v>
      </c>
      <c r="E92">
        <f>GT!N92</f>
        <v>0</v>
      </c>
      <c r="F92">
        <f t="shared" si="10"/>
        <v>90</v>
      </c>
      <c r="G92">
        <f t="shared" si="11"/>
        <v>37.6</v>
      </c>
      <c r="H92" s="112"/>
      <c r="I92">
        <f>BRPL_EOD!AA92+BRPL_EOD!AB92</f>
        <v>15.73</v>
      </c>
      <c r="J92">
        <f>BYPL_EOD!AA92+BYPL_EOD!AB92</f>
        <v>8.61</v>
      </c>
      <c r="K92">
        <f>MES_EOD!AA92+MES_EOD!AB92</f>
        <v>0</v>
      </c>
      <c r="L92">
        <f>NDMC_EOD!AA92+NDMC_EOD!AB92</f>
        <v>1.98</v>
      </c>
      <c r="M92">
        <f>TPDDL_EOD!AA92+TPDDL_EOD!AB92</f>
        <v>11.24</v>
      </c>
      <c r="N92">
        <f t="shared" si="6"/>
        <v>37.56</v>
      </c>
      <c r="O92" s="112">
        <f t="shared" si="7"/>
        <v>3.9999999999999147E-2</v>
      </c>
      <c r="P92">
        <v>15.746751863684771</v>
      </c>
      <c r="Q92">
        <v>8.6191693290734825</v>
      </c>
      <c r="R92">
        <v>0</v>
      </c>
      <c r="S92">
        <v>1.9821086261980829</v>
      </c>
      <c r="T92">
        <v>11.251970181043664</v>
      </c>
      <c r="U92" s="114">
        <f t="shared" si="8"/>
        <v>37.6</v>
      </c>
      <c r="V92" s="112">
        <f t="shared" si="9"/>
        <v>0</v>
      </c>
      <c r="X92" s="117"/>
    </row>
    <row r="93" spans="1:24">
      <c r="A93" t="s">
        <v>135</v>
      </c>
      <c r="B93">
        <f>GT!B93</f>
        <v>40</v>
      </c>
      <c r="C93">
        <f>GT!C93</f>
        <v>50</v>
      </c>
      <c r="D93">
        <f>GT!M93</f>
        <v>37.6</v>
      </c>
      <c r="E93">
        <f>GT!N93</f>
        <v>0</v>
      </c>
      <c r="F93">
        <f t="shared" si="10"/>
        <v>90</v>
      </c>
      <c r="G93">
        <f t="shared" si="11"/>
        <v>37.6</v>
      </c>
      <c r="H93" s="112"/>
      <c r="I93">
        <f>BRPL_EOD!AA93+BRPL_EOD!AB93</f>
        <v>15.73</v>
      </c>
      <c r="J93">
        <f>BYPL_EOD!AA93+BYPL_EOD!AB93</f>
        <v>8.61</v>
      </c>
      <c r="K93">
        <f>MES_EOD!AA93+MES_EOD!AB93</f>
        <v>0</v>
      </c>
      <c r="L93">
        <f>NDMC_EOD!AA93+NDMC_EOD!AB93</f>
        <v>1.98</v>
      </c>
      <c r="M93">
        <f>TPDDL_EOD!AA93+TPDDL_EOD!AB93</f>
        <v>11.24</v>
      </c>
      <c r="N93">
        <f t="shared" si="6"/>
        <v>37.56</v>
      </c>
      <c r="O93" s="112">
        <f t="shared" si="7"/>
        <v>3.9999999999999147E-2</v>
      </c>
      <c r="P93">
        <v>15.746751863684771</v>
      </c>
      <c r="Q93">
        <v>8.6191693290734825</v>
      </c>
      <c r="R93">
        <v>0</v>
      </c>
      <c r="S93">
        <v>1.9821086261980829</v>
      </c>
      <c r="T93">
        <v>11.251970181043664</v>
      </c>
      <c r="U93" s="114">
        <f t="shared" si="8"/>
        <v>37.6</v>
      </c>
      <c r="V93" s="112">
        <f t="shared" si="9"/>
        <v>0</v>
      </c>
      <c r="X93" s="117"/>
    </row>
    <row r="94" spans="1:24">
      <c r="A94" t="s">
        <v>136</v>
      </c>
      <c r="B94">
        <f>GT!B94</f>
        <v>40</v>
      </c>
      <c r="C94">
        <f>GT!C94</f>
        <v>50</v>
      </c>
      <c r="D94">
        <f>GT!M94</f>
        <v>37.6</v>
      </c>
      <c r="E94">
        <f>GT!N94</f>
        <v>0</v>
      </c>
      <c r="F94">
        <f t="shared" si="10"/>
        <v>90</v>
      </c>
      <c r="G94">
        <f t="shared" si="11"/>
        <v>37.6</v>
      </c>
      <c r="H94" s="112"/>
      <c r="I94">
        <f>BRPL_EOD!AA94+BRPL_EOD!AB94</f>
        <v>15.73</v>
      </c>
      <c r="J94">
        <f>BYPL_EOD!AA94+BYPL_EOD!AB94</f>
        <v>8.61</v>
      </c>
      <c r="K94">
        <f>MES_EOD!AA94+MES_EOD!AB94</f>
        <v>0</v>
      </c>
      <c r="L94">
        <f>NDMC_EOD!AA94+NDMC_EOD!AB94</f>
        <v>1.98</v>
      </c>
      <c r="M94">
        <f>TPDDL_EOD!AA94+TPDDL_EOD!AB94</f>
        <v>11.24</v>
      </c>
      <c r="N94">
        <f t="shared" si="6"/>
        <v>37.56</v>
      </c>
      <c r="O94" s="112">
        <f t="shared" si="7"/>
        <v>3.9999999999999147E-2</v>
      </c>
      <c r="P94">
        <v>15.746751863684771</v>
      </c>
      <c r="Q94">
        <v>8.6191693290734825</v>
      </c>
      <c r="R94">
        <v>0</v>
      </c>
      <c r="S94">
        <v>1.9821086261980829</v>
      </c>
      <c r="T94">
        <v>11.251970181043664</v>
      </c>
      <c r="U94" s="114">
        <f t="shared" si="8"/>
        <v>37.6</v>
      </c>
      <c r="V94" s="112">
        <f t="shared" si="9"/>
        <v>0</v>
      </c>
      <c r="X94" s="117"/>
    </row>
    <row r="95" spans="1:24">
      <c r="A95" t="s">
        <v>137</v>
      </c>
      <c r="B95">
        <f>GT!B95</f>
        <v>40</v>
      </c>
      <c r="C95">
        <f>GT!C95</f>
        <v>50</v>
      </c>
      <c r="D95">
        <f>GT!M95</f>
        <v>37.6</v>
      </c>
      <c r="E95">
        <f>GT!N95</f>
        <v>0</v>
      </c>
      <c r="F95">
        <f t="shared" si="10"/>
        <v>90</v>
      </c>
      <c r="G95">
        <f t="shared" si="11"/>
        <v>37.6</v>
      </c>
      <c r="H95" s="112"/>
      <c r="I95">
        <f>BRPL_EOD!AA95+BRPL_EOD!AB95</f>
        <v>15.73</v>
      </c>
      <c r="J95">
        <f>BYPL_EOD!AA95+BYPL_EOD!AB95</f>
        <v>8.61</v>
      </c>
      <c r="K95">
        <f>MES_EOD!AA95+MES_EOD!AB95</f>
        <v>0</v>
      </c>
      <c r="L95">
        <f>NDMC_EOD!AA95+NDMC_EOD!AB95</f>
        <v>1.98</v>
      </c>
      <c r="M95">
        <f>TPDDL_EOD!AA95+TPDDL_EOD!AB95</f>
        <v>11.24</v>
      </c>
      <c r="N95">
        <f t="shared" si="6"/>
        <v>37.56</v>
      </c>
      <c r="O95" s="112">
        <f t="shared" si="7"/>
        <v>3.9999999999999147E-2</v>
      </c>
      <c r="P95">
        <v>15.746751863684771</v>
      </c>
      <c r="Q95">
        <v>8.6191693290734825</v>
      </c>
      <c r="R95">
        <v>0</v>
      </c>
      <c r="S95">
        <v>1.9821086261980829</v>
      </c>
      <c r="T95">
        <v>11.251970181043664</v>
      </c>
      <c r="U95" s="114">
        <f t="shared" si="8"/>
        <v>37.6</v>
      </c>
      <c r="V95" s="112">
        <f t="shared" si="9"/>
        <v>0</v>
      </c>
      <c r="X95" s="117"/>
    </row>
    <row r="96" spans="1:24">
      <c r="A96" t="s">
        <v>138</v>
      </c>
      <c r="B96">
        <f>GT!B96</f>
        <v>40</v>
      </c>
      <c r="C96">
        <f>GT!C96</f>
        <v>50</v>
      </c>
      <c r="D96">
        <f>GT!M96</f>
        <v>37.6</v>
      </c>
      <c r="E96">
        <f>GT!N96</f>
        <v>0</v>
      </c>
      <c r="F96">
        <f t="shared" si="10"/>
        <v>90</v>
      </c>
      <c r="G96">
        <f t="shared" si="11"/>
        <v>37.6</v>
      </c>
      <c r="H96" s="112"/>
      <c r="I96">
        <f>BRPL_EOD!AA96+BRPL_EOD!AB96</f>
        <v>15.73</v>
      </c>
      <c r="J96">
        <f>BYPL_EOD!AA96+BYPL_EOD!AB96</f>
        <v>8.61</v>
      </c>
      <c r="K96">
        <f>MES_EOD!AA96+MES_EOD!AB96</f>
        <v>0</v>
      </c>
      <c r="L96">
        <f>NDMC_EOD!AA96+NDMC_EOD!AB96</f>
        <v>1.98</v>
      </c>
      <c r="M96">
        <f>TPDDL_EOD!AA96+TPDDL_EOD!AB96</f>
        <v>11.24</v>
      </c>
      <c r="N96">
        <f t="shared" si="6"/>
        <v>37.56</v>
      </c>
      <c r="O96" s="112">
        <f t="shared" si="7"/>
        <v>3.9999999999999147E-2</v>
      </c>
      <c r="P96">
        <v>15.746751863684771</v>
      </c>
      <c r="Q96">
        <v>8.6191693290734825</v>
      </c>
      <c r="R96">
        <v>0</v>
      </c>
      <c r="S96">
        <v>1.9821086261980829</v>
      </c>
      <c r="T96">
        <v>11.251970181043664</v>
      </c>
      <c r="U96" s="114">
        <f t="shared" si="8"/>
        <v>37.6</v>
      </c>
      <c r="V96" s="112">
        <f t="shared" si="9"/>
        <v>0</v>
      </c>
      <c r="X96" s="117"/>
    </row>
    <row r="97" spans="1:24">
      <c r="A97" t="s">
        <v>139</v>
      </c>
      <c r="B97">
        <f>GT!B97</f>
        <v>40</v>
      </c>
      <c r="C97">
        <f>GT!C97</f>
        <v>50</v>
      </c>
      <c r="D97">
        <f>GT!M97</f>
        <v>37.6</v>
      </c>
      <c r="E97">
        <f>GT!N97</f>
        <v>0</v>
      </c>
      <c r="F97">
        <f t="shared" si="10"/>
        <v>90</v>
      </c>
      <c r="G97">
        <f t="shared" si="11"/>
        <v>37.6</v>
      </c>
      <c r="H97" s="112"/>
      <c r="I97">
        <f>BRPL_EOD!AA97+BRPL_EOD!AB97</f>
        <v>15.73</v>
      </c>
      <c r="J97">
        <f>BYPL_EOD!AA97+BYPL_EOD!AB97</f>
        <v>8.61</v>
      </c>
      <c r="K97">
        <f>MES_EOD!AA97+MES_EOD!AB97</f>
        <v>0</v>
      </c>
      <c r="L97">
        <f>NDMC_EOD!AA97+NDMC_EOD!AB97</f>
        <v>1.98</v>
      </c>
      <c r="M97">
        <f>TPDDL_EOD!AA97+TPDDL_EOD!AB97</f>
        <v>11.24</v>
      </c>
      <c r="N97">
        <f t="shared" si="6"/>
        <v>37.56</v>
      </c>
      <c r="O97" s="112">
        <f t="shared" si="7"/>
        <v>3.9999999999999147E-2</v>
      </c>
      <c r="P97">
        <v>15.746751863684771</v>
      </c>
      <c r="Q97">
        <v>8.6191693290734825</v>
      </c>
      <c r="R97">
        <v>0</v>
      </c>
      <c r="S97">
        <v>1.9821086261980829</v>
      </c>
      <c r="T97">
        <v>11.251970181043664</v>
      </c>
      <c r="U97" s="114">
        <f t="shared" si="8"/>
        <v>37.6</v>
      </c>
      <c r="V97" s="112">
        <f t="shared" si="9"/>
        <v>0</v>
      </c>
      <c r="X97" s="117"/>
    </row>
    <row r="98" spans="1:24" ht="15.75" thickBot="1">
      <c r="A98" t="s">
        <v>140</v>
      </c>
      <c r="B98">
        <f>GT!B98</f>
        <v>40</v>
      </c>
      <c r="C98">
        <f>GT!C98</f>
        <v>50</v>
      </c>
      <c r="D98">
        <f>GT!M98</f>
        <v>37.6</v>
      </c>
      <c r="E98">
        <f>GT!N98</f>
        <v>0</v>
      </c>
      <c r="F98">
        <f t="shared" si="10"/>
        <v>90</v>
      </c>
      <c r="G98">
        <f t="shared" si="11"/>
        <v>37.6</v>
      </c>
      <c r="H98" s="112"/>
      <c r="I98">
        <f>BRPL_EOD!AA98+BRPL_EOD!AB98</f>
        <v>15.73</v>
      </c>
      <c r="J98">
        <f>BYPL_EOD!AA98+BYPL_EOD!AB98</f>
        <v>8.61</v>
      </c>
      <c r="K98">
        <f>MES_EOD!AA98+MES_EOD!AB98</f>
        <v>0</v>
      </c>
      <c r="L98">
        <f>NDMC_EOD!AA98+NDMC_EOD!AB98</f>
        <v>1.98</v>
      </c>
      <c r="M98">
        <f>TPDDL_EOD!AA98+TPDDL_EOD!AB98</f>
        <v>11.24</v>
      </c>
      <c r="N98">
        <f t="shared" si="6"/>
        <v>37.56</v>
      </c>
      <c r="O98" s="112">
        <f t="shared" si="7"/>
        <v>3.9999999999999147E-2</v>
      </c>
      <c r="P98">
        <v>15.746751863684771</v>
      </c>
      <c r="Q98">
        <v>8.6191693290734825</v>
      </c>
      <c r="R98">
        <v>0</v>
      </c>
      <c r="S98">
        <v>1.9821086261980829</v>
      </c>
      <c r="T98">
        <v>11.251970181043664</v>
      </c>
      <c r="U98" s="114">
        <f t="shared" si="8"/>
        <v>37.6</v>
      </c>
      <c r="V98" s="112">
        <f t="shared" si="9"/>
        <v>0</v>
      </c>
      <c r="X98" s="117"/>
    </row>
    <row r="99" spans="1:24" ht="15.75" thickBot="1">
      <c r="A99" s="114" t="s">
        <v>324</v>
      </c>
      <c r="B99" s="114">
        <f>SUM(B3:B98)/4000</f>
        <v>0.96</v>
      </c>
      <c r="C99" s="114">
        <f t="shared" ref="C99:U99" si="12">SUM(C3:C98)/4000</f>
        <v>1.2</v>
      </c>
      <c r="D99" s="114">
        <f t="shared" si="12"/>
        <v>0.86619999999999997</v>
      </c>
      <c r="E99" s="114">
        <f t="shared" si="12"/>
        <v>0</v>
      </c>
      <c r="F99" s="114">
        <f t="shared" si="12"/>
        <v>2.16</v>
      </c>
      <c r="G99" s="114">
        <f t="shared" si="12"/>
        <v>0.86619999999999997</v>
      </c>
      <c r="H99" s="114"/>
      <c r="I99" s="114">
        <f t="shared" si="12"/>
        <v>0.3578575</v>
      </c>
      <c r="J99" s="114">
        <f t="shared" si="12"/>
        <v>0.19869999999999996</v>
      </c>
      <c r="K99" s="114">
        <f t="shared" si="12"/>
        <v>0</v>
      </c>
      <c r="L99" s="114">
        <f t="shared" si="12"/>
        <v>4.7519999999999937E-2</v>
      </c>
      <c r="M99" s="114">
        <f t="shared" si="12"/>
        <v>0.26580000000000009</v>
      </c>
      <c r="N99" s="114">
        <f t="shared" si="12"/>
        <v>0.86987749999999897</v>
      </c>
      <c r="O99" s="114">
        <f t="shared" si="12"/>
        <v>-3.6775000000000267E-3</v>
      </c>
      <c r="P99" s="114">
        <f t="shared" si="12"/>
        <v>0.35634806724440882</v>
      </c>
      <c r="Q99" s="114">
        <f t="shared" si="12"/>
        <v>0.19785696181669341</v>
      </c>
      <c r="R99" s="114">
        <f t="shared" si="12"/>
        <v>0</v>
      </c>
      <c r="S99" s="114">
        <f t="shared" si="12"/>
        <v>4.7319533932683927E-2</v>
      </c>
      <c r="T99" s="114">
        <f t="shared" si="12"/>
        <v>0.26467543700621327</v>
      </c>
      <c r="U99" s="114">
        <f t="shared" si="12"/>
        <v>0.86619999999999997</v>
      </c>
      <c r="V99" s="114">
        <f t="shared" si="9"/>
        <v>0</v>
      </c>
      <c r="X99" s="118"/>
    </row>
  </sheetData>
  <mergeCells count="4">
    <mergeCell ref="B1:C1"/>
    <mergeCell ref="D1:E1"/>
    <mergeCell ref="I1:N1"/>
    <mergeCell ref="P1:T1"/>
  </mergeCells>
  <conditionalFormatting sqref="O3:O98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V99"/>
  <sheetViews>
    <sheetView topLeftCell="A82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[4]GT!A1</f>
        <v>43282</v>
      </c>
      <c r="B1" s="209" t="s">
        <v>153</v>
      </c>
      <c r="C1" s="209"/>
      <c r="D1" s="209" t="s">
        <v>278</v>
      </c>
      <c r="E1" s="209"/>
      <c r="H1" s="112"/>
      <c r="I1" s="209" t="s">
        <v>318</v>
      </c>
      <c r="J1" s="209"/>
      <c r="K1" s="209"/>
      <c r="L1" s="209"/>
      <c r="M1" s="209"/>
      <c r="N1" s="209"/>
      <c r="O1" s="113"/>
      <c r="P1" s="209" t="s">
        <v>319</v>
      </c>
      <c r="Q1" s="209"/>
      <c r="R1" s="209"/>
      <c r="S1" s="209"/>
      <c r="T1" s="209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GT!D3</f>
        <v>0</v>
      </c>
      <c r="C3">
        <f>GT!E3</f>
        <v>0</v>
      </c>
      <c r="D3">
        <f>GT!O3</f>
        <v>0</v>
      </c>
      <c r="E3">
        <f>GT!P3</f>
        <v>0</v>
      </c>
      <c r="F3">
        <f>B3+C3</f>
        <v>0</v>
      </c>
      <c r="G3">
        <f>D3+E3</f>
        <v>0</v>
      </c>
      <c r="H3" s="112"/>
      <c r="I3">
        <f>BRPL_EOD!AC3+BRPL_EOD!AD3</f>
        <v>0</v>
      </c>
      <c r="J3">
        <f>BYPL_EOD!AC3+BYPL_EOD!AD3</f>
        <v>0</v>
      </c>
      <c r="K3">
        <f>MES_EOD!AC3+MES_EOD!AD3</f>
        <v>0</v>
      </c>
      <c r="L3">
        <f>NDMC_EOD!AC3+NDMC_EOD!AD3</f>
        <v>0</v>
      </c>
      <c r="M3">
        <f>TPDDL_EOD!AC3+TPDDL_EOD!AD3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GT!D4</f>
        <v>0</v>
      </c>
      <c r="C4">
        <f>GT!E4</f>
        <v>0</v>
      </c>
      <c r="D4">
        <f>GT!O4</f>
        <v>0</v>
      </c>
      <c r="E4">
        <f>GT!P4</f>
        <v>0</v>
      </c>
      <c r="F4">
        <f t="shared" ref="F4:F67" si="4">B4+C4</f>
        <v>0</v>
      </c>
      <c r="G4">
        <f t="shared" ref="G4:G67" si="5">D4+E4</f>
        <v>0</v>
      </c>
      <c r="H4" s="112"/>
      <c r="I4">
        <f>BRPL_EOD!AC4+BRPL_EOD!AD4</f>
        <v>0</v>
      </c>
      <c r="J4">
        <f>BYPL_EOD!AC4+BYPL_EOD!AD4</f>
        <v>0</v>
      </c>
      <c r="K4">
        <f>MES_EOD!AC4+MES_EOD!AD4</f>
        <v>0</v>
      </c>
      <c r="L4">
        <f>NDMC_EOD!AC4+NDMC_EOD!AD4</f>
        <v>0</v>
      </c>
      <c r="M4">
        <f>TPDDL_EOD!AC4+TPDDL_EOD!AD4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GT!D5</f>
        <v>0</v>
      </c>
      <c r="C5">
        <f>GT!E5</f>
        <v>0</v>
      </c>
      <c r="D5">
        <f>GT!O5</f>
        <v>0</v>
      </c>
      <c r="E5">
        <f>GT!P5</f>
        <v>0</v>
      </c>
      <c r="F5">
        <f t="shared" si="4"/>
        <v>0</v>
      </c>
      <c r="G5">
        <f t="shared" si="5"/>
        <v>0</v>
      </c>
      <c r="H5" s="112"/>
      <c r="I5">
        <f>BRPL_EOD!AC5+BRPL_EOD!AD5</f>
        <v>0</v>
      </c>
      <c r="J5">
        <f>BYPL_EOD!AC5+BYPL_EOD!AD5</f>
        <v>0</v>
      </c>
      <c r="K5">
        <f>MES_EOD!AC5+MES_EOD!AD5</f>
        <v>0</v>
      </c>
      <c r="L5">
        <f>NDMC_EOD!AC5+NDMC_EOD!AD5</f>
        <v>0</v>
      </c>
      <c r="M5">
        <f>TPDDL_EOD!AC5+TPDDL_EOD!AD5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GT!D6</f>
        <v>0</v>
      </c>
      <c r="C6">
        <f>GT!E6</f>
        <v>0</v>
      </c>
      <c r="D6">
        <f>GT!O6</f>
        <v>0</v>
      </c>
      <c r="E6">
        <f>GT!P6</f>
        <v>0</v>
      </c>
      <c r="F6">
        <f t="shared" si="4"/>
        <v>0</v>
      </c>
      <c r="G6">
        <f t="shared" si="5"/>
        <v>0</v>
      </c>
      <c r="H6" s="112"/>
      <c r="I6">
        <f>BRPL_EOD!AC6+BRPL_EOD!AD6</f>
        <v>0</v>
      </c>
      <c r="J6">
        <f>BYPL_EOD!AC6+BYPL_EOD!AD6</f>
        <v>0</v>
      </c>
      <c r="K6">
        <f>MES_EOD!AC6+MES_EOD!AD6</f>
        <v>0</v>
      </c>
      <c r="L6">
        <f>NDMC_EOD!AC6+NDMC_EOD!AD6</f>
        <v>0</v>
      </c>
      <c r="M6">
        <f>TPDDL_EOD!AC6+TPDDL_EOD!AD6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GT!D7</f>
        <v>0</v>
      </c>
      <c r="C7">
        <f>GT!E7</f>
        <v>0</v>
      </c>
      <c r="D7">
        <f>GT!O7</f>
        <v>0</v>
      </c>
      <c r="E7">
        <f>GT!P7</f>
        <v>0</v>
      </c>
      <c r="F7">
        <f t="shared" si="4"/>
        <v>0</v>
      </c>
      <c r="G7">
        <f t="shared" si="5"/>
        <v>0</v>
      </c>
      <c r="H7" s="112"/>
      <c r="I7">
        <f>BRPL_EOD!AC7+BRPL_EOD!AD7</f>
        <v>0</v>
      </c>
      <c r="J7">
        <f>BYPL_EOD!AC7+BYPL_EOD!AD7</f>
        <v>0</v>
      </c>
      <c r="K7">
        <f>MES_EOD!AC7+MES_EOD!AD7</f>
        <v>0</v>
      </c>
      <c r="L7">
        <f>NDMC_EOD!AC7+NDMC_EOD!AD7</f>
        <v>0</v>
      </c>
      <c r="M7">
        <f>TPDDL_EOD!AC7+TPDDL_EOD!AD7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GT!D8</f>
        <v>0</v>
      </c>
      <c r="C8">
        <f>GT!E8</f>
        <v>0</v>
      </c>
      <c r="D8">
        <f>GT!O8</f>
        <v>0</v>
      </c>
      <c r="E8">
        <f>GT!P8</f>
        <v>0</v>
      </c>
      <c r="F8">
        <f t="shared" si="4"/>
        <v>0</v>
      </c>
      <c r="G8">
        <f t="shared" si="5"/>
        <v>0</v>
      </c>
      <c r="H8" s="112"/>
      <c r="I8">
        <f>BRPL_EOD!AC8+BRPL_EOD!AD8</f>
        <v>0</v>
      </c>
      <c r="J8">
        <f>BYPL_EOD!AC8+BYPL_EOD!AD8</f>
        <v>0</v>
      </c>
      <c r="K8">
        <f>MES_EOD!AC8+MES_EOD!AD8</f>
        <v>0</v>
      </c>
      <c r="L8">
        <f>NDMC_EOD!AC8+NDMC_EOD!AD8</f>
        <v>0</v>
      </c>
      <c r="M8">
        <f>TPDDL_EOD!AC8+TPDDL_EOD!AD8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GT!D9</f>
        <v>0</v>
      </c>
      <c r="C9">
        <f>GT!E9</f>
        <v>0</v>
      </c>
      <c r="D9">
        <f>GT!O9</f>
        <v>0</v>
      </c>
      <c r="E9">
        <f>GT!P9</f>
        <v>0</v>
      </c>
      <c r="F9">
        <f t="shared" si="4"/>
        <v>0</v>
      </c>
      <c r="G9">
        <f t="shared" si="5"/>
        <v>0</v>
      </c>
      <c r="H9" s="112"/>
      <c r="I9">
        <f>BRPL_EOD!AC9+BRPL_EOD!AD9</f>
        <v>0</v>
      </c>
      <c r="J9">
        <f>BYPL_EOD!AC9+BYPL_EOD!AD9</f>
        <v>0</v>
      </c>
      <c r="K9">
        <f>MES_EOD!AC9+MES_EOD!AD9</f>
        <v>0</v>
      </c>
      <c r="L9">
        <f>NDMC_EOD!AC9+NDMC_EOD!AD9</f>
        <v>0</v>
      </c>
      <c r="M9">
        <f>TPDDL_EOD!AC9+TPDDL_EOD!AD9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GT!D10</f>
        <v>0</v>
      </c>
      <c r="C10">
        <f>GT!E10</f>
        <v>0</v>
      </c>
      <c r="D10">
        <f>GT!O10</f>
        <v>0</v>
      </c>
      <c r="E10">
        <f>GT!P10</f>
        <v>0</v>
      </c>
      <c r="F10">
        <f t="shared" si="4"/>
        <v>0</v>
      </c>
      <c r="G10">
        <f t="shared" si="5"/>
        <v>0</v>
      </c>
      <c r="H10" s="112"/>
      <c r="I10">
        <f>BRPL_EOD!AC10+BRPL_EOD!AD10</f>
        <v>0</v>
      </c>
      <c r="J10">
        <f>BYPL_EOD!AC10+BYPL_EOD!AD10</f>
        <v>0</v>
      </c>
      <c r="K10">
        <f>MES_EOD!AC10+MES_EOD!AD10</f>
        <v>0</v>
      </c>
      <c r="L10">
        <f>NDMC_EOD!AC10+NDMC_EOD!AD10</f>
        <v>0</v>
      </c>
      <c r="M10">
        <f>TPDDL_EOD!AC10+TPDDL_EOD!AD10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GT!D11</f>
        <v>0</v>
      </c>
      <c r="C11">
        <f>GT!E11</f>
        <v>0</v>
      </c>
      <c r="D11">
        <f>GT!O11</f>
        <v>0</v>
      </c>
      <c r="E11">
        <f>GT!P11</f>
        <v>0</v>
      </c>
      <c r="F11">
        <f t="shared" si="4"/>
        <v>0</v>
      </c>
      <c r="G11">
        <f t="shared" si="5"/>
        <v>0</v>
      </c>
      <c r="H11" s="112"/>
      <c r="I11">
        <f>BRPL_EOD!AC11+BRPL_EOD!AD11</f>
        <v>0</v>
      </c>
      <c r="J11">
        <f>BYPL_EOD!AC11+BYPL_EOD!AD11</f>
        <v>0</v>
      </c>
      <c r="K11">
        <f>MES_EOD!AC11+MES_EOD!AD11</f>
        <v>0</v>
      </c>
      <c r="L11">
        <f>NDMC_EOD!AC11+NDMC_EOD!AD11</f>
        <v>0</v>
      </c>
      <c r="M11">
        <f>TPDDL_EOD!AC11+TPDDL_EOD!AD11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GT!D12</f>
        <v>0</v>
      </c>
      <c r="C12">
        <f>GT!E12</f>
        <v>0</v>
      </c>
      <c r="D12">
        <f>GT!O12</f>
        <v>0</v>
      </c>
      <c r="E12">
        <f>GT!P12</f>
        <v>0</v>
      </c>
      <c r="F12">
        <f t="shared" si="4"/>
        <v>0</v>
      </c>
      <c r="G12">
        <f t="shared" si="5"/>
        <v>0</v>
      </c>
      <c r="H12" s="112"/>
      <c r="I12">
        <f>BRPL_EOD!AC12+BRPL_EOD!AD12</f>
        <v>0</v>
      </c>
      <c r="J12">
        <f>BYPL_EOD!AC12+BYPL_EOD!AD12</f>
        <v>0</v>
      </c>
      <c r="K12">
        <f>MES_EOD!AC12+MES_EOD!AD12</f>
        <v>0</v>
      </c>
      <c r="L12">
        <f>NDMC_EOD!AC12+NDMC_EOD!AD12</f>
        <v>0</v>
      </c>
      <c r="M12">
        <f>TPDDL_EOD!AC12+TPDDL_EOD!AD12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GT!D13</f>
        <v>0</v>
      </c>
      <c r="C13">
        <f>GT!E13</f>
        <v>0</v>
      </c>
      <c r="D13">
        <f>GT!O13</f>
        <v>0</v>
      </c>
      <c r="E13">
        <f>GT!P13</f>
        <v>0</v>
      </c>
      <c r="F13">
        <f t="shared" si="4"/>
        <v>0</v>
      </c>
      <c r="G13">
        <f t="shared" si="5"/>
        <v>0</v>
      </c>
      <c r="H13" s="112"/>
      <c r="I13">
        <f>BRPL_EOD!AC13+BRPL_EOD!AD13</f>
        <v>0</v>
      </c>
      <c r="J13">
        <f>BYPL_EOD!AC13+BYPL_EOD!AD13</f>
        <v>0</v>
      </c>
      <c r="K13">
        <f>MES_EOD!AC13+MES_EOD!AD13</f>
        <v>0</v>
      </c>
      <c r="L13">
        <f>NDMC_EOD!AC13+NDMC_EOD!AD13</f>
        <v>0</v>
      </c>
      <c r="M13">
        <f>TPDDL_EOD!AC13+TPDDL_EOD!AD13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GT!D14</f>
        <v>0</v>
      </c>
      <c r="C14">
        <f>GT!E14</f>
        <v>0</v>
      </c>
      <c r="D14">
        <f>GT!O14</f>
        <v>0</v>
      </c>
      <c r="E14">
        <f>GT!P14</f>
        <v>0</v>
      </c>
      <c r="F14">
        <f t="shared" si="4"/>
        <v>0</v>
      </c>
      <c r="G14">
        <f t="shared" si="5"/>
        <v>0</v>
      </c>
      <c r="H14" s="112"/>
      <c r="I14">
        <f>BRPL_EOD!AC14+BRPL_EOD!AD14</f>
        <v>0</v>
      </c>
      <c r="J14">
        <f>BYPL_EOD!AC14+BYPL_EOD!AD14</f>
        <v>0</v>
      </c>
      <c r="K14">
        <f>MES_EOD!AC14+MES_EOD!AD14</f>
        <v>0</v>
      </c>
      <c r="L14">
        <f>NDMC_EOD!AC14+NDMC_EOD!AD14</f>
        <v>0</v>
      </c>
      <c r="M14">
        <f>TPDDL_EOD!AC14+TPDDL_EOD!AD14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GT!D15</f>
        <v>0</v>
      </c>
      <c r="C15">
        <f>GT!E15</f>
        <v>0</v>
      </c>
      <c r="D15">
        <f>GT!O15</f>
        <v>0</v>
      </c>
      <c r="E15">
        <f>GT!P15</f>
        <v>0</v>
      </c>
      <c r="F15">
        <f t="shared" si="4"/>
        <v>0</v>
      </c>
      <c r="G15">
        <f t="shared" si="5"/>
        <v>0</v>
      </c>
      <c r="H15" s="112"/>
      <c r="I15">
        <f>BRPL_EOD!AC15+BRPL_EOD!AD15</f>
        <v>0</v>
      </c>
      <c r="J15">
        <f>BYPL_EOD!AC15+BYPL_EOD!AD15</f>
        <v>0</v>
      </c>
      <c r="K15">
        <f>MES_EOD!AC15+MES_EOD!AD15</f>
        <v>0</v>
      </c>
      <c r="L15">
        <f>NDMC_EOD!AC15+NDMC_EOD!AD15</f>
        <v>0</v>
      </c>
      <c r="M15">
        <f>TPDDL_EOD!AC15+TPDDL_EOD!AD15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GT!D16</f>
        <v>0</v>
      </c>
      <c r="C16">
        <f>GT!E16</f>
        <v>0</v>
      </c>
      <c r="D16">
        <f>GT!O16</f>
        <v>0</v>
      </c>
      <c r="E16">
        <f>GT!P16</f>
        <v>0</v>
      </c>
      <c r="F16">
        <f t="shared" si="4"/>
        <v>0</v>
      </c>
      <c r="G16">
        <f t="shared" si="5"/>
        <v>0</v>
      </c>
      <c r="H16" s="112"/>
      <c r="I16">
        <f>BRPL_EOD!AC16+BRPL_EOD!AD16</f>
        <v>0</v>
      </c>
      <c r="J16">
        <f>BYPL_EOD!AC16+BYPL_EOD!AD16</f>
        <v>0</v>
      </c>
      <c r="K16">
        <f>MES_EOD!AC16+MES_EOD!AD16</f>
        <v>0</v>
      </c>
      <c r="L16">
        <f>NDMC_EOD!AC16+NDMC_EOD!AD16</f>
        <v>0</v>
      </c>
      <c r="M16">
        <f>TPDDL_EOD!AC16+TPDDL_EOD!AD16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GT!D17</f>
        <v>0</v>
      </c>
      <c r="C17">
        <f>GT!E17</f>
        <v>0</v>
      </c>
      <c r="D17">
        <f>GT!O17</f>
        <v>0</v>
      </c>
      <c r="E17">
        <f>GT!P17</f>
        <v>0</v>
      </c>
      <c r="F17">
        <f t="shared" si="4"/>
        <v>0</v>
      </c>
      <c r="G17">
        <f t="shared" si="5"/>
        <v>0</v>
      </c>
      <c r="H17" s="112"/>
      <c r="I17">
        <f>BRPL_EOD!AC17+BRPL_EOD!AD17</f>
        <v>0</v>
      </c>
      <c r="J17">
        <f>BYPL_EOD!AC17+BYPL_EOD!AD17</f>
        <v>0</v>
      </c>
      <c r="K17">
        <f>MES_EOD!AC17+MES_EOD!AD17</f>
        <v>0</v>
      </c>
      <c r="L17">
        <f>NDMC_EOD!AC17+NDMC_EOD!AD17</f>
        <v>0</v>
      </c>
      <c r="M17">
        <f>TPDDL_EOD!AC17+TPDDL_EOD!AD17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GT!D18</f>
        <v>0</v>
      </c>
      <c r="C18">
        <f>GT!E18</f>
        <v>0</v>
      </c>
      <c r="D18">
        <f>GT!O18</f>
        <v>0</v>
      </c>
      <c r="E18">
        <f>GT!P18</f>
        <v>0</v>
      </c>
      <c r="F18">
        <f t="shared" si="4"/>
        <v>0</v>
      </c>
      <c r="G18">
        <f t="shared" si="5"/>
        <v>0</v>
      </c>
      <c r="H18" s="112"/>
      <c r="I18">
        <f>BRPL_EOD!AC18+BRPL_EOD!AD18</f>
        <v>0</v>
      </c>
      <c r="J18">
        <f>BYPL_EOD!AC18+BYPL_EOD!AD18</f>
        <v>0</v>
      </c>
      <c r="K18">
        <f>MES_EOD!AC18+MES_EOD!AD18</f>
        <v>0</v>
      </c>
      <c r="L18">
        <f>NDMC_EOD!AC18+NDMC_EOD!AD18</f>
        <v>0</v>
      </c>
      <c r="M18">
        <f>TPDDL_EOD!AC18+TPDDL_EOD!AD18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GT!D19</f>
        <v>0</v>
      </c>
      <c r="C19">
        <f>GT!E19</f>
        <v>0</v>
      </c>
      <c r="D19">
        <f>GT!O19</f>
        <v>0</v>
      </c>
      <c r="E19">
        <f>GT!P19</f>
        <v>0</v>
      </c>
      <c r="F19">
        <f t="shared" si="4"/>
        <v>0</v>
      </c>
      <c r="G19">
        <f t="shared" si="5"/>
        <v>0</v>
      </c>
      <c r="H19" s="112"/>
      <c r="I19">
        <f>BRPL_EOD!AC19+BRPL_EOD!AD19</f>
        <v>0</v>
      </c>
      <c r="J19">
        <f>BYPL_EOD!AC19+BYPL_EOD!AD19</f>
        <v>0</v>
      </c>
      <c r="K19">
        <f>MES_EOD!AC19+MES_EOD!AD19</f>
        <v>0</v>
      </c>
      <c r="L19">
        <f>NDMC_EOD!AC19+NDMC_EOD!AD19</f>
        <v>0</v>
      </c>
      <c r="M19">
        <f>TPDDL_EOD!AC19+TPDDL_EOD!AD19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GT!D20</f>
        <v>0</v>
      </c>
      <c r="C20">
        <f>GT!E20</f>
        <v>0</v>
      </c>
      <c r="D20">
        <f>GT!O20</f>
        <v>0</v>
      </c>
      <c r="E20">
        <f>GT!P20</f>
        <v>0</v>
      </c>
      <c r="F20">
        <f t="shared" si="4"/>
        <v>0</v>
      </c>
      <c r="G20">
        <f t="shared" si="5"/>
        <v>0</v>
      </c>
      <c r="H20" s="112"/>
      <c r="I20">
        <f>BRPL_EOD!AC20+BRPL_EOD!AD20</f>
        <v>0</v>
      </c>
      <c r="J20">
        <f>BYPL_EOD!AC20+BYPL_EOD!AD20</f>
        <v>0</v>
      </c>
      <c r="K20">
        <f>MES_EOD!AC20+MES_EOD!AD20</f>
        <v>0</v>
      </c>
      <c r="L20">
        <f>NDMC_EOD!AC20+NDMC_EOD!AD20</f>
        <v>0</v>
      </c>
      <c r="M20">
        <f>TPDDL_EOD!AC20+TPDDL_EOD!AD20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GT!D21</f>
        <v>0</v>
      </c>
      <c r="C21">
        <f>GT!E21</f>
        <v>0</v>
      </c>
      <c r="D21">
        <f>GT!O21</f>
        <v>0</v>
      </c>
      <c r="E21">
        <f>GT!P21</f>
        <v>0</v>
      </c>
      <c r="F21">
        <f t="shared" si="4"/>
        <v>0</v>
      </c>
      <c r="G21">
        <f t="shared" si="5"/>
        <v>0</v>
      </c>
      <c r="H21" s="112"/>
      <c r="I21">
        <f>BRPL_EOD!AC21+BRPL_EOD!AD21</f>
        <v>0</v>
      </c>
      <c r="J21">
        <f>BYPL_EOD!AC21+BYPL_EOD!AD21</f>
        <v>0</v>
      </c>
      <c r="K21">
        <f>MES_EOD!AC21+MES_EOD!AD21</f>
        <v>0</v>
      </c>
      <c r="L21">
        <f>NDMC_EOD!AC21+NDMC_EOD!AD21</f>
        <v>0</v>
      </c>
      <c r="M21">
        <f>TPDDL_EOD!AC21+TPDDL_EOD!AD21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GT!D22</f>
        <v>0</v>
      </c>
      <c r="C22">
        <f>GT!E22</f>
        <v>0</v>
      </c>
      <c r="D22">
        <f>GT!O22</f>
        <v>0</v>
      </c>
      <c r="E22">
        <f>GT!P22</f>
        <v>0</v>
      </c>
      <c r="F22">
        <f t="shared" si="4"/>
        <v>0</v>
      </c>
      <c r="G22">
        <f t="shared" si="5"/>
        <v>0</v>
      </c>
      <c r="H22" s="112"/>
      <c r="I22">
        <f>BRPL_EOD!AC22+BRPL_EOD!AD22</f>
        <v>0</v>
      </c>
      <c r="J22">
        <f>BYPL_EOD!AC22+BYPL_EOD!AD22</f>
        <v>0</v>
      </c>
      <c r="K22">
        <f>MES_EOD!AC22+MES_EOD!AD22</f>
        <v>0</v>
      </c>
      <c r="L22">
        <f>NDMC_EOD!AC22+NDMC_EOD!AD22</f>
        <v>0</v>
      </c>
      <c r="M22">
        <f>TPDDL_EOD!AC22+TPDDL_EOD!AD22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GT!D23</f>
        <v>0</v>
      </c>
      <c r="C23">
        <f>GT!E23</f>
        <v>0</v>
      </c>
      <c r="D23">
        <f>GT!O23</f>
        <v>0</v>
      </c>
      <c r="E23">
        <f>GT!P23</f>
        <v>0</v>
      </c>
      <c r="F23">
        <f t="shared" si="4"/>
        <v>0</v>
      </c>
      <c r="G23">
        <f t="shared" si="5"/>
        <v>0</v>
      </c>
      <c r="H23" s="112"/>
      <c r="I23">
        <f>BRPL_EOD!AC23+BRPL_EOD!AD23</f>
        <v>0</v>
      </c>
      <c r="J23">
        <f>BYPL_EOD!AC23+BYPL_EOD!AD23</f>
        <v>0</v>
      </c>
      <c r="K23">
        <f>MES_EOD!AC23+MES_EOD!AD23</f>
        <v>0</v>
      </c>
      <c r="L23">
        <f>NDMC_EOD!AC23+NDMC_EOD!AD23</f>
        <v>0</v>
      </c>
      <c r="M23">
        <f>TPDDL_EOD!AC23+TPDDL_EOD!AD23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GT!D24</f>
        <v>0</v>
      </c>
      <c r="C24">
        <f>GT!E24</f>
        <v>0</v>
      </c>
      <c r="D24">
        <f>GT!O24</f>
        <v>0</v>
      </c>
      <c r="E24">
        <f>GT!P24</f>
        <v>0</v>
      </c>
      <c r="F24">
        <f t="shared" si="4"/>
        <v>0</v>
      </c>
      <c r="G24">
        <f t="shared" si="5"/>
        <v>0</v>
      </c>
      <c r="H24" s="112"/>
      <c r="I24">
        <f>BRPL_EOD!AC24+BRPL_EOD!AD24</f>
        <v>0</v>
      </c>
      <c r="J24">
        <f>BYPL_EOD!AC24+BYPL_EOD!AD24</f>
        <v>0</v>
      </c>
      <c r="K24">
        <f>MES_EOD!AC24+MES_EOD!AD24</f>
        <v>0</v>
      </c>
      <c r="L24">
        <f>NDMC_EOD!AC24+NDMC_EOD!AD24</f>
        <v>0</v>
      </c>
      <c r="M24">
        <f>TPDDL_EOD!AC24+TPDDL_EOD!AD24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GT!D25</f>
        <v>0</v>
      </c>
      <c r="C25">
        <f>GT!E25</f>
        <v>0</v>
      </c>
      <c r="D25">
        <f>GT!O25</f>
        <v>0</v>
      </c>
      <c r="E25">
        <f>GT!P25</f>
        <v>0</v>
      </c>
      <c r="F25">
        <f t="shared" si="4"/>
        <v>0</v>
      </c>
      <c r="G25">
        <f t="shared" si="5"/>
        <v>0</v>
      </c>
      <c r="H25" s="112"/>
      <c r="I25">
        <f>BRPL_EOD!AC25+BRPL_EOD!AD25</f>
        <v>0</v>
      </c>
      <c r="J25">
        <f>BYPL_EOD!AC25+BYPL_EOD!AD25</f>
        <v>0</v>
      </c>
      <c r="K25">
        <f>MES_EOD!AC25+MES_EOD!AD25</f>
        <v>0</v>
      </c>
      <c r="L25">
        <f>NDMC_EOD!AC25+NDMC_EOD!AD25</f>
        <v>0</v>
      </c>
      <c r="M25">
        <f>TPDDL_EOD!AC25+TPDDL_EOD!AD25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GT!D26</f>
        <v>0</v>
      </c>
      <c r="C26">
        <f>GT!E26</f>
        <v>0</v>
      </c>
      <c r="D26">
        <f>GT!O26</f>
        <v>0</v>
      </c>
      <c r="E26">
        <f>GT!P26</f>
        <v>0</v>
      </c>
      <c r="F26">
        <f t="shared" si="4"/>
        <v>0</v>
      </c>
      <c r="G26">
        <f t="shared" si="5"/>
        <v>0</v>
      </c>
      <c r="H26" s="112"/>
      <c r="I26">
        <f>BRPL_EOD!AC26+BRPL_EOD!AD26</f>
        <v>0</v>
      </c>
      <c r="J26">
        <f>BYPL_EOD!AC26+BYPL_EOD!AD26</f>
        <v>0</v>
      </c>
      <c r="K26">
        <f>MES_EOD!AC26+MES_EOD!AD26</f>
        <v>0</v>
      </c>
      <c r="L26">
        <f>NDMC_EOD!AC26+NDMC_EOD!AD26</f>
        <v>0</v>
      </c>
      <c r="M26">
        <f>TPDDL_EOD!AC26+TPDDL_EOD!AD26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GT!D27</f>
        <v>0</v>
      </c>
      <c r="C27">
        <f>GT!E27</f>
        <v>0</v>
      </c>
      <c r="D27">
        <f>GT!O27</f>
        <v>0</v>
      </c>
      <c r="E27">
        <f>GT!P27</f>
        <v>0</v>
      </c>
      <c r="F27">
        <f t="shared" si="4"/>
        <v>0</v>
      </c>
      <c r="G27">
        <f t="shared" si="5"/>
        <v>0</v>
      </c>
      <c r="H27" s="112"/>
      <c r="I27">
        <f>BRPL_EOD!AC27+BRPL_EOD!AD27</f>
        <v>0</v>
      </c>
      <c r="J27">
        <f>BYPL_EOD!AC27+BYPL_EOD!AD27</f>
        <v>0</v>
      </c>
      <c r="K27">
        <f>MES_EOD!AC27+MES_EOD!AD27</f>
        <v>0</v>
      </c>
      <c r="L27">
        <f>NDMC_EOD!AC27+NDMC_EOD!AD27</f>
        <v>0</v>
      </c>
      <c r="M27">
        <f>TPDDL_EOD!AC27+TPDDL_EOD!AD27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GT!D28</f>
        <v>0</v>
      </c>
      <c r="C28">
        <f>GT!E28</f>
        <v>0</v>
      </c>
      <c r="D28">
        <f>GT!O28</f>
        <v>0</v>
      </c>
      <c r="E28">
        <f>GT!P28</f>
        <v>0</v>
      </c>
      <c r="F28">
        <f t="shared" si="4"/>
        <v>0</v>
      </c>
      <c r="G28">
        <f t="shared" si="5"/>
        <v>0</v>
      </c>
      <c r="H28" s="112"/>
      <c r="I28">
        <f>BRPL_EOD!AC28+BRPL_EOD!AD28</f>
        <v>0</v>
      </c>
      <c r="J28">
        <f>BYPL_EOD!AC28+BYPL_EOD!AD28</f>
        <v>0</v>
      </c>
      <c r="K28">
        <f>MES_EOD!AC28+MES_EOD!AD28</f>
        <v>0</v>
      </c>
      <c r="L28">
        <f>NDMC_EOD!AC28+NDMC_EOD!AD28</f>
        <v>0</v>
      </c>
      <c r="M28">
        <f>TPDDL_EOD!AC28+TPDDL_EOD!AD28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GT!D29</f>
        <v>0</v>
      </c>
      <c r="C29">
        <f>GT!E29</f>
        <v>0</v>
      </c>
      <c r="D29">
        <f>GT!O29</f>
        <v>0</v>
      </c>
      <c r="E29">
        <f>GT!P29</f>
        <v>0</v>
      </c>
      <c r="F29">
        <f t="shared" si="4"/>
        <v>0</v>
      </c>
      <c r="G29">
        <f t="shared" si="5"/>
        <v>0</v>
      </c>
      <c r="H29" s="112"/>
      <c r="I29">
        <f>BRPL_EOD!AC29+BRPL_EOD!AD29</f>
        <v>0</v>
      </c>
      <c r="J29">
        <f>BYPL_EOD!AC29+BYPL_EOD!AD29</f>
        <v>0</v>
      </c>
      <c r="K29">
        <f>MES_EOD!AC29+MES_EOD!AD29</f>
        <v>0</v>
      </c>
      <c r="L29">
        <f>NDMC_EOD!AC29+NDMC_EOD!AD29</f>
        <v>0</v>
      </c>
      <c r="M29">
        <f>TPDDL_EOD!AC29+TPDDL_EOD!AD29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GT!D30</f>
        <v>0</v>
      </c>
      <c r="C30">
        <f>GT!E30</f>
        <v>0</v>
      </c>
      <c r="D30">
        <f>GT!O30</f>
        <v>0</v>
      </c>
      <c r="E30">
        <f>GT!P30</f>
        <v>0</v>
      </c>
      <c r="F30">
        <f t="shared" si="4"/>
        <v>0</v>
      </c>
      <c r="G30">
        <f t="shared" si="5"/>
        <v>0</v>
      </c>
      <c r="H30" s="112"/>
      <c r="I30">
        <f>BRPL_EOD!AC30+BRPL_EOD!AD30</f>
        <v>0</v>
      </c>
      <c r="J30">
        <f>BYPL_EOD!AC30+BYPL_EOD!AD30</f>
        <v>0</v>
      </c>
      <c r="K30">
        <f>MES_EOD!AC30+MES_EOD!AD30</f>
        <v>0</v>
      </c>
      <c r="L30">
        <f>NDMC_EOD!AC30+NDMC_EOD!AD30</f>
        <v>0</v>
      </c>
      <c r="M30">
        <f>TPDDL_EOD!AC30+TPDDL_EOD!AD30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GT!D31</f>
        <v>0</v>
      </c>
      <c r="C31">
        <f>GT!E31</f>
        <v>0</v>
      </c>
      <c r="D31">
        <f>GT!O31</f>
        <v>0</v>
      </c>
      <c r="E31">
        <f>GT!P31</f>
        <v>0</v>
      </c>
      <c r="F31">
        <f t="shared" si="4"/>
        <v>0</v>
      </c>
      <c r="G31">
        <f t="shared" si="5"/>
        <v>0</v>
      </c>
      <c r="H31" s="112"/>
      <c r="I31">
        <f>BRPL_EOD!AC31+BRPL_EOD!AD31</f>
        <v>0</v>
      </c>
      <c r="J31">
        <f>BYPL_EOD!AC31+BYPL_EOD!AD31</f>
        <v>0</v>
      </c>
      <c r="K31">
        <f>MES_EOD!AC31+MES_EOD!AD31</f>
        <v>0</v>
      </c>
      <c r="L31">
        <f>NDMC_EOD!AC31+NDMC_EOD!AD31</f>
        <v>0</v>
      </c>
      <c r="M31">
        <f>TPDDL_EOD!AC31+TPDDL_EOD!AD31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GT!D32</f>
        <v>0</v>
      </c>
      <c r="C32">
        <f>GT!E32</f>
        <v>0</v>
      </c>
      <c r="D32">
        <f>GT!O32</f>
        <v>0</v>
      </c>
      <c r="E32">
        <f>GT!P32</f>
        <v>0</v>
      </c>
      <c r="F32">
        <f t="shared" si="4"/>
        <v>0</v>
      </c>
      <c r="G32">
        <f t="shared" si="5"/>
        <v>0</v>
      </c>
      <c r="H32" s="112"/>
      <c r="I32">
        <f>BRPL_EOD!AC32+BRPL_EOD!AD32</f>
        <v>0</v>
      </c>
      <c r="J32">
        <f>BYPL_EOD!AC32+BYPL_EOD!AD32</f>
        <v>0</v>
      </c>
      <c r="K32">
        <f>MES_EOD!AC32+MES_EOD!AD32</f>
        <v>0</v>
      </c>
      <c r="L32">
        <f>NDMC_EOD!AC32+NDMC_EOD!AD32</f>
        <v>0</v>
      </c>
      <c r="M32">
        <f>TPDDL_EOD!AC32+TPDDL_EOD!AD32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GT!D33</f>
        <v>0</v>
      </c>
      <c r="C33">
        <f>GT!E33</f>
        <v>0</v>
      </c>
      <c r="D33">
        <f>GT!O33</f>
        <v>0</v>
      </c>
      <c r="E33">
        <f>GT!P33</f>
        <v>0</v>
      </c>
      <c r="F33">
        <f t="shared" si="4"/>
        <v>0</v>
      </c>
      <c r="G33">
        <f t="shared" si="5"/>
        <v>0</v>
      </c>
      <c r="H33" s="112"/>
      <c r="I33">
        <f>BRPL_EOD!AC33+BRPL_EOD!AD33</f>
        <v>0</v>
      </c>
      <c r="J33">
        <f>BYPL_EOD!AC33+BYPL_EOD!AD33</f>
        <v>0</v>
      </c>
      <c r="K33">
        <f>MES_EOD!AC33+MES_EOD!AD33</f>
        <v>0</v>
      </c>
      <c r="L33">
        <f>NDMC_EOD!AC33+NDMC_EOD!AD33</f>
        <v>0</v>
      </c>
      <c r="M33">
        <f>TPDDL_EOD!AC33+TPDDL_EOD!AD33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GT!D34</f>
        <v>0</v>
      </c>
      <c r="C34">
        <f>GT!E34</f>
        <v>0</v>
      </c>
      <c r="D34">
        <f>GT!O34</f>
        <v>0</v>
      </c>
      <c r="E34">
        <f>GT!P34</f>
        <v>0</v>
      </c>
      <c r="F34">
        <f t="shared" si="4"/>
        <v>0</v>
      </c>
      <c r="G34">
        <f t="shared" si="5"/>
        <v>0</v>
      </c>
      <c r="H34" s="112"/>
      <c r="I34">
        <f>BRPL_EOD!AC34+BRPL_EOD!AD34</f>
        <v>0</v>
      </c>
      <c r="J34">
        <f>BYPL_EOD!AC34+BYPL_EOD!AD34</f>
        <v>0</v>
      </c>
      <c r="K34">
        <f>MES_EOD!AC34+MES_EOD!AD34</f>
        <v>0</v>
      </c>
      <c r="L34">
        <f>NDMC_EOD!AC34+NDMC_EOD!AD34</f>
        <v>0</v>
      </c>
      <c r="M34">
        <f>TPDDL_EOD!AC34+TPDDL_EOD!AD34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GT!D35</f>
        <v>0</v>
      </c>
      <c r="C35">
        <f>GT!E35</f>
        <v>0</v>
      </c>
      <c r="D35">
        <f>GT!O35</f>
        <v>0</v>
      </c>
      <c r="E35">
        <f>GT!P35</f>
        <v>0</v>
      </c>
      <c r="F35">
        <f t="shared" si="4"/>
        <v>0</v>
      </c>
      <c r="G35">
        <f t="shared" si="5"/>
        <v>0</v>
      </c>
      <c r="H35" s="112"/>
      <c r="I35">
        <f>BRPL_EOD!AC35+BRPL_EOD!AD35</f>
        <v>0</v>
      </c>
      <c r="J35">
        <f>BYPL_EOD!AC35+BYPL_EOD!AD35</f>
        <v>0</v>
      </c>
      <c r="K35">
        <f>MES_EOD!AC35+MES_EOD!AD35</f>
        <v>0</v>
      </c>
      <c r="L35">
        <f>NDMC_EOD!AC35+NDMC_EOD!AD35</f>
        <v>0</v>
      </c>
      <c r="M35">
        <f>TPDDL_EOD!AC35+TPDDL_EOD!AD35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GT!D36</f>
        <v>0</v>
      </c>
      <c r="C36">
        <f>GT!E36</f>
        <v>0</v>
      </c>
      <c r="D36">
        <f>GT!O36</f>
        <v>0</v>
      </c>
      <c r="E36">
        <f>GT!P36</f>
        <v>0</v>
      </c>
      <c r="F36">
        <f t="shared" si="4"/>
        <v>0</v>
      </c>
      <c r="G36">
        <f t="shared" si="5"/>
        <v>0</v>
      </c>
      <c r="H36" s="112"/>
      <c r="I36">
        <f>BRPL_EOD!AC36+BRPL_EOD!AD36</f>
        <v>0</v>
      </c>
      <c r="J36">
        <f>BYPL_EOD!AC36+BYPL_EOD!AD36</f>
        <v>0</v>
      </c>
      <c r="K36">
        <f>MES_EOD!AC36+MES_EOD!AD36</f>
        <v>0</v>
      </c>
      <c r="L36">
        <f>NDMC_EOD!AC36+NDMC_EOD!AD36</f>
        <v>0</v>
      </c>
      <c r="M36">
        <f>TPDDL_EOD!AC36+TPDDL_EOD!AD36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GT!D37</f>
        <v>0</v>
      </c>
      <c r="C37">
        <f>GT!E37</f>
        <v>0</v>
      </c>
      <c r="D37">
        <f>GT!O37</f>
        <v>0</v>
      </c>
      <c r="E37">
        <f>GT!P37</f>
        <v>0</v>
      </c>
      <c r="F37">
        <f t="shared" si="4"/>
        <v>0</v>
      </c>
      <c r="G37">
        <f t="shared" si="5"/>
        <v>0</v>
      </c>
      <c r="H37" s="112"/>
      <c r="I37">
        <f>BRPL_EOD!AC37+BRPL_EOD!AD37</f>
        <v>0</v>
      </c>
      <c r="J37">
        <f>BYPL_EOD!AC37+BYPL_EOD!AD37</f>
        <v>0</v>
      </c>
      <c r="K37">
        <f>MES_EOD!AC37+MES_EOD!AD37</f>
        <v>0</v>
      </c>
      <c r="L37">
        <f>NDMC_EOD!AC37+NDMC_EOD!AD37</f>
        <v>0</v>
      </c>
      <c r="M37">
        <f>TPDDL_EOD!AC37+TPDDL_EOD!AD37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GT!D38</f>
        <v>0</v>
      </c>
      <c r="C38">
        <f>GT!E38</f>
        <v>0</v>
      </c>
      <c r="D38">
        <f>GT!O38</f>
        <v>0</v>
      </c>
      <c r="E38">
        <f>GT!P38</f>
        <v>0</v>
      </c>
      <c r="F38">
        <f t="shared" si="4"/>
        <v>0</v>
      </c>
      <c r="G38">
        <f t="shared" si="5"/>
        <v>0</v>
      </c>
      <c r="H38" s="112"/>
      <c r="I38">
        <f>BRPL_EOD!AC38+BRPL_EOD!AD38</f>
        <v>0</v>
      </c>
      <c r="J38">
        <f>BYPL_EOD!AC38+BYPL_EOD!AD38</f>
        <v>0</v>
      </c>
      <c r="K38">
        <f>MES_EOD!AC38+MES_EOD!AD38</f>
        <v>0</v>
      </c>
      <c r="L38">
        <f>NDMC_EOD!AC38+NDMC_EOD!AD38</f>
        <v>0</v>
      </c>
      <c r="M38">
        <f>TPDDL_EOD!AC38+TPDDL_EOD!AD38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GT!D39</f>
        <v>0</v>
      </c>
      <c r="C39">
        <f>GT!E39</f>
        <v>0</v>
      </c>
      <c r="D39">
        <f>GT!O39</f>
        <v>0</v>
      </c>
      <c r="E39">
        <f>GT!P39</f>
        <v>0</v>
      </c>
      <c r="F39">
        <f t="shared" si="4"/>
        <v>0</v>
      </c>
      <c r="G39">
        <f t="shared" si="5"/>
        <v>0</v>
      </c>
      <c r="H39" s="112"/>
      <c r="I39">
        <f>BRPL_EOD!AC39+BRPL_EOD!AD39</f>
        <v>0</v>
      </c>
      <c r="J39">
        <f>BYPL_EOD!AC39+BYPL_EOD!AD39</f>
        <v>0</v>
      </c>
      <c r="K39">
        <f>MES_EOD!AC39+MES_EOD!AD39</f>
        <v>0</v>
      </c>
      <c r="L39">
        <f>NDMC_EOD!AC39+NDMC_EOD!AD39</f>
        <v>0</v>
      </c>
      <c r="M39">
        <f>TPDDL_EOD!AC39+TPDDL_EOD!AD39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GT!D40</f>
        <v>0</v>
      </c>
      <c r="C40">
        <f>GT!E40</f>
        <v>0</v>
      </c>
      <c r="D40">
        <f>GT!O40</f>
        <v>0</v>
      </c>
      <c r="E40">
        <f>GT!P40</f>
        <v>0</v>
      </c>
      <c r="F40">
        <f t="shared" si="4"/>
        <v>0</v>
      </c>
      <c r="G40">
        <f t="shared" si="5"/>
        <v>0</v>
      </c>
      <c r="H40" s="112"/>
      <c r="I40">
        <f>BRPL_EOD!AC40+BRPL_EOD!AD40</f>
        <v>0</v>
      </c>
      <c r="J40">
        <f>BYPL_EOD!AC40+BYPL_EOD!AD40</f>
        <v>0</v>
      </c>
      <c r="K40">
        <f>MES_EOD!AC40+MES_EOD!AD40</f>
        <v>0</v>
      </c>
      <c r="L40">
        <f>NDMC_EOD!AC40+NDMC_EOD!AD40</f>
        <v>0</v>
      </c>
      <c r="M40">
        <f>TPDDL_EOD!AC40+TPDDL_EOD!AD40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GT!D41</f>
        <v>0</v>
      </c>
      <c r="C41">
        <f>GT!E41</f>
        <v>0</v>
      </c>
      <c r="D41">
        <f>GT!O41</f>
        <v>0</v>
      </c>
      <c r="E41">
        <f>GT!P41</f>
        <v>0</v>
      </c>
      <c r="F41">
        <f t="shared" si="4"/>
        <v>0</v>
      </c>
      <c r="G41">
        <f t="shared" si="5"/>
        <v>0</v>
      </c>
      <c r="H41" s="112"/>
      <c r="I41">
        <f>BRPL_EOD!AC41+BRPL_EOD!AD41</f>
        <v>0</v>
      </c>
      <c r="J41">
        <f>BYPL_EOD!AC41+BYPL_EOD!AD41</f>
        <v>0</v>
      </c>
      <c r="K41">
        <f>MES_EOD!AC41+MES_EOD!AD41</f>
        <v>0</v>
      </c>
      <c r="L41">
        <f>NDMC_EOD!AC41+NDMC_EOD!AD41</f>
        <v>0</v>
      </c>
      <c r="M41">
        <f>TPDDL_EOD!AC41+TPDDL_EOD!AD41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GT!D42</f>
        <v>0</v>
      </c>
      <c r="C42">
        <f>GT!E42</f>
        <v>0</v>
      </c>
      <c r="D42">
        <f>GT!O42</f>
        <v>0</v>
      </c>
      <c r="E42">
        <f>GT!P42</f>
        <v>0</v>
      </c>
      <c r="F42">
        <f t="shared" si="4"/>
        <v>0</v>
      </c>
      <c r="G42">
        <f t="shared" si="5"/>
        <v>0</v>
      </c>
      <c r="H42" s="112"/>
      <c r="I42">
        <f>BRPL_EOD!AC42+BRPL_EOD!AD42</f>
        <v>0</v>
      </c>
      <c r="J42">
        <f>BYPL_EOD!AC42+BYPL_EOD!AD42</f>
        <v>0</v>
      </c>
      <c r="K42">
        <f>MES_EOD!AC42+MES_EOD!AD42</f>
        <v>0</v>
      </c>
      <c r="L42">
        <f>NDMC_EOD!AC42+NDMC_EOD!AD42</f>
        <v>0</v>
      </c>
      <c r="M42">
        <f>TPDDL_EOD!AC42+TPDDL_EOD!AD42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GT!D43</f>
        <v>0</v>
      </c>
      <c r="C43">
        <f>GT!E43</f>
        <v>0</v>
      </c>
      <c r="D43">
        <f>GT!O43</f>
        <v>0</v>
      </c>
      <c r="E43">
        <f>GT!P43</f>
        <v>0</v>
      </c>
      <c r="F43">
        <f t="shared" si="4"/>
        <v>0</v>
      </c>
      <c r="G43">
        <f t="shared" si="5"/>
        <v>0</v>
      </c>
      <c r="H43" s="112"/>
      <c r="I43">
        <f>BRPL_EOD!AC43+BRPL_EOD!AD43</f>
        <v>0</v>
      </c>
      <c r="J43">
        <f>BYPL_EOD!AC43+BYPL_EOD!AD43</f>
        <v>0</v>
      </c>
      <c r="K43">
        <f>MES_EOD!AC43+MES_EOD!AD43</f>
        <v>0</v>
      </c>
      <c r="L43">
        <f>NDMC_EOD!AC43+NDMC_EOD!AD43</f>
        <v>0</v>
      </c>
      <c r="M43">
        <f>TPDDL_EOD!AC43+TPDDL_EOD!AD43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GT!D44</f>
        <v>0</v>
      </c>
      <c r="C44">
        <f>GT!E44</f>
        <v>0</v>
      </c>
      <c r="D44">
        <f>GT!O44</f>
        <v>0</v>
      </c>
      <c r="E44">
        <f>GT!P44</f>
        <v>0</v>
      </c>
      <c r="F44">
        <f t="shared" si="4"/>
        <v>0</v>
      </c>
      <c r="G44">
        <f t="shared" si="5"/>
        <v>0</v>
      </c>
      <c r="H44" s="112"/>
      <c r="I44">
        <f>BRPL_EOD!AC44+BRPL_EOD!AD44</f>
        <v>0</v>
      </c>
      <c r="J44">
        <f>BYPL_EOD!AC44+BYPL_EOD!AD44</f>
        <v>0</v>
      </c>
      <c r="K44">
        <f>MES_EOD!AC44+MES_EOD!AD44</f>
        <v>0</v>
      </c>
      <c r="L44">
        <f>NDMC_EOD!AC44+NDMC_EOD!AD44</f>
        <v>0</v>
      </c>
      <c r="M44">
        <f>TPDDL_EOD!AC44+TPDDL_EOD!AD44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GT!D45</f>
        <v>0</v>
      </c>
      <c r="C45">
        <f>GT!E45</f>
        <v>0</v>
      </c>
      <c r="D45">
        <f>GT!O45</f>
        <v>0</v>
      </c>
      <c r="E45">
        <f>GT!P45</f>
        <v>0</v>
      </c>
      <c r="F45">
        <f t="shared" si="4"/>
        <v>0</v>
      </c>
      <c r="G45">
        <f t="shared" si="5"/>
        <v>0</v>
      </c>
      <c r="H45" s="112"/>
      <c r="I45">
        <f>BRPL_EOD!AC45+BRPL_EOD!AD45</f>
        <v>0</v>
      </c>
      <c r="J45">
        <f>BYPL_EOD!AC45+BYPL_EOD!AD45</f>
        <v>0</v>
      </c>
      <c r="K45">
        <f>MES_EOD!AC45+MES_EOD!AD45</f>
        <v>0</v>
      </c>
      <c r="L45">
        <f>NDMC_EOD!AC45+NDMC_EOD!AD45</f>
        <v>0</v>
      </c>
      <c r="M45">
        <f>TPDDL_EOD!AC45+TPDDL_EOD!AD45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GT!D46</f>
        <v>0</v>
      </c>
      <c r="C46">
        <f>GT!E46</f>
        <v>0</v>
      </c>
      <c r="D46">
        <f>GT!O46</f>
        <v>0</v>
      </c>
      <c r="E46">
        <f>GT!P46</f>
        <v>0</v>
      </c>
      <c r="F46">
        <f t="shared" si="4"/>
        <v>0</v>
      </c>
      <c r="G46">
        <f t="shared" si="5"/>
        <v>0</v>
      </c>
      <c r="H46" s="112"/>
      <c r="I46">
        <f>BRPL_EOD!AC46+BRPL_EOD!AD46</f>
        <v>0</v>
      </c>
      <c r="J46">
        <f>BYPL_EOD!AC46+BYPL_EOD!AD46</f>
        <v>0</v>
      </c>
      <c r="K46">
        <f>MES_EOD!AC46+MES_EOD!AD46</f>
        <v>0</v>
      </c>
      <c r="L46">
        <f>NDMC_EOD!AC46+NDMC_EOD!AD46</f>
        <v>0</v>
      </c>
      <c r="M46">
        <f>TPDDL_EOD!AC46+TPDDL_EOD!AD46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GT!D47</f>
        <v>0</v>
      </c>
      <c r="C47">
        <f>GT!E47</f>
        <v>0</v>
      </c>
      <c r="D47">
        <f>GT!O47</f>
        <v>0</v>
      </c>
      <c r="E47">
        <f>GT!P47</f>
        <v>0</v>
      </c>
      <c r="F47">
        <f t="shared" si="4"/>
        <v>0</v>
      </c>
      <c r="G47">
        <f t="shared" si="5"/>
        <v>0</v>
      </c>
      <c r="H47" s="112"/>
      <c r="I47">
        <f>BRPL_EOD!AC47+BRPL_EOD!AD47</f>
        <v>0</v>
      </c>
      <c r="J47">
        <f>BYPL_EOD!AC47+BYPL_EOD!AD47</f>
        <v>0</v>
      </c>
      <c r="K47">
        <f>MES_EOD!AC47+MES_EOD!AD47</f>
        <v>0</v>
      </c>
      <c r="L47">
        <f>NDMC_EOD!AC47+NDMC_EOD!AD47</f>
        <v>0</v>
      </c>
      <c r="M47">
        <f>TPDDL_EOD!AC47+TPDDL_EOD!AD47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GT!D48</f>
        <v>0</v>
      </c>
      <c r="C48">
        <f>GT!E48</f>
        <v>0</v>
      </c>
      <c r="D48">
        <f>GT!O48</f>
        <v>0</v>
      </c>
      <c r="E48">
        <f>GT!P48</f>
        <v>0</v>
      </c>
      <c r="F48">
        <f t="shared" si="4"/>
        <v>0</v>
      </c>
      <c r="G48">
        <f t="shared" si="5"/>
        <v>0</v>
      </c>
      <c r="H48" s="112"/>
      <c r="I48">
        <f>BRPL_EOD!AC48+BRPL_EOD!AD48</f>
        <v>0</v>
      </c>
      <c r="J48">
        <f>BYPL_EOD!AC48+BYPL_EOD!AD48</f>
        <v>0</v>
      </c>
      <c r="K48">
        <f>MES_EOD!AC48+MES_EOD!AD48</f>
        <v>0</v>
      </c>
      <c r="L48">
        <f>NDMC_EOD!AC48+NDMC_EOD!AD48</f>
        <v>0</v>
      </c>
      <c r="M48">
        <f>TPDDL_EOD!AC48+TPDDL_EOD!AD48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GT!D49</f>
        <v>0</v>
      </c>
      <c r="C49">
        <f>GT!E49</f>
        <v>0</v>
      </c>
      <c r="D49">
        <f>GT!O49</f>
        <v>0</v>
      </c>
      <c r="E49">
        <f>GT!P49</f>
        <v>0</v>
      </c>
      <c r="F49">
        <f t="shared" si="4"/>
        <v>0</v>
      </c>
      <c r="G49">
        <f t="shared" si="5"/>
        <v>0</v>
      </c>
      <c r="H49" s="112"/>
      <c r="I49">
        <f>BRPL_EOD!AC49+BRPL_EOD!AD49</f>
        <v>0</v>
      </c>
      <c r="J49">
        <f>BYPL_EOD!AC49+BYPL_EOD!AD49</f>
        <v>0</v>
      </c>
      <c r="K49">
        <f>MES_EOD!AC49+MES_EOD!AD49</f>
        <v>0</v>
      </c>
      <c r="L49">
        <f>NDMC_EOD!AC49+NDMC_EOD!AD49</f>
        <v>0</v>
      </c>
      <c r="M49">
        <f>TPDDL_EOD!AC49+TPDDL_EOD!AD49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GT!D50</f>
        <v>0</v>
      </c>
      <c r="C50">
        <f>GT!E50</f>
        <v>0</v>
      </c>
      <c r="D50">
        <f>GT!O50</f>
        <v>0</v>
      </c>
      <c r="E50">
        <f>GT!P50</f>
        <v>0</v>
      </c>
      <c r="F50">
        <f t="shared" si="4"/>
        <v>0</v>
      </c>
      <c r="G50">
        <f t="shared" si="5"/>
        <v>0</v>
      </c>
      <c r="H50" s="112"/>
      <c r="I50">
        <f>BRPL_EOD!AC50+BRPL_EOD!AD50</f>
        <v>0</v>
      </c>
      <c r="J50">
        <f>BYPL_EOD!AC50+BYPL_EOD!AD50</f>
        <v>0</v>
      </c>
      <c r="K50">
        <f>MES_EOD!AC50+MES_EOD!AD50</f>
        <v>0</v>
      </c>
      <c r="L50">
        <f>NDMC_EOD!AC50+NDMC_EOD!AD50</f>
        <v>0</v>
      </c>
      <c r="M50">
        <f>TPDDL_EOD!AC50+TPDDL_EOD!AD50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GT!D51</f>
        <v>0</v>
      </c>
      <c r="C51">
        <f>GT!E51</f>
        <v>0</v>
      </c>
      <c r="D51">
        <f>GT!O51</f>
        <v>0</v>
      </c>
      <c r="E51">
        <f>GT!P51</f>
        <v>0</v>
      </c>
      <c r="F51">
        <f t="shared" si="4"/>
        <v>0</v>
      </c>
      <c r="G51">
        <f t="shared" si="5"/>
        <v>0</v>
      </c>
      <c r="H51" s="112"/>
      <c r="I51">
        <f>BRPL_EOD!AC51+BRPL_EOD!AD51</f>
        <v>0</v>
      </c>
      <c r="J51">
        <f>BYPL_EOD!AC51+BYPL_EOD!AD51</f>
        <v>0</v>
      </c>
      <c r="K51">
        <f>MES_EOD!AC51+MES_EOD!AD51</f>
        <v>0</v>
      </c>
      <c r="L51">
        <f>NDMC_EOD!AC51+NDMC_EOD!AD51</f>
        <v>0</v>
      </c>
      <c r="M51">
        <f>TPDDL_EOD!AC51+TPDDL_EOD!AD51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GT!D52</f>
        <v>0</v>
      </c>
      <c r="C52">
        <f>GT!E52</f>
        <v>0</v>
      </c>
      <c r="D52">
        <f>GT!O52</f>
        <v>0</v>
      </c>
      <c r="E52">
        <f>GT!P52</f>
        <v>0</v>
      </c>
      <c r="F52">
        <f t="shared" si="4"/>
        <v>0</v>
      </c>
      <c r="G52">
        <f t="shared" si="5"/>
        <v>0</v>
      </c>
      <c r="H52" s="112"/>
      <c r="I52">
        <f>BRPL_EOD!AC52+BRPL_EOD!AD52</f>
        <v>0</v>
      </c>
      <c r="J52">
        <f>BYPL_EOD!AC52+BYPL_EOD!AD52</f>
        <v>0</v>
      </c>
      <c r="K52">
        <f>MES_EOD!AC52+MES_EOD!AD52</f>
        <v>0</v>
      </c>
      <c r="L52">
        <f>NDMC_EOD!AC52+NDMC_EOD!AD52</f>
        <v>0</v>
      </c>
      <c r="M52">
        <f>TPDDL_EOD!AC52+TPDDL_EOD!AD52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GT!D53</f>
        <v>0</v>
      </c>
      <c r="C53">
        <f>GT!E53</f>
        <v>0</v>
      </c>
      <c r="D53">
        <f>GT!O53</f>
        <v>0</v>
      </c>
      <c r="E53">
        <f>GT!P53</f>
        <v>0</v>
      </c>
      <c r="F53">
        <f t="shared" si="4"/>
        <v>0</v>
      </c>
      <c r="G53">
        <f t="shared" si="5"/>
        <v>0</v>
      </c>
      <c r="H53" s="112"/>
      <c r="I53">
        <f>BRPL_EOD!AC53+BRPL_EOD!AD53</f>
        <v>0</v>
      </c>
      <c r="J53">
        <f>BYPL_EOD!AC53+BYPL_EOD!AD53</f>
        <v>0</v>
      </c>
      <c r="K53">
        <f>MES_EOD!AC53+MES_EOD!AD53</f>
        <v>0</v>
      </c>
      <c r="L53">
        <f>NDMC_EOD!AC53+NDMC_EOD!AD53</f>
        <v>0</v>
      </c>
      <c r="M53">
        <f>TPDDL_EOD!AC53+TPDDL_EOD!AD53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GT!D54</f>
        <v>0</v>
      </c>
      <c r="C54">
        <f>GT!E54</f>
        <v>0</v>
      </c>
      <c r="D54">
        <f>GT!O54</f>
        <v>0</v>
      </c>
      <c r="E54">
        <f>GT!P54</f>
        <v>0</v>
      </c>
      <c r="F54">
        <f t="shared" si="4"/>
        <v>0</v>
      </c>
      <c r="G54">
        <f t="shared" si="5"/>
        <v>0</v>
      </c>
      <c r="H54" s="112"/>
      <c r="I54">
        <f>BRPL_EOD!AC54+BRPL_EOD!AD54</f>
        <v>0</v>
      </c>
      <c r="J54">
        <f>BYPL_EOD!AC54+BYPL_EOD!AD54</f>
        <v>0</v>
      </c>
      <c r="K54">
        <f>MES_EOD!AC54+MES_EOD!AD54</f>
        <v>0</v>
      </c>
      <c r="L54">
        <f>NDMC_EOD!AC54+NDMC_EOD!AD54</f>
        <v>0</v>
      </c>
      <c r="M54">
        <f>TPDDL_EOD!AC54+TPDDL_EOD!AD54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GT!D55</f>
        <v>0</v>
      </c>
      <c r="C55">
        <f>GT!E55</f>
        <v>0</v>
      </c>
      <c r="D55">
        <f>GT!O55</f>
        <v>0</v>
      </c>
      <c r="E55">
        <f>GT!P55</f>
        <v>0</v>
      </c>
      <c r="F55">
        <f t="shared" si="4"/>
        <v>0</v>
      </c>
      <c r="G55">
        <f t="shared" si="5"/>
        <v>0</v>
      </c>
      <c r="H55" s="112"/>
      <c r="I55">
        <f>BRPL_EOD!AC55+BRPL_EOD!AD55</f>
        <v>0</v>
      </c>
      <c r="J55">
        <f>BYPL_EOD!AC55+BYPL_EOD!AD55</f>
        <v>0</v>
      </c>
      <c r="K55">
        <f>MES_EOD!AC55+MES_EOD!AD55</f>
        <v>0</v>
      </c>
      <c r="L55">
        <f>NDMC_EOD!AC55+NDMC_EOD!AD55</f>
        <v>0</v>
      </c>
      <c r="M55">
        <f>TPDDL_EOD!AC55+TPDDL_EOD!AD55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GT!D56</f>
        <v>0</v>
      </c>
      <c r="C56">
        <f>GT!E56</f>
        <v>0</v>
      </c>
      <c r="D56">
        <f>GT!O56</f>
        <v>0</v>
      </c>
      <c r="E56">
        <f>GT!P56</f>
        <v>0</v>
      </c>
      <c r="F56">
        <f t="shared" si="4"/>
        <v>0</v>
      </c>
      <c r="G56">
        <f t="shared" si="5"/>
        <v>0</v>
      </c>
      <c r="H56" s="112"/>
      <c r="I56">
        <f>BRPL_EOD!AC56+BRPL_EOD!AD56</f>
        <v>0</v>
      </c>
      <c r="J56">
        <f>BYPL_EOD!AC56+BYPL_EOD!AD56</f>
        <v>0</v>
      </c>
      <c r="K56">
        <f>MES_EOD!AC56+MES_EOD!AD56</f>
        <v>0</v>
      </c>
      <c r="L56">
        <f>NDMC_EOD!AC56+NDMC_EOD!AD56</f>
        <v>0</v>
      </c>
      <c r="M56">
        <f>TPDDL_EOD!AC56+TPDDL_EOD!AD56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GT!D57</f>
        <v>0</v>
      </c>
      <c r="C57">
        <f>GT!E57</f>
        <v>0</v>
      </c>
      <c r="D57">
        <f>GT!O57</f>
        <v>0</v>
      </c>
      <c r="E57">
        <f>GT!P57</f>
        <v>0</v>
      </c>
      <c r="F57">
        <f t="shared" si="4"/>
        <v>0</v>
      </c>
      <c r="G57">
        <f t="shared" si="5"/>
        <v>0</v>
      </c>
      <c r="H57" s="112"/>
      <c r="I57">
        <f>BRPL_EOD!AC57+BRPL_EOD!AD57</f>
        <v>0</v>
      </c>
      <c r="J57">
        <f>BYPL_EOD!AC57+BYPL_EOD!AD57</f>
        <v>0</v>
      </c>
      <c r="K57">
        <f>MES_EOD!AC57+MES_EOD!AD57</f>
        <v>0</v>
      </c>
      <c r="L57">
        <f>NDMC_EOD!AC57+NDMC_EOD!AD57</f>
        <v>0</v>
      </c>
      <c r="M57">
        <f>TPDDL_EOD!AC57+TPDDL_EOD!AD57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GT!D58</f>
        <v>0</v>
      </c>
      <c r="C58">
        <f>GT!E58</f>
        <v>0</v>
      </c>
      <c r="D58">
        <f>GT!O58</f>
        <v>0</v>
      </c>
      <c r="E58">
        <f>GT!P58</f>
        <v>0</v>
      </c>
      <c r="F58">
        <f t="shared" si="4"/>
        <v>0</v>
      </c>
      <c r="G58">
        <f t="shared" si="5"/>
        <v>0</v>
      </c>
      <c r="H58" s="112"/>
      <c r="I58">
        <f>BRPL_EOD!AC58+BRPL_EOD!AD58</f>
        <v>0</v>
      </c>
      <c r="J58">
        <f>BYPL_EOD!AC58+BYPL_EOD!AD58</f>
        <v>0</v>
      </c>
      <c r="K58">
        <f>MES_EOD!AC58+MES_EOD!AD58</f>
        <v>0</v>
      </c>
      <c r="L58">
        <f>NDMC_EOD!AC58+NDMC_EOD!AD58</f>
        <v>0</v>
      </c>
      <c r="M58">
        <f>TPDDL_EOD!AC58+TPDDL_EOD!AD58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GT!D59</f>
        <v>0</v>
      </c>
      <c r="C59">
        <f>GT!E59</f>
        <v>0</v>
      </c>
      <c r="D59">
        <f>GT!O59</f>
        <v>0</v>
      </c>
      <c r="E59">
        <f>GT!P59</f>
        <v>0</v>
      </c>
      <c r="F59">
        <f t="shared" si="4"/>
        <v>0</v>
      </c>
      <c r="G59">
        <f t="shared" si="5"/>
        <v>0</v>
      </c>
      <c r="H59" s="112"/>
      <c r="I59">
        <f>BRPL_EOD!AC59+BRPL_EOD!AD59</f>
        <v>0</v>
      </c>
      <c r="J59">
        <f>BYPL_EOD!AC59+BYPL_EOD!AD59</f>
        <v>0</v>
      </c>
      <c r="K59">
        <f>MES_EOD!AC59+MES_EOD!AD59</f>
        <v>0</v>
      </c>
      <c r="L59">
        <f>NDMC_EOD!AC59+NDMC_EOD!AD59</f>
        <v>0</v>
      </c>
      <c r="M59">
        <f>TPDDL_EOD!AC59+TPDDL_EOD!AD59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GT!D60</f>
        <v>0</v>
      </c>
      <c r="C60">
        <f>GT!E60</f>
        <v>0</v>
      </c>
      <c r="D60">
        <f>GT!O60</f>
        <v>0</v>
      </c>
      <c r="E60">
        <f>GT!P60</f>
        <v>0</v>
      </c>
      <c r="F60">
        <f t="shared" si="4"/>
        <v>0</v>
      </c>
      <c r="G60">
        <f t="shared" si="5"/>
        <v>0</v>
      </c>
      <c r="H60" s="112"/>
      <c r="I60">
        <f>BRPL_EOD!AC60+BRPL_EOD!AD60</f>
        <v>0</v>
      </c>
      <c r="J60">
        <f>BYPL_EOD!AC60+BYPL_EOD!AD60</f>
        <v>0</v>
      </c>
      <c r="K60">
        <f>MES_EOD!AC60+MES_EOD!AD60</f>
        <v>0</v>
      </c>
      <c r="L60">
        <f>NDMC_EOD!AC60+NDMC_EOD!AD60</f>
        <v>0</v>
      </c>
      <c r="M60">
        <f>TPDDL_EOD!AC60+TPDDL_EOD!AD60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GT!D61</f>
        <v>0</v>
      </c>
      <c r="C61">
        <f>GT!E61</f>
        <v>0</v>
      </c>
      <c r="D61">
        <f>GT!O61</f>
        <v>0</v>
      </c>
      <c r="E61">
        <f>GT!P61</f>
        <v>0</v>
      </c>
      <c r="F61">
        <f t="shared" si="4"/>
        <v>0</v>
      </c>
      <c r="G61">
        <f t="shared" si="5"/>
        <v>0</v>
      </c>
      <c r="H61" s="112"/>
      <c r="I61">
        <f>BRPL_EOD!AC61+BRPL_EOD!AD61</f>
        <v>0</v>
      </c>
      <c r="J61">
        <f>BYPL_EOD!AC61+BYPL_EOD!AD61</f>
        <v>0</v>
      </c>
      <c r="K61">
        <f>MES_EOD!AC61+MES_EOD!AD61</f>
        <v>0</v>
      </c>
      <c r="L61">
        <f>NDMC_EOD!AC61+NDMC_EOD!AD61</f>
        <v>0</v>
      </c>
      <c r="M61">
        <f>TPDDL_EOD!AC61+TPDDL_EOD!AD61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GT!D62</f>
        <v>0</v>
      </c>
      <c r="C62">
        <f>GT!E62</f>
        <v>0</v>
      </c>
      <c r="D62">
        <f>GT!O62</f>
        <v>0</v>
      </c>
      <c r="E62">
        <f>GT!P62</f>
        <v>0</v>
      </c>
      <c r="F62">
        <f t="shared" si="4"/>
        <v>0</v>
      </c>
      <c r="G62">
        <f t="shared" si="5"/>
        <v>0</v>
      </c>
      <c r="H62" s="112"/>
      <c r="I62">
        <f>BRPL_EOD!AC62+BRPL_EOD!AD62</f>
        <v>0</v>
      </c>
      <c r="J62">
        <f>BYPL_EOD!AC62+BYPL_EOD!AD62</f>
        <v>0</v>
      </c>
      <c r="K62">
        <f>MES_EOD!AC62+MES_EOD!AD62</f>
        <v>0</v>
      </c>
      <c r="L62">
        <f>NDMC_EOD!AC62+NDMC_EOD!AD62</f>
        <v>0</v>
      </c>
      <c r="M62">
        <f>TPDDL_EOD!AC62+TPDDL_EOD!AD62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GT!D63</f>
        <v>0</v>
      </c>
      <c r="C63">
        <f>GT!E63</f>
        <v>0</v>
      </c>
      <c r="D63">
        <f>GT!O63</f>
        <v>0</v>
      </c>
      <c r="E63">
        <f>GT!P63</f>
        <v>0</v>
      </c>
      <c r="F63">
        <f t="shared" si="4"/>
        <v>0</v>
      </c>
      <c r="G63">
        <f t="shared" si="5"/>
        <v>0</v>
      </c>
      <c r="H63" s="112"/>
      <c r="I63">
        <f>BRPL_EOD!AC63+BRPL_EOD!AD63</f>
        <v>0</v>
      </c>
      <c r="J63">
        <f>BYPL_EOD!AC63+BYPL_EOD!AD63</f>
        <v>0</v>
      </c>
      <c r="K63">
        <f>MES_EOD!AC63+MES_EOD!AD63</f>
        <v>0</v>
      </c>
      <c r="L63">
        <f>NDMC_EOD!AC63+NDMC_EOD!AD63</f>
        <v>0</v>
      </c>
      <c r="M63">
        <f>TPDDL_EOD!AC63+TPDDL_EOD!AD63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GT!D64</f>
        <v>0</v>
      </c>
      <c r="C64">
        <f>GT!E64</f>
        <v>0</v>
      </c>
      <c r="D64">
        <f>GT!O64</f>
        <v>0</v>
      </c>
      <c r="E64">
        <f>GT!P64</f>
        <v>0</v>
      </c>
      <c r="F64">
        <f t="shared" si="4"/>
        <v>0</v>
      </c>
      <c r="G64">
        <f t="shared" si="5"/>
        <v>0</v>
      </c>
      <c r="H64" s="112"/>
      <c r="I64">
        <f>BRPL_EOD!AC64+BRPL_EOD!AD64</f>
        <v>0</v>
      </c>
      <c r="J64">
        <f>BYPL_EOD!AC64+BYPL_EOD!AD64</f>
        <v>0</v>
      </c>
      <c r="K64">
        <f>MES_EOD!AC64+MES_EOD!AD64</f>
        <v>0</v>
      </c>
      <c r="L64">
        <f>NDMC_EOD!AC64+NDMC_EOD!AD64</f>
        <v>0</v>
      </c>
      <c r="M64">
        <f>TPDDL_EOD!AC64+TPDDL_EOD!AD64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GT!D65</f>
        <v>0</v>
      </c>
      <c r="C65">
        <f>GT!E65</f>
        <v>0</v>
      </c>
      <c r="D65">
        <f>GT!O65</f>
        <v>0</v>
      </c>
      <c r="E65">
        <f>GT!P65</f>
        <v>0</v>
      </c>
      <c r="F65">
        <f t="shared" si="4"/>
        <v>0</v>
      </c>
      <c r="G65">
        <f t="shared" si="5"/>
        <v>0</v>
      </c>
      <c r="H65" s="112"/>
      <c r="I65">
        <f>BRPL_EOD!AC65+BRPL_EOD!AD65</f>
        <v>0</v>
      </c>
      <c r="J65">
        <f>BYPL_EOD!AC65+BYPL_EOD!AD65</f>
        <v>0</v>
      </c>
      <c r="K65">
        <f>MES_EOD!AC65+MES_EOD!AD65</f>
        <v>0</v>
      </c>
      <c r="L65">
        <f>NDMC_EOD!AC65+NDMC_EOD!AD65</f>
        <v>0</v>
      </c>
      <c r="M65">
        <f>TPDDL_EOD!AC65+TPDDL_EOD!AD65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GT!D66</f>
        <v>0</v>
      </c>
      <c r="C66">
        <f>GT!E66</f>
        <v>0</v>
      </c>
      <c r="D66">
        <f>GT!O66</f>
        <v>0</v>
      </c>
      <c r="E66">
        <f>GT!P66</f>
        <v>0</v>
      </c>
      <c r="F66">
        <f t="shared" si="4"/>
        <v>0</v>
      </c>
      <c r="G66">
        <f t="shared" si="5"/>
        <v>0</v>
      </c>
      <c r="H66" s="112"/>
      <c r="I66">
        <f>BRPL_EOD!AC66+BRPL_EOD!AD66</f>
        <v>0</v>
      </c>
      <c r="J66">
        <f>BYPL_EOD!AC66+BYPL_EOD!AD66</f>
        <v>0</v>
      </c>
      <c r="K66">
        <f>MES_EOD!AC66+MES_EOD!AD66</f>
        <v>0</v>
      </c>
      <c r="L66">
        <f>NDMC_EOD!AC66+NDMC_EOD!AD66</f>
        <v>0</v>
      </c>
      <c r="M66">
        <f>TPDDL_EOD!AC66+TPDDL_EOD!AD66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GT!D67</f>
        <v>0</v>
      </c>
      <c r="C67">
        <f>GT!E67</f>
        <v>0</v>
      </c>
      <c r="D67">
        <f>GT!O67</f>
        <v>0</v>
      </c>
      <c r="E67">
        <f>GT!P67</f>
        <v>0</v>
      </c>
      <c r="F67">
        <f t="shared" si="4"/>
        <v>0</v>
      </c>
      <c r="G67">
        <f t="shared" si="5"/>
        <v>0</v>
      </c>
      <c r="H67" s="112"/>
      <c r="I67">
        <f>BRPL_EOD!AC67+BRPL_EOD!AD67</f>
        <v>0</v>
      </c>
      <c r="J67">
        <f>BYPL_EOD!AC67+BYPL_EOD!AD67</f>
        <v>0</v>
      </c>
      <c r="K67">
        <f>MES_EOD!AC67+MES_EOD!AD67</f>
        <v>0</v>
      </c>
      <c r="L67">
        <f>NDMC_EOD!AC67+NDMC_EOD!AD67</f>
        <v>0</v>
      </c>
      <c r="M67">
        <f>TPDDL_EOD!AC67+TPDDL_EOD!AD67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GT!D68</f>
        <v>0</v>
      </c>
      <c r="C68">
        <f>GT!E68</f>
        <v>0</v>
      </c>
      <c r="D68">
        <f>GT!O68</f>
        <v>0</v>
      </c>
      <c r="E68">
        <f>GT!P68</f>
        <v>0</v>
      </c>
      <c r="F68">
        <f t="shared" ref="F68:F98" si="10">B68+C68</f>
        <v>0</v>
      </c>
      <c r="G68">
        <f t="shared" ref="G68:G98" si="11">D68+E68</f>
        <v>0</v>
      </c>
      <c r="H68" s="112"/>
      <c r="I68">
        <f>BRPL_EOD!AC68+BRPL_EOD!AD68</f>
        <v>0</v>
      </c>
      <c r="J68">
        <f>BYPL_EOD!AC68+BYPL_EOD!AD68</f>
        <v>0</v>
      </c>
      <c r="K68">
        <f>MES_EOD!AC68+MES_EOD!AD68</f>
        <v>0</v>
      </c>
      <c r="L68">
        <f>NDMC_EOD!AC68+NDMC_EOD!AD68</f>
        <v>0</v>
      </c>
      <c r="M68">
        <f>TPDDL_EOD!AC68+TPDDL_EOD!AD68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GT!D69</f>
        <v>0</v>
      </c>
      <c r="C69">
        <f>GT!E69</f>
        <v>0</v>
      </c>
      <c r="D69">
        <f>GT!O69</f>
        <v>0</v>
      </c>
      <c r="E69">
        <f>GT!P69</f>
        <v>0</v>
      </c>
      <c r="F69">
        <f t="shared" si="10"/>
        <v>0</v>
      </c>
      <c r="G69">
        <f t="shared" si="11"/>
        <v>0</v>
      </c>
      <c r="H69" s="112"/>
      <c r="I69">
        <f>BRPL_EOD!AC69+BRPL_EOD!AD69</f>
        <v>0</v>
      </c>
      <c r="J69">
        <f>BYPL_EOD!AC69+BYPL_EOD!AD69</f>
        <v>0</v>
      </c>
      <c r="K69">
        <f>MES_EOD!AC69+MES_EOD!AD69</f>
        <v>0</v>
      </c>
      <c r="L69">
        <f>NDMC_EOD!AC69+NDMC_EOD!AD69</f>
        <v>0</v>
      </c>
      <c r="M69">
        <f>TPDDL_EOD!AC69+TPDDL_EOD!AD69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GT!D70</f>
        <v>0</v>
      </c>
      <c r="C70">
        <f>GT!E70</f>
        <v>0</v>
      </c>
      <c r="D70">
        <f>GT!O70</f>
        <v>0</v>
      </c>
      <c r="E70">
        <f>GT!P70</f>
        <v>0</v>
      </c>
      <c r="F70">
        <f t="shared" si="10"/>
        <v>0</v>
      </c>
      <c r="G70">
        <f t="shared" si="11"/>
        <v>0</v>
      </c>
      <c r="H70" s="112"/>
      <c r="I70">
        <f>BRPL_EOD!AC70+BRPL_EOD!AD70</f>
        <v>0</v>
      </c>
      <c r="J70">
        <f>BYPL_EOD!AC70+BYPL_EOD!AD70</f>
        <v>0</v>
      </c>
      <c r="K70">
        <f>MES_EOD!AC70+MES_EOD!AD70</f>
        <v>0</v>
      </c>
      <c r="L70">
        <f>NDMC_EOD!AC70+NDMC_EOD!AD70</f>
        <v>0</v>
      </c>
      <c r="M70">
        <f>TPDDL_EOD!AC70+TPDDL_EOD!AD70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GT!D71</f>
        <v>0</v>
      </c>
      <c r="C71">
        <f>GT!E71</f>
        <v>0</v>
      </c>
      <c r="D71">
        <f>GT!O71</f>
        <v>0</v>
      </c>
      <c r="E71">
        <f>GT!P71</f>
        <v>0</v>
      </c>
      <c r="F71">
        <f t="shared" si="10"/>
        <v>0</v>
      </c>
      <c r="G71">
        <f t="shared" si="11"/>
        <v>0</v>
      </c>
      <c r="H71" s="112"/>
      <c r="I71">
        <f>BRPL_EOD!AC71+BRPL_EOD!AD71</f>
        <v>0</v>
      </c>
      <c r="J71">
        <f>BYPL_EOD!AC71+BYPL_EOD!AD71</f>
        <v>0</v>
      </c>
      <c r="K71">
        <f>MES_EOD!AC71+MES_EOD!AD71</f>
        <v>0</v>
      </c>
      <c r="L71">
        <f>NDMC_EOD!AC71+NDMC_EOD!AD71</f>
        <v>0</v>
      </c>
      <c r="M71">
        <f>TPDDL_EOD!AC71+TPDDL_EOD!AD71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GT!D72</f>
        <v>0</v>
      </c>
      <c r="C72">
        <f>GT!E72</f>
        <v>0</v>
      </c>
      <c r="D72">
        <f>GT!O72</f>
        <v>0</v>
      </c>
      <c r="E72">
        <f>GT!P72</f>
        <v>0</v>
      </c>
      <c r="F72">
        <f t="shared" si="10"/>
        <v>0</v>
      </c>
      <c r="G72">
        <f t="shared" si="11"/>
        <v>0</v>
      </c>
      <c r="H72" s="112"/>
      <c r="I72">
        <f>BRPL_EOD!AC72+BRPL_EOD!AD72</f>
        <v>0</v>
      </c>
      <c r="J72">
        <f>BYPL_EOD!AC72+BYPL_EOD!AD72</f>
        <v>0</v>
      </c>
      <c r="K72">
        <f>MES_EOD!AC72+MES_EOD!AD72</f>
        <v>0</v>
      </c>
      <c r="L72">
        <f>NDMC_EOD!AC72+NDMC_EOD!AD72</f>
        <v>0</v>
      </c>
      <c r="M72">
        <f>TPDDL_EOD!AC72+TPDDL_EOD!AD72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GT!D73</f>
        <v>0</v>
      </c>
      <c r="C73">
        <f>GT!E73</f>
        <v>0</v>
      </c>
      <c r="D73">
        <f>GT!O73</f>
        <v>0</v>
      </c>
      <c r="E73">
        <f>GT!P73</f>
        <v>0</v>
      </c>
      <c r="F73">
        <f t="shared" si="10"/>
        <v>0</v>
      </c>
      <c r="G73">
        <f t="shared" si="11"/>
        <v>0</v>
      </c>
      <c r="H73" s="112"/>
      <c r="I73">
        <f>BRPL_EOD!AC73+BRPL_EOD!AD73</f>
        <v>0</v>
      </c>
      <c r="J73">
        <f>BYPL_EOD!AC73+BYPL_EOD!AD73</f>
        <v>0</v>
      </c>
      <c r="K73">
        <f>MES_EOD!AC73+MES_EOD!AD73</f>
        <v>0</v>
      </c>
      <c r="L73">
        <f>NDMC_EOD!AC73+NDMC_EOD!AD73</f>
        <v>0</v>
      </c>
      <c r="M73">
        <f>TPDDL_EOD!AC73+TPDDL_EOD!AD73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GT!D74</f>
        <v>0</v>
      </c>
      <c r="C74">
        <f>GT!E74</f>
        <v>0</v>
      </c>
      <c r="D74">
        <f>GT!O74</f>
        <v>0</v>
      </c>
      <c r="E74">
        <f>GT!P74</f>
        <v>0</v>
      </c>
      <c r="F74">
        <f t="shared" si="10"/>
        <v>0</v>
      </c>
      <c r="G74">
        <f t="shared" si="11"/>
        <v>0</v>
      </c>
      <c r="H74" s="112"/>
      <c r="I74">
        <f>BRPL_EOD!AC74+BRPL_EOD!AD74</f>
        <v>0</v>
      </c>
      <c r="J74">
        <f>BYPL_EOD!AC74+BYPL_EOD!AD74</f>
        <v>0</v>
      </c>
      <c r="K74">
        <f>MES_EOD!AC74+MES_EOD!AD74</f>
        <v>0</v>
      </c>
      <c r="L74">
        <f>NDMC_EOD!AC74+NDMC_EOD!AD74</f>
        <v>0</v>
      </c>
      <c r="M74">
        <f>TPDDL_EOD!AC74+TPDDL_EOD!AD74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GT!D75</f>
        <v>0</v>
      </c>
      <c r="C75">
        <f>GT!E75</f>
        <v>0</v>
      </c>
      <c r="D75">
        <f>GT!O75</f>
        <v>0</v>
      </c>
      <c r="E75">
        <f>GT!P75</f>
        <v>0</v>
      </c>
      <c r="F75">
        <f t="shared" si="10"/>
        <v>0</v>
      </c>
      <c r="G75">
        <f t="shared" si="11"/>
        <v>0</v>
      </c>
      <c r="H75" s="112"/>
      <c r="I75">
        <f>BRPL_EOD!AC75+BRPL_EOD!AD75</f>
        <v>0</v>
      </c>
      <c r="J75">
        <f>BYPL_EOD!AC75+BYPL_EOD!AD75</f>
        <v>0</v>
      </c>
      <c r="K75">
        <f>MES_EOD!AC75+MES_EOD!AD75</f>
        <v>0</v>
      </c>
      <c r="L75">
        <f>NDMC_EOD!AC75+NDMC_EOD!AD75</f>
        <v>0</v>
      </c>
      <c r="M75">
        <f>TPDDL_EOD!AC75+TPDDL_EOD!AD75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GT!D76</f>
        <v>0</v>
      </c>
      <c r="C76">
        <f>GT!E76</f>
        <v>0</v>
      </c>
      <c r="D76">
        <f>GT!O76</f>
        <v>0</v>
      </c>
      <c r="E76">
        <f>GT!P76</f>
        <v>0</v>
      </c>
      <c r="F76">
        <f t="shared" si="10"/>
        <v>0</v>
      </c>
      <c r="G76">
        <f t="shared" si="11"/>
        <v>0</v>
      </c>
      <c r="H76" s="112"/>
      <c r="I76">
        <f>BRPL_EOD!AC76+BRPL_EOD!AD76</f>
        <v>0</v>
      </c>
      <c r="J76">
        <f>BYPL_EOD!AC76+BYPL_EOD!AD76</f>
        <v>0</v>
      </c>
      <c r="K76">
        <f>MES_EOD!AC76+MES_EOD!AD76</f>
        <v>0</v>
      </c>
      <c r="L76">
        <f>NDMC_EOD!AC76+NDMC_EOD!AD76</f>
        <v>0</v>
      </c>
      <c r="M76">
        <f>TPDDL_EOD!AC76+TPDDL_EOD!AD76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GT!D77</f>
        <v>0</v>
      </c>
      <c r="C77">
        <f>GT!E77</f>
        <v>0</v>
      </c>
      <c r="D77">
        <f>GT!O77</f>
        <v>0</v>
      </c>
      <c r="E77">
        <f>GT!P77</f>
        <v>0</v>
      </c>
      <c r="F77">
        <f t="shared" si="10"/>
        <v>0</v>
      </c>
      <c r="G77">
        <f t="shared" si="11"/>
        <v>0</v>
      </c>
      <c r="H77" s="112"/>
      <c r="I77">
        <f>BRPL_EOD!AC77+BRPL_EOD!AD77</f>
        <v>0</v>
      </c>
      <c r="J77">
        <f>BYPL_EOD!AC77+BYPL_EOD!AD77</f>
        <v>0</v>
      </c>
      <c r="K77">
        <f>MES_EOD!AC77+MES_EOD!AD77</f>
        <v>0</v>
      </c>
      <c r="L77">
        <f>NDMC_EOD!AC77+NDMC_EOD!AD77</f>
        <v>0</v>
      </c>
      <c r="M77">
        <f>TPDDL_EOD!AC77+TPDDL_EOD!AD77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GT!D78</f>
        <v>0</v>
      </c>
      <c r="C78">
        <f>GT!E78</f>
        <v>0</v>
      </c>
      <c r="D78">
        <f>GT!O78</f>
        <v>0</v>
      </c>
      <c r="E78">
        <f>GT!P78</f>
        <v>0</v>
      </c>
      <c r="F78">
        <f t="shared" si="10"/>
        <v>0</v>
      </c>
      <c r="G78">
        <f t="shared" si="11"/>
        <v>0</v>
      </c>
      <c r="H78" s="112"/>
      <c r="I78">
        <f>BRPL_EOD!AC78+BRPL_EOD!AD78</f>
        <v>0</v>
      </c>
      <c r="J78">
        <f>BYPL_EOD!AC78+BYPL_EOD!AD78</f>
        <v>0</v>
      </c>
      <c r="K78">
        <f>MES_EOD!AC78+MES_EOD!AD78</f>
        <v>0</v>
      </c>
      <c r="L78">
        <f>NDMC_EOD!AC78+NDMC_EOD!AD78</f>
        <v>0</v>
      </c>
      <c r="M78">
        <f>TPDDL_EOD!AC78+TPDDL_EOD!AD78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GT!D79</f>
        <v>0</v>
      </c>
      <c r="C79">
        <f>GT!E79</f>
        <v>0</v>
      </c>
      <c r="D79">
        <f>GT!O79</f>
        <v>0</v>
      </c>
      <c r="E79">
        <f>GT!P79</f>
        <v>0</v>
      </c>
      <c r="F79">
        <f t="shared" si="10"/>
        <v>0</v>
      </c>
      <c r="G79">
        <f t="shared" si="11"/>
        <v>0</v>
      </c>
      <c r="H79" s="112"/>
      <c r="I79">
        <f>BRPL_EOD!AC79+BRPL_EOD!AD79</f>
        <v>0</v>
      </c>
      <c r="J79">
        <f>BYPL_EOD!AC79+BYPL_EOD!AD79</f>
        <v>0</v>
      </c>
      <c r="K79">
        <f>MES_EOD!AC79+MES_EOD!AD79</f>
        <v>0</v>
      </c>
      <c r="L79">
        <f>NDMC_EOD!AC79+NDMC_EOD!AD79</f>
        <v>0</v>
      </c>
      <c r="M79">
        <f>TPDDL_EOD!AC79+TPDDL_EOD!AD79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GT!D80</f>
        <v>0</v>
      </c>
      <c r="C80">
        <f>GT!E80</f>
        <v>0</v>
      </c>
      <c r="D80">
        <f>GT!O80</f>
        <v>0</v>
      </c>
      <c r="E80">
        <f>GT!P80</f>
        <v>0</v>
      </c>
      <c r="F80">
        <f t="shared" si="10"/>
        <v>0</v>
      </c>
      <c r="G80">
        <f t="shared" si="11"/>
        <v>0</v>
      </c>
      <c r="H80" s="112"/>
      <c r="I80">
        <f>BRPL_EOD!AC80+BRPL_EOD!AD80</f>
        <v>0</v>
      </c>
      <c r="J80">
        <f>BYPL_EOD!AC80+BYPL_EOD!AD80</f>
        <v>0</v>
      </c>
      <c r="K80">
        <f>MES_EOD!AC80+MES_EOD!AD80</f>
        <v>0</v>
      </c>
      <c r="L80">
        <f>NDMC_EOD!AC80+NDMC_EOD!AD80</f>
        <v>0</v>
      </c>
      <c r="M80">
        <f>TPDDL_EOD!AC80+TPDDL_EOD!AD80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GT!D81</f>
        <v>0</v>
      </c>
      <c r="C81">
        <f>GT!E81</f>
        <v>0</v>
      </c>
      <c r="D81">
        <f>GT!O81</f>
        <v>0</v>
      </c>
      <c r="E81">
        <f>GT!P81</f>
        <v>0</v>
      </c>
      <c r="F81">
        <f t="shared" si="10"/>
        <v>0</v>
      </c>
      <c r="G81">
        <f t="shared" si="11"/>
        <v>0</v>
      </c>
      <c r="H81" s="112"/>
      <c r="I81">
        <f>BRPL_EOD!AC81+BRPL_EOD!AD81</f>
        <v>0</v>
      </c>
      <c r="J81">
        <f>BYPL_EOD!AC81+BYPL_EOD!AD81</f>
        <v>0</v>
      </c>
      <c r="K81">
        <f>MES_EOD!AC81+MES_EOD!AD81</f>
        <v>0</v>
      </c>
      <c r="L81">
        <f>NDMC_EOD!AC81+NDMC_EOD!AD81</f>
        <v>0</v>
      </c>
      <c r="M81">
        <f>TPDDL_EOD!AC81+TPDDL_EOD!AD81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GT!D82</f>
        <v>0</v>
      </c>
      <c r="C82">
        <f>GT!E82</f>
        <v>0</v>
      </c>
      <c r="D82">
        <f>GT!O82</f>
        <v>0</v>
      </c>
      <c r="E82">
        <f>GT!P82</f>
        <v>0</v>
      </c>
      <c r="F82">
        <f t="shared" si="10"/>
        <v>0</v>
      </c>
      <c r="G82">
        <f t="shared" si="11"/>
        <v>0</v>
      </c>
      <c r="H82" s="112"/>
      <c r="I82">
        <f>BRPL_EOD!AC82+BRPL_EOD!AD82</f>
        <v>0</v>
      </c>
      <c r="J82">
        <f>BYPL_EOD!AC82+BYPL_EOD!AD82</f>
        <v>0</v>
      </c>
      <c r="K82">
        <f>MES_EOD!AC82+MES_EOD!AD82</f>
        <v>0</v>
      </c>
      <c r="L82">
        <f>NDMC_EOD!AC82+NDMC_EOD!AD82</f>
        <v>0</v>
      </c>
      <c r="M82">
        <f>TPDDL_EOD!AC82+TPDDL_EOD!AD82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GT!D83</f>
        <v>0</v>
      </c>
      <c r="C83">
        <f>GT!E83</f>
        <v>0</v>
      </c>
      <c r="D83">
        <f>GT!O83</f>
        <v>0</v>
      </c>
      <c r="E83">
        <f>GT!P83</f>
        <v>0</v>
      </c>
      <c r="F83">
        <f t="shared" si="10"/>
        <v>0</v>
      </c>
      <c r="G83">
        <f t="shared" si="11"/>
        <v>0</v>
      </c>
      <c r="H83" s="112"/>
      <c r="I83">
        <f>BRPL_EOD!AC83+BRPL_EOD!AD83</f>
        <v>0</v>
      </c>
      <c r="J83">
        <f>BYPL_EOD!AC83+BYPL_EOD!AD83</f>
        <v>0</v>
      </c>
      <c r="K83">
        <f>MES_EOD!AC83+MES_EOD!AD83</f>
        <v>0</v>
      </c>
      <c r="L83">
        <f>NDMC_EOD!AC83+NDMC_EOD!AD83</f>
        <v>0</v>
      </c>
      <c r="M83">
        <f>TPDDL_EOD!AC83+TPDDL_EOD!AD83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GT!D84</f>
        <v>0</v>
      </c>
      <c r="C84">
        <f>GT!E84</f>
        <v>0</v>
      </c>
      <c r="D84">
        <f>GT!O84</f>
        <v>0</v>
      </c>
      <c r="E84">
        <f>GT!P84</f>
        <v>0</v>
      </c>
      <c r="F84">
        <f t="shared" si="10"/>
        <v>0</v>
      </c>
      <c r="G84">
        <f t="shared" si="11"/>
        <v>0</v>
      </c>
      <c r="H84" s="112"/>
      <c r="I84">
        <f>BRPL_EOD!AC84+BRPL_EOD!AD84</f>
        <v>0</v>
      </c>
      <c r="J84">
        <f>BYPL_EOD!AC84+BYPL_EOD!AD84</f>
        <v>0</v>
      </c>
      <c r="K84">
        <f>MES_EOD!AC84+MES_EOD!AD84</f>
        <v>0</v>
      </c>
      <c r="L84">
        <f>NDMC_EOD!AC84+NDMC_EOD!AD84</f>
        <v>0</v>
      </c>
      <c r="M84">
        <f>TPDDL_EOD!AC84+TPDDL_EOD!AD84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GT!D85</f>
        <v>0</v>
      </c>
      <c r="C85">
        <f>GT!E85</f>
        <v>0</v>
      </c>
      <c r="D85">
        <f>GT!O85</f>
        <v>0</v>
      </c>
      <c r="E85">
        <f>GT!P85</f>
        <v>0</v>
      </c>
      <c r="F85">
        <f t="shared" si="10"/>
        <v>0</v>
      </c>
      <c r="G85">
        <f t="shared" si="11"/>
        <v>0</v>
      </c>
      <c r="H85" s="112"/>
      <c r="I85">
        <f>BRPL_EOD!AC85+BRPL_EOD!AD85</f>
        <v>0</v>
      </c>
      <c r="J85">
        <f>BYPL_EOD!AC85+BYPL_EOD!AD85</f>
        <v>0</v>
      </c>
      <c r="K85">
        <f>MES_EOD!AC85+MES_EOD!AD85</f>
        <v>0</v>
      </c>
      <c r="L85">
        <f>NDMC_EOD!AC85+NDMC_EOD!AD85</f>
        <v>0</v>
      </c>
      <c r="M85">
        <f>TPDDL_EOD!AC85+TPDDL_EOD!AD85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GT!D86</f>
        <v>0</v>
      </c>
      <c r="C86">
        <f>GT!E86</f>
        <v>0</v>
      </c>
      <c r="D86">
        <f>GT!O86</f>
        <v>0</v>
      </c>
      <c r="E86">
        <f>GT!P86</f>
        <v>0</v>
      </c>
      <c r="F86">
        <f t="shared" si="10"/>
        <v>0</v>
      </c>
      <c r="G86">
        <f t="shared" si="11"/>
        <v>0</v>
      </c>
      <c r="H86" s="112"/>
      <c r="I86">
        <f>BRPL_EOD!AC86+BRPL_EOD!AD86</f>
        <v>0</v>
      </c>
      <c r="J86">
        <f>BYPL_EOD!AC86+BYPL_EOD!AD86</f>
        <v>0</v>
      </c>
      <c r="K86">
        <f>MES_EOD!AC86+MES_EOD!AD86</f>
        <v>0</v>
      </c>
      <c r="L86">
        <f>NDMC_EOD!AC86+NDMC_EOD!AD86</f>
        <v>0</v>
      </c>
      <c r="M86">
        <f>TPDDL_EOD!AC86+TPDDL_EOD!AD86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GT!D87</f>
        <v>0</v>
      </c>
      <c r="C87">
        <f>GT!E87</f>
        <v>0</v>
      </c>
      <c r="D87">
        <f>GT!O87</f>
        <v>0</v>
      </c>
      <c r="E87">
        <f>GT!P87</f>
        <v>0</v>
      </c>
      <c r="F87">
        <f t="shared" si="10"/>
        <v>0</v>
      </c>
      <c r="G87">
        <f t="shared" si="11"/>
        <v>0</v>
      </c>
      <c r="H87" s="112"/>
      <c r="I87">
        <f>BRPL_EOD!AC87+BRPL_EOD!AD87</f>
        <v>0</v>
      </c>
      <c r="J87">
        <f>BYPL_EOD!AC87+BYPL_EOD!AD87</f>
        <v>0</v>
      </c>
      <c r="K87">
        <f>MES_EOD!AC87+MES_EOD!AD87</f>
        <v>0</v>
      </c>
      <c r="L87">
        <f>NDMC_EOD!AC87+NDMC_EOD!AD87</f>
        <v>0</v>
      </c>
      <c r="M87">
        <f>TPDDL_EOD!AC87+TPDDL_EOD!AD87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GT!D88</f>
        <v>0</v>
      </c>
      <c r="C88">
        <f>GT!E88</f>
        <v>0</v>
      </c>
      <c r="D88">
        <f>GT!O88</f>
        <v>0</v>
      </c>
      <c r="E88">
        <f>GT!P88</f>
        <v>0</v>
      </c>
      <c r="F88">
        <f t="shared" si="10"/>
        <v>0</v>
      </c>
      <c r="G88">
        <f t="shared" si="11"/>
        <v>0</v>
      </c>
      <c r="H88" s="112"/>
      <c r="I88">
        <f>BRPL_EOD!AC88+BRPL_EOD!AD88</f>
        <v>0</v>
      </c>
      <c r="J88">
        <f>BYPL_EOD!AC88+BYPL_EOD!AD88</f>
        <v>0</v>
      </c>
      <c r="K88">
        <f>MES_EOD!AC88+MES_EOD!AD88</f>
        <v>0</v>
      </c>
      <c r="L88">
        <f>NDMC_EOD!AC88+NDMC_EOD!AD88</f>
        <v>0</v>
      </c>
      <c r="M88">
        <f>TPDDL_EOD!AC88+TPDDL_EOD!AD88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GT!D89</f>
        <v>0</v>
      </c>
      <c r="C89">
        <f>GT!E89</f>
        <v>0</v>
      </c>
      <c r="D89">
        <f>GT!O89</f>
        <v>0</v>
      </c>
      <c r="E89">
        <f>GT!P89</f>
        <v>0</v>
      </c>
      <c r="F89">
        <f t="shared" si="10"/>
        <v>0</v>
      </c>
      <c r="G89">
        <f t="shared" si="11"/>
        <v>0</v>
      </c>
      <c r="H89" s="112"/>
      <c r="I89">
        <f>BRPL_EOD!AC89+BRPL_EOD!AD89</f>
        <v>0</v>
      </c>
      <c r="J89">
        <f>BYPL_EOD!AC89+BYPL_EOD!AD89</f>
        <v>0</v>
      </c>
      <c r="K89">
        <f>MES_EOD!AC89+MES_EOD!AD89</f>
        <v>0</v>
      </c>
      <c r="L89">
        <f>NDMC_EOD!AC89+NDMC_EOD!AD89</f>
        <v>0</v>
      </c>
      <c r="M89">
        <f>TPDDL_EOD!AC89+TPDDL_EOD!AD89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GT!D90</f>
        <v>0</v>
      </c>
      <c r="C90">
        <f>GT!E90</f>
        <v>0</v>
      </c>
      <c r="D90">
        <f>GT!O90</f>
        <v>0</v>
      </c>
      <c r="E90">
        <f>GT!P90</f>
        <v>0</v>
      </c>
      <c r="F90">
        <f t="shared" si="10"/>
        <v>0</v>
      </c>
      <c r="G90">
        <f t="shared" si="11"/>
        <v>0</v>
      </c>
      <c r="H90" s="112"/>
      <c r="I90">
        <f>BRPL_EOD!AC90+BRPL_EOD!AD90</f>
        <v>0</v>
      </c>
      <c r="J90">
        <f>BYPL_EOD!AC90+BYPL_EOD!AD90</f>
        <v>0</v>
      </c>
      <c r="K90">
        <f>MES_EOD!AC90+MES_EOD!AD90</f>
        <v>0</v>
      </c>
      <c r="L90">
        <f>NDMC_EOD!AC90+NDMC_EOD!AD90</f>
        <v>0</v>
      </c>
      <c r="M90">
        <f>TPDDL_EOD!AC90+TPDDL_EOD!AD90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GT!D91</f>
        <v>0</v>
      </c>
      <c r="C91">
        <f>GT!E91</f>
        <v>0</v>
      </c>
      <c r="D91">
        <f>GT!O91</f>
        <v>0</v>
      </c>
      <c r="E91">
        <f>GT!P91</f>
        <v>0</v>
      </c>
      <c r="F91">
        <f t="shared" si="10"/>
        <v>0</v>
      </c>
      <c r="G91">
        <f t="shared" si="11"/>
        <v>0</v>
      </c>
      <c r="H91" s="112"/>
      <c r="I91">
        <f>BRPL_EOD!AC91+BRPL_EOD!AD91</f>
        <v>0</v>
      </c>
      <c r="J91">
        <f>BYPL_EOD!AC91+BYPL_EOD!AD91</f>
        <v>0</v>
      </c>
      <c r="K91">
        <f>MES_EOD!AC91+MES_EOD!AD91</f>
        <v>0</v>
      </c>
      <c r="L91">
        <f>NDMC_EOD!AC91+NDMC_EOD!AD91</f>
        <v>0</v>
      </c>
      <c r="M91">
        <f>TPDDL_EOD!AC91+TPDDL_EOD!AD91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GT!D92</f>
        <v>0</v>
      </c>
      <c r="C92">
        <f>GT!E92</f>
        <v>0</v>
      </c>
      <c r="D92">
        <f>GT!O92</f>
        <v>0</v>
      </c>
      <c r="E92">
        <f>GT!P92</f>
        <v>0</v>
      </c>
      <c r="F92">
        <f t="shared" si="10"/>
        <v>0</v>
      </c>
      <c r="G92">
        <f t="shared" si="11"/>
        <v>0</v>
      </c>
      <c r="H92" s="112"/>
      <c r="I92">
        <f>BRPL_EOD!AC92+BRPL_EOD!AD92</f>
        <v>0</v>
      </c>
      <c r="J92">
        <f>BYPL_EOD!AC92+BYPL_EOD!AD92</f>
        <v>0</v>
      </c>
      <c r="K92">
        <f>MES_EOD!AC92+MES_EOD!AD92</f>
        <v>0</v>
      </c>
      <c r="L92">
        <f>NDMC_EOD!AC92+NDMC_EOD!AD92</f>
        <v>0</v>
      </c>
      <c r="M92">
        <f>TPDDL_EOD!AC92+TPDDL_EOD!AD92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GT!D93</f>
        <v>0</v>
      </c>
      <c r="C93">
        <f>GT!E93</f>
        <v>0</v>
      </c>
      <c r="D93">
        <f>GT!O93</f>
        <v>0</v>
      </c>
      <c r="E93">
        <f>GT!P93</f>
        <v>0</v>
      </c>
      <c r="F93">
        <f t="shared" si="10"/>
        <v>0</v>
      </c>
      <c r="G93">
        <f t="shared" si="11"/>
        <v>0</v>
      </c>
      <c r="H93" s="112"/>
      <c r="I93">
        <f>BRPL_EOD!AC93+BRPL_EOD!AD93</f>
        <v>0</v>
      </c>
      <c r="J93">
        <f>BYPL_EOD!AC93+BYPL_EOD!AD93</f>
        <v>0</v>
      </c>
      <c r="K93">
        <f>MES_EOD!AC93+MES_EOD!AD93</f>
        <v>0</v>
      </c>
      <c r="L93">
        <f>NDMC_EOD!AC93+NDMC_EOD!AD93</f>
        <v>0</v>
      </c>
      <c r="M93">
        <f>TPDDL_EOD!AC93+TPDDL_EOD!AD93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GT!D94</f>
        <v>0</v>
      </c>
      <c r="C94">
        <f>GT!E94</f>
        <v>0</v>
      </c>
      <c r="D94">
        <f>GT!O94</f>
        <v>0</v>
      </c>
      <c r="E94">
        <f>GT!P94</f>
        <v>0</v>
      </c>
      <c r="F94">
        <f t="shared" si="10"/>
        <v>0</v>
      </c>
      <c r="G94">
        <f t="shared" si="11"/>
        <v>0</v>
      </c>
      <c r="H94" s="112"/>
      <c r="I94">
        <f>BRPL_EOD!AC94+BRPL_EOD!AD94</f>
        <v>0</v>
      </c>
      <c r="J94">
        <f>BYPL_EOD!AC94+BYPL_EOD!AD94</f>
        <v>0</v>
      </c>
      <c r="K94">
        <f>MES_EOD!AC94+MES_EOD!AD94</f>
        <v>0</v>
      </c>
      <c r="L94">
        <f>NDMC_EOD!AC94+NDMC_EOD!AD94</f>
        <v>0</v>
      </c>
      <c r="M94">
        <f>TPDDL_EOD!AC94+TPDDL_EOD!AD94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GT!D95</f>
        <v>0</v>
      </c>
      <c r="C95">
        <f>GT!E95</f>
        <v>0</v>
      </c>
      <c r="D95">
        <f>GT!O95</f>
        <v>0</v>
      </c>
      <c r="E95">
        <f>GT!P95</f>
        <v>0</v>
      </c>
      <c r="F95">
        <f t="shared" si="10"/>
        <v>0</v>
      </c>
      <c r="G95">
        <f t="shared" si="11"/>
        <v>0</v>
      </c>
      <c r="H95" s="112"/>
      <c r="I95">
        <f>BRPL_EOD!AC95+BRPL_EOD!AD95</f>
        <v>0</v>
      </c>
      <c r="J95">
        <f>BYPL_EOD!AC95+BYPL_EOD!AD95</f>
        <v>0</v>
      </c>
      <c r="K95">
        <f>MES_EOD!AC95+MES_EOD!AD95</f>
        <v>0</v>
      </c>
      <c r="L95">
        <f>NDMC_EOD!AC95+NDMC_EOD!AD95</f>
        <v>0</v>
      </c>
      <c r="M95">
        <f>TPDDL_EOD!AC95+TPDDL_EOD!AD95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GT!D96</f>
        <v>0</v>
      </c>
      <c r="C96">
        <f>GT!E96</f>
        <v>0</v>
      </c>
      <c r="D96">
        <f>GT!O96</f>
        <v>0</v>
      </c>
      <c r="E96">
        <f>GT!P96</f>
        <v>0</v>
      </c>
      <c r="F96">
        <f t="shared" si="10"/>
        <v>0</v>
      </c>
      <c r="G96">
        <f t="shared" si="11"/>
        <v>0</v>
      </c>
      <c r="H96" s="112"/>
      <c r="I96">
        <f>BRPL_EOD!AC96+BRPL_EOD!AD96</f>
        <v>0</v>
      </c>
      <c r="J96">
        <f>BYPL_EOD!AC96+BYPL_EOD!AD96</f>
        <v>0</v>
      </c>
      <c r="K96">
        <f>MES_EOD!AC96+MES_EOD!AD96</f>
        <v>0</v>
      </c>
      <c r="L96">
        <f>NDMC_EOD!AC96+NDMC_EOD!AD96</f>
        <v>0</v>
      </c>
      <c r="M96">
        <f>TPDDL_EOD!AC96+TPDDL_EOD!AD96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GT!D97</f>
        <v>0</v>
      </c>
      <c r="C97">
        <f>GT!E97</f>
        <v>0</v>
      </c>
      <c r="D97">
        <f>GT!O97</f>
        <v>0</v>
      </c>
      <c r="E97">
        <f>GT!P97</f>
        <v>0</v>
      </c>
      <c r="F97">
        <f t="shared" si="10"/>
        <v>0</v>
      </c>
      <c r="G97">
        <f t="shared" si="11"/>
        <v>0</v>
      </c>
      <c r="H97" s="112"/>
      <c r="I97">
        <f>BRPL_EOD!AC97+BRPL_EOD!AD97</f>
        <v>0</v>
      </c>
      <c r="J97">
        <f>BYPL_EOD!AC97+BYPL_EOD!AD97</f>
        <v>0</v>
      </c>
      <c r="K97">
        <f>MES_EOD!AC97+MES_EOD!AD97</f>
        <v>0</v>
      </c>
      <c r="L97">
        <f>NDMC_EOD!AC97+NDMC_EOD!AD97</f>
        <v>0</v>
      </c>
      <c r="M97">
        <f>TPDDL_EOD!AC97+TPDDL_EOD!AD97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GT!D98</f>
        <v>0</v>
      </c>
      <c r="C98">
        <f>GT!E98</f>
        <v>0</v>
      </c>
      <c r="D98">
        <f>GT!O98</f>
        <v>0</v>
      </c>
      <c r="E98">
        <f>GT!P98</f>
        <v>0</v>
      </c>
      <c r="F98">
        <f t="shared" si="10"/>
        <v>0</v>
      </c>
      <c r="G98">
        <f t="shared" si="11"/>
        <v>0</v>
      </c>
      <c r="H98" s="112"/>
      <c r="I98">
        <f>BRPL_EOD!AC98+BRPL_EOD!AD98</f>
        <v>0</v>
      </c>
      <c r="J98">
        <f>BYPL_EOD!AC98+BYPL_EOD!AD98</f>
        <v>0</v>
      </c>
      <c r="K98">
        <f>MES_EOD!AC98+MES_EOD!AD98</f>
        <v>0</v>
      </c>
      <c r="L98">
        <f>NDMC_EOD!AC98+NDMC_EOD!AD98</f>
        <v>0</v>
      </c>
      <c r="M98">
        <f>TPDDL_EOD!AC98+TPDDL_EOD!AD98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0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0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pane xSplit="1" ySplit="2" topLeftCell="B80" activePane="bottomRight" state="frozen"/>
      <selection activeCell="Q1" sqref="Q1:Q99"/>
      <selection pane="topRight" activeCell="Q1" sqref="Q1:Q99"/>
      <selection pane="bottomLeft" activeCell="Q1" sqref="Q1:Q99"/>
      <selection pane="bottomRight"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09" t="s">
        <v>153</v>
      </c>
      <c r="C1" s="209"/>
      <c r="D1" s="209" t="s">
        <v>278</v>
      </c>
      <c r="E1" s="209"/>
      <c r="H1" s="112"/>
      <c r="I1" s="209" t="s">
        <v>318</v>
      </c>
      <c r="J1" s="209"/>
      <c r="K1" s="209"/>
      <c r="L1" s="209"/>
      <c r="M1" s="209"/>
      <c r="N1" s="209"/>
      <c r="O1" s="113"/>
      <c r="P1" s="209" t="s">
        <v>319</v>
      </c>
      <c r="Q1" s="209"/>
      <c r="R1" s="209"/>
      <c r="S1" s="209"/>
      <c r="T1" s="209"/>
      <c r="U1" s="114"/>
      <c r="V1" s="112"/>
      <c r="Y1" s="209" t="s">
        <v>325</v>
      </c>
      <c r="Z1" s="209"/>
      <c r="AA1" s="209" t="s">
        <v>326</v>
      </c>
      <c r="AB1" s="209"/>
      <c r="AC1" s="235" t="s">
        <v>323</v>
      </c>
      <c r="AD1" s="235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BAWANA!B3</f>
        <v>320</v>
      </c>
      <c r="C3">
        <f>BAWANA!C3</f>
        <v>0</v>
      </c>
      <c r="D3">
        <f>BAWANA!AL3</f>
        <v>267.60000000000002</v>
      </c>
      <c r="E3">
        <f>BAWANA!AM3</f>
        <v>0</v>
      </c>
      <c r="F3">
        <f>(B3+C3)*0.8</f>
        <v>256</v>
      </c>
      <c r="G3">
        <f>(D3+E3)</f>
        <v>267.60000000000002</v>
      </c>
      <c r="H3" s="112"/>
      <c r="I3">
        <f>BRPL_EOD!AI3+BRPL_EOD!AJ3</f>
        <v>134.61000000000001</v>
      </c>
      <c r="J3">
        <f>BYPL_EOD!AI3+BYPL_EOD!AJ3</f>
        <v>47.16</v>
      </c>
      <c r="K3">
        <f>MES_EOD!AI3+MES_EOD!AJ3</f>
        <v>5.84</v>
      </c>
      <c r="L3">
        <f>NDMC_EOD!AI3+NDMC_EOD!AJ3</f>
        <v>23</v>
      </c>
      <c r="M3">
        <f>TPDDL_EOD!AI3+TPDDL_EOD!AJ3</f>
        <v>56.99</v>
      </c>
      <c r="N3">
        <f t="shared" ref="N3:N66" si="0">SUM(I3:M3)</f>
        <v>267.60000000000002</v>
      </c>
      <c r="O3" s="112">
        <f t="shared" ref="O3:O66" si="1">G3-N3</f>
        <v>0</v>
      </c>
      <c r="P3">
        <v>134.61000000000001</v>
      </c>
      <c r="Q3">
        <v>47.16</v>
      </c>
      <c r="R3">
        <v>5.84</v>
      </c>
      <c r="S3">
        <v>23</v>
      </c>
      <c r="T3">
        <v>56.99</v>
      </c>
      <c r="U3" s="114">
        <f t="shared" ref="U3:U66" si="2">SUM(P3:T3)</f>
        <v>267.60000000000002</v>
      </c>
      <c r="V3" s="112">
        <f t="shared" ref="V3:V66" si="3">G3-U3</f>
        <v>0</v>
      </c>
      <c r="Y3">
        <f>BAWANA!AW3+BAWANA!AX3</f>
        <v>26.2</v>
      </c>
      <c r="Z3">
        <f>BAWANA!BD3+BAWANA!BE3</f>
        <v>26.2</v>
      </c>
      <c r="AA3">
        <f>BAWANA!X3+BAWANA!Y3</f>
        <v>26.2</v>
      </c>
      <c r="AB3">
        <f>BAWANA!AE3+BAWANA!AF3</f>
        <v>26.2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BAWANA!B4</f>
        <v>320</v>
      </c>
      <c r="C4">
        <f>BAWANA!C4</f>
        <v>0</v>
      </c>
      <c r="D4">
        <f>BAWANA!AL4</f>
        <v>267.60000000000002</v>
      </c>
      <c r="E4">
        <f>BAWANA!AM4</f>
        <v>0</v>
      </c>
      <c r="F4">
        <f t="shared" ref="F4:F67" si="4">(B4+C4)*0.8</f>
        <v>256</v>
      </c>
      <c r="G4">
        <f t="shared" ref="G4:G67" si="5">(D4+E4)</f>
        <v>267.60000000000002</v>
      </c>
      <c r="H4" s="112"/>
      <c r="I4">
        <f>BRPL_EOD!AI4+BRPL_EOD!AJ4</f>
        <v>134.61000000000001</v>
      </c>
      <c r="J4">
        <f>BYPL_EOD!AI4+BYPL_EOD!AJ4</f>
        <v>47.16</v>
      </c>
      <c r="K4">
        <f>MES_EOD!AI4+MES_EOD!AJ4</f>
        <v>5.84</v>
      </c>
      <c r="L4">
        <f>NDMC_EOD!AI4+NDMC_EOD!AJ4</f>
        <v>23</v>
      </c>
      <c r="M4">
        <f>TPDDL_EOD!AI4+TPDDL_EOD!AJ4</f>
        <v>56.99</v>
      </c>
      <c r="N4">
        <f t="shared" si="0"/>
        <v>267.60000000000002</v>
      </c>
      <c r="O4" s="112">
        <f t="shared" si="1"/>
        <v>0</v>
      </c>
      <c r="P4">
        <v>134.61000000000001</v>
      </c>
      <c r="Q4">
        <v>47.16</v>
      </c>
      <c r="R4">
        <v>5.84</v>
      </c>
      <c r="S4">
        <v>23</v>
      </c>
      <c r="T4">
        <v>56.99</v>
      </c>
      <c r="U4" s="114">
        <f t="shared" si="2"/>
        <v>267.60000000000002</v>
      </c>
      <c r="V4" s="112">
        <f t="shared" si="3"/>
        <v>0</v>
      </c>
      <c r="Y4">
        <f>BAWANA!AW4+BAWANA!AX4</f>
        <v>26.2</v>
      </c>
      <c r="Z4">
        <f>BAWANA!BD4+BAWANA!BE4</f>
        <v>26.2</v>
      </c>
      <c r="AA4">
        <f>BAWANA!X4+BAWANA!Y4</f>
        <v>26.2</v>
      </c>
      <c r="AB4">
        <f>BAWANA!AE4+BAWANA!AF4</f>
        <v>26.2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BAWANA!B5</f>
        <v>320</v>
      </c>
      <c r="C5">
        <f>BAWANA!C5</f>
        <v>0</v>
      </c>
      <c r="D5">
        <f>BAWANA!AL5</f>
        <v>267.60000000000002</v>
      </c>
      <c r="E5">
        <f>BAWANA!AM5</f>
        <v>0</v>
      </c>
      <c r="F5">
        <f t="shared" si="4"/>
        <v>256</v>
      </c>
      <c r="G5">
        <f t="shared" si="5"/>
        <v>267.60000000000002</v>
      </c>
      <c r="H5" s="112"/>
      <c r="I5">
        <f>BRPL_EOD!AI5+BRPL_EOD!AJ5</f>
        <v>134.61000000000001</v>
      </c>
      <c r="J5">
        <f>BYPL_EOD!AI5+BYPL_EOD!AJ5</f>
        <v>47.16</v>
      </c>
      <c r="K5">
        <f>MES_EOD!AI5+MES_EOD!AJ5</f>
        <v>5.84</v>
      </c>
      <c r="L5">
        <f>NDMC_EOD!AI5+NDMC_EOD!AJ5</f>
        <v>23</v>
      </c>
      <c r="M5">
        <f>TPDDL_EOD!AI5+TPDDL_EOD!AJ5</f>
        <v>56.99</v>
      </c>
      <c r="N5">
        <f t="shared" si="0"/>
        <v>267.60000000000002</v>
      </c>
      <c r="O5" s="112">
        <f t="shared" si="1"/>
        <v>0</v>
      </c>
      <c r="P5">
        <v>134.61000000000001</v>
      </c>
      <c r="Q5">
        <v>47.16</v>
      </c>
      <c r="R5">
        <v>5.84</v>
      </c>
      <c r="S5">
        <v>23</v>
      </c>
      <c r="T5">
        <v>56.99</v>
      </c>
      <c r="U5" s="114">
        <f t="shared" si="2"/>
        <v>267.60000000000002</v>
      </c>
      <c r="V5" s="112">
        <f t="shared" si="3"/>
        <v>0</v>
      </c>
      <c r="Y5">
        <f>BAWANA!AW5+BAWANA!AX5</f>
        <v>26.2</v>
      </c>
      <c r="Z5">
        <f>BAWANA!BD5+BAWANA!BE5</f>
        <v>26.2</v>
      </c>
      <c r="AA5">
        <f>BAWANA!X5+BAWANA!Y5</f>
        <v>26.2</v>
      </c>
      <c r="AB5">
        <f>BAWANA!AE5+BAWANA!AF5</f>
        <v>26.2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BAWANA!B6</f>
        <v>320</v>
      </c>
      <c r="C6">
        <f>BAWANA!C6</f>
        <v>0</v>
      </c>
      <c r="D6">
        <f>BAWANA!AL6</f>
        <v>267.60000000000002</v>
      </c>
      <c r="E6">
        <f>BAWANA!AM6</f>
        <v>0</v>
      </c>
      <c r="F6">
        <f t="shared" si="4"/>
        <v>256</v>
      </c>
      <c r="G6">
        <f t="shared" si="5"/>
        <v>267.60000000000002</v>
      </c>
      <c r="H6" s="112"/>
      <c r="I6">
        <f>BRPL_EOD!AI6+BRPL_EOD!AJ6</f>
        <v>134.61000000000001</v>
      </c>
      <c r="J6">
        <f>BYPL_EOD!AI6+BYPL_EOD!AJ6</f>
        <v>47.16</v>
      </c>
      <c r="K6">
        <f>MES_EOD!AI6+MES_EOD!AJ6</f>
        <v>5.84</v>
      </c>
      <c r="L6">
        <f>NDMC_EOD!AI6+NDMC_EOD!AJ6</f>
        <v>23</v>
      </c>
      <c r="M6">
        <f>TPDDL_EOD!AI6+TPDDL_EOD!AJ6</f>
        <v>56.99</v>
      </c>
      <c r="N6">
        <f t="shared" si="0"/>
        <v>267.60000000000002</v>
      </c>
      <c r="O6" s="112">
        <f t="shared" si="1"/>
        <v>0</v>
      </c>
      <c r="P6">
        <v>134.61000000000001</v>
      </c>
      <c r="Q6">
        <v>47.16</v>
      </c>
      <c r="R6">
        <v>5.84</v>
      </c>
      <c r="S6">
        <v>23</v>
      </c>
      <c r="T6">
        <v>56.99</v>
      </c>
      <c r="U6" s="114">
        <f t="shared" si="2"/>
        <v>267.60000000000002</v>
      </c>
      <c r="V6" s="112">
        <f t="shared" si="3"/>
        <v>0</v>
      </c>
      <c r="Y6">
        <f>BAWANA!AW6+BAWANA!AX6</f>
        <v>26.2</v>
      </c>
      <c r="Z6">
        <f>BAWANA!BD6+BAWANA!BE6</f>
        <v>26.2</v>
      </c>
      <c r="AA6">
        <f>BAWANA!X6+BAWANA!Y6</f>
        <v>26.2</v>
      </c>
      <c r="AB6">
        <f>BAWANA!AE6+BAWANA!AF6</f>
        <v>26.2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BAWANA!B7</f>
        <v>320</v>
      </c>
      <c r="C7">
        <f>BAWANA!C7</f>
        <v>0</v>
      </c>
      <c r="D7">
        <f>BAWANA!AL7</f>
        <v>266.44000000000005</v>
      </c>
      <c r="E7">
        <f>BAWANA!AM7</f>
        <v>0</v>
      </c>
      <c r="F7">
        <f t="shared" si="4"/>
        <v>256</v>
      </c>
      <c r="G7">
        <f t="shared" si="5"/>
        <v>266.44000000000005</v>
      </c>
      <c r="H7" s="112"/>
      <c r="I7">
        <f>BRPL_EOD!AI7+BRPL_EOD!AJ7</f>
        <v>134.61000000000001</v>
      </c>
      <c r="J7">
        <f>BYPL_EOD!AI7+BYPL_EOD!AJ7</f>
        <v>48.2</v>
      </c>
      <c r="K7">
        <f>MES_EOD!AI7+MES_EOD!AJ7</f>
        <v>5.84</v>
      </c>
      <c r="L7">
        <f>NDMC_EOD!AI7+NDMC_EOD!AJ7</f>
        <v>19.54</v>
      </c>
      <c r="M7">
        <f>TPDDL_EOD!AI7+TPDDL_EOD!AJ7</f>
        <v>58.25</v>
      </c>
      <c r="N7">
        <f t="shared" si="0"/>
        <v>266.44</v>
      </c>
      <c r="O7" s="112">
        <f t="shared" si="1"/>
        <v>0</v>
      </c>
      <c r="P7">
        <v>134.61000000000004</v>
      </c>
      <c r="Q7">
        <v>48.20000000000001</v>
      </c>
      <c r="R7">
        <v>5.8400000000000007</v>
      </c>
      <c r="S7">
        <v>19.540000000000003</v>
      </c>
      <c r="T7">
        <v>58.250000000000014</v>
      </c>
      <c r="U7" s="114">
        <f t="shared" si="2"/>
        <v>266.44000000000005</v>
      </c>
      <c r="V7" s="112">
        <f t="shared" si="3"/>
        <v>0</v>
      </c>
      <c r="Y7">
        <f>BAWANA!AW7+BAWANA!AX7</f>
        <v>26.78</v>
      </c>
      <c r="Z7">
        <f>BAWANA!BD7+BAWANA!BE7</f>
        <v>26.78</v>
      </c>
      <c r="AA7">
        <f>BAWANA!X7+BAWANA!Y7</f>
        <v>26.78</v>
      </c>
      <c r="AB7">
        <f>BAWANA!AE7+BAWANA!AF7</f>
        <v>26.78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BAWANA!B8</f>
        <v>320</v>
      </c>
      <c r="C8">
        <f>BAWANA!C8</f>
        <v>0</v>
      </c>
      <c r="D8">
        <f>BAWANA!AL8</f>
        <v>266.44000000000005</v>
      </c>
      <c r="E8">
        <f>BAWANA!AM8</f>
        <v>0</v>
      </c>
      <c r="F8">
        <f t="shared" si="4"/>
        <v>256</v>
      </c>
      <c r="G8">
        <f t="shared" si="5"/>
        <v>266.44000000000005</v>
      </c>
      <c r="H8" s="112"/>
      <c r="I8">
        <f>BRPL_EOD!AI8+BRPL_EOD!AJ8</f>
        <v>134.61000000000001</v>
      </c>
      <c r="J8">
        <f>BYPL_EOD!AI8+BYPL_EOD!AJ8</f>
        <v>48.2</v>
      </c>
      <c r="K8">
        <f>MES_EOD!AI8+MES_EOD!AJ8</f>
        <v>5.84</v>
      </c>
      <c r="L8">
        <f>NDMC_EOD!AI8+NDMC_EOD!AJ8</f>
        <v>19.54</v>
      </c>
      <c r="M8">
        <f>TPDDL_EOD!AI8+TPDDL_EOD!AJ8</f>
        <v>58.25</v>
      </c>
      <c r="N8">
        <f t="shared" si="0"/>
        <v>266.44</v>
      </c>
      <c r="O8" s="112">
        <f t="shared" si="1"/>
        <v>0</v>
      </c>
      <c r="P8">
        <v>134.61000000000004</v>
      </c>
      <c r="Q8">
        <v>48.20000000000001</v>
      </c>
      <c r="R8">
        <v>5.8400000000000007</v>
      </c>
      <c r="S8">
        <v>19.540000000000003</v>
      </c>
      <c r="T8">
        <v>58.250000000000014</v>
      </c>
      <c r="U8" s="114">
        <f t="shared" si="2"/>
        <v>266.44000000000005</v>
      </c>
      <c r="V8" s="112">
        <f t="shared" si="3"/>
        <v>0</v>
      </c>
      <c r="Y8">
        <f>BAWANA!AW8+BAWANA!AX8</f>
        <v>26.78</v>
      </c>
      <c r="Z8">
        <f>BAWANA!BD8+BAWANA!BE8</f>
        <v>26.78</v>
      </c>
      <c r="AA8">
        <f>BAWANA!X8+BAWANA!Y8</f>
        <v>26.78</v>
      </c>
      <c r="AB8">
        <f>BAWANA!AE8+BAWANA!AF8</f>
        <v>26.78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BAWANA!B9</f>
        <v>320</v>
      </c>
      <c r="C9">
        <f>BAWANA!C9</f>
        <v>0</v>
      </c>
      <c r="D9">
        <f>BAWANA!AL9</f>
        <v>266.44000000000005</v>
      </c>
      <c r="E9">
        <f>BAWANA!AM9</f>
        <v>0</v>
      </c>
      <c r="F9">
        <f t="shared" si="4"/>
        <v>256</v>
      </c>
      <c r="G9">
        <f t="shared" si="5"/>
        <v>266.44000000000005</v>
      </c>
      <c r="H9" s="112"/>
      <c r="I9">
        <f>BRPL_EOD!AI9+BRPL_EOD!AJ9</f>
        <v>134.61000000000001</v>
      </c>
      <c r="J9">
        <f>BYPL_EOD!AI9+BYPL_EOD!AJ9</f>
        <v>48.2</v>
      </c>
      <c r="K9">
        <f>MES_EOD!AI9+MES_EOD!AJ9</f>
        <v>5.84</v>
      </c>
      <c r="L9">
        <f>NDMC_EOD!AI9+NDMC_EOD!AJ9</f>
        <v>19.54</v>
      </c>
      <c r="M9">
        <f>TPDDL_EOD!AI9+TPDDL_EOD!AJ9</f>
        <v>58.25</v>
      </c>
      <c r="N9">
        <f t="shared" si="0"/>
        <v>266.44</v>
      </c>
      <c r="O9" s="112">
        <f t="shared" si="1"/>
        <v>0</v>
      </c>
      <c r="P9">
        <v>134.61000000000004</v>
      </c>
      <c r="Q9">
        <v>48.20000000000001</v>
      </c>
      <c r="R9">
        <v>5.8400000000000007</v>
      </c>
      <c r="S9">
        <v>19.540000000000003</v>
      </c>
      <c r="T9">
        <v>58.250000000000014</v>
      </c>
      <c r="U9" s="114">
        <f t="shared" si="2"/>
        <v>266.44000000000005</v>
      </c>
      <c r="V9" s="112">
        <f t="shared" si="3"/>
        <v>0</v>
      </c>
      <c r="Y9">
        <f>BAWANA!AW9+BAWANA!AX9</f>
        <v>26.78</v>
      </c>
      <c r="Z9">
        <f>BAWANA!BD9+BAWANA!BE9</f>
        <v>26.78</v>
      </c>
      <c r="AA9">
        <f>BAWANA!X9+BAWANA!Y9</f>
        <v>26.78</v>
      </c>
      <c r="AB9">
        <f>BAWANA!AE9+BAWANA!AF9</f>
        <v>26.78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BAWANA!B10</f>
        <v>320</v>
      </c>
      <c r="C10">
        <f>BAWANA!C10</f>
        <v>0</v>
      </c>
      <c r="D10">
        <f>BAWANA!AL10</f>
        <v>266.44000000000005</v>
      </c>
      <c r="E10">
        <f>BAWANA!AM10</f>
        <v>0</v>
      </c>
      <c r="F10">
        <f t="shared" si="4"/>
        <v>256</v>
      </c>
      <c r="G10">
        <f t="shared" si="5"/>
        <v>266.44000000000005</v>
      </c>
      <c r="H10" s="112"/>
      <c r="I10">
        <f>BRPL_EOD!AI10+BRPL_EOD!AJ10</f>
        <v>134.61000000000001</v>
      </c>
      <c r="J10">
        <f>BYPL_EOD!AI10+BYPL_EOD!AJ10</f>
        <v>48.2</v>
      </c>
      <c r="K10">
        <f>MES_EOD!AI10+MES_EOD!AJ10</f>
        <v>5.84</v>
      </c>
      <c r="L10">
        <f>NDMC_EOD!AI10+NDMC_EOD!AJ10</f>
        <v>19.54</v>
      </c>
      <c r="M10">
        <f>TPDDL_EOD!AI10+TPDDL_EOD!AJ10</f>
        <v>58.25</v>
      </c>
      <c r="N10">
        <f t="shared" si="0"/>
        <v>266.44</v>
      </c>
      <c r="O10" s="112">
        <f t="shared" si="1"/>
        <v>0</v>
      </c>
      <c r="P10">
        <v>134.61000000000004</v>
      </c>
      <c r="Q10">
        <v>48.20000000000001</v>
      </c>
      <c r="R10">
        <v>5.8400000000000007</v>
      </c>
      <c r="S10">
        <v>19.540000000000003</v>
      </c>
      <c r="T10">
        <v>58.250000000000014</v>
      </c>
      <c r="U10" s="114">
        <f t="shared" si="2"/>
        <v>266.44000000000005</v>
      </c>
      <c r="V10" s="112">
        <f t="shared" si="3"/>
        <v>0</v>
      </c>
      <c r="Y10">
        <f>BAWANA!AW10+BAWANA!AX10</f>
        <v>26.78</v>
      </c>
      <c r="Z10">
        <f>BAWANA!BD10+BAWANA!BE10</f>
        <v>26.78</v>
      </c>
      <c r="AA10">
        <f>BAWANA!X10+BAWANA!Y10</f>
        <v>26.78</v>
      </c>
      <c r="AB10">
        <f>BAWANA!AE10+BAWANA!AF10</f>
        <v>26.78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BAWANA!B11</f>
        <v>320</v>
      </c>
      <c r="C11">
        <f>BAWANA!C11</f>
        <v>0</v>
      </c>
      <c r="D11">
        <f>BAWANA!AL11</f>
        <v>266.44000000000005</v>
      </c>
      <c r="E11">
        <f>BAWANA!AM11</f>
        <v>0</v>
      </c>
      <c r="F11">
        <f t="shared" si="4"/>
        <v>256</v>
      </c>
      <c r="G11">
        <f t="shared" si="5"/>
        <v>266.44000000000005</v>
      </c>
      <c r="H11" s="112"/>
      <c r="I11">
        <f>BRPL_EOD!AI11+BRPL_EOD!AJ11</f>
        <v>134.61000000000001</v>
      </c>
      <c r="J11">
        <f>BYPL_EOD!AI11+BYPL_EOD!AJ11</f>
        <v>48.2</v>
      </c>
      <c r="K11">
        <f>MES_EOD!AI11+MES_EOD!AJ11</f>
        <v>5.84</v>
      </c>
      <c r="L11">
        <f>NDMC_EOD!AI11+NDMC_EOD!AJ11</f>
        <v>19.54</v>
      </c>
      <c r="M11">
        <f>TPDDL_EOD!AI11+TPDDL_EOD!AJ11</f>
        <v>58.25</v>
      </c>
      <c r="N11">
        <f t="shared" si="0"/>
        <v>266.44</v>
      </c>
      <c r="O11" s="112">
        <f t="shared" si="1"/>
        <v>0</v>
      </c>
      <c r="P11">
        <v>134.61000000000004</v>
      </c>
      <c r="Q11">
        <v>48.20000000000001</v>
      </c>
      <c r="R11">
        <v>5.8400000000000007</v>
      </c>
      <c r="S11">
        <v>19.540000000000003</v>
      </c>
      <c r="T11">
        <v>58.250000000000014</v>
      </c>
      <c r="U11" s="114">
        <f t="shared" si="2"/>
        <v>266.44000000000005</v>
      </c>
      <c r="V11" s="112">
        <f t="shared" si="3"/>
        <v>0</v>
      </c>
      <c r="Y11">
        <f>BAWANA!AW11+BAWANA!AX11</f>
        <v>26.78</v>
      </c>
      <c r="Z11">
        <f>BAWANA!BD11+BAWANA!BE11</f>
        <v>26.78</v>
      </c>
      <c r="AA11">
        <f>BAWANA!X11+BAWANA!Y11</f>
        <v>26.78</v>
      </c>
      <c r="AB11">
        <f>BAWANA!AE11+BAWANA!AF11</f>
        <v>26.78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BAWANA!B12</f>
        <v>320</v>
      </c>
      <c r="C12">
        <f>BAWANA!C12</f>
        <v>0</v>
      </c>
      <c r="D12">
        <f>BAWANA!AL12</f>
        <v>266.44000000000005</v>
      </c>
      <c r="E12">
        <f>BAWANA!AM12</f>
        <v>0</v>
      </c>
      <c r="F12">
        <f t="shared" si="4"/>
        <v>256</v>
      </c>
      <c r="G12">
        <f t="shared" si="5"/>
        <v>266.44000000000005</v>
      </c>
      <c r="H12" s="112"/>
      <c r="I12">
        <f>BRPL_EOD!AI12+BRPL_EOD!AJ12</f>
        <v>134.61000000000001</v>
      </c>
      <c r="J12">
        <f>BYPL_EOD!AI12+BYPL_EOD!AJ12</f>
        <v>48.2</v>
      </c>
      <c r="K12">
        <f>MES_EOD!AI12+MES_EOD!AJ12</f>
        <v>5.84</v>
      </c>
      <c r="L12">
        <f>NDMC_EOD!AI12+NDMC_EOD!AJ12</f>
        <v>19.54</v>
      </c>
      <c r="M12">
        <f>TPDDL_EOD!AI12+TPDDL_EOD!AJ12</f>
        <v>58.25</v>
      </c>
      <c r="N12">
        <f t="shared" si="0"/>
        <v>266.44</v>
      </c>
      <c r="O12" s="112">
        <f t="shared" si="1"/>
        <v>0</v>
      </c>
      <c r="P12">
        <v>134.61000000000004</v>
      </c>
      <c r="Q12">
        <v>48.20000000000001</v>
      </c>
      <c r="R12">
        <v>5.8400000000000007</v>
      </c>
      <c r="S12">
        <v>19.540000000000003</v>
      </c>
      <c r="T12">
        <v>58.250000000000014</v>
      </c>
      <c r="U12" s="114">
        <f t="shared" si="2"/>
        <v>266.44000000000005</v>
      </c>
      <c r="V12" s="112">
        <f t="shared" si="3"/>
        <v>0</v>
      </c>
      <c r="Y12">
        <f>BAWANA!AW12+BAWANA!AX12</f>
        <v>26.78</v>
      </c>
      <c r="Z12">
        <f>BAWANA!BD12+BAWANA!BE12</f>
        <v>26.78</v>
      </c>
      <c r="AA12">
        <f>BAWANA!X12+BAWANA!Y12</f>
        <v>26.78</v>
      </c>
      <c r="AB12">
        <f>BAWANA!AE12+BAWANA!AF12</f>
        <v>26.78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BAWANA!B13</f>
        <v>320</v>
      </c>
      <c r="C13">
        <f>BAWANA!C13</f>
        <v>0</v>
      </c>
      <c r="D13">
        <f>BAWANA!AL13</f>
        <v>262.16000000000003</v>
      </c>
      <c r="E13">
        <f>BAWANA!AM13</f>
        <v>0</v>
      </c>
      <c r="F13">
        <f t="shared" si="4"/>
        <v>256</v>
      </c>
      <c r="G13">
        <f t="shared" si="5"/>
        <v>262.16000000000003</v>
      </c>
      <c r="H13" s="112"/>
      <c r="I13">
        <f>BRPL_EOD!AI13+BRPL_EOD!AJ13</f>
        <v>134.61000000000001</v>
      </c>
      <c r="J13">
        <f>BYPL_EOD!AI13+BYPL_EOD!AJ13</f>
        <v>46.51</v>
      </c>
      <c r="K13">
        <f>MES_EOD!AI13+MES_EOD!AJ13</f>
        <v>5.84</v>
      </c>
      <c r="L13">
        <f>NDMC_EOD!AI13+NDMC_EOD!AJ13</f>
        <v>19</v>
      </c>
      <c r="M13">
        <f>TPDDL_EOD!AI13+TPDDL_EOD!AJ13</f>
        <v>56.2</v>
      </c>
      <c r="N13">
        <f t="shared" si="0"/>
        <v>262.16000000000003</v>
      </c>
      <c r="O13" s="112">
        <f t="shared" si="1"/>
        <v>0</v>
      </c>
      <c r="P13">
        <v>134.61000000000001</v>
      </c>
      <c r="Q13">
        <v>46.51</v>
      </c>
      <c r="R13">
        <v>5.84</v>
      </c>
      <c r="S13">
        <v>19</v>
      </c>
      <c r="T13">
        <v>56.2</v>
      </c>
      <c r="U13" s="114">
        <f t="shared" si="2"/>
        <v>262.16000000000003</v>
      </c>
      <c r="V13" s="112">
        <f t="shared" si="3"/>
        <v>0</v>
      </c>
      <c r="Y13">
        <f>BAWANA!AW13+BAWANA!AX13</f>
        <v>32</v>
      </c>
      <c r="Z13">
        <f>BAWANA!BD13+BAWANA!BE13</f>
        <v>25.84</v>
      </c>
      <c r="AA13">
        <f>BAWANA!X13+BAWANA!Y13</f>
        <v>32</v>
      </c>
      <c r="AB13">
        <f>BAWANA!AE13+BAWANA!AF13</f>
        <v>25.84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BAWANA!B14</f>
        <v>320</v>
      </c>
      <c r="C14">
        <f>BAWANA!C14</f>
        <v>0</v>
      </c>
      <c r="D14">
        <f>BAWANA!AL14</f>
        <v>262.16000000000003</v>
      </c>
      <c r="E14">
        <f>BAWANA!AM14</f>
        <v>0</v>
      </c>
      <c r="F14">
        <f t="shared" si="4"/>
        <v>256</v>
      </c>
      <c r="G14">
        <f t="shared" si="5"/>
        <v>262.16000000000003</v>
      </c>
      <c r="H14" s="112"/>
      <c r="I14">
        <f>BRPL_EOD!AI14+BRPL_EOD!AJ14</f>
        <v>134.61000000000001</v>
      </c>
      <c r="J14">
        <f>BYPL_EOD!AI14+BYPL_EOD!AJ14</f>
        <v>46.51</v>
      </c>
      <c r="K14">
        <f>MES_EOD!AI14+MES_EOD!AJ14</f>
        <v>5.84</v>
      </c>
      <c r="L14">
        <f>NDMC_EOD!AI14+NDMC_EOD!AJ14</f>
        <v>19</v>
      </c>
      <c r="M14">
        <f>TPDDL_EOD!AI14+TPDDL_EOD!AJ14</f>
        <v>56.2</v>
      </c>
      <c r="N14">
        <f t="shared" si="0"/>
        <v>262.16000000000003</v>
      </c>
      <c r="O14" s="112">
        <f t="shared" si="1"/>
        <v>0</v>
      </c>
      <c r="P14">
        <v>134.61000000000001</v>
      </c>
      <c r="Q14">
        <v>46.51</v>
      </c>
      <c r="R14">
        <v>5.84</v>
      </c>
      <c r="S14">
        <v>19</v>
      </c>
      <c r="T14">
        <v>56.2</v>
      </c>
      <c r="U14" s="114">
        <f t="shared" si="2"/>
        <v>262.16000000000003</v>
      </c>
      <c r="V14" s="112">
        <f t="shared" si="3"/>
        <v>0</v>
      </c>
      <c r="Y14">
        <f>BAWANA!AW14+BAWANA!AX14</f>
        <v>32</v>
      </c>
      <c r="Z14">
        <f>BAWANA!BD14+BAWANA!BE14</f>
        <v>25.84</v>
      </c>
      <c r="AA14">
        <f>BAWANA!X14+BAWANA!Y14</f>
        <v>32</v>
      </c>
      <c r="AB14">
        <f>BAWANA!AE14+BAWANA!AF14</f>
        <v>25.84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BAWANA!B15</f>
        <v>320</v>
      </c>
      <c r="C15">
        <f>BAWANA!C15</f>
        <v>0</v>
      </c>
      <c r="D15">
        <f>BAWANA!AL15</f>
        <v>262.16000000000003</v>
      </c>
      <c r="E15">
        <f>BAWANA!AM15</f>
        <v>0</v>
      </c>
      <c r="F15">
        <f t="shared" si="4"/>
        <v>256</v>
      </c>
      <c r="G15">
        <f t="shared" si="5"/>
        <v>262.16000000000003</v>
      </c>
      <c r="H15" s="112"/>
      <c r="I15">
        <f>BRPL_EOD!AI15+BRPL_EOD!AJ15</f>
        <v>134.61000000000001</v>
      </c>
      <c r="J15">
        <f>BYPL_EOD!AI15+BYPL_EOD!AJ15</f>
        <v>46.51</v>
      </c>
      <c r="K15">
        <f>MES_EOD!AI15+MES_EOD!AJ15</f>
        <v>5.84</v>
      </c>
      <c r="L15">
        <f>NDMC_EOD!AI15+NDMC_EOD!AJ15</f>
        <v>19</v>
      </c>
      <c r="M15">
        <f>TPDDL_EOD!AI15+TPDDL_EOD!AJ15</f>
        <v>56.2</v>
      </c>
      <c r="N15">
        <f t="shared" si="0"/>
        <v>262.16000000000003</v>
      </c>
      <c r="O15" s="112">
        <f t="shared" si="1"/>
        <v>0</v>
      </c>
      <c r="P15">
        <v>134.61000000000001</v>
      </c>
      <c r="Q15">
        <v>46.51</v>
      </c>
      <c r="R15">
        <v>5.84</v>
      </c>
      <c r="S15">
        <v>19</v>
      </c>
      <c r="T15">
        <v>56.2</v>
      </c>
      <c r="U15" s="114">
        <f t="shared" si="2"/>
        <v>262.16000000000003</v>
      </c>
      <c r="V15" s="112">
        <f t="shared" si="3"/>
        <v>0</v>
      </c>
      <c r="Y15">
        <f>BAWANA!AW15+BAWANA!AX15</f>
        <v>32</v>
      </c>
      <c r="Z15">
        <f>BAWANA!BD15+BAWANA!BE15</f>
        <v>25.84</v>
      </c>
      <c r="AA15">
        <f>BAWANA!X15+BAWANA!Y15</f>
        <v>32</v>
      </c>
      <c r="AB15">
        <f>BAWANA!AE15+BAWANA!AF15</f>
        <v>25.84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BAWANA!B16</f>
        <v>320</v>
      </c>
      <c r="C16">
        <f>BAWANA!C16</f>
        <v>0</v>
      </c>
      <c r="D16">
        <f>BAWANA!AL16</f>
        <v>262.16000000000003</v>
      </c>
      <c r="E16">
        <f>BAWANA!AM16</f>
        <v>0</v>
      </c>
      <c r="F16">
        <f t="shared" si="4"/>
        <v>256</v>
      </c>
      <c r="G16">
        <f t="shared" si="5"/>
        <v>262.16000000000003</v>
      </c>
      <c r="H16" s="112"/>
      <c r="I16">
        <f>BRPL_EOD!AI16+BRPL_EOD!AJ16</f>
        <v>134.61000000000001</v>
      </c>
      <c r="J16">
        <f>BYPL_EOD!AI16+BYPL_EOD!AJ16</f>
        <v>46.51</v>
      </c>
      <c r="K16">
        <f>MES_EOD!AI16+MES_EOD!AJ16</f>
        <v>5.84</v>
      </c>
      <c r="L16">
        <f>NDMC_EOD!AI16+NDMC_EOD!AJ16</f>
        <v>19</v>
      </c>
      <c r="M16">
        <f>TPDDL_EOD!AI16+TPDDL_EOD!AJ16</f>
        <v>56.2</v>
      </c>
      <c r="N16">
        <f t="shared" si="0"/>
        <v>262.16000000000003</v>
      </c>
      <c r="O16" s="112">
        <f t="shared" si="1"/>
        <v>0</v>
      </c>
      <c r="P16">
        <v>134.61000000000001</v>
      </c>
      <c r="Q16">
        <v>46.51</v>
      </c>
      <c r="R16">
        <v>5.84</v>
      </c>
      <c r="S16">
        <v>19</v>
      </c>
      <c r="T16">
        <v>56.2</v>
      </c>
      <c r="U16" s="114">
        <f t="shared" si="2"/>
        <v>262.16000000000003</v>
      </c>
      <c r="V16" s="112">
        <f t="shared" si="3"/>
        <v>0</v>
      </c>
      <c r="Y16">
        <f>BAWANA!AW16+BAWANA!AX16</f>
        <v>32</v>
      </c>
      <c r="Z16">
        <f>BAWANA!BD16+BAWANA!BE16</f>
        <v>25.84</v>
      </c>
      <c r="AA16">
        <f>BAWANA!X16+BAWANA!Y16</f>
        <v>32</v>
      </c>
      <c r="AB16">
        <f>BAWANA!AE16+BAWANA!AF16</f>
        <v>25.84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BAWANA!B17</f>
        <v>320</v>
      </c>
      <c r="C17">
        <f>BAWANA!C17</f>
        <v>0</v>
      </c>
      <c r="D17">
        <f>BAWANA!AL17</f>
        <v>262.16000000000003</v>
      </c>
      <c r="E17">
        <f>BAWANA!AM17</f>
        <v>0</v>
      </c>
      <c r="F17">
        <f t="shared" si="4"/>
        <v>256</v>
      </c>
      <c r="G17">
        <f t="shared" si="5"/>
        <v>262.16000000000003</v>
      </c>
      <c r="H17" s="112"/>
      <c r="I17">
        <f>BRPL_EOD!AI17+BRPL_EOD!AJ17</f>
        <v>134.61000000000001</v>
      </c>
      <c r="J17">
        <f>BYPL_EOD!AI17+BYPL_EOD!AJ17</f>
        <v>46.51</v>
      </c>
      <c r="K17">
        <f>MES_EOD!AI17+MES_EOD!AJ17</f>
        <v>5.84</v>
      </c>
      <c r="L17">
        <f>NDMC_EOD!AI17+NDMC_EOD!AJ17</f>
        <v>19</v>
      </c>
      <c r="M17">
        <f>TPDDL_EOD!AI17+TPDDL_EOD!AJ17</f>
        <v>56.2</v>
      </c>
      <c r="N17">
        <f t="shared" si="0"/>
        <v>262.16000000000003</v>
      </c>
      <c r="O17" s="112">
        <f t="shared" si="1"/>
        <v>0</v>
      </c>
      <c r="P17">
        <v>134.61000000000001</v>
      </c>
      <c r="Q17">
        <v>46.51</v>
      </c>
      <c r="R17">
        <v>5.84</v>
      </c>
      <c r="S17">
        <v>19</v>
      </c>
      <c r="T17">
        <v>56.2</v>
      </c>
      <c r="U17" s="114">
        <f t="shared" si="2"/>
        <v>262.16000000000003</v>
      </c>
      <c r="V17" s="112">
        <f t="shared" si="3"/>
        <v>0</v>
      </c>
      <c r="Y17">
        <f>BAWANA!AW17+BAWANA!AX17</f>
        <v>32</v>
      </c>
      <c r="Z17">
        <f>BAWANA!BD17+BAWANA!BE17</f>
        <v>25.84</v>
      </c>
      <c r="AA17">
        <f>BAWANA!X17+BAWANA!Y17</f>
        <v>32</v>
      </c>
      <c r="AB17">
        <f>BAWANA!AE17+BAWANA!AF17</f>
        <v>25.84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BAWANA!B18</f>
        <v>320</v>
      </c>
      <c r="C18">
        <f>BAWANA!C18</f>
        <v>0</v>
      </c>
      <c r="D18">
        <f>BAWANA!AL18</f>
        <v>262.16000000000003</v>
      </c>
      <c r="E18">
        <f>BAWANA!AM18</f>
        <v>0</v>
      </c>
      <c r="F18">
        <f t="shared" si="4"/>
        <v>256</v>
      </c>
      <c r="G18">
        <f t="shared" si="5"/>
        <v>262.16000000000003</v>
      </c>
      <c r="H18" s="112"/>
      <c r="I18">
        <f>BRPL_EOD!AI18+BRPL_EOD!AJ18</f>
        <v>134.61000000000001</v>
      </c>
      <c r="J18">
        <f>BYPL_EOD!AI18+BYPL_EOD!AJ18</f>
        <v>46.51</v>
      </c>
      <c r="K18">
        <f>MES_EOD!AI18+MES_EOD!AJ18</f>
        <v>5.84</v>
      </c>
      <c r="L18">
        <f>NDMC_EOD!AI18+NDMC_EOD!AJ18</f>
        <v>19</v>
      </c>
      <c r="M18">
        <f>TPDDL_EOD!AI18+TPDDL_EOD!AJ18</f>
        <v>56.2</v>
      </c>
      <c r="N18">
        <f t="shared" si="0"/>
        <v>262.16000000000003</v>
      </c>
      <c r="O18" s="112">
        <f t="shared" si="1"/>
        <v>0</v>
      </c>
      <c r="P18">
        <v>134.61000000000001</v>
      </c>
      <c r="Q18">
        <v>46.51</v>
      </c>
      <c r="R18">
        <v>5.84</v>
      </c>
      <c r="S18">
        <v>19</v>
      </c>
      <c r="T18">
        <v>56.2</v>
      </c>
      <c r="U18" s="114">
        <f t="shared" si="2"/>
        <v>262.16000000000003</v>
      </c>
      <c r="V18" s="112">
        <f t="shared" si="3"/>
        <v>0</v>
      </c>
      <c r="Y18">
        <f>BAWANA!AW18+BAWANA!AX18</f>
        <v>32</v>
      </c>
      <c r="Z18">
        <f>BAWANA!BD18+BAWANA!BE18</f>
        <v>25.84</v>
      </c>
      <c r="AA18">
        <f>BAWANA!X18+BAWANA!Y18</f>
        <v>32</v>
      </c>
      <c r="AB18">
        <f>BAWANA!AE18+BAWANA!AF18</f>
        <v>25.84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BAWANA!B19</f>
        <v>320</v>
      </c>
      <c r="C19">
        <f>BAWANA!C19</f>
        <v>0</v>
      </c>
      <c r="D19">
        <f>BAWANA!AL19</f>
        <v>262.16000000000003</v>
      </c>
      <c r="E19">
        <f>BAWANA!AM19</f>
        <v>0</v>
      </c>
      <c r="F19">
        <f t="shared" si="4"/>
        <v>256</v>
      </c>
      <c r="G19">
        <f t="shared" si="5"/>
        <v>262.16000000000003</v>
      </c>
      <c r="H19" s="112"/>
      <c r="I19">
        <f>BRPL_EOD!AI19+BRPL_EOD!AJ19</f>
        <v>134.61000000000001</v>
      </c>
      <c r="J19">
        <f>BYPL_EOD!AI19+BYPL_EOD!AJ19</f>
        <v>46.51</v>
      </c>
      <c r="K19">
        <f>MES_EOD!AI19+MES_EOD!AJ19</f>
        <v>5.84</v>
      </c>
      <c r="L19">
        <f>NDMC_EOD!AI19+NDMC_EOD!AJ19</f>
        <v>19</v>
      </c>
      <c r="M19">
        <f>TPDDL_EOD!AI19+TPDDL_EOD!AJ19</f>
        <v>56.2</v>
      </c>
      <c r="N19">
        <f t="shared" si="0"/>
        <v>262.16000000000003</v>
      </c>
      <c r="O19" s="112">
        <f t="shared" si="1"/>
        <v>0</v>
      </c>
      <c r="P19">
        <v>134.61000000000001</v>
      </c>
      <c r="Q19">
        <v>46.51</v>
      </c>
      <c r="R19">
        <v>5.84</v>
      </c>
      <c r="S19">
        <v>19</v>
      </c>
      <c r="T19">
        <v>56.2</v>
      </c>
      <c r="U19" s="114">
        <f t="shared" si="2"/>
        <v>262.16000000000003</v>
      </c>
      <c r="V19" s="112">
        <f t="shared" si="3"/>
        <v>0</v>
      </c>
      <c r="Y19">
        <f>BAWANA!AW19+BAWANA!AX19</f>
        <v>32</v>
      </c>
      <c r="Z19">
        <f>BAWANA!BD19+BAWANA!BE19</f>
        <v>25.84</v>
      </c>
      <c r="AA19">
        <f>BAWANA!X19+BAWANA!Y19</f>
        <v>32</v>
      </c>
      <c r="AB19">
        <f>BAWANA!AE19+BAWANA!AF19</f>
        <v>25.84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BAWANA!B20</f>
        <v>320</v>
      </c>
      <c r="C20">
        <f>BAWANA!C20</f>
        <v>0</v>
      </c>
      <c r="D20">
        <f>BAWANA!AL20</f>
        <v>262.16000000000003</v>
      </c>
      <c r="E20">
        <f>BAWANA!AM20</f>
        <v>0</v>
      </c>
      <c r="F20">
        <f t="shared" si="4"/>
        <v>256</v>
      </c>
      <c r="G20">
        <f t="shared" si="5"/>
        <v>262.16000000000003</v>
      </c>
      <c r="H20" s="112"/>
      <c r="I20">
        <f>BRPL_EOD!AI20+BRPL_EOD!AJ20</f>
        <v>134.61000000000001</v>
      </c>
      <c r="J20">
        <f>BYPL_EOD!AI20+BYPL_EOD!AJ20</f>
        <v>46.51</v>
      </c>
      <c r="K20">
        <f>MES_EOD!AI20+MES_EOD!AJ20</f>
        <v>5.84</v>
      </c>
      <c r="L20">
        <f>NDMC_EOD!AI20+NDMC_EOD!AJ20</f>
        <v>19</v>
      </c>
      <c r="M20">
        <f>TPDDL_EOD!AI20+TPDDL_EOD!AJ20</f>
        <v>56.2</v>
      </c>
      <c r="N20">
        <f t="shared" si="0"/>
        <v>262.16000000000003</v>
      </c>
      <c r="O20" s="112">
        <f t="shared" si="1"/>
        <v>0</v>
      </c>
      <c r="P20">
        <v>134.61000000000001</v>
      </c>
      <c r="Q20">
        <v>46.51</v>
      </c>
      <c r="R20">
        <v>5.84</v>
      </c>
      <c r="S20">
        <v>19</v>
      </c>
      <c r="T20">
        <v>56.2</v>
      </c>
      <c r="U20" s="114">
        <f t="shared" si="2"/>
        <v>262.16000000000003</v>
      </c>
      <c r="V20" s="112">
        <f t="shared" si="3"/>
        <v>0</v>
      </c>
      <c r="Y20">
        <f>BAWANA!AW20+BAWANA!AX20</f>
        <v>32</v>
      </c>
      <c r="Z20">
        <f>BAWANA!BD20+BAWANA!BE20</f>
        <v>25.84</v>
      </c>
      <c r="AA20">
        <f>BAWANA!X20+BAWANA!Y20</f>
        <v>32</v>
      </c>
      <c r="AB20">
        <f>BAWANA!AE20+BAWANA!AF20</f>
        <v>25.84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BAWANA!B21</f>
        <v>320</v>
      </c>
      <c r="C21">
        <f>BAWANA!C21</f>
        <v>0</v>
      </c>
      <c r="D21">
        <f>BAWANA!AL21</f>
        <v>262.16000000000003</v>
      </c>
      <c r="E21">
        <f>BAWANA!AM21</f>
        <v>0</v>
      </c>
      <c r="F21">
        <f t="shared" si="4"/>
        <v>256</v>
      </c>
      <c r="G21">
        <f t="shared" si="5"/>
        <v>262.16000000000003</v>
      </c>
      <c r="H21" s="112"/>
      <c r="I21">
        <f>BRPL_EOD!AI21+BRPL_EOD!AJ21</f>
        <v>134.61000000000001</v>
      </c>
      <c r="J21">
        <f>BYPL_EOD!AI21+BYPL_EOD!AJ21</f>
        <v>46.51</v>
      </c>
      <c r="K21">
        <f>MES_EOD!AI21+MES_EOD!AJ21</f>
        <v>5.84</v>
      </c>
      <c r="L21">
        <f>NDMC_EOD!AI21+NDMC_EOD!AJ21</f>
        <v>19</v>
      </c>
      <c r="M21">
        <f>TPDDL_EOD!AI21+TPDDL_EOD!AJ21</f>
        <v>56.2</v>
      </c>
      <c r="N21">
        <f t="shared" si="0"/>
        <v>262.16000000000003</v>
      </c>
      <c r="O21" s="112">
        <f t="shared" si="1"/>
        <v>0</v>
      </c>
      <c r="P21">
        <v>134.61000000000001</v>
      </c>
      <c r="Q21">
        <v>46.51</v>
      </c>
      <c r="R21">
        <v>5.84</v>
      </c>
      <c r="S21">
        <v>19</v>
      </c>
      <c r="T21">
        <v>56.2</v>
      </c>
      <c r="U21" s="114">
        <f t="shared" si="2"/>
        <v>262.16000000000003</v>
      </c>
      <c r="V21" s="112">
        <f t="shared" si="3"/>
        <v>0</v>
      </c>
      <c r="Y21">
        <f>BAWANA!AW21+BAWANA!AX21</f>
        <v>32</v>
      </c>
      <c r="Z21">
        <f>BAWANA!BD21+BAWANA!BE21</f>
        <v>25.84</v>
      </c>
      <c r="AA21">
        <f>BAWANA!X21+BAWANA!Y21</f>
        <v>32</v>
      </c>
      <c r="AB21">
        <f>BAWANA!AE21+BAWANA!AF21</f>
        <v>25.84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BAWANA!B22</f>
        <v>320</v>
      </c>
      <c r="C22">
        <f>BAWANA!C22</f>
        <v>0</v>
      </c>
      <c r="D22">
        <f>BAWANA!AL22</f>
        <v>262.16000000000003</v>
      </c>
      <c r="E22">
        <f>BAWANA!AM22</f>
        <v>0</v>
      </c>
      <c r="F22">
        <f t="shared" si="4"/>
        <v>256</v>
      </c>
      <c r="G22">
        <f t="shared" si="5"/>
        <v>262.16000000000003</v>
      </c>
      <c r="H22" s="112"/>
      <c r="I22">
        <f>BRPL_EOD!AI22+BRPL_EOD!AJ22</f>
        <v>134.61000000000001</v>
      </c>
      <c r="J22">
        <f>BYPL_EOD!AI22+BYPL_EOD!AJ22</f>
        <v>46.51</v>
      </c>
      <c r="K22">
        <f>MES_EOD!AI22+MES_EOD!AJ22</f>
        <v>5.84</v>
      </c>
      <c r="L22">
        <f>NDMC_EOD!AI22+NDMC_EOD!AJ22</f>
        <v>19</v>
      </c>
      <c r="M22">
        <f>TPDDL_EOD!AI22+TPDDL_EOD!AJ22</f>
        <v>56.2</v>
      </c>
      <c r="N22">
        <f t="shared" si="0"/>
        <v>262.16000000000003</v>
      </c>
      <c r="O22" s="112">
        <f t="shared" si="1"/>
        <v>0</v>
      </c>
      <c r="P22">
        <v>134.61000000000001</v>
      </c>
      <c r="Q22">
        <v>46.51</v>
      </c>
      <c r="R22">
        <v>5.84</v>
      </c>
      <c r="S22">
        <v>19</v>
      </c>
      <c r="T22">
        <v>56.2</v>
      </c>
      <c r="U22" s="114">
        <f t="shared" si="2"/>
        <v>262.16000000000003</v>
      </c>
      <c r="V22" s="112">
        <f t="shared" si="3"/>
        <v>0</v>
      </c>
      <c r="Y22">
        <f>BAWANA!AW22+BAWANA!AX22</f>
        <v>32</v>
      </c>
      <c r="Z22">
        <f>BAWANA!BD22+BAWANA!BE22</f>
        <v>25.84</v>
      </c>
      <c r="AA22">
        <f>BAWANA!X22+BAWANA!Y22</f>
        <v>32</v>
      </c>
      <c r="AB22">
        <f>BAWANA!AE22+BAWANA!AF22</f>
        <v>25.84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BAWANA!B23</f>
        <v>320</v>
      </c>
      <c r="C23">
        <f>BAWANA!C23</f>
        <v>0</v>
      </c>
      <c r="D23">
        <f>BAWANA!AL23</f>
        <v>262.97000000000003</v>
      </c>
      <c r="E23">
        <f>BAWANA!AM23</f>
        <v>0</v>
      </c>
      <c r="F23">
        <f t="shared" si="4"/>
        <v>256</v>
      </c>
      <c r="G23">
        <f t="shared" si="5"/>
        <v>262.97000000000003</v>
      </c>
      <c r="H23" s="112"/>
      <c r="I23">
        <f>BRPL_EOD!AI23+BRPL_EOD!AJ23</f>
        <v>134.61000000000001</v>
      </c>
      <c r="J23">
        <f>BYPL_EOD!AI23+BYPL_EOD!AJ23</f>
        <v>45.06</v>
      </c>
      <c r="K23">
        <f>MES_EOD!AI23+MES_EOD!AJ23</f>
        <v>5.84</v>
      </c>
      <c r="L23">
        <f>NDMC_EOD!AI23+NDMC_EOD!AJ23</f>
        <v>23</v>
      </c>
      <c r="M23">
        <f>TPDDL_EOD!AI23+TPDDL_EOD!AJ23</f>
        <v>54.46</v>
      </c>
      <c r="N23">
        <f t="shared" si="0"/>
        <v>262.97000000000003</v>
      </c>
      <c r="O23" s="112">
        <f t="shared" si="1"/>
        <v>0</v>
      </c>
      <c r="P23">
        <v>134.61000000000001</v>
      </c>
      <c r="Q23">
        <v>45.06</v>
      </c>
      <c r="R23">
        <v>5.84</v>
      </c>
      <c r="S23">
        <v>23</v>
      </c>
      <c r="T23">
        <v>54.46</v>
      </c>
      <c r="U23" s="114">
        <f t="shared" si="2"/>
        <v>262.97000000000003</v>
      </c>
      <c r="V23" s="112">
        <f t="shared" si="3"/>
        <v>0</v>
      </c>
      <c r="Y23">
        <f>BAWANA!AW23+BAWANA!AX23</f>
        <v>32</v>
      </c>
      <c r="Z23">
        <f>BAWANA!BD23+BAWANA!BE23</f>
        <v>25.03</v>
      </c>
      <c r="AA23">
        <f>BAWANA!X23+BAWANA!Y23</f>
        <v>32</v>
      </c>
      <c r="AB23">
        <f>BAWANA!AE23+BAWANA!AF23</f>
        <v>25.03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BAWANA!B24</f>
        <v>320</v>
      </c>
      <c r="C24">
        <f>BAWANA!C24</f>
        <v>0</v>
      </c>
      <c r="D24">
        <f>BAWANA!AL24</f>
        <v>262.97000000000003</v>
      </c>
      <c r="E24">
        <f>BAWANA!AM24</f>
        <v>0</v>
      </c>
      <c r="F24">
        <f t="shared" si="4"/>
        <v>256</v>
      </c>
      <c r="G24">
        <f t="shared" si="5"/>
        <v>262.97000000000003</v>
      </c>
      <c r="H24" s="112"/>
      <c r="I24">
        <f>BRPL_EOD!AI24+BRPL_EOD!AJ24</f>
        <v>134.61000000000001</v>
      </c>
      <c r="J24">
        <f>BYPL_EOD!AI24+BYPL_EOD!AJ24</f>
        <v>45.06</v>
      </c>
      <c r="K24">
        <f>MES_EOD!AI24+MES_EOD!AJ24</f>
        <v>5.84</v>
      </c>
      <c r="L24">
        <f>NDMC_EOD!AI24+NDMC_EOD!AJ24</f>
        <v>23</v>
      </c>
      <c r="M24">
        <f>TPDDL_EOD!AI24+TPDDL_EOD!AJ24</f>
        <v>54.46</v>
      </c>
      <c r="N24">
        <f t="shared" si="0"/>
        <v>262.97000000000003</v>
      </c>
      <c r="O24" s="112">
        <f t="shared" si="1"/>
        <v>0</v>
      </c>
      <c r="P24">
        <v>134.61000000000001</v>
      </c>
      <c r="Q24">
        <v>45.06</v>
      </c>
      <c r="R24">
        <v>5.84</v>
      </c>
      <c r="S24">
        <v>23</v>
      </c>
      <c r="T24">
        <v>54.46</v>
      </c>
      <c r="U24" s="114">
        <f t="shared" si="2"/>
        <v>262.97000000000003</v>
      </c>
      <c r="V24" s="112">
        <f t="shared" si="3"/>
        <v>0</v>
      </c>
      <c r="Y24">
        <f>BAWANA!AW24+BAWANA!AX24</f>
        <v>32</v>
      </c>
      <c r="Z24">
        <f>BAWANA!BD24+BAWANA!BE24</f>
        <v>25.03</v>
      </c>
      <c r="AA24">
        <f>BAWANA!X24+BAWANA!Y24</f>
        <v>32</v>
      </c>
      <c r="AB24">
        <f>BAWANA!AE24+BAWANA!AF24</f>
        <v>25.03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BAWANA!B25</f>
        <v>320</v>
      </c>
      <c r="C25">
        <f>BAWANA!C25</f>
        <v>0</v>
      </c>
      <c r="D25">
        <f>BAWANA!AL25</f>
        <v>256</v>
      </c>
      <c r="E25">
        <f>BAWANA!AM25</f>
        <v>0</v>
      </c>
      <c r="F25">
        <f t="shared" si="4"/>
        <v>256</v>
      </c>
      <c r="G25">
        <f t="shared" si="5"/>
        <v>256</v>
      </c>
      <c r="H25" s="112"/>
      <c r="I25">
        <f>BRPL_EOD!AI25+BRPL_EOD!AJ25</f>
        <v>132.16</v>
      </c>
      <c r="J25">
        <f>BYPL_EOD!AI25+BYPL_EOD!AJ25</f>
        <v>45</v>
      </c>
      <c r="K25">
        <f>MES_EOD!AI25+MES_EOD!AJ25</f>
        <v>5.84</v>
      </c>
      <c r="L25">
        <f>NDMC_EOD!AI25+NDMC_EOD!AJ25</f>
        <v>23</v>
      </c>
      <c r="M25">
        <f>TPDDL_EOD!AI25+TPDDL_EOD!AJ25</f>
        <v>50</v>
      </c>
      <c r="N25">
        <f t="shared" si="0"/>
        <v>256</v>
      </c>
      <c r="O25" s="112">
        <f t="shared" si="1"/>
        <v>0</v>
      </c>
      <c r="P25">
        <v>132.16</v>
      </c>
      <c r="Q25">
        <v>45</v>
      </c>
      <c r="R25">
        <v>5.84</v>
      </c>
      <c r="S25">
        <v>23</v>
      </c>
      <c r="T25">
        <v>50</v>
      </c>
      <c r="U25" s="114">
        <f t="shared" si="2"/>
        <v>256</v>
      </c>
      <c r="V25" s="112">
        <f t="shared" si="3"/>
        <v>0</v>
      </c>
      <c r="Y25">
        <f>BAWANA!AW25+BAWANA!AX25</f>
        <v>32</v>
      </c>
      <c r="Z25">
        <f>BAWANA!BD25+BAWANA!BE25</f>
        <v>32</v>
      </c>
      <c r="AA25">
        <f>BAWANA!X25+BAWANA!Y25</f>
        <v>32</v>
      </c>
      <c r="AB25">
        <f>BAWANA!AE25+BAWANA!AF25</f>
        <v>32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BAWANA!B26</f>
        <v>320</v>
      </c>
      <c r="C26">
        <f>BAWANA!C26</f>
        <v>0</v>
      </c>
      <c r="D26">
        <f>BAWANA!AL26</f>
        <v>256</v>
      </c>
      <c r="E26">
        <f>BAWANA!AM26</f>
        <v>0</v>
      </c>
      <c r="F26">
        <f t="shared" si="4"/>
        <v>256</v>
      </c>
      <c r="G26">
        <f t="shared" si="5"/>
        <v>256</v>
      </c>
      <c r="H26" s="112"/>
      <c r="I26">
        <f>BRPL_EOD!AI26+BRPL_EOD!AJ26</f>
        <v>132.16</v>
      </c>
      <c r="J26">
        <f>BYPL_EOD!AI26+BYPL_EOD!AJ26</f>
        <v>45</v>
      </c>
      <c r="K26">
        <f>MES_EOD!AI26+MES_EOD!AJ26</f>
        <v>5.84</v>
      </c>
      <c r="L26">
        <f>NDMC_EOD!AI26+NDMC_EOD!AJ26</f>
        <v>23</v>
      </c>
      <c r="M26">
        <f>TPDDL_EOD!AI26+TPDDL_EOD!AJ26</f>
        <v>50</v>
      </c>
      <c r="N26">
        <f t="shared" si="0"/>
        <v>256</v>
      </c>
      <c r="O26" s="112">
        <f t="shared" si="1"/>
        <v>0</v>
      </c>
      <c r="P26">
        <v>132.16</v>
      </c>
      <c r="Q26">
        <v>45</v>
      </c>
      <c r="R26">
        <v>5.84</v>
      </c>
      <c r="S26">
        <v>23</v>
      </c>
      <c r="T26">
        <v>50</v>
      </c>
      <c r="U26" s="114">
        <f t="shared" si="2"/>
        <v>256</v>
      </c>
      <c r="V26" s="112">
        <f t="shared" si="3"/>
        <v>0</v>
      </c>
      <c r="Y26">
        <f>BAWANA!AW26+BAWANA!AX26</f>
        <v>32</v>
      </c>
      <c r="Z26">
        <f>BAWANA!BD26+BAWANA!BE26</f>
        <v>32</v>
      </c>
      <c r="AA26">
        <f>BAWANA!X26+BAWANA!Y26</f>
        <v>32</v>
      </c>
      <c r="AB26">
        <f>BAWANA!AE26+BAWANA!AF26</f>
        <v>32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BAWANA!B27</f>
        <v>320</v>
      </c>
      <c r="C27">
        <f>BAWANA!C27</f>
        <v>0</v>
      </c>
      <c r="D27">
        <f>BAWANA!AL27</f>
        <v>256</v>
      </c>
      <c r="E27">
        <f>BAWANA!AM27</f>
        <v>0</v>
      </c>
      <c r="F27">
        <f t="shared" si="4"/>
        <v>256</v>
      </c>
      <c r="G27">
        <f t="shared" si="5"/>
        <v>256</v>
      </c>
      <c r="H27" s="112"/>
      <c r="I27">
        <f>BRPL_EOD!AI27+BRPL_EOD!AJ27</f>
        <v>112.56</v>
      </c>
      <c r="J27">
        <f>BYPL_EOD!AI27+BYPL_EOD!AJ27</f>
        <v>45</v>
      </c>
      <c r="K27">
        <f>MES_EOD!AI27+MES_EOD!AJ27</f>
        <v>5.84</v>
      </c>
      <c r="L27">
        <f>NDMC_EOD!AI27+NDMC_EOD!AJ27</f>
        <v>23</v>
      </c>
      <c r="M27">
        <f>TPDDL_EOD!AI27+TPDDL_EOD!AJ27</f>
        <v>69.61</v>
      </c>
      <c r="N27">
        <f t="shared" si="0"/>
        <v>256.01</v>
      </c>
      <c r="O27" s="112">
        <f t="shared" si="1"/>
        <v>-9.9999999999909051E-3</v>
      </c>
      <c r="P27">
        <v>112.55560329674623</v>
      </c>
      <c r="Q27">
        <v>44.998242256161873</v>
      </c>
      <c r="R27">
        <v>5.8397718839107844</v>
      </c>
      <c r="S27">
        <v>22.999101597593846</v>
      </c>
      <c r="T27">
        <v>69.607280965587279</v>
      </c>
      <c r="U27" s="114">
        <f t="shared" si="2"/>
        <v>256</v>
      </c>
      <c r="V27" s="112">
        <f t="shared" si="3"/>
        <v>0</v>
      </c>
      <c r="Y27">
        <f>BAWANA!AW27+BAWANA!AX27</f>
        <v>32</v>
      </c>
      <c r="Z27">
        <f>BAWANA!BD27+BAWANA!BE27</f>
        <v>32</v>
      </c>
      <c r="AA27">
        <f>BAWANA!X27+BAWANA!Y27</f>
        <v>32</v>
      </c>
      <c r="AB27">
        <f>BAWANA!AE27+BAWANA!AF27</f>
        <v>32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BAWANA!B28</f>
        <v>320</v>
      </c>
      <c r="C28">
        <f>BAWANA!C28</f>
        <v>0</v>
      </c>
      <c r="D28">
        <f>BAWANA!AL28</f>
        <v>256</v>
      </c>
      <c r="E28">
        <f>BAWANA!AM28</f>
        <v>0</v>
      </c>
      <c r="F28">
        <f t="shared" si="4"/>
        <v>256</v>
      </c>
      <c r="G28">
        <f t="shared" si="5"/>
        <v>256</v>
      </c>
      <c r="H28" s="112"/>
      <c r="I28">
        <f>BRPL_EOD!AI28+BRPL_EOD!AJ28</f>
        <v>112.56</v>
      </c>
      <c r="J28">
        <f>BYPL_EOD!AI28+BYPL_EOD!AJ28</f>
        <v>45</v>
      </c>
      <c r="K28">
        <f>MES_EOD!AI28+MES_EOD!AJ28</f>
        <v>5.84</v>
      </c>
      <c r="L28">
        <f>NDMC_EOD!AI28+NDMC_EOD!AJ28</f>
        <v>23</v>
      </c>
      <c r="M28">
        <f>TPDDL_EOD!AI28+TPDDL_EOD!AJ28</f>
        <v>69.61</v>
      </c>
      <c r="N28">
        <f t="shared" si="0"/>
        <v>256.01</v>
      </c>
      <c r="O28" s="112">
        <f t="shared" si="1"/>
        <v>-9.9999999999909051E-3</v>
      </c>
      <c r="P28">
        <v>112.55560329674623</v>
      </c>
      <c r="Q28">
        <v>44.998242256161873</v>
      </c>
      <c r="R28">
        <v>5.8397718839107844</v>
      </c>
      <c r="S28">
        <v>22.999101597593846</v>
      </c>
      <c r="T28">
        <v>69.607280965587279</v>
      </c>
      <c r="U28" s="114">
        <f t="shared" si="2"/>
        <v>256</v>
      </c>
      <c r="V28" s="112">
        <f t="shared" si="3"/>
        <v>0</v>
      </c>
      <c r="Y28">
        <f>BAWANA!AW28+BAWANA!AX28</f>
        <v>32</v>
      </c>
      <c r="Z28">
        <f>BAWANA!BD28+BAWANA!BE28</f>
        <v>32</v>
      </c>
      <c r="AA28">
        <f>BAWANA!X28+BAWANA!Y28</f>
        <v>32</v>
      </c>
      <c r="AB28">
        <f>BAWANA!AE28+BAWANA!AF28</f>
        <v>32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BAWANA!B29</f>
        <v>320</v>
      </c>
      <c r="C29">
        <f>BAWANA!C29</f>
        <v>0</v>
      </c>
      <c r="D29">
        <f>BAWANA!AL29</f>
        <v>256</v>
      </c>
      <c r="E29">
        <f>BAWANA!AM29</f>
        <v>0</v>
      </c>
      <c r="F29">
        <f t="shared" si="4"/>
        <v>256</v>
      </c>
      <c r="G29">
        <f t="shared" si="5"/>
        <v>256</v>
      </c>
      <c r="H29" s="112"/>
      <c r="I29">
        <f>BRPL_EOD!AI29+BRPL_EOD!AJ29</f>
        <v>102.56</v>
      </c>
      <c r="J29">
        <f>BYPL_EOD!AI29+BYPL_EOD!AJ29</f>
        <v>55</v>
      </c>
      <c r="K29">
        <f>MES_EOD!AI29+MES_EOD!AJ29</f>
        <v>5.84</v>
      </c>
      <c r="L29">
        <f>NDMC_EOD!AI29+NDMC_EOD!AJ29</f>
        <v>23</v>
      </c>
      <c r="M29">
        <f>TPDDL_EOD!AI29+TPDDL_EOD!AJ29</f>
        <v>69.61</v>
      </c>
      <c r="N29">
        <f t="shared" si="0"/>
        <v>256.01</v>
      </c>
      <c r="O29" s="112">
        <f t="shared" si="1"/>
        <v>-9.9999999999909051E-3</v>
      </c>
      <c r="P29">
        <v>102.55599390648803</v>
      </c>
      <c r="Q29">
        <v>54.997851646420067</v>
      </c>
      <c r="R29">
        <v>5.8397718839107844</v>
      </c>
      <c r="S29">
        <v>22.999101597593846</v>
      </c>
      <c r="T29">
        <v>69.607280965587279</v>
      </c>
      <c r="U29" s="114">
        <f t="shared" si="2"/>
        <v>255.99999999999997</v>
      </c>
      <c r="V29" s="112">
        <f t="shared" si="3"/>
        <v>0</v>
      </c>
      <c r="Y29">
        <f>BAWANA!AW29+BAWANA!AX29</f>
        <v>32</v>
      </c>
      <c r="Z29">
        <f>BAWANA!BD29+BAWANA!BE29</f>
        <v>32</v>
      </c>
      <c r="AA29">
        <f>BAWANA!X29+BAWANA!Y29</f>
        <v>32</v>
      </c>
      <c r="AB29">
        <f>BAWANA!AE29+BAWANA!AF29</f>
        <v>32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BAWANA!B30</f>
        <v>320</v>
      </c>
      <c r="C30">
        <f>BAWANA!C30</f>
        <v>0</v>
      </c>
      <c r="D30">
        <f>BAWANA!AL30</f>
        <v>256</v>
      </c>
      <c r="E30">
        <f>BAWANA!AM30</f>
        <v>0</v>
      </c>
      <c r="F30">
        <f t="shared" si="4"/>
        <v>256</v>
      </c>
      <c r="G30">
        <f t="shared" si="5"/>
        <v>256</v>
      </c>
      <c r="H30" s="112"/>
      <c r="I30">
        <f>BRPL_EOD!AI30+BRPL_EOD!AJ30</f>
        <v>102.56</v>
      </c>
      <c r="J30">
        <f>BYPL_EOD!AI30+BYPL_EOD!AJ30</f>
        <v>55</v>
      </c>
      <c r="K30">
        <f>MES_EOD!AI30+MES_EOD!AJ30</f>
        <v>5.84</v>
      </c>
      <c r="L30">
        <f>NDMC_EOD!AI30+NDMC_EOD!AJ30</f>
        <v>23</v>
      </c>
      <c r="M30">
        <f>TPDDL_EOD!AI30+TPDDL_EOD!AJ30</f>
        <v>69.61</v>
      </c>
      <c r="N30">
        <f t="shared" si="0"/>
        <v>256.01</v>
      </c>
      <c r="O30" s="112">
        <f t="shared" si="1"/>
        <v>-9.9999999999909051E-3</v>
      </c>
      <c r="P30">
        <v>102.55599390648803</v>
      </c>
      <c r="Q30">
        <v>54.997851646420067</v>
      </c>
      <c r="R30">
        <v>5.8397718839107844</v>
      </c>
      <c r="S30">
        <v>22.999101597593846</v>
      </c>
      <c r="T30">
        <v>69.607280965587279</v>
      </c>
      <c r="U30" s="114">
        <f t="shared" si="2"/>
        <v>255.99999999999997</v>
      </c>
      <c r="V30" s="112">
        <f t="shared" si="3"/>
        <v>0</v>
      </c>
      <c r="Y30">
        <f>BAWANA!AW30+BAWANA!AX30</f>
        <v>32</v>
      </c>
      <c r="Z30">
        <f>BAWANA!BD30+BAWANA!BE30</f>
        <v>32</v>
      </c>
      <c r="AA30">
        <f>BAWANA!X30+BAWANA!Y30</f>
        <v>32</v>
      </c>
      <c r="AB30">
        <f>BAWANA!AE30+BAWANA!AF30</f>
        <v>32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BAWANA!B31</f>
        <v>320</v>
      </c>
      <c r="C31">
        <f>BAWANA!C31</f>
        <v>0</v>
      </c>
      <c r="D31">
        <f>BAWANA!AL31</f>
        <v>256</v>
      </c>
      <c r="E31">
        <f>BAWANA!AM31</f>
        <v>0</v>
      </c>
      <c r="F31">
        <f t="shared" si="4"/>
        <v>256</v>
      </c>
      <c r="G31">
        <f t="shared" si="5"/>
        <v>256</v>
      </c>
      <c r="H31" s="112"/>
      <c r="I31">
        <f>BRPL_EOD!AI31+BRPL_EOD!AJ31</f>
        <v>102.56</v>
      </c>
      <c r="J31">
        <f>BYPL_EOD!AI31+BYPL_EOD!AJ31</f>
        <v>55</v>
      </c>
      <c r="K31">
        <f>MES_EOD!AI31+MES_EOD!AJ31</f>
        <v>5.84</v>
      </c>
      <c r="L31">
        <f>NDMC_EOD!AI31+NDMC_EOD!AJ31</f>
        <v>23</v>
      </c>
      <c r="M31">
        <f>TPDDL_EOD!AI31+TPDDL_EOD!AJ31</f>
        <v>69.61</v>
      </c>
      <c r="N31">
        <f t="shared" si="0"/>
        <v>256.01</v>
      </c>
      <c r="O31" s="112">
        <f t="shared" si="1"/>
        <v>-9.9999999999909051E-3</v>
      </c>
      <c r="P31">
        <v>102.55599390648803</v>
      </c>
      <c r="Q31">
        <v>54.997851646420067</v>
      </c>
      <c r="R31">
        <v>5.8397718839107844</v>
      </c>
      <c r="S31">
        <v>22.999101597593846</v>
      </c>
      <c r="T31">
        <v>69.607280965587279</v>
      </c>
      <c r="U31" s="114">
        <f t="shared" si="2"/>
        <v>255.99999999999997</v>
      </c>
      <c r="V31" s="112">
        <f t="shared" si="3"/>
        <v>0</v>
      </c>
      <c r="Y31">
        <f>BAWANA!AW31+BAWANA!AX31</f>
        <v>32</v>
      </c>
      <c r="Z31">
        <f>BAWANA!BD31+BAWANA!BE31</f>
        <v>32</v>
      </c>
      <c r="AA31">
        <f>BAWANA!X31+BAWANA!Y31</f>
        <v>32</v>
      </c>
      <c r="AB31">
        <f>BAWANA!AE31+BAWANA!AF31</f>
        <v>32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BAWANA!B32</f>
        <v>320</v>
      </c>
      <c r="C32">
        <f>BAWANA!C32</f>
        <v>0</v>
      </c>
      <c r="D32">
        <f>BAWANA!AL32</f>
        <v>256</v>
      </c>
      <c r="E32">
        <f>BAWANA!AM32</f>
        <v>0</v>
      </c>
      <c r="F32">
        <f t="shared" si="4"/>
        <v>256</v>
      </c>
      <c r="G32">
        <f t="shared" si="5"/>
        <v>256</v>
      </c>
      <c r="H32" s="112"/>
      <c r="I32">
        <f>BRPL_EOD!AI32+BRPL_EOD!AJ32</f>
        <v>102.56</v>
      </c>
      <c r="J32">
        <f>BYPL_EOD!AI32+BYPL_EOD!AJ32</f>
        <v>55</v>
      </c>
      <c r="K32">
        <f>MES_EOD!AI32+MES_EOD!AJ32</f>
        <v>5.84</v>
      </c>
      <c r="L32">
        <f>NDMC_EOD!AI32+NDMC_EOD!AJ32</f>
        <v>23</v>
      </c>
      <c r="M32">
        <f>TPDDL_EOD!AI32+TPDDL_EOD!AJ32</f>
        <v>69.61</v>
      </c>
      <c r="N32">
        <f t="shared" si="0"/>
        <v>256.01</v>
      </c>
      <c r="O32" s="112">
        <f t="shared" si="1"/>
        <v>-9.9999999999909051E-3</v>
      </c>
      <c r="P32">
        <v>102.55599390648803</v>
      </c>
      <c r="Q32">
        <v>54.997851646420067</v>
      </c>
      <c r="R32">
        <v>5.8397718839107844</v>
      </c>
      <c r="S32">
        <v>22.999101597593846</v>
      </c>
      <c r="T32">
        <v>69.607280965587279</v>
      </c>
      <c r="U32" s="114">
        <f t="shared" si="2"/>
        <v>255.99999999999997</v>
      </c>
      <c r="V32" s="112">
        <f t="shared" si="3"/>
        <v>0</v>
      </c>
      <c r="Y32">
        <f>BAWANA!AW32+BAWANA!AX32</f>
        <v>32</v>
      </c>
      <c r="Z32">
        <f>BAWANA!BD32+BAWANA!BE32</f>
        <v>32</v>
      </c>
      <c r="AA32">
        <f>BAWANA!X32+BAWANA!Y32</f>
        <v>32</v>
      </c>
      <c r="AB32">
        <f>BAWANA!AE32+BAWANA!AF32</f>
        <v>32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BAWANA!B33</f>
        <v>320</v>
      </c>
      <c r="C33">
        <f>BAWANA!C33</f>
        <v>0</v>
      </c>
      <c r="D33">
        <f>BAWANA!AL33</f>
        <v>256</v>
      </c>
      <c r="E33">
        <f>BAWANA!AM33</f>
        <v>0</v>
      </c>
      <c r="F33">
        <f t="shared" si="4"/>
        <v>256</v>
      </c>
      <c r="G33">
        <f t="shared" si="5"/>
        <v>256</v>
      </c>
      <c r="H33" s="112"/>
      <c r="I33">
        <f>BRPL_EOD!AI33+BRPL_EOD!AJ33</f>
        <v>102.56</v>
      </c>
      <c r="J33">
        <f>BYPL_EOD!AI33+BYPL_EOD!AJ33</f>
        <v>55</v>
      </c>
      <c r="K33">
        <f>MES_EOD!AI33+MES_EOD!AJ33</f>
        <v>5.84</v>
      </c>
      <c r="L33">
        <f>NDMC_EOD!AI33+NDMC_EOD!AJ33</f>
        <v>23</v>
      </c>
      <c r="M33">
        <f>TPDDL_EOD!AI33+TPDDL_EOD!AJ33</f>
        <v>69.61</v>
      </c>
      <c r="N33">
        <f t="shared" si="0"/>
        <v>256.01</v>
      </c>
      <c r="O33" s="112">
        <f t="shared" si="1"/>
        <v>-9.9999999999909051E-3</v>
      </c>
      <c r="P33">
        <v>102.55599390648803</v>
      </c>
      <c r="Q33">
        <v>54.997851646420067</v>
      </c>
      <c r="R33">
        <v>5.8397718839107844</v>
      </c>
      <c r="S33">
        <v>22.999101597593846</v>
      </c>
      <c r="T33">
        <v>69.607280965587279</v>
      </c>
      <c r="U33" s="114">
        <f t="shared" si="2"/>
        <v>255.99999999999997</v>
      </c>
      <c r="V33" s="112">
        <f t="shared" si="3"/>
        <v>0</v>
      </c>
      <c r="Y33">
        <f>BAWANA!AW33+BAWANA!AX33</f>
        <v>32</v>
      </c>
      <c r="Z33">
        <f>BAWANA!BD33+BAWANA!BE33</f>
        <v>32</v>
      </c>
      <c r="AA33">
        <f>BAWANA!X33+BAWANA!Y33</f>
        <v>32</v>
      </c>
      <c r="AB33">
        <f>BAWANA!AE33+BAWANA!AF33</f>
        <v>32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BAWANA!B34</f>
        <v>320</v>
      </c>
      <c r="C34">
        <f>BAWANA!C34</f>
        <v>0</v>
      </c>
      <c r="D34">
        <f>BAWANA!AL34</f>
        <v>256</v>
      </c>
      <c r="E34">
        <f>BAWANA!AM34</f>
        <v>0</v>
      </c>
      <c r="F34">
        <f t="shared" si="4"/>
        <v>256</v>
      </c>
      <c r="G34">
        <f t="shared" si="5"/>
        <v>256</v>
      </c>
      <c r="H34" s="112"/>
      <c r="I34">
        <f>BRPL_EOD!AI34+BRPL_EOD!AJ34</f>
        <v>102.56</v>
      </c>
      <c r="J34">
        <f>BYPL_EOD!AI34+BYPL_EOD!AJ34</f>
        <v>55</v>
      </c>
      <c r="K34">
        <f>MES_EOD!AI34+MES_EOD!AJ34</f>
        <v>5.84</v>
      </c>
      <c r="L34">
        <f>NDMC_EOD!AI34+NDMC_EOD!AJ34</f>
        <v>23</v>
      </c>
      <c r="M34">
        <f>TPDDL_EOD!AI34+TPDDL_EOD!AJ34</f>
        <v>69.61</v>
      </c>
      <c r="N34">
        <f t="shared" si="0"/>
        <v>256.01</v>
      </c>
      <c r="O34" s="112">
        <f t="shared" si="1"/>
        <v>-9.9999999999909051E-3</v>
      </c>
      <c r="P34">
        <v>102.55599390648803</v>
      </c>
      <c r="Q34">
        <v>54.997851646420067</v>
      </c>
      <c r="R34">
        <v>5.8397718839107844</v>
      </c>
      <c r="S34">
        <v>22.999101597593846</v>
      </c>
      <c r="T34">
        <v>69.607280965587279</v>
      </c>
      <c r="U34" s="114">
        <f t="shared" si="2"/>
        <v>255.99999999999997</v>
      </c>
      <c r="V34" s="112">
        <f t="shared" si="3"/>
        <v>0</v>
      </c>
      <c r="Y34">
        <f>BAWANA!AW34+BAWANA!AX34</f>
        <v>32</v>
      </c>
      <c r="Z34">
        <f>BAWANA!BD34+BAWANA!BE34</f>
        <v>32</v>
      </c>
      <c r="AA34">
        <f>BAWANA!X34+BAWANA!Y34</f>
        <v>32</v>
      </c>
      <c r="AB34">
        <f>BAWANA!AE34+BAWANA!AF34</f>
        <v>32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BAWANA!B35</f>
        <v>320</v>
      </c>
      <c r="C35">
        <f>BAWANA!C35</f>
        <v>0</v>
      </c>
      <c r="D35">
        <f>BAWANA!AL35</f>
        <v>256</v>
      </c>
      <c r="E35">
        <f>BAWANA!AM35</f>
        <v>0</v>
      </c>
      <c r="F35">
        <f t="shared" si="4"/>
        <v>256</v>
      </c>
      <c r="G35">
        <f t="shared" si="5"/>
        <v>256</v>
      </c>
      <c r="H35" s="112"/>
      <c r="I35">
        <f>BRPL_EOD!AI35+BRPL_EOD!AJ35</f>
        <v>102.56</v>
      </c>
      <c r="J35">
        <f>BYPL_EOD!AI35+BYPL_EOD!AJ35</f>
        <v>55</v>
      </c>
      <c r="K35">
        <f>MES_EOD!AI35+MES_EOD!AJ35</f>
        <v>5.84</v>
      </c>
      <c r="L35">
        <f>NDMC_EOD!AI35+NDMC_EOD!AJ35</f>
        <v>23</v>
      </c>
      <c r="M35">
        <f>TPDDL_EOD!AI35+TPDDL_EOD!AJ35</f>
        <v>69.61</v>
      </c>
      <c r="N35">
        <f t="shared" si="0"/>
        <v>256.01</v>
      </c>
      <c r="O35" s="112">
        <f t="shared" si="1"/>
        <v>-9.9999999999909051E-3</v>
      </c>
      <c r="P35">
        <v>102.55599390648803</v>
      </c>
      <c r="Q35">
        <v>54.997851646420067</v>
      </c>
      <c r="R35">
        <v>5.8397718839107844</v>
      </c>
      <c r="S35">
        <v>22.999101597593846</v>
      </c>
      <c r="T35">
        <v>69.607280965587279</v>
      </c>
      <c r="U35" s="114">
        <f t="shared" si="2"/>
        <v>255.99999999999997</v>
      </c>
      <c r="V35" s="112">
        <f t="shared" si="3"/>
        <v>0</v>
      </c>
      <c r="Y35">
        <f>BAWANA!AW35+BAWANA!AX35</f>
        <v>32</v>
      </c>
      <c r="Z35">
        <f>BAWANA!BD35+BAWANA!BE35</f>
        <v>32</v>
      </c>
      <c r="AA35">
        <f>BAWANA!X35+BAWANA!Y35</f>
        <v>32</v>
      </c>
      <c r="AB35">
        <f>BAWANA!AE35+BAWANA!AF35</f>
        <v>32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BAWANA!B36</f>
        <v>320</v>
      </c>
      <c r="C36">
        <f>BAWANA!C36</f>
        <v>0</v>
      </c>
      <c r="D36">
        <f>BAWANA!AL36</f>
        <v>256</v>
      </c>
      <c r="E36">
        <f>BAWANA!AM36</f>
        <v>0</v>
      </c>
      <c r="F36">
        <f t="shared" si="4"/>
        <v>256</v>
      </c>
      <c r="G36">
        <f t="shared" si="5"/>
        <v>256</v>
      </c>
      <c r="H36" s="112"/>
      <c r="I36">
        <f>BRPL_EOD!AI36+BRPL_EOD!AJ36</f>
        <v>102.56</v>
      </c>
      <c r="J36">
        <f>BYPL_EOD!AI36+BYPL_EOD!AJ36</f>
        <v>55</v>
      </c>
      <c r="K36">
        <f>MES_EOD!AI36+MES_EOD!AJ36</f>
        <v>5.84</v>
      </c>
      <c r="L36">
        <f>NDMC_EOD!AI36+NDMC_EOD!AJ36</f>
        <v>23</v>
      </c>
      <c r="M36">
        <f>TPDDL_EOD!AI36+TPDDL_EOD!AJ36</f>
        <v>69.61</v>
      </c>
      <c r="N36">
        <f t="shared" si="0"/>
        <v>256.01</v>
      </c>
      <c r="O36" s="112">
        <f t="shared" si="1"/>
        <v>-9.9999999999909051E-3</v>
      </c>
      <c r="P36">
        <v>102.55599390648803</v>
      </c>
      <c r="Q36">
        <v>54.997851646420067</v>
      </c>
      <c r="R36">
        <v>5.8397718839107844</v>
      </c>
      <c r="S36">
        <v>22.999101597593846</v>
      </c>
      <c r="T36">
        <v>69.607280965587279</v>
      </c>
      <c r="U36" s="114">
        <f t="shared" si="2"/>
        <v>255.99999999999997</v>
      </c>
      <c r="V36" s="112">
        <f t="shared" si="3"/>
        <v>0</v>
      </c>
      <c r="Y36">
        <f>BAWANA!AW36+BAWANA!AX36</f>
        <v>32</v>
      </c>
      <c r="Z36">
        <f>BAWANA!BD36+BAWANA!BE36</f>
        <v>32</v>
      </c>
      <c r="AA36">
        <f>BAWANA!X36+BAWANA!Y36</f>
        <v>32</v>
      </c>
      <c r="AB36">
        <f>BAWANA!AE36+BAWANA!AF36</f>
        <v>32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BAWANA!B37</f>
        <v>320</v>
      </c>
      <c r="C37">
        <f>BAWANA!C37</f>
        <v>0</v>
      </c>
      <c r="D37">
        <f>BAWANA!AL37</f>
        <v>256</v>
      </c>
      <c r="E37">
        <f>BAWANA!AM37</f>
        <v>0</v>
      </c>
      <c r="F37">
        <f t="shared" si="4"/>
        <v>256</v>
      </c>
      <c r="G37">
        <f t="shared" si="5"/>
        <v>256</v>
      </c>
      <c r="H37" s="112"/>
      <c r="I37">
        <f>BRPL_EOD!AI37+BRPL_EOD!AJ37</f>
        <v>102.56</v>
      </c>
      <c r="J37">
        <f>BYPL_EOD!AI37+BYPL_EOD!AJ37</f>
        <v>55</v>
      </c>
      <c r="K37">
        <f>MES_EOD!AI37+MES_EOD!AJ37</f>
        <v>5.84</v>
      </c>
      <c r="L37">
        <f>NDMC_EOD!AI37+NDMC_EOD!AJ37</f>
        <v>23</v>
      </c>
      <c r="M37">
        <f>TPDDL_EOD!AI37+TPDDL_EOD!AJ37</f>
        <v>69.61</v>
      </c>
      <c r="N37">
        <f t="shared" si="0"/>
        <v>256.01</v>
      </c>
      <c r="O37" s="112">
        <f t="shared" si="1"/>
        <v>-9.9999999999909051E-3</v>
      </c>
      <c r="P37">
        <v>102.55599390648803</v>
      </c>
      <c r="Q37">
        <v>54.997851646420067</v>
      </c>
      <c r="R37">
        <v>5.8397718839107844</v>
      </c>
      <c r="S37">
        <v>22.999101597593846</v>
      </c>
      <c r="T37">
        <v>69.607280965587279</v>
      </c>
      <c r="U37" s="114">
        <f t="shared" si="2"/>
        <v>255.99999999999997</v>
      </c>
      <c r="V37" s="112">
        <f t="shared" si="3"/>
        <v>0</v>
      </c>
      <c r="Y37">
        <f>BAWANA!AW37+BAWANA!AX37</f>
        <v>32</v>
      </c>
      <c r="Z37">
        <f>BAWANA!BD37+BAWANA!BE37</f>
        <v>32</v>
      </c>
      <c r="AA37">
        <f>BAWANA!X37+BAWANA!Y37</f>
        <v>32</v>
      </c>
      <c r="AB37">
        <f>BAWANA!AE37+BAWANA!AF37</f>
        <v>32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BAWANA!B38</f>
        <v>320</v>
      </c>
      <c r="C38">
        <f>BAWANA!C38</f>
        <v>0</v>
      </c>
      <c r="D38">
        <f>BAWANA!AL38</f>
        <v>256</v>
      </c>
      <c r="E38">
        <f>BAWANA!AM38</f>
        <v>0</v>
      </c>
      <c r="F38">
        <f t="shared" si="4"/>
        <v>256</v>
      </c>
      <c r="G38">
        <f t="shared" si="5"/>
        <v>256</v>
      </c>
      <c r="H38" s="112"/>
      <c r="I38">
        <f>BRPL_EOD!AI38+BRPL_EOD!AJ38</f>
        <v>102.56</v>
      </c>
      <c r="J38">
        <f>BYPL_EOD!AI38+BYPL_EOD!AJ38</f>
        <v>55</v>
      </c>
      <c r="K38">
        <f>MES_EOD!AI38+MES_EOD!AJ38</f>
        <v>5.84</v>
      </c>
      <c r="L38">
        <f>NDMC_EOD!AI38+NDMC_EOD!AJ38</f>
        <v>23</v>
      </c>
      <c r="M38">
        <f>TPDDL_EOD!AI38+TPDDL_EOD!AJ38</f>
        <v>69.61</v>
      </c>
      <c r="N38">
        <f t="shared" si="0"/>
        <v>256.01</v>
      </c>
      <c r="O38" s="112">
        <f t="shared" si="1"/>
        <v>-9.9999999999909051E-3</v>
      </c>
      <c r="P38">
        <v>102.55599390648803</v>
      </c>
      <c r="Q38">
        <v>54.997851646420067</v>
      </c>
      <c r="R38">
        <v>5.8397718839107844</v>
      </c>
      <c r="S38">
        <v>22.999101597593846</v>
      </c>
      <c r="T38">
        <v>69.607280965587279</v>
      </c>
      <c r="U38" s="114">
        <f t="shared" si="2"/>
        <v>255.99999999999997</v>
      </c>
      <c r="V38" s="112">
        <f t="shared" si="3"/>
        <v>0</v>
      </c>
      <c r="Y38">
        <f>BAWANA!AW38+BAWANA!AX38</f>
        <v>32</v>
      </c>
      <c r="Z38">
        <f>BAWANA!BD38+BAWANA!BE38</f>
        <v>32</v>
      </c>
      <c r="AA38">
        <f>BAWANA!X38+BAWANA!Y38</f>
        <v>32</v>
      </c>
      <c r="AB38">
        <f>BAWANA!AE38+BAWANA!AF38</f>
        <v>32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BAWANA!B39</f>
        <v>320</v>
      </c>
      <c r="C39">
        <f>BAWANA!C39</f>
        <v>0</v>
      </c>
      <c r="D39">
        <f>BAWANA!AL39</f>
        <v>256</v>
      </c>
      <c r="E39">
        <f>BAWANA!AM39</f>
        <v>0</v>
      </c>
      <c r="F39">
        <f t="shared" si="4"/>
        <v>256</v>
      </c>
      <c r="G39">
        <f t="shared" si="5"/>
        <v>256</v>
      </c>
      <c r="H39" s="112"/>
      <c r="I39">
        <f>BRPL_EOD!AI39+BRPL_EOD!AJ39</f>
        <v>102.56</v>
      </c>
      <c r="J39">
        <f>BYPL_EOD!AI39+BYPL_EOD!AJ39</f>
        <v>55</v>
      </c>
      <c r="K39">
        <f>MES_EOD!AI39+MES_EOD!AJ39</f>
        <v>5.84</v>
      </c>
      <c r="L39">
        <f>NDMC_EOD!AI39+NDMC_EOD!AJ39</f>
        <v>23</v>
      </c>
      <c r="M39">
        <f>TPDDL_EOD!AI39+TPDDL_EOD!AJ39</f>
        <v>69.61</v>
      </c>
      <c r="N39">
        <f t="shared" si="0"/>
        <v>256.01</v>
      </c>
      <c r="O39" s="112">
        <f t="shared" si="1"/>
        <v>-9.9999999999909051E-3</v>
      </c>
      <c r="P39">
        <v>102.55599390648803</v>
      </c>
      <c r="Q39">
        <v>54.997851646420067</v>
      </c>
      <c r="R39">
        <v>5.8397718839107844</v>
      </c>
      <c r="S39">
        <v>22.999101597593846</v>
      </c>
      <c r="T39">
        <v>69.607280965587279</v>
      </c>
      <c r="U39" s="114">
        <f t="shared" si="2"/>
        <v>255.99999999999997</v>
      </c>
      <c r="V39" s="112">
        <f t="shared" si="3"/>
        <v>0</v>
      </c>
      <c r="Y39">
        <f>BAWANA!AW39+BAWANA!AX39</f>
        <v>32</v>
      </c>
      <c r="Z39">
        <f>BAWANA!BD39+BAWANA!BE39</f>
        <v>32</v>
      </c>
      <c r="AA39">
        <f>BAWANA!X39+BAWANA!Y39</f>
        <v>32</v>
      </c>
      <c r="AB39">
        <f>BAWANA!AE39+BAWANA!AF39</f>
        <v>32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BAWANA!B40</f>
        <v>320</v>
      </c>
      <c r="C40">
        <f>BAWANA!C40</f>
        <v>0</v>
      </c>
      <c r="D40">
        <f>BAWANA!AL40</f>
        <v>256</v>
      </c>
      <c r="E40">
        <f>BAWANA!AM40</f>
        <v>0</v>
      </c>
      <c r="F40">
        <f t="shared" si="4"/>
        <v>256</v>
      </c>
      <c r="G40">
        <f t="shared" si="5"/>
        <v>256</v>
      </c>
      <c r="H40" s="112"/>
      <c r="I40">
        <f>BRPL_EOD!AI40+BRPL_EOD!AJ40</f>
        <v>102.56</v>
      </c>
      <c r="J40">
        <f>BYPL_EOD!AI40+BYPL_EOD!AJ40</f>
        <v>55</v>
      </c>
      <c r="K40">
        <f>MES_EOD!AI40+MES_EOD!AJ40</f>
        <v>5.84</v>
      </c>
      <c r="L40">
        <f>NDMC_EOD!AI40+NDMC_EOD!AJ40</f>
        <v>23</v>
      </c>
      <c r="M40">
        <f>TPDDL_EOD!AI40+TPDDL_EOD!AJ40</f>
        <v>69.61</v>
      </c>
      <c r="N40">
        <f t="shared" si="0"/>
        <v>256.01</v>
      </c>
      <c r="O40" s="112">
        <f t="shared" si="1"/>
        <v>-9.9999999999909051E-3</v>
      </c>
      <c r="P40">
        <v>102.55599390648803</v>
      </c>
      <c r="Q40">
        <v>54.997851646420067</v>
      </c>
      <c r="R40">
        <v>5.8397718839107844</v>
      </c>
      <c r="S40">
        <v>22.999101597593846</v>
      </c>
      <c r="T40">
        <v>69.607280965587279</v>
      </c>
      <c r="U40" s="114">
        <f t="shared" si="2"/>
        <v>255.99999999999997</v>
      </c>
      <c r="V40" s="112">
        <f t="shared" si="3"/>
        <v>0</v>
      </c>
      <c r="Y40">
        <f>BAWANA!AW40+BAWANA!AX40</f>
        <v>32</v>
      </c>
      <c r="Z40">
        <f>BAWANA!BD40+BAWANA!BE40</f>
        <v>32</v>
      </c>
      <c r="AA40">
        <f>BAWANA!X40+BAWANA!Y40</f>
        <v>32</v>
      </c>
      <c r="AB40">
        <f>BAWANA!AE40+BAWANA!AF40</f>
        <v>32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BAWANA!B41</f>
        <v>320</v>
      </c>
      <c r="C41">
        <f>BAWANA!C41</f>
        <v>0</v>
      </c>
      <c r="D41">
        <f>BAWANA!AL41</f>
        <v>256</v>
      </c>
      <c r="E41">
        <f>BAWANA!AM41</f>
        <v>0</v>
      </c>
      <c r="F41">
        <f t="shared" si="4"/>
        <v>256</v>
      </c>
      <c r="G41">
        <f t="shared" si="5"/>
        <v>256</v>
      </c>
      <c r="H41" s="112"/>
      <c r="I41">
        <f>BRPL_EOD!AI41+BRPL_EOD!AJ41</f>
        <v>102.56</v>
      </c>
      <c r="J41">
        <f>BYPL_EOD!AI41+BYPL_EOD!AJ41</f>
        <v>55</v>
      </c>
      <c r="K41">
        <f>MES_EOD!AI41+MES_EOD!AJ41</f>
        <v>5.84</v>
      </c>
      <c r="L41">
        <f>NDMC_EOD!AI41+NDMC_EOD!AJ41</f>
        <v>23</v>
      </c>
      <c r="M41">
        <f>TPDDL_EOD!AI41+TPDDL_EOD!AJ41</f>
        <v>69.61</v>
      </c>
      <c r="N41">
        <f t="shared" si="0"/>
        <v>256.01</v>
      </c>
      <c r="O41" s="112">
        <f t="shared" si="1"/>
        <v>-9.9999999999909051E-3</v>
      </c>
      <c r="P41">
        <v>102.55599390648803</v>
      </c>
      <c r="Q41">
        <v>54.997851646420067</v>
      </c>
      <c r="R41">
        <v>5.8397718839107844</v>
      </c>
      <c r="S41">
        <v>22.999101597593846</v>
      </c>
      <c r="T41">
        <v>69.607280965587279</v>
      </c>
      <c r="U41" s="114">
        <f t="shared" si="2"/>
        <v>255.99999999999997</v>
      </c>
      <c r="V41" s="112">
        <f t="shared" si="3"/>
        <v>0</v>
      </c>
      <c r="Y41">
        <f>BAWANA!AW41+BAWANA!AX41</f>
        <v>32</v>
      </c>
      <c r="Z41">
        <f>BAWANA!BD41+BAWANA!BE41</f>
        <v>32</v>
      </c>
      <c r="AA41">
        <f>BAWANA!X41+BAWANA!Y41</f>
        <v>32</v>
      </c>
      <c r="AB41">
        <f>BAWANA!AE41+BAWANA!AF41</f>
        <v>32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BAWANA!B42</f>
        <v>320</v>
      </c>
      <c r="C42">
        <f>BAWANA!C42</f>
        <v>0</v>
      </c>
      <c r="D42">
        <f>BAWANA!AL42</f>
        <v>256</v>
      </c>
      <c r="E42">
        <f>BAWANA!AM42</f>
        <v>0</v>
      </c>
      <c r="F42">
        <f t="shared" si="4"/>
        <v>256</v>
      </c>
      <c r="G42">
        <f t="shared" si="5"/>
        <v>256</v>
      </c>
      <c r="H42" s="112"/>
      <c r="I42">
        <f>BRPL_EOD!AI42+BRPL_EOD!AJ42</f>
        <v>102.56</v>
      </c>
      <c r="J42">
        <f>BYPL_EOD!AI42+BYPL_EOD!AJ42</f>
        <v>55</v>
      </c>
      <c r="K42">
        <f>MES_EOD!AI42+MES_EOD!AJ42</f>
        <v>5.84</v>
      </c>
      <c r="L42">
        <f>NDMC_EOD!AI42+NDMC_EOD!AJ42</f>
        <v>23</v>
      </c>
      <c r="M42">
        <f>TPDDL_EOD!AI42+TPDDL_EOD!AJ42</f>
        <v>69.61</v>
      </c>
      <c r="N42">
        <f t="shared" si="0"/>
        <v>256.01</v>
      </c>
      <c r="O42" s="112">
        <f t="shared" si="1"/>
        <v>-9.9999999999909051E-3</v>
      </c>
      <c r="P42">
        <v>102.55599390648803</v>
      </c>
      <c r="Q42">
        <v>54.997851646420067</v>
      </c>
      <c r="R42">
        <v>5.8397718839107844</v>
      </c>
      <c r="S42">
        <v>22.999101597593846</v>
      </c>
      <c r="T42">
        <v>69.607280965587279</v>
      </c>
      <c r="U42" s="114">
        <f t="shared" si="2"/>
        <v>255.99999999999997</v>
      </c>
      <c r="V42" s="112">
        <f t="shared" si="3"/>
        <v>0</v>
      </c>
      <c r="Y42">
        <f>BAWANA!AW42+BAWANA!AX42</f>
        <v>32</v>
      </c>
      <c r="Z42">
        <f>BAWANA!BD42+BAWANA!BE42</f>
        <v>32</v>
      </c>
      <c r="AA42">
        <f>BAWANA!X42+BAWANA!Y42</f>
        <v>32</v>
      </c>
      <c r="AB42">
        <f>BAWANA!AE42+BAWANA!AF42</f>
        <v>32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BAWANA!B43</f>
        <v>320</v>
      </c>
      <c r="C43">
        <f>BAWANA!C43</f>
        <v>0</v>
      </c>
      <c r="D43">
        <f>BAWANA!AL43</f>
        <v>256</v>
      </c>
      <c r="E43">
        <f>BAWANA!AM43</f>
        <v>0</v>
      </c>
      <c r="F43">
        <f t="shared" si="4"/>
        <v>256</v>
      </c>
      <c r="G43">
        <f t="shared" si="5"/>
        <v>256</v>
      </c>
      <c r="H43" s="112"/>
      <c r="I43">
        <f>BRPL_EOD!AI43+BRPL_EOD!AJ43</f>
        <v>102.56</v>
      </c>
      <c r="J43">
        <f>BYPL_EOD!AI43+BYPL_EOD!AJ43</f>
        <v>55</v>
      </c>
      <c r="K43">
        <f>MES_EOD!AI43+MES_EOD!AJ43</f>
        <v>5.84</v>
      </c>
      <c r="L43">
        <f>NDMC_EOD!AI43+NDMC_EOD!AJ43</f>
        <v>23</v>
      </c>
      <c r="M43">
        <f>TPDDL_EOD!AI43+TPDDL_EOD!AJ43</f>
        <v>69.61</v>
      </c>
      <c r="N43">
        <f t="shared" si="0"/>
        <v>256.01</v>
      </c>
      <c r="O43" s="112">
        <f t="shared" si="1"/>
        <v>-9.9999999999909051E-3</v>
      </c>
      <c r="P43">
        <v>102.55599390648803</v>
      </c>
      <c r="Q43">
        <v>54.997851646420067</v>
      </c>
      <c r="R43">
        <v>5.8397718839107844</v>
      </c>
      <c r="S43">
        <v>22.999101597593846</v>
      </c>
      <c r="T43">
        <v>69.607280965587279</v>
      </c>
      <c r="U43" s="114">
        <f t="shared" si="2"/>
        <v>255.99999999999997</v>
      </c>
      <c r="V43" s="112">
        <f t="shared" si="3"/>
        <v>0</v>
      </c>
      <c r="Y43">
        <f>BAWANA!AW43+BAWANA!AX43</f>
        <v>32</v>
      </c>
      <c r="Z43">
        <f>BAWANA!BD43+BAWANA!BE43</f>
        <v>32</v>
      </c>
      <c r="AA43">
        <f>BAWANA!X43+BAWANA!Y43</f>
        <v>32</v>
      </c>
      <c r="AB43">
        <f>BAWANA!AE43+BAWANA!AF43</f>
        <v>32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BAWANA!B44</f>
        <v>320</v>
      </c>
      <c r="C44">
        <f>BAWANA!C44</f>
        <v>0</v>
      </c>
      <c r="D44">
        <f>BAWANA!AL44</f>
        <v>256</v>
      </c>
      <c r="E44">
        <f>BAWANA!AM44</f>
        <v>0</v>
      </c>
      <c r="F44">
        <f t="shared" si="4"/>
        <v>256</v>
      </c>
      <c r="G44">
        <f t="shared" si="5"/>
        <v>256</v>
      </c>
      <c r="H44" s="112"/>
      <c r="I44">
        <f>BRPL_EOD!AI44+BRPL_EOD!AJ44</f>
        <v>102.56</v>
      </c>
      <c r="J44">
        <f>BYPL_EOD!AI44+BYPL_EOD!AJ44</f>
        <v>55</v>
      </c>
      <c r="K44">
        <f>MES_EOD!AI44+MES_EOD!AJ44</f>
        <v>5.84</v>
      </c>
      <c r="L44">
        <f>NDMC_EOD!AI44+NDMC_EOD!AJ44</f>
        <v>23</v>
      </c>
      <c r="M44">
        <f>TPDDL_EOD!AI44+TPDDL_EOD!AJ44</f>
        <v>69.61</v>
      </c>
      <c r="N44">
        <f t="shared" si="0"/>
        <v>256.01</v>
      </c>
      <c r="O44" s="112">
        <f t="shared" si="1"/>
        <v>-9.9999999999909051E-3</v>
      </c>
      <c r="P44">
        <v>102.55599390648803</v>
      </c>
      <c r="Q44">
        <v>54.997851646420067</v>
      </c>
      <c r="R44">
        <v>5.8397718839107844</v>
      </c>
      <c r="S44">
        <v>22.999101597593846</v>
      </c>
      <c r="T44">
        <v>69.607280965587279</v>
      </c>
      <c r="U44" s="114">
        <f t="shared" si="2"/>
        <v>255.99999999999997</v>
      </c>
      <c r="V44" s="112">
        <f t="shared" si="3"/>
        <v>0</v>
      </c>
      <c r="Y44">
        <f>BAWANA!AW44+BAWANA!AX44</f>
        <v>32</v>
      </c>
      <c r="Z44">
        <f>BAWANA!BD44+BAWANA!BE44</f>
        <v>32</v>
      </c>
      <c r="AA44">
        <f>BAWANA!X44+BAWANA!Y44</f>
        <v>32</v>
      </c>
      <c r="AB44">
        <f>BAWANA!AE44+BAWANA!AF44</f>
        <v>32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BAWANA!B45</f>
        <v>320</v>
      </c>
      <c r="C45">
        <f>BAWANA!C45</f>
        <v>0</v>
      </c>
      <c r="D45">
        <f>BAWANA!AL45</f>
        <v>256</v>
      </c>
      <c r="E45">
        <f>BAWANA!AM45</f>
        <v>0</v>
      </c>
      <c r="F45">
        <f t="shared" si="4"/>
        <v>256</v>
      </c>
      <c r="G45">
        <f t="shared" si="5"/>
        <v>256</v>
      </c>
      <c r="H45" s="112"/>
      <c r="I45">
        <f>BRPL_EOD!AI45+BRPL_EOD!AJ45</f>
        <v>122.16</v>
      </c>
      <c r="J45">
        <f>BYPL_EOD!AI45+BYPL_EOD!AJ45</f>
        <v>55</v>
      </c>
      <c r="K45">
        <f>MES_EOD!AI45+MES_EOD!AJ45</f>
        <v>5.84</v>
      </c>
      <c r="L45">
        <f>NDMC_EOD!AI45+NDMC_EOD!AJ45</f>
        <v>23</v>
      </c>
      <c r="M45">
        <f>TPDDL_EOD!AI45+TPDDL_EOD!AJ45</f>
        <v>50</v>
      </c>
      <c r="N45">
        <f t="shared" si="0"/>
        <v>256</v>
      </c>
      <c r="O45" s="112">
        <f t="shared" si="1"/>
        <v>0</v>
      </c>
      <c r="P45">
        <v>122.16</v>
      </c>
      <c r="Q45">
        <v>55</v>
      </c>
      <c r="R45">
        <v>5.84</v>
      </c>
      <c r="S45">
        <v>23</v>
      </c>
      <c r="T45">
        <v>50</v>
      </c>
      <c r="U45" s="114">
        <f t="shared" si="2"/>
        <v>256</v>
      </c>
      <c r="V45" s="112">
        <f t="shared" si="3"/>
        <v>0</v>
      </c>
      <c r="Y45">
        <f>BAWANA!AW45+BAWANA!AX45</f>
        <v>32</v>
      </c>
      <c r="Z45">
        <f>BAWANA!BD45+BAWANA!BE45</f>
        <v>32</v>
      </c>
      <c r="AA45">
        <f>BAWANA!X45+BAWANA!Y45</f>
        <v>32</v>
      </c>
      <c r="AB45">
        <f>BAWANA!AE45+BAWANA!AF45</f>
        <v>32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BAWANA!B46</f>
        <v>320</v>
      </c>
      <c r="C46">
        <f>BAWANA!C46</f>
        <v>0</v>
      </c>
      <c r="D46">
        <f>BAWANA!AL46</f>
        <v>256</v>
      </c>
      <c r="E46">
        <f>BAWANA!AM46</f>
        <v>0</v>
      </c>
      <c r="F46">
        <f t="shared" si="4"/>
        <v>256</v>
      </c>
      <c r="G46">
        <f t="shared" si="5"/>
        <v>256</v>
      </c>
      <c r="H46" s="112"/>
      <c r="I46">
        <f>BRPL_EOD!AI46+BRPL_EOD!AJ46</f>
        <v>122.16</v>
      </c>
      <c r="J46">
        <f>BYPL_EOD!AI46+BYPL_EOD!AJ46</f>
        <v>55</v>
      </c>
      <c r="K46">
        <f>MES_EOD!AI46+MES_EOD!AJ46</f>
        <v>5.84</v>
      </c>
      <c r="L46">
        <f>NDMC_EOD!AI46+NDMC_EOD!AJ46</f>
        <v>23</v>
      </c>
      <c r="M46">
        <f>TPDDL_EOD!AI46+TPDDL_EOD!AJ46</f>
        <v>50</v>
      </c>
      <c r="N46">
        <f t="shared" si="0"/>
        <v>256</v>
      </c>
      <c r="O46" s="112">
        <f t="shared" si="1"/>
        <v>0</v>
      </c>
      <c r="P46">
        <v>122.16</v>
      </c>
      <c r="Q46">
        <v>55</v>
      </c>
      <c r="R46">
        <v>5.84</v>
      </c>
      <c r="S46">
        <v>23</v>
      </c>
      <c r="T46">
        <v>50</v>
      </c>
      <c r="U46" s="114">
        <f t="shared" si="2"/>
        <v>256</v>
      </c>
      <c r="V46" s="112">
        <f t="shared" si="3"/>
        <v>0</v>
      </c>
      <c r="Y46">
        <f>BAWANA!AW46+BAWANA!AX46</f>
        <v>32</v>
      </c>
      <c r="Z46">
        <f>BAWANA!BD46+BAWANA!BE46</f>
        <v>32</v>
      </c>
      <c r="AA46">
        <f>BAWANA!X46+BAWANA!Y46</f>
        <v>32</v>
      </c>
      <c r="AB46">
        <f>BAWANA!AE46+BAWANA!AF46</f>
        <v>32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BAWANA!B47</f>
        <v>320</v>
      </c>
      <c r="C47">
        <f>BAWANA!C47</f>
        <v>0</v>
      </c>
      <c r="D47">
        <f>BAWANA!AL47</f>
        <v>256</v>
      </c>
      <c r="E47">
        <f>BAWANA!AM47</f>
        <v>0</v>
      </c>
      <c r="F47">
        <f t="shared" si="4"/>
        <v>256</v>
      </c>
      <c r="G47">
        <f t="shared" si="5"/>
        <v>256</v>
      </c>
      <c r="H47" s="112"/>
      <c r="I47">
        <f>BRPL_EOD!AI47+BRPL_EOD!AJ47</f>
        <v>112.56</v>
      </c>
      <c r="J47">
        <f>BYPL_EOD!AI47+BYPL_EOD!AJ47</f>
        <v>45</v>
      </c>
      <c r="K47">
        <f>MES_EOD!AI47+MES_EOD!AJ47</f>
        <v>5.84</v>
      </c>
      <c r="L47">
        <f>NDMC_EOD!AI47+NDMC_EOD!AJ47</f>
        <v>23</v>
      </c>
      <c r="M47">
        <f>TPDDL_EOD!AI47+TPDDL_EOD!AJ47</f>
        <v>69.61</v>
      </c>
      <c r="N47">
        <f t="shared" si="0"/>
        <v>256.01</v>
      </c>
      <c r="O47" s="112">
        <f t="shared" si="1"/>
        <v>-9.9999999999909051E-3</v>
      </c>
      <c r="P47">
        <v>112.55560329674623</v>
      </c>
      <c r="Q47">
        <v>44.998242256161873</v>
      </c>
      <c r="R47">
        <v>5.8397718839107844</v>
      </c>
      <c r="S47">
        <v>22.999101597593846</v>
      </c>
      <c r="T47">
        <v>69.607280965587279</v>
      </c>
      <c r="U47" s="114">
        <f t="shared" si="2"/>
        <v>256</v>
      </c>
      <c r="V47" s="112">
        <f t="shared" si="3"/>
        <v>0</v>
      </c>
      <c r="Y47">
        <f>BAWANA!AW47+BAWANA!AX47</f>
        <v>32</v>
      </c>
      <c r="Z47">
        <f>BAWANA!BD47+BAWANA!BE47</f>
        <v>32</v>
      </c>
      <c r="AA47">
        <f>BAWANA!X47+BAWANA!Y47</f>
        <v>32</v>
      </c>
      <c r="AB47">
        <f>BAWANA!AE47+BAWANA!AF47</f>
        <v>32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BAWANA!B48</f>
        <v>320</v>
      </c>
      <c r="C48">
        <f>BAWANA!C48</f>
        <v>0</v>
      </c>
      <c r="D48">
        <f>BAWANA!AL48</f>
        <v>256</v>
      </c>
      <c r="E48">
        <f>BAWANA!AM48</f>
        <v>0</v>
      </c>
      <c r="F48">
        <f t="shared" si="4"/>
        <v>256</v>
      </c>
      <c r="G48">
        <f t="shared" si="5"/>
        <v>256</v>
      </c>
      <c r="H48" s="112"/>
      <c r="I48">
        <f>BRPL_EOD!AI48+BRPL_EOD!AJ48</f>
        <v>112.56</v>
      </c>
      <c r="J48">
        <f>BYPL_EOD!AI48+BYPL_EOD!AJ48</f>
        <v>45</v>
      </c>
      <c r="K48">
        <f>MES_EOD!AI48+MES_EOD!AJ48</f>
        <v>5.84</v>
      </c>
      <c r="L48">
        <f>NDMC_EOD!AI48+NDMC_EOD!AJ48</f>
        <v>23</v>
      </c>
      <c r="M48">
        <f>TPDDL_EOD!AI48+TPDDL_EOD!AJ48</f>
        <v>69.61</v>
      </c>
      <c r="N48">
        <f t="shared" si="0"/>
        <v>256.01</v>
      </c>
      <c r="O48" s="112">
        <f t="shared" si="1"/>
        <v>-9.9999999999909051E-3</v>
      </c>
      <c r="P48">
        <v>112.55560329674623</v>
      </c>
      <c r="Q48">
        <v>44.998242256161873</v>
      </c>
      <c r="R48">
        <v>5.8397718839107844</v>
      </c>
      <c r="S48">
        <v>22.999101597593846</v>
      </c>
      <c r="T48">
        <v>69.607280965587279</v>
      </c>
      <c r="U48" s="114">
        <f t="shared" si="2"/>
        <v>256</v>
      </c>
      <c r="V48" s="112">
        <f t="shared" si="3"/>
        <v>0</v>
      </c>
      <c r="Y48">
        <f>BAWANA!AW48+BAWANA!AX48</f>
        <v>32</v>
      </c>
      <c r="Z48">
        <f>BAWANA!BD48+BAWANA!BE48</f>
        <v>32</v>
      </c>
      <c r="AA48">
        <f>BAWANA!X48+BAWANA!Y48</f>
        <v>32</v>
      </c>
      <c r="AB48">
        <f>BAWANA!AE48+BAWANA!AF48</f>
        <v>32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BAWANA!B49</f>
        <v>320</v>
      </c>
      <c r="C49">
        <f>BAWANA!C49</f>
        <v>0</v>
      </c>
      <c r="D49">
        <f>BAWANA!AL49</f>
        <v>256</v>
      </c>
      <c r="E49">
        <f>BAWANA!AM49</f>
        <v>0</v>
      </c>
      <c r="F49">
        <f t="shared" si="4"/>
        <v>256</v>
      </c>
      <c r="G49">
        <f t="shared" si="5"/>
        <v>256</v>
      </c>
      <c r="H49" s="112"/>
      <c r="I49">
        <f>BRPL_EOD!AI49+BRPL_EOD!AJ49</f>
        <v>112.56</v>
      </c>
      <c r="J49">
        <f>BYPL_EOD!AI49+BYPL_EOD!AJ49</f>
        <v>45</v>
      </c>
      <c r="K49">
        <f>MES_EOD!AI49+MES_EOD!AJ49</f>
        <v>5.84</v>
      </c>
      <c r="L49">
        <f>NDMC_EOD!AI49+NDMC_EOD!AJ49</f>
        <v>23</v>
      </c>
      <c r="M49">
        <f>TPDDL_EOD!AI49+TPDDL_EOD!AJ49</f>
        <v>69.61</v>
      </c>
      <c r="N49">
        <f t="shared" si="0"/>
        <v>256.01</v>
      </c>
      <c r="O49" s="112">
        <f t="shared" si="1"/>
        <v>-9.9999999999909051E-3</v>
      </c>
      <c r="P49">
        <v>112.55560329674623</v>
      </c>
      <c r="Q49">
        <v>44.998242256161873</v>
      </c>
      <c r="R49">
        <v>5.8397718839107844</v>
      </c>
      <c r="S49">
        <v>22.999101597593846</v>
      </c>
      <c r="T49">
        <v>69.607280965587279</v>
      </c>
      <c r="U49" s="114">
        <f t="shared" si="2"/>
        <v>256</v>
      </c>
      <c r="V49" s="112">
        <f t="shared" si="3"/>
        <v>0</v>
      </c>
      <c r="Y49">
        <f>BAWANA!AW49+BAWANA!AX49</f>
        <v>32</v>
      </c>
      <c r="Z49">
        <f>BAWANA!BD49+BAWANA!BE49</f>
        <v>32</v>
      </c>
      <c r="AA49">
        <f>BAWANA!X49+BAWANA!Y49</f>
        <v>32</v>
      </c>
      <c r="AB49">
        <f>BAWANA!AE49+BAWANA!AF49</f>
        <v>32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BAWANA!B50</f>
        <v>320</v>
      </c>
      <c r="C50">
        <f>BAWANA!C50</f>
        <v>0</v>
      </c>
      <c r="D50">
        <f>BAWANA!AL50</f>
        <v>256</v>
      </c>
      <c r="E50">
        <f>BAWANA!AM50</f>
        <v>0</v>
      </c>
      <c r="F50">
        <f t="shared" si="4"/>
        <v>256</v>
      </c>
      <c r="G50">
        <f t="shared" si="5"/>
        <v>256</v>
      </c>
      <c r="H50" s="112"/>
      <c r="I50">
        <f>BRPL_EOD!AI50+BRPL_EOD!AJ50</f>
        <v>112.56</v>
      </c>
      <c r="J50">
        <f>BYPL_EOD!AI50+BYPL_EOD!AJ50</f>
        <v>45</v>
      </c>
      <c r="K50">
        <f>MES_EOD!AI50+MES_EOD!AJ50</f>
        <v>5.84</v>
      </c>
      <c r="L50">
        <f>NDMC_EOD!AI50+NDMC_EOD!AJ50</f>
        <v>23</v>
      </c>
      <c r="M50">
        <f>TPDDL_EOD!AI50+TPDDL_EOD!AJ50</f>
        <v>69.61</v>
      </c>
      <c r="N50">
        <f t="shared" si="0"/>
        <v>256.01</v>
      </c>
      <c r="O50" s="112">
        <f t="shared" si="1"/>
        <v>-9.9999999999909051E-3</v>
      </c>
      <c r="P50">
        <v>112.55560329674623</v>
      </c>
      <c r="Q50">
        <v>44.998242256161873</v>
      </c>
      <c r="R50">
        <v>5.8397718839107844</v>
      </c>
      <c r="S50">
        <v>22.999101597593846</v>
      </c>
      <c r="T50">
        <v>69.607280965587279</v>
      </c>
      <c r="U50" s="114">
        <f t="shared" si="2"/>
        <v>256</v>
      </c>
      <c r="V50" s="112">
        <f t="shared" si="3"/>
        <v>0</v>
      </c>
      <c r="Y50">
        <f>BAWANA!AW50+BAWANA!AX50</f>
        <v>32</v>
      </c>
      <c r="Z50">
        <f>BAWANA!BD50+BAWANA!BE50</f>
        <v>32</v>
      </c>
      <c r="AA50">
        <f>BAWANA!X50+BAWANA!Y50</f>
        <v>32</v>
      </c>
      <c r="AB50">
        <f>BAWANA!AE50+BAWANA!AF50</f>
        <v>32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BAWANA!B51</f>
        <v>320</v>
      </c>
      <c r="C51">
        <f>BAWANA!C51</f>
        <v>0</v>
      </c>
      <c r="D51">
        <f>BAWANA!AL51</f>
        <v>256</v>
      </c>
      <c r="E51">
        <f>BAWANA!AM51</f>
        <v>0</v>
      </c>
      <c r="F51">
        <f t="shared" si="4"/>
        <v>256</v>
      </c>
      <c r="G51">
        <f t="shared" si="5"/>
        <v>256</v>
      </c>
      <c r="H51" s="112"/>
      <c r="I51">
        <f>BRPL_EOD!AI51+BRPL_EOD!AJ51</f>
        <v>112.56</v>
      </c>
      <c r="J51">
        <f>BYPL_EOD!AI51+BYPL_EOD!AJ51</f>
        <v>45</v>
      </c>
      <c r="K51">
        <f>MES_EOD!AI51+MES_EOD!AJ51</f>
        <v>5.84</v>
      </c>
      <c r="L51">
        <f>NDMC_EOD!AI51+NDMC_EOD!AJ51</f>
        <v>23</v>
      </c>
      <c r="M51">
        <f>TPDDL_EOD!AI51+TPDDL_EOD!AJ51</f>
        <v>69.61</v>
      </c>
      <c r="N51">
        <f t="shared" si="0"/>
        <v>256.01</v>
      </c>
      <c r="O51" s="112">
        <f t="shared" si="1"/>
        <v>-9.9999999999909051E-3</v>
      </c>
      <c r="P51">
        <v>112.55560329674623</v>
      </c>
      <c r="Q51">
        <v>44.998242256161873</v>
      </c>
      <c r="R51">
        <v>5.8397718839107844</v>
      </c>
      <c r="S51">
        <v>22.999101597593846</v>
      </c>
      <c r="T51">
        <v>69.607280965587279</v>
      </c>
      <c r="U51" s="114">
        <f t="shared" si="2"/>
        <v>256</v>
      </c>
      <c r="V51" s="112">
        <f t="shared" si="3"/>
        <v>0</v>
      </c>
      <c r="Y51">
        <f>BAWANA!AW51+BAWANA!AX51</f>
        <v>32</v>
      </c>
      <c r="Z51">
        <f>BAWANA!BD51+BAWANA!BE51</f>
        <v>32</v>
      </c>
      <c r="AA51">
        <f>BAWANA!X51+BAWANA!Y51</f>
        <v>32</v>
      </c>
      <c r="AB51">
        <f>BAWANA!AE51+BAWANA!AF51</f>
        <v>32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BAWANA!B52</f>
        <v>320</v>
      </c>
      <c r="C52">
        <f>BAWANA!C52</f>
        <v>0</v>
      </c>
      <c r="D52">
        <f>BAWANA!AL52</f>
        <v>256</v>
      </c>
      <c r="E52">
        <f>BAWANA!AM52</f>
        <v>0</v>
      </c>
      <c r="F52">
        <f t="shared" si="4"/>
        <v>256</v>
      </c>
      <c r="G52">
        <f t="shared" si="5"/>
        <v>256</v>
      </c>
      <c r="H52" s="112"/>
      <c r="I52">
        <f>BRPL_EOD!AI52+BRPL_EOD!AJ52</f>
        <v>132.16</v>
      </c>
      <c r="J52">
        <f>BYPL_EOD!AI52+BYPL_EOD!AJ52</f>
        <v>45</v>
      </c>
      <c r="K52">
        <f>MES_EOD!AI52+MES_EOD!AJ52</f>
        <v>5.84</v>
      </c>
      <c r="L52">
        <f>NDMC_EOD!AI52+NDMC_EOD!AJ52</f>
        <v>23</v>
      </c>
      <c r="M52">
        <f>TPDDL_EOD!AI52+TPDDL_EOD!AJ52</f>
        <v>50</v>
      </c>
      <c r="N52">
        <f t="shared" si="0"/>
        <v>256</v>
      </c>
      <c r="O52" s="112">
        <f t="shared" si="1"/>
        <v>0</v>
      </c>
      <c r="P52">
        <v>132.16</v>
      </c>
      <c r="Q52">
        <v>45</v>
      </c>
      <c r="R52">
        <v>5.84</v>
      </c>
      <c r="S52">
        <v>23</v>
      </c>
      <c r="T52">
        <v>50</v>
      </c>
      <c r="U52" s="114">
        <f t="shared" si="2"/>
        <v>256</v>
      </c>
      <c r="V52" s="112">
        <f t="shared" si="3"/>
        <v>0</v>
      </c>
      <c r="Y52">
        <f>BAWANA!AW52+BAWANA!AX52</f>
        <v>32</v>
      </c>
      <c r="Z52">
        <f>BAWANA!BD52+BAWANA!BE52</f>
        <v>32</v>
      </c>
      <c r="AA52">
        <f>BAWANA!X52+BAWANA!Y52</f>
        <v>32</v>
      </c>
      <c r="AB52">
        <f>BAWANA!AE52+BAWANA!AF52</f>
        <v>32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BAWANA!B53</f>
        <v>320</v>
      </c>
      <c r="C53">
        <f>BAWANA!C53</f>
        <v>0</v>
      </c>
      <c r="D53">
        <f>BAWANA!AL53</f>
        <v>256</v>
      </c>
      <c r="E53">
        <f>BAWANA!AM53</f>
        <v>0</v>
      </c>
      <c r="F53">
        <f t="shared" si="4"/>
        <v>256</v>
      </c>
      <c r="G53">
        <f t="shared" si="5"/>
        <v>256</v>
      </c>
      <c r="H53" s="112"/>
      <c r="I53">
        <f>BRPL_EOD!AI53+BRPL_EOD!AJ53</f>
        <v>132.16</v>
      </c>
      <c r="J53">
        <f>BYPL_EOD!AI53+BYPL_EOD!AJ53</f>
        <v>45</v>
      </c>
      <c r="K53">
        <f>MES_EOD!AI53+MES_EOD!AJ53</f>
        <v>5.84</v>
      </c>
      <c r="L53">
        <f>NDMC_EOD!AI53+NDMC_EOD!AJ53</f>
        <v>23</v>
      </c>
      <c r="M53">
        <f>TPDDL_EOD!AI53+TPDDL_EOD!AJ53</f>
        <v>50</v>
      </c>
      <c r="N53">
        <f t="shared" si="0"/>
        <v>256</v>
      </c>
      <c r="O53" s="112">
        <f t="shared" si="1"/>
        <v>0</v>
      </c>
      <c r="P53">
        <v>132.16</v>
      </c>
      <c r="Q53">
        <v>45</v>
      </c>
      <c r="R53">
        <v>5.84</v>
      </c>
      <c r="S53">
        <v>23</v>
      </c>
      <c r="T53">
        <v>50</v>
      </c>
      <c r="U53" s="114">
        <f t="shared" si="2"/>
        <v>256</v>
      </c>
      <c r="V53" s="112">
        <f t="shared" si="3"/>
        <v>0</v>
      </c>
      <c r="Y53">
        <f>BAWANA!AW53+BAWANA!AX53</f>
        <v>32</v>
      </c>
      <c r="Z53">
        <f>BAWANA!BD53+BAWANA!BE53</f>
        <v>32</v>
      </c>
      <c r="AA53">
        <f>BAWANA!X53+BAWANA!Y53</f>
        <v>32</v>
      </c>
      <c r="AB53">
        <f>BAWANA!AE53+BAWANA!AF53</f>
        <v>32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BAWANA!B54</f>
        <v>320</v>
      </c>
      <c r="C54">
        <f>BAWANA!C54</f>
        <v>0</v>
      </c>
      <c r="D54">
        <f>BAWANA!AL54</f>
        <v>256</v>
      </c>
      <c r="E54">
        <f>BAWANA!AM54</f>
        <v>0</v>
      </c>
      <c r="F54">
        <f t="shared" si="4"/>
        <v>256</v>
      </c>
      <c r="G54">
        <f t="shared" si="5"/>
        <v>256</v>
      </c>
      <c r="H54" s="112"/>
      <c r="I54">
        <f>BRPL_EOD!AI54+BRPL_EOD!AJ54</f>
        <v>132.16</v>
      </c>
      <c r="J54">
        <f>BYPL_EOD!AI54+BYPL_EOD!AJ54</f>
        <v>45</v>
      </c>
      <c r="K54">
        <f>MES_EOD!AI54+MES_EOD!AJ54</f>
        <v>5.84</v>
      </c>
      <c r="L54">
        <f>NDMC_EOD!AI54+NDMC_EOD!AJ54</f>
        <v>23</v>
      </c>
      <c r="M54">
        <f>TPDDL_EOD!AI54+TPDDL_EOD!AJ54</f>
        <v>50</v>
      </c>
      <c r="N54">
        <f t="shared" si="0"/>
        <v>256</v>
      </c>
      <c r="O54" s="112">
        <f t="shared" si="1"/>
        <v>0</v>
      </c>
      <c r="P54">
        <v>132.16</v>
      </c>
      <c r="Q54">
        <v>45</v>
      </c>
      <c r="R54">
        <v>5.84</v>
      </c>
      <c r="S54">
        <v>23</v>
      </c>
      <c r="T54">
        <v>50</v>
      </c>
      <c r="U54" s="114">
        <f t="shared" si="2"/>
        <v>256</v>
      </c>
      <c r="V54" s="112">
        <f t="shared" si="3"/>
        <v>0</v>
      </c>
      <c r="Y54">
        <f>BAWANA!AW54+BAWANA!AX54</f>
        <v>32</v>
      </c>
      <c r="Z54">
        <f>BAWANA!BD54+BAWANA!BE54</f>
        <v>32</v>
      </c>
      <c r="AA54">
        <f>BAWANA!X54+BAWANA!Y54</f>
        <v>32</v>
      </c>
      <c r="AB54">
        <f>BAWANA!AE54+BAWANA!AF54</f>
        <v>32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BAWANA!B55</f>
        <v>320</v>
      </c>
      <c r="C55">
        <f>BAWANA!C55</f>
        <v>0</v>
      </c>
      <c r="D55">
        <f>BAWANA!AL55</f>
        <v>256</v>
      </c>
      <c r="E55">
        <f>BAWANA!AM55</f>
        <v>0</v>
      </c>
      <c r="F55">
        <f t="shared" si="4"/>
        <v>256</v>
      </c>
      <c r="G55">
        <f t="shared" si="5"/>
        <v>256</v>
      </c>
      <c r="H55" s="112"/>
      <c r="I55">
        <f>BRPL_EOD!AI55+BRPL_EOD!AJ55</f>
        <v>132.16</v>
      </c>
      <c r="J55">
        <f>BYPL_EOD!AI55+BYPL_EOD!AJ55</f>
        <v>45</v>
      </c>
      <c r="K55">
        <f>MES_EOD!AI55+MES_EOD!AJ55</f>
        <v>5.84</v>
      </c>
      <c r="L55">
        <f>NDMC_EOD!AI55+NDMC_EOD!AJ55</f>
        <v>23</v>
      </c>
      <c r="M55">
        <f>TPDDL_EOD!AI55+TPDDL_EOD!AJ55</f>
        <v>50</v>
      </c>
      <c r="N55">
        <f t="shared" si="0"/>
        <v>256</v>
      </c>
      <c r="O55" s="112">
        <f t="shared" si="1"/>
        <v>0</v>
      </c>
      <c r="P55">
        <v>132.16</v>
      </c>
      <c r="Q55">
        <v>45</v>
      </c>
      <c r="R55">
        <v>5.84</v>
      </c>
      <c r="S55">
        <v>23</v>
      </c>
      <c r="T55">
        <v>50</v>
      </c>
      <c r="U55" s="114">
        <f t="shared" si="2"/>
        <v>256</v>
      </c>
      <c r="V55" s="112">
        <f t="shared" si="3"/>
        <v>0</v>
      </c>
      <c r="Y55">
        <f>BAWANA!AW55+BAWANA!AX55</f>
        <v>32</v>
      </c>
      <c r="Z55">
        <f>BAWANA!BD55+BAWANA!BE55</f>
        <v>32</v>
      </c>
      <c r="AA55">
        <f>BAWANA!X55+BAWANA!Y55</f>
        <v>32</v>
      </c>
      <c r="AB55">
        <f>BAWANA!AE55+BAWANA!AF55</f>
        <v>32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BAWANA!B56</f>
        <v>320</v>
      </c>
      <c r="C56">
        <f>BAWANA!C56</f>
        <v>0</v>
      </c>
      <c r="D56">
        <f>BAWANA!AL56</f>
        <v>256</v>
      </c>
      <c r="E56">
        <f>BAWANA!AM56</f>
        <v>0</v>
      </c>
      <c r="F56">
        <f t="shared" si="4"/>
        <v>256</v>
      </c>
      <c r="G56">
        <f t="shared" si="5"/>
        <v>256</v>
      </c>
      <c r="H56" s="112"/>
      <c r="I56">
        <f>BRPL_EOD!AI56+BRPL_EOD!AJ56</f>
        <v>132.16</v>
      </c>
      <c r="J56">
        <f>BYPL_EOD!AI56+BYPL_EOD!AJ56</f>
        <v>45</v>
      </c>
      <c r="K56">
        <f>MES_EOD!AI56+MES_EOD!AJ56</f>
        <v>5.84</v>
      </c>
      <c r="L56">
        <f>NDMC_EOD!AI56+NDMC_EOD!AJ56</f>
        <v>23</v>
      </c>
      <c r="M56">
        <f>TPDDL_EOD!AI56+TPDDL_EOD!AJ56</f>
        <v>50</v>
      </c>
      <c r="N56">
        <f t="shared" si="0"/>
        <v>256</v>
      </c>
      <c r="O56" s="112">
        <f t="shared" si="1"/>
        <v>0</v>
      </c>
      <c r="P56">
        <v>132.16</v>
      </c>
      <c r="Q56">
        <v>45</v>
      </c>
      <c r="R56">
        <v>5.84</v>
      </c>
      <c r="S56">
        <v>23</v>
      </c>
      <c r="T56">
        <v>50</v>
      </c>
      <c r="U56" s="114">
        <f t="shared" si="2"/>
        <v>256</v>
      </c>
      <c r="V56" s="112">
        <f t="shared" si="3"/>
        <v>0</v>
      </c>
      <c r="Y56">
        <f>BAWANA!AW56+BAWANA!AX56</f>
        <v>32</v>
      </c>
      <c r="Z56">
        <f>BAWANA!BD56+BAWANA!BE56</f>
        <v>32</v>
      </c>
      <c r="AA56">
        <f>BAWANA!X56+BAWANA!Y56</f>
        <v>32</v>
      </c>
      <c r="AB56">
        <f>BAWANA!AE56+BAWANA!AF56</f>
        <v>32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BAWANA!B57</f>
        <v>320</v>
      </c>
      <c r="C57">
        <f>BAWANA!C57</f>
        <v>0</v>
      </c>
      <c r="D57">
        <f>BAWANA!AL57</f>
        <v>262.16000000000003</v>
      </c>
      <c r="E57">
        <f>BAWANA!AM57</f>
        <v>0</v>
      </c>
      <c r="F57">
        <f t="shared" si="4"/>
        <v>256</v>
      </c>
      <c r="G57">
        <f t="shared" si="5"/>
        <v>262.16000000000003</v>
      </c>
      <c r="H57" s="112"/>
      <c r="I57">
        <f>BRPL_EOD!AI57+BRPL_EOD!AJ57</f>
        <v>134.61000000000001</v>
      </c>
      <c r="J57">
        <f>BYPL_EOD!AI57+BYPL_EOD!AJ57</f>
        <v>46.51</v>
      </c>
      <c r="K57">
        <f>MES_EOD!AI57+MES_EOD!AJ57</f>
        <v>5.84</v>
      </c>
      <c r="L57">
        <f>NDMC_EOD!AI57+NDMC_EOD!AJ57</f>
        <v>19</v>
      </c>
      <c r="M57">
        <f>TPDDL_EOD!AI57+TPDDL_EOD!AJ57</f>
        <v>56.2</v>
      </c>
      <c r="N57">
        <f t="shared" si="0"/>
        <v>262.16000000000003</v>
      </c>
      <c r="O57" s="112">
        <f t="shared" si="1"/>
        <v>0</v>
      </c>
      <c r="P57">
        <v>134.61000000000001</v>
      </c>
      <c r="Q57">
        <v>46.51</v>
      </c>
      <c r="R57">
        <v>5.84</v>
      </c>
      <c r="S57">
        <v>19</v>
      </c>
      <c r="T57">
        <v>56.2</v>
      </c>
      <c r="U57" s="114">
        <f t="shared" si="2"/>
        <v>262.16000000000003</v>
      </c>
      <c r="V57" s="112">
        <f t="shared" si="3"/>
        <v>0</v>
      </c>
      <c r="Y57">
        <f>BAWANA!AW57+BAWANA!AX57</f>
        <v>32</v>
      </c>
      <c r="Z57">
        <f>BAWANA!BD57+BAWANA!BE57</f>
        <v>25.84</v>
      </c>
      <c r="AA57">
        <f>BAWANA!X57+BAWANA!Y57</f>
        <v>32</v>
      </c>
      <c r="AB57">
        <f>BAWANA!AE57+BAWANA!AF57</f>
        <v>25.84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BAWANA!B58</f>
        <v>320</v>
      </c>
      <c r="C58">
        <f>BAWANA!C58</f>
        <v>0</v>
      </c>
      <c r="D58">
        <f>BAWANA!AL58</f>
        <v>262.16000000000003</v>
      </c>
      <c r="E58">
        <f>BAWANA!AM58</f>
        <v>0</v>
      </c>
      <c r="F58">
        <f t="shared" si="4"/>
        <v>256</v>
      </c>
      <c r="G58">
        <f t="shared" si="5"/>
        <v>262.16000000000003</v>
      </c>
      <c r="H58" s="112"/>
      <c r="I58">
        <f>BRPL_EOD!AI58+BRPL_EOD!AJ58</f>
        <v>134.61000000000001</v>
      </c>
      <c r="J58">
        <f>BYPL_EOD!AI58+BYPL_EOD!AJ58</f>
        <v>46.51</v>
      </c>
      <c r="K58">
        <f>MES_EOD!AI58+MES_EOD!AJ58</f>
        <v>5.84</v>
      </c>
      <c r="L58">
        <f>NDMC_EOD!AI58+NDMC_EOD!AJ58</f>
        <v>19</v>
      </c>
      <c r="M58">
        <f>TPDDL_EOD!AI58+TPDDL_EOD!AJ58</f>
        <v>56.2</v>
      </c>
      <c r="N58">
        <f t="shared" si="0"/>
        <v>262.16000000000003</v>
      </c>
      <c r="O58" s="112">
        <f t="shared" si="1"/>
        <v>0</v>
      </c>
      <c r="P58">
        <v>134.61000000000001</v>
      </c>
      <c r="Q58">
        <v>46.51</v>
      </c>
      <c r="R58">
        <v>5.84</v>
      </c>
      <c r="S58">
        <v>19</v>
      </c>
      <c r="T58">
        <v>56.2</v>
      </c>
      <c r="U58" s="114">
        <f t="shared" si="2"/>
        <v>262.16000000000003</v>
      </c>
      <c r="V58" s="112">
        <f t="shared" si="3"/>
        <v>0</v>
      </c>
      <c r="Y58">
        <f>BAWANA!AW58+BAWANA!AX58</f>
        <v>32</v>
      </c>
      <c r="Z58">
        <f>BAWANA!BD58+BAWANA!BE58</f>
        <v>25.84</v>
      </c>
      <c r="AA58">
        <f>BAWANA!X58+BAWANA!Y58</f>
        <v>32</v>
      </c>
      <c r="AB58">
        <f>BAWANA!AE58+BAWANA!AF58</f>
        <v>25.84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BAWANA!B59</f>
        <v>320</v>
      </c>
      <c r="C59">
        <f>BAWANA!C59</f>
        <v>0</v>
      </c>
      <c r="D59">
        <f>BAWANA!AL59</f>
        <v>262.16000000000003</v>
      </c>
      <c r="E59">
        <f>BAWANA!AM59</f>
        <v>0</v>
      </c>
      <c r="F59">
        <f t="shared" si="4"/>
        <v>256</v>
      </c>
      <c r="G59">
        <f t="shared" si="5"/>
        <v>262.16000000000003</v>
      </c>
      <c r="H59" s="112"/>
      <c r="I59">
        <f>BRPL_EOD!AI59+BRPL_EOD!AJ59</f>
        <v>134.61000000000001</v>
      </c>
      <c r="J59">
        <f>BYPL_EOD!AI59+BYPL_EOD!AJ59</f>
        <v>46.51</v>
      </c>
      <c r="K59">
        <f>MES_EOD!AI59+MES_EOD!AJ59</f>
        <v>5.84</v>
      </c>
      <c r="L59">
        <f>NDMC_EOD!AI59+NDMC_EOD!AJ59</f>
        <v>19</v>
      </c>
      <c r="M59">
        <f>TPDDL_EOD!AI59+TPDDL_EOD!AJ59</f>
        <v>56.2</v>
      </c>
      <c r="N59">
        <f t="shared" si="0"/>
        <v>262.16000000000003</v>
      </c>
      <c r="O59" s="112">
        <f t="shared" si="1"/>
        <v>0</v>
      </c>
      <c r="P59">
        <v>134.61000000000001</v>
      </c>
      <c r="Q59">
        <v>46.51</v>
      </c>
      <c r="R59">
        <v>5.84</v>
      </c>
      <c r="S59">
        <v>19</v>
      </c>
      <c r="T59">
        <v>56.2</v>
      </c>
      <c r="U59" s="114">
        <f t="shared" si="2"/>
        <v>262.16000000000003</v>
      </c>
      <c r="V59" s="112">
        <f t="shared" si="3"/>
        <v>0</v>
      </c>
      <c r="Y59">
        <f>BAWANA!AW59+BAWANA!AX59</f>
        <v>32</v>
      </c>
      <c r="Z59">
        <f>BAWANA!BD59+BAWANA!BE59</f>
        <v>25.84</v>
      </c>
      <c r="AA59">
        <f>BAWANA!X59+BAWANA!Y59</f>
        <v>32</v>
      </c>
      <c r="AB59">
        <f>BAWANA!AE59+BAWANA!AF59</f>
        <v>25.84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BAWANA!B60</f>
        <v>320</v>
      </c>
      <c r="C60">
        <f>BAWANA!C60</f>
        <v>0</v>
      </c>
      <c r="D60">
        <f>BAWANA!AL60</f>
        <v>262.16000000000003</v>
      </c>
      <c r="E60">
        <f>BAWANA!AM60</f>
        <v>0</v>
      </c>
      <c r="F60">
        <f t="shared" si="4"/>
        <v>256</v>
      </c>
      <c r="G60">
        <f t="shared" si="5"/>
        <v>262.16000000000003</v>
      </c>
      <c r="H60" s="112"/>
      <c r="I60">
        <f>BRPL_EOD!AI60+BRPL_EOD!AJ60</f>
        <v>134.61000000000001</v>
      </c>
      <c r="J60">
        <f>BYPL_EOD!AI60+BYPL_EOD!AJ60</f>
        <v>46.51</v>
      </c>
      <c r="K60">
        <f>MES_EOD!AI60+MES_EOD!AJ60</f>
        <v>5.84</v>
      </c>
      <c r="L60">
        <f>NDMC_EOD!AI60+NDMC_EOD!AJ60</f>
        <v>19</v>
      </c>
      <c r="M60">
        <f>TPDDL_EOD!AI60+TPDDL_EOD!AJ60</f>
        <v>56.2</v>
      </c>
      <c r="N60">
        <f t="shared" si="0"/>
        <v>262.16000000000003</v>
      </c>
      <c r="O60" s="112">
        <f t="shared" si="1"/>
        <v>0</v>
      </c>
      <c r="P60">
        <v>134.61000000000001</v>
      </c>
      <c r="Q60">
        <v>46.51</v>
      </c>
      <c r="R60">
        <v>5.84</v>
      </c>
      <c r="S60">
        <v>19</v>
      </c>
      <c r="T60">
        <v>56.2</v>
      </c>
      <c r="U60" s="114">
        <f t="shared" si="2"/>
        <v>262.16000000000003</v>
      </c>
      <c r="V60" s="112">
        <f t="shared" si="3"/>
        <v>0</v>
      </c>
      <c r="Y60">
        <f>BAWANA!AW60+BAWANA!AX60</f>
        <v>32</v>
      </c>
      <c r="Z60">
        <f>BAWANA!BD60+BAWANA!BE60</f>
        <v>25.84</v>
      </c>
      <c r="AA60">
        <f>BAWANA!X60+BAWANA!Y60</f>
        <v>32</v>
      </c>
      <c r="AB60">
        <f>BAWANA!AE60+BAWANA!AF60</f>
        <v>25.84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BAWANA!B61</f>
        <v>320</v>
      </c>
      <c r="C61">
        <f>BAWANA!C61</f>
        <v>0</v>
      </c>
      <c r="D61">
        <f>BAWANA!AL61</f>
        <v>266.44000000000005</v>
      </c>
      <c r="E61">
        <f>BAWANA!AM61</f>
        <v>0</v>
      </c>
      <c r="F61">
        <f t="shared" si="4"/>
        <v>256</v>
      </c>
      <c r="G61">
        <f t="shared" si="5"/>
        <v>266.44000000000005</v>
      </c>
      <c r="H61" s="112"/>
      <c r="I61">
        <f>BRPL_EOD!AI61+BRPL_EOD!AJ61</f>
        <v>134.61000000000001</v>
      </c>
      <c r="J61">
        <f>BYPL_EOD!AI61+BYPL_EOD!AJ61</f>
        <v>48.2</v>
      </c>
      <c r="K61">
        <f>MES_EOD!AI61+MES_EOD!AJ61</f>
        <v>5.84</v>
      </c>
      <c r="L61">
        <f>NDMC_EOD!AI61+NDMC_EOD!AJ61</f>
        <v>19.54</v>
      </c>
      <c r="M61">
        <f>TPDDL_EOD!AI61+TPDDL_EOD!AJ61</f>
        <v>58.25</v>
      </c>
      <c r="N61">
        <f t="shared" si="0"/>
        <v>266.44</v>
      </c>
      <c r="O61" s="112">
        <f t="shared" si="1"/>
        <v>0</v>
      </c>
      <c r="P61">
        <v>134.61000000000004</v>
      </c>
      <c r="Q61">
        <v>48.20000000000001</v>
      </c>
      <c r="R61">
        <v>5.8400000000000007</v>
      </c>
      <c r="S61">
        <v>19.540000000000003</v>
      </c>
      <c r="T61">
        <v>58.250000000000014</v>
      </c>
      <c r="U61" s="114">
        <f t="shared" si="2"/>
        <v>266.44000000000005</v>
      </c>
      <c r="V61" s="112">
        <f t="shared" si="3"/>
        <v>0</v>
      </c>
      <c r="Y61">
        <f>BAWANA!AW61+BAWANA!AX61</f>
        <v>26.78</v>
      </c>
      <c r="Z61">
        <f>BAWANA!BD61+BAWANA!BE61</f>
        <v>26.78</v>
      </c>
      <c r="AA61">
        <f>BAWANA!X61+BAWANA!Y61</f>
        <v>26.78</v>
      </c>
      <c r="AB61">
        <f>BAWANA!AE61+BAWANA!AF61</f>
        <v>26.78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BAWANA!B62</f>
        <v>320</v>
      </c>
      <c r="C62">
        <f>BAWANA!C62</f>
        <v>0</v>
      </c>
      <c r="D62">
        <f>BAWANA!AL62</f>
        <v>266.44000000000005</v>
      </c>
      <c r="E62">
        <f>BAWANA!AM62</f>
        <v>0</v>
      </c>
      <c r="F62">
        <f t="shared" si="4"/>
        <v>256</v>
      </c>
      <c r="G62">
        <f t="shared" si="5"/>
        <v>266.44000000000005</v>
      </c>
      <c r="H62" s="112"/>
      <c r="I62">
        <f>BRPL_EOD!AI62+BRPL_EOD!AJ62</f>
        <v>134.61000000000001</v>
      </c>
      <c r="J62">
        <f>BYPL_EOD!AI62+BYPL_EOD!AJ62</f>
        <v>48.2</v>
      </c>
      <c r="K62">
        <f>MES_EOD!AI62+MES_EOD!AJ62</f>
        <v>5.84</v>
      </c>
      <c r="L62">
        <f>NDMC_EOD!AI62+NDMC_EOD!AJ62</f>
        <v>19.54</v>
      </c>
      <c r="M62">
        <f>TPDDL_EOD!AI62+TPDDL_EOD!AJ62</f>
        <v>58.25</v>
      </c>
      <c r="N62">
        <f t="shared" si="0"/>
        <v>266.44</v>
      </c>
      <c r="O62" s="112">
        <f t="shared" si="1"/>
        <v>0</v>
      </c>
      <c r="P62">
        <v>134.61000000000004</v>
      </c>
      <c r="Q62">
        <v>48.20000000000001</v>
      </c>
      <c r="R62">
        <v>5.8400000000000007</v>
      </c>
      <c r="S62">
        <v>19.540000000000003</v>
      </c>
      <c r="T62">
        <v>58.250000000000014</v>
      </c>
      <c r="U62" s="114">
        <f t="shared" si="2"/>
        <v>266.44000000000005</v>
      </c>
      <c r="V62" s="112">
        <f t="shared" si="3"/>
        <v>0</v>
      </c>
      <c r="Y62">
        <f>BAWANA!AW62+BAWANA!AX62</f>
        <v>26.78</v>
      </c>
      <c r="Z62">
        <f>BAWANA!BD62+BAWANA!BE62</f>
        <v>26.78</v>
      </c>
      <c r="AA62">
        <f>BAWANA!X62+BAWANA!Y62</f>
        <v>26.78</v>
      </c>
      <c r="AB62">
        <f>BAWANA!AE62+BAWANA!AF62</f>
        <v>26.78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BAWANA!B63</f>
        <v>320</v>
      </c>
      <c r="C63">
        <f>BAWANA!C63</f>
        <v>0</v>
      </c>
      <c r="D63">
        <f>BAWANA!AL63</f>
        <v>262.16000000000003</v>
      </c>
      <c r="E63">
        <f>BAWANA!AM63</f>
        <v>0</v>
      </c>
      <c r="F63">
        <f t="shared" si="4"/>
        <v>256</v>
      </c>
      <c r="G63">
        <f t="shared" si="5"/>
        <v>262.16000000000003</v>
      </c>
      <c r="H63" s="112"/>
      <c r="I63">
        <f>BRPL_EOD!AI63+BRPL_EOD!AJ63</f>
        <v>134.61000000000001</v>
      </c>
      <c r="J63">
        <f>BYPL_EOD!AI63+BYPL_EOD!AJ63</f>
        <v>46.51</v>
      </c>
      <c r="K63">
        <f>MES_EOD!AI63+MES_EOD!AJ63</f>
        <v>5.84</v>
      </c>
      <c r="L63">
        <f>NDMC_EOD!AI63+NDMC_EOD!AJ63</f>
        <v>19</v>
      </c>
      <c r="M63">
        <f>TPDDL_EOD!AI63+TPDDL_EOD!AJ63</f>
        <v>56.2</v>
      </c>
      <c r="N63">
        <f t="shared" si="0"/>
        <v>262.16000000000003</v>
      </c>
      <c r="O63" s="112">
        <f t="shared" si="1"/>
        <v>0</v>
      </c>
      <c r="P63">
        <v>134.61000000000001</v>
      </c>
      <c r="Q63">
        <v>46.51</v>
      </c>
      <c r="R63">
        <v>5.84</v>
      </c>
      <c r="S63">
        <v>19</v>
      </c>
      <c r="T63">
        <v>56.2</v>
      </c>
      <c r="U63" s="114">
        <f t="shared" si="2"/>
        <v>262.16000000000003</v>
      </c>
      <c r="V63" s="112">
        <f t="shared" si="3"/>
        <v>0</v>
      </c>
      <c r="Y63">
        <f>BAWANA!AW63+BAWANA!AX63</f>
        <v>25.84</v>
      </c>
      <c r="Z63">
        <f>BAWANA!BD63+BAWANA!BE63</f>
        <v>32</v>
      </c>
      <c r="AA63">
        <f>BAWANA!X63+BAWANA!Y63</f>
        <v>25.84</v>
      </c>
      <c r="AB63">
        <f>BAWANA!AE63+BAWANA!AF63</f>
        <v>32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BAWANA!B64</f>
        <v>320</v>
      </c>
      <c r="C64">
        <f>BAWANA!C64</f>
        <v>0</v>
      </c>
      <c r="D64">
        <f>BAWANA!AL64</f>
        <v>262.16000000000003</v>
      </c>
      <c r="E64">
        <f>BAWANA!AM64</f>
        <v>0</v>
      </c>
      <c r="F64">
        <f t="shared" si="4"/>
        <v>256</v>
      </c>
      <c r="G64">
        <f t="shared" si="5"/>
        <v>262.16000000000003</v>
      </c>
      <c r="H64" s="112"/>
      <c r="I64">
        <f>BRPL_EOD!AI64+BRPL_EOD!AJ64</f>
        <v>134.61000000000001</v>
      </c>
      <c r="J64">
        <f>BYPL_EOD!AI64+BYPL_EOD!AJ64</f>
        <v>46.51</v>
      </c>
      <c r="K64">
        <f>MES_EOD!AI64+MES_EOD!AJ64</f>
        <v>5.84</v>
      </c>
      <c r="L64">
        <f>NDMC_EOD!AI64+NDMC_EOD!AJ64</f>
        <v>19</v>
      </c>
      <c r="M64">
        <f>TPDDL_EOD!AI64+TPDDL_EOD!AJ64</f>
        <v>56.2</v>
      </c>
      <c r="N64">
        <f t="shared" si="0"/>
        <v>262.16000000000003</v>
      </c>
      <c r="O64" s="112">
        <f t="shared" si="1"/>
        <v>0</v>
      </c>
      <c r="P64">
        <v>134.61000000000001</v>
      </c>
      <c r="Q64">
        <v>46.51</v>
      </c>
      <c r="R64">
        <v>5.84</v>
      </c>
      <c r="S64">
        <v>19</v>
      </c>
      <c r="T64">
        <v>56.2</v>
      </c>
      <c r="U64" s="114">
        <f t="shared" si="2"/>
        <v>262.16000000000003</v>
      </c>
      <c r="V64" s="112">
        <f t="shared" si="3"/>
        <v>0</v>
      </c>
      <c r="Y64">
        <f>BAWANA!AW64+BAWANA!AX64</f>
        <v>25.84</v>
      </c>
      <c r="Z64">
        <f>BAWANA!BD64+BAWANA!BE64</f>
        <v>32</v>
      </c>
      <c r="AA64">
        <f>BAWANA!X64+BAWANA!Y64</f>
        <v>25.84</v>
      </c>
      <c r="AB64">
        <f>BAWANA!AE64+BAWANA!AF64</f>
        <v>32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BAWANA!B65</f>
        <v>320</v>
      </c>
      <c r="C65">
        <f>BAWANA!C65</f>
        <v>0</v>
      </c>
      <c r="D65">
        <f>BAWANA!AL65</f>
        <v>262.16000000000003</v>
      </c>
      <c r="E65">
        <f>BAWANA!AM65</f>
        <v>0</v>
      </c>
      <c r="F65">
        <f t="shared" si="4"/>
        <v>256</v>
      </c>
      <c r="G65">
        <f t="shared" si="5"/>
        <v>262.16000000000003</v>
      </c>
      <c r="H65" s="112"/>
      <c r="I65">
        <f>BRPL_EOD!AI65+BRPL_EOD!AJ65</f>
        <v>134.61000000000001</v>
      </c>
      <c r="J65">
        <f>BYPL_EOD!AI65+BYPL_EOD!AJ65</f>
        <v>46.51</v>
      </c>
      <c r="K65">
        <f>MES_EOD!AI65+MES_EOD!AJ65</f>
        <v>5.84</v>
      </c>
      <c r="L65">
        <f>NDMC_EOD!AI65+NDMC_EOD!AJ65</f>
        <v>19</v>
      </c>
      <c r="M65">
        <f>TPDDL_EOD!AI65+TPDDL_EOD!AJ65</f>
        <v>56.2</v>
      </c>
      <c r="N65">
        <f t="shared" si="0"/>
        <v>262.16000000000003</v>
      </c>
      <c r="O65" s="112">
        <f t="shared" si="1"/>
        <v>0</v>
      </c>
      <c r="P65">
        <v>134.61000000000001</v>
      </c>
      <c r="Q65">
        <v>46.51</v>
      </c>
      <c r="R65">
        <v>5.84</v>
      </c>
      <c r="S65">
        <v>19</v>
      </c>
      <c r="T65">
        <v>56.2</v>
      </c>
      <c r="U65" s="114">
        <f t="shared" si="2"/>
        <v>262.16000000000003</v>
      </c>
      <c r="V65" s="112">
        <f t="shared" si="3"/>
        <v>0</v>
      </c>
      <c r="Y65">
        <f>BAWANA!AW65+BAWANA!AX65</f>
        <v>25.84</v>
      </c>
      <c r="Z65">
        <f>BAWANA!BD65+BAWANA!BE65</f>
        <v>32</v>
      </c>
      <c r="AA65">
        <f>BAWANA!X65+BAWANA!Y65</f>
        <v>25.84</v>
      </c>
      <c r="AB65">
        <f>BAWANA!AE65+BAWANA!AF65</f>
        <v>32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BAWANA!B66</f>
        <v>320</v>
      </c>
      <c r="C66">
        <f>BAWANA!C66</f>
        <v>0</v>
      </c>
      <c r="D66">
        <f>BAWANA!AL66</f>
        <v>262.16000000000003</v>
      </c>
      <c r="E66">
        <f>BAWANA!AM66</f>
        <v>0</v>
      </c>
      <c r="F66">
        <f t="shared" si="4"/>
        <v>256</v>
      </c>
      <c r="G66">
        <f t="shared" si="5"/>
        <v>262.16000000000003</v>
      </c>
      <c r="H66" s="112"/>
      <c r="I66">
        <f>BRPL_EOD!AI66+BRPL_EOD!AJ66</f>
        <v>134.61000000000001</v>
      </c>
      <c r="J66">
        <f>BYPL_EOD!AI66+BYPL_EOD!AJ66</f>
        <v>46.51</v>
      </c>
      <c r="K66">
        <f>MES_EOD!AI66+MES_EOD!AJ66</f>
        <v>5.84</v>
      </c>
      <c r="L66">
        <f>NDMC_EOD!AI66+NDMC_EOD!AJ66</f>
        <v>19</v>
      </c>
      <c r="M66">
        <f>TPDDL_EOD!AI66+TPDDL_EOD!AJ66</f>
        <v>56.2</v>
      </c>
      <c r="N66">
        <f t="shared" si="0"/>
        <v>262.16000000000003</v>
      </c>
      <c r="O66" s="112">
        <f t="shared" si="1"/>
        <v>0</v>
      </c>
      <c r="P66">
        <v>134.61000000000001</v>
      </c>
      <c r="Q66">
        <v>46.51</v>
      </c>
      <c r="R66">
        <v>5.84</v>
      </c>
      <c r="S66">
        <v>19</v>
      </c>
      <c r="T66">
        <v>56.2</v>
      </c>
      <c r="U66" s="114">
        <f t="shared" si="2"/>
        <v>262.16000000000003</v>
      </c>
      <c r="V66" s="112">
        <f t="shared" si="3"/>
        <v>0</v>
      </c>
      <c r="Y66">
        <f>BAWANA!AW66+BAWANA!AX66</f>
        <v>25.84</v>
      </c>
      <c r="Z66">
        <f>BAWANA!BD66+BAWANA!BE66</f>
        <v>32</v>
      </c>
      <c r="AA66">
        <f>BAWANA!X66+BAWANA!Y66</f>
        <v>25.84</v>
      </c>
      <c r="AB66">
        <f>BAWANA!AE66+BAWANA!AF66</f>
        <v>32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BAWANA!B67</f>
        <v>320</v>
      </c>
      <c r="C67">
        <f>BAWANA!C67</f>
        <v>0</v>
      </c>
      <c r="D67">
        <f>BAWANA!AL67</f>
        <v>256</v>
      </c>
      <c r="E67">
        <f>BAWANA!AM67</f>
        <v>0</v>
      </c>
      <c r="F67">
        <f t="shared" si="4"/>
        <v>256</v>
      </c>
      <c r="G67">
        <f t="shared" si="5"/>
        <v>256</v>
      </c>
      <c r="H67" s="112"/>
      <c r="I67">
        <f>BRPL_EOD!AI67+BRPL_EOD!AJ67</f>
        <v>134.61000000000001</v>
      </c>
      <c r="J67">
        <f>BYPL_EOD!AI67+BYPL_EOD!AJ67</f>
        <v>45</v>
      </c>
      <c r="K67">
        <f>MES_EOD!AI67+MES_EOD!AJ67</f>
        <v>5.84</v>
      </c>
      <c r="L67">
        <f>NDMC_EOD!AI67+NDMC_EOD!AJ67</f>
        <v>19</v>
      </c>
      <c r="M67">
        <f>TPDDL_EOD!AI67+TPDDL_EOD!AJ67</f>
        <v>51.55</v>
      </c>
      <c r="N67">
        <f t="shared" ref="N67:N98" si="7">SUM(I67:M67)</f>
        <v>256</v>
      </c>
      <c r="O67" s="112">
        <f t="shared" ref="O67:O98" si="8">G67-N67</f>
        <v>0</v>
      </c>
      <c r="P67">
        <v>134.61000000000001</v>
      </c>
      <c r="Q67">
        <v>45</v>
      </c>
      <c r="R67">
        <v>5.84</v>
      </c>
      <c r="S67">
        <v>19</v>
      </c>
      <c r="T67">
        <v>51.55</v>
      </c>
      <c r="U67" s="114">
        <f t="shared" ref="U67:U98" si="9">SUM(P67:T67)</f>
        <v>256</v>
      </c>
      <c r="V67" s="112">
        <f t="shared" ref="V67:V99" si="10">G67-U67</f>
        <v>0</v>
      </c>
      <c r="Y67">
        <f>BAWANA!AW67+BAWANA!AX67</f>
        <v>32</v>
      </c>
      <c r="Z67">
        <f>BAWANA!BD67+BAWANA!BE67</f>
        <v>32</v>
      </c>
      <c r="AA67">
        <f>BAWANA!X67+BAWANA!Y67</f>
        <v>32</v>
      </c>
      <c r="AB67">
        <f>BAWANA!AE67+BAWANA!AF67</f>
        <v>32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BAWANA!B68</f>
        <v>320</v>
      </c>
      <c r="C68">
        <f>BAWANA!C68</f>
        <v>0</v>
      </c>
      <c r="D68">
        <f>BAWANA!AL68</f>
        <v>256</v>
      </c>
      <c r="E68">
        <f>BAWANA!AM68</f>
        <v>0</v>
      </c>
      <c r="F68">
        <f t="shared" ref="F68:F98" si="11">(B68+C68)*0.8</f>
        <v>256</v>
      </c>
      <c r="G68">
        <f t="shared" ref="G68:G98" si="12">(D68+E68)</f>
        <v>256</v>
      </c>
      <c r="H68" s="112"/>
      <c r="I68">
        <f>BRPL_EOD!AI68+BRPL_EOD!AJ68</f>
        <v>134.61000000000001</v>
      </c>
      <c r="J68">
        <f>BYPL_EOD!AI68+BYPL_EOD!AJ68</f>
        <v>45</v>
      </c>
      <c r="K68">
        <f>MES_EOD!AI68+MES_EOD!AJ68</f>
        <v>5.84</v>
      </c>
      <c r="L68">
        <f>NDMC_EOD!AI68+NDMC_EOD!AJ68</f>
        <v>19</v>
      </c>
      <c r="M68">
        <f>TPDDL_EOD!AI68+TPDDL_EOD!AJ68</f>
        <v>51.55</v>
      </c>
      <c r="N68">
        <f t="shared" si="7"/>
        <v>256</v>
      </c>
      <c r="O68" s="112">
        <f t="shared" si="8"/>
        <v>0</v>
      </c>
      <c r="P68">
        <v>134.61000000000001</v>
      </c>
      <c r="Q68">
        <v>45</v>
      </c>
      <c r="R68">
        <v>5.84</v>
      </c>
      <c r="S68">
        <v>19</v>
      </c>
      <c r="T68">
        <v>51.55</v>
      </c>
      <c r="U68" s="114">
        <f t="shared" si="9"/>
        <v>256</v>
      </c>
      <c r="V68" s="112">
        <f t="shared" si="10"/>
        <v>0</v>
      </c>
      <c r="Y68">
        <f>BAWANA!AW68+BAWANA!AX68</f>
        <v>32</v>
      </c>
      <c r="Z68">
        <f>BAWANA!BD68+BAWANA!BE68</f>
        <v>32</v>
      </c>
      <c r="AA68">
        <f>BAWANA!X68+BAWANA!Y68</f>
        <v>32</v>
      </c>
      <c r="AB68">
        <f>BAWANA!AE68+BAWANA!AF68</f>
        <v>32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BAWANA!B69</f>
        <v>320</v>
      </c>
      <c r="C69">
        <f>BAWANA!C69</f>
        <v>0</v>
      </c>
      <c r="D69">
        <f>BAWANA!AL69</f>
        <v>256</v>
      </c>
      <c r="E69">
        <f>BAWANA!AM69</f>
        <v>0</v>
      </c>
      <c r="F69">
        <f t="shared" si="11"/>
        <v>256</v>
      </c>
      <c r="G69">
        <f t="shared" si="12"/>
        <v>256</v>
      </c>
      <c r="H69" s="112"/>
      <c r="I69">
        <f>BRPL_EOD!AI69+BRPL_EOD!AJ69</f>
        <v>134.61000000000001</v>
      </c>
      <c r="J69">
        <f>BYPL_EOD!AI69+BYPL_EOD!AJ69</f>
        <v>45</v>
      </c>
      <c r="K69">
        <f>MES_EOD!AI69+MES_EOD!AJ69</f>
        <v>5.84</v>
      </c>
      <c r="L69">
        <f>NDMC_EOD!AI69+NDMC_EOD!AJ69</f>
        <v>19</v>
      </c>
      <c r="M69">
        <f>TPDDL_EOD!AI69+TPDDL_EOD!AJ69</f>
        <v>51.55</v>
      </c>
      <c r="N69">
        <f t="shared" si="7"/>
        <v>256</v>
      </c>
      <c r="O69" s="112">
        <f t="shared" si="8"/>
        <v>0</v>
      </c>
      <c r="P69">
        <v>134.61000000000001</v>
      </c>
      <c r="Q69">
        <v>45</v>
      </c>
      <c r="R69">
        <v>5.84</v>
      </c>
      <c r="S69">
        <v>19</v>
      </c>
      <c r="T69">
        <v>51.55</v>
      </c>
      <c r="U69" s="114">
        <f t="shared" si="9"/>
        <v>256</v>
      </c>
      <c r="V69" s="112">
        <f t="shared" si="10"/>
        <v>0</v>
      </c>
      <c r="Y69">
        <f>BAWANA!AW69+BAWANA!AX69</f>
        <v>32</v>
      </c>
      <c r="Z69">
        <f>BAWANA!BD69+BAWANA!BE69</f>
        <v>32</v>
      </c>
      <c r="AA69">
        <f>BAWANA!X69+BAWANA!Y69</f>
        <v>32</v>
      </c>
      <c r="AB69">
        <f>BAWANA!AE69+BAWANA!AF69</f>
        <v>32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BAWANA!B70</f>
        <v>320</v>
      </c>
      <c r="C70">
        <f>BAWANA!C70</f>
        <v>0</v>
      </c>
      <c r="D70">
        <f>BAWANA!AL70</f>
        <v>256</v>
      </c>
      <c r="E70">
        <f>BAWANA!AM70</f>
        <v>0</v>
      </c>
      <c r="F70">
        <f t="shared" si="11"/>
        <v>256</v>
      </c>
      <c r="G70">
        <f t="shared" si="12"/>
        <v>256</v>
      </c>
      <c r="H70" s="112"/>
      <c r="I70">
        <f>BRPL_EOD!AI70+BRPL_EOD!AJ70</f>
        <v>116.56</v>
      </c>
      <c r="J70">
        <f>BYPL_EOD!AI70+BYPL_EOD!AJ70</f>
        <v>45</v>
      </c>
      <c r="K70">
        <f>MES_EOD!AI70+MES_EOD!AJ70</f>
        <v>5.84</v>
      </c>
      <c r="L70">
        <f>NDMC_EOD!AI70+NDMC_EOD!AJ70</f>
        <v>19</v>
      </c>
      <c r="M70">
        <f>TPDDL_EOD!AI70+TPDDL_EOD!AJ70</f>
        <v>69.61</v>
      </c>
      <c r="N70">
        <f t="shared" si="7"/>
        <v>256.01</v>
      </c>
      <c r="O70" s="112">
        <f t="shared" si="8"/>
        <v>-9.9999999999909051E-3</v>
      </c>
      <c r="P70">
        <v>116.5554470528495</v>
      </c>
      <c r="Q70">
        <v>44.998242256161873</v>
      </c>
      <c r="R70">
        <v>5.8397718839107844</v>
      </c>
      <c r="S70">
        <v>18.999257841490568</v>
      </c>
      <c r="T70">
        <v>69.607280965587279</v>
      </c>
      <c r="U70" s="114">
        <f t="shared" si="9"/>
        <v>255.99999999999997</v>
      </c>
      <c r="V70" s="112">
        <f t="shared" si="10"/>
        <v>0</v>
      </c>
      <c r="Y70">
        <f>BAWANA!AW70+BAWANA!AX70</f>
        <v>32</v>
      </c>
      <c r="Z70">
        <f>BAWANA!BD70+BAWANA!BE70</f>
        <v>32</v>
      </c>
      <c r="AA70">
        <f>BAWANA!X70+BAWANA!Y70</f>
        <v>32</v>
      </c>
      <c r="AB70">
        <f>BAWANA!AE70+BAWANA!AF70</f>
        <v>32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BAWANA!B71</f>
        <v>320</v>
      </c>
      <c r="C71">
        <f>BAWANA!C71</f>
        <v>0</v>
      </c>
      <c r="D71">
        <f>BAWANA!AL71</f>
        <v>256</v>
      </c>
      <c r="E71">
        <f>BAWANA!AM71</f>
        <v>0</v>
      </c>
      <c r="F71">
        <f t="shared" si="11"/>
        <v>256</v>
      </c>
      <c r="G71">
        <f t="shared" si="12"/>
        <v>256</v>
      </c>
      <c r="H71" s="112"/>
      <c r="I71">
        <f>BRPL_EOD!AI71+BRPL_EOD!AJ71</f>
        <v>116.56</v>
      </c>
      <c r="J71">
        <f>BYPL_EOD!AI71+BYPL_EOD!AJ71</f>
        <v>45</v>
      </c>
      <c r="K71">
        <f>MES_EOD!AI71+MES_EOD!AJ71</f>
        <v>5.84</v>
      </c>
      <c r="L71">
        <f>NDMC_EOD!AI71+NDMC_EOD!AJ71</f>
        <v>19</v>
      </c>
      <c r="M71">
        <f>TPDDL_EOD!AI71+TPDDL_EOD!AJ71</f>
        <v>69.61</v>
      </c>
      <c r="N71">
        <f t="shared" si="7"/>
        <v>256.01</v>
      </c>
      <c r="O71" s="112">
        <f t="shared" si="8"/>
        <v>-9.9999999999909051E-3</v>
      </c>
      <c r="P71">
        <v>116.5554470528495</v>
      </c>
      <c r="Q71">
        <v>44.998242256161873</v>
      </c>
      <c r="R71">
        <v>5.8397718839107844</v>
      </c>
      <c r="S71">
        <v>18.999257841490568</v>
      </c>
      <c r="T71">
        <v>69.607280965587279</v>
      </c>
      <c r="U71" s="114">
        <f t="shared" si="9"/>
        <v>255.99999999999997</v>
      </c>
      <c r="V71" s="112">
        <f t="shared" si="10"/>
        <v>0</v>
      </c>
      <c r="Y71">
        <f>BAWANA!AW71+BAWANA!AX71</f>
        <v>32</v>
      </c>
      <c r="Z71">
        <f>BAWANA!BD71+BAWANA!BE71</f>
        <v>32</v>
      </c>
      <c r="AA71">
        <f>BAWANA!X71+BAWANA!Y71</f>
        <v>32</v>
      </c>
      <c r="AB71">
        <f>BAWANA!AE71+BAWANA!AF71</f>
        <v>32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BAWANA!B72</f>
        <v>320</v>
      </c>
      <c r="C72">
        <f>BAWANA!C72</f>
        <v>0</v>
      </c>
      <c r="D72">
        <f>BAWANA!AL72</f>
        <v>256</v>
      </c>
      <c r="E72">
        <f>BAWANA!AM72</f>
        <v>0</v>
      </c>
      <c r="F72">
        <f t="shared" si="11"/>
        <v>256</v>
      </c>
      <c r="G72">
        <f t="shared" si="12"/>
        <v>256</v>
      </c>
      <c r="H72" s="112"/>
      <c r="I72">
        <f>BRPL_EOD!AI72+BRPL_EOD!AJ72</f>
        <v>116.56</v>
      </c>
      <c r="J72">
        <f>BYPL_EOD!AI72+BYPL_EOD!AJ72</f>
        <v>45</v>
      </c>
      <c r="K72">
        <f>MES_EOD!AI72+MES_EOD!AJ72</f>
        <v>5.84</v>
      </c>
      <c r="L72">
        <f>NDMC_EOD!AI72+NDMC_EOD!AJ72</f>
        <v>19</v>
      </c>
      <c r="M72">
        <f>TPDDL_EOD!AI72+TPDDL_EOD!AJ72</f>
        <v>69.61</v>
      </c>
      <c r="N72">
        <f t="shared" si="7"/>
        <v>256.01</v>
      </c>
      <c r="O72" s="112">
        <f t="shared" si="8"/>
        <v>-9.9999999999909051E-3</v>
      </c>
      <c r="P72">
        <v>116.5554470528495</v>
      </c>
      <c r="Q72">
        <v>44.998242256161873</v>
      </c>
      <c r="R72">
        <v>5.8397718839107844</v>
      </c>
      <c r="S72">
        <v>18.999257841490568</v>
      </c>
      <c r="T72">
        <v>69.607280965587279</v>
      </c>
      <c r="U72" s="114">
        <f t="shared" si="9"/>
        <v>255.99999999999997</v>
      </c>
      <c r="V72" s="112">
        <f t="shared" si="10"/>
        <v>0</v>
      </c>
      <c r="Y72">
        <f>BAWANA!AW72+BAWANA!AX72</f>
        <v>32</v>
      </c>
      <c r="Z72">
        <f>BAWANA!BD72+BAWANA!BE72</f>
        <v>32</v>
      </c>
      <c r="AA72">
        <f>BAWANA!X72+BAWANA!Y72</f>
        <v>32</v>
      </c>
      <c r="AB72">
        <f>BAWANA!AE72+BAWANA!AF72</f>
        <v>32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BAWANA!B73</f>
        <v>320</v>
      </c>
      <c r="C73">
        <f>BAWANA!C73</f>
        <v>0</v>
      </c>
      <c r="D73">
        <f>BAWANA!AL73</f>
        <v>256</v>
      </c>
      <c r="E73">
        <f>BAWANA!AM73</f>
        <v>0</v>
      </c>
      <c r="F73">
        <f t="shared" si="11"/>
        <v>256</v>
      </c>
      <c r="G73">
        <f t="shared" si="12"/>
        <v>256</v>
      </c>
      <c r="H73" s="112"/>
      <c r="I73">
        <f>BRPL_EOD!AI73+BRPL_EOD!AJ73</f>
        <v>102.56</v>
      </c>
      <c r="J73">
        <f>BYPL_EOD!AI73+BYPL_EOD!AJ73</f>
        <v>55</v>
      </c>
      <c r="K73">
        <f>MES_EOD!AI73+MES_EOD!AJ73</f>
        <v>5.84</v>
      </c>
      <c r="L73">
        <f>NDMC_EOD!AI73+NDMC_EOD!AJ73</f>
        <v>23</v>
      </c>
      <c r="M73">
        <f>TPDDL_EOD!AI73+TPDDL_EOD!AJ73</f>
        <v>69.61</v>
      </c>
      <c r="N73">
        <f t="shared" si="7"/>
        <v>256.01</v>
      </c>
      <c r="O73" s="112">
        <f t="shared" si="8"/>
        <v>-9.9999999999909051E-3</v>
      </c>
      <c r="P73">
        <v>102.55599390648803</v>
      </c>
      <c r="Q73">
        <v>54.997851646420067</v>
      </c>
      <c r="R73">
        <v>5.8397718839107844</v>
      </c>
      <c r="S73">
        <v>22.999101597593846</v>
      </c>
      <c r="T73">
        <v>69.607280965587279</v>
      </c>
      <c r="U73" s="114">
        <f t="shared" si="9"/>
        <v>255.99999999999997</v>
      </c>
      <c r="V73" s="112">
        <f t="shared" si="10"/>
        <v>0</v>
      </c>
      <c r="Y73">
        <f>BAWANA!AW73+BAWANA!AX73</f>
        <v>32</v>
      </c>
      <c r="Z73">
        <f>BAWANA!BD73+BAWANA!BE73</f>
        <v>32</v>
      </c>
      <c r="AA73">
        <f>BAWANA!X73+BAWANA!Y73</f>
        <v>32</v>
      </c>
      <c r="AB73">
        <f>BAWANA!AE73+BAWANA!AF73</f>
        <v>32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BAWANA!B74</f>
        <v>320</v>
      </c>
      <c r="C74">
        <f>BAWANA!C74</f>
        <v>0</v>
      </c>
      <c r="D74">
        <f>BAWANA!AL74</f>
        <v>256</v>
      </c>
      <c r="E74">
        <f>BAWANA!AM74</f>
        <v>0</v>
      </c>
      <c r="F74">
        <f t="shared" si="11"/>
        <v>256</v>
      </c>
      <c r="G74">
        <f t="shared" si="12"/>
        <v>256</v>
      </c>
      <c r="H74" s="112"/>
      <c r="I74">
        <f>BRPL_EOD!AI74+BRPL_EOD!AJ74</f>
        <v>102.56</v>
      </c>
      <c r="J74">
        <f>BYPL_EOD!AI74+BYPL_EOD!AJ74</f>
        <v>55</v>
      </c>
      <c r="K74">
        <f>MES_EOD!AI74+MES_EOD!AJ74</f>
        <v>5.84</v>
      </c>
      <c r="L74">
        <f>NDMC_EOD!AI74+NDMC_EOD!AJ74</f>
        <v>23</v>
      </c>
      <c r="M74">
        <f>TPDDL_EOD!AI74+TPDDL_EOD!AJ74</f>
        <v>69.61</v>
      </c>
      <c r="N74">
        <f t="shared" si="7"/>
        <v>256.01</v>
      </c>
      <c r="O74" s="112">
        <f t="shared" si="8"/>
        <v>-9.9999999999909051E-3</v>
      </c>
      <c r="P74">
        <v>102.55599390648803</v>
      </c>
      <c r="Q74">
        <v>54.997851646420067</v>
      </c>
      <c r="R74">
        <v>5.8397718839107844</v>
      </c>
      <c r="S74">
        <v>22.999101597593846</v>
      </c>
      <c r="T74">
        <v>69.607280965587279</v>
      </c>
      <c r="U74" s="114">
        <f t="shared" si="9"/>
        <v>255.99999999999997</v>
      </c>
      <c r="V74" s="112">
        <f t="shared" si="10"/>
        <v>0</v>
      </c>
      <c r="Y74">
        <f>BAWANA!AW74+BAWANA!AX74</f>
        <v>32</v>
      </c>
      <c r="Z74">
        <f>BAWANA!BD74+BAWANA!BE74</f>
        <v>32</v>
      </c>
      <c r="AA74">
        <f>BAWANA!X74+BAWANA!Y74</f>
        <v>32</v>
      </c>
      <c r="AB74">
        <f>BAWANA!AE74+BAWANA!AF74</f>
        <v>32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BAWANA!B75</f>
        <v>320</v>
      </c>
      <c r="C75">
        <f>BAWANA!C75</f>
        <v>0</v>
      </c>
      <c r="D75">
        <f>BAWANA!AL75</f>
        <v>256</v>
      </c>
      <c r="E75">
        <f>BAWANA!AM75</f>
        <v>0</v>
      </c>
      <c r="F75">
        <f t="shared" si="11"/>
        <v>256</v>
      </c>
      <c r="G75">
        <f t="shared" si="12"/>
        <v>256</v>
      </c>
      <c r="H75" s="112"/>
      <c r="I75">
        <f>BRPL_EOD!AI75+BRPL_EOD!AJ75</f>
        <v>102.56</v>
      </c>
      <c r="J75">
        <f>BYPL_EOD!AI75+BYPL_EOD!AJ75</f>
        <v>55</v>
      </c>
      <c r="K75">
        <f>MES_EOD!AI75+MES_EOD!AJ75</f>
        <v>5.84</v>
      </c>
      <c r="L75">
        <f>NDMC_EOD!AI75+NDMC_EOD!AJ75</f>
        <v>23</v>
      </c>
      <c r="M75">
        <f>TPDDL_EOD!AI75+TPDDL_EOD!AJ75</f>
        <v>69.61</v>
      </c>
      <c r="N75">
        <f t="shared" si="7"/>
        <v>256.01</v>
      </c>
      <c r="O75" s="112">
        <f t="shared" si="8"/>
        <v>-9.9999999999909051E-3</v>
      </c>
      <c r="P75">
        <v>102.55599390648803</v>
      </c>
      <c r="Q75">
        <v>54.997851646420067</v>
      </c>
      <c r="R75">
        <v>5.8397718839107844</v>
      </c>
      <c r="S75">
        <v>22.999101597593846</v>
      </c>
      <c r="T75">
        <v>69.607280965587279</v>
      </c>
      <c r="U75" s="114">
        <f t="shared" si="9"/>
        <v>255.99999999999997</v>
      </c>
      <c r="V75" s="112">
        <f t="shared" si="10"/>
        <v>0</v>
      </c>
      <c r="Y75">
        <f>BAWANA!AW75+BAWANA!AX75</f>
        <v>32</v>
      </c>
      <c r="Z75">
        <f>BAWANA!BD75+BAWANA!BE75</f>
        <v>32</v>
      </c>
      <c r="AA75">
        <f>BAWANA!X75+BAWANA!Y75</f>
        <v>32</v>
      </c>
      <c r="AB75">
        <f>BAWANA!AE75+BAWANA!AF75</f>
        <v>32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BAWANA!B76</f>
        <v>320</v>
      </c>
      <c r="C76">
        <f>BAWANA!C76</f>
        <v>0</v>
      </c>
      <c r="D76">
        <f>BAWANA!AL76</f>
        <v>256</v>
      </c>
      <c r="E76">
        <f>BAWANA!AM76</f>
        <v>0</v>
      </c>
      <c r="F76">
        <f t="shared" si="11"/>
        <v>256</v>
      </c>
      <c r="G76">
        <f t="shared" si="12"/>
        <v>256</v>
      </c>
      <c r="H76" s="112"/>
      <c r="I76">
        <f>BRPL_EOD!AI76+BRPL_EOD!AJ76</f>
        <v>102.56</v>
      </c>
      <c r="J76">
        <f>BYPL_EOD!AI76+BYPL_EOD!AJ76</f>
        <v>55</v>
      </c>
      <c r="K76">
        <f>MES_EOD!AI76+MES_EOD!AJ76</f>
        <v>5.84</v>
      </c>
      <c r="L76">
        <f>NDMC_EOD!AI76+NDMC_EOD!AJ76</f>
        <v>23</v>
      </c>
      <c r="M76">
        <f>TPDDL_EOD!AI76+TPDDL_EOD!AJ76</f>
        <v>69.61</v>
      </c>
      <c r="N76">
        <f t="shared" si="7"/>
        <v>256.01</v>
      </c>
      <c r="O76" s="112">
        <f t="shared" si="8"/>
        <v>-9.9999999999909051E-3</v>
      </c>
      <c r="P76">
        <v>102.55599390648803</v>
      </c>
      <c r="Q76">
        <v>54.997851646420067</v>
      </c>
      <c r="R76">
        <v>5.8397718839107844</v>
      </c>
      <c r="S76">
        <v>22.999101597593846</v>
      </c>
      <c r="T76">
        <v>69.607280965587279</v>
      </c>
      <c r="U76" s="114">
        <f t="shared" si="9"/>
        <v>255.99999999999997</v>
      </c>
      <c r="V76" s="112">
        <f t="shared" si="10"/>
        <v>0</v>
      </c>
      <c r="Y76">
        <f>BAWANA!AW76+BAWANA!AX76</f>
        <v>32</v>
      </c>
      <c r="Z76">
        <f>BAWANA!BD76+BAWANA!BE76</f>
        <v>32</v>
      </c>
      <c r="AA76">
        <f>BAWANA!X76+BAWANA!Y76</f>
        <v>32</v>
      </c>
      <c r="AB76">
        <f>BAWANA!AE76+BAWANA!AF76</f>
        <v>32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BAWANA!B77</f>
        <v>320</v>
      </c>
      <c r="C77">
        <f>BAWANA!C77</f>
        <v>0</v>
      </c>
      <c r="D77">
        <f>BAWANA!AL77</f>
        <v>256</v>
      </c>
      <c r="E77">
        <f>BAWANA!AM77</f>
        <v>0</v>
      </c>
      <c r="F77">
        <f t="shared" si="11"/>
        <v>256</v>
      </c>
      <c r="G77">
        <f t="shared" si="12"/>
        <v>256</v>
      </c>
      <c r="H77" s="112"/>
      <c r="I77">
        <f>BRPL_EOD!AI77+BRPL_EOD!AJ77</f>
        <v>102.56</v>
      </c>
      <c r="J77">
        <f>BYPL_EOD!AI77+BYPL_EOD!AJ77</f>
        <v>55</v>
      </c>
      <c r="K77">
        <f>MES_EOD!AI77+MES_EOD!AJ77</f>
        <v>5.84</v>
      </c>
      <c r="L77">
        <f>NDMC_EOD!AI77+NDMC_EOD!AJ77</f>
        <v>23</v>
      </c>
      <c r="M77">
        <f>TPDDL_EOD!AI77+TPDDL_EOD!AJ77</f>
        <v>69.61</v>
      </c>
      <c r="N77">
        <f t="shared" si="7"/>
        <v>256.01</v>
      </c>
      <c r="O77" s="112">
        <f t="shared" si="8"/>
        <v>-9.9999999999909051E-3</v>
      </c>
      <c r="P77">
        <v>102.55599390648803</v>
      </c>
      <c r="Q77">
        <v>54.997851646420067</v>
      </c>
      <c r="R77">
        <v>5.8397718839107844</v>
      </c>
      <c r="S77">
        <v>22.999101597593846</v>
      </c>
      <c r="T77">
        <v>69.607280965587279</v>
      </c>
      <c r="U77" s="114">
        <f t="shared" si="9"/>
        <v>255.99999999999997</v>
      </c>
      <c r="V77" s="112">
        <f t="shared" si="10"/>
        <v>0</v>
      </c>
      <c r="Y77">
        <f>BAWANA!AW77+BAWANA!AX77</f>
        <v>32</v>
      </c>
      <c r="Z77">
        <f>BAWANA!BD77+BAWANA!BE77</f>
        <v>32</v>
      </c>
      <c r="AA77">
        <f>BAWANA!X77+BAWANA!Y77</f>
        <v>32</v>
      </c>
      <c r="AB77">
        <f>BAWANA!AE77+BAWANA!AF77</f>
        <v>32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BAWANA!B78</f>
        <v>320</v>
      </c>
      <c r="C78">
        <f>BAWANA!C78</f>
        <v>0</v>
      </c>
      <c r="D78">
        <f>BAWANA!AL78</f>
        <v>256</v>
      </c>
      <c r="E78">
        <f>BAWANA!AM78</f>
        <v>0</v>
      </c>
      <c r="F78">
        <f t="shared" si="11"/>
        <v>256</v>
      </c>
      <c r="G78">
        <f t="shared" si="12"/>
        <v>256</v>
      </c>
      <c r="H78" s="112"/>
      <c r="I78">
        <f>BRPL_EOD!AI78+BRPL_EOD!AJ78</f>
        <v>102.56</v>
      </c>
      <c r="J78">
        <f>BYPL_EOD!AI78+BYPL_EOD!AJ78</f>
        <v>55</v>
      </c>
      <c r="K78">
        <f>MES_EOD!AI78+MES_EOD!AJ78</f>
        <v>5.84</v>
      </c>
      <c r="L78">
        <f>NDMC_EOD!AI78+NDMC_EOD!AJ78</f>
        <v>23</v>
      </c>
      <c r="M78">
        <f>TPDDL_EOD!AI78+TPDDL_EOD!AJ78</f>
        <v>69.61</v>
      </c>
      <c r="N78">
        <f t="shared" si="7"/>
        <v>256.01</v>
      </c>
      <c r="O78" s="112">
        <f t="shared" si="8"/>
        <v>-9.9999999999909051E-3</v>
      </c>
      <c r="P78">
        <v>102.55599390648803</v>
      </c>
      <c r="Q78">
        <v>54.997851646420067</v>
      </c>
      <c r="R78">
        <v>5.8397718839107844</v>
      </c>
      <c r="S78">
        <v>22.999101597593846</v>
      </c>
      <c r="T78">
        <v>69.607280965587279</v>
      </c>
      <c r="U78" s="114">
        <f t="shared" si="9"/>
        <v>255.99999999999997</v>
      </c>
      <c r="V78" s="112">
        <f t="shared" si="10"/>
        <v>0</v>
      </c>
      <c r="Y78">
        <f>BAWANA!AW78+BAWANA!AX78</f>
        <v>32</v>
      </c>
      <c r="Z78">
        <f>BAWANA!BD78+BAWANA!BE78</f>
        <v>32</v>
      </c>
      <c r="AA78">
        <f>BAWANA!X78+BAWANA!Y78</f>
        <v>32</v>
      </c>
      <c r="AB78">
        <f>BAWANA!AE78+BAWANA!AF78</f>
        <v>32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BAWANA!B79</f>
        <v>320</v>
      </c>
      <c r="C79">
        <f>BAWANA!C79</f>
        <v>0</v>
      </c>
      <c r="D79">
        <f>BAWANA!AL79</f>
        <v>256</v>
      </c>
      <c r="E79">
        <f>BAWANA!AM79</f>
        <v>0</v>
      </c>
      <c r="F79">
        <f t="shared" si="11"/>
        <v>256</v>
      </c>
      <c r="G79">
        <f t="shared" si="12"/>
        <v>256</v>
      </c>
      <c r="H79" s="112"/>
      <c r="I79">
        <f>BRPL_EOD!AI79+BRPL_EOD!AJ79</f>
        <v>102.56</v>
      </c>
      <c r="J79">
        <f>BYPL_EOD!AI79+BYPL_EOD!AJ79</f>
        <v>55</v>
      </c>
      <c r="K79">
        <f>MES_EOD!AI79+MES_EOD!AJ79</f>
        <v>5.84</v>
      </c>
      <c r="L79">
        <f>NDMC_EOD!AI79+NDMC_EOD!AJ79</f>
        <v>23</v>
      </c>
      <c r="M79">
        <f>TPDDL_EOD!AI79+TPDDL_EOD!AJ79</f>
        <v>69.61</v>
      </c>
      <c r="N79">
        <f t="shared" si="7"/>
        <v>256.01</v>
      </c>
      <c r="O79" s="112">
        <f t="shared" si="8"/>
        <v>-9.9999999999909051E-3</v>
      </c>
      <c r="P79">
        <v>102.55599390648803</v>
      </c>
      <c r="Q79">
        <v>54.997851646420067</v>
      </c>
      <c r="R79">
        <v>5.8397718839107844</v>
      </c>
      <c r="S79">
        <v>22.999101597593846</v>
      </c>
      <c r="T79">
        <v>69.607280965587279</v>
      </c>
      <c r="U79" s="114">
        <f t="shared" si="9"/>
        <v>255.99999999999997</v>
      </c>
      <c r="V79" s="112">
        <f t="shared" si="10"/>
        <v>0</v>
      </c>
      <c r="Y79">
        <f>BAWANA!AW79+BAWANA!AX79</f>
        <v>32</v>
      </c>
      <c r="Z79">
        <f>BAWANA!BD79+BAWANA!BE79</f>
        <v>32</v>
      </c>
      <c r="AA79">
        <f>BAWANA!X79+BAWANA!Y79</f>
        <v>32</v>
      </c>
      <c r="AB79">
        <f>BAWANA!AE79+BAWANA!AF79</f>
        <v>32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BAWANA!B80</f>
        <v>320</v>
      </c>
      <c r="C80">
        <f>BAWANA!C80</f>
        <v>0</v>
      </c>
      <c r="D80">
        <f>BAWANA!AL80</f>
        <v>256</v>
      </c>
      <c r="E80">
        <f>BAWANA!AM80</f>
        <v>0</v>
      </c>
      <c r="F80">
        <f t="shared" si="11"/>
        <v>256</v>
      </c>
      <c r="G80">
        <f t="shared" si="12"/>
        <v>256</v>
      </c>
      <c r="H80" s="112"/>
      <c r="I80">
        <f>BRPL_EOD!AI80+BRPL_EOD!AJ80</f>
        <v>102.56</v>
      </c>
      <c r="J80">
        <f>BYPL_EOD!AI80+BYPL_EOD!AJ80</f>
        <v>55</v>
      </c>
      <c r="K80">
        <f>MES_EOD!AI80+MES_EOD!AJ80</f>
        <v>5.84</v>
      </c>
      <c r="L80">
        <f>NDMC_EOD!AI80+NDMC_EOD!AJ80</f>
        <v>23</v>
      </c>
      <c r="M80">
        <f>TPDDL_EOD!AI80+TPDDL_EOD!AJ80</f>
        <v>69.61</v>
      </c>
      <c r="N80">
        <f t="shared" si="7"/>
        <v>256.01</v>
      </c>
      <c r="O80" s="112">
        <f t="shared" si="8"/>
        <v>-9.9999999999909051E-3</v>
      </c>
      <c r="P80">
        <v>102.55599390648803</v>
      </c>
      <c r="Q80">
        <v>54.997851646420067</v>
      </c>
      <c r="R80">
        <v>5.8397718839107844</v>
      </c>
      <c r="S80">
        <v>22.999101597593846</v>
      </c>
      <c r="T80">
        <v>69.607280965587279</v>
      </c>
      <c r="U80" s="114">
        <f t="shared" si="9"/>
        <v>255.99999999999997</v>
      </c>
      <c r="V80" s="112">
        <f t="shared" si="10"/>
        <v>0</v>
      </c>
      <c r="Y80">
        <f>BAWANA!AW80+BAWANA!AX80</f>
        <v>32</v>
      </c>
      <c r="Z80">
        <f>BAWANA!BD80+BAWANA!BE80</f>
        <v>32</v>
      </c>
      <c r="AA80">
        <f>BAWANA!X80+BAWANA!Y80</f>
        <v>32</v>
      </c>
      <c r="AB80">
        <f>BAWANA!AE80+BAWANA!AF80</f>
        <v>32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BAWANA!B81</f>
        <v>320</v>
      </c>
      <c r="C81">
        <f>BAWANA!C81</f>
        <v>0</v>
      </c>
      <c r="D81">
        <f>BAWANA!AL81</f>
        <v>256</v>
      </c>
      <c r="E81">
        <f>BAWANA!AM81</f>
        <v>0</v>
      </c>
      <c r="F81">
        <f t="shared" si="11"/>
        <v>256</v>
      </c>
      <c r="G81">
        <f t="shared" si="12"/>
        <v>256</v>
      </c>
      <c r="H81" s="112"/>
      <c r="I81">
        <f>BRPL_EOD!AI81+BRPL_EOD!AJ81</f>
        <v>102.56</v>
      </c>
      <c r="J81">
        <f>BYPL_EOD!AI81+BYPL_EOD!AJ81</f>
        <v>55</v>
      </c>
      <c r="K81">
        <f>MES_EOD!AI81+MES_EOD!AJ81</f>
        <v>5.84</v>
      </c>
      <c r="L81">
        <f>NDMC_EOD!AI81+NDMC_EOD!AJ81</f>
        <v>23</v>
      </c>
      <c r="M81">
        <f>TPDDL_EOD!AI81+TPDDL_EOD!AJ81</f>
        <v>69.61</v>
      </c>
      <c r="N81">
        <f t="shared" si="7"/>
        <v>256.01</v>
      </c>
      <c r="O81" s="112">
        <f t="shared" si="8"/>
        <v>-9.9999999999909051E-3</v>
      </c>
      <c r="P81">
        <v>102.55599390648803</v>
      </c>
      <c r="Q81">
        <v>54.997851646420067</v>
      </c>
      <c r="R81">
        <v>5.8397718839107844</v>
      </c>
      <c r="S81">
        <v>22.999101597593846</v>
      </c>
      <c r="T81">
        <v>69.607280965587279</v>
      </c>
      <c r="U81" s="114">
        <f t="shared" si="9"/>
        <v>255.99999999999997</v>
      </c>
      <c r="V81" s="112">
        <f t="shared" si="10"/>
        <v>0</v>
      </c>
      <c r="Y81">
        <f>BAWANA!AW81+BAWANA!AX81</f>
        <v>32</v>
      </c>
      <c r="Z81">
        <f>BAWANA!BD81+BAWANA!BE81</f>
        <v>32</v>
      </c>
      <c r="AA81">
        <f>BAWANA!X81+BAWANA!Y81</f>
        <v>32</v>
      </c>
      <c r="AB81">
        <f>BAWANA!AE81+BAWANA!AF81</f>
        <v>32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BAWANA!B82</f>
        <v>320</v>
      </c>
      <c r="C82">
        <f>BAWANA!C82</f>
        <v>0</v>
      </c>
      <c r="D82">
        <f>BAWANA!AL82</f>
        <v>256</v>
      </c>
      <c r="E82">
        <f>BAWANA!AM82</f>
        <v>0</v>
      </c>
      <c r="F82">
        <f t="shared" si="11"/>
        <v>256</v>
      </c>
      <c r="G82">
        <f t="shared" si="12"/>
        <v>256</v>
      </c>
      <c r="H82" s="112"/>
      <c r="I82">
        <f>BRPL_EOD!AI82+BRPL_EOD!AJ82</f>
        <v>102.56</v>
      </c>
      <c r="J82">
        <f>BYPL_EOD!AI82+BYPL_EOD!AJ82</f>
        <v>55</v>
      </c>
      <c r="K82">
        <f>MES_EOD!AI82+MES_EOD!AJ82</f>
        <v>5.84</v>
      </c>
      <c r="L82">
        <f>NDMC_EOD!AI82+NDMC_EOD!AJ82</f>
        <v>23</v>
      </c>
      <c r="M82">
        <f>TPDDL_EOD!AI82+TPDDL_EOD!AJ82</f>
        <v>69.61</v>
      </c>
      <c r="N82">
        <f t="shared" si="7"/>
        <v>256.01</v>
      </c>
      <c r="O82" s="112">
        <f t="shared" si="8"/>
        <v>-9.9999999999909051E-3</v>
      </c>
      <c r="P82">
        <v>102.55599390648803</v>
      </c>
      <c r="Q82">
        <v>54.997851646420067</v>
      </c>
      <c r="R82">
        <v>5.8397718839107844</v>
      </c>
      <c r="S82">
        <v>22.999101597593846</v>
      </c>
      <c r="T82">
        <v>69.607280965587279</v>
      </c>
      <c r="U82" s="114">
        <f t="shared" si="9"/>
        <v>255.99999999999997</v>
      </c>
      <c r="V82" s="112">
        <f t="shared" si="10"/>
        <v>0</v>
      </c>
      <c r="Y82">
        <f>BAWANA!AW82+BAWANA!AX82</f>
        <v>32</v>
      </c>
      <c r="Z82">
        <f>BAWANA!BD82+BAWANA!BE82</f>
        <v>32</v>
      </c>
      <c r="AA82">
        <f>BAWANA!X82+BAWANA!Y82</f>
        <v>32</v>
      </c>
      <c r="AB82">
        <f>BAWANA!AE82+BAWANA!AF82</f>
        <v>32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BAWANA!B83</f>
        <v>320</v>
      </c>
      <c r="C83">
        <f>BAWANA!C83</f>
        <v>0</v>
      </c>
      <c r="D83">
        <f>BAWANA!AL83</f>
        <v>256</v>
      </c>
      <c r="E83">
        <f>BAWANA!AM83</f>
        <v>0</v>
      </c>
      <c r="F83">
        <f t="shared" si="11"/>
        <v>256</v>
      </c>
      <c r="G83">
        <f t="shared" si="12"/>
        <v>256</v>
      </c>
      <c r="H83" s="112"/>
      <c r="I83">
        <f>BRPL_EOD!AI83+BRPL_EOD!AJ83</f>
        <v>102.56</v>
      </c>
      <c r="J83">
        <f>BYPL_EOD!AI83+BYPL_EOD!AJ83</f>
        <v>55</v>
      </c>
      <c r="K83">
        <f>MES_EOD!AI83+MES_EOD!AJ83</f>
        <v>5.84</v>
      </c>
      <c r="L83">
        <f>NDMC_EOD!AI83+NDMC_EOD!AJ83</f>
        <v>23</v>
      </c>
      <c r="M83">
        <f>TPDDL_EOD!AI83+TPDDL_EOD!AJ83</f>
        <v>69.61</v>
      </c>
      <c r="N83">
        <f t="shared" si="7"/>
        <v>256.01</v>
      </c>
      <c r="O83" s="112">
        <f t="shared" si="8"/>
        <v>-9.9999999999909051E-3</v>
      </c>
      <c r="P83">
        <v>102.55599390648803</v>
      </c>
      <c r="Q83">
        <v>54.997851646420067</v>
      </c>
      <c r="R83">
        <v>5.8397718839107844</v>
      </c>
      <c r="S83">
        <v>22.999101597593846</v>
      </c>
      <c r="T83">
        <v>69.607280965587279</v>
      </c>
      <c r="U83" s="114">
        <f t="shared" si="9"/>
        <v>255.99999999999997</v>
      </c>
      <c r="V83" s="112">
        <f t="shared" si="10"/>
        <v>0</v>
      </c>
      <c r="Y83">
        <f>BAWANA!AW83+BAWANA!AX83</f>
        <v>32</v>
      </c>
      <c r="Z83">
        <f>BAWANA!BD83+BAWANA!BE83</f>
        <v>32</v>
      </c>
      <c r="AA83">
        <f>BAWANA!X83+BAWANA!Y83</f>
        <v>32</v>
      </c>
      <c r="AB83">
        <f>BAWANA!AE83+BAWANA!AF83</f>
        <v>32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BAWANA!B84</f>
        <v>320</v>
      </c>
      <c r="C84">
        <f>BAWANA!C84</f>
        <v>0</v>
      </c>
      <c r="D84">
        <f>BAWANA!AL84</f>
        <v>256</v>
      </c>
      <c r="E84">
        <f>BAWANA!AM84</f>
        <v>0</v>
      </c>
      <c r="F84">
        <f t="shared" si="11"/>
        <v>256</v>
      </c>
      <c r="G84">
        <f t="shared" si="12"/>
        <v>256</v>
      </c>
      <c r="H84" s="112"/>
      <c r="I84">
        <f>BRPL_EOD!AI84+BRPL_EOD!AJ84</f>
        <v>102.56</v>
      </c>
      <c r="J84">
        <f>BYPL_EOD!AI84+BYPL_EOD!AJ84</f>
        <v>55</v>
      </c>
      <c r="K84">
        <f>MES_EOD!AI84+MES_EOD!AJ84</f>
        <v>5.84</v>
      </c>
      <c r="L84">
        <f>NDMC_EOD!AI84+NDMC_EOD!AJ84</f>
        <v>23</v>
      </c>
      <c r="M84">
        <f>TPDDL_EOD!AI84+TPDDL_EOD!AJ84</f>
        <v>69.61</v>
      </c>
      <c r="N84">
        <f t="shared" si="7"/>
        <v>256.01</v>
      </c>
      <c r="O84" s="112">
        <f t="shared" si="8"/>
        <v>-9.9999999999909051E-3</v>
      </c>
      <c r="P84">
        <v>102.55599390648803</v>
      </c>
      <c r="Q84">
        <v>54.997851646420067</v>
      </c>
      <c r="R84">
        <v>5.8397718839107844</v>
      </c>
      <c r="S84">
        <v>22.999101597593846</v>
      </c>
      <c r="T84">
        <v>69.607280965587279</v>
      </c>
      <c r="U84" s="114">
        <f t="shared" si="9"/>
        <v>255.99999999999997</v>
      </c>
      <c r="V84" s="112">
        <f t="shared" si="10"/>
        <v>0</v>
      </c>
      <c r="Y84">
        <f>BAWANA!AW84+BAWANA!AX84</f>
        <v>32</v>
      </c>
      <c r="Z84">
        <f>BAWANA!BD84+BAWANA!BE84</f>
        <v>32</v>
      </c>
      <c r="AA84">
        <f>BAWANA!X84+BAWANA!Y84</f>
        <v>32</v>
      </c>
      <c r="AB84">
        <f>BAWANA!AE84+BAWANA!AF84</f>
        <v>32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BAWANA!B85</f>
        <v>0</v>
      </c>
      <c r="C85">
        <f>BAWANA!C85</f>
        <v>230</v>
      </c>
      <c r="D85">
        <f>BAWANA!AL85</f>
        <v>0</v>
      </c>
      <c r="E85">
        <f>BAWANA!AM85</f>
        <v>184</v>
      </c>
      <c r="F85">
        <f t="shared" si="11"/>
        <v>184</v>
      </c>
      <c r="G85">
        <f t="shared" si="12"/>
        <v>184</v>
      </c>
      <c r="H85" s="112"/>
      <c r="I85">
        <f>BRPL_EOD!AI85+BRPL_EOD!AJ85</f>
        <v>71.59</v>
      </c>
      <c r="J85">
        <f>BYPL_EOD!AI85+BYPL_EOD!AJ85</f>
        <v>41.4</v>
      </c>
      <c r="K85">
        <f>MES_EOD!AI85+MES_EOD!AJ85</f>
        <v>4.2</v>
      </c>
      <c r="L85">
        <f>NDMC_EOD!AI85+NDMC_EOD!AJ85</f>
        <v>16.78</v>
      </c>
      <c r="M85">
        <f>TPDDL_EOD!AI85+TPDDL_EOD!AJ85</f>
        <v>50.03</v>
      </c>
      <c r="N85">
        <f t="shared" si="7"/>
        <v>184.00000000000003</v>
      </c>
      <c r="O85" s="112">
        <f t="shared" si="8"/>
        <v>0</v>
      </c>
      <c r="P85">
        <v>71.589999999999989</v>
      </c>
      <c r="Q85">
        <v>41.399999999999991</v>
      </c>
      <c r="R85">
        <v>4.1999999999999993</v>
      </c>
      <c r="S85">
        <v>16.779999999999998</v>
      </c>
      <c r="T85">
        <v>50.029999999999994</v>
      </c>
      <c r="U85" s="114">
        <f t="shared" si="9"/>
        <v>183.99999999999997</v>
      </c>
      <c r="V85" s="112">
        <f t="shared" si="10"/>
        <v>0</v>
      </c>
      <c r="Y85">
        <f>BAWANA!AW85+BAWANA!AX85</f>
        <v>23</v>
      </c>
      <c r="Z85">
        <f>BAWANA!BD85+BAWANA!BE85</f>
        <v>23</v>
      </c>
      <c r="AA85">
        <f>BAWANA!X85+BAWANA!Y85</f>
        <v>23</v>
      </c>
      <c r="AB85">
        <f>BAWANA!AE85+BAWANA!AF85</f>
        <v>23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BAWANA!B86</f>
        <v>0</v>
      </c>
      <c r="C86">
        <f>BAWANA!C86</f>
        <v>230</v>
      </c>
      <c r="D86">
        <f>BAWANA!AL86</f>
        <v>0</v>
      </c>
      <c r="E86">
        <f>BAWANA!AM86</f>
        <v>184</v>
      </c>
      <c r="F86">
        <f t="shared" si="11"/>
        <v>184</v>
      </c>
      <c r="G86">
        <f t="shared" si="12"/>
        <v>184</v>
      </c>
      <c r="H86" s="112"/>
      <c r="I86">
        <f>BRPL_EOD!AI86+BRPL_EOD!AJ86</f>
        <v>71.59</v>
      </c>
      <c r="J86">
        <f>BYPL_EOD!AI86+BYPL_EOD!AJ86</f>
        <v>41.4</v>
      </c>
      <c r="K86">
        <f>MES_EOD!AI86+MES_EOD!AJ86</f>
        <v>4.2</v>
      </c>
      <c r="L86">
        <f>NDMC_EOD!AI86+NDMC_EOD!AJ86</f>
        <v>16.78</v>
      </c>
      <c r="M86">
        <f>TPDDL_EOD!AI86+TPDDL_EOD!AJ86</f>
        <v>50.03</v>
      </c>
      <c r="N86">
        <f t="shared" si="7"/>
        <v>184.00000000000003</v>
      </c>
      <c r="O86" s="112">
        <f t="shared" si="8"/>
        <v>0</v>
      </c>
      <c r="P86">
        <v>71.589999999999989</v>
      </c>
      <c r="Q86">
        <v>41.399999999999991</v>
      </c>
      <c r="R86">
        <v>4.1999999999999993</v>
      </c>
      <c r="S86">
        <v>16.779999999999998</v>
      </c>
      <c r="T86">
        <v>50.029999999999994</v>
      </c>
      <c r="U86" s="114">
        <f t="shared" si="9"/>
        <v>183.99999999999997</v>
      </c>
      <c r="V86" s="112">
        <f t="shared" si="10"/>
        <v>0</v>
      </c>
      <c r="Y86">
        <f>BAWANA!AW86+BAWANA!AX86</f>
        <v>23</v>
      </c>
      <c r="Z86">
        <f>BAWANA!BD86+BAWANA!BE86</f>
        <v>23</v>
      </c>
      <c r="AA86">
        <f>BAWANA!X86+BAWANA!Y86</f>
        <v>23</v>
      </c>
      <c r="AB86">
        <f>BAWANA!AE86+BAWANA!AF86</f>
        <v>23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BAWANA!B87</f>
        <v>0</v>
      </c>
      <c r="C87">
        <f>BAWANA!C87</f>
        <v>230</v>
      </c>
      <c r="D87">
        <f>BAWANA!AL87</f>
        <v>0</v>
      </c>
      <c r="E87">
        <f>BAWANA!AM87</f>
        <v>184</v>
      </c>
      <c r="F87">
        <f t="shared" si="11"/>
        <v>184</v>
      </c>
      <c r="G87">
        <f t="shared" si="12"/>
        <v>184</v>
      </c>
      <c r="H87" s="112"/>
      <c r="I87">
        <f>BRPL_EOD!AI87+BRPL_EOD!AJ87</f>
        <v>71.59</v>
      </c>
      <c r="J87">
        <f>BYPL_EOD!AI87+BYPL_EOD!AJ87</f>
        <v>41.4</v>
      </c>
      <c r="K87">
        <f>MES_EOD!AI87+MES_EOD!AJ87</f>
        <v>4.2</v>
      </c>
      <c r="L87">
        <f>NDMC_EOD!AI87+NDMC_EOD!AJ87</f>
        <v>16.78</v>
      </c>
      <c r="M87">
        <f>TPDDL_EOD!AI87+TPDDL_EOD!AJ87</f>
        <v>50.03</v>
      </c>
      <c r="N87">
        <f t="shared" si="7"/>
        <v>184.00000000000003</v>
      </c>
      <c r="O87" s="112">
        <f t="shared" si="8"/>
        <v>0</v>
      </c>
      <c r="P87">
        <v>71.589999999999989</v>
      </c>
      <c r="Q87">
        <v>41.399999999999991</v>
      </c>
      <c r="R87">
        <v>4.1999999999999993</v>
      </c>
      <c r="S87">
        <v>16.779999999999998</v>
      </c>
      <c r="T87">
        <v>50.029999999999994</v>
      </c>
      <c r="U87" s="114">
        <f t="shared" si="9"/>
        <v>183.99999999999997</v>
      </c>
      <c r="V87" s="112">
        <f t="shared" si="10"/>
        <v>0</v>
      </c>
      <c r="Y87">
        <f>BAWANA!AW87+BAWANA!AX87</f>
        <v>23</v>
      </c>
      <c r="Z87">
        <f>BAWANA!BD87+BAWANA!BE87</f>
        <v>23</v>
      </c>
      <c r="AA87">
        <f>BAWANA!X87+BAWANA!Y87</f>
        <v>23</v>
      </c>
      <c r="AB87">
        <f>BAWANA!AE87+BAWANA!AF87</f>
        <v>23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BAWANA!B88</f>
        <v>0</v>
      </c>
      <c r="C88">
        <f>BAWANA!C88</f>
        <v>230</v>
      </c>
      <c r="D88">
        <f>BAWANA!AL88</f>
        <v>0</v>
      </c>
      <c r="E88">
        <f>BAWANA!AM88</f>
        <v>184</v>
      </c>
      <c r="F88">
        <f t="shared" si="11"/>
        <v>184</v>
      </c>
      <c r="G88">
        <f t="shared" si="12"/>
        <v>184</v>
      </c>
      <c r="H88" s="112"/>
      <c r="I88">
        <f>BRPL_EOD!AI88+BRPL_EOD!AJ88</f>
        <v>71.59</v>
      </c>
      <c r="J88">
        <f>BYPL_EOD!AI88+BYPL_EOD!AJ88</f>
        <v>41.4</v>
      </c>
      <c r="K88">
        <f>MES_EOD!AI88+MES_EOD!AJ88</f>
        <v>4.2</v>
      </c>
      <c r="L88">
        <f>NDMC_EOD!AI88+NDMC_EOD!AJ88</f>
        <v>16.78</v>
      </c>
      <c r="M88">
        <f>TPDDL_EOD!AI88+TPDDL_EOD!AJ88</f>
        <v>50.03</v>
      </c>
      <c r="N88">
        <f t="shared" si="7"/>
        <v>184.00000000000003</v>
      </c>
      <c r="O88" s="112">
        <f t="shared" si="8"/>
        <v>0</v>
      </c>
      <c r="P88">
        <v>71.589999999999989</v>
      </c>
      <c r="Q88">
        <v>41.399999999999991</v>
      </c>
      <c r="R88">
        <v>4.1999999999999993</v>
      </c>
      <c r="S88">
        <v>16.779999999999998</v>
      </c>
      <c r="T88">
        <v>50.029999999999994</v>
      </c>
      <c r="U88" s="114">
        <f t="shared" si="9"/>
        <v>183.99999999999997</v>
      </c>
      <c r="V88" s="112">
        <f t="shared" si="10"/>
        <v>0</v>
      </c>
      <c r="Y88">
        <f>BAWANA!AW88+BAWANA!AX88</f>
        <v>23</v>
      </c>
      <c r="Z88">
        <f>BAWANA!BD88+BAWANA!BE88</f>
        <v>23</v>
      </c>
      <c r="AA88">
        <f>BAWANA!X88+BAWANA!Y88</f>
        <v>23</v>
      </c>
      <c r="AB88">
        <f>BAWANA!AE88+BAWANA!AF88</f>
        <v>23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BAWANA!B89</f>
        <v>0</v>
      </c>
      <c r="C89">
        <f>BAWANA!C89</f>
        <v>230</v>
      </c>
      <c r="D89">
        <f>BAWANA!AL89</f>
        <v>0</v>
      </c>
      <c r="E89">
        <f>BAWANA!AM89</f>
        <v>184</v>
      </c>
      <c r="F89">
        <f t="shared" si="11"/>
        <v>184</v>
      </c>
      <c r="G89">
        <f t="shared" si="12"/>
        <v>184</v>
      </c>
      <c r="H89" s="112"/>
      <c r="I89">
        <f>BRPL_EOD!AI89+BRPL_EOD!AJ89</f>
        <v>71.59</v>
      </c>
      <c r="J89">
        <f>BYPL_EOD!AI89+BYPL_EOD!AJ89</f>
        <v>41.4</v>
      </c>
      <c r="K89">
        <f>MES_EOD!AI89+MES_EOD!AJ89</f>
        <v>4.2</v>
      </c>
      <c r="L89">
        <f>NDMC_EOD!AI89+NDMC_EOD!AJ89</f>
        <v>16.78</v>
      </c>
      <c r="M89">
        <f>TPDDL_EOD!AI89+TPDDL_EOD!AJ89</f>
        <v>50.03</v>
      </c>
      <c r="N89">
        <f t="shared" si="7"/>
        <v>184.00000000000003</v>
      </c>
      <c r="O89" s="112">
        <f t="shared" si="8"/>
        <v>0</v>
      </c>
      <c r="P89">
        <v>71.589999999999989</v>
      </c>
      <c r="Q89">
        <v>41.399999999999991</v>
      </c>
      <c r="R89">
        <v>4.1999999999999993</v>
      </c>
      <c r="S89">
        <v>16.779999999999998</v>
      </c>
      <c r="T89">
        <v>50.029999999999994</v>
      </c>
      <c r="U89" s="114">
        <f t="shared" si="9"/>
        <v>183.99999999999997</v>
      </c>
      <c r="V89" s="112">
        <f t="shared" si="10"/>
        <v>0</v>
      </c>
      <c r="Y89">
        <f>BAWANA!AW89+BAWANA!AX89</f>
        <v>23</v>
      </c>
      <c r="Z89">
        <f>BAWANA!BD89+BAWANA!BE89</f>
        <v>23</v>
      </c>
      <c r="AA89">
        <f>BAWANA!X89+BAWANA!Y89</f>
        <v>23</v>
      </c>
      <c r="AB89">
        <f>BAWANA!AE89+BAWANA!AF89</f>
        <v>23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BAWANA!B90</f>
        <v>0</v>
      </c>
      <c r="C90">
        <f>BAWANA!C90</f>
        <v>230</v>
      </c>
      <c r="D90">
        <f>BAWANA!AL90</f>
        <v>0</v>
      </c>
      <c r="E90">
        <f>BAWANA!AM90</f>
        <v>184</v>
      </c>
      <c r="F90">
        <f t="shared" si="11"/>
        <v>184</v>
      </c>
      <c r="G90">
        <f t="shared" si="12"/>
        <v>184</v>
      </c>
      <c r="H90" s="112"/>
      <c r="I90">
        <f>BRPL_EOD!AI90+BRPL_EOD!AJ90</f>
        <v>71.59</v>
      </c>
      <c r="J90">
        <f>BYPL_EOD!AI90+BYPL_EOD!AJ90</f>
        <v>41.4</v>
      </c>
      <c r="K90">
        <f>MES_EOD!AI90+MES_EOD!AJ90</f>
        <v>4.2</v>
      </c>
      <c r="L90">
        <f>NDMC_EOD!AI90+NDMC_EOD!AJ90</f>
        <v>16.78</v>
      </c>
      <c r="M90">
        <f>TPDDL_EOD!AI90+TPDDL_EOD!AJ90</f>
        <v>50.03</v>
      </c>
      <c r="N90">
        <f t="shared" si="7"/>
        <v>184.00000000000003</v>
      </c>
      <c r="O90" s="112">
        <f t="shared" si="8"/>
        <v>0</v>
      </c>
      <c r="P90">
        <v>71.589999999999989</v>
      </c>
      <c r="Q90">
        <v>41.399999999999991</v>
      </c>
      <c r="R90">
        <v>4.1999999999999993</v>
      </c>
      <c r="S90">
        <v>16.779999999999998</v>
      </c>
      <c r="T90">
        <v>50.029999999999994</v>
      </c>
      <c r="U90" s="114">
        <f t="shared" si="9"/>
        <v>183.99999999999997</v>
      </c>
      <c r="V90" s="112">
        <f t="shared" si="10"/>
        <v>0</v>
      </c>
      <c r="Y90">
        <f>BAWANA!AW90+BAWANA!AX90</f>
        <v>23</v>
      </c>
      <c r="Z90">
        <f>BAWANA!BD90+BAWANA!BE90</f>
        <v>23</v>
      </c>
      <c r="AA90">
        <f>BAWANA!X90+BAWANA!Y90</f>
        <v>23</v>
      </c>
      <c r="AB90">
        <f>BAWANA!AE90+BAWANA!AF90</f>
        <v>23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BAWANA!B91</f>
        <v>0</v>
      </c>
      <c r="C91">
        <f>BAWANA!C91</f>
        <v>230</v>
      </c>
      <c r="D91">
        <f>BAWANA!AL91</f>
        <v>0</v>
      </c>
      <c r="E91">
        <f>BAWANA!AM91</f>
        <v>184</v>
      </c>
      <c r="F91">
        <f t="shared" si="11"/>
        <v>184</v>
      </c>
      <c r="G91">
        <f t="shared" si="12"/>
        <v>184</v>
      </c>
      <c r="H91" s="112"/>
      <c r="I91">
        <f>BRPL_EOD!AI91+BRPL_EOD!AJ91</f>
        <v>71.59</v>
      </c>
      <c r="J91">
        <f>BYPL_EOD!AI91+BYPL_EOD!AJ91</f>
        <v>41.4</v>
      </c>
      <c r="K91">
        <f>MES_EOD!AI91+MES_EOD!AJ91</f>
        <v>4.2</v>
      </c>
      <c r="L91">
        <f>NDMC_EOD!AI91+NDMC_EOD!AJ91</f>
        <v>16.78</v>
      </c>
      <c r="M91">
        <f>TPDDL_EOD!AI91+TPDDL_EOD!AJ91</f>
        <v>50.03</v>
      </c>
      <c r="N91">
        <f t="shared" si="7"/>
        <v>184.00000000000003</v>
      </c>
      <c r="O91" s="112">
        <f t="shared" si="8"/>
        <v>0</v>
      </c>
      <c r="P91">
        <v>71.589999999999989</v>
      </c>
      <c r="Q91">
        <v>41.399999999999991</v>
      </c>
      <c r="R91">
        <v>4.1999999999999993</v>
      </c>
      <c r="S91">
        <v>16.779999999999998</v>
      </c>
      <c r="T91">
        <v>50.029999999999994</v>
      </c>
      <c r="U91" s="114">
        <f t="shared" si="9"/>
        <v>183.99999999999997</v>
      </c>
      <c r="V91" s="112">
        <f t="shared" si="10"/>
        <v>0</v>
      </c>
      <c r="Y91">
        <f>BAWANA!AW91+BAWANA!AX91</f>
        <v>23</v>
      </c>
      <c r="Z91">
        <f>BAWANA!BD91+BAWANA!BE91</f>
        <v>23</v>
      </c>
      <c r="AA91">
        <f>BAWANA!X91+BAWANA!Y91</f>
        <v>23</v>
      </c>
      <c r="AB91">
        <f>BAWANA!AE91+BAWANA!AF91</f>
        <v>23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BAWANA!B92</f>
        <v>0</v>
      </c>
      <c r="C92">
        <f>BAWANA!C92</f>
        <v>230</v>
      </c>
      <c r="D92">
        <f>BAWANA!AL92</f>
        <v>0</v>
      </c>
      <c r="E92">
        <f>BAWANA!AM92</f>
        <v>184</v>
      </c>
      <c r="F92">
        <f t="shared" si="11"/>
        <v>184</v>
      </c>
      <c r="G92">
        <f t="shared" si="12"/>
        <v>184</v>
      </c>
      <c r="H92" s="112"/>
      <c r="I92">
        <f>BRPL_EOD!AI92+BRPL_EOD!AJ92</f>
        <v>71.59</v>
      </c>
      <c r="J92">
        <f>BYPL_EOD!AI92+BYPL_EOD!AJ92</f>
        <v>41.4</v>
      </c>
      <c r="K92">
        <f>MES_EOD!AI92+MES_EOD!AJ92</f>
        <v>4.2</v>
      </c>
      <c r="L92">
        <f>NDMC_EOD!AI92+NDMC_EOD!AJ92</f>
        <v>16.78</v>
      </c>
      <c r="M92">
        <f>TPDDL_EOD!AI92+TPDDL_EOD!AJ92</f>
        <v>50.03</v>
      </c>
      <c r="N92">
        <f t="shared" si="7"/>
        <v>184.00000000000003</v>
      </c>
      <c r="O92" s="112">
        <f t="shared" si="8"/>
        <v>0</v>
      </c>
      <c r="P92">
        <v>71.589999999999989</v>
      </c>
      <c r="Q92">
        <v>41.399999999999991</v>
      </c>
      <c r="R92">
        <v>4.1999999999999993</v>
      </c>
      <c r="S92">
        <v>16.779999999999998</v>
      </c>
      <c r="T92">
        <v>50.029999999999994</v>
      </c>
      <c r="U92" s="114">
        <f t="shared" si="9"/>
        <v>183.99999999999997</v>
      </c>
      <c r="V92" s="112">
        <f t="shared" si="10"/>
        <v>0</v>
      </c>
      <c r="Y92">
        <f>BAWANA!AW92+BAWANA!AX92</f>
        <v>23</v>
      </c>
      <c r="Z92">
        <f>BAWANA!BD92+BAWANA!BE92</f>
        <v>23</v>
      </c>
      <c r="AA92">
        <f>BAWANA!X92+BAWANA!Y92</f>
        <v>23</v>
      </c>
      <c r="AB92">
        <f>BAWANA!AE92+BAWANA!AF92</f>
        <v>23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BAWANA!B93</f>
        <v>320</v>
      </c>
      <c r="C93">
        <f>BAWANA!C93</f>
        <v>0</v>
      </c>
      <c r="D93">
        <f>BAWANA!AL93</f>
        <v>256</v>
      </c>
      <c r="E93">
        <f>BAWANA!AM93</f>
        <v>0</v>
      </c>
      <c r="F93">
        <f t="shared" si="11"/>
        <v>256</v>
      </c>
      <c r="G93">
        <f t="shared" si="12"/>
        <v>256</v>
      </c>
      <c r="H93" s="112"/>
      <c r="I93">
        <f>BRPL_EOD!AI93+BRPL_EOD!AJ93</f>
        <v>132.16</v>
      </c>
      <c r="J93">
        <f>BYPL_EOD!AI93+BYPL_EOD!AJ93</f>
        <v>45</v>
      </c>
      <c r="K93">
        <f>MES_EOD!AI93+MES_EOD!AJ93</f>
        <v>5.84</v>
      </c>
      <c r="L93">
        <f>NDMC_EOD!AI93+NDMC_EOD!AJ93</f>
        <v>23</v>
      </c>
      <c r="M93">
        <f>TPDDL_EOD!AI93+TPDDL_EOD!AJ93</f>
        <v>50</v>
      </c>
      <c r="N93">
        <f t="shared" si="7"/>
        <v>256</v>
      </c>
      <c r="O93" s="112">
        <f t="shared" si="8"/>
        <v>0</v>
      </c>
      <c r="P93">
        <v>132.16</v>
      </c>
      <c r="Q93">
        <v>45</v>
      </c>
      <c r="R93">
        <v>5.84</v>
      </c>
      <c r="S93">
        <v>23</v>
      </c>
      <c r="T93">
        <v>50</v>
      </c>
      <c r="U93" s="114">
        <f t="shared" si="9"/>
        <v>256</v>
      </c>
      <c r="V93" s="112">
        <f t="shared" si="10"/>
        <v>0</v>
      </c>
      <c r="Y93">
        <f>BAWANA!AW93+BAWANA!AX93</f>
        <v>32</v>
      </c>
      <c r="Z93">
        <f>BAWANA!BD93+BAWANA!BE93</f>
        <v>32</v>
      </c>
      <c r="AA93">
        <f>BAWANA!X93+BAWANA!Y93</f>
        <v>32</v>
      </c>
      <c r="AB93">
        <f>BAWANA!AE93+BAWANA!AF93</f>
        <v>32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BAWANA!B94</f>
        <v>320</v>
      </c>
      <c r="C94">
        <f>BAWANA!C94</f>
        <v>0</v>
      </c>
      <c r="D94">
        <f>BAWANA!AL94</f>
        <v>256</v>
      </c>
      <c r="E94">
        <f>BAWANA!AM94</f>
        <v>0</v>
      </c>
      <c r="F94">
        <f t="shared" si="11"/>
        <v>256</v>
      </c>
      <c r="G94">
        <f t="shared" si="12"/>
        <v>256</v>
      </c>
      <c r="H94" s="112"/>
      <c r="I94">
        <f>BRPL_EOD!AI94+BRPL_EOD!AJ94</f>
        <v>132.16</v>
      </c>
      <c r="J94">
        <f>BYPL_EOD!AI94+BYPL_EOD!AJ94</f>
        <v>45</v>
      </c>
      <c r="K94">
        <f>MES_EOD!AI94+MES_EOD!AJ94</f>
        <v>5.84</v>
      </c>
      <c r="L94">
        <f>NDMC_EOD!AI94+NDMC_EOD!AJ94</f>
        <v>23</v>
      </c>
      <c r="M94">
        <f>TPDDL_EOD!AI94+TPDDL_EOD!AJ94</f>
        <v>50</v>
      </c>
      <c r="N94">
        <f t="shared" si="7"/>
        <v>256</v>
      </c>
      <c r="O94" s="112">
        <f t="shared" si="8"/>
        <v>0</v>
      </c>
      <c r="P94">
        <v>132.16</v>
      </c>
      <c r="Q94">
        <v>45</v>
      </c>
      <c r="R94">
        <v>5.84</v>
      </c>
      <c r="S94">
        <v>23</v>
      </c>
      <c r="T94">
        <v>50</v>
      </c>
      <c r="U94" s="114">
        <f t="shared" si="9"/>
        <v>256</v>
      </c>
      <c r="V94" s="112">
        <f t="shared" si="10"/>
        <v>0</v>
      </c>
      <c r="Y94">
        <f>BAWANA!AW94+BAWANA!AX94</f>
        <v>32</v>
      </c>
      <c r="Z94">
        <f>BAWANA!BD94+BAWANA!BE94</f>
        <v>32</v>
      </c>
      <c r="AA94">
        <f>BAWANA!X94+BAWANA!Y94</f>
        <v>32</v>
      </c>
      <c r="AB94">
        <f>BAWANA!AE94+BAWANA!AF94</f>
        <v>32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BAWANA!B95</f>
        <v>320</v>
      </c>
      <c r="C95">
        <f>BAWANA!C95</f>
        <v>0</v>
      </c>
      <c r="D95">
        <f>BAWANA!AL95</f>
        <v>256</v>
      </c>
      <c r="E95">
        <f>BAWANA!AM95</f>
        <v>0</v>
      </c>
      <c r="F95">
        <f t="shared" si="11"/>
        <v>256</v>
      </c>
      <c r="G95">
        <f t="shared" si="12"/>
        <v>256</v>
      </c>
      <c r="H95" s="112"/>
      <c r="I95">
        <f>BRPL_EOD!AI95+BRPL_EOD!AJ95</f>
        <v>132.16</v>
      </c>
      <c r="J95">
        <f>BYPL_EOD!AI95+BYPL_EOD!AJ95</f>
        <v>45</v>
      </c>
      <c r="K95">
        <f>MES_EOD!AI95+MES_EOD!AJ95</f>
        <v>5.84</v>
      </c>
      <c r="L95">
        <f>NDMC_EOD!AI95+NDMC_EOD!AJ95</f>
        <v>23</v>
      </c>
      <c r="M95">
        <f>TPDDL_EOD!AI95+TPDDL_EOD!AJ95</f>
        <v>50</v>
      </c>
      <c r="N95">
        <f t="shared" si="7"/>
        <v>256</v>
      </c>
      <c r="O95" s="112">
        <f t="shared" si="8"/>
        <v>0</v>
      </c>
      <c r="P95">
        <v>132.16</v>
      </c>
      <c r="Q95">
        <v>45</v>
      </c>
      <c r="R95">
        <v>5.84</v>
      </c>
      <c r="S95">
        <v>23</v>
      </c>
      <c r="T95">
        <v>50</v>
      </c>
      <c r="U95" s="114">
        <f t="shared" si="9"/>
        <v>256</v>
      </c>
      <c r="V95" s="112">
        <f t="shared" si="10"/>
        <v>0</v>
      </c>
      <c r="Y95">
        <f>BAWANA!AW95+BAWANA!AX95</f>
        <v>32</v>
      </c>
      <c r="Z95">
        <f>BAWANA!BD95+BAWANA!BE95</f>
        <v>32</v>
      </c>
      <c r="AA95">
        <f>BAWANA!X95+BAWANA!Y95</f>
        <v>32</v>
      </c>
      <c r="AB95">
        <f>BAWANA!AE95+BAWANA!AF95</f>
        <v>32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BAWANA!B96</f>
        <v>320</v>
      </c>
      <c r="C96">
        <f>BAWANA!C96</f>
        <v>0</v>
      </c>
      <c r="D96">
        <f>BAWANA!AL96</f>
        <v>256</v>
      </c>
      <c r="E96">
        <f>BAWANA!AM96</f>
        <v>0</v>
      </c>
      <c r="F96">
        <f t="shared" si="11"/>
        <v>256</v>
      </c>
      <c r="G96">
        <f t="shared" si="12"/>
        <v>256</v>
      </c>
      <c r="H96" s="112"/>
      <c r="I96">
        <f>BRPL_EOD!AI96+BRPL_EOD!AJ96</f>
        <v>132.16</v>
      </c>
      <c r="J96">
        <f>BYPL_EOD!AI96+BYPL_EOD!AJ96</f>
        <v>45</v>
      </c>
      <c r="K96">
        <f>MES_EOD!AI96+MES_EOD!AJ96</f>
        <v>5.84</v>
      </c>
      <c r="L96">
        <f>NDMC_EOD!AI96+NDMC_EOD!AJ96</f>
        <v>23</v>
      </c>
      <c r="M96">
        <f>TPDDL_EOD!AI96+TPDDL_EOD!AJ96</f>
        <v>50</v>
      </c>
      <c r="N96">
        <f t="shared" si="7"/>
        <v>256</v>
      </c>
      <c r="O96" s="112">
        <f t="shared" si="8"/>
        <v>0</v>
      </c>
      <c r="P96">
        <v>132.16</v>
      </c>
      <c r="Q96">
        <v>45</v>
      </c>
      <c r="R96">
        <v>5.84</v>
      </c>
      <c r="S96">
        <v>23</v>
      </c>
      <c r="T96">
        <v>50</v>
      </c>
      <c r="U96" s="114">
        <f t="shared" si="9"/>
        <v>256</v>
      </c>
      <c r="V96" s="112">
        <f t="shared" si="10"/>
        <v>0</v>
      </c>
      <c r="Y96">
        <f>BAWANA!AW96+BAWANA!AX96</f>
        <v>32</v>
      </c>
      <c r="Z96">
        <f>BAWANA!BD96+BAWANA!BE96</f>
        <v>32</v>
      </c>
      <c r="AA96">
        <f>BAWANA!X96+BAWANA!Y96</f>
        <v>32</v>
      </c>
      <c r="AB96">
        <f>BAWANA!AE96+BAWANA!AF96</f>
        <v>32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BAWANA!B97</f>
        <v>320</v>
      </c>
      <c r="C97">
        <f>BAWANA!C97</f>
        <v>0</v>
      </c>
      <c r="D97">
        <f>BAWANA!AL97</f>
        <v>267.60000000000002</v>
      </c>
      <c r="E97">
        <f>BAWANA!AM97</f>
        <v>0</v>
      </c>
      <c r="F97">
        <f t="shared" si="11"/>
        <v>256</v>
      </c>
      <c r="G97">
        <f t="shared" si="12"/>
        <v>267.60000000000002</v>
      </c>
      <c r="H97" s="112"/>
      <c r="I97">
        <f>BRPL_EOD!AI97+BRPL_EOD!AJ97</f>
        <v>134.61000000000001</v>
      </c>
      <c r="J97">
        <f>BYPL_EOD!AI97+BYPL_EOD!AJ97</f>
        <v>47.16</v>
      </c>
      <c r="K97">
        <f>MES_EOD!AI97+MES_EOD!AJ97</f>
        <v>5.84</v>
      </c>
      <c r="L97">
        <f>NDMC_EOD!AI97+NDMC_EOD!AJ97</f>
        <v>23</v>
      </c>
      <c r="M97">
        <f>TPDDL_EOD!AI97+TPDDL_EOD!AJ97</f>
        <v>56.99</v>
      </c>
      <c r="N97">
        <f t="shared" si="7"/>
        <v>267.60000000000002</v>
      </c>
      <c r="O97" s="112">
        <f t="shared" si="8"/>
        <v>0</v>
      </c>
      <c r="P97">
        <v>134.61000000000001</v>
      </c>
      <c r="Q97">
        <v>47.16</v>
      </c>
      <c r="R97">
        <v>5.84</v>
      </c>
      <c r="S97">
        <v>23</v>
      </c>
      <c r="T97">
        <v>56.99</v>
      </c>
      <c r="U97" s="114">
        <f t="shared" si="9"/>
        <v>267.60000000000002</v>
      </c>
      <c r="V97" s="112">
        <f t="shared" si="10"/>
        <v>0</v>
      </c>
      <c r="Y97">
        <f>BAWANA!AW97+BAWANA!AX97</f>
        <v>26.2</v>
      </c>
      <c r="Z97">
        <f>BAWANA!BD97+BAWANA!BE97</f>
        <v>26.2</v>
      </c>
      <c r="AA97">
        <f>BAWANA!X97+BAWANA!Y97</f>
        <v>26.2</v>
      </c>
      <c r="AB97">
        <f>BAWANA!AE97+BAWANA!AF97</f>
        <v>26.2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BAWANA!B98</f>
        <v>320</v>
      </c>
      <c r="C98">
        <f>BAWANA!C98</f>
        <v>0</v>
      </c>
      <c r="D98">
        <f>BAWANA!AL98</f>
        <v>267.60000000000002</v>
      </c>
      <c r="E98">
        <f>BAWANA!AM98</f>
        <v>0</v>
      </c>
      <c r="F98">
        <f t="shared" si="11"/>
        <v>256</v>
      </c>
      <c r="G98">
        <f t="shared" si="12"/>
        <v>267.60000000000002</v>
      </c>
      <c r="H98" s="112"/>
      <c r="I98">
        <f>BRPL_EOD!AI98+BRPL_EOD!AJ98</f>
        <v>134.61000000000001</v>
      </c>
      <c r="J98">
        <f>BYPL_EOD!AI98+BYPL_EOD!AJ98</f>
        <v>47.16</v>
      </c>
      <c r="K98">
        <f>MES_EOD!AI98+MES_EOD!AJ98</f>
        <v>5.84</v>
      </c>
      <c r="L98">
        <f>NDMC_EOD!AI98+NDMC_EOD!AJ98</f>
        <v>23</v>
      </c>
      <c r="M98">
        <f>TPDDL_EOD!AI98+TPDDL_EOD!AJ98</f>
        <v>56.99</v>
      </c>
      <c r="N98">
        <f t="shared" si="7"/>
        <v>267.60000000000002</v>
      </c>
      <c r="O98" s="112">
        <f t="shared" si="8"/>
        <v>0</v>
      </c>
      <c r="P98">
        <v>134.61000000000001</v>
      </c>
      <c r="Q98">
        <v>47.16</v>
      </c>
      <c r="R98">
        <v>5.84</v>
      </c>
      <c r="S98">
        <v>23</v>
      </c>
      <c r="T98">
        <v>56.99</v>
      </c>
      <c r="U98" s="114">
        <f t="shared" si="9"/>
        <v>267.60000000000002</v>
      </c>
      <c r="V98" s="112">
        <f t="shared" si="10"/>
        <v>0</v>
      </c>
      <c r="Y98">
        <f>BAWANA!AW98+BAWANA!AX98</f>
        <v>26.2</v>
      </c>
      <c r="Z98">
        <f>BAWANA!BD98+BAWANA!BE98</f>
        <v>26.2</v>
      </c>
      <c r="AA98">
        <f>BAWANA!X98+BAWANA!Y98</f>
        <v>26.2</v>
      </c>
      <c r="AB98">
        <f>BAWANA!AE98+BAWANA!AF98</f>
        <v>26.2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7.04</v>
      </c>
      <c r="C99" s="114">
        <f t="shared" ref="C99:U99" si="14">SUM(C3:C98)/4000</f>
        <v>0.46</v>
      </c>
      <c r="D99" s="114">
        <f t="shared" si="14"/>
        <v>5.7014849999999999</v>
      </c>
      <c r="E99" s="114">
        <f t="shared" si="14"/>
        <v>0.36799999999999999</v>
      </c>
      <c r="F99" s="114">
        <f t="shared" si="14"/>
        <v>6</v>
      </c>
      <c r="G99" s="114">
        <f t="shared" si="14"/>
        <v>6.0694849999999994</v>
      </c>
      <c r="H99" s="114"/>
      <c r="I99" s="114">
        <f t="shared" si="14"/>
        <v>2.8151624999999991</v>
      </c>
      <c r="J99" s="114">
        <f t="shared" si="14"/>
        <v>1.1642649999999997</v>
      </c>
      <c r="K99" s="114">
        <f t="shared" si="14"/>
        <v>0.13687999999999984</v>
      </c>
      <c r="L99" s="114">
        <f t="shared" si="14"/>
        <v>0.50863999999999998</v>
      </c>
      <c r="M99" s="114">
        <f t="shared" si="14"/>
        <v>1.4446324999999984</v>
      </c>
      <c r="N99" s="114">
        <f t="shared" si="14"/>
        <v>6.0695799999999949</v>
      </c>
      <c r="O99" s="114">
        <f t="shared" si="14"/>
        <v>-9.4999999999913594E-5</v>
      </c>
      <c r="P99" s="114">
        <f t="shared" si="14"/>
        <v>2.8151233484043572</v>
      </c>
      <c r="Q99" s="114">
        <f t="shared" si="14"/>
        <v>1.1642455671653456</v>
      </c>
      <c r="R99" s="114">
        <f t="shared" si="14"/>
        <v>0.13687783289715225</v>
      </c>
      <c r="S99" s="114">
        <f t="shared" si="14"/>
        <v>0.50863158236006389</v>
      </c>
      <c r="T99" s="114">
        <f t="shared" si="14"/>
        <v>1.4446066691730768</v>
      </c>
      <c r="U99" s="114">
        <f t="shared" si="14"/>
        <v>6.0694849999999994</v>
      </c>
      <c r="V99" s="114">
        <f t="shared" si="10"/>
        <v>0</v>
      </c>
      <c r="Y99" s="114">
        <f>SUM(Y3:Y98)/4000</f>
        <v>0.72469999999999979</v>
      </c>
      <c r="Z99" s="114">
        <f t="shared" ref="Z99:AD99" si="15">SUM(Z3:Z98)/4000</f>
        <v>0.70581499999999975</v>
      </c>
      <c r="AA99" s="114">
        <f t="shared" si="15"/>
        <v>0.72469999999999979</v>
      </c>
      <c r="AB99" s="114">
        <f t="shared" si="15"/>
        <v>0.70581499999999975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C3:AD9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98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09" t="s">
        <v>153</v>
      </c>
      <c r="C1" s="209"/>
      <c r="D1" s="209" t="s">
        <v>278</v>
      </c>
      <c r="E1" s="209"/>
      <c r="H1" s="112"/>
      <c r="I1" s="209" t="s">
        <v>318</v>
      </c>
      <c r="J1" s="209"/>
      <c r="K1" s="209"/>
      <c r="L1" s="209"/>
      <c r="M1" s="209"/>
      <c r="N1" s="209"/>
      <c r="O1" s="113"/>
      <c r="P1" s="209" t="s">
        <v>319</v>
      </c>
      <c r="Q1" s="209"/>
      <c r="R1" s="209"/>
      <c r="S1" s="209"/>
      <c r="T1" s="209"/>
      <c r="U1" s="114"/>
      <c r="V1" s="112"/>
      <c r="Y1" s="209" t="s">
        <v>325</v>
      </c>
      <c r="Z1" s="209"/>
      <c r="AA1" s="209" t="s">
        <v>326</v>
      </c>
      <c r="AB1" s="209"/>
      <c r="AC1" s="235" t="s">
        <v>323</v>
      </c>
      <c r="AD1" s="235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BAWANA!D3</f>
        <v>0</v>
      </c>
      <c r="C3">
        <f>BAWANA!E3</f>
        <v>0</v>
      </c>
      <c r="D3">
        <f>BAWANA!AN3</f>
        <v>0</v>
      </c>
      <c r="E3">
        <f>BAWANA!AO3</f>
        <v>0</v>
      </c>
      <c r="F3">
        <f>(B3+C3)*0.8</f>
        <v>0</v>
      </c>
      <c r="G3">
        <f>(D3+E3)</f>
        <v>0</v>
      </c>
      <c r="H3" s="112"/>
      <c r="I3">
        <f>BRPL_EOD!AK3+BRPL_EOD!AL3</f>
        <v>0</v>
      </c>
      <c r="J3">
        <f>BYPL_EOD!AK3+BYPL_EOD!AL3</f>
        <v>0</v>
      </c>
      <c r="K3">
        <f>MES_EOD!AK3+MES_EOD!AL3</f>
        <v>0</v>
      </c>
      <c r="L3">
        <f>NDMC_EOD!AK3+NDMC_EOD!AL3</f>
        <v>0</v>
      </c>
      <c r="M3">
        <f>TPDDL_EOD!AK3+TPDDL_EOD!AL3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  <c r="Y3">
        <f>BAWANA!AY3+BAWANA!AZ3</f>
        <v>0</v>
      </c>
      <c r="Z3">
        <f>BAWANA!BF3+BAWANA!BG3</f>
        <v>0</v>
      </c>
      <c r="AA3">
        <f>BAWANA!Z3+BAWANA!AA3</f>
        <v>0</v>
      </c>
      <c r="AB3">
        <f>BAWANA!AG3+BAWANA!AH3</f>
        <v>0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BAWANA!D4</f>
        <v>0</v>
      </c>
      <c r="C4">
        <f>BAWANA!E4</f>
        <v>0</v>
      </c>
      <c r="D4">
        <f>BAWANA!AN4</f>
        <v>0</v>
      </c>
      <c r="E4">
        <f>BAWANA!AO4</f>
        <v>0</v>
      </c>
      <c r="F4">
        <f t="shared" ref="F4:F67" si="4">(B4+C4)*0.8</f>
        <v>0</v>
      </c>
      <c r="G4">
        <f t="shared" ref="G4:G67" si="5">(D4+E4)</f>
        <v>0</v>
      </c>
      <c r="H4" s="112"/>
      <c r="I4">
        <f>BRPL_EOD!AK4+BRPL_EOD!AL4</f>
        <v>0</v>
      </c>
      <c r="J4">
        <f>BYPL_EOD!AK4+BYPL_EOD!AL4</f>
        <v>0</v>
      </c>
      <c r="K4">
        <f>MES_EOD!AK4+MES_EOD!AL4</f>
        <v>0</v>
      </c>
      <c r="L4">
        <f>NDMC_EOD!AK4+NDMC_EOD!AL4</f>
        <v>0</v>
      </c>
      <c r="M4">
        <f>TPDDL_EOD!AK4+TPDDL_EOD!AL4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  <c r="Y4">
        <f>BAWANA!AY4+BAWANA!AZ4</f>
        <v>0</v>
      </c>
      <c r="Z4">
        <f>BAWANA!BF4+BAWANA!BG4</f>
        <v>0</v>
      </c>
      <c r="AA4">
        <f>BAWANA!Z4+BAWANA!AA4</f>
        <v>0</v>
      </c>
      <c r="AB4">
        <f>BAWANA!AG4+BAWANA!AH4</f>
        <v>0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BAWANA!D5</f>
        <v>0</v>
      </c>
      <c r="C5">
        <f>BAWANA!E5</f>
        <v>0</v>
      </c>
      <c r="D5">
        <f>BAWANA!AN5</f>
        <v>0</v>
      </c>
      <c r="E5">
        <f>BAWANA!AO5</f>
        <v>0</v>
      </c>
      <c r="F5">
        <f t="shared" si="4"/>
        <v>0</v>
      </c>
      <c r="G5">
        <f t="shared" si="5"/>
        <v>0</v>
      </c>
      <c r="H5" s="112"/>
      <c r="I5">
        <f>BRPL_EOD!AK5+BRPL_EOD!AL5</f>
        <v>0</v>
      </c>
      <c r="J5">
        <f>BYPL_EOD!AK5+BYPL_EOD!AL5</f>
        <v>0</v>
      </c>
      <c r="K5">
        <f>MES_EOD!AK5+MES_EOD!AL5</f>
        <v>0</v>
      </c>
      <c r="L5">
        <f>NDMC_EOD!AK5+NDMC_EOD!AL5</f>
        <v>0</v>
      </c>
      <c r="M5">
        <f>TPDDL_EOD!AK5+TPDDL_EOD!AL5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  <c r="Y5">
        <f>BAWANA!AY5+BAWANA!AZ5</f>
        <v>0</v>
      </c>
      <c r="Z5">
        <f>BAWANA!BF5+BAWANA!BG5</f>
        <v>0</v>
      </c>
      <c r="AA5">
        <f>BAWANA!Z5+BAWANA!AA5</f>
        <v>0</v>
      </c>
      <c r="AB5">
        <f>BAWANA!AG5+BAWANA!AH5</f>
        <v>0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BAWANA!D6</f>
        <v>0</v>
      </c>
      <c r="C6">
        <f>BAWANA!E6</f>
        <v>0</v>
      </c>
      <c r="D6">
        <f>BAWANA!AN6</f>
        <v>0</v>
      </c>
      <c r="E6">
        <f>BAWANA!AO6</f>
        <v>0</v>
      </c>
      <c r="F6">
        <f t="shared" si="4"/>
        <v>0</v>
      </c>
      <c r="G6">
        <f t="shared" si="5"/>
        <v>0</v>
      </c>
      <c r="H6" s="112"/>
      <c r="I6">
        <f>BRPL_EOD!AK6+BRPL_EOD!AL6</f>
        <v>0</v>
      </c>
      <c r="J6">
        <f>BYPL_EOD!AK6+BYPL_EOD!AL6</f>
        <v>0</v>
      </c>
      <c r="K6">
        <f>MES_EOD!AK6+MES_EOD!AL6</f>
        <v>0</v>
      </c>
      <c r="L6">
        <f>NDMC_EOD!AK6+NDMC_EOD!AL6</f>
        <v>0</v>
      </c>
      <c r="M6">
        <f>TPDDL_EOD!AK6+TPDDL_EOD!AL6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  <c r="Y6">
        <f>BAWANA!AY6+BAWANA!AZ6</f>
        <v>0</v>
      </c>
      <c r="Z6">
        <f>BAWANA!BF6+BAWANA!BG6</f>
        <v>0</v>
      </c>
      <c r="AA6">
        <f>BAWANA!Z6+BAWANA!AA6</f>
        <v>0</v>
      </c>
      <c r="AB6">
        <f>BAWANA!AG6+BAWANA!AH6</f>
        <v>0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BAWANA!D7</f>
        <v>0</v>
      </c>
      <c r="C7">
        <f>BAWANA!E7</f>
        <v>0</v>
      </c>
      <c r="D7">
        <f>BAWANA!AN7</f>
        <v>0</v>
      </c>
      <c r="E7">
        <f>BAWANA!AO7</f>
        <v>0</v>
      </c>
      <c r="F7">
        <f t="shared" si="4"/>
        <v>0</v>
      </c>
      <c r="G7">
        <f t="shared" si="5"/>
        <v>0</v>
      </c>
      <c r="H7" s="112"/>
      <c r="I7">
        <f>BRPL_EOD!AK7+BRPL_EOD!AL7</f>
        <v>0</v>
      </c>
      <c r="J7">
        <f>BYPL_EOD!AK7+BYPL_EOD!AL7</f>
        <v>0</v>
      </c>
      <c r="K7">
        <f>MES_EOD!AK7+MES_EOD!AL7</f>
        <v>0</v>
      </c>
      <c r="L7">
        <f>NDMC_EOD!AK7+NDMC_EOD!AL7</f>
        <v>0</v>
      </c>
      <c r="M7">
        <f>TPDDL_EOD!AK7+TPDDL_EOD!AL7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  <c r="Y7">
        <f>BAWANA!AY7+BAWANA!AZ7</f>
        <v>0</v>
      </c>
      <c r="Z7">
        <f>BAWANA!BF7+BAWANA!BG7</f>
        <v>0</v>
      </c>
      <c r="AA7">
        <f>BAWANA!Z7+BAWANA!AA7</f>
        <v>0</v>
      </c>
      <c r="AB7">
        <f>BAWANA!AG7+BAWANA!AH7</f>
        <v>0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BAWANA!D8</f>
        <v>0</v>
      </c>
      <c r="C8">
        <f>BAWANA!E8</f>
        <v>0</v>
      </c>
      <c r="D8">
        <f>BAWANA!AN8</f>
        <v>0</v>
      </c>
      <c r="E8">
        <f>BAWANA!AO8</f>
        <v>0</v>
      </c>
      <c r="F8">
        <f t="shared" si="4"/>
        <v>0</v>
      </c>
      <c r="G8">
        <f t="shared" si="5"/>
        <v>0</v>
      </c>
      <c r="H8" s="112"/>
      <c r="I8">
        <f>BRPL_EOD!AK8+BRPL_EOD!AL8</f>
        <v>0</v>
      </c>
      <c r="J8">
        <f>BYPL_EOD!AK8+BYPL_EOD!AL8</f>
        <v>0</v>
      </c>
      <c r="K8">
        <f>MES_EOD!AK8+MES_EOD!AL8</f>
        <v>0</v>
      </c>
      <c r="L8">
        <f>NDMC_EOD!AK8+NDMC_EOD!AL8</f>
        <v>0</v>
      </c>
      <c r="M8">
        <f>TPDDL_EOD!AK8+TPDDL_EOD!AL8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  <c r="Y8">
        <f>BAWANA!AY8+BAWANA!AZ8</f>
        <v>0</v>
      </c>
      <c r="Z8">
        <f>BAWANA!BF8+BAWANA!BG8</f>
        <v>0</v>
      </c>
      <c r="AA8">
        <f>BAWANA!Z8+BAWANA!AA8</f>
        <v>0</v>
      </c>
      <c r="AB8">
        <f>BAWANA!AG8+BAWANA!AH8</f>
        <v>0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BAWANA!D9</f>
        <v>0</v>
      </c>
      <c r="C9">
        <f>BAWANA!E9</f>
        <v>0</v>
      </c>
      <c r="D9">
        <f>BAWANA!AN9</f>
        <v>0</v>
      </c>
      <c r="E9">
        <f>BAWANA!AO9</f>
        <v>0</v>
      </c>
      <c r="F9">
        <f t="shared" si="4"/>
        <v>0</v>
      </c>
      <c r="G9">
        <f t="shared" si="5"/>
        <v>0</v>
      </c>
      <c r="H9" s="112"/>
      <c r="I9">
        <f>BRPL_EOD!AK9+BRPL_EOD!AL9</f>
        <v>0</v>
      </c>
      <c r="J9">
        <f>BYPL_EOD!AK9+BYPL_EOD!AL9</f>
        <v>0</v>
      </c>
      <c r="K9">
        <f>MES_EOD!AK9+MES_EOD!AL9</f>
        <v>0</v>
      </c>
      <c r="L9">
        <f>NDMC_EOD!AK9+NDMC_EOD!AL9</f>
        <v>0</v>
      </c>
      <c r="M9">
        <f>TPDDL_EOD!AK9+TPDDL_EOD!AL9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  <c r="Y9">
        <f>BAWANA!AY9+BAWANA!AZ9</f>
        <v>0</v>
      </c>
      <c r="Z9">
        <f>BAWANA!BF9+BAWANA!BG9</f>
        <v>0</v>
      </c>
      <c r="AA9">
        <f>BAWANA!Z9+BAWANA!AA9</f>
        <v>0</v>
      </c>
      <c r="AB9">
        <f>BAWANA!AG9+BAWANA!AH9</f>
        <v>0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BAWANA!D10</f>
        <v>0</v>
      </c>
      <c r="C10">
        <f>BAWANA!E10</f>
        <v>0</v>
      </c>
      <c r="D10">
        <f>BAWANA!AN10</f>
        <v>0</v>
      </c>
      <c r="E10">
        <f>BAWANA!AO10</f>
        <v>0</v>
      </c>
      <c r="F10">
        <f t="shared" si="4"/>
        <v>0</v>
      </c>
      <c r="G10">
        <f t="shared" si="5"/>
        <v>0</v>
      </c>
      <c r="H10" s="112"/>
      <c r="I10">
        <f>BRPL_EOD!AK10+BRPL_EOD!AL10</f>
        <v>0</v>
      </c>
      <c r="J10">
        <f>BYPL_EOD!AK10+BYPL_EOD!AL10</f>
        <v>0</v>
      </c>
      <c r="K10">
        <f>MES_EOD!AK10+MES_EOD!AL10</f>
        <v>0</v>
      </c>
      <c r="L10">
        <f>NDMC_EOD!AK10+NDMC_EOD!AL10</f>
        <v>0</v>
      </c>
      <c r="M10">
        <f>TPDDL_EOD!AK10+TPDDL_EOD!AL10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  <c r="Y10">
        <f>BAWANA!AY10+BAWANA!AZ10</f>
        <v>0</v>
      </c>
      <c r="Z10">
        <f>BAWANA!BF10+BAWANA!BG10</f>
        <v>0</v>
      </c>
      <c r="AA10">
        <f>BAWANA!Z10+BAWANA!AA10</f>
        <v>0</v>
      </c>
      <c r="AB10">
        <f>BAWANA!AG10+BAWANA!AH10</f>
        <v>0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BAWANA!D11</f>
        <v>0</v>
      </c>
      <c r="C11">
        <f>BAWANA!E11</f>
        <v>0</v>
      </c>
      <c r="D11">
        <f>BAWANA!AN11</f>
        <v>0</v>
      </c>
      <c r="E11">
        <f>BAWANA!AO11</f>
        <v>0</v>
      </c>
      <c r="F11">
        <f t="shared" si="4"/>
        <v>0</v>
      </c>
      <c r="G11">
        <f t="shared" si="5"/>
        <v>0</v>
      </c>
      <c r="H11" s="112"/>
      <c r="I11">
        <f>BRPL_EOD!AK11+BRPL_EOD!AL11</f>
        <v>0</v>
      </c>
      <c r="J11">
        <f>BYPL_EOD!AK11+BYPL_EOD!AL11</f>
        <v>0</v>
      </c>
      <c r="K11">
        <f>MES_EOD!AK11+MES_EOD!AL11</f>
        <v>0</v>
      </c>
      <c r="L11">
        <f>NDMC_EOD!AK11+NDMC_EOD!AL11</f>
        <v>0</v>
      </c>
      <c r="M11">
        <f>TPDDL_EOD!AK11+TPDDL_EOD!AL11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  <c r="Y11">
        <f>BAWANA!AY11+BAWANA!AZ11</f>
        <v>0</v>
      </c>
      <c r="Z11">
        <f>BAWANA!BF11+BAWANA!BG11</f>
        <v>0</v>
      </c>
      <c r="AA11">
        <f>BAWANA!Z11+BAWANA!AA11</f>
        <v>0</v>
      </c>
      <c r="AB11">
        <f>BAWANA!AG11+BAWANA!AH11</f>
        <v>0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BAWANA!D12</f>
        <v>0</v>
      </c>
      <c r="C12">
        <f>BAWANA!E12</f>
        <v>0</v>
      </c>
      <c r="D12">
        <f>BAWANA!AN12</f>
        <v>0</v>
      </c>
      <c r="E12">
        <f>BAWANA!AO12</f>
        <v>0</v>
      </c>
      <c r="F12">
        <f t="shared" si="4"/>
        <v>0</v>
      </c>
      <c r="G12">
        <f t="shared" si="5"/>
        <v>0</v>
      </c>
      <c r="H12" s="112"/>
      <c r="I12">
        <f>BRPL_EOD!AK12+BRPL_EOD!AL12</f>
        <v>0</v>
      </c>
      <c r="J12">
        <f>BYPL_EOD!AK12+BYPL_EOD!AL12</f>
        <v>0</v>
      </c>
      <c r="K12">
        <f>MES_EOD!AK12+MES_EOD!AL12</f>
        <v>0</v>
      </c>
      <c r="L12">
        <f>NDMC_EOD!AK12+NDMC_EOD!AL12</f>
        <v>0</v>
      </c>
      <c r="M12">
        <f>TPDDL_EOD!AK12+TPDDL_EOD!AL12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  <c r="Y12">
        <f>BAWANA!AY12+BAWANA!AZ12</f>
        <v>0</v>
      </c>
      <c r="Z12">
        <f>BAWANA!BF12+BAWANA!BG12</f>
        <v>0</v>
      </c>
      <c r="AA12">
        <f>BAWANA!Z12+BAWANA!AA12</f>
        <v>0</v>
      </c>
      <c r="AB12">
        <f>BAWANA!AG12+BAWANA!AH12</f>
        <v>0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BAWANA!D13</f>
        <v>0</v>
      </c>
      <c r="C13">
        <f>BAWANA!E13</f>
        <v>0</v>
      </c>
      <c r="D13">
        <f>BAWANA!AN13</f>
        <v>0</v>
      </c>
      <c r="E13">
        <f>BAWANA!AO13</f>
        <v>0</v>
      </c>
      <c r="F13">
        <f t="shared" si="4"/>
        <v>0</v>
      </c>
      <c r="G13">
        <f t="shared" si="5"/>
        <v>0</v>
      </c>
      <c r="H13" s="112"/>
      <c r="I13">
        <f>BRPL_EOD!AK13+BRPL_EOD!AL13</f>
        <v>0</v>
      </c>
      <c r="J13">
        <f>BYPL_EOD!AK13+BYPL_EOD!AL13</f>
        <v>0</v>
      </c>
      <c r="K13">
        <f>MES_EOD!AK13+MES_EOD!AL13</f>
        <v>0</v>
      </c>
      <c r="L13">
        <f>NDMC_EOD!AK13+NDMC_EOD!AL13</f>
        <v>0</v>
      </c>
      <c r="M13">
        <f>TPDDL_EOD!AK13+TPDDL_EOD!AL13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  <c r="Y13">
        <f>BAWANA!AY13+BAWANA!AZ13</f>
        <v>0</v>
      </c>
      <c r="Z13">
        <f>BAWANA!BF13+BAWANA!BG13</f>
        <v>0</v>
      </c>
      <c r="AA13">
        <f>BAWANA!Z13+BAWANA!AA13</f>
        <v>0</v>
      </c>
      <c r="AB13">
        <f>BAWANA!AG13+BAWANA!AH13</f>
        <v>0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BAWANA!D14</f>
        <v>0</v>
      </c>
      <c r="C14">
        <f>BAWANA!E14</f>
        <v>0</v>
      </c>
      <c r="D14">
        <f>BAWANA!AN14</f>
        <v>0</v>
      </c>
      <c r="E14">
        <f>BAWANA!AO14</f>
        <v>0</v>
      </c>
      <c r="F14">
        <f t="shared" si="4"/>
        <v>0</v>
      </c>
      <c r="G14">
        <f t="shared" si="5"/>
        <v>0</v>
      </c>
      <c r="H14" s="112"/>
      <c r="I14">
        <f>BRPL_EOD!AK14+BRPL_EOD!AL14</f>
        <v>0</v>
      </c>
      <c r="J14">
        <f>BYPL_EOD!AK14+BYPL_EOD!AL14</f>
        <v>0</v>
      </c>
      <c r="K14">
        <f>MES_EOD!AK14+MES_EOD!AL14</f>
        <v>0</v>
      </c>
      <c r="L14">
        <f>NDMC_EOD!AK14+NDMC_EOD!AL14</f>
        <v>0</v>
      </c>
      <c r="M14">
        <f>TPDDL_EOD!AK14+TPDDL_EOD!AL14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  <c r="Y14">
        <f>BAWANA!AY14+BAWANA!AZ14</f>
        <v>0</v>
      </c>
      <c r="Z14">
        <f>BAWANA!BF14+BAWANA!BG14</f>
        <v>0</v>
      </c>
      <c r="AA14">
        <f>BAWANA!Z14+BAWANA!AA14</f>
        <v>0</v>
      </c>
      <c r="AB14">
        <f>BAWANA!AG14+BAWANA!AH14</f>
        <v>0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BAWANA!D15</f>
        <v>0</v>
      </c>
      <c r="C15">
        <f>BAWANA!E15</f>
        <v>0</v>
      </c>
      <c r="D15">
        <f>BAWANA!AN15</f>
        <v>0</v>
      </c>
      <c r="E15">
        <f>BAWANA!AO15</f>
        <v>0</v>
      </c>
      <c r="F15">
        <f t="shared" si="4"/>
        <v>0</v>
      </c>
      <c r="G15">
        <f t="shared" si="5"/>
        <v>0</v>
      </c>
      <c r="H15" s="112"/>
      <c r="I15">
        <f>BRPL_EOD!AK15+BRPL_EOD!AL15</f>
        <v>0</v>
      </c>
      <c r="J15">
        <f>BYPL_EOD!AK15+BYPL_EOD!AL15</f>
        <v>0</v>
      </c>
      <c r="K15">
        <f>MES_EOD!AK15+MES_EOD!AL15</f>
        <v>0</v>
      </c>
      <c r="L15">
        <f>NDMC_EOD!AK15+NDMC_EOD!AL15</f>
        <v>0</v>
      </c>
      <c r="M15">
        <f>TPDDL_EOD!AK15+TPDDL_EOD!AL15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  <c r="Y15">
        <f>BAWANA!AY15+BAWANA!AZ15</f>
        <v>0</v>
      </c>
      <c r="Z15">
        <f>BAWANA!BF15+BAWANA!BG15</f>
        <v>0</v>
      </c>
      <c r="AA15">
        <f>BAWANA!Z15+BAWANA!AA15</f>
        <v>0</v>
      </c>
      <c r="AB15">
        <f>BAWANA!AG15+BAWANA!AH15</f>
        <v>0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BAWANA!D16</f>
        <v>0</v>
      </c>
      <c r="C16">
        <f>BAWANA!E16</f>
        <v>0</v>
      </c>
      <c r="D16">
        <f>BAWANA!AN16</f>
        <v>0</v>
      </c>
      <c r="E16">
        <f>BAWANA!AO16</f>
        <v>0</v>
      </c>
      <c r="F16">
        <f t="shared" si="4"/>
        <v>0</v>
      </c>
      <c r="G16">
        <f t="shared" si="5"/>
        <v>0</v>
      </c>
      <c r="H16" s="112"/>
      <c r="I16">
        <f>BRPL_EOD!AK16+BRPL_EOD!AL16</f>
        <v>0</v>
      </c>
      <c r="J16">
        <f>BYPL_EOD!AK16+BYPL_EOD!AL16</f>
        <v>0</v>
      </c>
      <c r="K16">
        <f>MES_EOD!AK16+MES_EOD!AL16</f>
        <v>0</v>
      </c>
      <c r="L16">
        <f>NDMC_EOD!AK16+NDMC_EOD!AL16</f>
        <v>0</v>
      </c>
      <c r="M16">
        <f>TPDDL_EOD!AK16+TPDDL_EOD!AL16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  <c r="Y16">
        <f>BAWANA!AY16+BAWANA!AZ16</f>
        <v>0</v>
      </c>
      <c r="Z16">
        <f>BAWANA!BF16+BAWANA!BG16</f>
        <v>0</v>
      </c>
      <c r="AA16">
        <f>BAWANA!Z16+BAWANA!AA16</f>
        <v>0</v>
      </c>
      <c r="AB16">
        <f>BAWANA!AG16+BAWANA!AH16</f>
        <v>0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BAWANA!D17</f>
        <v>0</v>
      </c>
      <c r="C17">
        <f>BAWANA!E17</f>
        <v>0</v>
      </c>
      <c r="D17">
        <f>BAWANA!AN17</f>
        <v>0</v>
      </c>
      <c r="E17">
        <f>BAWANA!AO17</f>
        <v>0</v>
      </c>
      <c r="F17">
        <f t="shared" si="4"/>
        <v>0</v>
      </c>
      <c r="G17">
        <f t="shared" si="5"/>
        <v>0</v>
      </c>
      <c r="H17" s="112"/>
      <c r="I17">
        <f>BRPL_EOD!AK17+BRPL_EOD!AL17</f>
        <v>0</v>
      </c>
      <c r="J17">
        <f>BYPL_EOD!AK17+BYPL_EOD!AL17</f>
        <v>0</v>
      </c>
      <c r="K17">
        <f>MES_EOD!AK17+MES_EOD!AL17</f>
        <v>0</v>
      </c>
      <c r="L17">
        <f>NDMC_EOD!AK17+NDMC_EOD!AL17</f>
        <v>0</v>
      </c>
      <c r="M17">
        <f>TPDDL_EOD!AK17+TPDDL_EOD!AL17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  <c r="Y17">
        <f>BAWANA!AY17+BAWANA!AZ17</f>
        <v>0</v>
      </c>
      <c r="Z17">
        <f>BAWANA!BF17+BAWANA!BG17</f>
        <v>0</v>
      </c>
      <c r="AA17">
        <f>BAWANA!Z17+BAWANA!AA17</f>
        <v>0</v>
      </c>
      <c r="AB17">
        <f>BAWANA!AG17+BAWANA!AH17</f>
        <v>0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BAWANA!D18</f>
        <v>0</v>
      </c>
      <c r="C18">
        <f>BAWANA!E18</f>
        <v>0</v>
      </c>
      <c r="D18">
        <f>BAWANA!AN18</f>
        <v>0</v>
      </c>
      <c r="E18">
        <f>BAWANA!AO18</f>
        <v>0</v>
      </c>
      <c r="F18">
        <f t="shared" si="4"/>
        <v>0</v>
      </c>
      <c r="G18">
        <f t="shared" si="5"/>
        <v>0</v>
      </c>
      <c r="H18" s="112"/>
      <c r="I18">
        <f>BRPL_EOD!AK18+BRPL_EOD!AL18</f>
        <v>0</v>
      </c>
      <c r="J18">
        <f>BYPL_EOD!AK18+BYPL_EOD!AL18</f>
        <v>0</v>
      </c>
      <c r="K18">
        <f>MES_EOD!AK18+MES_EOD!AL18</f>
        <v>0</v>
      </c>
      <c r="L18">
        <f>NDMC_EOD!AK18+NDMC_EOD!AL18</f>
        <v>0</v>
      </c>
      <c r="M18">
        <f>TPDDL_EOD!AK18+TPDDL_EOD!AL18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  <c r="Y18">
        <f>BAWANA!AY18+BAWANA!AZ18</f>
        <v>0</v>
      </c>
      <c r="Z18">
        <f>BAWANA!BF18+BAWANA!BG18</f>
        <v>0</v>
      </c>
      <c r="AA18">
        <f>BAWANA!Z18+BAWANA!AA18</f>
        <v>0</v>
      </c>
      <c r="AB18">
        <f>BAWANA!AG18+BAWANA!AH18</f>
        <v>0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BAWANA!D19</f>
        <v>0</v>
      </c>
      <c r="C19">
        <f>BAWANA!E19</f>
        <v>0</v>
      </c>
      <c r="D19">
        <f>BAWANA!AN19</f>
        <v>0</v>
      </c>
      <c r="E19">
        <f>BAWANA!AO19</f>
        <v>0</v>
      </c>
      <c r="F19">
        <f t="shared" si="4"/>
        <v>0</v>
      </c>
      <c r="G19">
        <f t="shared" si="5"/>
        <v>0</v>
      </c>
      <c r="H19" s="112"/>
      <c r="I19">
        <f>BRPL_EOD!AK19+BRPL_EOD!AL19</f>
        <v>0</v>
      </c>
      <c r="J19">
        <f>BYPL_EOD!AK19+BYPL_EOD!AL19</f>
        <v>0</v>
      </c>
      <c r="K19">
        <f>MES_EOD!AK19+MES_EOD!AL19</f>
        <v>0</v>
      </c>
      <c r="L19">
        <f>NDMC_EOD!AK19+NDMC_EOD!AL19</f>
        <v>0</v>
      </c>
      <c r="M19">
        <f>TPDDL_EOD!AK19+TPDDL_EOD!AL19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  <c r="Y19">
        <f>BAWANA!AY19+BAWANA!AZ19</f>
        <v>0</v>
      </c>
      <c r="Z19">
        <f>BAWANA!BF19+BAWANA!BG19</f>
        <v>0</v>
      </c>
      <c r="AA19">
        <f>BAWANA!Z19+BAWANA!AA19</f>
        <v>0</v>
      </c>
      <c r="AB19">
        <f>BAWANA!AG19+BAWANA!AH19</f>
        <v>0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BAWANA!D20</f>
        <v>0</v>
      </c>
      <c r="C20">
        <f>BAWANA!E20</f>
        <v>0</v>
      </c>
      <c r="D20">
        <f>BAWANA!AN20</f>
        <v>0</v>
      </c>
      <c r="E20">
        <f>BAWANA!AO20</f>
        <v>0</v>
      </c>
      <c r="F20">
        <f t="shared" si="4"/>
        <v>0</v>
      </c>
      <c r="G20">
        <f t="shared" si="5"/>
        <v>0</v>
      </c>
      <c r="H20" s="112"/>
      <c r="I20">
        <f>BRPL_EOD!AK20+BRPL_EOD!AL20</f>
        <v>0</v>
      </c>
      <c r="J20">
        <f>BYPL_EOD!AK20+BYPL_EOD!AL20</f>
        <v>0</v>
      </c>
      <c r="K20">
        <f>MES_EOD!AK20+MES_EOD!AL20</f>
        <v>0</v>
      </c>
      <c r="L20">
        <f>NDMC_EOD!AK20+NDMC_EOD!AL20</f>
        <v>0</v>
      </c>
      <c r="M20">
        <f>TPDDL_EOD!AK20+TPDDL_EOD!AL20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  <c r="Y20">
        <f>BAWANA!AY20+BAWANA!AZ20</f>
        <v>0</v>
      </c>
      <c r="Z20">
        <f>BAWANA!BF20+BAWANA!BG20</f>
        <v>0</v>
      </c>
      <c r="AA20">
        <f>BAWANA!Z20+BAWANA!AA20</f>
        <v>0</v>
      </c>
      <c r="AB20">
        <f>BAWANA!AG20+BAWANA!AH20</f>
        <v>0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BAWANA!D21</f>
        <v>0</v>
      </c>
      <c r="C21">
        <f>BAWANA!E21</f>
        <v>0</v>
      </c>
      <c r="D21">
        <f>BAWANA!AN21</f>
        <v>0</v>
      </c>
      <c r="E21">
        <f>BAWANA!AO21</f>
        <v>0</v>
      </c>
      <c r="F21">
        <f t="shared" si="4"/>
        <v>0</v>
      </c>
      <c r="G21">
        <f t="shared" si="5"/>
        <v>0</v>
      </c>
      <c r="H21" s="112"/>
      <c r="I21">
        <f>BRPL_EOD!AK21+BRPL_EOD!AL21</f>
        <v>0</v>
      </c>
      <c r="J21">
        <f>BYPL_EOD!AK21+BYPL_EOD!AL21</f>
        <v>0</v>
      </c>
      <c r="K21">
        <f>MES_EOD!AK21+MES_EOD!AL21</f>
        <v>0</v>
      </c>
      <c r="L21">
        <f>NDMC_EOD!AK21+NDMC_EOD!AL21</f>
        <v>0</v>
      </c>
      <c r="M21">
        <f>TPDDL_EOD!AK21+TPDDL_EOD!AL21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  <c r="Y21">
        <f>BAWANA!AY21+BAWANA!AZ21</f>
        <v>0</v>
      </c>
      <c r="Z21">
        <f>BAWANA!BF21+BAWANA!BG21</f>
        <v>0</v>
      </c>
      <c r="AA21">
        <f>BAWANA!Z21+BAWANA!AA21</f>
        <v>0</v>
      </c>
      <c r="AB21">
        <f>BAWANA!AG21+BAWANA!AH21</f>
        <v>0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BAWANA!D22</f>
        <v>0</v>
      </c>
      <c r="C22">
        <f>BAWANA!E22</f>
        <v>0</v>
      </c>
      <c r="D22">
        <f>BAWANA!AN22</f>
        <v>0</v>
      </c>
      <c r="E22">
        <f>BAWANA!AO22</f>
        <v>0</v>
      </c>
      <c r="F22">
        <f t="shared" si="4"/>
        <v>0</v>
      </c>
      <c r="G22">
        <f t="shared" si="5"/>
        <v>0</v>
      </c>
      <c r="H22" s="112"/>
      <c r="I22">
        <f>BRPL_EOD!AK22+BRPL_EOD!AL22</f>
        <v>0</v>
      </c>
      <c r="J22">
        <f>BYPL_EOD!AK22+BYPL_EOD!AL22</f>
        <v>0</v>
      </c>
      <c r="K22">
        <f>MES_EOD!AK22+MES_EOD!AL22</f>
        <v>0</v>
      </c>
      <c r="L22">
        <f>NDMC_EOD!AK22+NDMC_EOD!AL22</f>
        <v>0</v>
      </c>
      <c r="M22">
        <f>TPDDL_EOD!AK22+TPDDL_EOD!AL22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  <c r="Y22">
        <f>BAWANA!AY22+BAWANA!AZ22</f>
        <v>0</v>
      </c>
      <c r="Z22">
        <f>BAWANA!BF22+BAWANA!BG22</f>
        <v>0</v>
      </c>
      <c r="AA22">
        <f>BAWANA!Z22+BAWANA!AA22</f>
        <v>0</v>
      </c>
      <c r="AB22">
        <f>BAWANA!AG22+BAWANA!AH22</f>
        <v>0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BAWANA!D23</f>
        <v>0</v>
      </c>
      <c r="C23">
        <f>BAWANA!E23</f>
        <v>0</v>
      </c>
      <c r="D23">
        <f>BAWANA!AN23</f>
        <v>0</v>
      </c>
      <c r="E23">
        <f>BAWANA!AO23</f>
        <v>0</v>
      </c>
      <c r="F23">
        <f t="shared" si="4"/>
        <v>0</v>
      </c>
      <c r="G23">
        <f t="shared" si="5"/>
        <v>0</v>
      </c>
      <c r="H23" s="112"/>
      <c r="I23">
        <f>BRPL_EOD!AK23+BRPL_EOD!AL23</f>
        <v>0</v>
      </c>
      <c r="J23">
        <f>BYPL_EOD!AK23+BYPL_EOD!AL23</f>
        <v>0</v>
      </c>
      <c r="K23">
        <f>MES_EOD!AK23+MES_EOD!AL23</f>
        <v>0</v>
      </c>
      <c r="L23">
        <f>NDMC_EOD!AK23+NDMC_EOD!AL23</f>
        <v>0</v>
      </c>
      <c r="M23">
        <f>TPDDL_EOD!AK23+TPDDL_EOD!AL23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  <c r="Y23">
        <f>BAWANA!AY23+BAWANA!AZ23</f>
        <v>0</v>
      </c>
      <c r="Z23">
        <f>BAWANA!BF23+BAWANA!BG23</f>
        <v>0</v>
      </c>
      <c r="AA23">
        <f>BAWANA!Z23+BAWANA!AA23</f>
        <v>0</v>
      </c>
      <c r="AB23">
        <f>BAWANA!AG23+BAWANA!AH23</f>
        <v>0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BAWANA!D24</f>
        <v>0</v>
      </c>
      <c r="C24">
        <f>BAWANA!E24</f>
        <v>0</v>
      </c>
      <c r="D24">
        <f>BAWANA!AN24</f>
        <v>0</v>
      </c>
      <c r="E24">
        <f>BAWANA!AO24</f>
        <v>0</v>
      </c>
      <c r="F24">
        <f t="shared" si="4"/>
        <v>0</v>
      </c>
      <c r="G24">
        <f t="shared" si="5"/>
        <v>0</v>
      </c>
      <c r="H24" s="112"/>
      <c r="I24">
        <f>BRPL_EOD!AK24+BRPL_EOD!AL24</f>
        <v>0</v>
      </c>
      <c r="J24">
        <f>BYPL_EOD!AK24+BYPL_EOD!AL24</f>
        <v>0</v>
      </c>
      <c r="K24">
        <f>MES_EOD!AK24+MES_EOD!AL24</f>
        <v>0</v>
      </c>
      <c r="L24">
        <f>NDMC_EOD!AK24+NDMC_EOD!AL24</f>
        <v>0</v>
      </c>
      <c r="M24">
        <f>TPDDL_EOD!AK24+TPDDL_EOD!AL24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  <c r="Y24">
        <f>BAWANA!AY24+BAWANA!AZ24</f>
        <v>0</v>
      </c>
      <c r="Z24">
        <f>BAWANA!BF24+BAWANA!BG24</f>
        <v>0</v>
      </c>
      <c r="AA24">
        <f>BAWANA!Z24+BAWANA!AA24</f>
        <v>0</v>
      </c>
      <c r="AB24">
        <f>BAWANA!AG24+BAWANA!AH24</f>
        <v>0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BAWANA!D25</f>
        <v>0</v>
      </c>
      <c r="C25">
        <f>BAWANA!E25</f>
        <v>0</v>
      </c>
      <c r="D25">
        <f>BAWANA!AN25</f>
        <v>0</v>
      </c>
      <c r="E25">
        <f>BAWANA!AO25</f>
        <v>0</v>
      </c>
      <c r="F25">
        <f t="shared" si="4"/>
        <v>0</v>
      </c>
      <c r="G25">
        <f t="shared" si="5"/>
        <v>0</v>
      </c>
      <c r="H25" s="112"/>
      <c r="I25">
        <f>BRPL_EOD!AK25+BRPL_EOD!AL25</f>
        <v>0</v>
      </c>
      <c r="J25">
        <f>BYPL_EOD!AK25+BYPL_EOD!AL25</f>
        <v>0</v>
      </c>
      <c r="K25">
        <f>MES_EOD!AK25+MES_EOD!AL25</f>
        <v>0</v>
      </c>
      <c r="L25">
        <f>NDMC_EOD!AK25+NDMC_EOD!AL25</f>
        <v>0</v>
      </c>
      <c r="M25">
        <f>TPDDL_EOD!AK25+TPDDL_EOD!AL25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  <c r="Y25">
        <f>BAWANA!AY25+BAWANA!AZ25</f>
        <v>0</v>
      </c>
      <c r="Z25">
        <f>BAWANA!BF25+BAWANA!BG25</f>
        <v>0</v>
      </c>
      <c r="AA25">
        <f>BAWANA!Z25+BAWANA!AA25</f>
        <v>0</v>
      </c>
      <c r="AB25">
        <f>BAWANA!AG25+BAWANA!AH25</f>
        <v>0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BAWANA!D26</f>
        <v>0</v>
      </c>
      <c r="C26">
        <f>BAWANA!E26</f>
        <v>0</v>
      </c>
      <c r="D26">
        <f>BAWANA!AN26</f>
        <v>0</v>
      </c>
      <c r="E26">
        <f>BAWANA!AO26</f>
        <v>0</v>
      </c>
      <c r="F26">
        <f t="shared" si="4"/>
        <v>0</v>
      </c>
      <c r="G26">
        <f t="shared" si="5"/>
        <v>0</v>
      </c>
      <c r="H26" s="112"/>
      <c r="I26">
        <f>BRPL_EOD!AK26+BRPL_EOD!AL26</f>
        <v>0</v>
      </c>
      <c r="J26">
        <f>BYPL_EOD!AK26+BYPL_EOD!AL26</f>
        <v>0</v>
      </c>
      <c r="K26">
        <f>MES_EOD!AK26+MES_EOD!AL26</f>
        <v>0</v>
      </c>
      <c r="L26">
        <f>NDMC_EOD!AK26+NDMC_EOD!AL26</f>
        <v>0</v>
      </c>
      <c r="M26">
        <f>TPDDL_EOD!AK26+TPDDL_EOD!AL26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  <c r="Y26">
        <f>BAWANA!AY26+BAWANA!AZ26</f>
        <v>0</v>
      </c>
      <c r="Z26">
        <f>BAWANA!BF26+BAWANA!BG26</f>
        <v>0</v>
      </c>
      <c r="AA26">
        <f>BAWANA!Z26+BAWANA!AA26</f>
        <v>0</v>
      </c>
      <c r="AB26">
        <f>BAWANA!AG26+BAWANA!AH26</f>
        <v>0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BAWANA!D27</f>
        <v>0</v>
      </c>
      <c r="C27">
        <f>BAWANA!E27</f>
        <v>0</v>
      </c>
      <c r="D27">
        <f>BAWANA!AN27</f>
        <v>0</v>
      </c>
      <c r="E27">
        <f>BAWANA!AO27</f>
        <v>0</v>
      </c>
      <c r="F27">
        <f t="shared" si="4"/>
        <v>0</v>
      </c>
      <c r="G27">
        <f t="shared" si="5"/>
        <v>0</v>
      </c>
      <c r="H27" s="112"/>
      <c r="I27">
        <f>BRPL_EOD!AK27+BRPL_EOD!AL27</f>
        <v>0</v>
      </c>
      <c r="J27">
        <f>BYPL_EOD!AK27+BYPL_EOD!AL27</f>
        <v>0</v>
      </c>
      <c r="K27">
        <f>MES_EOD!AK27+MES_EOD!AL27</f>
        <v>0</v>
      </c>
      <c r="L27">
        <f>NDMC_EOD!AK27+NDMC_EOD!AL27</f>
        <v>0</v>
      </c>
      <c r="M27">
        <f>TPDDL_EOD!AK27+TPDDL_EOD!AL27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  <c r="Y27">
        <f>BAWANA!AY27+BAWANA!AZ27</f>
        <v>0</v>
      </c>
      <c r="Z27">
        <f>BAWANA!BF27+BAWANA!BG27</f>
        <v>0</v>
      </c>
      <c r="AA27">
        <f>BAWANA!Z27+BAWANA!AA27</f>
        <v>0</v>
      </c>
      <c r="AB27">
        <f>BAWANA!AG27+BAWANA!AH27</f>
        <v>0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BAWANA!D28</f>
        <v>0</v>
      </c>
      <c r="C28">
        <f>BAWANA!E28</f>
        <v>0</v>
      </c>
      <c r="D28">
        <f>BAWANA!AN28</f>
        <v>0</v>
      </c>
      <c r="E28">
        <f>BAWANA!AO28</f>
        <v>0</v>
      </c>
      <c r="F28">
        <f t="shared" si="4"/>
        <v>0</v>
      </c>
      <c r="G28">
        <f t="shared" si="5"/>
        <v>0</v>
      </c>
      <c r="H28" s="112"/>
      <c r="I28">
        <f>BRPL_EOD!AK28+BRPL_EOD!AL28</f>
        <v>0</v>
      </c>
      <c r="J28">
        <f>BYPL_EOD!AK28+BYPL_EOD!AL28</f>
        <v>0</v>
      </c>
      <c r="K28">
        <f>MES_EOD!AK28+MES_EOD!AL28</f>
        <v>0</v>
      </c>
      <c r="L28">
        <f>NDMC_EOD!AK28+NDMC_EOD!AL28</f>
        <v>0</v>
      </c>
      <c r="M28">
        <f>TPDDL_EOD!AK28+TPDDL_EOD!AL28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  <c r="Y28">
        <f>BAWANA!AY28+BAWANA!AZ28</f>
        <v>0</v>
      </c>
      <c r="Z28">
        <f>BAWANA!BF28+BAWANA!BG28</f>
        <v>0</v>
      </c>
      <c r="AA28">
        <f>BAWANA!Z28+BAWANA!AA28</f>
        <v>0</v>
      </c>
      <c r="AB28">
        <f>BAWANA!AG28+BAWANA!AH28</f>
        <v>0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BAWANA!D29</f>
        <v>0</v>
      </c>
      <c r="C29">
        <f>BAWANA!E29</f>
        <v>0</v>
      </c>
      <c r="D29">
        <f>BAWANA!AN29</f>
        <v>0</v>
      </c>
      <c r="E29">
        <f>BAWANA!AO29</f>
        <v>0</v>
      </c>
      <c r="F29">
        <f t="shared" si="4"/>
        <v>0</v>
      </c>
      <c r="G29">
        <f t="shared" si="5"/>
        <v>0</v>
      </c>
      <c r="H29" s="112"/>
      <c r="I29">
        <f>BRPL_EOD!AK29+BRPL_EOD!AL29</f>
        <v>0</v>
      </c>
      <c r="J29">
        <f>BYPL_EOD!AK29+BYPL_EOD!AL29</f>
        <v>0</v>
      </c>
      <c r="K29">
        <f>MES_EOD!AK29+MES_EOD!AL29</f>
        <v>0</v>
      </c>
      <c r="L29">
        <f>NDMC_EOD!AK29+NDMC_EOD!AL29</f>
        <v>0</v>
      </c>
      <c r="M29">
        <f>TPDDL_EOD!AK29+TPDDL_EOD!AL29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  <c r="Y29">
        <f>BAWANA!AY29+BAWANA!AZ29</f>
        <v>0</v>
      </c>
      <c r="Z29">
        <f>BAWANA!BF29+BAWANA!BG29</f>
        <v>0</v>
      </c>
      <c r="AA29">
        <f>BAWANA!Z29+BAWANA!AA29</f>
        <v>0</v>
      </c>
      <c r="AB29">
        <f>BAWANA!AG29+BAWANA!AH29</f>
        <v>0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BAWANA!D30</f>
        <v>0</v>
      </c>
      <c r="C30">
        <f>BAWANA!E30</f>
        <v>0</v>
      </c>
      <c r="D30">
        <f>BAWANA!AN30</f>
        <v>0</v>
      </c>
      <c r="E30">
        <f>BAWANA!AO30</f>
        <v>0</v>
      </c>
      <c r="F30">
        <f t="shared" si="4"/>
        <v>0</v>
      </c>
      <c r="G30">
        <f t="shared" si="5"/>
        <v>0</v>
      </c>
      <c r="H30" s="112"/>
      <c r="I30">
        <f>BRPL_EOD!AK30+BRPL_EOD!AL30</f>
        <v>0</v>
      </c>
      <c r="J30">
        <f>BYPL_EOD!AK30+BYPL_EOD!AL30</f>
        <v>0</v>
      </c>
      <c r="K30">
        <f>MES_EOD!AK30+MES_EOD!AL30</f>
        <v>0</v>
      </c>
      <c r="L30">
        <f>NDMC_EOD!AK30+NDMC_EOD!AL30</f>
        <v>0</v>
      </c>
      <c r="M30">
        <f>TPDDL_EOD!AK30+TPDDL_EOD!AL30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  <c r="Y30">
        <f>BAWANA!AY30+BAWANA!AZ30</f>
        <v>0</v>
      </c>
      <c r="Z30">
        <f>BAWANA!BF30+BAWANA!BG30</f>
        <v>0</v>
      </c>
      <c r="AA30">
        <f>BAWANA!Z30+BAWANA!AA30</f>
        <v>0</v>
      </c>
      <c r="AB30">
        <f>BAWANA!AG30+BAWANA!AH30</f>
        <v>0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BAWANA!D31</f>
        <v>0</v>
      </c>
      <c r="C31">
        <f>BAWANA!E31</f>
        <v>0</v>
      </c>
      <c r="D31">
        <f>BAWANA!AN31</f>
        <v>0</v>
      </c>
      <c r="E31">
        <f>BAWANA!AO31</f>
        <v>0</v>
      </c>
      <c r="F31">
        <f t="shared" si="4"/>
        <v>0</v>
      </c>
      <c r="G31">
        <f t="shared" si="5"/>
        <v>0</v>
      </c>
      <c r="H31" s="112"/>
      <c r="I31">
        <f>BRPL_EOD!AK31+BRPL_EOD!AL31</f>
        <v>0</v>
      </c>
      <c r="J31">
        <f>BYPL_EOD!AK31+BYPL_EOD!AL31</f>
        <v>0</v>
      </c>
      <c r="K31">
        <f>MES_EOD!AK31+MES_EOD!AL31</f>
        <v>0</v>
      </c>
      <c r="L31">
        <f>NDMC_EOD!AK31+NDMC_EOD!AL31</f>
        <v>0</v>
      </c>
      <c r="M31">
        <f>TPDDL_EOD!AK31+TPDDL_EOD!AL31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  <c r="Y31">
        <f>BAWANA!AY31+BAWANA!AZ31</f>
        <v>0</v>
      </c>
      <c r="Z31">
        <f>BAWANA!BF31+BAWANA!BG31</f>
        <v>0</v>
      </c>
      <c r="AA31">
        <f>BAWANA!Z31+BAWANA!AA31</f>
        <v>0</v>
      </c>
      <c r="AB31">
        <f>BAWANA!AG31+BAWANA!AH31</f>
        <v>0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BAWANA!D32</f>
        <v>0</v>
      </c>
      <c r="C32">
        <f>BAWANA!E32</f>
        <v>0</v>
      </c>
      <c r="D32">
        <f>BAWANA!AN32</f>
        <v>0</v>
      </c>
      <c r="E32">
        <f>BAWANA!AO32</f>
        <v>0</v>
      </c>
      <c r="F32">
        <f t="shared" si="4"/>
        <v>0</v>
      </c>
      <c r="G32">
        <f t="shared" si="5"/>
        <v>0</v>
      </c>
      <c r="H32" s="112"/>
      <c r="I32">
        <f>BRPL_EOD!AK32+BRPL_EOD!AL32</f>
        <v>0</v>
      </c>
      <c r="J32">
        <f>BYPL_EOD!AK32+BYPL_EOD!AL32</f>
        <v>0</v>
      </c>
      <c r="K32">
        <f>MES_EOD!AK32+MES_EOD!AL32</f>
        <v>0</v>
      </c>
      <c r="L32">
        <f>NDMC_EOD!AK32+NDMC_EOD!AL32</f>
        <v>0</v>
      </c>
      <c r="M32">
        <f>TPDDL_EOD!AK32+TPDDL_EOD!AL32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  <c r="Y32">
        <f>BAWANA!AY32+BAWANA!AZ32</f>
        <v>0</v>
      </c>
      <c r="Z32">
        <f>BAWANA!BF32+BAWANA!BG32</f>
        <v>0</v>
      </c>
      <c r="AA32">
        <f>BAWANA!Z32+BAWANA!AA32</f>
        <v>0</v>
      </c>
      <c r="AB32">
        <f>BAWANA!AG32+BAWANA!AH32</f>
        <v>0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BAWANA!D33</f>
        <v>0</v>
      </c>
      <c r="C33">
        <f>BAWANA!E33</f>
        <v>0</v>
      </c>
      <c r="D33">
        <f>BAWANA!AN33</f>
        <v>0</v>
      </c>
      <c r="E33">
        <f>BAWANA!AO33</f>
        <v>0</v>
      </c>
      <c r="F33">
        <f t="shared" si="4"/>
        <v>0</v>
      </c>
      <c r="G33">
        <f t="shared" si="5"/>
        <v>0</v>
      </c>
      <c r="H33" s="112"/>
      <c r="I33">
        <f>BRPL_EOD!AK33+BRPL_EOD!AL33</f>
        <v>0</v>
      </c>
      <c r="J33">
        <f>BYPL_EOD!AK33+BYPL_EOD!AL33</f>
        <v>0</v>
      </c>
      <c r="K33">
        <f>MES_EOD!AK33+MES_EOD!AL33</f>
        <v>0</v>
      </c>
      <c r="L33">
        <f>NDMC_EOD!AK33+NDMC_EOD!AL33</f>
        <v>0</v>
      </c>
      <c r="M33">
        <f>TPDDL_EOD!AK33+TPDDL_EOD!AL33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  <c r="Y33">
        <f>BAWANA!AY33+BAWANA!AZ33</f>
        <v>0</v>
      </c>
      <c r="Z33">
        <f>BAWANA!BF33+BAWANA!BG33</f>
        <v>0</v>
      </c>
      <c r="AA33">
        <f>BAWANA!Z33+BAWANA!AA33</f>
        <v>0</v>
      </c>
      <c r="AB33">
        <f>BAWANA!AG33+BAWANA!AH33</f>
        <v>0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BAWANA!D34</f>
        <v>0</v>
      </c>
      <c r="C34">
        <f>BAWANA!E34</f>
        <v>0</v>
      </c>
      <c r="D34">
        <f>BAWANA!AN34</f>
        <v>0</v>
      </c>
      <c r="E34">
        <f>BAWANA!AO34</f>
        <v>0</v>
      </c>
      <c r="F34">
        <f t="shared" si="4"/>
        <v>0</v>
      </c>
      <c r="G34">
        <f t="shared" si="5"/>
        <v>0</v>
      </c>
      <c r="H34" s="112"/>
      <c r="I34">
        <f>BRPL_EOD!AK34+BRPL_EOD!AL34</f>
        <v>0</v>
      </c>
      <c r="J34">
        <f>BYPL_EOD!AK34+BYPL_EOD!AL34</f>
        <v>0</v>
      </c>
      <c r="K34">
        <f>MES_EOD!AK34+MES_EOD!AL34</f>
        <v>0</v>
      </c>
      <c r="L34">
        <f>NDMC_EOD!AK34+NDMC_EOD!AL34</f>
        <v>0</v>
      </c>
      <c r="M34">
        <f>TPDDL_EOD!AK34+TPDDL_EOD!AL34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  <c r="Y34">
        <f>BAWANA!AY34+BAWANA!AZ34</f>
        <v>0</v>
      </c>
      <c r="Z34">
        <f>BAWANA!BF34+BAWANA!BG34</f>
        <v>0</v>
      </c>
      <c r="AA34">
        <f>BAWANA!Z34+BAWANA!AA34</f>
        <v>0</v>
      </c>
      <c r="AB34">
        <f>BAWANA!AG34+BAWANA!AH34</f>
        <v>0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BAWANA!D35</f>
        <v>0</v>
      </c>
      <c r="C35">
        <f>BAWANA!E35</f>
        <v>0</v>
      </c>
      <c r="D35">
        <f>BAWANA!AN35</f>
        <v>0</v>
      </c>
      <c r="E35">
        <f>BAWANA!AO35</f>
        <v>0</v>
      </c>
      <c r="F35">
        <f t="shared" si="4"/>
        <v>0</v>
      </c>
      <c r="G35">
        <f t="shared" si="5"/>
        <v>0</v>
      </c>
      <c r="H35" s="112"/>
      <c r="I35">
        <f>BRPL_EOD!AK35+BRPL_EOD!AL35</f>
        <v>0</v>
      </c>
      <c r="J35">
        <f>BYPL_EOD!AK35+BYPL_EOD!AL35</f>
        <v>0</v>
      </c>
      <c r="K35">
        <f>MES_EOD!AK35+MES_EOD!AL35</f>
        <v>0</v>
      </c>
      <c r="L35">
        <f>NDMC_EOD!AK35+NDMC_EOD!AL35</f>
        <v>0</v>
      </c>
      <c r="M35">
        <f>TPDDL_EOD!AK35+TPDDL_EOD!AL35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  <c r="Y35">
        <f>BAWANA!AY35+BAWANA!AZ35</f>
        <v>0</v>
      </c>
      <c r="Z35">
        <f>BAWANA!BF35+BAWANA!BG35</f>
        <v>0</v>
      </c>
      <c r="AA35">
        <f>BAWANA!Z35+BAWANA!AA35</f>
        <v>0</v>
      </c>
      <c r="AB35">
        <f>BAWANA!AG35+BAWANA!AH35</f>
        <v>0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BAWANA!D36</f>
        <v>0</v>
      </c>
      <c r="C36">
        <f>BAWANA!E36</f>
        <v>0</v>
      </c>
      <c r="D36">
        <f>BAWANA!AN36</f>
        <v>0</v>
      </c>
      <c r="E36">
        <f>BAWANA!AO36</f>
        <v>0</v>
      </c>
      <c r="F36">
        <f t="shared" si="4"/>
        <v>0</v>
      </c>
      <c r="G36">
        <f t="shared" si="5"/>
        <v>0</v>
      </c>
      <c r="H36" s="112"/>
      <c r="I36">
        <f>BRPL_EOD!AK36+BRPL_EOD!AL36</f>
        <v>0</v>
      </c>
      <c r="J36">
        <f>BYPL_EOD!AK36+BYPL_EOD!AL36</f>
        <v>0</v>
      </c>
      <c r="K36">
        <f>MES_EOD!AK36+MES_EOD!AL36</f>
        <v>0</v>
      </c>
      <c r="L36">
        <f>NDMC_EOD!AK36+NDMC_EOD!AL36</f>
        <v>0</v>
      </c>
      <c r="M36">
        <f>TPDDL_EOD!AK36+TPDDL_EOD!AL36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  <c r="Y36">
        <f>BAWANA!AY36+BAWANA!AZ36</f>
        <v>0</v>
      </c>
      <c r="Z36">
        <f>BAWANA!BF36+BAWANA!BG36</f>
        <v>0</v>
      </c>
      <c r="AA36">
        <f>BAWANA!Z36+BAWANA!AA36</f>
        <v>0</v>
      </c>
      <c r="AB36">
        <f>BAWANA!AG36+BAWANA!AH36</f>
        <v>0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BAWANA!D37</f>
        <v>0</v>
      </c>
      <c r="C37">
        <f>BAWANA!E37</f>
        <v>0</v>
      </c>
      <c r="D37">
        <f>BAWANA!AN37</f>
        <v>0</v>
      </c>
      <c r="E37">
        <f>BAWANA!AO37</f>
        <v>0</v>
      </c>
      <c r="F37">
        <f t="shared" si="4"/>
        <v>0</v>
      </c>
      <c r="G37">
        <f t="shared" si="5"/>
        <v>0</v>
      </c>
      <c r="H37" s="112"/>
      <c r="I37">
        <f>BRPL_EOD!AK37+BRPL_EOD!AL37</f>
        <v>0</v>
      </c>
      <c r="J37">
        <f>BYPL_EOD!AK37+BYPL_EOD!AL37</f>
        <v>0</v>
      </c>
      <c r="K37">
        <f>MES_EOD!AK37+MES_EOD!AL37</f>
        <v>0</v>
      </c>
      <c r="L37">
        <f>NDMC_EOD!AK37+NDMC_EOD!AL37</f>
        <v>0</v>
      </c>
      <c r="M37">
        <f>TPDDL_EOD!AK37+TPDDL_EOD!AL37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  <c r="Y37">
        <f>BAWANA!AY37+BAWANA!AZ37</f>
        <v>0</v>
      </c>
      <c r="Z37">
        <f>BAWANA!BF37+BAWANA!BG37</f>
        <v>0</v>
      </c>
      <c r="AA37">
        <f>BAWANA!Z37+BAWANA!AA37</f>
        <v>0</v>
      </c>
      <c r="AB37">
        <f>BAWANA!AG37+BAWANA!AH37</f>
        <v>0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BAWANA!D38</f>
        <v>0</v>
      </c>
      <c r="C38">
        <f>BAWANA!E38</f>
        <v>0</v>
      </c>
      <c r="D38">
        <f>BAWANA!AN38</f>
        <v>0</v>
      </c>
      <c r="E38">
        <f>BAWANA!AO38</f>
        <v>0</v>
      </c>
      <c r="F38">
        <f t="shared" si="4"/>
        <v>0</v>
      </c>
      <c r="G38">
        <f t="shared" si="5"/>
        <v>0</v>
      </c>
      <c r="H38" s="112"/>
      <c r="I38">
        <f>BRPL_EOD!AK38+BRPL_EOD!AL38</f>
        <v>0</v>
      </c>
      <c r="J38">
        <f>BYPL_EOD!AK38+BYPL_EOD!AL38</f>
        <v>0</v>
      </c>
      <c r="K38">
        <f>MES_EOD!AK38+MES_EOD!AL38</f>
        <v>0</v>
      </c>
      <c r="L38">
        <f>NDMC_EOD!AK38+NDMC_EOD!AL38</f>
        <v>0</v>
      </c>
      <c r="M38">
        <f>TPDDL_EOD!AK38+TPDDL_EOD!AL38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  <c r="Y38">
        <f>BAWANA!AY38+BAWANA!AZ38</f>
        <v>0</v>
      </c>
      <c r="Z38">
        <f>BAWANA!BF38+BAWANA!BG38</f>
        <v>0</v>
      </c>
      <c r="AA38">
        <f>BAWANA!Z38+BAWANA!AA38</f>
        <v>0</v>
      </c>
      <c r="AB38">
        <f>BAWANA!AG38+BAWANA!AH38</f>
        <v>0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BAWANA!D39</f>
        <v>0</v>
      </c>
      <c r="C39">
        <f>BAWANA!E39</f>
        <v>0</v>
      </c>
      <c r="D39">
        <f>BAWANA!AN39</f>
        <v>0</v>
      </c>
      <c r="E39">
        <f>BAWANA!AO39</f>
        <v>0</v>
      </c>
      <c r="F39">
        <f t="shared" si="4"/>
        <v>0</v>
      </c>
      <c r="G39">
        <f t="shared" si="5"/>
        <v>0</v>
      </c>
      <c r="H39" s="112"/>
      <c r="I39">
        <f>BRPL_EOD!AK39+BRPL_EOD!AL39</f>
        <v>0</v>
      </c>
      <c r="J39">
        <f>BYPL_EOD!AK39+BYPL_EOD!AL39</f>
        <v>0</v>
      </c>
      <c r="K39">
        <f>MES_EOD!AK39+MES_EOD!AL39</f>
        <v>0</v>
      </c>
      <c r="L39">
        <f>NDMC_EOD!AK39+NDMC_EOD!AL39</f>
        <v>0</v>
      </c>
      <c r="M39">
        <f>TPDDL_EOD!AK39+TPDDL_EOD!AL39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  <c r="Y39">
        <f>BAWANA!AY39+BAWANA!AZ39</f>
        <v>0</v>
      </c>
      <c r="Z39">
        <f>BAWANA!BF39+BAWANA!BG39</f>
        <v>0</v>
      </c>
      <c r="AA39">
        <f>BAWANA!Z39+BAWANA!AA39</f>
        <v>0</v>
      </c>
      <c r="AB39">
        <f>BAWANA!AG39+BAWANA!AH39</f>
        <v>0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BAWANA!D40</f>
        <v>0</v>
      </c>
      <c r="C40">
        <f>BAWANA!E40</f>
        <v>0</v>
      </c>
      <c r="D40">
        <f>BAWANA!AN40</f>
        <v>0</v>
      </c>
      <c r="E40">
        <f>BAWANA!AO40</f>
        <v>0</v>
      </c>
      <c r="F40">
        <f t="shared" si="4"/>
        <v>0</v>
      </c>
      <c r="G40">
        <f t="shared" si="5"/>
        <v>0</v>
      </c>
      <c r="H40" s="112"/>
      <c r="I40">
        <f>BRPL_EOD!AK40+BRPL_EOD!AL40</f>
        <v>0</v>
      </c>
      <c r="J40">
        <f>BYPL_EOD!AK40+BYPL_EOD!AL40</f>
        <v>0</v>
      </c>
      <c r="K40">
        <f>MES_EOD!AK40+MES_EOD!AL40</f>
        <v>0</v>
      </c>
      <c r="L40">
        <f>NDMC_EOD!AK40+NDMC_EOD!AL40</f>
        <v>0</v>
      </c>
      <c r="M40">
        <f>TPDDL_EOD!AK40+TPDDL_EOD!AL40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  <c r="Y40">
        <f>BAWANA!AY40+BAWANA!AZ40</f>
        <v>0</v>
      </c>
      <c r="Z40">
        <f>BAWANA!BF40+BAWANA!BG40</f>
        <v>0</v>
      </c>
      <c r="AA40">
        <f>BAWANA!Z40+BAWANA!AA40</f>
        <v>0</v>
      </c>
      <c r="AB40">
        <f>BAWANA!AG40+BAWANA!AH40</f>
        <v>0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BAWANA!D41</f>
        <v>0</v>
      </c>
      <c r="C41">
        <f>BAWANA!E41</f>
        <v>0</v>
      </c>
      <c r="D41">
        <f>BAWANA!AN41</f>
        <v>0</v>
      </c>
      <c r="E41">
        <f>BAWANA!AO41</f>
        <v>0</v>
      </c>
      <c r="F41">
        <f t="shared" si="4"/>
        <v>0</v>
      </c>
      <c r="G41">
        <f t="shared" si="5"/>
        <v>0</v>
      </c>
      <c r="H41" s="112"/>
      <c r="I41">
        <f>BRPL_EOD!AK41+BRPL_EOD!AL41</f>
        <v>0</v>
      </c>
      <c r="J41">
        <f>BYPL_EOD!AK41+BYPL_EOD!AL41</f>
        <v>0</v>
      </c>
      <c r="K41">
        <f>MES_EOD!AK41+MES_EOD!AL41</f>
        <v>0</v>
      </c>
      <c r="L41">
        <f>NDMC_EOD!AK41+NDMC_EOD!AL41</f>
        <v>0</v>
      </c>
      <c r="M41">
        <f>TPDDL_EOD!AK41+TPDDL_EOD!AL41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  <c r="Y41">
        <f>BAWANA!AY41+BAWANA!AZ41</f>
        <v>0</v>
      </c>
      <c r="Z41">
        <f>BAWANA!BF41+BAWANA!BG41</f>
        <v>0</v>
      </c>
      <c r="AA41">
        <f>BAWANA!Z41+BAWANA!AA41</f>
        <v>0</v>
      </c>
      <c r="AB41">
        <f>BAWANA!AG41+BAWANA!AH41</f>
        <v>0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BAWANA!D42</f>
        <v>0</v>
      </c>
      <c r="C42">
        <f>BAWANA!E42</f>
        <v>0</v>
      </c>
      <c r="D42">
        <f>BAWANA!AN42</f>
        <v>0</v>
      </c>
      <c r="E42">
        <f>BAWANA!AO42</f>
        <v>0</v>
      </c>
      <c r="F42">
        <f t="shared" si="4"/>
        <v>0</v>
      </c>
      <c r="G42">
        <f t="shared" si="5"/>
        <v>0</v>
      </c>
      <c r="H42" s="112"/>
      <c r="I42">
        <f>BRPL_EOD!AK42+BRPL_EOD!AL42</f>
        <v>0</v>
      </c>
      <c r="J42">
        <f>BYPL_EOD!AK42+BYPL_EOD!AL42</f>
        <v>0</v>
      </c>
      <c r="K42">
        <f>MES_EOD!AK42+MES_EOD!AL42</f>
        <v>0</v>
      </c>
      <c r="L42">
        <f>NDMC_EOD!AK42+NDMC_EOD!AL42</f>
        <v>0</v>
      </c>
      <c r="M42">
        <f>TPDDL_EOD!AK42+TPDDL_EOD!AL42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  <c r="Y42">
        <f>BAWANA!AY42+BAWANA!AZ42</f>
        <v>0</v>
      </c>
      <c r="Z42">
        <f>BAWANA!BF42+BAWANA!BG42</f>
        <v>0</v>
      </c>
      <c r="AA42">
        <f>BAWANA!Z42+BAWANA!AA42</f>
        <v>0</v>
      </c>
      <c r="AB42">
        <f>BAWANA!AG42+BAWANA!AH42</f>
        <v>0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BAWANA!D43</f>
        <v>0</v>
      </c>
      <c r="C43">
        <f>BAWANA!E43</f>
        <v>0</v>
      </c>
      <c r="D43">
        <f>BAWANA!AN43</f>
        <v>0</v>
      </c>
      <c r="E43">
        <f>BAWANA!AO43</f>
        <v>0</v>
      </c>
      <c r="F43">
        <f t="shared" si="4"/>
        <v>0</v>
      </c>
      <c r="G43">
        <f t="shared" si="5"/>
        <v>0</v>
      </c>
      <c r="H43" s="112"/>
      <c r="I43">
        <f>BRPL_EOD!AK43+BRPL_EOD!AL43</f>
        <v>0</v>
      </c>
      <c r="J43">
        <f>BYPL_EOD!AK43+BYPL_EOD!AL43</f>
        <v>0</v>
      </c>
      <c r="K43">
        <f>MES_EOD!AK43+MES_EOD!AL43</f>
        <v>0</v>
      </c>
      <c r="L43">
        <f>NDMC_EOD!AK43+NDMC_EOD!AL43</f>
        <v>0</v>
      </c>
      <c r="M43">
        <f>TPDDL_EOD!AK43+TPDDL_EOD!AL43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  <c r="Y43">
        <f>BAWANA!AY43+BAWANA!AZ43</f>
        <v>0</v>
      </c>
      <c r="Z43">
        <f>BAWANA!BF43+BAWANA!BG43</f>
        <v>0</v>
      </c>
      <c r="AA43">
        <f>BAWANA!Z43+BAWANA!AA43</f>
        <v>0</v>
      </c>
      <c r="AB43">
        <f>BAWANA!AG43+BAWANA!AH43</f>
        <v>0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BAWANA!D44</f>
        <v>0</v>
      </c>
      <c r="C44">
        <f>BAWANA!E44</f>
        <v>0</v>
      </c>
      <c r="D44">
        <f>BAWANA!AN44</f>
        <v>0</v>
      </c>
      <c r="E44">
        <f>BAWANA!AO44</f>
        <v>0</v>
      </c>
      <c r="F44">
        <f t="shared" si="4"/>
        <v>0</v>
      </c>
      <c r="G44">
        <f t="shared" si="5"/>
        <v>0</v>
      </c>
      <c r="H44" s="112"/>
      <c r="I44">
        <f>BRPL_EOD!AK44+BRPL_EOD!AL44</f>
        <v>0</v>
      </c>
      <c r="J44">
        <f>BYPL_EOD!AK44+BYPL_EOD!AL44</f>
        <v>0</v>
      </c>
      <c r="K44">
        <f>MES_EOD!AK44+MES_EOD!AL44</f>
        <v>0</v>
      </c>
      <c r="L44">
        <f>NDMC_EOD!AK44+NDMC_EOD!AL44</f>
        <v>0</v>
      </c>
      <c r="M44">
        <f>TPDDL_EOD!AK44+TPDDL_EOD!AL44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  <c r="Y44">
        <f>BAWANA!AY44+BAWANA!AZ44</f>
        <v>0</v>
      </c>
      <c r="Z44">
        <f>BAWANA!BF44+BAWANA!BG44</f>
        <v>0</v>
      </c>
      <c r="AA44">
        <f>BAWANA!Z44+BAWANA!AA44</f>
        <v>0</v>
      </c>
      <c r="AB44">
        <f>BAWANA!AG44+BAWANA!AH44</f>
        <v>0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BAWANA!D45</f>
        <v>0</v>
      </c>
      <c r="C45">
        <f>BAWANA!E45</f>
        <v>0</v>
      </c>
      <c r="D45">
        <f>BAWANA!AN45</f>
        <v>0</v>
      </c>
      <c r="E45">
        <f>BAWANA!AO45</f>
        <v>0</v>
      </c>
      <c r="F45">
        <f t="shared" si="4"/>
        <v>0</v>
      </c>
      <c r="G45">
        <f t="shared" si="5"/>
        <v>0</v>
      </c>
      <c r="H45" s="112"/>
      <c r="I45">
        <f>BRPL_EOD!AK45+BRPL_EOD!AL45</f>
        <v>0</v>
      </c>
      <c r="J45">
        <f>BYPL_EOD!AK45+BYPL_EOD!AL45</f>
        <v>0</v>
      </c>
      <c r="K45">
        <f>MES_EOD!AK45+MES_EOD!AL45</f>
        <v>0</v>
      </c>
      <c r="L45">
        <f>NDMC_EOD!AK45+NDMC_EOD!AL45</f>
        <v>0</v>
      </c>
      <c r="M45">
        <f>TPDDL_EOD!AK45+TPDDL_EOD!AL45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  <c r="Y45">
        <f>BAWANA!AY45+BAWANA!AZ45</f>
        <v>0</v>
      </c>
      <c r="Z45">
        <f>BAWANA!BF45+BAWANA!BG45</f>
        <v>0</v>
      </c>
      <c r="AA45">
        <f>BAWANA!Z45+BAWANA!AA45</f>
        <v>0</v>
      </c>
      <c r="AB45">
        <f>BAWANA!AG45+BAWANA!AH45</f>
        <v>0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BAWANA!D46</f>
        <v>0</v>
      </c>
      <c r="C46">
        <f>BAWANA!E46</f>
        <v>0</v>
      </c>
      <c r="D46">
        <f>BAWANA!AN46</f>
        <v>0</v>
      </c>
      <c r="E46">
        <f>BAWANA!AO46</f>
        <v>0</v>
      </c>
      <c r="F46">
        <f t="shared" si="4"/>
        <v>0</v>
      </c>
      <c r="G46">
        <f t="shared" si="5"/>
        <v>0</v>
      </c>
      <c r="H46" s="112"/>
      <c r="I46">
        <f>BRPL_EOD!AK46+BRPL_EOD!AL46</f>
        <v>0</v>
      </c>
      <c r="J46">
        <f>BYPL_EOD!AK46+BYPL_EOD!AL46</f>
        <v>0</v>
      </c>
      <c r="K46">
        <f>MES_EOD!AK46+MES_EOD!AL46</f>
        <v>0</v>
      </c>
      <c r="L46">
        <f>NDMC_EOD!AK46+NDMC_EOD!AL46</f>
        <v>0</v>
      </c>
      <c r="M46">
        <f>TPDDL_EOD!AK46+TPDDL_EOD!AL46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  <c r="Y46">
        <f>BAWANA!AY46+BAWANA!AZ46</f>
        <v>0</v>
      </c>
      <c r="Z46">
        <f>BAWANA!BF46+BAWANA!BG46</f>
        <v>0</v>
      </c>
      <c r="AA46">
        <f>BAWANA!Z46+BAWANA!AA46</f>
        <v>0</v>
      </c>
      <c r="AB46">
        <f>BAWANA!AG46+BAWANA!AH46</f>
        <v>0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BAWANA!D47</f>
        <v>0</v>
      </c>
      <c r="C47">
        <f>BAWANA!E47</f>
        <v>0</v>
      </c>
      <c r="D47">
        <f>BAWANA!AN47</f>
        <v>0</v>
      </c>
      <c r="E47">
        <f>BAWANA!AO47</f>
        <v>0</v>
      </c>
      <c r="F47">
        <f t="shared" si="4"/>
        <v>0</v>
      </c>
      <c r="G47">
        <f t="shared" si="5"/>
        <v>0</v>
      </c>
      <c r="H47" s="112"/>
      <c r="I47">
        <f>BRPL_EOD!AK47+BRPL_EOD!AL47</f>
        <v>0</v>
      </c>
      <c r="J47">
        <f>BYPL_EOD!AK47+BYPL_EOD!AL47</f>
        <v>0</v>
      </c>
      <c r="K47">
        <f>MES_EOD!AK47+MES_EOD!AL47</f>
        <v>0</v>
      </c>
      <c r="L47">
        <f>NDMC_EOD!AK47+NDMC_EOD!AL47</f>
        <v>0</v>
      </c>
      <c r="M47">
        <f>TPDDL_EOD!AK47+TPDDL_EOD!AL47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  <c r="Y47">
        <f>BAWANA!AY47+BAWANA!AZ47</f>
        <v>0</v>
      </c>
      <c r="Z47">
        <f>BAWANA!BF47+BAWANA!BG47</f>
        <v>0</v>
      </c>
      <c r="AA47">
        <f>BAWANA!Z47+BAWANA!AA47</f>
        <v>0</v>
      </c>
      <c r="AB47">
        <f>BAWANA!AG47+BAWANA!AH47</f>
        <v>0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BAWANA!D48</f>
        <v>0</v>
      </c>
      <c r="C48">
        <f>BAWANA!E48</f>
        <v>0</v>
      </c>
      <c r="D48">
        <f>BAWANA!AN48</f>
        <v>0</v>
      </c>
      <c r="E48">
        <f>BAWANA!AO48</f>
        <v>0</v>
      </c>
      <c r="F48">
        <f t="shared" si="4"/>
        <v>0</v>
      </c>
      <c r="G48">
        <f t="shared" si="5"/>
        <v>0</v>
      </c>
      <c r="H48" s="112"/>
      <c r="I48">
        <f>BRPL_EOD!AK48+BRPL_EOD!AL48</f>
        <v>0</v>
      </c>
      <c r="J48">
        <f>BYPL_EOD!AK48+BYPL_EOD!AL48</f>
        <v>0</v>
      </c>
      <c r="K48">
        <f>MES_EOD!AK48+MES_EOD!AL48</f>
        <v>0</v>
      </c>
      <c r="L48">
        <f>NDMC_EOD!AK48+NDMC_EOD!AL48</f>
        <v>0</v>
      </c>
      <c r="M48">
        <f>TPDDL_EOD!AK48+TPDDL_EOD!AL48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  <c r="Y48">
        <f>BAWANA!AY48+BAWANA!AZ48</f>
        <v>0</v>
      </c>
      <c r="Z48">
        <f>BAWANA!BF48+BAWANA!BG48</f>
        <v>0</v>
      </c>
      <c r="AA48">
        <f>BAWANA!Z48+BAWANA!AA48</f>
        <v>0</v>
      </c>
      <c r="AB48">
        <f>BAWANA!AG48+BAWANA!AH48</f>
        <v>0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BAWANA!D49</f>
        <v>0</v>
      </c>
      <c r="C49">
        <f>BAWANA!E49</f>
        <v>0</v>
      </c>
      <c r="D49">
        <f>BAWANA!AN49</f>
        <v>0</v>
      </c>
      <c r="E49">
        <f>BAWANA!AO49</f>
        <v>0</v>
      </c>
      <c r="F49">
        <f t="shared" si="4"/>
        <v>0</v>
      </c>
      <c r="G49">
        <f t="shared" si="5"/>
        <v>0</v>
      </c>
      <c r="H49" s="112"/>
      <c r="I49">
        <f>BRPL_EOD!AK49+BRPL_EOD!AL49</f>
        <v>0</v>
      </c>
      <c r="J49">
        <f>BYPL_EOD!AK49+BYPL_EOD!AL49</f>
        <v>0</v>
      </c>
      <c r="K49">
        <f>MES_EOD!AK49+MES_EOD!AL49</f>
        <v>0</v>
      </c>
      <c r="L49">
        <f>NDMC_EOD!AK49+NDMC_EOD!AL49</f>
        <v>0</v>
      </c>
      <c r="M49">
        <f>TPDDL_EOD!AK49+TPDDL_EOD!AL49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  <c r="Y49">
        <f>BAWANA!AY49+BAWANA!AZ49</f>
        <v>0</v>
      </c>
      <c r="Z49">
        <f>BAWANA!BF49+BAWANA!BG49</f>
        <v>0</v>
      </c>
      <c r="AA49">
        <f>BAWANA!Z49+BAWANA!AA49</f>
        <v>0</v>
      </c>
      <c r="AB49">
        <f>BAWANA!AG49+BAWANA!AH49</f>
        <v>0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BAWANA!D50</f>
        <v>0</v>
      </c>
      <c r="C50">
        <f>BAWANA!E50</f>
        <v>0</v>
      </c>
      <c r="D50">
        <f>BAWANA!AN50</f>
        <v>0</v>
      </c>
      <c r="E50">
        <f>BAWANA!AO50</f>
        <v>0</v>
      </c>
      <c r="F50">
        <f t="shared" si="4"/>
        <v>0</v>
      </c>
      <c r="G50">
        <f t="shared" si="5"/>
        <v>0</v>
      </c>
      <c r="H50" s="112"/>
      <c r="I50">
        <f>BRPL_EOD!AK50+BRPL_EOD!AL50</f>
        <v>0</v>
      </c>
      <c r="J50">
        <f>BYPL_EOD!AK50+BYPL_EOD!AL50</f>
        <v>0</v>
      </c>
      <c r="K50">
        <f>MES_EOD!AK50+MES_EOD!AL50</f>
        <v>0</v>
      </c>
      <c r="L50">
        <f>NDMC_EOD!AK50+NDMC_EOD!AL50</f>
        <v>0</v>
      </c>
      <c r="M50">
        <f>TPDDL_EOD!AK50+TPDDL_EOD!AL50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  <c r="Y50">
        <f>BAWANA!AY50+BAWANA!AZ50</f>
        <v>0</v>
      </c>
      <c r="Z50">
        <f>BAWANA!BF50+BAWANA!BG50</f>
        <v>0</v>
      </c>
      <c r="AA50">
        <f>BAWANA!Z50+BAWANA!AA50</f>
        <v>0</v>
      </c>
      <c r="AB50">
        <f>BAWANA!AG50+BAWANA!AH50</f>
        <v>0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BAWANA!D51</f>
        <v>0</v>
      </c>
      <c r="C51">
        <f>BAWANA!E51</f>
        <v>0</v>
      </c>
      <c r="D51">
        <f>BAWANA!AN51</f>
        <v>0</v>
      </c>
      <c r="E51">
        <f>BAWANA!AO51</f>
        <v>0</v>
      </c>
      <c r="F51">
        <f t="shared" si="4"/>
        <v>0</v>
      </c>
      <c r="G51">
        <f t="shared" si="5"/>
        <v>0</v>
      </c>
      <c r="H51" s="112"/>
      <c r="I51">
        <f>BRPL_EOD!AK51+BRPL_EOD!AL51</f>
        <v>0</v>
      </c>
      <c r="J51">
        <f>BYPL_EOD!AK51+BYPL_EOD!AL51</f>
        <v>0</v>
      </c>
      <c r="K51">
        <f>MES_EOD!AK51+MES_EOD!AL51</f>
        <v>0</v>
      </c>
      <c r="L51">
        <f>NDMC_EOD!AK51+NDMC_EOD!AL51</f>
        <v>0</v>
      </c>
      <c r="M51">
        <f>TPDDL_EOD!AK51+TPDDL_EOD!AL51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  <c r="Y51">
        <f>BAWANA!AY51+BAWANA!AZ51</f>
        <v>0</v>
      </c>
      <c r="Z51">
        <f>BAWANA!BF51+BAWANA!BG51</f>
        <v>0</v>
      </c>
      <c r="AA51">
        <f>BAWANA!Z51+BAWANA!AA51</f>
        <v>0</v>
      </c>
      <c r="AB51">
        <f>BAWANA!AG51+BAWANA!AH51</f>
        <v>0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BAWANA!D52</f>
        <v>0</v>
      </c>
      <c r="C52">
        <f>BAWANA!E52</f>
        <v>0</v>
      </c>
      <c r="D52">
        <f>BAWANA!AN52</f>
        <v>0</v>
      </c>
      <c r="E52">
        <f>BAWANA!AO52</f>
        <v>0</v>
      </c>
      <c r="F52">
        <f t="shared" si="4"/>
        <v>0</v>
      </c>
      <c r="G52">
        <f t="shared" si="5"/>
        <v>0</v>
      </c>
      <c r="H52" s="112"/>
      <c r="I52">
        <f>BRPL_EOD!AK52+BRPL_EOD!AL52</f>
        <v>0</v>
      </c>
      <c r="J52">
        <f>BYPL_EOD!AK52+BYPL_EOD!AL52</f>
        <v>0</v>
      </c>
      <c r="K52">
        <f>MES_EOD!AK52+MES_EOD!AL52</f>
        <v>0</v>
      </c>
      <c r="L52">
        <f>NDMC_EOD!AK52+NDMC_EOD!AL52</f>
        <v>0</v>
      </c>
      <c r="M52">
        <f>TPDDL_EOD!AK52+TPDDL_EOD!AL52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  <c r="Y52">
        <f>BAWANA!AY52+BAWANA!AZ52</f>
        <v>0</v>
      </c>
      <c r="Z52">
        <f>BAWANA!BF52+BAWANA!BG52</f>
        <v>0</v>
      </c>
      <c r="AA52">
        <f>BAWANA!Z52+BAWANA!AA52</f>
        <v>0</v>
      </c>
      <c r="AB52">
        <f>BAWANA!AG52+BAWANA!AH52</f>
        <v>0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BAWANA!D53</f>
        <v>0</v>
      </c>
      <c r="C53">
        <f>BAWANA!E53</f>
        <v>0</v>
      </c>
      <c r="D53">
        <f>BAWANA!AN53</f>
        <v>0</v>
      </c>
      <c r="E53">
        <f>BAWANA!AO53</f>
        <v>0</v>
      </c>
      <c r="F53">
        <f t="shared" si="4"/>
        <v>0</v>
      </c>
      <c r="G53">
        <f t="shared" si="5"/>
        <v>0</v>
      </c>
      <c r="H53" s="112"/>
      <c r="I53">
        <f>BRPL_EOD!AK53+BRPL_EOD!AL53</f>
        <v>0</v>
      </c>
      <c r="J53">
        <f>BYPL_EOD!AK53+BYPL_EOD!AL53</f>
        <v>0</v>
      </c>
      <c r="K53">
        <f>MES_EOD!AK53+MES_EOD!AL53</f>
        <v>0</v>
      </c>
      <c r="L53">
        <f>NDMC_EOD!AK53+NDMC_EOD!AL53</f>
        <v>0</v>
      </c>
      <c r="M53">
        <f>TPDDL_EOD!AK53+TPDDL_EOD!AL53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  <c r="Y53">
        <f>BAWANA!AY53+BAWANA!AZ53</f>
        <v>0</v>
      </c>
      <c r="Z53">
        <f>BAWANA!BF53+BAWANA!BG53</f>
        <v>0</v>
      </c>
      <c r="AA53">
        <f>BAWANA!Z53+BAWANA!AA53</f>
        <v>0</v>
      </c>
      <c r="AB53">
        <f>BAWANA!AG53+BAWANA!AH53</f>
        <v>0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BAWANA!D54</f>
        <v>0</v>
      </c>
      <c r="C54">
        <f>BAWANA!E54</f>
        <v>0</v>
      </c>
      <c r="D54">
        <f>BAWANA!AN54</f>
        <v>0</v>
      </c>
      <c r="E54">
        <f>BAWANA!AO54</f>
        <v>0</v>
      </c>
      <c r="F54">
        <f t="shared" si="4"/>
        <v>0</v>
      </c>
      <c r="G54">
        <f t="shared" si="5"/>
        <v>0</v>
      </c>
      <c r="H54" s="112"/>
      <c r="I54">
        <f>BRPL_EOD!AK54+BRPL_EOD!AL54</f>
        <v>0</v>
      </c>
      <c r="J54">
        <f>BYPL_EOD!AK54+BYPL_EOD!AL54</f>
        <v>0</v>
      </c>
      <c r="K54">
        <f>MES_EOD!AK54+MES_EOD!AL54</f>
        <v>0</v>
      </c>
      <c r="L54">
        <f>NDMC_EOD!AK54+NDMC_EOD!AL54</f>
        <v>0</v>
      </c>
      <c r="M54">
        <f>TPDDL_EOD!AK54+TPDDL_EOD!AL54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  <c r="Y54">
        <f>BAWANA!AY54+BAWANA!AZ54</f>
        <v>0</v>
      </c>
      <c r="Z54">
        <f>BAWANA!BF54+BAWANA!BG54</f>
        <v>0</v>
      </c>
      <c r="AA54">
        <f>BAWANA!Z54+BAWANA!AA54</f>
        <v>0</v>
      </c>
      <c r="AB54">
        <f>BAWANA!AG54+BAWANA!AH54</f>
        <v>0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BAWANA!D55</f>
        <v>0</v>
      </c>
      <c r="C55">
        <f>BAWANA!E55</f>
        <v>0</v>
      </c>
      <c r="D55">
        <f>BAWANA!AN55</f>
        <v>0</v>
      </c>
      <c r="E55">
        <f>BAWANA!AO55</f>
        <v>0</v>
      </c>
      <c r="F55">
        <f t="shared" si="4"/>
        <v>0</v>
      </c>
      <c r="G55">
        <f t="shared" si="5"/>
        <v>0</v>
      </c>
      <c r="H55" s="112"/>
      <c r="I55">
        <f>BRPL_EOD!AK55+BRPL_EOD!AL55</f>
        <v>0</v>
      </c>
      <c r="J55">
        <f>BYPL_EOD!AK55+BYPL_EOD!AL55</f>
        <v>0</v>
      </c>
      <c r="K55">
        <f>MES_EOD!AK55+MES_EOD!AL55</f>
        <v>0</v>
      </c>
      <c r="L55">
        <f>NDMC_EOD!AK55+NDMC_EOD!AL55</f>
        <v>0</v>
      </c>
      <c r="M55">
        <f>TPDDL_EOD!AK55+TPDDL_EOD!AL55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  <c r="Y55">
        <f>BAWANA!AY55+BAWANA!AZ55</f>
        <v>0</v>
      </c>
      <c r="Z55">
        <f>BAWANA!BF55+BAWANA!BG55</f>
        <v>0</v>
      </c>
      <c r="AA55">
        <f>BAWANA!Z55+BAWANA!AA55</f>
        <v>0</v>
      </c>
      <c r="AB55">
        <f>BAWANA!AG55+BAWANA!AH55</f>
        <v>0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BAWANA!D56</f>
        <v>0</v>
      </c>
      <c r="C56">
        <f>BAWANA!E56</f>
        <v>0</v>
      </c>
      <c r="D56">
        <f>BAWANA!AN56</f>
        <v>0</v>
      </c>
      <c r="E56">
        <f>BAWANA!AO56</f>
        <v>0</v>
      </c>
      <c r="F56">
        <f t="shared" si="4"/>
        <v>0</v>
      </c>
      <c r="G56">
        <f t="shared" si="5"/>
        <v>0</v>
      </c>
      <c r="H56" s="112"/>
      <c r="I56">
        <f>BRPL_EOD!AK56+BRPL_EOD!AL56</f>
        <v>0</v>
      </c>
      <c r="J56">
        <f>BYPL_EOD!AK56+BYPL_EOD!AL56</f>
        <v>0</v>
      </c>
      <c r="K56">
        <f>MES_EOD!AK56+MES_EOD!AL56</f>
        <v>0</v>
      </c>
      <c r="L56">
        <f>NDMC_EOD!AK56+NDMC_EOD!AL56</f>
        <v>0</v>
      </c>
      <c r="M56">
        <f>TPDDL_EOD!AK56+TPDDL_EOD!AL56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  <c r="Y56">
        <f>BAWANA!AY56+BAWANA!AZ56</f>
        <v>0</v>
      </c>
      <c r="Z56">
        <f>BAWANA!BF56+BAWANA!BG56</f>
        <v>0</v>
      </c>
      <c r="AA56">
        <f>BAWANA!Z56+BAWANA!AA56</f>
        <v>0</v>
      </c>
      <c r="AB56">
        <f>BAWANA!AG56+BAWANA!AH56</f>
        <v>0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BAWANA!D57</f>
        <v>0</v>
      </c>
      <c r="C57">
        <f>BAWANA!E57</f>
        <v>0</v>
      </c>
      <c r="D57">
        <f>BAWANA!AN57</f>
        <v>0</v>
      </c>
      <c r="E57">
        <f>BAWANA!AO57</f>
        <v>0</v>
      </c>
      <c r="F57">
        <f t="shared" si="4"/>
        <v>0</v>
      </c>
      <c r="G57">
        <f t="shared" si="5"/>
        <v>0</v>
      </c>
      <c r="H57" s="112"/>
      <c r="I57">
        <f>BRPL_EOD!AK57+BRPL_EOD!AL57</f>
        <v>0</v>
      </c>
      <c r="J57">
        <f>BYPL_EOD!AK57+BYPL_EOD!AL57</f>
        <v>0</v>
      </c>
      <c r="K57">
        <f>MES_EOD!AK57+MES_EOD!AL57</f>
        <v>0</v>
      </c>
      <c r="L57">
        <f>NDMC_EOD!AK57+NDMC_EOD!AL57</f>
        <v>0</v>
      </c>
      <c r="M57">
        <f>TPDDL_EOD!AK57+TPDDL_EOD!AL57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  <c r="Y57">
        <f>BAWANA!AY57+BAWANA!AZ57</f>
        <v>0</v>
      </c>
      <c r="Z57">
        <f>BAWANA!BF57+BAWANA!BG57</f>
        <v>0</v>
      </c>
      <c r="AA57">
        <f>BAWANA!Z57+BAWANA!AA57</f>
        <v>0</v>
      </c>
      <c r="AB57">
        <f>BAWANA!AG57+BAWANA!AH57</f>
        <v>0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BAWANA!D58</f>
        <v>0</v>
      </c>
      <c r="C58">
        <f>BAWANA!E58</f>
        <v>0</v>
      </c>
      <c r="D58">
        <f>BAWANA!AN58</f>
        <v>0</v>
      </c>
      <c r="E58">
        <f>BAWANA!AO58</f>
        <v>0</v>
      </c>
      <c r="F58">
        <f t="shared" si="4"/>
        <v>0</v>
      </c>
      <c r="G58">
        <f t="shared" si="5"/>
        <v>0</v>
      </c>
      <c r="H58" s="112"/>
      <c r="I58">
        <f>BRPL_EOD!AK58+BRPL_EOD!AL58</f>
        <v>0</v>
      </c>
      <c r="J58">
        <f>BYPL_EOD!AK58+BYPL_EOD!AL58</f>
        <v>0</v>
      </c>
      <c r="K58">
        <f>MES_EOD!AK58+MES_EOD!AL58</f>
        <v>0</v>
      </c>
      <c r="L58">
        <f>NDMC_EOD!AK58+NDMC_EOD!AL58</f>
        <v>0</v>
      </c>
      <c r="M58">
        <f>TPDDL_EOD!AK58+TPDDL_EOD!AL58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  <c r="Y58">
        <f>BAWANA!AY58+BAWANA!AZ58</f>
        <v>0</v>
      </c>
      <c r="Z58">
        <f>BAWANA!BF58+BAWANA!BG58</f>
        <v>0</v>
      </c>
      <c r="AA58">
        <f>BAWANA!Z58+BAWANA!AA58</f>
        <v>0</v>
      </c>
      <c r="AB58">
        <f>BAWANA!AG58+BAWANA!AH58</f>
        <v>0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BAWANA!D59</f>
        <v>0</v>
      </c>
      <c r="C59">
        <f>BAWANA!E59</f>
        <v>0</v>
      </c>
      <c r="D59">
        <f>BAWANA!AN59</f>
        <v>0</v>
      </c>
      <c r="E59">
        <f>BAWANA!AO59</f>
        <v>0</v>
      </c>
      <c r="F59">
        <f t="shared" si="4"/>
        <v>0</v>
      </c>
      <c r="G59">
        <f t="shared" si="5"/>
        <v>0</v>
      </c>
      <c r="H59" s="112"/>
      <c r="I59">
        <f>BRPL_EOD!AK59+BRPL_EOD!AL59</f>
        <v>0</v>
      </c>
      <c r="J59">
        <f>BYPL_EOD!AK59+BYPL_EOD!AL59</f>
        <v>0</v>
      </c>
      <c r="K59">
        <f>MES_EOD!AK59+MES_EOD!AL59</f>
        <v>0</v>
      </c>
      <c r="L59">
        <f>NDMC_EOD!AK59+NDMC_EOD!AL59</f>
        <v>0</v>
      </c>
      <c r="M59">
        <f>TPDDL_EOD!AK59+TPDDL_EOD!AL59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  <c r="Y59">
        <f>BAWANA!AY59+BAWANA!AZ59</f>
        <v>0</v>
      </c>
      <c r="Z59">
        <f>BAWANA!BF59+BAWANA!BG59</f>
        <v>0</v>
      </c>
      <c r="AA59">
        <f>BAWANA!Z59+BAWANA!AA59</f>
        <v>0</v>
      </c>
      <c r="AB59">
        <f>BAWANA!AG59+BAWANA!AH59</f>
        <v>0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BAWANA!D60</f>
        <v>0</v>
      </c>
      <c r="C60">
        <f>BAWANA!E60</f>
        <v>0</v>
      </c>
      <c r="D60">
        <f>BAWANA!AN60</f>
        <v>0</v>
      </c>
      <c r="E60">
        <f>BAWANA!AO60</f>
        <v>0</v>
      </c>
      <c r="F60">
        <f t="shared" si="4"/>
        <v>0</v>
      </c>
      <c r="G60">
        <f t="shared" si="5"/>
        <v>0</v>
      </c>
      <c r="H60" s="112"/>
      <c r="I60">
        <f>BRPL_EOD!AK60+BRPL_EOD!AL60</f>
        <v>0</v>
      </c>
      <c r="J60">
        <f>BYPL_EOD!AK60+BYPL_EOD!AL60</f>
        <v>0</v>
      </c>
      <c r="K60">
        <f>MES_EOD!AK60+MES_EOD!AL60</f>
        <v>0</v>
      </c>
      <c r="L60">
        <f>NDMC_EOD!AK60+NDMC_EOD!AL60</f>
        <v>0</v>
      </c>
      <c r="M60">
        <f>TPDDL_EOD!AK60+TPDDL_EOD!AL60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  <c r="Y60">
        <f>BAWANA!AY60+BAWANA!AZ60</f>
        <v>0</v>
      </c>
      <c r="Z60">
        <f>BAWANA!BF60+BAWANA!BG60</f>
        <v>0</v>
      </c>
      <c r="AA60">
        <f>BAWANA!Z60+BAWANA!AA60</f>
        <v>0</v>
      </c>
      <c r="AB60">
        <f>BAWANA!AG60+BAWANA!AH60</f>
        <v>0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BAWANA!D61</f>
        <v>0</v>
      </c>
      <c r="C61">
        <f>BAWANA!E61</f>
        <v>0</v>
      </c>
      <c r="D61">
        <f>BAWANA!AN61</f>
        <v>0</v>
      </c>
      <c r="E61">
        <f>BAWANA!AO61</f>
        <v>0</v>
      </c>
      <c r="F61">
        <f t="shared" si="4"/>
        <v>0</v>
      </c>
      <c r="G61">
        <f t="shared" si="5"/>
        <v>0</v>
      </c>
      <c r="H61" s="112"/>
      <c r="I61">
        <f>BRPL_EOD!AK61+BRPL_EOD!AL61</f>
        <v>0</v>
      </c>
      <c r="J61">
        <f>BYPL_EOD!AK61+BYPL_EOD!AL61</f>
        <v>0</v>
      </c>
      <c r="K61">
        <f>MES_EOD!AK61+MES_EOD!AL61</f>
        <v>0</v>
      </c>
      <c r="L61">
        <f>NDMC_EOD!AK61+NDMC_EOD!AL61</f>
        <v>0</v>
      </c>
      <c r="M61">
        <f>TPDDL_EOD!AK61+TPDDL_EOD!AL61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  <c r="Y61">
        <f>BAWANA!AY61+BAWANA!AZ61</f>
        <v>0</v>
      </c>
      <c r="Z61">
        <f>BAWANA!BF61+BAWANA!BG61</f>
        <v>0</v>
      </c>
      <c r="AA61">
        <f>BAWANA!Z61+BAWANA!AA61</f>
        <v>0</v>
      </c>
      <c r="AB61">
        <f>BAWANA!AG61+BAWANA!AH61</f>
        <v>0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BAWANA!D62</f>
        <v>0</v>
      </c>
      <c r="C62">
        <f>BAWANA!E62</f>
        <v>0</v>
      </c>
      <c r="D62">
        <f>BAWANA!AN62</f>
        <v>0</v>
      </c>
      <c r="E62">
        <f>BAWANA!AO62</f>
        <v>0</v>
      </c>
      <c r="F62">
        <f t="shared" si="4"/>
        <v>0</v>
      </c>
      <c r="G62">
        <f t="shared" si="5"/>
        <v>0</v>
      </c>
      <c r="H62" s="112"/>
      <c r="I62">
        <f>BRPL_EOD!AK62+BRPL_EOD!AL62</f>
        <v>0</v>
      </c>
      <c r="J62">
        <f>BYPL_EOD!AK62+BYPL_EOD!AL62</f>
        <v>0</v>
      </c>
      <c r="K62">
        <f>MES_EOD!AK62+MES_EOD!AL62</f>
        <v>0</v>
      </c>
      <c r="L62">
        <f>NDMC_EOD!AK62+NDMC_EOD!AL62</f>
        <v>0</v>
      </c>
      <c r="M62">
        <f>TPDDL_EOD!AK62+TPDDL_EOD!AL62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  <c r="Y62">
        <f>BAWANA!AY62+BAWANA!AZ62</f>
        <v>0</v>
      </c>
      <c r="Z62">
        <f>BAWANA!BF62+BAWANA!BG62</f>
        <v>0</v>
      </c>
      <c r="AA62">
        <f>BAWANA!Z62+BAWANA!AA62</f>
        <v>0</v>
      </c>
      <c r="AB62">
        <f>BAWANA!AG62+BAWANA!AH62</f>
        <v>0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BAWANA!D63</f>
        <v>0</v>
      </c>
      <c r="C63">
        <f>BAWANA!E63</f>
        <v>0</v>
      </c>
      <c r="D63">
        <f>BAWANA!AN63</f>
        <v>0</v>
      </c>
      <c r="E63">
        <f>BAWANA!AO63</f>
        <v>0</v>
      </c>
      <c r="F63">
        <f t="shared" si="4"/>
        <v>0</v>
      </c>
      <c r="G63">
        <f t="shared" si="5"/>
        <v>0</v>
      </c>
      <c r="H63" s="112"/>
      <c r="I63">
        <f>BRPL_EOD!AK63+BRPL_EOD!AL63</f>
        <v>0</v>
      </c>
      <c r="J63">
        <f>BYPL_EOD!AK63+BYPL_EOD!AL63</f>
        <v>0</v>
      </c>
      <c r="K63">
        <f>MES_EOD!AK63+MES_EOD!AL63</f>
        <v>0</v>
      </c>
      <c r="L63">
        <f>NDMC_EOD!AK63+NDMC_EOD!AL63</f>
        <v>0</v>
      </c>
      <c r="M63">
        <f>TPDDL_EOD!AK63+TPDDL_EOD!AL63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  <c r="Y63">
        <f>BAWANA!AY63+BAWANA!AZ63</f>
        <v>0</v>
      </c>
      <c r="Z63">
        <f>BAWANA!BF63+BAWANA!BG63</f>
        <v>0</v>
      </c>
      <c r="AA63">
        <f>BAWANA!Z63+BAWANA!AA63</f>
        <v>0</v>
      </c>
      <c r="AB63">
        <f>BAWANA!AG63+BAWANA!AH63</f>
        <v>0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BAWANA!D64</f>
        <v>0</v>
      </c>
      <c r="C64">
        <f>BAWANA!E64</f>
        <v>0</v>
      </c>
      <c r="D64">
        <f>BAWANA!AN64</f>
        <v>0</v>
      </c>
      <c r="E64">
        <f>BAWANA!AO64</f>
        <v>0</v>
      </c>
      <c r="F64">
        <f t="shared" si="4"/>
        <v>0</v>
      </c>
      <c r="G64">
        <f t="shared" si="5"/>
        <v>0</v>
      </c>
      <c r="H64" s="112"/>
      <c r="I64">
        <f>BRPL_EOD!AK64+BRPL_EOD!AL64</f>
        <v>0</v>
      </c>
      <c r="J64">
        <f>BYPL_EOD!AK64+BYPL_EOD!AL64</f>
        <v>0</v>
      </c>
      <c r="K64">
        <f>MES_EOD!AK64+MES_EOD!AL64</f>
        <v>0</v>
      </c>
      <c r="L64">
        <f>NDMC_EOD!AK64+NDMC_EOD!AL64</f>
        <v>0</v>
      </c>
      <c r="M64">
        <f>TPDDL_EOD!AK64+TPDDL_EOD!AL64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  <c r="Y64">
        <f>BAWANA!AY64+BAWANA!AZ64</f>
        <v>0</v>
      </c>
      <c r="Z64">
        <f>BAWANA!BF64+BAWANA!BG64</f>
        <v>0</v>
      </c>
      <c r="AA64">
        <f>BAWANA!Z64+BAWANA!AA64</f>
        <v>0</v>
      </c>
      <c r="AB64">
        <f>BAWANA!AG64+BAWANA!AH64</f>
        <v>0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BAWANA!D65</f>
        <v>0</v>
      </c>
      <c r="C65">
        <f>BAWANA!E65</f>
        <v>0</v>
      </c>
      <c r="D65">
        <f>BAWANA!AN65</f>
        <v>0</v>
      </c>
      <c r="E65">
        <f>BAWANA!AO65</f>
        <v>0</v>
      </c>
      <c r="F65">
        <f t="shared" si="4"/>
        <v>0</v>
      </c>
      <c r="G65">
        <f t="shared" si="5"/>
        <v>0</v>
      </c>
      <c r="H65" s="112"/>
      <c r="I65">
        <f>BRPL_EOD!AK65+BRPL_EOD!AL65</f>
        <v>0</v>
      </c>
      <c r="J65">
        <f>BYPL_EOD!AK65+BYPL_EOD!AL65</f>
        <v>0</v>
      </c>
      <c r="K65">
        <f>MES_EOD!AK65+MES_EOD!AL65</f>
        <v>0</v>
      </c>
      <c r="L65">
        <f>NDMC_EOD!AK65+NDMC_EOD!AL65</f>
        <v>0</v>
      </c>
      <c r="M65">
        <f>TPDDL_EOD!AK65+TPDDL_EOD!AL65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  <c r="Y65">
        <f>BAWANA!AY65+BAWANA!AZ65</f>
        <v>0</v>
      </c>
      <c r="Z65">
        <f>BAWANA!BF65+BAWANA!BG65</f>
        <v>0</v>
      </c>
      <c r="AA65">
        <f>BAWANA!Z65+BAWANA!AA65</f>
        <v>0</v>
      </c>
      <c r="AB65">
        <f>BAWANA!AG65+BAWANA!AH65</f>
        <v>0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BAWANA!D66</f>
        <v>0</v>
      </c>
      <c r="C66">
        <f>BAWANA!E66</f>
        <v>0</v>
      </c>
      <c r="D66">
        <f>BAWANA!AN66</f>
        <v>0</v>
      </c>
      <c r="E66">
        <f>BAWANA!AO66</f>
        <v>0</v>
      </c>
      <c r="F66">
        <f t="shared" si="4"/>
        <v>0</v>
      </c>
      <c r="G66">
        <f t="shared" si="5"/>
        <v>0</v>
      </c>
      <c r="H66" s="112"/>
      <c r="I66">
        <f>BRPL_EOD!AK66+BRPL_EOD!AL66</f>
        <v>0</v>
      </c>
      <c r="J66">
        <f>BYPL_EOD!AK66+BYPL_EOD!AL66</f>
        <v>0</v>
      </c>
      <c r="K66">
        <f>MES_EOD!AK66+MES_EOD!AL66</f>
        <v>0</v>
      </c>
      <c r="L66">
        <f>NDMC_EOD!AK66+NDMC_EOD!AL66</f>
        <v>0</v>
      </c>
      <c r="M66">
        <f>TPDDL_EOD!AK66+TPDDL_EOD!AL66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  <c r="Y66">
        <f>BAWANA!AY66+BAWANA!AZ66</f>
        <v>0</v>
      </c>
      <c r="Z66">
        <f>BAWANA!BF66+BAWANA!BG66</f>
        <v>0</v>
      </c>
      <c r="AA66">
        <f>BAWANA!Z66+BAWANA!AA66</f>
        <v>0</v>
      </c>
      <c r="AB66">
        <f>BAWANA!AG66+BAWANA!AH66</f>
        <v>0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BAWANA!D67</f>
        <v>0</v>
      </c>
      <c r="C67">
        <f>BAWANA!E67</f>
        <v>0</v>
      </c>
      <c r="D67">
        <f>BAWANA!AN67</f>
        <v>0</v>
      </c>
      <c r="E67">
        <f>BAWANA!AO67</f>
        <v>0</v>
      </c>
      <c r="F67">
        <f t="shared" si="4"/>
        <v>0</v>
      </c>
      <c r="G67">
        <f t="shared" si="5"/>
        <v>0</v>
      </c>
      <c r="H67" s="112"/>
      <c r="I67">
        <f>BRPL_EOD!AK67+BRPL_EOD!AL67</f>
        <v>0</v>
      </c>
      <c r="J67">
        <f>BYPL_EOD!AK67+BYPL_EOD!AL67</f>
        <v>0</v>
      </c>
      <c r="K67">
        <f>MES_EOD!AK67+MES_EOD!AL67</f>
        <v>0</v>
      </c>
      <c r="L67">
        <f>NDMC_EOD!AK67+NDMC_EOD!AL67</f>
        <v>0</v>
      </c>
      <c r="M67">
        <f>TPDDL_EOD!AK67+TPDDL_EOD!AL67</f>
        <v>0</v>
      </c>
      <c r="N67">
        <f t="shared" ref="N67:N98" si="7">SUM(I67:M67)</f>
        <v>0</v>
      </c>
      <c r="O67" s="112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9">SUM(P67:T67)</f>
        <v>0</v>
      </c>
      <c r="V67" s="112">
        <f t="shared" ref="V67:V99" si="10">G67-U67</f>
        <v>0</v>
      </c>
      <c r="Y67">
        <f>BAWANA!AY67+BAWANA!AZ67</f>
        <v>0</v>
      </c>
      <c r="Z67">
        <f>BAWANA!BF67+BAWANA!BG67</f>
        <v>0</v>
      </c>
      <c r="AA67">
        <f>BAWANA!Z67+BAWANA!AA67</f>
        <v>0</v>
      </c>
      <c r="AB67">
        <f>BAWANA!AG67+BAWANA!AH67</f>
        <v>0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BAWANA!D68</f>
        <v>0</v>
      </c>
      <c r="C68">
        <f>BAWANA!E68</f>
        <v>0</v>
      </c>
      <c r="D68">
        <f>BAWANA!AN68</f>
        <v>0</v>
      </c>
      <c r="E68">
        <f>BAWANA!AO68</f>
        <v>0</v>
      </c>
      <c r="F68">
        <f t="shared" ref="F68:F98" si="11">(B68+C68)*0.8</f>
        <v>0</v>
      </c>
      <c r="G68">
        <f t="shared" ref="G68:G98" si="12">(D68+E68)</f>
        <v>0</v>
      </c>
      <c r="H68" s="112"/>
      <c r="I68">
        <f>BRPL_EOD!AK68+BRPL_EOD!AL68</f>
        <v>0</v>
      </c>
      <c r="J68">
        <f>BYPL_EOD!AK68+BYPL_EOD!AL68</f>
        <v>0</v>
      </c>
      <c r="K68">
        <f>MES_EOD!AK68+MES_EOD!AL68</f>
        <v>0</v>
      </c>
      <c r="L68">
        <f>NDMC_EOD!AK68+NDMC_EOD!AL68</f>
        <v>0</v>
      </c>
      <c r="M68">
        <f>TPDDL_EOD!AK68+TPDDL_EOD!AL68</f>
        <v>0</v>
      </c>
      <c r="N68">
        <f t="shared" si="7"/>
        <v>0</v>
      </c>
      <c r="O68" s="112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9"/>
        <v>0</v>
      </c>
      <c r="V68" s="112">
        <f t="shared" si="10"/>
        <v>0</v>
      </c>
      <c r="Y68">
        <f>BAWANA!AY68+BAWANA!AZ68</f>
        <v>0</v>
      </c>
      <c r="Z68">
        <f>BAWANA!BF68+BAWANA!BG68</f>
        <v>0</v>
      </c>
      <c r="AA68">
        <f>BAWANA!Z68+BAWANA!AA68</f>
        <v>0</v>
      </c>
      <c r="AB68">
        <f>BAWANA!AG68+BAWANA!AH68</f>
        <v>0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BAWANA!D69</f>
        <v>0</v>
      </c>
      <c r="C69">
        <f>BAWANA!E69</f>
        <v>0</v>
      </c>
      <c r="D69">
        <f>BAWANA!AN69</f>
        <v>0</v>
      </c>
      <c r="E69">
        <f>BAWANA!AO69</f>
        <v>0</v>
      </c>
      <c r="F69">
        <f t="shared" si="11"/>
        <v>0</v>
      </c>
      <c r="G69">
        <f t="shared" si="12"/>
        <v>0</v>
      </c>
      <c r="H69" s="112"/>
      <c r="I69">
        <f>BRPL_EOD!AK69+BRPL_EOD!AL69</f>
        <v>0</v>
      </c>
      <c r="J69">
        <f>BYPL_EOD!AK69+BYPL_EOD!AL69</f>
        <v>0</v>
      </c>
      <c r="K69">
        <f>MES_EOD!AK69+MES_EOD!AL69</f>
        <v>0</v>
      </c>
      <c r="L69">
        <f>NDMC_EOD!AK69+NDMC_EOD!AL69</f>
        <v>0</v>
      </c>
      <c r="M69">
        <f>TPDDL_EOD!AK69+TPDDL_EOD!AL69</f>
        <v>0</v>
      </c>
      <c r="N69">
        <f t="shared" si="7"/>
        <v>0</v>
      </c>
      <c r="O69" s="112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9"/>
        <v>0</v>
      </c>
      <c r="V69" s="112">
        <f t="shared" si="10"/>
        <v>0</v>
      </c>
      <c r="Y69">
        <f>BAWANA!AY69+BAWANA!AZ69</f>
        <v>0</v>
      </c>
      <c r="Z69">
        <f>BAWANA!BF69+BAWANA!BG69</f>
        <v>0</v>
      </c>
      <c r="AA69">
        <f>BAWANA!Z69+BAWANA!AA69</f>
        <v>0</v>
      </c>
      <c r="AB69">
        <f>BAWANA!AG69+BAWANA!AH69</f>
        <v>0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BAWANA!D70</f>
        <v>0</v>
      </c>
      <c r="C70">
        <f>BAWANA!E70</f>
        <v>0</v>
      </c>
      <c r="D70">
        <f>BAWANA!AN70</f>
        <v>0</v>
      </c>
      <c r="E70">
        <f>BAWANA!AO70</f>
        <v>0</v>
      </c>
      <c r="F70">
        <f t="shared" si="11"/>
        <v>0</v>
      </c>
      <c r="G70">
        <f t="shared" si="12"/>
        <v>0</v>
      </c>
      <c r="H70" s="112"/>
      <c r="I70">
        <f>BRPL_EOD!AK70+BRPL_EOD!AL70</f>
        <v>0</v>
      </c>
      <c r="J70">
        <f>BYPL_EOD!AK70+BYPL_EOD!AL70</f>
        <v>0</v>
      </c>
      <c r="K70">
        <f>MES_EOD!AK70+MES_EOD!AL70</f>
        <v>0</v>
      </c>
      <c r="L70">
        <f>NDMC_EOD!AK70+NDMC_EOD!AL70</f>
        <v>0</v>
      </c>
      <c r="M70">
        <f>TPDDL_EOD!AK70+TPDDL_EOD!AL70</f>
        <v>0</v>
      </c>
      <c r="N70">
        <f t="shared" si="7"/>
        <v>0</v>
      </c>
      <c r="O70" s="112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9"/>
        <v>0</v>
      </c>
      <c r="V70" s="112">
        <f t="shared" si="10"/>
        <v>0</v>
      </c>
      <c r="Y70">
        <f>BAWANA!AY70+BAWANA!AZ70</f>
        <v>0</v>
      </c>
      <c r="Z70">
        <f>BAWANA!BF70+BAWANA!BG70</f>
        <v>0</v>
      </c>
      <c r="AA70">
        <f>BAWANA!Z70+BAWANA!AA70</f>
        <v>0</v>
      </c>
      <c r="AB70">
        <f>BAWANA!AG70+BAWANA!AH70</f>
        <v>0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BAWANA!D71</f>
        <v>0</v>
      </c>
      <c r="C71">
        <f>BAWANA!E71</f>
        <v>0</v>
      </c>
      <c r="D71">
        <f>BAWANA!AN71</f>
        <v>0</v>
      </c>
      <c r="E71">
        <f>BAWANA!AO71</f>
        <v>0</v>
      </c>
      <c r="F71">
        <f t="shared" si="11"/>
        <v>0</v>
      </c>
      <c r="G71">
        <f t="shared" si="12"/>
        <v>0</v>
      </c>
      <c r="H71" s="112"/>
      <c r="I71">
        <f>BRPL_EOD!AK71+BRPL_EOD!AL71</f>
        <v>0</v>
      </c>
      <c r="J71">
        <f>BYPL_EOD!AK71+BYPL_EOD!AL71</f>
        <v>0</v>
      </c>
      <c r="K71">
        <f>MES_EOD!AK71+MES_EOD!AL71</f>
        <v>0</v>
      </c>
      <c r="L71">
        <f>NDMC_EOD!AK71+NDMC_EOD!AL71</f>
        <v>0</v>
      </c>
      <c r="M71">
        <f>TPDDL_EOD!AK71+TPDDL_EOD!AL71</f>
        <v>0</v>
      </c>
      <c r="N71">
        <f t="shared" si="7"/>
        <v>0</v>
      </c>
      <c r="O71" s="112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9"/>
        <v>0</v>
      </c>
      <c r="V71" s="112">
        <f t="shared" si="10"/>
        <v>0</v>
      </c>
      <c r="Y71">
        <f>BAWANA!AY71+BAWANA!AZ71</f>
        <v>0</v>
      </c>
      <c r="Z71">
        <f>BAWANA!BF71+BAWANA!BG71</f>
        <v>0</v>
      </c>
      <c r="AA71">
        <f>BAWANA!Z71+BAWANA!AA71</f>
        <v>0</v>
      </c>
      <c r="AB71">
        <f>BAWANA!AG71+BAWANA!AH71</f>
        <v>0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BAWANA!D72</f>
        <v>0</v>
      </c>
      <c r="C72">
        <f>BAWANA!E72</f>
        <v>0</v>
      </c>
      <c r="D72">
        <f>BAWANA!AN72</f>
        <v>0</v>
      </c>
      <c r="E72">
        <f>BAWANA!AO72</f>
        <v>0</v>
      </c>
      <c r="F72">
        <f t="shared" si="11"/>
        <v>0</v>
      </c>
      <c r="G72">
        <f t="shared" si="12"/>
        <v>0</v>
      </c>
      <c r="H72" s="112"/>
      <c r="I72">
        <f>BRPL_EOD!AK72+BRPL_EOD!AL72</f>
        <v>0</v>
      </c>
      <c r="J72">
        <f>BYPL_EOD!AK72+BYPL_EOD!AL72</f>
        <v>0</v>
      </c>
      <c r="K72">
        <f>MES_EOD!AK72+MES_EOD!AL72</f>
        <v>0</v>
      </c>
      <c r="L72">
        <f>NDMC_EOD!AK72+NDMC_EOD!AL72</f>
        <v>0</v>
      </c>
      <c r="M72">
        <f>TPDDL_EOD!AK72+TPDDL_EOD!AL72</f>
        <v>0</v>
      </c>
      <c r="N72">
        <f t="shared" si="7"/>
        <v>0</v>
      </c>
      <c r="O72" s="112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9"/>
        <v>0</v>
      </c>
      <c r="V72" s="112">
        <f t="shared" si="10"/>
        <v>0</v>
      </c>
      <c r="Y72">
        <f>BAWANA!AY72+BAWANA!AZ72</f>
        <v>0</v>
      </c>
      <c r="Z72">
        <f>BAWANA!BF72+BAWANA!BG72</f>
        <v>0</v>
      </c>
      <c r="AA72">
        <f>BAWANA!Z72+BAWANA!AA72</f>
        <v>0</v>
      </c>
      <c r="AB72">
        <f>BAWANA!AG72+BAWANA!AH72</f>
        <v>0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BAWANA!D73</f>
        <v>0</v>
      </c>
      <c r="C73">
        <f>BAWANA!E73</f>
        <v>0</v>
      </c>
      <c r="D73">
        <f>BAWANA!AN73</f>
        <v>0</v>
      </c>
      <c r="E73">
        <f>BAWANA!AO73</f>
        <v>0</v>
      </c>
      <c r="F73">
        <f t="shared" si="11"/>
        <v>0</v>
      </c>
      <c r="G73">
        <f t="shared" si="12"/>
        <v>0</v>
      </c>
      <c r="H73" s="112"/>
      <c r="I73">
        <f>BRPL_EOD!AK73+BRPL_EOD!AL73</f>
        <v>0</v>
      </c>
      <c r="J73">
        <f>BYPL_EOD!AK73+BYPL_EOD!AL73</f>
        <v>0</v>
      </c>
      <c r="K73">
        <f>MES_EOD!AK73+MES_EOD!AL73</f>
        <v>0</v>
      </c>
      <c r="L73">
        <f>NDMC_EOD!AK73+NDMC_EOD!AL73</f>
        <v>0</v>
      </c>
      <c r="M73">
        <f>TPDDL_EOD!AK73+TPDDL_EOD!AL73</f>
        <v>0</v>
      </c>
      <c r="N73">
        <f t="shared" si="7"/>
        <v>0</v>
      </c>
      <c r="O73" s="112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9"/>
        <v>0</v>
      </c>
      <c r="V73" s="112">
        <f t="shared" si="10"/>
        <v>0</v>
      </c>
      <c r="Y73">
        <f>BAWANA!AY73+BAWANA!AZ73</f>
        <v>0</v>
      </c>
      <c r="Z73">
        <f>BAWANA!BF73+BAWANA!BG73</f>
        <v>0</v>
      </c>
      <c r="AA73">
        <f>BAWANA!Z73+BAWANA!AA73</f>
        <v>0</v>
      </c>
      <c r="AB73">
        <f>BAWANA!AG73+BAWANA!AH73</f>
        <v>0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BAWANA!D74</f>
        <v>0</v>
      </c>
      <c r="C74">
        <f>BAWANA!E74</f>
        <v>0</v>
      </c>
      <c r="D74">
        <f>BAWANA!AN74</f>
        <v>0</v>
      </c>
      <c r="E74">
        <f>BAWANA!AO74</f>
        <v>0</v>
      </c>
      <c r="F74">
        <f t="shared" si="11"/>
        <v>0</v>
      </c>
      <c r="G74">
        <f t="shared" si="12"/>
        <v>0</v>
      </c>
      <c r="H74" s="112"/>
      <c r="I74">
        <f>BRPL_EOD!AK74+BRPL_EOD!AL74</f>
        <v>0</v>
      </c>
      <c r="J74">
        <f>BYPL_EOD!AK74+BYPL_EOD!AL74</f>
        <v>0</v>
      </c>
      <c r="K74">
        <f>MES_EOD!AK74+MES_EOD!AL74</f>
        <v>0</v>
      </c>
      <c r="L74">
        <f>NDMC_EOD!AK74+NDMC_EOD!AL74</f>
        <v>0</v>
      </c>
      <c r="M74">
        <f>TPDDL_EOD!AK74+TPDDL_EOD!AL74</f>
        <v>0</v>
      </c>
      <c r="N74">
        <f t="shared" si="7"/>
        <v>0</v>
      </c>
      <c r="O74" s="112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9"/>
        <v>0</v>
      </c>
      <c r="V74" s="112">
        <f t="shared" si="10"/>
        <v>0</v>
      </c>
      <c r="Y74">
        <f>BAWANA!AY74+BAWANA!AZ74</f>
        <v>0</v>
      </c>
      <c r="Z74">
        <f>BAWANA!BF74+BAWANA!BG74</f>
        <v>0</v>
      </c>
      <c r="AA74">
        <f>BAWANA!Z74+BAWANA!AA74</f>
        <v>0</v>
      </c>
      <c r="AB74">
        <f>BAWANA!AG74+BAWANA!AH74</f>
        <v>0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BAWANA!D75</f>
        <v>0</v>
      </c>
      <c r="C75">
        <f>BAWANA!E75</f>
        <v>0</v>
      </c>
      <c r="D75">
        <f>BAWANA!AN75</f>
        <v>0</v>
      </c>
      <c r="E75">
        <f>BAWANA!AO75</f>
        <v>0</v>
      </c>
      <c r="F75">
        <f t="shared" si="11"/>
        <v>0</v>
      </c>
      <c r="G75">
        <f t="shared" si="12"/>
        <v>0</v>
      </c>
      <c r="H75" s="112"/>
      <c r="I75">
        <f>BRPL_EOD!AK75+BRPL_EOD!AL75</f>
        <v>0</v>
      </c>
      <c r="J75">
        <f>BYPL_EOD!AK75+BYPL_EOD!AL75</f>
        <v>0</v>
      </c>
      <c r="K75">
        <f>MES_EOD!AK75+MES_EOD!AL75</f>
        <v>0</v>
      </c>
      <c r="L75">
        <f>NDMC_EOD!AK75+NDMC_EOD!AL75</f>
        <v>0</v>
      </c>
      <c r="M75">
        <f>TPDDL_EOD!AK75+TPDDL_EOD!AL75</f>
        <v>0</v>
      </c>
      <c r="N75">
        <f t="shared" si="7"/>
        <v>0</v>
      </c>
      <c r="O75" s="112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9"/>
        <v>0</v>
      </c>
      <c r="V75" s="112">
        <f t="shared" si="10"/>
        <v>0</v>
      </c>
      <c r="Y75">
        <f>BAWANA!AY75+BAWANA!AZ75</f>
        <v>0</v>
      </c>
      <c r="Z75">
        <f>BAWANA!BF75+BAWANA!BG75</f>
        <v>0</v>
      </c>
      <c r="AA75">
        <f>BAWANA!Z75+BAWANA!AA75</f>
        <v>0</v>
      </c>
      <c r="AB75">
        <f>BAWANA!AG75+BAWANA!AH75</f>
        <v>0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BAWANA!D76</f>
        <v>0</v>
      </c>
      <c r="C76">
        <f>BAWANA!E76</f>
        <v>0</v>
      </c>
      <c r="D76">
        <f>BAWANA!AN76</f>
        <v>0</v>
      </c>
      <c r="E76">
        <f>BAWANA!AO76</f>
        <v>0</v>
      </c>
      <c r="F76">
        <f t="shared" si="11"/>
        <v>0</v>
      </c>
      <c r="G76">
        <f t="shared" si="12"/>
        <v>0</v>
      </c>
      <c r="H76" s="112"/>
      <c r="I76">
        <f>BRPL_EOD!AK76+BRPL_EOD!AL76</f>
        <v>0</v>
      </c>
      <c r="J76">
        <f>BYPL_EOD!AK76+BYPL_EOD!AL76</f>
        <v>0</v>
      </c>
      <c r="K76">
        <f>MES_EOD!AK76+MES_EOD!AL76</f>
        <v>0</v>
      </c>
      <c r="L76">
        <f>NDMC_EOD!AK76+NDMC_EOD!AL76</f>
        <v>0</v>
      </c>
      <c r="M76">
        <f>TPDDL_EOD!AK76+TPDDL_EOD!AL76</f>
        <v>0</v>
      </c>
      <c r="N76">
        <f t="shared" si="7"/>
        <v>0</v>
      </c>
      <c r="O76" s="112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9"/>
        <v>0</v>
      </c>
      <c r="V76" s="112">
        <f t="shared" si="10"/>
        <v>0</v>
      </c>
      <c r="Y76">
        <f>BAWANA!AY76+BAWANA!AZ76</f>
        <v>0</v>
      </c>
      <c r="Z76">
        <f>BAWANA!BF76+BAWANA!BG76</f>
        <v>0</v>
      </c>
      <c r="AA76">
        <f>BAWANA!Z76+BAWANA!AA76</f>
        <v>0</v>
      </c>
      <c r="AB76">
        <f>BAWANA!AG76+BAWANA!AH76</f>
        <v>0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BAWANA!D77</f>
        <v>0</v>
      </c>
      <c r="C77">
        <f>BAWANA!E77</f>
        <v>0</v>
      </c>
      <c r="D77">
        <f>BAWANA!AN77</f>
        <v>0</v>
      </c>
      <c r="E77">
        <f>BAWANA!AO77</f>
        <v>0</v>
      </c>
      <c r="F77">
        <f t="shared" si="11"/>
        <v>0</v>
      </c>
      <c r="G77">
        <f t="shared" si="12"/>
        <v>0</v>
      </c>
      <c r="H77" s="112"/>
      <c r="I77">
        <f>BRPL_EOD!AK77+BRPL_EOD!AL77</f>
        <v>0</v>
      </c>
      <c r="J77">
        <f>BYPL_EOD!AK77+BYPL_EOD!AL77</f>
        <v>0</v>
      </c>
      <c r="K77">
        <f>MES_EOD!AK77+MES_EOD!AL77</f>
        <v>0</v>
      </c>
      <c r="L77">
        <f>NDMC_EOD!AK77+NDMC_EOD!AL77</f>
        <v>0</v>
      </c>
      <c r="M77">
        <f>TPDDL_EOD!AK77+TPDDL_EOD!AL77</f>
        <v>0</v>
      </c>
      <c r="N77">
        <f t="shared" si="7"/>
        <v>0</v>
      </c>
      <c r="O77" s="112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9"/>
        <v>0</v>
      </c>
      <c r="V77" s="112">
        <f t="shared" si="10"/>
        <v>0</v>
      </c>
      <c r="Y77">
        <f>BAWANA!AY77+BAWANA!AZ77</f>
        <v>0</v>
      </c>
      <c r="Z77">
        <f>BAWANA!BF77+BAWANA!BG77</f>
        <v>0</v>
      </c>
      <c r="AA77">
        <f>BAWANA!Z77+BAWANA!AA77</f>
        <v>0</v>
      </c>
      <c r="AB77">
        <f>BAWANA!AG77+BAWANA!AH77</f>
        <v>0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BAWANA!D78</f>
        <v>0</v>
      </c>
      <c r="C78">
        <f>BAWANA!E78</f>
        <v>0</v>
      </c>
      <c r="D78">
        <f>BAWANA!AN78</f>
        <v>0</v>
      </c>
      <c r="E78">
        <f>BAWANA!AO78</f>
        <v>0</v>
      </c>
      <c r="F78">
        <f t="shared" si="11"/>
        <v>0</v>
      </c>
      <c r="G78">
        <f t="shared" si="12"/>
        <v>0</v>
      </c>
      <c r="H78" s="112"/>
      <c r="I78">
        <f>BRPL_EOD!AK78+BRPL_EOD!AL78</f>
        <v>0</v>
      </c>
      <c r="J78">
        <f>BYPL_EOD!AK78+BYPL_EOD!AL78</f>
        <v>0</v>
      </c>
      <c r="K78">
        <f>MES_EOD!AK78+MES_EOD!AL78</f>
        <v>0</v>
      </c>
      <c r="L78">
        <f>NDMC_EOD!AK78+NDMC_EOD!AL78</f>
        <v>0</v>
      </c>
      <c r="M78">
        <f>TPDDL_EOD!AK78+TPDDL_EOD!AL78</f>
        <v>0</v>
      </c>
      <c r="N78">
        <f t="shared" si="7"/>
        <v>0</v>
      </c>
      <c r="O78" s="112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9"/>
        <v>0</v>
      </c>
      <c r="V78" s="112">
        <f t="shared" si="10"/>
        <v>0</v>
      </c>
      <c r="Y78">
        <f>BAWANA!AY78+BAWANA!AZ78</f>
        <v>0</v>
      </c>
      <c r="Z78">
        <f>BAWANA!BF78+BAWANA!BG78</f>
        <v>0</v>
      </c>
      <c r="AA78">
        <f>BAWANA!Z78+BAWANA!AA78</f>
        <v>0</v>
      </c>
      <c r="AB78">
        <f>BAWANA!AG78+BAWANA!AH78</f>
        <v>0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BAWANA!D79</f>
        <v>0</v>
      </c>
      <c r="C79">
        <f>BAWANA!E79</f>
        <v>0</v>
      </c>
      <c r="D79">
        <f>BAWANA!AN79</f>
        <v>0</v>
      </c>
      <c r="E79">
        <f>BAWANA!AO79</f>
        <v>0</v>
      </c>
      <c r="F79">
        <f t="shared" si="11"/>
        <v>0</v>
      </c>
      <c r="G79">
        <f t="shared" si="12"/>
        <v>0</v>
      </c>
      <c r="H79" s="112"/>
      <c r="I79">
        <f>BRPL_EOD!AK79+BRPL_EOD!AL79</f>
        <v>0</v>
      </c>
      <c r="J79">
        <f>BYPL_EOD!AK79+BYPL_EOD!AL79</f>
        <v>0</v>
      </c>
      <c r="K79">
        <f>MES_EOD!AK79+MES_EOD!AL79</f>
        <v>0</v>
      </c>
      <c r="L79">
        <f>NDMC_EOD!AK79+NDMC_EOD!AL79</f>
        <v>0</v>
      </c>
      <c r="M79">
        <f>TPDDL_EOD!AK79+TPDDL_EOD!AL79</f>
        <v>0</v>
      </c>
      <c r="N79">
        <f t="shared" si="7"/>
        <v>0</v>
      </c>
      <c r="O79" s="112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9"/>
        <v>0</v>
      </c>
      <c r="V79" s="112">
        <f t="shared" si="10"/>
        <v>0</v>
      </c>
      <c r="Y79">
        <f>BAWANA!AY79+BAWANA!AZ79</f>
        <v>0</v>
      </c>
      <c r="Z79">
        <f>BAWANA!BF79+BAWANA!BG79</f>
        <v>0</v>
      </c>
      <c r="AA79">
        <f>BAWANA!Z79+BAWANA!AA79</f>
        <v>0</v>
      </c>
      <c r="AB79">
        <f>BAWANA!AG79+BAWANA!AH79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BAWANA!D80</f>
        <v>0</v>
      </c>
      <c r="C80">
        <f>BAWANA!E80</f>
        <v>0</v>
      </c>
      <c r="D80">
        <f>BAWANA!AN80</f>
        <v>0</v>
      </c>
      <c r="E80">
        <f>BAWANA!AO80</f>
        <v>0</v>
      </c>
      <c r="F80">
        <f t="shared" si="11"/>
        <v>0</v>
      </c>
      <c r="G80">
        <f t="shared" si="12"/>
        <v>0</v>
      </c>
      <c r="H80" s="112"/>
      <c r="I80">
        <f>BRPL_EOD!AK80+BRPL_EOD!AL80</f>
        <v>0</v>
      </c>
      <c r="J80">
        <f>BYPL_EOD!AK80+BYPL_EOD!AL80</f>
        <v>0</v>
      </c>
      <c r="K80">
        <f>MES_EOD!AK80+MES_EOD!AL80</f>
        <v>0</v>
      </c>
      <c r="L80">
        <f>NDMC_EOD!AK80+NDMC_EOD!AL80</f>
        <v>0</v>
      </c>
      <c r="M80">
        <f>TPDDL_EOD!AK80+TPDDL_EOD!AL80</f>
        <v>0</v>
      </c>
      <c r="N80">
        <f t="shared" si="7"/>
        <v>0</v>
      </c>
      <c r="O80" s="112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9"/>
        <v>0</v>
      </c>
      <c r="V80" s="112">
        <f t="shared" si="10"/>
        <v>0</v>
      </c>
      <c r="Y80">
        <f>BAWANA!AY80+BAWANA!AZ80</f>
        <v>0</v>
      </c>
      <c r="Z80">
        <f>BAWANA!BF80+BAWANA!BG80</f>
        <v>0</v>
      </c>
      <c r="AA80">
        <f>BAWANA!Z80+BAWANA!AA80</f>
        <v>0</v>
      </c>
      <c r="AB80">
        <f>BAWANA!AG80+BAWANA!AH80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BAWANA!D81</f>
        <v>0</v>
      </c>
      <c r="C81">
        <f>BAWANA!E81</f>
        <v>0</v>
      </c>
      <c r="D81">
        <f>BAWANA!AN81</f>
        <v>0</v>
      </c>
      <c r="E81">
        <f>BAWANA!AO81</f>
        <v>0</v>
      </c>
      <c r="F81">
        <f t="shared" si="11"/>
        <v>0</v>
      </c>
      <c r="G81">
        <f t="shared" si="12"/>
        <v>0</v>
      </c>
      <c r="H81" s="112"/>
      <c r="I81">
        <f>BRPL_EOD!AK81+BRPL_EOD!AL81</f>
        <v>0</v>
      </c>
      <c r="J81">
        <f>BYPL_EOD!AK81+BYPL_EOD!AL81</f>
        <v>0</v>
      </c>
      <c r="K81">
        <f>MES_EOD!AK81+MES_EOD!AL81</f>
        <v>0</v>
      </c>
      <c r="L81">
        <f>NDMC_EOD!AK81+NDMC_EOD!AL81</f>
        <v>0</v>
      </c>
      <c r="M81">
        <f>TPDDL_EOD!AK81+TPDDL_EOD!AL81</f>
        <v>0</v>
      </c>
      <c r="N81">
        <f t="shared" si="7"/>
        <v>0</v>
      </c>
      <c r="O81" s="112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9"/>
        <v>0</v>
      </c>
      <c r="V81" s="112">
        <f t="shared" si="10"/>
        <v>0</v>
      </c>
      <c r="Y81">
        <f>BAWANA!AY81+BAWANA!AZ81</f>
        <v>0</v>
      </c>
      <c r="Z81">
        <f>BAWANA!BF81+BAWANA!BG81</f>
        <v>0</v>
      </c>
      <c r="AA81">
        <f>BAWANA!Z81+BAWANA!AA81</f>
        <v>0</v>
      </c>
      <c r="AB81">
        <f>BAWANA!AG81+BAWANA!AH81</f>
        <v>0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BAWANA!D82</f>
        <v>0</v>
      </c>
      <c r="C82">
        <f>BAWANA!E82</f>
        <v>0</v>
      </c>
      <c r="D82">
        <f>BAWANA!AN82</f>
        <v>0</v>
      </c>
      <c r="E82">
        <f>BAWANA!AO82</f>
        <v>0</v>
      </c>
      <c r="F82">
        <f t="shared" si="11"/>
        <v>0</v>
      </c>
      <c r="G82">
        <f t="shared" si="12"/>
        <v>0</v>
      </c>
      <c r="H82" s="112"/>
      <c r="I82">
        <f>BRPL_EOD!AK82+BRPL_EOD!AL82</f>
        <v>0</v>
      </c>
      <c r="J82">
        <f>BYPL_EOD!AK82+BYPL_EOD!AL82</f>
        <v>0</v>
      </c>
      <c r="K82">
        <f>MES_EOD!AK82+MES_EOD!AL82</f>
        <v>0</v>
      </c>
      <c r="L82">
        <f>NDMC_EOD!AK82+NDMC_EOD!AL82</f>
        <v>0</v>
      </c>
      <c r="M82">
        <f>TPDDL_EOD!AK82+TPDDL_EOD!AL82</f>
        <v>0</v>
      </c>
      <c r="N82">
        <f t="shared" si="7"/>
        <v>0</v>
      </c>
      <c r="O82" s="112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9"/>
        <v>0</v>
      </c>
      <c r="V82" s="112">
        <f t="shared" si="10"/>
        <v>0</v>
      </c>
      <c r="Y82">
        <f>BAWANA!AY82+BAWANA!AZ82</f>
        <v>0</v>
      </c>
      <c r="Z82">
        <f>BAWANA!BF82+BAWANA!BG82</f>
        <v>0</v>
      </c>
      <c r="AA82">
        <f>BAWANA!Z82+BAWANA!AA82</f>
        <v>0</v>
      </c>
      <c r="AB82">
        <f>BAWANA!AG82+BAWANA!AH82</f>
        <v>0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BAWANA!D83</f>
        <v>0</v>
      </c>
      <c r="C83">
        <f>BAWANA!E83</f>
        <v>0</v>
      </c>
      <c r="D83">
        <f>BAWANA!AN83</f>
        <v>0</v>
      </c>
      <c r="E83">
        <f>BAWANA!AO83</f>
        <v>0</v>
      </c>
      <c r="F83">
        <f t="shared" si="11"/>
        <v>0</v>
      </c>
      <c r="G83">
        <f t="shared" si="12"/>
        <v>0</v>
      </c>
      <c r="H83" s="112"/>
      <c r="I83">
        <f>BRPL_EOD!AK83+BRPL_EOD!AL83</f>
        <v>0</v>
      </c>
      <c r="J83">
        <f>BYPL_EOD!AK83+BYPL_EOD!AL83</f>
        <v>0</v>
      </c>
      <c r="K83">
        <f>MES_EOD!AK83+MES_EOD!AL83</f>
        <v>0</v>
      </c>
      <c r="L83">
        <f>NDMC_EOD!AK83+NDMC_EOD!AL83</f>
        <v>0</v>
      </c>
      <c r="M83">
        <f>TPDDL_EOD!AK83+TPDDL_EOD!AL83</f>
        <v>0</v>
      </c>
      <c r="N83">
        <f t="shared" si="7"/>
        <v>0</v>
      </c>
      <c r="O83" s="112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9"/>
        <v>0</v>
      </c>
      <c r="V83" s="112">
        <f t="shared" si="10"/>
        <v>0</v>
      </c>
      <c r="Y83">
        <f>BAWANA!AY83+BAWANA!AZ83</f>
        <v>0</v>
      </c>
      <c r="Z83">
        <f>BAWANA!BF83+BAWANA!BG83</f>
        <v>0</v>
      </c>
      <c r="AA83">
        <f>BAWANA!Z83+BAWANA!AA83</f>
        <v>0</v>
      </c>
      <c r="AB83">
        <f>BAWANA!AG83+BAWANA!AH83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BAWANA!D84</f>
        <v>0</v>
      </c>
      <c r="C84">
        <f>BAWANA!E84</f>
        <v>0</v>
      </c>
      <c r="D84">
        <f>BAWANA!AN84</f>
        <v>0</v>
      </c>
      <c r="E84">
        <f>BAWANA!AO84</f>
        <v>0</v>
      </c>
      <c r="F84">
        <f t="shared" si="11"/>
        <v>0</v>
      </c>
      <c r="G84">
        <f t="shared" si="12"/>
        <v>0</v>
      </c>
      <c r="H84" s="112"/>
      <c r="I84">
        <f>BRPL_EOD!AK84+BRPL_EOD!AL84</f>
        <v>0</v>
      </c>
      <c r="J84">
        <f>BYPL_EOD!AK84+BYPL_EOD!AL84</f>
        <v>0</v>
      </c>
      <c r="K84">
        <f>MES_EOD!AK84+MES_EOD!AL84</f>
        <v>0</v>
      </c>
      <c r="L84">
        <f>NDMC_EOD!AK84+NDMC_EOD!AL84</f>
        <v>0</v>
      </c>
      <c r="M84">
        <f>TPDDL_EOD!AK84+TPDDL_EOD!AL84</f>
        <v>0</v>
      </c>
      <c r="N84">
        <f t="shared" si="7"/>
        <v>0</v>
      </c>
      <c r="O84" s="112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9"/>
        <v>0</v>
      </c>
      <c r="V84" s="112">
        <f t="shared" si="10"/>
        <v>0</v>
      </c>
      <c r="Y84">
        <f>BAWANA!AY84+BAWANA!AZ84</f>
        <v>0</v>
      </c>
      <c r="Z84">
        <f>BAWANA!BF84+BAWANA!BG84</f>
        <v>0</v>
      </c>
      <c r="AA84">
        <f>BAWANA!Z84+BAWANA!AA84</f>
        <v>0</v>
      </c>
      <c r="AB84">
        <f>BAWANA!AG84+BAWANA!AH84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BAWANA!D85</f>
        <v>0</v>
      </c>
      <c r="C85">
        <f>BAWANA!E85</f>
        <v>0</v>
      </c>
      <c r="D85">
        <f>BAWANA!AN85</f>
        <v>0</v>
      </c>
      <c r="E85">
        <f>BAWANA!AO85</f>
        <v>0</v>
      </c>
      <c r="F85">
        <f t="shared" si="11"/>
        <v>0</v>
      </c>
      <c r="G85">
        <f t="shared" si="12"/>
        <v>0</v>
      </c>
      <c r="H85" s="112"/>
      <c r="I85">
        <f>BRPL_EOD!AK85+BRPL_EOD!AL85</f>
        <v>0</v>
      </c>
      <c r="J85">
        <f>BYPL_EOD!AK85+BYPL_EOD!AL85</f>
        <v>0</v>
      </c>
      <c r="K85">
        <f>MES_EOD!AK85+MES_EOD!AL85</f>
        <v>0</v>
      </c>
      <c r="L85">
        <f>NDMC_EOD!AK85+NDMC_EOD!AL85</f>
        <v>0</v>
      </c>
      <c r="M85">
        <f>TPDDL_EOD!AK85+TPDDL_EOD!AL85</f>
        <v>0</v>
      </c>
      <c r="N85">
        <f t="shared" si="7"/>
        <v>0</v>
      </c>
      <c r="O85" s="112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9"/>
        <v>0</v>
      </c>
      <c r="V85" s="112">
        <f t="shared" si="10"/>
        <v>0</v>
      </c>
      <c r="Y85">
        <f>BAWANA!AY85+BAWANA!AZ85</f>
        <v>0</v>
      </c>
      <c r="Z85">
        <f>BAWANA!BF85+BAWANA!BG85</f>
        <v>0</v>
      </c>
      <c r="AA85">
        <f>BAWANA!Z85+BAWANA!AA85</f>
        <v>0</v>
      </c>
      <c r="AB85">
        <f>BAWANA!AG85+BAWANA!AH85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BAWANA!D86</f>
        <v>0</v>
      </c>
      <c r="C86">
        <f>BAWANA!E86</f>
        <v>0</v>
      </c>
      <c r="D86">
        <f>BAWANA!AN86</f>
        <v>0</v>
      </c>
      <c r="E86">
        <f>BAWANA!AO86</f>
        <v>0</v>
      </c>
      <c r="F86">
        <f t="shared" si="11"/>
        <v>0</v>
      </c>
      <c r="G86">
        <f t="shared" si="12"/>
        <v>0</v>
      </c>
      <c r="H86" s="112"/>
      <c r="I86">
        <f>BRPL_EOD!AK86+BRPL_EOD!AL86</f>
        <v>0</v>
      </c>
      <c r="J86">
        <f>BYPL_EOD!AK86+BYPL_EOD!AL86</f>
        <v>0</v>
      </c>
      <c r="K86">
        <f>MES_EOD!AK86+MES_EOD!AL86</f>
        <v>0</v>
      </c>
      <c r="L86">
        <f>NDMC_EOD!AK86+NDMC_EOD!AL86</f>
        <v>0</v>
      </c>
      <c r="M86">
        <f>TPDDL_EOD!AK86+TPDDL_EOD!AL86</f>
        <v>0</v>
      </c>
      <c r="N86">
        <f t="shared" si="7"/>
        <v>0</v>
      </c>
      <c r="O86" s="112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9"/>
        <v>0</v>
      </c>
      <c r="V86" s="112">
        <f t="shared" si="10"/>
        <v>0</v>
      </c>
      <c r="Y86">
        <f>BAWANA!AY86+BAWANA!AZ86</f>
        <v>0</v>
      </c>
      <c r="Z86">
        <f>BAWANA!BF86+BAWANA!BG86</f>
        <v>0</v>
      </c>
      <c r="AA86">
        <f>BAWANA!Z86+BAWANA!AA86</f>
        <v>0</v>
      </c>
      <c r="AB86">
        <f>BAWANA!AG86+BAWANA!AH86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BAWANA!D87</f>
        <v>0</v>
      </c>
      <c r="C87">
        <f>BAWANA!E87</f>
        <v>0</v>
      </c>
      <c r="D87">
        <f>BAWANA!AN87</f>
        <v>0</v>
      </c>
      <c r="E87">
        <f>BAWANA!AO87</f>
        <v>0</v>
      </c>
      <c r="F87">
        <f t="shared" si="11"/>
        <v>0</v>
      </c>
      <c r="G87">
        <f t="shared" si="12"/>
        <v>0</v>
      </c>
      <c r="H87" s="112"/>
      <c r="I87">
        <f>BRPL_EOD!AK87+BRPL_EOD!AL87</f>
        <v>0</v>
      </c>
      <c r="J87">
        <f>BYPL_EOD!AK87+BYPL_EOD!AL87</f>
        <v>0</v>
      </c>
      <c r="K87">
        <f>MES_EOD!AK87+MES_EOD!AL87</f>
        <v>0</v>
      </c>
      <c r="L87">
        <f>NDMC_EOD!AK87+NDMC_EOD!AL87</f>
        <v>0</v>
      </c>
      <c r="M87">
        <f>TPDDL_EOD!AK87+TPDDL_EOD!AL87</f>
        <v>0</v>
      </c>
      <c r="N87">
        <f t="shared" si="7"/>
        <v>0</v>
      </c>
      <c r="O87" s="112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9"/>
        <v>0</v>
      </c>
      <c r="V87" s="112">
        <f t="shared" si="10"/>
        <v>0</v>
      </c>
      <c r="Y87">
        <f>BAWANA!AY87+BAWANA!AZ87</f>
        <v>0</v>
      </c>
      <c r="Z87">
        <f>BAWANA!BF87+BAWANA!BG87</f>
        <v>0</v>
      </c>
      <c r="AA87">
        <f>BAWANA!Z87+BAWANA!AA87</f>
        <v>0</v>
      </c>
      <c r="AB87">
        <f>BAWANA!AG87+BAWANA!AH87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BAWANA!D88</f>
        <v>0</v>
      </c>
      <c r="C88">
        <f>BAWANA!E88</f>
        <v>0</v>
      </c>
      <c r="D88">
        <f>BAWANA!AN88</f>
        <v>0</v>
      </c>
      <c r="E88">
        <f>BAWANA!AO88</f>
        <v>0</v>
      </c>
      <c r="F88">
        <f t="shared" si="11"/>
        <v>0</v>
      </c>
      <c r="G88">
        <f t="shared" si="12"/>
        <v>0</v>
      </c>
      <c r="H88" s="112"/>
      <c r="I88">
        <f>BRPL_EOD!AK88+BRPL_EOD!AL88</f>
        <v>0</v>
      </c>
      <c r="J88">
        <f>BYPL_EOD!AK88+BYPL_EOD!AL88</f>
        <v>0</v>
      </c>
      <c r="K88">
        <f>MES_EOD!AK88+MES_EOD!AL88</f>
        <v>0</v>
      </c>
      <c r="L88">
        <f>NDMC_EOD!AK88+NDMC_EOD!AL88</f>
        <v>0</v>
      </c>
      <c r="M88">
        <f>TPDDL_EOD!AK88+TPDDL_EOD!AL88</f>
        <v>0</v>
      </c>
      <c r="N88">
        <f t="shared" si="7"/>
        <v>0</v>
      </c>
      <c r="O88" s="112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9"/>
        <v>0</v>
      </c>
      <c r="V88" s="112">
        <f t="shared" si="10"/>
        <v>0</v>
      </c>
      <c r="Y88">
        <f>BAWANA!AY88+BAWANA!AZ88</f>
        <v>0</v>
      </c>
      <c r="Z88">
        <f>BAWANA!BF88+BAWANA!BG88</f>
        <v>0</v>
      </c>
      <c r="AA88">
        <f>BAWANA!Z88+BAWANA!AA88</f>
        <v>0</v>
      </c>
      <c r="AB88">
        <f>BAWANA!AG88+BAWANA!AH88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BAWANA!D89</f>
        <v>0</v>
      </c>
      <c r="C89">
        <f>BAWANA!E89</f>
        <v>0</v>
      </c>
      <c r="D89">
        <f>BAWANA!AN89</f>
        <v>0</v>
      </c>
      <c r="E89">
        <f>BAWANA!AO89</f>
        <v>0</v>
      </c>
      <c r="F89">
        <f t="shared" si="11"/>
        <v>0</v>
      </c>
      <c r="G89">
        <f t="shared" si="12"/>
        <v>0</v>
      </c>
      <c r="H89" s="112"/>
      <c r="I89">
        <f>BRPL_EOD!AK89+BRPL_EOD!AL89</f>
        <v>0</v>
      </c>
      <c r="J89">
        <f>BYPL_EOD!AK89+BYPL_EOD!AL89</f>
        <v>0</v>
      </c>
      <c r="K89">
        <f>MES_EOD!AK89+MES_EOD!AL89</f>
        <v>0</v>
      </c>
      <c r="L89">
        <f>NDMC_EOD!AK89+NDMC_EOD!AL89</f>
        <v>0</v>
      </c>
      <c r="M89">
        <f>TPDDL_EOD!AK89+TPDDL_EOD!AL89</f>
        <v>0</v>
      </c>
      <c r="N89">
        <f t="shared" si="7"/>
        <v>0</v>
      </c>
      <c r="O89" s="112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9"/>
        <v>0</v>
      </c>
      <c r="V89" s="112">
        <f t="shared" si="10"/>
        <v>0</v>
      </c>
      <c r="Y89">
        <f>BAWANA!AY89+BAWANA!AZ89</f>
        <v>0</v>
      </c>
      <c r="Z89">
        <f>BAWANA!BF89+BAWANA!BG89</f>
        <v>0</v>
      </c>
      <c r="AA89">
        <f>BAWANA!Z89+BAWANA!AA89</f>
        <v>0</v>
      </c>
      <c r="AB89">
        <f>BAWANA!AG89+BAWANA!AH89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BAWANA!D90</f>
        <v>0</v>
      </c>
      <c r="C90">
        <f>BAWANA!E90</f>
        <v>0</v>
      </c>
      <c r="D90">
        <f>BAWANA!AN90</f>
        <v>0</v>
      </c>
      <c r="E90">
        <f>BAWANA!AO90</f>
        <v>0</v>
      </c>
      <c r="F90">
        <f t="shared" si="11"/>
        <v>0</v>
      </c>
      <c r="G90">
        <f t="shared" si="12"/>
        <v>0</v>
      </c>
      <c r="H90" s="112"/>
      <c r="I90">
        <f>BRPL_EOD!AK90+BRPL_EOD!AL90</f>
        <v>0</v>
      </c>
      <c r="J90">
        <f>BYPL_EOD!AK90+BYPL_EOD!AL90</f>
        <v>0</v>
      </c>
      <c r="K90">
        <f>MES_EOD!AK90+MES_EOD!AL90</f>
        <v>0</v>
      </c>
      <c r="L90">
        <f>NDMC_EOD!AK90+NDMC_EOD!AL90</f>
        <v>0</v>
      </c>
      <c r="M90">
        <f>TPDDL_EOD!AK90+TPDDL_EOD!AL90</f>
        <v>0</v>
      </c>
      <c r="N90">
        <f t="shared" si="7"/>
        <v>0</v>
      </c>
      <c r="O90" s="112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9"/>
        <v>0</v>
      </c>
      <c r="V90" s="112">
        <f t="shared" si="10"/>
        <v>0</v>
      </c>
      <c r="Y90">
        <f>BAWANA!AY90+BAWANA!AZ90</f>
        <v>0</v>
      </c>
      <c r="Z90">
        <f>BAWANA!BF90+BAWANA!BG90</f>
        <v>0</v>
      </c>
      <c r="AA90">
        <f>BAWANA!Z90+BAWANA!AA90</f>
        <v>0</v>
      </c>
      <c r="AB90">
        <f>BAWANA!AG90+BAWANA!AH90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BAWANA!D91</f>
        <v>0</v>
      </c>
      <c r="C91">
        <f>BAWANA!E91</f>
        <v>0</v>
      </c>
      <c r="D91">
        <f>BAWANA!AN91</f>
        <v>0</v>
      </c>
      <c r="E91">
        <f>BAWANA!AO91</f>
        <v>0</v>
      </c>
      <c r="F91">
        <f t="shared" si="11"/>
        <v>0</v>
      </c>
      <c r="G91">
        <f t="shared" si="12"/>
        <v>0</v>
      </c>
      <c r="H91" s="112"/>
      <c r="I91">
        <f>BRPL_EOD!AK91+BRPL_EOD!AL91</f>
        <v>0</v>
      </c>
      <c r="J91">
        <f>BYPL_EOD!AK91+BYPL_EOD!AL91</f>
        <v>0</v>
      </c>
      <c r="K91">
        <f>MES_EOD!AK91+MES_EOD!AL91</f>
        <v>0</v>
      </c>
      <c r="L91">
        <f>NDMC_EOD!AK91+NDMC_EOD!AL91</f>
        <v>0</v>
      </c>
      <c r="M91">
        <f>TPDDL_EOD!AK91+TPDDL_EOD!AL91</f>
        <v>0</v>
      </c>
      <c r="N91">
        <f t="shared" si="7"/>
        <v>0</v>
      </c>
      <c r="O91" s="112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9"/>
        <v>0</v>
      </c>
      <c r="V91" s="112">
        <f t="shared" si="10"/>
        <v>0</v>
      </c>
      <c r="Y91">
        <f>BAWANA!AY91+BAWANA!AZ91</f>
        <v>0</v>
      </c>
      <c r="Z91">
        <f>BAWANA!BF91+BAWANA!BG91</f>
        <v>0</v>
      </c>
      <c r="AA91">
        <f>BAWANA!Z91+BAWANA!AA91</f>
        <v>0</v>
      </c>
      <c r="AB91">
        <f>BAWANA!AG91+BAWANA!AH91</f>
        <v>0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BAWANA!D92</f>
        <v>0</v>
      </c>
      <c r="C92">
        <f>BAWANA!E92</f>
        <v>0</v>
      </c>
      <c r="D92">
        <f>BAWANA!AN92</f>
        <v>0</v>
      </c>
      <c r="E92">
        <f>BAWANA!AO92</f>
        <v>0</v>
      </c>
      <c r="F92">
        <f t="shared" si="11"/>
        <v>0</v>
      </c>
      <c r="G92">
        <f t="shared" si="12"/>
        <v>0</v>
      </c>
      <c r="H92" s="112"/>
      <c r="I92">
        <f>BRPL_EOD!AK92+BRPL_EOD!AL92</f>
        <v>0</v>
      </c>
      <c r="J92">
        <f>BYPL_EOD!AK92+BYPL_EOD!AL92</f>
        <v>0</v>
      </c>
      <c r="K92">
        <f>MES_EOD!AK92+MES_EOD!AL92</f>
        <v>0</v>
      </c>
      <c r="L92">
        <f>NDMC_EOD!AK92+NDMC_EOD!AL92</f>
        <v>0</v>
      </c>
      <c r="M92">
        <f>TPDDL_EOD!AK92+TPDDL_EOD!AL92</f>
        <v>0</v>
      </c>
      <c r="N92">
        <f t="shared" si="7"/>
        <v>0</v>
      </c>
      <c r="O92" s="112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9"/>
        <v>0</v>
      </c>
      <c r="V92" s="112">
        <f t="shared" si="10"/>
        <v>0</v>
      </c>
      <c r="Y92">
        <f>BAWANA!AY92+BAWANA!AZ92</f>
        <v>0</v>
      </c>
      <c r="Z92">
        <f>BAWANA!BF92+BAWANA!BG92</f>
        <v>0</v>
      </c>
      <c r="AA92">
        <f>BAWANA!Z92+BAWANA!AA92</f>
        <v>0</v>
      </c>
      <c r="AB92">
        <f>BAWANA!AG92+BAWANA!AH92</f>
        <v>0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BAWANA!D93</f>
        <v>0</v>
      </c>
      <c r="C93">
        <f>BAWANA!E93</f>
        <v>0</v>
      </c>
      <c r="D93">
        <f>BAWANA!AN93</f>
        <v>0</v>
      </c>
      <c r="E93">
        <f>BAWANA!AO93</f>
        <v>0</v>
      </c>
      <c r="F93">
        <f t="shared" si="11"/>
        <v>0</v>
      </c>
      <c r="G93">
        <f t="shared" si="12"/>
        <v>0</v>
      </c>
      <c r="H93" s="112"/>
      <c r="I93">
        <f>BRPL_EOD!AK93+BRPL_EOD!AL93</f>
        <v>0</v>
      </c>
      <c r="J93">
        <f>BYPL_EOD!AK93+BYPL_EOD!AL93</f>
        <v>0</v>
      </c>
      <c r="K93">
        <f>MES_EOD!AK93+MES_EOD!AL93</f>
        <v>0</v>
      </c>
      <c r="L93">
        <f>NDMC_EOD!AK93+NDMC_EOD!AL93</f>
        <v>0</v>
      </c>
      <c r="M93">
        <f>TPDDL_EOD!AK93+TPDDL_EOD!AL93</f>
        <v>0</v>
      </c>
      <c r="N93">
        <f t="shared" si="7"/>
        <v>0</v>
      </c>
      <c r="O93" s="112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9"/>
        <v>0</v>
      </c>
      <c r="V93" s="112">
        <f t="shared" si="10"/>
        <v>0</v>
      </c>
      <c r="Y93">
        <f>BAWANA!AY93+BAWANA!AZ93</f>
        <v>0</v>
      </c>
      <c r="Z93">
        <f>BAWANA!BF93+BAWANA!BG93</f>
        <v>0</v>
      </c>
      <c r="AA93">
        <f>BAWANA!Z93+BAWANA!AA93</f>
        <v>0</v>
      </c>
      <c r="AB93">
        <f>BAWANA!AG93+BAWANA!AH93</f>
        <v>0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BAWANA!D94</f>
        <v>0</v>
      </c>
      <c r="C94">
        <f>BAWANA!E94</f>
        <v>0</v>
      </c>
      <c r="D94">
        <f>BAWANA!AN94</f>
        <v>0</v>
      </c>
      <c r="E94">
        <f>BAWANA!AO94</f>
        <v>0</v>
      </c>
      <c r="F94">
        <f t="shared" si="11"/>
        <v>0</v>
      </c>
      <c r="G94">
        <f t="shared" si="12"/>
        <v>0</v>
      </c>
      <c r="H94" s="112"/>
      <c r="I94">
        <f>BRPL_EOD!AK94+BRPL_EOD!AL94</f>
        <v>0</v>
      </c>
      <c r="J94">
        <f>BYPL_EOD!AK94+BYPL_EOD!AL94</f>
        <v>0</v>
      </c>
      <c r="K94">
        <f>MES_EOD!AK94+MES_EOD!AL94</f>
        <v>0</v>
      </c>
      <c r="L94">
        <f>NDMC_EOD!AK94+NDMC_EOD!AL94</f>
        <v>0</v>
      </c>
      <c r="M94">
        <f>TPDDL_EOD!AK94+TPDDL_EOD!AL94</f>
        <v>0</v>
      </c>
      <c r="N94">
        <f t="shared" si="7"/>
        <v>0</v>
      </c>
      <c r="O94" s="112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9"/>
        <v>0</v>
      </c>
      <c r="V94" s="112">
        <f t="shared" si="10"/>
        <v>0</v>
      </c>
      <c r="Y94">
        <f>BAWANA!AY94+BAWANA!AZ94</f>
        <v>0</v>
      </c>
      <c r="Z94">
        <f>BAWANA!BF94+BAWANA!BG94</f>
        <v>0</v>
      </c>
      <c r="AA94">
        <f>BAWANA!Z94+BAWANA!AA94</f>
        <v>0</v>
      </c>
      <c r="AB94">
        <f>BAWANA!AG94+BAWANA!AH94</f>
        <v>0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BAWANA!D95</f>
        <v>0</v>
      </c>
      <c r="C95">
        <f>BAWANA!E95</f>
        <v>0</v>
      </c>
      <c r="D95">
        <f>BAWANA!AN95</f>
        <v>0</v>
      </c>
      <c r="E95">
        <f>BAWANA!AO95</f>
        <v>0</v>
      </c>
      <c r="F95">
        <f t="shared" si="11"/>
        <v>0</v>
      </c>
      <c r="G95">
        <f t="shared" si="12"/>
        <v>0</v>
      </c>
      <c r="H95" s="112"/>
      <c r="I95">
        <f>BRPL_EOD!AK95+BRPL_EOD!AL95</f>
        <v>0</v>
      </c>
      <c r="J95">
        <f>BYPL_EOD!AK95+BYPL_EOD!AL95</f>
        <v>0</v>
      </c>
      <c r="K95">
        <f>MES_EOD!AK95+MES_EOD!AL95</f>
        <v>0</v>
      </c>
      <c r="L95">
        <f>NDMC_EOD!AK95+NDMC_EOD!AL95</f>
        <v>0</v>
      </c>
      <c r="M95">
        <f>TPDDL_EOD!AK95+TPDDL_EOD!AL95</f>
        <v>0</v>
      </c>
      <c r="N95">
        <f t="shared" si="7"/>
        <v>0</v>
      </c>
      <c r="O95" s="112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9"/>
        <v>0</v>
      </c>
      <c r="V95" s="112">
        <f t="shared" si="10"/>
        <v>0</v>
      </c>
      <c r="Y95">
        <f>BAWANA!AY95+BAWANA!AZ95</f>
        <v>0</v>
      </c>
      <c r="Z95">
        <f>BAWANA!BF95+BAWANA!BG95</f>
        <v>0</v>
      </c>
      <c r="AA95">
        <f>BAWANA!Z95+BAWANA!AA95</f>
        <v>0</v>
      </c>
      <c r="AB95">
        <f>BAWANA!AG95+BAWANA!AH95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BAWANA!D96</f>
        <v>0</v>
      </c>
      <c r="C96">
        <f>BAWANA!E96</f>
        <v>0</v>
      </c>
      <c r="D96">
        <f>BAWANA!AN96</f>
        <v>0</v>
      </c>
      <c r="E96">
        <f>BAWANA!AO96</f>
        <v>0</v>
      </c>
      <c r="F96">
        <f t="shared" si="11"/>
        <v>0</v>
      </c>
      <c r="G96">
        <f t="shared" si="12"/>
        <v>0</v>
      </c>
      <c r="H96" s="112"/>
      <c r="I96">
        <f>BRPL_EOD!AK96+BRPL_EOD!AL96</f>
        <v>0</v>
      </c>
      <c r="J96">
        <f>BYPL_EOD!AK96+BYPL_EOD!AL96</f>
        <v>0</v>
      </c>
      <c r="K96">
        <f>MES_EOD!AK96+MES_EOD!AL96</f>
        <v>0</v>
      </c>
      <c r="L96">
        <f>NDMC_EOD!AK96+NDMC_EOD!AL96</f>
        <v>0</v>
      </c>
      <c r="M96">
        <f>TPDDL_EOD!AK96+TPDDL_EOD!AL96</f>
        <v>0</v>
      </c>
      <c r="N96">
        <f t="shared" si="7"/>
        <v>0</v>
      </c>
      <c r="O96" s="112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9"/>
        <v>0</v>
      </c>
      <c r="V96" s="112">
        <f t="shared" si="10"/>
        <v>0</v>
      </c>
      <c r="Y96">
        <f>BAWANA!AY96+BAWANA!AZ96</f>
        <v>0</v>
      </c>
      <c r="Z96">
        <f>BAWANA!BF96+BAWANA!BG96</f>
        <v>0</v>
      </c>
      <c r="AA96">
        <f>BAWANA!Z96+BAWANA!AA96</f>
        <v>0</v>
      </c>
      <c r="AB96">
        <f>BAWANA!AG96+BAWANA!AH96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BAWANA!D97</f>
        <v>0</v>
      </c>
      <c r="C97">
        <f>BAWANA!E97</f>
        <v>0</v>
      </c>
      <c r="D97">
        <f>BAWANA!AN97</f>
        <v>0</v>
      </c>
      <c r="E97">
        <f>BAWANA!AO97</f>
        <v>0</v>
      </c>
      <c r="F97">
        <f t="shared" si="11"/>
        <v>0</v>
      </c>
      <c r="G97">
        <f t="shared" si="12"/>
        <v>0</v>
      </c>
      <c r="H97" s="112"/>
      <c r="I97">
        <f>BRPL_EOD!AK97+BRPL_EOD!AL97</f>
        <v>0</v>
      </c>
      <c r="J97">
        <f>BYPL_EOD!AK97+BYPL_EOD!AL97</f>
        <v>0</v>
      </c>
      <c r="K97">
        <f>MES_EOD!AK97+MES_EOD!AL97</f>
        <v>0</v>
      </c>
      <c r="L97">
        <f>NDMC_EOD!AK97+NDMC_EOD!AL97</f>
        <v>0</v>
      </c>
      <c r="M97">
        <f>TPDDL_EOD!AK97+TPDDL_EOD!AL97</f>
        <v>0</v>
      </c>
      <c r="N97">
        <f t="shared" si="7"/>
        <v>0</v>
      </c>
      <c r="O97" s="112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9"/>
        <v>0</v>
      </c>
      <c r="V97" s="112">
        <f t="shared" si="10"/>
        <v>0</v>
      </c>
      <c r="Y97">
        <f>BAWANA!AY97+BAWANA!AZ97</f>
        <v>0</v>
      </c>
      <c r="Z97">
        <f>BAWANA!BF97+BAWANA!BG97</f>
        <v>0</v>
      </c>
      <c r="AA97">
        <f>BAWANA!Z97+BAWANA!AA97</f>
        <v>0</v>
      </c>
      <c r="AB97">
        <f>BAWANA!AG97+BAWANA!AH97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BAWANA!D98</f>
        <v>0</v>
      </c>
      <c r="C98">
        <f>BAWANA!E98</f>
        <v>0</v>
      </c>
      <c r="D98">
        <f>BAWANA!AN98</f>
        <v>0</v>
      </c>
      <c r="E98">
        <f>BAWANA!AO98</f>
        <v>0</v>
      </c>
      <c r="F98">
        <f t="shared" si="11"/>
        <v>0</v>
      </c>
      <c r="G98">
        <f t="shared" si="12"/>
        <v>0</v>
      </c>
      <c r="H98" s="112"/>
      <c r="I98">
        <f>BRPL_EOD!AK98+BRPL_EOD!AL98</f>
        <v>0</v>
      </c>
      <c r="J98">
        <f>BYPL_EOD!AK98+BYPL_EOD!AL98</f>
        <v>0</v>
      </c>
      <c r="K98">
        <f>MES_EOD!AK98+MES_EOD!AL98</f>
        <v>0</v>
      </c>
      <c r="L98">
        <f>NDMC_EOD!AK98+NDMC_EOD!AL98</f>
        <v>0</v>
      </c>
      <c r="M98">
        <f>TPDDL_EOD!AK98+TPDDL_EOD!AL98</f>
        <v>0</v>
      </c>
      <c r="N98">
        <f t="shared" si="7"/>
        <v>0</v>
      </c>
      <c r="O98" s="112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9"/>
        <v>0</v>
      </c>
      <c r="V98" s="112">
        <f t="shared" si="10"/>
        <v>0</v>
      </c>
      <c r="Y98">
        <f>BAWANA!AY98+BAWANA!AZ98</f>
        <v>0</v>
      </c>
      <c r="Z98">
        <f>BAWANA!BF98+BAWANA!BG98</f>
        <v>0</v>
      </c>
      <c r="AA98">
        <f>BAWANA!Z98+BAWANA!AA98</f>
        <v>0</v>
      </c>
      <c r="AB98">
        <f>BAWANA!AG98+BAWANA!AH98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0</v>
      </c>
      <c r="C99" s="114">
        <f t="shared" ref="C99:U99" si="14">SUM(C3:C98)/4000</f>
        <v>0</v>
      </c>
      <c r="D99" s="114">
        <f t="shared" si="14"/>
        <v>0</v>
      </c>
      <c r="E99" s="114">
        <f t="shared" si="14"/>
        <v>0</v>
      </c>
      <c r="F99" s="114">
        <f t="shared" si="14"/>
        <v>0</v>
      </c>
      <c r="G99" s="114">
        <f t="shared" si="14"/>
        <v>0</v>
      </c>
      <c r="H99" s="114"/>
      <c r="I99" s="114">
        <f t="shared" si="14"/>
        <v>0</v>
      </c>
      <c r="J99" s="114">
        <f t="shared" si="14"/>
        <v>0</v>
      </c>
      <c r="K99" s="114">
        <f t="shared" si="14"/>
        <v>0</v>
      </c>
      <c r="L99" s="114">
        <f t="shared" si="14"/>
        <v>0</v>
      </c>
      <c r="M99" s="114">
        <f t="shared" si="14"/>
        <v>0</v>
      </c>
      <c r="N99" s="114">
        <f t="shared" si="14"/>
        <v>0</v>
      </c>
      <c r="O99" s="114">
        <f t="shared" si="14"/>
        <v>0</v>
      </c>
      <c r="P99" s="114">
        <f t="shared" si="14"/>
        <v>0</v>
      </c>
      <c r="Q99" s="114">
        <f t="shared" si="14"/>
        <v>0</v>
      </c>
      <c r="R99" s="114">
        <f t="shared" si="14"/>
        <v>0</v>
      </c>
      <c r="S99" s="114">
        <f t="shared" si="14"/>
        <v>0</v>
      </c>
      <c r="T99" s="114">
        <f t="shared" si="14"/>
        <v>0</v>
      </c>
      <c r="U99" s="114">
        <f t="shared" si="14"/>
        <v>0</v>
      </c>
      <c r="V99" s="114">
        <f t="shared" si="10"/>
        <v>0</v>
      </c>
      <c r="Y99" s="114">
        <f t="shared" ref="Y99:AD99" si="15">SUM(Y3:Y98)/4000</f>
        <v>0</v>
      </c>
      <c r="Z99" s="114">
        <f t="shared" si="15"/>
        <v>0</v>
      </c>
      <c r="AA99" s="114">
        <f t="shared" si="15"/>
        <v>0</v>
      </c>
      <c r="AB99" s="114">
        <f t="shared" si="15"/>
        <v>0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C3:AD9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09" t="s">
        <v>153</v>
      </c>
      <c r="C1" s="209"/>
      <c r="D1" s="209" t="s">
        <v>278</v>
      </c>
      <c r="E1" s="209"/>
      <c r="H1" s="112"/>
      <c r="I1" s="209" t="s">
        <v>318</v>
      </c>
      <c r="J1" s="209"/>
      <c r="K1" s="209"/>
      <c r="L1" s="209"/>
      <c r="M1" s="209"/>
      <c r="N1" s="209"/>
      <c r="O1" s="113"/>
      <c r="P1" s="209" t="s">
        <v>319</v>
      </c>
      <c r="Q1" s="209"/>
      <c r="R1" s="209"/>
      <c r="S1" s="209"/>
      <c r="T1" s="209"/>
      <c r="U1" s="114"/>
      <c r="V1" s="112"/>
      <c r="Y1" s="209" t="s">
        <v>325</v>
      </c>
      <c r="Z1" s="209"/>
      <c r="AA1" s="209" t="s">
        <v>326</v>
      </c>
      <c r="AB1" s="209"/>
      <c r="AC1" s="235" t="s">
        <v>323</v>
      </c>
      <c r="AD1" s="235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BAWANA!F3</f>
        <v>950</v>
      </c>
      <c r="C3">
        <f>BAWANA!G3</f>
        <v>0</v>
      </c>
      <c r="D3">
        <f>BAWANA!AP3</f>
        <v>150</v>
      </c>
      <c r="E3">
        <f>BAWANA!AQ3</f>
        <v>0</v>
      </c>
      <c r="F3">
        <f>(B3+C3)*0.8</f>
        <v>760</v>
      </c>
      <c r="G3">
        <f>(D3+E3)</f>
        <v>150</v>
      </c>
      <c r="H3" s="112"/>
      <c r="I3">
        <f>BRPL_EOD!AM3+BRPL_EOD!AN3</f>
        <v>140</v>
      </c>
      <c r="J3">
        <f>BYPL_EOD!AM3+BYPL_EOD!AN3</f>
        <v>0</v>
      </c>
      <c r="K3">
        <f>MES_EOD!AM3+MES_EOD!AN3</f>
        <v>0</v>
      </c>
      <c r="L3">
        <f>NDMC_EOD!AM3+NDMC_EOD!AN3</f>
        <v>10</v>
      </c>
      <c r="M3">
        <f>TPDDL_EOD!AM3+TPDDL_EOD!AN3</f>
        <v>0</v>
      </c>
      <c r="N3">
        <f t="shared" ref="N3:N66" si="0">SUM(I3:M3)</f>
        <v>150</v>
      </c>
      <c r="O3" s="112">
        <f t="shared" ref="O3:O66" si="1">G3-N3</f>
        <v>0</v>
      </c>
      <c r="P3">
        <v>140</v>
      </c>
      <c r="Q3">
        <v>0</v>
      </c>
      <c r="R3">
        <v>0</v>
      </c>
      <c r="S3">
        <v>10</v>
      </c>
      <c r="T3">
        <v>0</v>
      </c>
      <c r="U3" s="114">
        <f t="shared" ref="U3:U66" si="2">SUM(P3:T3)</f>
        <v>150</v>
      </c>
      <c r="V3" s="112">
        <f t="shared" ref="V3:V66" si="3">G3-U3</f>
        <v>0</v>
      </c>
      <c r="Y3">
        <f>BAWANA!BA3+BAWANA!BB3</f>
        <v>0</v>
      </c>
      <c r="Z3">
        <f>BAWANA!BH3+BAWANA!BI3</f>
        <v>0</v>
      </c>
      <c r="AA3">
        <f>BAWANA!AB3+BAWANA!AC3</f>
        <v>0</v>
      </c>
      <c r="AB3">
        <f>BAWANA!AI3+BAWANA!AJ3</f>
        <v>0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BAWANA!F4</f>
        <v>950</v>
      </c>
      <c r="C4">
        <f>BAWANA!G4</f>
        <v>0</v>
      </c>
      <c r="D4">
        <f>BAWANA!AP4</f>
        <v>150</v>
      </c>
      <c r="E4">
        <f>BAWANA!AQ4</f>
        <v>0</v>
      </c>
      <c r="F4">
        <f t="shared" ref="F4:F67" si="4">(B4+C4)*0.8</f>
        <v>760</v>
      </c>
      <c r="G4">
        <f t="shared" ref="G4:G67" si="5">(D4+E4)</f>
        <v>150</v>
      </c>
      <c r="H4" s="112"/>
      <c r="I4">
        <f>BRPL_EOD!AM4+BRPL_EOD!AN4</f>
        <v>140</v>
      </c>
      <c r="J4">
        <f>BYPL_EOD!AM4+BYPL_EOD!AN4</f>
        <v>0</v>
      </c>
      <c r="K4">
        <f>MES_EOD!AM4+MES_EOD!AN4</f>
        <v>0</v>
      </c>
      <c r="L4">
        <f>NDMC_EOD!AM4+NDMC_EOD!AN4</f>
        <v>10</v>
      </c>
      <c r="M4">
        <f>TPDDL_EOD!AM4+TPDDL_EOD!AN4</f>
        <v>0</v>
      </c>
      <c r="N4">
        <f t="shared" si="0"/>
        <v>150</v>
      </c>
      <c r="O4" s="112">
        <f t="shared" si="1"/>
        <v>0</v>
      </c>
      <c r="P4">
        <v>140</v>
      </c>
      <c r="Q4">
        <v>0</v>
      </c>
      <c r="R4">
        <v>0</v>
      </c>
      <c r="S4">
        <v>10</v>
      </c>
      <c r="T4">
        <v>0</v>
      </c>
      <c r="U4" s="114">
        <f t="shared" si="2"/>
        <v>150</v>
      </c>
      <c r="V4" s="112">
        <f t="shared" si="3"/>
        <v>0</v>
      </c>
      <c r="Y4">
        <f>BAWANA!BA4+BAWANA!BB4</f>
        <v>0</v>
      </c>
      <c r="Z4">
        <f>BAWANA!BH4+BAWANA!BI4</f>
        <v>0</v>
      </c>
      <c r="AA4">
        <f>BAWANA!AB4+BAWANA!AC4</f>
        <v>0</v>
      </c>
      <c r="AB4">
        <f>BAWANA!AI4+BAWANA!AJ4</f>
        <v>0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BAWANA!F5</f>
        <v>950</v>
      </c>
      <c r="C5">
        <f>BAWANA!G5</f>
        <v>0</v>
      </c>
      <c r="D5">
        <f>BAWANA!AP5</f>
        <v>150</v>
      </c>
      <c r="E5">
        <f>BAWANA!AQ5</f>
        <v>0</v>
      </c>
      <c r="F5">
        <f t="shared" si="4"/>
        <v>760</v>
      </c>
      <c r="G5">
        <f t="shared" si="5"/>
        <v>150</v>
      </c>
      <c r="H5" s="112"/>
      <c r="I5">
        <f>BRPL_EOD!AM5+BRPL_EOD!AN5</f>
        <v>140</v>
      </c>
      <c r="J5">
        <f>BYPL_EOD!AM5+BYPL_EOD!AN5</f>
        <v>0</v>
      </c>
      <c r="K5">
        <f>MES_EOD!AM5+MES_EOD!AN5</f>
        <v>0</v>
      </c>
      <c r="L5">
        <f>NDMC_EOD!AM5+NDMC_EOD!AN5</f>
        <v>10</v>
      </c>
      <c r="M5">
        <f>TPDDL_EOD!AM5+TPDDL_EOD!AN5</f>
        <v>0</v>
      </c>
      <c r="N5">
        <f t="shared" si="0"/>
        <v>150</v>
      </c>
      <c r="O5" s="112">
        <f t="shared" si="1"/>
        <v>0</v>
      </c>
      <c r="P5">
        <v>140</v>
      </c>
      <c r="Q5">
        <v>0</v>
      </c>
      <c r="R5">
        <v>0</v>
      </c>
      <c r="S5">
        <v>10</v>
      </c>
      <c r="T5">
        <v>0</v>
      </c>
      <c r="U5" s="114">
        <f t="shared" si="2"/>
        <v>150</v>
      </c>
      <c r="V5" s="112">
        <f t="shared" si="3"/>
        <v>0</v>
      </c>
      <c r="Y5">
        <f>BAWANA!BA5+BAWANA!BB5</f>
        <v>0</v>
      </c>
      <c r="Z5">
        <f>BAWANA!BH5+BAWANA!BI5</f>
        <v>0</v>
      </c>
      <c r="AA5">
        <f>BAWANA!AB5+BAWANA!AC5</f>
        <v>0</v>
      </c>
      <c r="AB5">
        <f>BAWANA!AI5+BAWANA!AJ5</f>
        <v>0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BAWANA!F6</f>
        <v>950</v>
      </c>
      <c r="C6">
        <f>BAWANA!G6</f>
        <v>0</v>
      </c>
      <c r="D6">
        <f>BAWANA!AP6</f>
        <v>150</v>
      </c>
      <c r="E6">
        <f>BAWANA!AQ6</f>
        <v>0</v>
      </c>
      <c r="F6">
        <f t="shared" si="4"/>
        <v>760</v>
      </c>
      <c r="G6">
        <f t="shared" si="5"/>
        <v>150</v>
      </c>
      <c r="H6" s="112"/>
      <c r="I6">
        <f>BRPL_EOD!AM6+BRPL_EOD!AN6</f>
        <v>140</v>
      </c>
      <c r="J6">
        <f>BYPL_EOD!AM6+BYPL_EOD!AN6</f>
        <v>0</v>
      </c>
      <c r="K6">
        <f>MES_EOD!AM6+MES_EOD!AN6</f>
        <v>0</v>
      </c>
      <c r="L6">
        <f>NDMC_EOD!AM6+NDMC_EOD!AN6</f>
        <v>10</v>
      </c>
      <c r="M6">
        <f>TPDDL_EOD!AM6+TPDDL_EOD!AN6</f>
        <v>0</v>
      </c>
      <c r="N6">
        <f t="shared" si="0"/>
        <v>150</v>
      </c>
      <c r="O6" s="112">
        <f t="shared" si="1"/>
        <v>0</v>
      </c>
      <c r="P6">
        <v>140</v>
      </c>
      <c r="Q6">
        <v>0</v>
      </c>
      <c r="R6">
        <v>0</v>
      </c>
      <c r="S6">
        <v>10</v>
      </c>
      <c r="T6">
        <v>0</v>
      </c>
      <c r="U6" s="114">
        <f t="shared" si="2"/>
        <v>150</v>
      </c>
      <c r="V6" s="112">
        <f t="shared" si="3"/>
        <v>0</v>
      </c>
      <c r="Y6">
        <f>BAWANA!BA6+BAWANA!BB6</f>
        <v>0</v>
      </c>
      <c r="Z6">
        <f>BAWANA!BH6+BAWANA!BI6</f>
        <v>0</v>
      </c>
      <c r="AA6">
        <f>BAWANA!AB6+BAWANA!AC6</f>
        <v>0</v>
      </c>
      <c r="AB6">
        <f>BAWANA!AI6+BAWANA!AJ6</f>
        <v>0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BAWANA!F7</f>
        <v>950</v>
      </c>
      <c r="C7">
        <f>BAWANA!G7</f>
        <v>0</v>
      </c>
      <c r="D7">
        <f>BAWANA!AP7</f>
        <v>150</v>
      </c>
      <c r="E7">
        <f>BAWANA!AQ7</f>
        <v>0</v>
      </c>
      <c r="F7">
        <f t="shared" si="4"/>
        <v>760</v>
      </c>
      <c r="G7">
        <f t="shared" si="5"/>
        <v>150</v>
      </c>
      <c r="H7" s="112"/>
      <c r="I7">
        <f>BRPL_EOD!AM7+BRPL_EOD!AN7</f>
        <v>140</v>
      </c>
      <c r="J7">
        <f>BYPL_EOD!AM7+BYPL_EOD!AN7</f>
        <v>0</v>
      </c>
      <c r="K7">
        <f>MES_EOD!AM7+MES_EOD!AN7</f>
        <v>0</v>
      </c>
      <c r="L7">
        <f>NDMC_EOD!AM7+NDMC_EOD!AN7</f>
        <v>10</v>
      </c>
      <c r="M7">
        <f>TPDDL_EOD!AM7+TPDDL_EOD!AN7</f>
        <v>0</v>
      </c>
      <c r="N7">
        <f t="shared" si="0"/>
        <v>150</v>
      </c>
      <c r="O7" s="112">
        <f t="shared" si="1"/>
        <v>0</v>
      </c>
      <c r="P7">
        <v>140</v>
      </c>
      <c r="Q7">
        <v>0</v>
      </c>
      <c r="R7">
        <v>0</v>
      </c>
      <c r="S7">
        <v>10</v>
      </c>
      <c r="T7">
        <v>0</v>
      </c>
      <c r="U7" s="114">
        <f t="shared" si="2"/>
        <v>150</v>
      </c>
      <c r="V7" s="112">
        <f t="shared" si="3"/>
        <v>0</v>
      </c>
      <c r="Y7">
        <f>BAWANA!BA7+BAWANA!BB7</f>
        <v>0</v>
      </c>
      <c r="Z7">
        <f>BAWANA!BH7+BAWANA!BI7</f>
        <v>0</v>
      </c>
      <c r="AA7">
        <f>BAWANA!AB7+BAWANA!AC7</f>
        <v>0</v>
      </c>
      <c r="AB7">
        <f>BAWANA!AI7+BAWANA!AJ7</f>
        <v>0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BAWANA!F8</f>
        <v>950</v>
      </c>
      <c r="C8">
        <f>BAWANA!G8</f>
        <v>0</v>
      </c>
      <c r="D8">
        <f>BAWANA!AP8</f>
        <v>150</v>
      </c>
      <c r="E8">
        <f>BAWANA!AQ8</f>
        <v>0</v>
      </c>
      <c r="F8">
        <f t="shared" si="4"/>
        <v>760</v>
      </c>
      <c r="G8">
        <f t="shared" si="5"/>
        <v>150</v>
      </c>
      <c r="H8" s="112"/>
      <c r="I8">
        <f>BRPL_EOD!AM8+BRPL_EOD!AN8</f>
        <v>140</v>
      </c>
      <c r="J8">
        <f>BYPL_EOD!AM8+BYPL_EOD!AN8</f>
        <v>0</v>
      </c>
      <c r="K8">
        <f>MES_EOD!AM8+MES_EOD!AN8</f>
        <v>0</v>
      </c>
      <c r="L8">
        <f>NDMC_EOD!AM8+NDMC_EOD!AN8</f>
        <v>10</v>
      </c>
      <c r="M8">
        <f>TPDDL_EOD!AM8+TPDDL_EOD!AN8</f>
        <v>0</v>
      </c>
      <c r="N8">
        <f t="shared" si="0"/>
        <v>150</v>
      </c>
      <c r="O8" s="112">
        <f t="shared" si="1"/>
        <v>0</v>
      </c>
      <c r="P8">
        <v>140</v>
      </c>
      <c r="Q8">
        <v>0</v>
      </c>
      <c r="R8">
        <v>0</v>
      </c>
      <c r="S8">
        <v>10</v>
      </c>
      <c r="T8">
        <v>0</v>
      </c>
      <c r="U8" s="114">
        <f t="shared" si="2"/>
        <v>150</v>
      </c>
      <c r="V8" s="112">
        <f t="shared" si="3"/>
        <v>0</v>
      </c>
      <c r="Y8">
        <f>BAWANA!BA8+BAWANA!BB8</f>
        <v>0</v>
      </c>
      <c r="Z8">
        <f>BAWANA!BH8+BAWANA!BI8</f>
        <v>0</v>
      </c>
      <c r="AA8">
        <f>BAWANA!AB8+BAWANA!AC8</f>
        <v>0</v>
      </c>
      <c r="AB8">
        <f>BAWANA!AI8+BAWANA!AJ8</f>
        <v>0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BAWANA!F9</f>
        <v>950</v>
      </c>
      <c r="C9">
        <f>BAWANA!G9</f>
        <v>0</v>
      </c>
      <c r="D9">
        <f>BAWANA!AP9</f>
        <v>150</v>
      </c>
      <c r="E9">
        <f>BAWANA!AQ9</f>
        <v>0</v>
      </c>
      <c r="F9">
        <f t="shared" si="4"/>
        <v>760</v>
      </c>
      <c r="G9">
        <f t="shared" si="5"/>
        <v>150</v>
      </c>
      <c r="H9" s="112"/>
      <c r="I9">
        <f>BRPL_EOD!AM9+BRPL_EOD!AN9</f>
        <v>140</v>
      </c>
      <c r="J9">
        <f>BYPL_EOD!AM9+BYPL_EOD!AN9</f>
        <v>0</v>
      </c>
      <c r="K9">
        <f>MES_EOD!AM9+MES_EOD!AN9</f>
        <v>0</v>
      </c>
      <c r="L9">
        <f>NDMC_EOD!AM9+NDMC_EOD!AN9</f>
        <v>10</v>
      </c>
      <c r="M9">
        <f>TPDDL_EOD!AM9+TPDDL_EOD!AN9</f>
        <v>0</v>
      </c>
      <c r="N9">
        <f t="shared" si="0"/>
        <v>150</v>
      </c>
      <c r="O9" s="112">
        <f t="shared" si="1"/>
        <v>0</v>
      </c>
      <c r="P9">
        <v>140</v>
      </c>
      <c r="Q9">
        <v>0</v>
      </c>
      <c r="R9">
        <v>0</v>
      </c>
      <c r="S9">
        <v>10</v>
      </c>
      <c r="T9">
        <v>0</v>
      </c>
      <c r="U9" s="114">
        <f t="shared" si="2"/>
        <v>150</v>
      </c>
      <c r="V9" s="112">
        <f t="shared" si="3"/>
        <v>0</v>
      </c>
      <c r="Y9">
        <f>BAWANA!BA9+BAWANA!BB9</f>
        <v>0</v>
      </c>
      <c r="Z9">
        <f>BAWANA!BH9+BAWANA!BI9</f>
        <v>0</v>
      </c>
      <c r="AA9">
        <f>BAWANA!AB9+BAWANA!AC9</f>
        <v>0</v>
      </c>
      <c r="AB9">
        <f>BAWANA!AI9+BAWANA!AJ9</f>
        <v>0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BAWANA!F10</f>
        <v>950</v>
      </c>
      <c r="C10">
        <f>BAWANA!G10</f>
        <v>0</v>
      </c>
      <c r="D10">
        <f>BAWANA!AP10</f>
        <v>150</v>
      </c>
      <c r="E10">
        <f>BAWANA!AQ10</f>
        <v>0</v>
      </c>
      <c r="F10">
        <f t="shared" si="4"/>
        <v>760</v>
      </c>
      <c r="G10">
        <f t="shared" si="5"/>
        <v>150</v>
      </c>
      <c r="H10" s="112"/>
      <c r="I10">
        <f>BRPL_EOD!AM10+BRPL_EOD!AN10</f>
        <v>140</v>
      </c>
      <c r="J10">
        <f>BYPL_EOD!AM10+BYPL_EOD!AN10</f>
        <v>0</v>
      </c>
      <c r="K10">
        <f>MES_EOD!AM10+MES_EOD!AN10</f>
        <v>0</v>
      </c>
      <c r="L10">
        <f>NDMC_EOD!AM10+NDMC_EOD!AN10</f>
        <v>10</v>
      </c>
      <c r="M10">
        <f>TPDDL_EOD!AM10+TPDDL_EOD!AN10</f>
        <v>0</v>
      </c>
      <c r="N10">
        <f t="shared" si="0"/>
        <v>150</v>
      </c>
      <c r="O10" s="112">
        <f t="shared" si="1"/>
        <v>0</v>
      </c>
      <c r="P10">
        <v>140</v>
      </c>
      <c r="Q10">
        <v>0</v>
      </c>
      <c r="R10">
        <v>0</v>
      </c>
      <c r="S10">
        <v>10</v>
      </c>
      <c r="T10">
        <v>0</v>
      </c>
      <c r="U10" s="114">
        <f t="shared" si="2"/>
        <v>150</v>
      </c>
      <c r="V10" s="112">
        <f t="shared" si="3"/>
        <v>0</v>
      </c>
      <c r="Y10">
        <f>BAWANA!BA10+BAWANA!BB10</f>
        <v>0</v>
      </c>
      <c r="Z10">
        <f>BAWANA!BH10+BAWANA!BI10</f>
        <v>0</v>
      </c>
      <c r="AA10">
        <f>BAWANA!AB10+BAWANA!AC10</f>
        <v>0</v>
      </c>
      <c r="AB10">
        <f>BAWANA!AI10+BAWANA!AJ10</f>
        <v>0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BAWANA!F11</f>
        <v>950</v>
      </c>
      <c r="C11">
        <f>BAWANA!G11</f>
        <v>0</v>
      </c>
      <c r="D11">
        <f>BAWANA!AP11</f>
        <v>150</v>
      </c>
      <c r="E11">
        <f>BAWANA!AQ11</f>
        <v>0</v>
      </c>
      <c r="F11">
        <f t="shared" si="4"/>
        <v>760</v>
      </c>
      <c r="G11">
        <f t="shared" si="5"/>
        <v>150</v>
      </c>
      <c r="H11" s="112"/>
      <c r="I11">
        <f>BRPL_EOD!AM11+BRPL_EOD!AN11</f>
        <v>140</v>
      </c>
      <c r="J11">
        <f>BYPL_EOD!AM11+BYPL_EOD!AN11</f>
        <v>0</v>
      </c>
      <c r="K11">
        <f>MES_EOD!AM11+MES_EOD!AN11</f>
        <v>0</v>
      </c>
      <c r="L11">
        <f>NDMC_EOD!AM11+NDMC_EOD!AN11</f>
        <v>10</v>
      </c>
      <c r="M11">
        <f>TPDDL_EOD!AM11+TPDDL_EOD!AN11</f>
        <v>0</v>
      </c>
      <c r="N11">
        <f t="shared" si="0"/>
        <v>150</v>
      </c>
      <c r="O11" s="112">
        <f t="shared" si="1"/>
        <v>0</v>
      </c>
      <c r="P11">
        <v>140</v>
      </c>
      <c r="Q11">
        <v>0</v>
      </c>
      <c r="R11">
        <v>0</v>
      </c>
      <c r="S11">
        <v>10</v>
      </c>
      <c r="T11">
        <v>0</v>
      </c>
      <c r="U11" s="114">
        <f t="shared" si="2"/>
        <v>150</v>
      </c>
      <c r="V11" s="112">
        <f t="shared" si="3"/>
        <v>0</v>
      </c>
      <c r="Y11">
        <f>BAWANA!BA11+BAWANA!BB11</f>
        <v>0</v>
      </c>
      <c r="Z11">
        <f>BAWANA!BH11+BAWANA!BI11</f>
        <v>0</v>
      </c>
      <c r="AA11">
        <f>BAWANA!AB11+BAWANA!AC11</f>
        <v>0</v>
      </c>
      <c r="AB11">
        <f>BAWANA!AI11+BAWANA!AJ11</f>
        <v>0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BAWANA!F12</f>
        <v>950</v>
      </c>
      <c r="C12">
        <f>BAWANA!G12</f>
        <v>0</v>
      </c>
      <c r="D12">
        <f>BAWANA!AP12</f>
        <v>150</v>
      </c>
      <c r="E12">
        <f>BAWANA!AQ12</f>
        <v>0</v>
      </c>
      <c r="F12">
        <f t="shared" si="4"/>
        <v>760</v>
      </c>
      <c r="G12">
        <f t="shared" si="5"/>
        <v>150</v>
      </c>
      <c r="H12" s="112"/>
      <c r="I12">
        <f>BRPL_EOD!AM12+BRPL_EOD!AN12</f>
        <v>140</v>
      </c>
      <c r="J12">
        <f>BYPL_EOD!AM12+BYPL_EOD!AN12</f>
        <v>0</v>
      </c>
      <c r="K12">
        <f>MES_EOD!AM12+MES_EOD!AN12</f>
        <v>0</v>
      </c>
      <c r="L12">
        <f>NDMC_EOD!AM12+NDMC_EOD!AN12</f>
        <v>10</v>
      </c>
      <c r="M12">
        <f>TPDDL_EOD!AM12+TPDDL_EOD!AN12</f>
        <v>0</v>
      </c>
      <c r="N12">
        <f t="shared" si="0"/>
        <v>150</v>
      </c>
      <c r="O12" s="112">
        <f t="shared" si="1"/>
        <v>0</v>
      </c>
      <c r="P12">
        <v>140</v>
      </c>
      <c r="Q12">
        <v>0</v>
      </c>
      <c r="R12">
        <v>0</v>
      </c>
      <c r="S12">
        <v>10</v>
      </c>
      <c r="T12">
        <v>0</v>
      </c>
      <c r="U12" s="114">
        <f t="shared" si="2"/>
        <v>150</v>
      </c>
      <c r="V12" s="112">
        <f t="shared" si="3"/>
        <v>0</v>
      </c>
      <c r="Y12">
        <f>BAWANA!BA12+BAWANA!BB12</f>
        <v>0</v>
      </c>
      <c r="Z12">
        <f>BAWANA!BH12+BAWANA!BI12</f>
        <v>0</v>
      </c>
      <c r="AA12">
        <f>BAWANA!AB12+BAWANA!AC12</f>
        <v>0</v>
      </c>
      <c r="AB12">
        <f>BAWANA!AI12+BAWANA!AJ12</f>
        <v>0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BAWANA!F13</f>
        <v>950</v>
      </c>
      <c r="C13">
        <f>BAWANA!G13</f>
        <v>0</v>
      </c>
      <c r="D13">
        <f>BAWANA!AP13</f>
        <v>150</v>
      </c>
      <c r="E13">
        <f>BAWANA!AQ13</f>
        <v>0</v>
      </c>
      <c r="F13">
        <f t="shared" si="4"/>
        <v>760</v>
      </c>
      <c r="G13">
        <f t="shared" si="5"/>
        <v>150</v>
      </c>
      <c r="H13" s="112"/>
      <c r="I13">
        <f>BRPL_EOD!AM13+BRPL_EOD!AN13</f>
        <v>140</v>
      </c>
      <c r="J13">
        <f>BYPL_EOD!AM13+BYPL_EOD!AN13</f>
        <v>0</v>
      </c>
      <c r="K13">
        <f>MES_EOD!AM13+MES_EOD!AN13</f>
        <v>0</v>
      </c>
      <c r="L13">
        <f>NDMC_EOD!AM13+NDMC_EOD!AN13</f>
        <v>10</v>
      </c>
      <c r="M13">
        <f>TPDDL_EOD!AM13+TPDDL_EOD!AN13</f>
        <v>0</v>
      </c>
      <c r="N13">
        <f t="shared" si="0"/>
        <v>150</v>
      </c>
      <c r="O13" s="112">
        <f t="shared" si="1"/>
        <v>0</v>
      </c>
      <c r="P13">
        <v>140</v>
      </c>
      <c r="Q13">
        <v>0</v>
      </c>
      <c r="R13">
        <v>0</v>
      </c>
      <c r="S13">
        <v>10</v>
      </c>
      <c r="T13">
        <v>0</v>
      </c>
      <c r="U13" s="114">
        <f t="shared" si="2"/>
        <v>150</v>
      </c>
      <c r="V13" s="112">
        <f t="shared" si="3"/>
        <v>0</v>
      </c>
      <c r="Y13">
        <f>BAWANA!BA13+BAWANA!BB13</f>
        <v>0</v>
      </c>
      <c r="Z13">
        <f>BAWANA!BH13+BAWANA!BI13</f>
        <v>0</v>
      </c>
      <c r="AA13">
        <f>BAWANA!AB13+BAWANA!AC13</f>
        <v>0</v>
      </c>
      <c r="AB13">
        <f>BAWANA!AI13+BAWANA!AJ13</f>
        <v>0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BAWANA!F14</f>
        <v>950</v>
      </c>
      <c r="C14">
        <f>BAWANA!G14</f>
        <v>0</v>
      </c>
      <c r="D14">
        <f>BAWANA!AP14</f>
        <v>150</v>
      </c>
      <c r="E14">
        <f>BAWANA!AQ14</f>
        <v>0</v>
      </c>
      <c r="F14">
        <f t="shared" si="4"/>
        <v>760</v>
      </c>
      <c r="G14">
        <f t="shared" si="5"/>
        <v>150</v>
      </c>
      <c r="H14" s="112"/>
      <c r="I14">
        <f>BRPL_EOD!AM14+BRPL_EOD!AN14</f>
        <v>140</v>
      </c>
      <c r="J14">
        <f>BYPL_EOD!AM14+BYPL_EOD!AN14</f>
        <v>0</v>
      </c>
      <c r="K14">
        <f>MES_EOD!AM14+MES_EOD!AN14</f>
        <v>0</v>
      </c>
      <c r="L14">
        <f>NDMC_EOD!AM14+NDMC_EOD!AN14</f>
        <v>10</v>
      </c>
      <c r="M14">
        <f>TPDDL_EOD!AM14+TPDDL_EOD!AN14</f>
        <v>0</v>
      </c>
      <c r="N14">
        <f t="shared" si="0"/>
        <v>150</v>
      </c>
      <c r="O14" s="112">
        <f t="shared" si="1"/>
        <v>0</v>
      </c>
      <c r="P14">
        <v>140</v>
      </c>
      <c r="Q14">
        <v>0</v>
      </c>
      <c r="R14">
        <v>0</v>
      </c>
      <c r="S14">
        <v>10</v>
      </c>
      <c r="T14">
        <v>0</v>
      </c>
      <c r="U14" s="114">
        <f t="shared" si="2"/>
        <v>150</v>
      </c>
      <c r="V14" s="112">
        <f t="shared" si="3"/>
        <v>0</v>
      </c>
      <c r="Y14">
        <f>BAWANA!BA14+BAWANA!BB14</f>
        <v>0</v>
      </c>
      <c r="Z14">
        <f>BAWANA!BH14+BAWANA!BI14</f>
        <v>0</v>
      </c>
      <c r="AA14">
        <f>BAWANA!AB14+BAWANA!AC14</f>
        <v>0</v>
      </c>
      <c r="AB14">
        <f>BAWANA!AI14+BAWANA!AJ14</f>
        <v>0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BAWANA!F15</f>
        <v>950</v>
      </c>
      <c r="C15">
        <f>BAWANA!G15</f>
        <v>0</v>
      </c>
      <c r="D15">
        <f>BAWANA!AP15</f>
        <v>150</v>
      </c>
      <c r="E15">
        <f>BAWANA!AQ15</f>
        <v>0</v>
      </c>
      <c r="F15">
        <f t="shared" si="4"/>
        <v>760</v>
      </c>
      <c r="G15">
        <f t="shared" si="5"/>
        <v>150</v>
      </c>
      <c r="H15" s="112"/>
      <c r="I15">
        <f>BRPL_EOD!AM15+BRPL_EOD!AN15</f>
        <v>140</v>
      </c>
      <c r="J15">
        <f>BYPL_EOD!AM15+BYPL_EOD!AN15</f>
        <v>0</v>
      </c>
      <c r="K15">
        <f>MES_EOD!AM15+MES_EOD!AN15</f>
        <v>0</v>
      </c>
      <c r="L15">
        <f>NDMC_EOD!AM15+NDMC_EOD!AN15</f>
        <v>10</v>
      </c>
      <c r="M15">
        <f>TPDDL_EOD!AM15+TPDDL_EOD!AN15</f>
        <v>0</v>
      </c>
      <c r="N15">
        <f t="shared" si="0"/>
        <v>150</v>
      </c>
      <c r="O15" s="112">
        <f t="shared" si="1"/>
        <v>0</v>
      </c>
      <c r="P15">
        <v>140</v>
      </c>
      <c r="Q15">
        <v>0</v>
      </c>
      <c r="R15">
        <v>0</v>
      </c>
      <c r="S15">
        <v>10</v>
      </c>
      <c r="T15">
        <v>0</v>
      </c>
      <c r="U15" s="114">
        <f t="shared" si="2"/>
        <v>150</v>
      </c>
      <c r="V15" s="112">
        <f t="shared" si="3"/>
        <v>0</v>
      </c>
      <c r="Y15">
        <f>BAWANA!BA15+BAWANA!BB15</f>
        <v>0</v>
      </c>
      <c r="Z15">
        <f>BAWANA!BH15+BAWANA!BI15</f>
        <v>0</v>
      </c>
      <c r="AA15">
        <f>BAWANA!AB15+BAWANA!AC15</f>
        <v>0</v>
      </c>
      <c r="AB15">
        <f>BAWANA!AI15+BAWANA!AJ15</f>
        <v>0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BAWANA!F16</f>
        <v>950</v>
      </c>
      <c r="C16">
        <f>BAWANA!G16</f>
        <v>0</v>
      </c>
      <c r="D16">
        <f>BAWANA!AP16</f>
        <v>150</v>
      </c>
      <c r="E16">
        <f>BAWANA!AQ16</f>
        <v>0</v>
      </c>
      <c r="F16">
        <f t="shared" si="4"/>
        <v>760</v>
      </c>
      <c r="G16">
        <f t="shared" si="5"/>
        <v>150</v>
      </c>
      <c r="H16" s="112"/>
      <c r="I16">
        <f>BRPL_EOD!AM16+BRPL_EOD!AN16</f>
        <v>140</v>
      </c>
      <c r="J16">
        <f>BYPL_EOD!AM16+BYPL_EOD!AN16</f>
        <v>0</v>
      </c>
      <c r="K16">
        <f>MES_EOD!AM16+MES_EOD!AN16</f>
        <v>0</v>
      </c>
      <c r="L16">
        <f>NDMC_EOD!AM16+NDMC_EOD!AN16</f>
        <v>10</v>
      </c>
      <c r="M16">
        <f>TPDDL_EOD!AM16+TPDDL_EOD!AN16</f>
        <v>0</v>
      </c>
      <c r="N16">
        <f t="shared" si="0"/>
        <v>150</v>
      </c>
      <c r="O16" s="112">
        <f t="shared" si="1"/>
        <v>0</v>
      </c>
      <c r="P16">
        <v>140</v>
      </c>
      <c r="Q16">
        <v>0</v>
      </c>
      <c r="R16">
        <v>0</v>
      </c>
      <c r="S16">
        <v>10</v>
      </c>
      <c r="T16">
        <v>0</v>
      </c>
      <c r="U16" s="114">
        <f t="shared" si="2"/>
        <v>150</v>
      </c>
      <c r="V16" s="112">
        <f t="shared" si="3"/>
        <v>0</v>
      </c>
      <c r="Y16">
        <f>BAWANA!BA16+BAWANA!BB16</f>
        <v>0</v>
      </c>
      <c r="Z16">
        <f>BAWANA!BH16+BAWANA!BI16</f>
        <v>0</v>
      </c>
      <c r="AA16">
        <f>BAWANA!AB16+BAWANA!AC16</f>
        <v>0</v>
      </c>
      <c r="AB16">
        <f>BAWANA!AI16+BAWANA!AJ16</f>
        <v>0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BAWANA!F17</f>
        <v>950</v>
      </c>
      <c r="C17">
        <f>BAWANA!G17</f>
        <v>0</v>
      </c>
      <c r="D17">
        <f>BAWANA!AP17</f>
        <v>150</v>
      </c>
      <c r="E17">
        <f>BAWANA!AQ17</f>
        <v>0</v>
      </c>
      <c r="F17">
        <f t="shared" si="4"/>
        <v>760</v>
      </c>
      <c r="G17">
        <f t="shared" si="5"/>
        <v>150</v>
      </c>
      <c r="H17" s="112"/>
      <c r="I17">
        <f>BRPL_EOD!AM17+BRPL_EOD!AN17</f>
        <v>140</v>
      </c>
      <c r="J17">
        <f>BYPL_EOD!AM17+BYPL_EOD!AN17</f>
        <v>0</v>
      </c>
      <c r="K17">
        <f>MES_EOD!AM17+MES_EOD!AN17</f>
        <v>0</v>
      </c>
      <c r="L17">
        <f>NDMC_EOD!AM17+NDMC_EOD!AN17</f>
        <v>10</v>
      </c>
      <c r="M17">
        <f>TPDDL_EOD!AM17+TPDDL_EOD!AN17</f>
        <v>0</v>
      </c>
      <c r="N17">
        <f t="shared" si="0"/>
        <v>150</v>
      </c>
      <c r="O17" s="112">
        <f t="shared" si="1"/>
        <v>0</v>
      </c>
      <c r="P17">
        <v>140</v>
      </c>
      <c r="Q17">
        <v>0</v>
      </c>
      <c r="R17">
        <v>0</v>
      </c>
      <c r="S17">
        <v>10</v>
      </c>
      <c r="T17">
        <v>0</v>
      </c>
      <c r="U17" s="114">
        <f t="shared" si="2"/>
        <v>150</v>
      </c>
      <c r="V17" s="112">
        <f t="shared" si="3"/>
        <v>0</v>
      </c>
      <c r="Y17">
        <f>BAWANA!BA17+BAWANA!BB17</f>
        <v>0</v>
      </c>
      <c r="Z17">
        <f>BAWANA!BH17+BAWANA!BI17</f>
        <v>0</v>
      </c>
      <c r="AA17">
        <f>BAWANA!AB17+BAWANA!AC17</f>
        <v>0</v>
      </c>
      <c r="AB17">
        <f>BAWANA!AI17+BAWANA!AJ17</f>
        <v>0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BAWANA!F18</f>
        <v>950</v>
      </c>
      <c r="C18">
        <f>BAWANA!G18</f>
        <v>0</v>
      </c>
      <c r="D18">
        <f>BAWANA!AP18</f>
        <v>150</v>
      </c>
      <c r="E18">
        <f>BAWANA!AQ18</f>
        <v>0</v>
      </c>
      <c r="F18">
        <f t="shared" si="4"/>
        <v>760</v>
      </c>
      <c r="G18">
        <f t="shared" si="5"/>
        <v>150</v>
      </c>
      <c r="H18" s="112"/>
      <c r="I18">
        <f>BRPL_EOD!AM18+BRPL_EOD!AN18</f>
        <v>140</v>
      </c>
      <c r="J18">
        <f>BYPL_EOD!AM18+BYPL_EOD!AN18</f>
        <v>0</v>
      </c>
      <c r="K18">
        <f>MES_EOD!AM18+MES_EOD!AN18</f>
        <v>0</v>
      </c>
      <c r="L18">
        <f>NDMC_EOD!AM18+NDMC_EOD!AN18</f>
        <v>10</v>
      </c>
      <c r="M18">
        <f>TPDDL_EOD!AM18+TPDDL_EOD!AN18</f>
        <v>0</v>
      </c>
      <c r="N18">
        <f t="shared" si="0"/>
        <v>150</v>
      </c>
      <c r="O18" s="112">
        <f t="shared" si="1"/>
        <v>0</v>
      </c>
      <c r="P18">
        <v>140</v>
      </c>
      <c r="Q18">
        <v>0</v>
      </c>
      <c r="R18">
        <v>0</v>
      </c>
      <c r="S18">
        <v>10</v>
      </c>
      <c r="T18">
        <v>0</v>
      </c>
      <c r="U18" s="114">
        <f t="shared" si="2"/>
        <v>150</v>
      </c>
      <c r="V18" s="112">
        <f t="shared" si="3"/>
        <v>0</v>
      </c>
      <c r="Y18">
        <f>BAWANA!BA18+BAWANA!BB18</f>
        <v>0</v>
      </c>
      <c r="Z18">
        <f>BAWANA!BH18+BAWANA!BI18</f>
        <v>0</v>
      </c>
      <c r="AA18">
        <f>BAWANA!AB18+BAWANA!AC18</f>
        <v>0</v>
      </c>
      <c r="AB18">
        <f>BAWANA!AI18+BAWANA!AJ18</f>
        <v>0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BAWANA!F19</f>
        <v>950</v>
      </c>
      <c r="C19">
        <f>BAWANA!G19</f>
        <v>0</v>
      </c>
      <c r="D19">
        <f>BAWANA!AP19</f>
        <v>150</v>
      </c>
      <c r="E19">
        <f>BAWANA!AQ19</f>
        <v>0</v>
      </c>
      <c r="F19">
        <f t="shared" si="4"/>
        <v>760</v>
      </c>
      <c r="G19">
        <f t="shared" si="5"/>
        <v>150</v>
      </c>
      <c r="H19" s="112"/>
      <c r="I19">
        <f>BRPL_EOD!AM19+BRPL_EOD!AN19</f>
        <v>140</v>
      </c>
      <c r="J19">
        <f>BYPL_EOD!AM19+BYPL_EOD!AN19</f>
        <v>0</v>
      </c>
      <c r="K19">
        <f>MES_EOD!AM19+MES_EOD!AN19</f>
        <v>0</v>
      </c>
      <c r="L19">
        <f>NDMC_EOD!AM19+NDMC_EOD!AN19</f>
        <v>10</v>
      </c>
      <c r="M19">
        <f>TPDDL_EOD!AM19+TPDDL_EOD!AN19</f>
        <v>0</v>
      </c>
      <c r="N19">
        <f t="shared" si="0"/>
        <v>150</v>
      </c>
      <c r="O19" s="112">
        <f t="shared" si="1"/>
        <v>0</v>
      </c>
      <c r="P19">
        <v>140</v>
      </c>
      <c r="Q19">
        <v>0</v>
      </c>
      <c r="R19">
        <v>0</v>
      </c>
      <c r="S19">
        <v>10</v>
      </c>
      <c r="T19">
        <v>0</v>
      </c>
      <c r="U19" s="114">
        <f t="shared" si="2"/>
        <v>150</v>
      </c>
      <c r="V19" s="112">
        <f t="shared" si="3"/>
        <v>0</v>
      </c>
      <c r="Y19">
        <f>BAWANA!BA19+BAWANA!BB19</f>
        <v>0</v>
      </c>
      <c r="Z19">
        <f>BAWANA!BH19+BAWANA!BI19</f>
        <v>0</v>
      </c>
      <c r="AA19">
        <f>BAWANA!AB19+BAWANA!AC19</f>
        <v>0</v>
      </c>
      <c r="AB19">
        <f>BAWANA!AI19+BAWANA!AJ19</f>
        <v>0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BAWANA!F20</f>
        <v>950</v>
      </c>
      <c r="C20">
        <f>BAWANA!G20</f>
        <v>0</v>
      </c>
      <c r="D20">
        <f>BAWANA!AP20</f>
        <v>150</v>
      </c>
      <c r="E20">
        <f>BAWANA!AQ20</f>
        <v>0</v>
      </c>
      <c r="F20">
        <f t="shared" si="4"/>
        <v>760</v>
      </c>
      <c r="G20">
        <f t="shared" si="5"/>
        <v>150</v>
      </c>
      <c r="H20" s="112"/>
      <c r="I20">
        <f>BRPL_EOD!AM20+BRPL_EOD!AN20</f>
        <v>140</v>
      </c>
      <c r="J20">
        <f>BYPL_EOD!AM20+BYPL_EOD!AN20</f>
        <v>0</v>
      </c>
      <c r="K20">
        <f>MES_EOD!AM20+MES_EOD!AN20</f>
        <v>0</v>
      </c>
      <c r="L20">
        <f>NDMC_EOD!AM20+NDMC_EOD!AN20</f>
        <v>10</v>
      </c>
      <c r="M20">
        <f>TPDDL_EOD!AM20+TPDDL_EOD!AN20</f>
        <v>0</v>
      </c>
      <c r="N20">
        <f t="shared" si="0"/>
        <v>150</v>
      </c>
      <c r="O20" s="112">
        <f t="shared" si="1"/>
        <v>0</v>
      </c>
      <c r="P20">
        <v>140</v>
      </c>
      <c r="Q20">
        <v>0</v>
      </c>
      <c r="R20">
        <v>0</v>
      </c>
      <c r="S20">
        <v>10</v>
      </c>
      <c r="T20">
        <v>0</v>
      </c>
      <c r="U20" s="114">
        <f t="shared" si="2"/>
        <v>150</v>
      </c>
      <c r="V20" s="112">
        <f t="shared" si="3"/>
        <v>0</v>
      </c>
      <c r="Y20">
        <f>BAWANA!BA20+BAWANA!BB20</f>
        <v>0</v>
      </c>
      <c r="Z20">
        <f>BAWANA!BH20+BAWANA!BI20</f>
        <v>0</v>
      </c>
      <c r="AA20">
        <f>BAWANA!AB20+BAWANA!AC20</f>
        <v>0</v>
      </c>
      <c r="AB20">
        <f>BAWANA!AI20+BAWANA!AJ20</f>
        <v>0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BAWANA!F21</f>
        <v>950</v>
      </c>
      <c r="C21">
        <f>BAWANA!G21</f>
        <v>0</v>
      </c>
      <c r="D21">
        <f>BAWANA!AP21</f>
        <v>150</v>
      </c>
      <c r="E21">
        <f>BAWANA!AQ21</f>
        <v>0</v>
      </c>
      <c r="F21">
        <f t="shared" si="4"/>
        <v>760</v>
      </c>
      <c r="G21">
        <f t="shared" si="5"/>
        <v>150</v>
      </c>
      <c r="H21" s="112"/>
      <c r="I21">
        <f>BRPL_EOD!AM21+BRPL_EOD!AN21</f>
        <v>140</v>
      </c>
      <c r="J21">
        <f>BYPL_EOD!AM21+BYPL_EOD!AN21</f>
        <v>0</v>
      </c>
      <c r="K21">
        <f>MES_EOD!AM21+MES_EOD!AN21</f>
        <v>0</v>
      </c>
      <c r="L21">
        <f>NDMC_EOD!AM21+NDMC_EOD!AN21</f>
        <v>10</v>
      </c>
      <c r="M21">
        <f>TPDDL_EOD!AM21+TPDDL_EOD!AN21</f>
        <v>0</v>
      </c>
      <c r="N21">
        <f t="shared" si="0"/>
        <v>150</v>
      </c>
      <c r="O21" s="112">
        <f t="shared" si="1"/>
        <v>0</v>
      </c>
      <c r="P21">
        <v>140</v>
      </c>
      <c r="Q21">
        <v>0</v>
      </c>
      <c r="R21">
        <v>0</v>
      </c>
      <c r="S21">
        <v>10</v>
      </c>
      <c r="T21">
        <v>0</v>
      </c>
      <c r="U21" s="114">
        <f t="shared" si="2"/>
        <v>150</v>
      </c>
      <c r="V21" s="112">
        <f t="shared" si="3"/>
        <v>0</v>
      </c>
      <c r="Y21">
        <f>BAWANA!BA21+BAWANA!BB21</f>
        <v>0</v>
      </c>
      <c r="Z21">
        <f>BAWANA!BH21+BAWANA!BI21</f>
        <v>0</v>
      </c>
      <c r="AA21">
        <f>BAWANA!AB21+BAWANA!AC21</f>
        <v>0</v>
      </c>
      <c r="AB21">
        <f>BAWANA!AI21+BAWANA!AJ21</f>
        <v>0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BAWANA!F22</f>
        <v>950</v>
      </c>
      <c r="C22">
        <f>BAWANA!G22</f>
        <v>0</v>
      </c>
      <c r="D22">
        <f>BAWANA!AP22</f>
        <v>150</v>
      </c>
      <c r="E22">
        <f>BAWANA!AQ22</f>
        <v>0</v>
      </c>
      <c r="F22">
        <f t="shared" si="4"/>
        <v>760</v>
      </c>
      <c r="G22">
        <f t="shared" si="5"/>
        <v>150</v>
      </c>
      <c r="H22" s="112"/>
      <c r="I22">
        <f>BRPL_EOD!AM22+BRPL_EOD!AN22</f>
        <v>140</v>
      </c>
      <c r="J22">
        <f>BYPL_EOD!AM22+BYPL_EOD!AN22</f>
        <v>0</v>
      </c>
      <c r="K22">
        <f>MES_EOD!AM22+MES_EOD!AN22</f>
        <v>0</v>
      </c>
      <c r="L22">
        <f>NDMC_EOD!AM22+NDMC_EOD!AN22</f>
        <v>10</v>
      </c>
      <c r="M22">
        <f>TPDDL_EOD!AM22+TPDDL_EOD!AN22</f>
        <v>0</v>
      </c>
      <c r="N22">
        <f t="shared" si="0"/>
        <v>150</v>
      </c>
      <c r="O22" s="112">
        <f t="shared" si="1"/>
        <v>0</v>
      </c>
      <c r="P22">
        <v>140</v>
      </c>
      <c r="Q22">
        <v>0</v>
      </c>
      <c r="R22">
        <v>0</v>
      </c>
      <c r="S22">
        <v>10</v>
      </c>
      <c r="T22">
        <v>0</v>
      </c>
      <c r="U22" s="114">
        <f t="shared" si="2"/>
        <v>150</v>
      </c>
      <c r="V22" s="112">
        <f t="shared" si="3"/>
        <v>0</v>
      </c>
      <c r="Y22">
        <f>BAWANA!BA22+BAWANA!BB22</f>
        <v>0</v>
      </c>
      <c r="Z22">
        <f>BAWANA!BH22+BAWANA!BI22</f>
        <v>0</v>
      </c>
      <c r="AA22">
        <f>BAWANA!AB22+BAWANA!AC22</f>
        <v>0</v>
      </c>
      <c r="AB22">
        <f>BAWANA!AI22+BAWANA!AJ22</f>
        <v>0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BAWANA!F23</f>
        <v>950</v>
      </c>
      <c r="C23">
        <f>BAWANA!G23</f>
        <v>0</v>
      </c>
      <c r="D23">
        <f>BAWANA!AP23</f>
        <v>150</v>
      </c>
      <c r="E23">
        <f>BAWANA!AQ23</f>
        <v>0</v>
      </c>
      <c r="F23">
        <f t="shared" si="4"/>
        <v>760</v>
      </c>
      <c r="G23">
        <f t="shared" si="5"/>
        <v>150</v>
      </c>
      <c r="H23" s="112"/>
      <c r="I23">
        <f>BRPL_EOD!AM23+BRPL_EOD!AN23</f>
        <v>140</v>
      </c>
      <c r="J23">
        <f>BYPL_EOD!AM23+BYPL_EOD!AN23</f>
        <v>0</v>
      </c>
      <c r="K23">
        <f>MES_EOD!AM23+MES_EOD!AN23</f>
        <v>0</v>
      </c>
      <c r="L23">
        <f>NDMC_EOD!AM23+NDMC_EOD!AN23</f>
        <v>10</v>
      </c>
      <c r="M23">
        <f>TPDDL_EOD!AM23+TPDDL_EOD!AN23</f>
        <v>0</v>
      </c>
      <c r="N23">
        <f t="shared" si="0"/>
        <v>150</v>
      </c>
      <c r="O23" s="112">
        <f t="shared" si="1"/>
        <v>0</v>
      </c>
      <c r="P23">
        <v>140</v>
      </c>
      <c r="Q23">
        <v>0</v>
      </c>
      <c r="R23">
        <v>0</v>
      </c>
      <c r="S23">
        <v>10</v>
      </c>
      <c r="T23">
        <v>0</v>
      </c>
      <c r="U23" s="114">
        <f t="shared" si="2"/>
        <v>150</v>
      </c>
      <c r="V23" s="112">
        <f t="shared" si="3"/>
        <v>0</v>
      </c>
      <c r="Y23">
        <f>BAWANA!BA23+BAWANA!BB23</f>
        <v>0</v>
      </c>
      <c r="Z23">
        <f>BAWANA!BH23+BAWANA!BI23</f>
        <v>0</v>
      </c>
      <c r="AA23">
        <f>BAWANA!AB23+BAWANA!AC23</f>
        <v>0</v>
      </c>
      <c r="AB23">
        <f>BAWANA!AI23+BAWANA!AJ23</f>
        <v>0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BAWANA!F24</f>
        <v>950</v>
      </c>
      <c r="C24">
        <f>BAWANA!G24</f>
        <v>0</v>
      </c>
      <c r="D24">
        <f>BAWANA!AP24</f>
        <v>150</v>
      </c>
      <c r="E24">
        <f>BAWANA!AQ24</f>
        <v>0</v>
      </c>
      <c r="F24">
        <f t="shared" si="4"/>
        <v>760</v>
      </c>
      <c r="G24">
        <f t="shared" si="5"/>
        <v>150</v>
      </c>
      <c r="H24" s="112"/>
      <c r="I24">
        <f>BRPL_EOD!AM24+BRPL_EOD!AN24</f>
        <v>140</v>
      </c>
      <c r="J24">
        <f>BYPL_EOD!AM24+BYPL_EOD!AN24</f>
        <v>0</v>
      </c>
      <c r="K24">
        <f>MES_EOD!AM24+MES_EOD!AN24</f>
        <v>0</v>
      </c>
      <c r="L24">
        <f>NDMC_EOD!AM24+NDMC_EOD!AN24</f>
        <v>10</v>
      </c>
      <c r="M24">
        <f>TPDDL_EOD!AM24+TPDDL_EOD!AN24</f>
        <v>0</v>
      </c>
      <c r="N24">
        <f t="shared" si="0"/>
        <v>150</v>
      </c>
      <c r="O24" s="112">
        <f t="shared" si="1"/>
        <v>0</v>
      </c>
      <c r="P24">
        <v>140</v>
      </c>
      <c r="Q24">
        <v>0</v>
      </c>
      <c r="R24">
        <v>0</v>
      </c>
      <c r="S24">
        <v>10</v>
      </c>
      <c r="T24">
        <v>0</v>
      </c>
      <c r="U24" s="114">
        <f t="shared" si="2"/>
        <v>150</v>
      </c>
      <c r="V24" s="112">
        <f t="shared" si="3"/>
        <v>0</v>
      </c>
      <c r="Y24">
        <f>BAWANA!BA24+BAWANA!BB24</f>
        <v>0</v>
      </c>
      <c r="Z24">
        <f>BAWANA!BH24+BAWANA!BI24</f>
        <v>0</v>
      </c>
      <c r="AA24">
        <f>BAWANA!AB24+BAWANA!AC24</f>
        <v>0</v>
      </c>
      <c r="AB24">
        <f>BAWANA!AI24+BAWANA!AJ24</f>
        <v>0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BAWANA!F25</f>
        <v>950</v>
      </c>
      <c r="C25">
        <f>BAWANA!G25</f>
        <v>0</v>
      </c>
      <c r="D25">
        <f>BAWANA!AP25</f>
        <v>150</v>
      </c>
      <c r="E25">
        <f>BAWANA!AQ25</f>
        <v>0</v>
      </c>
      <c r="F25">
        <f t="shared" si="4"/>
        <v>760</v>
      </c>
      <c r="G25">
        <f t="shared" si="5"/>
        <v>150</v>
      </c>
      <c r="H25" s="112"/>
      <c r="I25">
        <f>BRPL_EOD!AM25+BRPL_EOD!AN25</f>
        <v>140</v>
      </c>
      <c r="J25">
        <f>BYPL_EOD!AM25+BYPL_EOD!AN25</f>
        <v>0</v>
      </c>
      <c r="K25">
        <f>MES_EOD!AM25+MES_EOD!AN25</f>
        <v>0</v>
      </c>
      <c r="L25">
        <f>NDMC_EOD!AM25+NDMC_EOD!AN25</f>
        <v>10</v>
      </c>
      <c r="M25">
        <f>TPDDL_EOD!AM25+TPDDL_EOD!AN25</f>
        <v>0</v>
      </c>
      <c r="N25">
        <f t="shared" si="0"/>
        <v>150</v>
      </c>
      <c r="O25" s="112">
        <f t="shared" si="1"/>
        <v>0</v>
      </c>
      <c r="P25">
        <v>140</v>
      </c>
      <c r="Q25">
        <v>0</v>
      </c>
      <c r="R25">
        <v>0</v>
      </c>
      <c r="S25">
        <v>10</v>
      </c>
      <c r="T25">
        <v>0</v>
      </c>
      <c r="U25" s="114">
        <f t="shared" si="2"/>
        <v>150</v>
      </c>
      <c r="V25" s="112">
        <f t="shared" si="3"/>
        <v>0</v>
      </c>
      <c r="Y25">
        <f>BAWANA!BA25+BAWANA!BB25</f>
        <v>0</v>
      </c>
      <c r="Z25">
        <f>BAWANA!BH25+BAWANA!BI25</f>
        <v>0</v>
      </c>
      <c r="AA25">
        <f>BAWANA!AB25+BAWANA!AC25</f>
        <v>0</v>
      </c>
      <c r="AB25">
        <f>BAWANA!AI25+BAWANA!AJ25</f>
        <v>0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BAWANA!F26</f>
        <v>950</v>
      </c>
      <c r="C26">
        <f>BAWANA!G26</f>
        <v>0</v>
      </c>
      <c r="D26">
        <f>BAWANA!AP26</f>
        <v>153.18</v>
      </c>
      <c r="E26">
        <f>BAWANA!AQ26</f>
        <v>0</v>
      </c>
      <c r="F26">
        <f t="shared" si="4"/>
        <v>760</v>
      </c>
      <c r="G26">
        <f t="shared" si="5"/>
        <v>153.18</v>
      </c>
      <c r="H26" s="112"/>
      <c r="I26">
        <f>BRPL_EOD!AM26+BRPL_EOD!AN26</f>
        <v>140</v>
      </c>
      <c r="J26">
        <f>BYPL_EOD!AM26+BYPL_EOD!AN26</f>
        <v>0</v>
      </c>
      <c r="K26">
        <f>MES_EOD!AM26+MES_EOD!AN26</f>
        <v>0</v>
      </c>
      <c r="L26">
        <f>NDMC_EOD!AM26+NDMC_EOD!AN26</f>
        <v>13.18</v>
      </c>
      <c r="M26">
        <f>TPDDL_EOD!AM26+TPDDL_EOD!AN26</f>
        <v>0</v>
      </c>
      <c r="N26">
        <f t="shared" si="0"/>
        <v>153.18</v>
      </c>
      <c r="O26" s="112">
        <f t="shared" si="1"/>
        <v>0</v>
      </c>
      <c r="P26">
        <v>140</v>
      </c>
      <c r="Q26">
        <v>0</v>
      </c>
      <c r="R26">
        <v>0</v>
      </c>
      <c r="S26">
        <v>13.18</v>
      </c>
      <c r="T26">
        <v>0</v>
      </c>
      <c r="U26" s="114">
        <f t="shared" si="2"/>
        <v>153.18</v>
      </c>
      <c r="V26" s="112">
        <f t="shared" si="3"/>
        <v>0</v>
      </c>
      <c r="Y26">
        <f>BAWANA!BA26+BAWANA!BB26</f>
        <v>0</v>
      </c>
      <c r="Z26">
        <f>BAWANA!BH26+BAWANA!BI26</f>
        <v>0</v>
      </c>
      <c r="AA26">
        <f>BAWANA!AB26+BAWANA!AC26</f>
        <v>0</v>
      </c>
      <c r="AB26">
        <f>BAWANA!AI26+BAWANA!AJ26</f>
        <v>0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BAWANA!F27</f>
        <v>950</v>
      </c>
      <c r="C27">
        <f>BAWANA!G27</f>
        <v>0</v>
      </c>
      <c r="D27">
        <f>BAWANA!AP27</f>
        <v>158.94999999999999</v>
      </c>
      <c r="E27">
        <f>BAWANA!AQ27</f>
        <v>0</v>
      </c>
      <c r="F27">
        <f t="shared" si="4"/>
        <v>760</v>
      </c>
      <c r="G27">
        <f t="shared" si="5"/>
        <v>158.94999999999999</v>
      </c>
      <c r="H27" s="112"/>
      <c r="I27">
        <f>BRPL_EOD!AM27+BRPL_EOD!AN27</f>
        <v>140</v>
      </c>
      <c r="J27">
        <f>BYPL_EOD!AM27+BYPL_EOD!AN27</f>
        <v>0</v>
      </c>
      <c r="K27">
        <f>MES_EOD!AM27+MES_EOD!AN27</f>
        <v>0</v>
      </c>
      <c r="L27">
        <f>NDMC_EOD!AM27+NDMC_EOD!AN27</f>
        <v>18.95</v>
      </c>
      <c r="M27">
        <f>TPDDL_EOD!AM27+TPDDL_EOD!AN27</f>
        <v>0</v>
      </c>
      <c r="N27">
        <f t="shared" si="0"/>
        <v>158.94999999999999</v>
      </c>
      <c r="O27" s="112">
        <f t="shared" si="1"/>
        <v>0</v>
      </c>
      <c r="P27">
        <v>140</v>
      </c>
      <c r="Q27">
        <v>0</v>
      </c>
      <c r="R27">
        <v>0</v>
      </c>
      <c r="S27">
        <v>18.95</v>
      </c>
      <c r="T27">
        <v>0</v>
      </c>
      <c r="U27" s="114">
        <f t="shared" si="2"/>
        <v>158.94999999999999</v>
      </c>
      <c r="V27" s="112">
        <f t="shared" si="3"/>
        <v>0</v>
      </c>
      <c r="Y27">
        <f>BAWANA!BA27+BAWANA!BB27</f>
        <v>0</v>
      </c>
      <c r="Z27">
        <f>BAWANA!BH27+BAWANA!BI27</f>
        <v>0</v>
      </c>
      <c r="AA27">
        <f>BAWANA!AB27+BAWANA!AC27</f>
        <v>0</v>
      </c>
      <c r="AB27">
        <f>BAWANA!AI27+BAWANA!AJ27</f>
        <v>0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BAWANA!F28</f>
        <v>950</v>
      </c>
      <c r="C28">
        <f>BAWANA!G28</f>
        <v>0</v>
      </c>
      <c r="D28">
        <f>BAWANA!AP28</f>
        <v>240</v>
      </c>
      <c r="E28">
        <f>BAWANA!AQ28</f>
        <v>0</v>
      </c>
      <c r="F28">
        <f t="shared" si="4"/>
        <v>760</v>
      </c>
      <c r="G28">
        <f t="shared" si="5"/>
        <v>240</v>
      </c>
      <c r="H28" s="112"/>
      <c r="I28">
        <f>BRPL_EOD!AM28+BRPL_EOD!AN28</f>
        <v>214.79</v>
      </c>
      <c r="J28">
        <f>BYPL_EOD!AM28+BYPL_EOD!AN28</f>
        <v>0</v>
      </c>
      <c r="K28">
        <f>MES_EOD!AM28+MES_EOD!AN28</f>
        <v>0</v>
      </c>
      <c r="L28">
        <f>NDMC_EOD!AM28+NDMC_EOD!AN28</f>
        <v>25.21</v>
      </c>
      <c r="M28">
        <f>TPDDL_EOD!AM28+TPDDL_EOD!AN28</f>
        <v>0</v>
      </c>
      <c r="N28">
        <f t="shared" si="0"/>
        <v>240</v>
      </c>
      <c r="O28" s="112">
        <f t="shared" si="1"/>
        <v>0</v>
      </c>
      <c r="P28">
        <v>214.79</v>
      </c>
      <c r="Q28">
        <v>0</v>
      </c>
      <c r="R28">
        <v>0</v>
      </c>
      <c r="S28">
        <v>25.21</v>
      </c>
      <c r="T28">
        <v>0</v>
      </c>
      <c r="U28" s="114">
        <f t="shared" si="2"/>
        <v>240</v>
      </c>
      <c r="V28" s="112">
        <f t="shared" si="3"/>
        <v>0</v>
      </c>
      <c r="Y28">
        <f>BAWANA!BA28+BAWANA!BB28</f>
        <v>0</v>
      </c>
      <c r="Z28">
        <f>BAWANA!BH28+BAWANA!BI28</f>
        <v>0</v>
      </c>
      <c r="AA28">
        <f>BAWANA!AB28+BAWANA!AC28</f>
        <v>0</v>
      </c>
      <c r="AB28">
        <f>BAWANA!AI28+BAWANA!AJ28</f>
        <v>0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BAWANA!F29</f>
        <v>950</v>
      </c>
      <c r="C29">
        <f>BAWANA!G29</f>
        <v>0</v>
      </c>
      <c r="D29">
        <f>BAWANA!AP29</f>
        <v>240</v>
      </c>
      <c r="E29">
        <f>BAWANA!AQ29</f>
        <v>0</v>
      </c>
      <c r="F29">
        <f t="shared" si="4"/>
        <v>760</v>
      </c>
      <c r="G29">
        <f t="shared" si="5"/>
        <v>240</v>
      </c>
      <c r="H29" s="112"/>
      <c r="I29">
        <f>BRPL_EOD!AM29+BRPL_EOD!AN29</f>
        <v>214.79</v>
      </c>
      <c r="J29">
        <f>BYPL_EOD!AM29+BYPL_EOD!AN29</f>
        <v>0</v>
      </c>
      <c r="K29">
        <f>MES_EOD!AM29+MES_EOD!AN29</f>
        <v>0</v>
      </c>
      <c r="L29">
        <f>NDMC_EOD!AM29+NDMC_EOD!AN29</f>
        <v>25.21</v>
      </c>
      <c r="M29">
        <f>TPDDL_EOD!AM29+TPDDL_EOD!AN29</f>
        <v>0</v>
      </c>
      <c r="N29">
        <f t="shared" si="0"/>
        <v>240</v>
      </c>
      <c r="O29" s="112">
        <f t="shared" si="1"/>
        <v>0</v>
      </c>
      <c r="P29">
        <v>214.79</v>
      </c>
      <c r="Q29">
        <v>0</v>
      </c>
      <c r="R29">
        <v>0</v>
      </c>
      <c r="S29">
        <v>25.21</v>
      </c>
      <c r="T29">
        <v>0</v>
      </c>
      <c r="U29" s="114">
        <f t="shared" si="2"/>
        <v>240</v>
      </c>
      <c r="V29" s="112">
        <f t="shared" si="3"/>
        <v>0</v>
      </c>
      <c r="Y29">
        <f>BAWANA!BA29+BAWANA!BB29</f>
        <v>0</v>
      </c>
      <c r="Z29">
        <f>BAWANA!BH29+BAWANA!BI29</f>
        <v>0</v>
      </c>
      <c r="AA29">
        <f>BAWANA!AB29+BAWANA!AC29</f>
        <v>0</v>
      </c>
      <c r="AB29">
        <f>BAWANA!AI29+BAWANA!AJ29</f>
        <v>0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BAWANA!F30</f>
        <v>950</v>
      </c>
      <c r="C30">
        <f>BAWANA!G30</f>
        <v>0</v>
      </c>
      <c r="D30">
        <f>BAWANA!AP30</f>
        <v>240</v>
      </c>
      <c r="E30">
        <f>BAWANA!AQ30</f>
        <v>0</v>
      </c>
      <c r="F30">
        <f t="shared" si="4"/>
        <v>760</v>
      </c>
      <c r="G30">
        <f t="shared" si="5"/>
        <v>240</v>
      </c>
      <c r="H30" s="112"/>
      <c r="I30">
        <f>BRPL_EOD!AM30+BRPL_EOD!AN30</f>
        <v>214.79</v>
      </c>
      <c r="J30">
        <f>BYPL_EOD!AM30+BYPL_EOD!AN30</f>
        <v>0</v>
      </c>
      <c r="K30">
        <f>MES_EOD!AM30+MES_EOD!AN30</f>
        <v>0</v>
      </c>
      <c r="L30">
        <f>NDMC_EOD!AM30+NDMC_EOD!AN30</f>
        <v>25.21</v>
      </c>
      <c r="M30">
        <f>TPDDL_EOD!AM30+TPDDL_EOD!AN30</f>
        <v>0</v>
      </c>
      <c r="N30">
        <f t="shared" si="0"/>
        <v>240</v>
      </c>
      <c r="O30" s="112">
        <f t="shared" si="1"/>
        <v>0</v>
      </c>
      <c r="P30">
        <v>214.79</v>
      </c>
      <c r="Q30">
        <v>0</v>
      </c>
      <c r="R30">
        <v>0</v>
      </c>
      <c r="S30">
        <v>25.21</v>
      </c>
      <c r="T30">
        <v>0</v>
      </c>
      <c r="U30" s="114">
        <f t="shared" si="2"/>
        <v>240</v>
      </c>
      <c r="V30" s="112">
        <f t="shared" si="3"/>
        <v>0</v>
      </c>
      <c r="Y30">
        <f>BAWANA!BA30+BAWANA!BB30</f>
        <v>0</v>
      </c>
      <c r="Z30">
        <f>BAWANA!BH30+BAWANA!BI30</f>
        <v>0</v>
      </c>
      <c r="AA30">
        <f>BAWANA!AB30+BAWANA!AC30</f>
        <v>0</v>
      </c>
      <c r="AB30">
        <f>BAWANA!AI30+BAWANA!AJ30</f>
        <v>0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BAWANA!F31</f>
        <v>950</v>
      </c>
      <c r="C31">
        <f>BAWANA!G31</f>
        <v>0</v>
      </c>
      <c r="D31">
        <f>BAWANA!AP31</f>
        <v>240</v>
      </c>
      <c r="E31">
        <f>BAWANA!AQ31</f>
        <v>0</v>
      </c>
      <c r="F31">
        <f t="shared" si="4"/>
        <v>760</v>
      </c>
      <c r="G31">
        <f t="shared" si="5"/>
        <v>240</v>
      </c>
      <c r="H31" s="112"/>
      <c r="I31">
        <f>BRPL_EOD!AM31+BRPL_EOD!AN31</f>
        <v>214.79</v>
      </c>
      <c r="J31">
        <f>BYPL_EOD!AM31+BYPL_EOD!AN31</f>
        <v>0</v>
      </c>
      <c r="K31">
        <f>MES_EOD!AM31+MES_EOD!AN31</f>
        <v>0</v>
      </c>
      <c r="L31">
        <f>NDMC_EOD!AM31+NDMC_EOD!AN31</f>
        <v>25.21</v>
      </c>
      <c r="M31">
        <f>TPDDL_EOD!AM31+TPDDL_EOD!AN31</f>
        <v>0</v>
      </c>
      <c r="N31">
        <f t="shared" si="0"/>
        <v>240</v>
      </c>
      <c r="O31" s="112">
        <f t="shared" si="1"/>
        <v>0</v>
      </c>
      <c r="P31">
        <v>214.79</v>
      </c>
      <c r="Q31">
        <v>0</v>
      </c>
      <c r="R31">
        <v>0</v>
      </c>
      <c r="S31">
        <v>25.21</v>
      </c>
      <c r="T31">
        <v>0</v>
      </c>
      <c r="U31" s="114">
        <f t="shared" si="2"/>
        <v>240</v>
      </c>
      <c r="V31" s="112">
        <f t="shared" si="3"/>
        <v>0</v>
      </c>
      <c r="Y31">
        <f>BAWANA!BA31+BAWANA!BB31</f>
        <v>0</v>
      </c>
      <c r="Z31">
        <f>BAWANA!BH31+BAWANA!BI31</f>
        <v>0</v>
      </c>
      <c r="AA31">
        <f>BAWANA!AB31+BAWANA!AC31</f>
        <v>0</v>
      </c>
      <c r="AB31">
        <f>BAWANA!AI31+BAWANA!AJ31</f>
        <v>0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BAWANA!F32</f>
        <v>950</v>
      </c>
      <c r="C32">
        <f>BAWANA!G32</f>
        <v>0</v>
      </c>
      <c r="D32">
        <f>BAWANA!AP32</f>
        <v>240</v>
      </c>
      <c r="E32">
        <f>BAWANA!AQ32</f>
        <v>0</v>
      </c>
      <c r="F32">
        <f t="shared" si="4"/>
        <v>760</v>
      </c>
      <c r="G32">
        <f t="shared" si="5"/>
        <v>240</v>
      </c>
      <c r="H32" s="112"/>
      <c r="I32">
        <f>BRPL_EOD!AM32+BRPL_EOD!AN32</f>
        <v>214.79</v>
      </c>
      <c r="J32">
        <f>BYPL_EOD!AM32+BYPL_EOD!AN32</f>
        <v>0</v>
      </c>
      <c r="K32">
        <f>MES_EOD!AM32+MES_EOD!AN32</f>
        <v>0</v>
      </c>
      <c r="L32">
        <f>NDMC_EOD!AM32+NDMC_EOD!AN32</f>
        <v>25.21</v>
      </c>
      <c r="M32">
        <f>TPDDL_EOD!AM32+TPDDL_EOD!AN32</f>
        <v>0</v>
      </c>
      <c r="N32">
        <f t="shared" si="0"/>
        <v>240</v>
      </c>
      <c r="O32" s="112">
        <f t="shared" si="1"/>
        <v>0</v>
      </c>
      <c r="P32">
        <v>214.79</v>
      </c>
      <c r="Q32">
        <v>0</v>
      </c>
      <c r="R32">
        <v>0</v>
      </c>
      <c r="S32">
        <v>25.21</v>
      </c>
      <c r="T32">
        <v>0</v>
      </c>
      <c r="U32" s="114">
        <f t="shared" si="2"/>
        <v>240</v>
      </c>
      <c r="V32" s="112">
        <f t="shared" si="3"/>
        <v>0</v>
      </c>
      <c r="Y32">
        <f>BAWANA!BA32+BAWANA!BB32</f>
        <v>0</v>
      </c>
      <c r="Z32">
        <f>BAWANA!BH32+BAWANA!BI32</f>
        <v>0</v>
      </c>
      <c r="AA32">
        <f>BAWANA!AB32+BAWANA!AC32</f>
        <v>0</v>
      </c>
      <c r="AB32">
        <f>BAWANA!AI32+BAWANA!AJ32</f>
        <v>0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BAWANA!F33</f>
        <v>950</v>
      </c>
      <c r="C33">
        <f>BAWANA!G33</f>
        <v>0</v>
      </c>
      <c r="D33">
        <f>BAWANA!AP33</f>
        <v>167</v>
      </c>
      <c r="E33">
        <f>BAWANA!AQ33</f>
        <v>0</v>
      </c>
      <c r="F33">
        <f t="shared" si="4"/>
        <v>760</v>
      </c>
      <c r="G33">
        <f t="shared" si="5"/>
        <v>167</v>
      </c>
      <c r="H33" s="112"/>
      <c r="I33">
        <f>BRPL_EOD!AM33+BRPL_EOD!AN33</f>
        <v>140</v>
      </c>
      <c r="J33">
        <f>BYPL_EOD!AM33+BYPL_EOD!AN33</f>
        <v>0</v>
      </c>
      <c r="K33">
        <f>MES_EOD!AM33+MES_EOD!AN33</f>
        <v>0</v>
      </c>
      <c r="L33">
        <f>NDMC_EOD!AM33+NDMC_EOD!AN33</f>
        <v>27</v>
      </c>
      <c r="M33">
        <f>TPDDL_EOD!AM33+TPDDL_EOD!AN33</f>
        <v>0</v>
      </c>
      <c r="N33">
        <f t="shared" si="0"/>
        <v>167</v>
      </c>
      <c r="O33" s="112">
        <f t="shared" si="1"/>
        <v>0</v>
      </c>
      <c r="P33">
        <v>140</v>
      </c>
      <c r="Q33">
        <v>0</v>
      </c>
      <c r="R33">
        <v>0</v>
      </c>
      <c r="S33">
        <v>27</v>
      </c>
      <c r="T33">
        <v>0</v>
      </c>
      <c r="U33" s="114">
        <f t="shared" si="2"/>
        <v>167</v>
      </c>
      <c r="V33" s="112">
        <f t="shared" si="3"/>
        <v>0</v>
      </c>
      <c r="Y33">
        <f>BAWANA!BA33+BAWANA!BB33</f>
        <v>0</v>
      </c>
      <c r="Z33">
        <f>BAWANA!BH33+BAWANA!BI33</f>
        <v>0</v>
      </c>
      <c r="AA33">
        <f>BAWANA!AB33+BAWANA!AC33</f>
        <v>0</v>
      </c>
      <c r="AB33">
        <f>BAWANA!AI33+BAWANA!AJ33</f>
        <v>0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BAWANA!F34</f>
        <v>950</v>
      </c>
      <c r="C34">
        <f>BAWANA!G34</f>
        <v>0</v>
      </c>
      <c r="D34">
        <f>BAWANA!AP34</f>
        <v>167</v>
      </c>
      <c r="E34">
        <f>BAWANA!AQ34</f>
        <v>0</v>
      </c>
      <c r="F34">
        <f t="shared" si="4"/>
        <v>760</v>
      </c>
      <c r="G34">
        <f t="shared" si="5"/>
        <v>167</v>
      </c>
      <c r="H34" s="112"/>
      <c r="I34">
        <f>BRPL_EOD!AM34+BRPL_EOD!AN34</f>
        <v>140</v>
      </c>
      <c r="J34">
        <f>BYPL_EOD!AM34+BYPL_EOD!AN34</f>
        <v>0</v>
      </c>
      <c r="K34">
        <f>MES_EOD!AM34+MES_EOD!AN34</f>
        <v>0</v>
      </c>
      <c r="L34">
        <f>NDMC_EOD!AM34+NDMC_EOD!AN34</f>
        <v>27</v>
      </c>
      <c r="M34">
        <f>TPDDL_EOD!AM34+TPDDL_EOD!AN34</f>
        <v>0</v>
      </c>
      <c r="N34">
        <f t="shared" si="0"/>
        <v>167</v>
      </c>
      <c r="O34" s="112">
        <f t="shared" si="1"/>
        <v>0</v>
      </c>
      <c r="P34">
        <v>140</v>
      </c>
      <c r="Q34">
        <v>0</v>
      </c>
      <c r="R34">
        <v>0</v>
      </c>
      <c r="S34">
        <v>27</v>
      </c>
      <c r="T34">
        <v>0</v>
      </c>
      <c r="U34" s="114">
        <f t="shared" si="2"/>
        <v>167</v>
      </c>
      <c r="V34" s="112">
        <f t="shared" si="3"/>
        <v>0</v>
      </c>
      <c r="Y34">
        <f>BAWANA!BA34+BAWANA!BB34</f>
        <v>0</v>
      </c>
      <c r="Z34">
        <f>BAWANA!BH34+BAWANA!BI34</f>
        <v>0</v>
      </c>
      <c r="AA34">
        <f>BAWANA!AB34+BAWANA!AC34</f>
        <v>0</v>
      </c>
      <c r="AB34">
        <f>BAWANA!AI34+BAWANA!AJ34</f>
        <v>0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BAWANA!F35</f>
        <v>950</v>
      </c>
      <c r="C35">
        <f>BAWANA!G35</f>
        <v>0</v>
      </c>
      <c r="D35">
        <f>BAWANA!AP35</f>
        <v>167</v>
      </c>
      <c r="E35">
        <f>BAWANA!AQ35</f>
        <v>0</v>
      </c>
      <c r="F35">
        <f t="shared" si="4"/>
        <v>760</v>
      </c>
      <c r="G35">
        <f t="shared" si="5"/>
        <v>167</v>
      </c>
      <c r="H35" s="112"/>
      <c r="I35">
        <f>BRPL_EOD!AM35+BRPL_EOD!AN35</f>
        <v>140</v>
      </c>
      <c r="J35">
        <f>BYPL_EOD!AM35+BYPL_EOD!AN35</f>
        <v>0</v>
      </c>
      <c r="K35">
        <f>MES_EOD!AM35+MES_EOD!AN35</f>
        <v>0</v>
      </c>
      <c r="L35">
        <f>NDMC_EOD!AM35+NDMC_EOD!AN35</f>
        <v>27</v>
      </c>
      <c r="M35">
        <f>TPDDL_EOD!AM35+TPDDL_EOD!AN35</f>
        <v>0</v>
      </c>
      <c r="N35">
        <f t="shared" si="0"/>
        <v>167</v>
      </c>
      <c r="O35" s="112">
        <f t="shared" si="1"/>
        <v>0</v>
      </c>
      <c r="P35">
        <v>140</v>
      </c>
      <c r="Q35">
        <v>0</v>
      </c>
      <c r="R35">
        <v>0</v>
      </c>
      <c r="S35">
        <v>27</v>
      </c>
      <c r="T35">
        <v>0</v>
      </c>
      <c r="U35" s="114">
        <f t="shared" si="2"/>
        <v>167</v>
      </c>
      <c r="V35" s="112">
        <f t="shared" si="3"/>
        <v>0</v>
      </c>
      <c r="Y35">
        <f>BAWANA!BA35+BAWANA!BB35</f>
        <v>0</v>
      </c>
      <c r="Z35">
        <f>BAWANA!BH35+BAWANA!BI35</f>
        <v>0</v>
      </c>
      <c r="AA35">
        <f>BAWANA!AB35+BAWANA!AC35</f>
        <v>0</v>
      </c>
      <c r="AB35">
        <f>BAWANA!AI35+BAWANA!AJ35</f>
        <v>0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BAWANA!F36</f>
        <v>950</v>
      </c>
      <c r="C36">
        <f>BAWANA!G36</f>
        <v>0</v>
      </c>
      <c r="D36">
        <f>BAWANA!AP36</f>
        <v>167</v>
      </c>
      <c r="E36">
        <f>BAWANA!AQ36</f>
        <v>0</v>
      </c>
      <c r="F36">
        <f t="shared" si="4"/>
        <v>760</v>
      </c>
      <c r="G36">
        <f t="shared" si="5"/>
        <v>167</v>
      </c>
      <c r="H36" s="112"/>
      <c r="I36">
        <f>BRPL_EOD!AM36+BRPL_EOD!AN36</f>
        <v>140</v>
      </c>
      <c r="J36">
        <f>BYPL_EOD!AM36+BYPL_EOD!AN36</f>
        <v>0</v>
      </c>
      <c r="K36">
        <f>MES_EOD!AM36+MES_EOD!AN36</f>
        <v>0</v>
      </c>
      <c r="L36">
        <f>NDMC_EOD!AM36+NDMC_EOD!AN36</f>
        <v>27</v>
      </c>
      <c r="M36">
        <f>TPDDL_EOD!AM36+TPDDL_EOD!AN36</f>
        <v>0</v>
      </c>
      <c r="N36">
        <f t="shared" si="0"/>
        <v>167</v>
      </c>
      <c r="O36" s="112">
        <f t="shared" si="1"/>
        <v>0</v>
      </c>
      <c r="P36">
        <v>140</v>
      </c>
      <c r="Q36">
        <v>0</v>
      </c>
      <c r="R36">
        <v>0</v>
      </c>
      <c r="S36">
        <v>27</v>
      </c>
      <c r="T36">
        <v>0</v>
      </c>
      <c r="U36" s="114">
        <f t="shared" si="2"/>
        <v>167</v>
      </c>
      <c r="V36" s="112">
        <f t="shared" si="3"/>
        <v>0</v>
      </c>
      <c r="Y36">
        <f>BAWANA!BA36+BAWANA!BB36</f>
        <v>0</v>
      </c>
      <c r="Z36">
        <f>BAWANA!BH36+BAWANA!BI36</f>
        <v>0</v>
      </c>
      <c r="AA36">
        <f>BAWANA!AB36+BAWANA!AC36</f>
        <v>0</v>
      </c>
      <c r="AB36">
        <f>BAWANA!AI36+BAWANA!AJ36</f>
        <v>0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BAWANA!F37</f>
        <v>890</v>
      </c>
      <c r="C37">
        <f>BAWANA!G37</f>
        <v>0</v>
      </c>
      <c r="D37">
        <f>BAWANA!AP37</f>
        <v>180</v>
      </c>
      <c r="E37">
        <f>BAWANA!AQ37</f>
        <v>0</v>
      </c>
      <c r="F37">
        <f t="shared" si="4"/>
        <v>712</v>
      </c>
      <c r="G37">
        <f t="shared" si="5"/>
        <v>180</v>
      </c>
      <c r="H37" s="112"/>
      <c r="I37">
        <f>BRPL_EOD!AM37+BRPL_EOD!AN37</f>
        <v>157.6</v>
      </c>
      <c r="J37">
        <f>BYPL_EOD!AM37+BYPL_EOD!AN37</f>
        <v>0</v>
      </c>
      <c r="K37">
        <f>MES_EOD!AM37+MES_EOD!AN37</f>
        <v>0</v>
      </c>
      <c r="L37">
        <f>NDMC_EOD!AM37+NDMC_EOD!AN37</f>
        <v>22.4</v>
      </c>
      <c r="M37">
        <f>TPDDL_EOD!AM37+TPDDL_EOD!AN37</f>
        <v>0</v>
      </c>
      <c r="N37">
        <f t="shared" si="0"/>
        <v>180</v>
      </c>
      <c r="O37" s="112">
        <f t="shared" si="1"/>
        <v>0</v>
      </c>
      <c r="P37">
        <v>157.6</v>
      </c>
      <c r="Q37">
        <v>0</v>
      </c>
      <c r="R37">
        <v>0</v>
      </c>
      <c r="S37">
        <v>22.4</v>
      </c>
      <c r="T37">
        <v>0</v>
      </c>
      <c r="U37" s="114">
        <f t="shared" si="2"/>
        <v>180</v>
      </c>
      <c r="V37" s="112">
        <f t="shared" si="3"/>
        <v>0</v>
      </c>
      <c r="Y37">
        <f>BAWANA!BA37+BAWANA!BB37</f>
        <v>0</v>
      </c>
      <c r="Z37">
        <f>BAWANA!BH37+BAWANA!BI37</f>
        <v>0</v>
      </c>
      <c r="AA37">
        <f>BAWANA!AB37+BAWANA!AC37</f>
        <v>0</v>
      </c>
      <c r="AB37">
        <f>BAWANA!AI37+BAWANA!AJ37</f>
        <v>0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BAWANA!F38</f>
        <v>890</v>
      </c>
      <c r="C38">
        <f>BAWANA!G38</f>
        <v>0</v>
      </c>
      <c r="D38">
        <f>BAWANA!AP38</f>
        <v>180</v>
      </c>
      <c r="E38">
        <f>BAWANA!AQ38</f>
        <v>0</v>
      </c>
      <c r="F38">
        <f t="shared" si="4"/>
        <v>712</v>
      </c>
      <c r="G38">
        <f t="shared" si="5"/>
        <v>180</v>
      </c>
      <c r="H38" s="112"/>
      <c r="I38">
        <f>BRPL_EOD!AM38+BRPL_EOD!AN38</f>
        <v>157.6</v>
      </c>
      <c r="J38">
        <f>BYPL_EOD!AM38+BYPL_EOD!AN38</f>
        <v>0</v>
      </c>
      <c r="K38">
        <f>MES_EOD!AM38+MES_EOD!AN38</f>
        <v>0</v>
      </c>
      <c r="L38">
        <f>NDMC_EOD!AM38+NDMC_EOD!AN38</f>
        <v>22.4</v>
      </c>
      <c r="M38">
        <f>TPDDL_EOD!AM38+TPDDL_EOD!AN38</f>
        <v>0</v>
      </c>
      <c r="N38">
        <f t="shared" si="0"/>
        <v>180</v>
      </c>
      <c r="O38" s="112">
        <f t="shared" si="1"/>
        <v>0</v>
      </c>
      <c r="P38">
        <v>157.6</v>
      </c>
      <c r="Q38">
        <v>0</v>
      </c>
      <c r="R38">
        <v>0</v>
      </c>
      <c r="S38">
        <v>22.4</v>
      </c>
      <c r="T38">
        <v>0</v>
      </c>
      <c r="U38" s="114">
        <f t="shared" si="2"/>
        <v>180</v>
      </c>
      <c r="V38" s="112">
        <f t="shared" si="3"/>
        <v>0</v>
      </c>
      <c r="Y38">
        <f>BAWANA!BA38+BAWANA!BB38</f>
        <v>0</v>
      </c>
      <c r="Z38">
        <f>BAWANA!BH38+BAWANA!BI38</f>
        <v>0</v>
      </c>
      <c r="AA38">
        <f>BAWANA!AB38+BAWANA!AC38</f>
        <v>0</v>
      </c>
      <c r="AB38">
        <f>BAWANA!AI38+BAWANA!AJ38</f>
        <v>0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BAWANA!F39</f>
        <v>890</v>
      </c>
      <c r="C39">
        <f>BAWANA!G39</f>
        <v>0</v>
      </c>
      <c r="D39">
        <f>BAWANA!AP39</f>
        <v>180</v>
      </c>
      <c r="E39">
        <f>BAWANA!AQ39</f>
        <v>0</v>
      </c>
      <c r="F39">
        <f t="shared" si="4"/>
        <v>712</v>
      </c>
      <c r="G39">
        <f t="shared" si="5"/>
        <v>180</v>
      </c>
      <c r="H39" s="112"/>
      <c r="I39">
        <f>BRPL_EOD!AM39+BRPL_EOD!AN39</f>
        <v>157.6</v>
      </c>
      <c r="J39">
        <f>BYPL_EOD!AM39+BYPL_EOD!AN39</f>
        <v>0</v>
      </c>
      <c r="K39">
        <f>MES_EOD!AM39+MES_EOD!AN39</f>
        <v>0</v>
      </c>
      <c r="L39">
        <f>NDMC_EOD!AM39+NDMC_EOD!AN39</f>
        <v>22.4</v>
      </c>
      <c r="M39">
        <f>TPDDL_EOD!AM39+TPDDL_EOD!AN39</f>
        <v>0</v>
      </c>
      <c r="N39">
        <f t="shared" si="0"/>
        <v>180</v>
      </c>
      <c r="O39" s="112">
        <f t="shared" si="1"/>
        <v>0</v>
      </c>
      <c r="P39">
        <v>157.6</v>
      </c>
      <c r="Q39">
        <v>0</v>
      </c>
      <c r="R39">
        <v>0</v>
      </c>
      <c r="S39">
        <v>22.4</v>
      </c>
      <c r="T39">
        <v>0</v>
      </c>
      <c r="U39" s="114">
        <f t="shared" si="2"/>
        <v>180</v>
      </c>
      <c r="V39" s="112">
        <f t="shared" si="3"/>
        <v>0</v>
      </c>
      <c r="Y39">
        <f>BAWANA!BA39+BAWANA!BB39</f>
        <v>0</v>
      </c>
      <c r="Z39">
        <f>BAWANA!BH39+BAWANA!BI39</f>
        <v>0</v>
      </c>
      <c r="AA39">
        <f>BAWANA!AB39+BAWANA!AC39</f>
        <v>0</v>
      </c>
      <c r="AB39">
        <f>BAWANA!AI39+BAWANA!AJ39</f>
        <v>0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BAWANA!F40</f>
        <v>890</v>
      </c>
      <c r="C40">
        <f>BAWANA!G40</f>
        <v>0</v>
      </c>
      <c r="D40">
        <f>BAWANA!AP40</f>
        <v>180</v>
      </c>
      <c r="E40">
        <f>BAWANA!AQ40</f>
        <v>0</v>
      </c>
      <c r="F40">
        <f t="shared" si="4"/>
        <v>712</v>
      </c>
      <c r="G40">
        <f t="shared" si="5"/>
        <v>180</v>
      </c>
      <c r="H40" s="112"/>
      <c r="I40">
        <f>BRPL_EOD!AM40+BRPL_EOD!AN40</f>
        <v>157.6</v>
      </c>
      <c r="J40">
        <f>BYPL_EOD!AM40+BYPL_EOD!AN40</f>
        <v>0</v>
      </c>
      <c r="K40">
        <f>MES_EOD!AM40+MES_EOD!AN40</f>
        <v>0</v>
      </c>
      <c r="L40">
        <f>NDMC_EOD!AM40+NDMC_EOD!AN40</f>
        <v>22.4</v>
      </c>
      <c r="M40">
        <f>TPDDL_EOD!AM40+TPDDL_EOD!AN40</f>
        <v>0</v>
      </c>
      <c r="N40">
        <f t="shared" si="0"/>
        <v>180</v>
      </c>
      <c r="O40" s="112">
        <f t="shared" si="1"/>
        <v>0</v>
      </c>
      <c r="P40">
        <v>157.6</v>
      </c>
      <c r="Q40">
        <v>0</v>
      </c>
      <c r="R40">
        <v>0</v>
      </c>
      <c r="S40">
        <v>22.4</v>
      </c>
      <c r="T40">
        <v>0</v>
      </c>
      <c r="U40" s="114">
        <f t="shared" si="2"/>
        <v>180</v>
      </c>
      <c r="V40" s="112">
        <f t="shared" si="3"/>
        <v>0</v>
      </c>
      <c r="Y40">
        <f>BAWANA!BA40+BAWANA!BB40</f>
        <v>0</v>
      </c>
      <c r="Z40">
        <f>BAWANA!BH40+BAWANA!BI40</f>
        <v>0</v>
      </c>
      <c r="AA40">
        <f>BAWANA!AB40+BAWANA!AC40</f>
        <v>0</v>
      </c>
      <c r="AB40">
        <f>BAWANA!AI40+BAWANA!AJ40</f>
        <v>0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BAWANA!F41</f>
        <v>890</v>
      </c>
      <c r="C41">
        <f>BAWANA!G41</f>
        <v>0</v>
      </c>
      <c r="D41">
        <f>BAWANA!AP41</f>
        <v>167</v>
      </c>
      <c r="E41">
        <f>BAWANA!AQ41</f>
        <v>0</v>
      </c>
      <c r="F41">
        <f t="shared" si="4"/>
        <v>712</v>
      </c>
      <c r="G41">
        <f t="shared" si="5"/>
        <v>167</v>
      </c>
      <c r="H41" s="112"/>
      <c r="I41">
        <f>BRPL_EOD!AM41+BRPL_EOD!AN41</f>
        <v>140</v>
      </c>
      <c r="J41">
        <f>BYPL_EOD!AM41+BYPL_EOD!AN41</f>
        <v>0</v>
      </c>
      <c r="K41">
        <f>MES_EOD!AM41+MES_EOD!AN41</f>
        <v>0</v>
      </c>
      <c r="L41">
        <f>NDMC_EOD!AM41+NDMC_EOD!AN41</f>
        <v>27</v>
      </c>
      <c r="M41">
        <f>TPDDL_EOD!AM41+TPDDL_EOD!AN41</f>
        <v>0</v>
      </c>
      <c r="N41">
        <f t="shared" si="0"/>
        <v>167</v>
      </c>
      <c r="O41" s="112">
        <f t="shared" si="1"/>
        <v>0</v>
      </c>
      <c r="P41">
        <v>140</v>
      </c>
      <c r="Q41">
        <v>0</v>
      </c>
      <c r="R41">
        <v>0</v>
      </c>
      <c r="S41">
        <v>27</v>
      </c>
      <c r="T41">
        <v>0</v>
      </c>
      <c r="U41" s="114">
        <f t="shared" si="2"/>
        <v>167</v>
      </c>
      <c r="V41" s="112">
        <f t="shared" si="3"/>
        <v>0</v>
      </c>
      <c r="Y41">
        <f>BAWANA!BA41+BAWANA!BB41</f>
        <v>0</v>
      </c>
      <c r="Z41">
        <f>BAWANA!BH41+BAWANA!BI41</f>
        <v>0</v>
      </c>
      <c r="AA41">
        <f>BAWANA!AB41+BAWANA!AC41</f>
        <v>0</v>
      </c>
      <c r="AB41">
        <f>BAWANA!AI41+BAWANA!AJ41</f>
        <v>0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BAWANA!F42</f>
        <v>890</v>
      </c>
      <c r="C42">
        <f>BAWANA!G42</f>
        <v>0</v>
      </c>
      <c r="D42">
        <f>BAWANA!AP42</f>
        <v>167</v>
      </c>
      <c r="E42">
        <f>BAWANA!AQ42</f>
        <v>0</v>
      </c>
      <c r="F42">
        <f t="shared" si="4"/>
        <v>712</v>
      </c>
      <c r="G42">
        <f t="shared" si="5"/>
        <v>167</v>
      </c>
      <c r="H42" s="112"/>
      <c r="I42">
        <f>BRPL_EOD!AM42+BRPL_EOD!AN42</f>
        <v>140</v>
      </c>
      <c r="J42">
        <f>BYPL_EOD!AM42+BYPL_EOD!AN42</f>
        <v>0</v>
      </c>
      <c r="K42">
        <f>MES_EOD!AM42+MES_EOD!AN42</f>
        <v>0</v>
      </c>
      <c r="L42">
        <f>NDMC_EOD!AM42+NDMC_EOD!AN42</f>
        <v>27</v>
      </c>
      <c r="M42">
        <f>TPDDL_EOD!AM42+TPDDL_EOD!AN42</f>
        <v>0</v>
      </c>
      <c r="N42">
        <f t="shared" si="0"/>
        <v>167</v>
      </c>
      <c r="O42" s="112">
        <f t="shared" si="1"/>
        <v>0</v>
      </c>
      <c r="P42">
        <v>140</v>
      </c>
      <c r="Q42">
        <v>0</v>
      </c>
      <c r="R42">
        <v>0</v>
      </c>
      <c r="S42">
        <v>27</v>
      </c>
      <c r="T42">
        <v>0</v>
      </c>
      <c r="U42" s="114">
        <f t="shared" si="2"/>
        <v>167</v>
      </c>
      <c r="V42" s="112">
        <f t="shared" si="3"/>
        <v>0</v>
      </c>
      <c r="Y42">
        <f>BAWANA!BA42+BAWANA!BB42</f>
        <v>0</v>
      </c>
      <c r="Z42">
        <f>BAWANA!BH42+BAWANA!BI42</f>
        <v>0</v>
      </c>
      <c r="AA42">
        <f>BAWANA!AB42+BAWANA!AC42</f>
        <v>0</v>
      </c>
      <c r="AB42">
        <f>BAWANA!AI42+BAWANA!AJ42</f>
        <v>0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BAWANA!F43</f>
        <v>890</v>
      </c>
      <c r="C43">
        <f>BAWANA!G43</f>
        <v>0</v>
      </c>
      <c r="D43">
        <f>BAWANA!AP43</f>
        <v>180</v>
      </c>
      <c r="E43">
        <f>BAWANA!AQ43</f>
        <v>0</v>
      </c>
      <c r="F43">
        <f t="shared" si="4"/>
        <v>712</v>
      </c>
      <c r="G43">
        <f t="shared" si="5"/>
        <v>180</v>
      </c>
      <c r="H43" s="112"/>
      <c r="I43">
        <f>BRPL_EOD!AM43+BRPL_EOD!AN43</f>
        <v>157.6</v>
      </c>
      <c r="J43">
        <f>BYPL_EOD!AM43+BYPL_EOD!AN43</f>
        <v>0</v>
      </c>
      <c r="K43">
        <f>MES_EOD!AM43+MES_EOD!AN43</f>
        <v>0</v>
      </c>
      <c r="L43">
        <f>NDMC_EOD!AM43+NDMC_EOD!AN43</f>
        <v>22.4</v>
      </c>
      <c r="M43">
        <f>TPDDL_EOD!AM43+TPDDL_EOD!AN43</f>
        <v>0</v>
      </c>
      <c r="N43">
        <f t="shared" si="0"/>
        <v>180</v>
      </c>
      <c r="O43" s="112">
        <f t="shared" si="1"/>
        <v>0</v>
      </c>
      <c r="P43">
        <v>157.6</v>
      </c>
      <c r="Q43">
        <v>0</v>
      </c>
      <c r="R43">
        <v>0</v>
      </c>
      <c r="S43">
        <v>22.4</v>
      </c>
      <c r="T43">
        <v>0</v>
      </c>
      <c r="U43" s="114">
        <f t="shared" si="2"/>
        <v>180</v>
      </c>
      <c r="V43" s="112">
        <f t="shared" si="3"/>
        <v>0</v>
      </c>
      <c r="Y43">
        <f>BAWANA!BA43+BAWANA!BB43</f>
        <v>0</v>
      </c>
      <c r="Z43">
        <f>BAWANA!BH43+BAWANA!BI43</f>
        <v>0</v>
      </c>
      <c r="AA43">
        <f>BAWANA!AB43+BAWANA!AC43</f>
        <v>0</v>
      </c>
      <c r="AB43">
        <f>BAWANA!AI43+BAWANA!AJ43</f>
        <v>0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BAWANA!F44</f>
        <v>890</v>
      </c>
      <c r="C44">
        <f>BAWANA!G44</f>
        <v>0</v>
      </c>
      <c r="D44">
        <f>BAWANA!AP44</f>
        <v>180</v>
      </c>
      <c r="E44">
        <f>BAWANA!AQ44</f>
        <v>0</v>
      </c>
      <c r="F44">
        <f t="shared" si="4"/>
        <v>712</v>
      </c>
      <c r="G44">
        <f t="shared" si="5"/>
        <v>180</v>
      </c>
      <c r="H44" s="112"/>
      <c r="I44">
        <f>BRPL_EOD!AM44+BRPL_EOD!AN44</f>
        <v>157.6</v>
      </c>
      <c r="J44">
        <f>BYPL_EOD!AM44+BYPL_EOD!AN44</f>
        <v>0</v>
      </c>
      <c r="K44">
        <f>MES_EOD!AM44+MES_EOD!AN44</f>
        <v>0</v>
      </c>
      <c r="L44">
        <f>NDMC_EOD!AM44+NDMC_EOD!AN44</f>
        <v>22.4</v>
      </c>
      <c r="M44">
        <f>TPDDL_EOD!AM44+TPDDL_EOD!AN44</f>
        <v>0</v>
      </c>
      <c r="N44">
        <f t="shared" si="0"/>
        <v>180</v>
      </c>
      <c r="O44" s="112">
        <f t="shared" si="1"/>
        <v>0</v>
      </c>
      <c r="P44">
        <v>157.6</v>
      </c>
      <c r="Q44">
        <v>0</v>
      </c>
      <c r="R44">
        <v>0</v>
      </c>
      <c r="S44">
        <v>22.4</v>
      </c>
      <c r="T44">
        <v>0</v>
      </c>
      <c r="U44" s="114">
        <f t="shared" si="2"/>
        <v>180</v>
      </c>
      <c r="V44" s="112">
        <f t="shared" si="3"/>
        <v>0</v>
      </c>
      <c r="Y44">
        <f>BAWANA!BA44+BAWANA!BB44</f>
        <v>0</v>
      </c>
      <c r="Z44">
        <f>BAWANA!BH44+BAWANA!BI44</f>
        <v>0</v>
      </c>
      <c r="AA44">
        <f>BAWANA!AB44+BAWANA!AC44</f>
        <v>0</v>
      </c>
      <c r="AB44">
        <f>BAWANA!AI44+BAWANA!AJ44</f>
        <v>0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BAWANA!F45</f>
        <v>890</v>
      </c>
      <c r="C45">
        <f>BAWANA!G45</f>
        <v>0</v>
      </c>
      <c r="D45">
        <f>BAWANA!AP45</f>
        <v>167</v>
      </c>
      <c r="E45">
        <f>BAWANA!AQ45</f>
        <v>0</v>
      </c>
      <c r="F45">
        <f t="shared" si="4"/>
        <v>712</v>
      </c>
      <c r="G45">
        <f t="shared" si="5"/>
        <v>167</v>
      </c>
      <c r="H45" s="112"/>
      <c r="I45">
        <f>BRPL_EOD!AM45+BRPL_EOD!AN45</f>
        <v>140</v>
      </c>
      <c r="J45">
        <f>BYPL_EOD!AM45+BYPL_EOD!AN45</f>
        <v>0</v>
      </c>
      <c r="K45">
        <f>MES_EOD!AM45+MES_EOD!AN45</f>
        <v>0</v>
      </c>
      <c r="L45">
        <f>NDMC_EOD!AM45+NDMC_EOD!AN45</f>
        <v>27</v>
      </c>
      <c r="M45">
        <f>TPDDL_EOD!AM45+TPDDL_EOD!AN45</f>
        <v>0</v>
      </c>
      <c r="N45">
        <f t="shared" si="0"/>
        <v>167</v>
      </c>
      <c r="O45" s="112">
        <f t="shared" si="1"/>
        <v>0</v>
      </c>
      <c r="P45">
        <v>140</v>
      </c>
      <c r="Q45">
        <v>0</v>
      </c>
      <c r="R45">
        <v>0</v>
      </c>
      <c r="S45">
        <v>27</v>
      </c>
      <c r="T45">
        <v>0</v>
      </c>
      <c r="U45" s="114">
        <f t="shared" si="2"/>
        <v>167</v>
      </c>
      <c r="V45" s="112">
        <f t="shared" si="3"/>
        <v>0</v>
      </c>
      <c r="Y45">
        <f>BAWANA!BA45+BAWANA!BB45</f>
        <v>0</v>
      </c>
      <c r="Z45">
        <f>BAWANA!BH45+BAWANA!BI45</f>
        <v>0</v>
      </c>
      <c r="AA45">
        <f>BAWANA!AB45+BAWANA!AC45</f>
        <v>0</v>
      </c>
      <c r="AB45">
        <f>BAWANA!AI45+BAWANA!AJ45</f>
        <v>0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BAWANA!F46</f>
        <v>890</v>
      </c>
      <c r="C46">
        <f>BAWANA!G46</f>
        <v>0</v>
      </c>
      <c r="D46">
        <f>BAWANA!AP46</f>
        <v>167</v>
      </c>
      <c r="E46">
        <f>BAWANA!AQ46</f>
        <v>0</v>
      </c>
      <c r="F46">
        <f t="shared" si="4"/>
        <v>712</v>
      </c>
      <c r="G46">
        <f t="shared" si="5"/>
        <v>167</v>
      </c>
      <c r="H46" s="112"/>
      <c r="I46">
        <f>BRPL_EOD!AM46+BRPL_EOD!AN46</f>
        <v>140</v>
      </c>
      <c r="J46">
        <f>BYPL_EOD!AM46+BYPL_EOD!AN46</f>
        <v>0</v>
      </c>
      <c r="K46">
        <f>MES_EOD!AM46+MES_EOD!AN46</f>
        <v>0</v>
      </c>
      <c r="L46">
        <f>NDMC_EOD!AM46+NDMC_EOD!AN46</f>
        <v>27</v>
      </c>
      <c r="M46">
        <f>TPDDL_EOD!AM46+TPDDL_EOD!AN46</f>
        <v>0</v>
      </c>
      <c r="N46">
        <f t="shared" si="0"/>
        <v>167</v>
      </c>
      <c r="O46" s="112">
        <f t="shared" si="1"/>
        <v>0</v>
      </c>
      <c r="P46">
        <v>140</v>
      </c>
      <c r="Q46">
        <v>0</v>
      </c>
      <c r="R46">
        <v>0</v>
      </c>
      <c r="S46">
        <v>27</v>
      </c>
      <c r="T46">
        <v>0</v>
      </c>
      <c r="U46" s="114">
        <f t="shared" si="2"/>
        <v>167</v>
      </c>
      <c r="V46" s="112">
        <f t="shared" si="3"/>
        <v>0</v>
      </c>
      <c r="Y46">
        <f>BAWANA!BA46+BAWANA!BB46</f>
        <v>0</v>
      </c>
      <c r="Z46">
        <f>BAWANA!BH46+BAWANA!BI46</f>
        <v>0</v>
      </c>
      <c r="AA46">
        <f>BAWANA!AB46+BAWANA!AC46</f>
        <v>0</v>
      </c>
      <c r="AB46">
        <f>BAWANA!AI46+BAWANA!AJ46</f>
        <v>0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BAWANA!F47</f>
        <v>890</v>
      </c>
      <c r="C47">
        <f>BAWANA!G47</f>
        <v>0</v>
      </c>
      <c r="D47">
        <f>BAWANA!AP47</f>
        <v>167</v>
      </c>
      <c r="E47">
        <f>BAWANA!AQ47</f>
        <v>0</v>
      </c>
      <c r="F47">
        <f t="shared" si="4"/>
        <v>712</v>
      </c>
      <c r="G47">
        <f t="shared" si="5"/>
        <v>167</v>
      </c>
      <c r="H47" s="112"/>
      <c r="I47">
        <f>BRPL_EOD!AM47+BRPL_EOD!AN47</f>
        <v>140</v>
      </c>
      <c r="J47">
        <f>BYPL_EOD!AM47+BYPL_EOD!AN47</f>
        <v>0</v>
      </c>
      <c r="K47">
        <f>MES_EOD!AM47+MES_EOD!AN47</f>
        <v>0</v>
      </c>
      <c r="L47">
        <f>NDMC_EOD!AM47+NDMC_EOD!AN47</f>
        <v>27</v>
      </c>
      <c r="M47">
        <f>TPDDL_EOD!AM47+TPDDL_EOD!AN47</f>
        <v>0</v>
      </c>
      <c r="N47">
        <f t="shared" si="0"/>
        <v>167</v>
      </c>
      <c r="O47" s="112">
        <f t="shared" si="1"/>
        <v>0</v>
      </c>
      <c r="P47">
        <v>140</v>
      </c>
      <c r="Q47">
        <v>0</v>
      </c>
      <c r="R47">
        <v>0</v>
      </c>
      <c r="S47">
        <v>27</v>
      </c>
      <c r="T47">
        <v>0</v>
      </c>
      <c r="U47" s="114">
        <f t="shared" si="2"/>
        <v>167</v>
      </c>
      <c r="V47" s="112">
        <f t="shared" si="3"/>
        <v>0</v>
      </c>
      <c r="Y47">
        <f>BAWANA!BA47+BAWANA!BB47</f>
        <v>0</v>
      </c>
      <c r="Z47">
        <f>BAWANA!BH47+BAWANA!BI47</f>
        <v>0</v>
      </c>
      <c r="AA47">
        <f>BAWANA!AB47+BAWANA!AC47</f>
        <v>0</v>
      </c>
      <c r="AB47">
        <f>BAWANA!AI47+BAWANA!AJ47</f>
        <v>0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BAWANA!F48</f>
        <v>890</v>
      </c>
      <c r="C48">
        <f>BAWANA!G48</f>
        <v>0</v>
      </c>
      <c r="D48">
        <f>BAWANA!AP48</f>
        <v>167</v>
      </c>
      <c r="E48">
        <f>BAWANA!AQ48</f>
        <v>0</v>
      </c>
      <c r="F48">
        <f t="shared" si="4"/>
        <v>712</v>
      </c>
      <c r="G48">
        <f t="shared" si="5"/>
        <v>167</v>
      </c>
      <c r="H48" s="112"/>
      <c r="I48">
        <f>BRPL_EOD!AM48+BRPL_EOD!AN48</f>
        <v>140</v>
      </c>
      <c r="J48">
        <f>BYPL_EOD!AM48+BYPL_EOD!AN48</f>
        <v>0</v>
      </c>
      <c r="K48">
        <f>MES_EOD!AM48+MES_EOD!AN48</f>
        <v>0</v>
      </c>
      <c r="L48">
        <f>NDMC_EOD!AM48+NDMC_EOD!AN48</f>
        <v>27</v>
      </c>
      <c r="M48">
        <f>TPDDL_EOD!AM48+TPDDL_EOD!AN48</f>
        <v>0</v>
      </c>
      <c r="N48">
        <f t="shared" si="0"/>
        <v>167</v>
      </c>
      <c r="O48" s="112">
        <f t="shared" si="1"/>
        <v>0</v>
      </c>
      <c r="P48">
        <v>140</v>
      </c>
      <c r="Q48">
        <v>0</v>
      </c>
      <c r="R48">
        <v>0</v>
      </c>
      <c r="S48">
        <v>27</v>
      </c>
      <c r="T48">
        <v>0</v>
      </c>
      <c r="U48" s="114">
        <f t="shared" si="2"/>
        <v>167</v>
      </c>
      <c r="V48" s="112">
        <f t="shared" si="3"/>
        <v>0</v>
      </c>
      <c r="Y48">
        <f>BAWANA!BA48+BAWANA!BB48</f>
        <v>0</v>
      </c>
      <c r="Z48">
        <f>BAWANA!BH48+BAWANA!BI48</f>
        <v>0</v>
      </c>
      <c r="AA48">
        <f>BAWANA!AB48+BAWANA!AC48</f>
        <v>0</v>
      </c>
      <c r="AB48">
        <f>BAWANA!AI48+BAWANA!AJ48</f>
        <v>0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BAWANA!F49</f>
        <v>890</v>
      </c>
      <c r="C49">
        <f>BAWANA!G49</f>
        <v>0</v>
      </c>
      <c r="D49">
        <f>BAWANA!AP49</f>
        <v>167</v>
      </c>
      <c r="E49">
        <f>BAWANA!AQ49</f>
        <v>0</v>
      </c>
      <c r="F49">
        <f t="shared" si="4"/>
        <v>712</v>
      </c>
      <c r="G49">
        <f t="shared" si="5"/>
        <v>167</v>
      </c>
      <c r="H49" s="112"/>
      <c r="I49">
        <f>BRPL_EOD!AM49+BRPL_EOD!AN49</f>
        <v>140</v>
      </c>
      <c r="J49">
        <f>BYPL_EOD!AM49+BYPL_EOD!AN49</f>
        <v>0</v>
      </c>
      <c r="K49">
        <f>MES_EOD!AM49+MES_EOD!AN49</f>
        <v>0</v>
      </c>
      <c r="L49">
        <f>NDMC_EOD!AM49+NDMC_EOD!AN49</f>
        <v>27</v>
      </c>
      <c r="M49">
        <f>TPDDL_EOD!AM49+TPDDL_EOD!AN49</f>
        <v>0</v>
      </c>
      <c r="N49">
        <f t="shared" si="0"/>
        <v>167</v>
      </c>
      <c r="O49" s="112">
        <f t="shared" si="1"/>
        <v>0</v>
      </c>
      <c r="P49">
        <v>140</v>
      </c>
      <c r="Q49">
        <v>0</v>
      </c>
      <c r="R49">
        <v>0</v>
      </c>
      <c r="S49">
        <v>27</v>
      </c>
      <c r="T49">
        <v>0</v>
      </c>
      <c r="U49" s="114">
        <f t="shared" si="2"/>
        <v>167</v>
      </c>
      <c r="V49" s="112">
        <f t="shared" si="3"/>
        <v>0</v>
      </c>
      <c r="Y49">
        <f>BAWANA!BA49+BAWANA!BB49</f>
        <v>0</v>
      </c>
      <c r="Z49">
        <f>BAWANA!BH49+BAWANA!BI49</f>
        <v>0</v>
      </c>
      <c r="AA49">
        <f>BAWANA!AB49+BAWANA!AC49</f>
        <v>0</v>
      </c>
      <c r="AB49">
        <f>BAWANA!AI49+BAWANA!AJ49</f>
        <v>0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BAWANA!F50</f>
        <v>890</v>
      </c>
      <c r="C50">
        <f>BAWANA!G50</f>
        <v>0</v>
      </c>
      <c r="D50">
        <f>BAWANA!AP50</f>
        <v>167</v>
      </c>
      <c r="E50">
        <f>BAWANA!AQ50</f>
        <v>0</v>
      </c>
      <c r="F50">
        <f t="shared" si="4"/>
        <v>712</v>
      </c>
      <c r="G50">
        <f t="shared" si="5"/>
        <v>167</v>
      </c>
      <c r="H50" s="112"/>
      <c r="I50">
        <f>BRPL_EOD!AM50+BRPL_EOD!AN50</f>
        <v>140</v>
      </c>
      <c r="J50">
        <f>BYPL_EOD!AM50+BYPL_EOD!AN50</f>
        <v>0</v>
      </c>
      <c r="K50">
        <f>MES_EOD!AM50+MES_EOD!AN50</f>
        <v>0</v>
      </c>
      <c r="L50">
        <f>NDMC_EOD!AM50+NDMC_EOD!AN50</f>
        <v>27</v>
      </c>
      <c r="M50">
        <f>TPDDL_EOD!AM50+TPDDL_EOD!AN50</f>
        <v>0</v>
      </c>
      <c r="N50">
        <f t="shared" si="0"/>
        <v>167</v>
      </c>
      <c r="O50" s="112">
        <f t="shared" si="1"/>
        <v>0</v>
      </c>
      <c r="P50">
        <v>140</v>
      </c>
      <c r="Q50">
        <v>0</v>
      </c>
      <c r="R50">
        <v>0</v>
      </c>
      <c r="S50">
        <v>27</v>
      </c>
      <c r="T50">
        <v>0</v>
      </c>
      <c r="U50" s="114">
        <f t="shared" si="2"/>
        <v>167</v>
      </c>
      <c r="V50" s="112">
        <f t="shared" si="3"/>
        <v>0</v>
      </c>
      <c r="Y50">
        <f>BAWANA!BA50+BAWANA!BB50</f>
        <v>0</v>
      </c>
      <c r="Z50">
        <f>BAWANA!BH50+BAWANA!BI50</f>
        <v>0</v>
      </c>
      <c r="AA50">
        <f>BAWANA!AB50+BAWANA!AC50</f>
        <v>0</v>
      </c>
      <c r="AB50">
        <f>BAWANA!AI50+BAWANA!AJ50</f>
        <v>0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BAWANA!F51</f>
        <v>950</v>
      </c>
      <c r="C51">
        <f>BAWANA!G51</f>
        <v>0</v>
      </c>
      <c r="D51">
        <f>BAWANA!AP51</f>
        <v>167</v>
      </c>
      <c r="E51">
        <f>BAWANA!AQ51</f>
        <v>0</v>
      </c>
      <c r="F51">
        <f t="shared" si="4"/>
        <v>760</v>
      </c>
      <c r="G51">
        <f t="shared" si="5"/>
        <v>167</v>
      </c>
      <c r="H51" s="112"/>
      <c r="I51">
        <f>BRPL_EOD!AM51+BRPL_EOD!AN51</f>
        <v>140</v>
      </c>
      <c r="J51">
        <f>BYPL_EOD!AM51+BYPL_EOD!AN51</f>
        <v>0</v>
      </c>
      <c r="K51">
        <f>MES_EOD!AM51+MES_EOD!AN51</f>
        <v>0</v>
      </c>
      <c r="L51">
        <f>NDMC_EOD!AM51+NDMC_EOD!AN51</f>
        <v>27</v>
      </c>
      <c r="M51">
        <f>TPDDL_EOD!AM51+TPDDL_EOD!AN51</f>
        <v>0</v>
      </c>
      <c r="N51">
        <f t="shared" si="0"/>
        <v>167</v>
      </c>
      <c r="O51" s="112">
        <f t="shared" si="1"/>
        <v>0</v>
      </c>
      <c r="P51">
        <v>140</v>
      </c>
      <c r="Q51">
        <v>0</v>
      </c>
      <c r="R51">
        <v>0</v>
      </c>
      <c r="S51">
        <v>27</v>
      </c>
      <c r="T51">
        <v>0</v>
      </c>
      <c r="U51" s="114">
        <f t="shared" si="2"/>
        <v>167</v>
      </c>
      <c r="V51" s="112">
        <f t="shared" si="3"/>
        <v>0</v>
      </c>
      <c r="Y51">
        <f>BAWANA!BA51+BAWANA!BB51</f>
        <v>0</v>
      </c>
      <c r="Z51">
        <f>BAWANA!BH51+BAWANA!BI51</f>
        <v>0</v>
      </c>
      <c r="AA51">
        <f>BAWANA!AB51+BAWANA!AC51</f>
        <v>0</v>
      </c>
      <c r="AB51">
        <f>BAWANA!AI51+BAWANA!AJ51</f>
        <v>0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BAWANA!F52</f>
        <v>950</v>
      </c>
      <c r="C52">
        <f>BAWANA!G52</f>
        <v>0</v>
      </c>
      <c r="D52">
        <f>BAWANA!AP52</f>
        <v>167</v>
      </c>
      <c r="E52">
        <f>BAWANA!AQ52</f>
        <v>0</v>
      </c>
      <c r="F52">
        <f t="shared" si="4"/>
        <v>760</v>
      </c>
      <c r="G52">
        <f t="shared" si="5"/>
        <v>167</v>
      </c>
      <c r="H52" s="112"/>
      <c r="I52">
        <f>BRPL_EOD!AM52+BRPL_EOD!AN52</f>
        <v>140</v>
      </c>
      <c r="J52">
        <f>BYPL_EOD!AM52+BYPL_EOD!AN52</f>
        <v>0</v>
      </c>
      <c r="K52">
        <f>MES_EOD!AM52+MES_EOD!AN52</f>
        <v>0</v>
      </c>
      <c r="L52">
        <f>NDMC_EOD!AM52+NDMC_EOD!AN52</f>
        <v>27</v>
      </c>
      <c r="M52">
        <f>TPDDL_EOD!AM52+TPDDL_EOD!AN52</f>
        <v>0</v>
      </c>
      <c r="N52">
        <f t="shared" si="0"/>
        <v>167</v>
      </c>
      <c r="O52" s="112">
        <f t="shared" si="1"/>
        <v>0</v>
      </c>
      <c r="P52">
        <v>140</v>
      </c>
      <c r="Q52">
        <v>0</v>
      </c>
      <c r="R52">
        <v>0</v>
      </c>
      <c r="S52">
        <v>27</v>
      </c>
      <c r="T52">
        <v>0</v>
      </c>
      <c r="U52" s="114">
        <f t="shared" si="2"/>
        <v>167</v>
      </c>
      <c r="V52" s="112">
        <f t="shared" si="3"/>
        <v>0</v>
      </c>
      <c r="Y52">
        <f>BAWANA!BA52+BAWANA!BB52</f>
        <v>0</v>
      </c>
      <c r="Z52">
        <f>BAWANA!BH52+BAWANA!BI52</f>
        <v>0</v>
      </c>
      <c r="AA52">
        <f>BAWANA!AB52+BAWANA!AC52</f>
        <v>0</v>
      </c>
      <c r="AB52">
        <f>BAWANA!AI52+BAWANA!AJ52</f>
        <v>0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BAWANA!F53</f>
        <v>950</v>
      </c>
      <c r="C53">
        <f>BAWANA!G53</f>
        <v>0</v>
      </c>
      <c r="D53">
        <f>BAWANA!AP53</f>
        <v>150</v>
      </c>
      <c r="E53">
        <f>BAWANA!AQ53</f>
        <v>0</v>
      </c>
      <c r="F53">
        <f t="shared" si="4"/>
        <v>760</v>
      </c>
      <c r="G53">
        <f t="shared" si="5"/>
        <v>150</v>
      </c>
      <c r="H53" s="112"/>
      <c r="I53">
        <f>BRPL_EOD!AM53+BRPL_EOD!AN53</f>
        <v>123</v>
      </c>
      <c r="J53">
        <f>BYPL_EOD!AM53+BYPL_EOD!AN53</f>
        <v>0</v>
      </c>
      <c r="K53">
        <f>MES_EOD!AM53+MES_EOD!AN53</f>
        <v>0</v>
      </c>
      <c r="L53">
        <f>NDMC_EOD!AM53+NDMC_EOD!AN53</f>
        <v>27</v>
      </c>
      <c r="M53">
        <f>TPDDL_EOD!AM53+TPDDL_EOD!AN53</f>
        <v>0</v>
      </c>
      <c r="N53">
        <f t="shared" si="0"/>
        <v>150</v>
      </c>
      <c r="O53" s="112">
        <f t="shared" si="1"/>
        <v>0</v>
      </c>
      <c r="P53">
        <v>123</v>
      </c>
      <c r="Q53">
        <v>0</v>
      </c>
      <c r="R53">
        <v>0</v>
      </c>
      <c r="S53">
        <v>27</v>
      </c>
      <c r="T53">
        <v>0</v>
      </c>
      <c r="U53" s="114">
        <f t="shared" si="2"/>
        <v>150</v>
      </c>
      <c r="V53" s="112">
        <f t="shared" si="3"/>
        <v>0</v>
      </c>
      <c r="Y53">
        <f>BAWANA!BA53+BAWANA!BB53</f>
        <v>0</v>
      </c>
      <c r="Z53">
        <f>BAWANA!BH53+BAWANA!BI53</f>
        <v>0</v>
      </c>
      <c r="AA53">
        <f>BAWANA!AB53+BAWANA!AC53</f>
        <v>0</v>
      </c>
      <c r="AB53">
        <f>BAWANA!AI53+BAWANA!AJ53</f>
        <v>0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BAWANA!F54</f>
        <v>950</v>
      </c>
      <c r="C54">
        <f>BAWANA!G54</f>
        <v>0</v>
      </c>
      <c r="D54">
        <f>BAWANA!AP54</f>
        <v>150</v>
      </c>
      <c r="E54">
        <f>BAWANA!AQ54</f>
        <v>0</v>
      </c>
      <c r="F54">
        <f t="shared" si="4"/>
        <v>760</v>
      </c>
      <c r="G54">
        <f t="shared" si="5"/>
        <v>150</v>
      </c>
      <c r="H54" s="112"/>
      <c r="I54">
        <f>BRPL_EOD!AM54+BRPL_EOD!AN54</f>
        <v>123</v>
      </c>
      <c r="J54">
        <f>BYPL_EOD!AM54+BYPL_EOD!AN54</f>
        <v>0</v>
      </c>
      <c r="K54">
        <f>MES_EOD!AM54+MES_EOD!AN54</f>
        <v>0</v>
      </c>
      <c r="L54">
        <f>NDMC_EOD!AM54+NDMC_EOD!AN54</f>
        <v>27</v>
      </c>
      <c r="M54">
        <f>TPDDL_EOD!AM54+TPDDL_EOD!AN54</f>
        <v>0</v>
      </c>
      <c r="N54">
        <f t="shared" si="0"/>
        <v>150</v>
      </c>
      <c r="O54" s="112">
        <f t="shared" si="1"/>
        <v>0</v>
      </c>
      <c r="P54">
        <v>123</v>
      </c>
      <c r="Q54">
        <v>0</v>
      </c>
      <c r="R54">
        <v>0</v>
      </c>
      <c r="S54">
        <v>27</v>
      </c>
      <c r="T54">
        <v>0</v>
      </c>
      <c r="U54" s="114">
        <f t="shared" si="2"/>
        <v>150</v>
      </c>
      <c r="V54" s="112">
        <f t="shared" si="3"/>
        <v>0</v>
      </c>
      <c r="Y54">
        <f>BAWANA!BA54+BAWANA!BB54</f>
        <v>0</v>
      </c>
      <c r="Z54">
        <f>BAWANA!BH54+BAWANA!BI54</f>
        <v>0</v>
      </c>
      <c r="AA54">
        <f>BAWANA!AB54+BAWANA!AC54</f>
        <v>0</v>
      </c>
      <c r="AB54">
        <f>BAWANA!AI54+BAWANA!AJ54</f>
        <v>0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BAWANA!F55</f>
        <v>950</v>
      </c>
      <c r="C55">
        <f>BAWANA!G55</f>
        <v>0</v>
      </c>
      <c r="D55">
        <f>BAWANA!AP55</f>
        <v>150</v>
      </c>
      <c r="E55">
        <f>BAWANA!AQ55</f>
        <v>0</v>
      </c>
      <c r="F55">
        <f t="shared" si="4"/>
        <v>760</v>
      </c>
      <c r="G55">
        <f t="shared" si="5"/>
        <v>150</v>
      </c>
      <c r="H55" s="112"/>
      <c r="I55">
        <f>BRPL_EOD!AM55+BRPL_EOD!AN55</f>
        <v>123</v>
      </c>
      <c r="J55">
        <f>BYPL_EOD!AM55+BYPL_EOD!AN55</f>
        <v>0</v>
      </c>
      <c r="K55">
        <f>MES_EOD!AM55+MES_EOD!AN55</f>
        <v>0</v>
      </c>
      <c r="L55">
        <f>NDMC_EOD!AM55+NDMC_EOD!AN55</f>
        <v>27</v>
      </c>
      <c r="M55">
        <f>TPDDL_EOD!AM55+TPDDL_EOD!AN55</f>
        <v>0</v>
      </c>
      <c r="N55">
        <f t="shared" si="0"/>
        <v>150</v>
      </c>
      <c r="O55" s="112">
        <f t="shared" si="1"/>
        <v>0</v>
      </c>
      <c r="P55">
        <v>123</v>
      </c>
      <c r="Q55">
        <v>0</v>
      </c>
      <c r="R55">
        <v>0</v>
      </c>
      <c r="S55">
        <v>27</v>
      </c>
      <c r="T55">
        <v>0</v>
      </c>
      <c r="U55" s="114">
        <f t="shared" si="2"/>
        <v>150</v>
      </c>
      <c r="V55" s="112">
        <f t="shared" si="3"/>
        <v>0</v>
      </c>
      <c r="Y55">
        <f>BAWANA!BA55+BAWANA!BB55</f>
        <v>0</v>
      </c>
      <c r="Z55">
        <f>BAWANA!BH55+BAWANA!BI55</f>
        <v>0</v>
      </c>
      <c r="AA55">
        <f>BAWANA!AB55+BAWANA!AC55</f>
        <v>0</v>
      </c>
      <c r="AB55">
        <f>BAWANA!AI55+BAWANA!AJ55</f>
        <v>0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BAWANA!F56</f>
        <v>950</v>
      </c>
      <c r="C56">
        <f>BAWANA!G56</f>
        <v>0</v>
      </c>
      <c r="D56">
        <f>BAWANA!AP56</f>
        <v>148.72000000000003</v>
      </c>
      <c r="E56">
        <f>BAWANA!AQ56</f>
        <v>0</v>
      </c>
      <c r="F56">
        <f t="shared" si="4"/>
        <v>760</v>
      </c>
      <c r="G56">
        <f t="shared" si="5"/>
        <v>148.72000000000003</v>
      </c>
      <c r="H56" s="112"/>
      <c r="I56">
        <f>BRPL_EOD!AM56+BRPL_EOD!AN56</f>
        <v>123</v>
      </c>
      <c r="J56">
        <f>BYPL_EOD!AM56+BYPL_EOD!AN56</f>
        <v>1.44</v>
      </c>
      <c r="K56">
        <f>MES_EOD!AM56+MES_EOD!AN56</f>
        <v>0.15</v>
      </c>
      <c r="L56">
        <f>NDMC_EOD!AM56+NDMC_EOD!AN56</f>
        <v>22.39</v>
      </c>
      <c r="M56">
        <f>TPDDL_EOD!AM56+TPDDL_EOD!AN56</f>
        <v>1.74</v>
      </c>
      <c r="N56">
        <f t="shared" si="0"/>
        <v>148.72000000000003</v>
      </c>
      <c r="O56" s="112">
        <f t="shared" si="1"/>
        <v>0</v>
      </c>
      <c r="P56">
        <v>123</v>
      </c>
      <c r="Q56">
        <v>1.44</v>
      </c>
      <c r="R56">
        <v>0.15</v>
      </c>
      <c r="S56">
        <v>22.39</v>
      </c>
      <c r="T56">
        <v>1.74</v>
      </c>
      <c r="U56" s="114">
        <f t="shared" si="2"/>
        <v>148.72000000000003</v>
      </c>
      <c r="V56" s="112">
        <f t="shared" si="3"/>
        <v>0</v>
      </c>
      <c r="Y56">
        <f>BAWANA!BA56+BAWANA!BB56</f>
        <v>0.64</v>
      </c>
      <c r="Z56">
        <f>BAWANA!BH56+BAWANA!BI56</f>
        <v>0.64</v>
      </c>
      <c r="AA56">
        <f>BAWANA!AB56+BAWANA!AC56</f>
        <v>0.64</v>
      </c>
      <c r="AB56">
        <f>BAWANA!AI56+BAWANA!AJ56</f>
        <v>0.64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BAWANA!F57</f>
        <v>950</v>
      </c>
      <c r="C57">
        <f>BAWANA!G57</f>
        <v>0</v>
      </c>
      <c r="D57">
        <f>BAWANA!AP57</f>
        <v>148.62</v>
      </c>
      <c r="E57">
        <f>BAWANA!AQ57</f>
        <v>0</v>
      </c>
      <c r="F57">
        <f t="shared" si="4"/>
        <v>760</v>
      </c>
      <c r="G57">
        <f t="shared" si="5"/>
        <v>148.62</v>
      </c>
      <c r="H57" s="112"/>
      <c r="I57">
        <f>BRPL_EOD!AM57+BRPL_EOD!AN57</f>
        <v>135</v>
      </c>
      <c r="J57">
        <f>BYPL_EOD!AM57+BYPL_EOD!AN57</f>
        <v>1.56</v>
      </c>
      <c r="K57">
        <f>MES_EOD!AM57+MES_EOD!AN57</f>
        <v>0.16</v>
      </c>
      <c r="L57">
        <f>NDMC_EOD!AM57+NDMC_EOD!AN57</f>
        <v>10</v>
      </c>
      <c r="M57">
        <f>TPDDL_EOD!AM57+TPDDL_EOD!AN57</f>
        <v>1.89</v>
      </c>
      <c r="N57">
        <f t="shared" si="0"/>
        <v>148.60999999999999</v>
      </c>
      <c r="O57" s="112">
        <f t="shared" si="1"/>
        <v>1.0000000000019327E-2</v>
      </c>
      <c r="P57">
        <v>135.00908418006864</v>
      </c>
      <c r="Q57">
        <v>1.5601049727474601</v>
      </c>
      <c r="R57">
        <v>0.16001076643563691</v>
      </c>
      <c r="S57">
        <v>10.000672902227308</v>
      </c>
      <c r="T57">
        <v>1.890127178520961</v>
      </c>
      <c r="U57" s="114">
        <f t="shared" si="2"/>
        <v>148.62000000000003</v>
      </c>
      <c r="V57" s="112">
        <f t="shared" si="3"/>
        <v>0</v>
      </c>
      <c r="Y57">
        <f>BAWANA!BA57+BAWANA!BB57</f>
        <v>0.69</v>
      </c>
      <c r="Z57">
        <f>BAWANA!BH57+BAWANA!BI57</f>
        <v>0.69</v>
      </c>
      <c r="AA57">
        <f>BAWANA!AB57+BAWANA!AC57</f>
        <v>0.69</v>
      </c>
      <c r="AB57">
        <f>BAWANA!AI57+BAWANA!AJ57</f>
        <v>0.69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BAWANA!F58</f>
        <v>950</v>
      </c>
      <c r="C58">
        <f>BAWANA!G58</f>
        <v>0</v>
      </c>
      <c r="D58">
        <f>BAWANA!AP58</f>
        <v>148.62</v>
      </c>
      <c r="E58">
        <f>BAWANA!AQ58</f>
        <v>0</v>
      </c>
      <c r="F58">
        <f t="shared" si="4"/>
        <v>760</v>
      </c>
      <c r="G58">
        <f t="shared" si="5"/>
        <v>148.62</v>
      </c>
      <c r="H58" s="112"/>
      <c r="I58">
        <f>BRPL_EOD!AM58+BRPL_EOD!AN58</f>
        <v>135</v>
      </c>
      <c r="J58">
        <f>BYPL_EOD!AM58+BYPL_EOD!AN58</f>
        <v>1.56</v>
      </c>
      <c r="K58">
        <f>MES_EOD!AM58+MES_EOD!AN58</f>
        <v>0.16</v>
      </c>
      <c r="L58">
        <f>NDMC_EOD!AM58+NDMC_EOD!AN58</f>
        <v>10</v>
      </c>
      <c r="M58">
        <f>TPDDL_EOD!AM58+TPDDL_EOD!AN58</f>
        <v>1.89</v>
      </c>
      <c r="N58">
        <f t="shared" si="0"/>
        <v>148.60999999999999</v>
      </c>
      <c r="O58" s="112">
        <f t="shared" si="1"/>
        <v>1.0000000000019327E-2</v>
      </c>
      <c r="P58">
        <v>135.00908418006864</v>
      </c>
      <c r="Q58">
        <v>1.5601049727474601</v>
      </c>
      <c r="R58">
        <v>0.16001076643563691</v>
      </c>
      <c r="S58">
        <v>10.000672902227308</v>
      </c>
      <c r="T58">
        <v>1.890127178520961</v>
      </c>
      <c r="U58" s="114">
        <f t="shared" si="2"/>
        <v>148.62000000000003</v>
      </c>
      <c r="V58" s="112">
        <f t="shared" si="3"/>
        <v>0</v>
      </c>
      <c r="Y58">
        <f>BAWANA!BA58+BAWANA!BB58</f>
        <v>0.69</v>
      </c>
      <c r="Z58">
        <f>BAWANA!BH58+BAWANA!BI58</f>
        <v>0.69</v>
      </c>
      <c r="AA58">
        <f>BAWANA!AB58+BAWANA!AC58</f>
        <v>0.69</v>
      </c>
      <c r="AB58">
        <f>BAWANA!AI58+BAWANA!AJ58</f>
        <v>0.69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BAWANA!F59</f>
        <v>950</v>
      </c>
      <c r="C59">
        <f>BAWANA!G59</f>
        <v>0</v>
      </c>
      <c r="D59">
        <f>BAWANA!AP59</f>
        <v>148.62</v>
      </c>
      <c r="E59">
        <f>BAWANA!AQ59</f>
        <v>0</v>
      </c>
      <c r="F59">
        <f t="shared" si="4"/>
        <v>760</v>
      </c>
      <c r="G59">
        <f t="shared" si="5"/>
        <v>148.62</v>
      </c>
      <c r="H59" s="112"/>
      <c r="I59">
        <f>BRPL_EOD!AM59+BRPL_EOD!AN59</f>
        <v>135</v>
      </c>
      <c r="J59">
        <f>BYPL_EOD!AM59+BYPL_EOD!AN59</f>
        <v>1.56</v>
      </c>
      <c r="K59">
        <f>MES_EOD!AM59+MES_EOD!AN59</f>
        <v>0.16</v>
      </c>
      <c r="L59">
        <f>NDMC_EOD!AM59+NDMC_EOD!AN59</f>
        <v>10</v>
      </c>
      <c r="M59">
        <f>TPDDL_EOD!AM59+TPDDL_EOD!AN59</f>
        <v>1.89</v>
      </c>
      <c r="N59">
        <f t="shared" si="0"/>
        <v>148.60999999999999</v>
      </c>
      <c r="O59" s="112">
        <f t="shared" si="1"/>
        <v>1.0000000000019327E-2</v>
      </c>
      <c r="P59">
        <v>135.00908418006864</v>
      </c>
      <c r="Q59">
        <v>1.5601049727474601</v>
      </c>
      <c r="R59">
        <v>0.16001076643563691</v>
      </c>
      <c r="S59">
        <v>10.000672902227308</v>
      </c>
      <c r="T59">
        <v>1.890127178520961</v>
      </c>
      <c r="U59" s="114">
        <f t="shared" si="2"/>
        <v>148.62000000000003</v>
      </c>
      <c r="V59" s="112">
        <f t="shared" si="3"/>
        <v>0</v>
      </c>
      <c r="Y59">
        <f>BAWANA!BA59+BAWANA!BB59</f>
        <v>0.69</v>
      </c>
      <c r="Z59">
        <f>BAWANA!BH59+BAWANA!BI59</f>
        <v>0.69</v>
      </c>
      <c r="AA59">
        <f>BAWANA!AB59+BAWANA!AC59</f>
        <v>0.69</v>
      </c>
      <c r="AB59">
        <f>BAWANA!AI59+BAWANA!AJ59</f>
        <v>0.69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BAWANA!F60</f>
        <v>950</v>
      </c>
      <c r="C60">
        <f>BAWANA!G60</f>
        <v>0</v>
      </c>
      <c r="D60">
        <f>BAWANA!AP60</f>
        <v>148.62</v>
      </c>
      <c r="E60">
        <f>BAWANA!AQ60</f>
        <v>0</v>
      </c>
      <c r="F60">
        <f t="shared" si="4"/>
        <v>760</v>
      </c>
      <c r="G60">
        <f t="shared" si="5"/>
        <v>148.62</v>
      </c>
      <c r="H60" s="112"/>
      <c r="I60">
        <f>BRPL_EOD!AM60+BRPL_EOD!AN60</f>
        <v>135</v>
      </c>
      <c r="J60">
        <f>BYPL_EOD!AM60+BYPL_EOD!AN60</f>
        <v>1.56</v>
      </c>
      <c r="K60">
        <f>MES_EOD!AM60+MES_EOD!AN60</f>
        <v>0.16</v>
      </c>
      <c r="L60">
        <f>NDMC_EOD!AM60+NDMC_EOD!AN60</f>
        <v>10</v>
      </c>
      <c r="M60">
        <f>TPDDL_EOD!AM60+TPDDL_EOD!AN60</f>
        <v>1.89</v>
      </c>
      <c r="N60">
        <f t="shared" si="0"/>
        <v>148.60999999999999</v>
      </c>
      <c r="O60" s="112">
        <f t="shared" si="1"/>
        <v>1.0000000000019327E-2</v>
      </c>
      <c r="P60">
        <v>135.00908418006864</v>
      </c>
      <c r="Q60">
        <v>1.5601049727474601</v>
      </c>
      <c r="R60">
        <v>0.16001076643563691</v>
      </c>
      <c r="S60">
        <v>10.000672902227308</v>
      </c>
      <c r="T60">
        <v>1.890127178520961</v>
      </c>
      <c r="U60" s="114">
        <f t="shared" si="2"/>
        <v>148.62000000000003</v>
      </c>
      <c r="V60" s="112">
        <f t="shared" si="3"/>
        <v>0</v>
      </c>
      <c r="Y60">
        <f>BAWANA!BA60+BAWANA!BB60</f>
        <v>0.69</v>
      </c>
      <c r="Z60">
        <f>BAWANA!BH60+BAWANA!BI60</f>
        <v>0.69</v>
      </c>
      <c r="AA60">
        <f>BAWANA!AB60+BAWANA!AC60</f>
        <v>0.69</v>
      </c>
      <c r="AB60">
        <f>BAWANA!AI60+BAWANA!AJ60</f>
        <v>0.69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BAWANA!F61</f>
        <v>950</v>
      </c>
      <c r="C61">
        <f>BAWANA!G61</f>
        <v>0</v>
      </c>
      <c r="D61">
        <f>BAWANA!AP61</f>
        <v>148.62</v>
      </c>
      <c r="E61">
        <f>BAWANA!AQ61</f>
        <v>0</v>
      </c>
      <c r="F61">
        <f t="shared" si="4"/>
        <v>760</v>
      </c>
      <c r="G61">
        <f t="shared" si="5"/>
        <v>148.62</v>
      </c>
      <c r="H61" s="112"/>
      <c r="I61">
        <f>BRPL_EOD!AM61+BRPL_EOD!AN61</f>
        <v>135</v>
      </c>
      <c r="J61">
        <f>BYPL_EOD!AM61+BYPL_EOD!AN61</f>
        <v>1.56</v>
      </c>
      <c r="K61">
        <f>MES_EOD!AM61+MES_EOD!AN61</f>
        <v>0.16</v>
      </c>
      <c r="L61">
        <f>NDMC_EOD!AM61+NDMC_EOD!AN61</f>
        <v>10</v>
      </c>
      <c r="M61">
        <f>TPDDL_EOD!AM61+TPDDL_EOD!AN61</f>
        <v>1.89</v>
      </c>
      <c r="N61">
        <f t="shared" si="0"/>
        <v>148.60999999999999</v>
      </c>
      <c r="O61" s="112">
        <f t="shared" si="1"/>
        <v>1.0000000000019327E-2</v>
      </c>
      <c r="P61">
        <v>135.00908418006864</v>
      </c>
      <c r="Q61">
        <v>1.5601049727474601</v>
      </c>
      <c r="R61">
        <v>0.16001076643563691</v>
      </c>
      <c r="S61">
        <v>10.000672902227308</v>
      </c>
      <c r="T61">
        <v>1.890127178520961</v>
      </c>
      <c r="U61" s="114">
        <f t="shared" si="2"/>
        <v>148.62000000000003</v>
      </c>
      <c r="V61" s="112">
        <f t="shared" si="3"/>
        <v>0</v>
      </c>
      <c r="Y61">
        <f>BAWANA!BA61+BAWANA!BB61</f>
        <v>0.69</v>
      </c>
      <c r="Z61">
        <f>BAWANA!BH61+BAWANA!BI61</f>
        <v>0.69</v>
      </c>
      <c r="AA61">
        <f>BAWANA!AB61+BAWANA!AC61</f>
        <v>0.69</v>
      </c>
      <c r="AB61">
        <f>BAWANA!AI61+BAWANA!AJ61</f>
        <v>0.69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BAWANA!F62</f>
        <v>950</v>
      </c>
      <c r="C62">
        <f>BAWANA!G62</f>
        <v>0</v>
      </c>
      <c r="D62">
        <f>BAWANA!AP62</f>
        <v>148.62</v>
      </c>
      <c r="E62">
        <f>BAWANA!AQ62</f>
        <v>0</v>
      </c>
      <c r="F62">
        <f t="shared" si="4"/>
        <v>760</v>
      </c>
      <c r="G62">
        <f t="shared" si="5"/>
        <v>148.62</v>
      </c>
      <c r="H62" s="112"/>
      <c r="I62">
        <f>BRPL_EOD!AM62+BRPL_EOD!AN62</f>
        <v>135</v>
      </c>
      <c r="J62">
        <f>BYPL_EOD!AM62+BYPL_EOD!AN62</f>
        <v>1.56</v>
      </c>
      <c r="K62">
        <f>MES_EOD!AM62+MES_EOD!AN62</f>
        <v>0.16</v>
      </c>
      <c r="L62">
        <f>NDMC_EOD!AM62+NDMC_EOD!AN62</f>
        <v>10</v>
      </c>
      <c r="M62">
        <f>TPDDL_EOD!AM62+TPDDL_EOD!AN62</f>
        <v>1.89</v>
      </c>
      <c r="N62">
        <f t="shared" si="0"/>
        <v>148.60999999999999</v>
      </c>
      <c r="O62" s="112">
        <f t="shared" si="1"/>
        <v>1.0000000000019327E-2</v>
      </c>
      <c r="P62">
        <v>135.00908418006864</v>
      </c>
      <c r="Q62">
        <v>1.5601049727474601</v>
      </c>
      <c r="R62">
        <v>0.16001076643563691</v>
      </c>
      <c r="S62">
        <v>10.000672902227308</v>
      </c>
      <c r="T62">
        <v>1.890127178520961</v>
      </c>
      <c r="U62" s="114">
        <f t="shared" si="2"/>
        <v>148.62000000000003</v>
      </c>
      <c r="V62" s="112">
        <f t="shared" si="3"/>
        <v>0</v>
      </c>
      <c r="Y62">
        <f>BAWANA!BA62+BAWANA!BB62</f>
        <v>0.69</v>
      </c>
      <c r="Z62">
        <f>BAWANA!BH62+BAWANA!BI62</f>
        <v>0.69</v>
      </c>
      <c r="AA62">
        <f>BAWANA!AB62+BAWANA!AC62</f>
        <v>0.69</v>
      </c>
      <c r="AB62">
        <f>BAWANA!AI62+BAWANA!AJ62</f>
        <v>0.69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BAWANA!F63</f>
        <v>950</v>
      </c>
      <c r="C63">
        <f>BAWANA!G63</f>
        <v>0</v>
      </c>
      <c r="D63">
        <f>BAWANA!AP63</f>
        <v>150</v>
      </c>
      <c r="E63">
        <f>BAWANA!AQ63</f>
        <v>0</v>
      </c>
      <c r="F63">
        <f t="shared" si="4"/>
        <v>760</v>
      </c>
      <c r="G63">
        <f t="shared" si="5"/>
        <v>150</v>
      </c>
      <c r="H63" s="112"/>
      <c r="I63">
        <f>BRPL_EOD!AM63+BRPL_EOD!AN63</f>
        <v>140</v>
      </c>
      <c r="J63">
        <f>BYPL_EOD!AM63+BYPL_EOD!AN63</f>
        <v>0</v>
      </c>
      <c r="K63">
        <f>MES_EOD!AM63+MES_EOD!AN63</f>
        <v>0</v>
      </c>
      <c r="L63">
        <f>NDMC_EOD!AM63+NDMC_EOD!AN63</f>
        <v>10</v>
      </c>
      <c r="M63">
        <f>TPDDL_EOD!AM63+TPDDL_EOD!AN63</f>
        <v>0</v>
      </c>
      <c r="N63">
        <f t="shared" si="0"/>
        <v>150</v>
      </c>
      <c r="O63" s="112">
        <f t="shared" si="1"/>
        <v>0</v>
      </c>
      <c r="P63">
        <v>140</v>
      </c>
      <c r="Q63">
        <v>0</v>
      </c>
      <c r="R63">
        <v>0</v>
      </c>
      <c r="S63">
        <v>10</v>
      </c>
      <c r="T63">
        <v>0</v>
      </c>
      <c r="U63" s="114">
        <f t="shared" si="2"/>
        <v>150</v>
      </c>
      <c r="V63" s="112">
        <f t="shared" si="3"/>
        <v>0</v>
      </c>
      <c r="Y63">
        <f>BAWANA!BA63+BAWANA!BB63</f>
        <v>0</v>
      </c>
      <c r="Z63">
        <f>BAWANA!BH63+BAWANA!BI63</f>
        <v>0</v>
      </c>
      <c r="AA63">
        <f>BAWANA!AB63+BAWANA!AC63</f>
        <v>0</v>
      </c>
      <c r="AB63">
        <f>BAWANA!AI63+BAWANA!AJ63</f>
        <v>0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BAWANA!F64</f>
        <v>950</v>
      </c>
      <c r="C64">
        <f>BAWANA!G64</f>
        <v>0</v>
      </c>
      <c r="D64">
        <f>BAWANA!AP64</f>
        <v>150</v>
      </c>
      <c r="E64">
        <f>BAWANA!AQ64</f>
        <v>0</v>
      </c>
      <c r="F64">
        <f t="shared" si="4"/>
        <v>760</v>
      </c>
      <c r="G64">
        <f t="shared" si="5"/>
        <v>150</v>
      </c>
      <c r="H64" s="112"/>
      <c r="I64">
        <f>BRPL_EOD!AM64+BRPL_EOD!AN64</f>
        <v>140</v>
      </c>
      <c r="J64">
        <f>BYPL_EOD!AM64+BYPL_EOD!AN64</f>
        <v>0</v>
      </c>
      <c r="K64">
        <f>MES_EOD!AM64+MES_EOD!AN64</f>
        <v>0</v>
      </c>
      <c r="L64">
        <f>NDMC_EOD!AM64+NDMC_EOD!AN64</f>
        <v>10</v>
      </c>
      <c r="M64">
        <f>TPDDL_EOD!AM64+TPDDL_EOD!AN64</f>
        <v>0</v>
      </c>
      <c r="N64">
        <f t="shared" si="0"/>
        <v>150</v>
      </c>
      <c r="O64" s="112">
        <f t="shared" si="1"/>
        <v>0</v>
      </c>
      <c r="P64">
        <v>140</v>
      </c>
      <c r="Q64">
        <v>0</v>
      </c>
      <c r="R64">
        <v>0</v>
      </c>
      <c r="S64">
        <v>10</v>
      </c>
      <c r="T64">
        <v>0</v>
      </c>
      <c r="U64" s="114">
        <f t="shared" si="2"/>
        <v>150</v>
      </c>
      <c r="V64" s="112">
        <f t="shared" si="3"/>
        <v>0</v>
      </c>
      <c r="Y64">
        <f>BAWANA!BA64+BAWANA!BB64</f>
        <v>0</v>
      </c>
      <c r="Z64">
        <f>BAWANA!BH64+BAWANA!BI64</f>
        <v>0</v>
      </c>
      <c r="AA64">
        <f>BAWANA!AB64+BAWANA!AC64</f>
        <v>0</v>
      </c>
      <c r="AB64">
        <f>BAWANA!AI64+BAWANA!AJ64</f>
        <v>0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BAWANA!F65</f>
        <v>950</v>
      </c>
      <c r="C65">
        <f>BAWANA!G65</f>
        <v>0</v>
      </c>
      <c r="D65">
        <f>BAWANA!AP65</f>
        <v>150</v>
      </c>
      <c r="E65">
        <f>BAWANA!AQ65</f>
        <v>0</v>
      </c>
      <c r="F65">
        <f t="shared" si="4"/>
        <v>760</v>
      </c>
      <c r="G65">
        <f t="shared" si="5"/>
        <v>150</v>
      </c>
      <c r="H65" s="112"/>
      <c r="I65">
        <f>BRPL_EOD!AM65+BRPL_EOD!AN65</f>
        <v>140</v>
      </c>
      <c r="J65">
        <f>BYPL_EOD!AM65+BYPL_EOD!AN65</f>
        <v>0</v>
      </c>
      <c r="K65">
        <f>MES_EOD!AM65+MES_EOD!AN65</f>
        <v>0</v>
      </c>
      <c r="L65">
        <f>NDMC_EOD!AM65+NDMC_EOD!AN65</f>
        <v>10</v>
      </c>
      <c r="M65">
        <f>TPDDL_EOD!AM65+TPDDL_EOD!AN65</f>
        <v>0</v>
      </c>
      <c r="N65">
        <f t="shared" si="0"/>
        <v>150</v>
      </c>
      <c r="O65" s="112">
        <f t="shared" si="1"/>
        <v>0</v>
      </c>
      <c r="P65">
        <v>140</v>
      </c>
      <c r="Q65">
        <v>0</v>
      </c>
      <c r="R65">
        <v>0</v>
      </c>
      <c r="S65">
        <v>10</v>
      </c>
      <c r="T65">
        <v>0</v>
      </c>
      <c r="U65" s="114">
        <f t="shared" si="2"/>
        <v>150</v>
      </c>
      <c r="V65" s="112">
        <f t="shared" si="3"/>
        <v>0</v>
      </c>
      <c r="Y65">
        <f>BAWANA!BA65+BAWANA!BB65</f>
        <v>0</v>
      </c>
      <c r="Z65">
        <f>BAWANA!BH65+BAWANA!BI65</f>
        <v>0</v>
      </c>
      <c r="AA65">
        <f>BAWANA!AB65+BAWANA!AC65</f>
        <v>0</v>
      </c>
      <c r="AB65">
        <f>BAWANA!AI65+BAWANA!AJ65</f>
        <v>0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BAWANA!F66</f>
        <v>950</v>
      </c>
      <c r="C66">
        <f>BAWANA!G66</f>
        <v>0</v>
      </c>
      <c r="D66">
        <f>BAWANA!AP66</f>
        <v>150</v>
      </c>
      <c r="E66">
        <f>BAWANA!AQ66</f>
        <v>0</v>
      </c>
      <c r="F66">
        <f t="shared" si="4"/>
        <v>760</v>
      </c>
      <c r="G66">
        <f t="shared" si="5"/>
        <v>150</v>
      </c>
      <c r="H66" s="112"/>
      <c r="I66">
        <f>BRPL_EOD!AM66+BRPL_EOD!AN66</f>
        <v>140</v>
      </c>
      <c r="J66">
        <f>BYPL_EOD!AM66+BYPL_EOD!AN66</f>
        <v>0</v>
      </c>
      <c r="K66">
        <f>MES_EOD!AM66+MES_EOD!AN66</f>
        <v>0</v>
      </c>
      <c r="L66">
        <f>NDMC_EOD!AM66+NDMC_EOD!AN66</f>
        <v>10</v>
      </c>
      <c r="M66">
        <f>TPDDL_EOD!AM66+TPDDL_EOD!AN66</f>
        <v>0</v>
      </c>
      <c r="N66">
        <f t="shared" si="0"/>
        <v>150</v>
      </c>
      <c r="O66" s="112">
        <f t="shared" si="1"/>
        <v>0</v>
      </c>
      <c r="P66">
        <v>140</v>
      </c>
      <c r="Q66">
        <v>0</v>
      </c>
      <c r="R66">
        <v>0</v>
      </c>
      <c r="S66">
        <v>10</v>
      </c>
      <c r="T66">
        <v>0</v>
      </c>
      <c r="U66" s="114">
        <f t="shared" si="2"/>
        <v>150</v>
      </c>
      <c r="V66" s="112">
        <f t="shared" si="3"/>
        <v>0</v>
      </c>
      <c r="Y66">
        <f>BAWANA!BA66+BAWANA!BB66</f>
        <v>0</v>
      </c>
      <c r="Z66">
        <f>BAWANA!BH66+BAWANA!BI66</f>
        <v>0</v>
      </c>
      <c r="AA66">
        <f>BAWANA!AB66+BAWANA!AC66</f>
        <v>0</v>
      </c>
      <c r="AB66">
        <f>BAWANA!AI66+BAWANA!AJ66</f>
        <v>0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BAWANA!F67</f>
        <v>950</v>
      </c>
      <c r="C67">
        <f>BAWANA!G67</f>
        <v>0</v>
      </c>
      <c r="D67">
        <f>BAWANA!AP67</f>
        <v>150</v>
      </c>
      <c r="E67">
        <f>BAWANA!AQ67</f>
        <v>0</v>
      </c>
      <c r="F67">
        <f t="shared" si="4"/>
        <v>760</v>
      </c>
      <c r="G67">
        <f t="shared" si="5"/>
        <v>150</v>
      </c>
      <c r="H67" s="112"/>
      <c r="I67">
        <f>BRPL_EOD!AM67+BRPL_EOD!AN67</f>
        <v>140</v>
      </c>
      <c r="J67">
        <f>BYPL_EOD!AM67+BYPL_EOD!AN67</f>
        <v>0</v>
      </c>
      <c r="K67">
        <f>MES_EOD!AM67+MES_EOD!AN67</f>
        <v>0</v>
      </c>
      <c r="L67">
        <f>NDMC_EOD!AM67+NDMC_EOD!AN67</f>
        <v>10</v>
      </c>
      <c r="M67">
        <f>TPDDL_EOD!AM67+TPDDL_EOD!AN67</f>
        <v>0</v>
      </c>
      <c r="N67">
        <f t="shared" ref="N67:N98" si="7">SUM(I67:M67)</f>
        <v>150</v>
      </c>
      <c r="O67" s="112">
        <f t="shared" ref="O67:O98" si="8">G67-N67</f>
        <v>0</v>
      </c>
      <c r="P67">
        <v>140</v>
      </c>
      <c r="Q67">
        <v>0</v>
      </c>
      <c r="R67">
        <v>0</v>
      </c>
      <c r="S67">
        <v>10</v>
      </c>
      <c r="T67">
        <v>0</v>
      </c>
      <c r="U67" s="114">
        <f t="shared" ref="U67:U98" si="9">SUM(P67:T67)</f>
        <v>150</v>
      </c>
      <c r="V67" s="112">
        <f t="shared" ref="V67:V99" si="10">G67-U67</f>
        <v>0</v>
      </c>
      <c r="Y67">
        <f>BAWANA!BA67+BAWANA!BB67</f>
        <v>0</v>
      </c>
      <c r="Z67">
        <f>BAWANA!BH67+BAWANA!BI67</f>
        <v>0</v>
      </c>
      <c r="AA67">
        <f>BAWANA!AB67+BAWANA!AC67</f>
        <v>0</v>
      </c>
      <c r="AB67">
        <f>BAWANA!AI67+BAWANA!AJ67</f>
        <v>0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BAWANA!F68</f>
        <v>950</v>
      </c>
      <c r="C68">
        <f>BAWANA!G68</f>
        <v>0</v>
      </c>
      <c r="D68">
        <f>BAWANA!AP68</f>
        <v>150</v>
      </c>
      <c r="E68">
        <f>BAWANA!AQ68</f>
        <v>0</v>
      </c>
      <c r="F68">
        <f t="shared" ref="F68:F98" si="11">(B68+C68)*0.8</f>
        <v>760</v>
      </c>
      <c r="G68">
        <f t="shared" ref="G68:G98" si="12">(D68+E68)</f>
        <v>150</v>
      </c>
      <c r="H68" s="112"/>
      <c r="I68">
        <f>BRPL_EOD!AM68+BRPL_EOD!AN68</f>
        <v>140</v>
      </c>
      <c r="J68">
        <f>BYPL_EOD!AM68+BYPL_EOD!AN68</f>
        <v>0</v>
      </c>
      <c r="K68">
        <f>MES_EOD!AM68+MES_EOD!AN68</f>
        <v>0</v>
      </c>
      <c r="L68">
        <f>NDMC_EOD!AM68+NDMC_EOD!AN68</f>
        <v>10</v>
      </c>
      <c r="M68">
        <f>TPDDL_EOD!AM68+TPDDL_EOD!AN68</f>
        <v>0</v>
      </c>
      <c r="N68">
        <f t="shared" si="7"/>
        <v>150</v>
      </c>
      <c r="O68" s="112">
        <f t="shared" si="8"/>
        <v>0</v>
      </c>
      <c r="P68">
        <v>140</v>
      </c>
      <c r="Q68">
        <v>0</v>
      </c>
      <c r="R68">
        <v>0</v>
      </c>
      <c r="S68">
        <v>10</v>
      </c>
      <c r="T68">
        <v>0</v>
      </c>
      <c r="U68" s="114">
        <f t="shared" si="9"/>
        <v>150</v>
      </c>
      <c r="V68" s="112">
        <f t="shared" si="10"/>
        <v>0</v>
      </c>
      <c r="Y68">
        <f>BAWANA!BA68+BAWANA!BB68</f>
        <v>0</v>
      </c>
      <c r="Z68">
        <f>BAWANA!BH68+BAWANA!BI68</f>
        <v>0</v>
      </c>
      <c r="AA68">
        <f>BAWANA!AB68+BAWANA!AC68</f>
        <v>0</v>
      </c>
      <c r="AB68">
        <f>BAWANA!AI68+BAWANA!AJ68</f>
        <v>0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BAWANA!F69</f>
        <v>950</v>
      </c>
      <c r="C69">
        <f>BAWANA!G69</f>
        <v>0</v>
      </c>
      <c r="D69">
        <f>BAWANA!AP69</f>
        <v>150</v>
      </c>
      <c r="E69">
        <f>BAWANA!AQ69</f>
        <v>0</v>
      </c>
      <c r="F69">
        <f t="shared" si="11"/>
        <v>760</v>
      </c>
      <c r="G69">
        <f t="shared" si="12"/>
        <v>150</v>
      </c>
      <c r="H69" s="112"/>
      <c r="I69">
        <f>BRPL_EOD!AM69+BRPL_EOD!AN69</f>
        <v>140</v>
      </c>
      <c r="J69">
        <f>BYPL_EOD!AM69+BYPL_EOD!AN69</f>
        <v>0</v>
      </c>
      <c r="K69">
        <f>MES_EOD!AM69+MES_EOD!AN69</f>
        <v>0</v>
      </c>
      <c r="L69">
        <f>NDMC_EOD!AM69+NDMC_EOD!AN69</f>
        <v>10</v>
      </c>
      <c r="M69">
        <f>TPDDL_EOD!AM69+TPDDL_EOD!AN69</f>
        <v>0</v>
      </c>
      <c r="N69">
        <f t="shared" si="7"/>
        <v>150</v>
      </c>
      <c r="O69" s="112">
        <f t="shared" si="8"/>
        <v>0</v>
      </c>
      <c r="P69">
        <v>140</v>
      </c>
      <c r="Q69">
        <v>0</v>
      </c>
      <c r="R69">
        <v>0</v>
      </c>
      <c r="S69">
        <v>10</v>
      </c>
      <c r="T69">
        <v>0</v>
      </c>
      <c r="U69" s="114">
        <f t="shared" si="9"/>
        <v>150</v>
      </c>
      <c r="V69" s="112">
        <f t="shared" si="10"/>
        <v>0</v>
      </c>
      <c r="Y69">
        <f>BAWANA!BA69+BAWANA!BB69</f>
        <v>0</v>
      </c>
      <c r="Z69">
        <f>BAWANA!BH69+BAWANA!BI69</f>
        <v>0</v>
      </c>
      <c r="AA69">
        <f>BAWANA!AB69+BAWANA!AC69</f>
        <v>0</v>
      </c>
      <c r="AB69">
        <f>BAWANA!AI69+BAWANA!AJ69</f>
        <v>0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BAWANA!F70</f>
        <v>950</v>
      </c>
      <c r="C70">
        <f>BAWANA!G70</f>
        <v>0</v>
      </c>
      <c r="D70">
        <f>BAWANA!AP70</f>
        <v>150</v>
      </c>
      <c r="E70">
        <f>BAWANA!AQ70</f>
        <v>0</v>
      </c>
      <c r="F70">
        <f t="shared" si="11"/>
        <v>760</v>
      </c>
      <c r="G70">
        <f t="shared" si="12"/>
        <v>150</v>
      </c>
      <c r="H70" s="112"/>
      <c r="I70">
        <f>BRPL_EOD!AM70+BRPL_EOD!AN70</f>
        <v>140</v>
      </c>
      <c r="J70">
        <f>BYPL_EOD!AM70+BYPL_EOD!AN70</f>
        <v>0</v>
      </c>
      <c r="K70">
        <f>MES_EOD!AM70+MES_EOD!AN70</f>
        <v>0</v>
      </c>
      <c r="L70">
        <f>NDMC_EOD!AM70+NDMC_EOD!AN70</f>
        <v>10</v>
      </c>
      <c r="M70">
        <f>TPDDL_EOD!AM70+TPDDL_EOD!AN70</f>
        <v>0</v>
      </c>
      <c r="N70">
        <f t="shared" si="7"/>
        <v>150</v>
      </c>
      <c r="O70" s="112">
        <f t="shared" si="8"/>
        <v>0</v>
      </c>
      <c r="P70">
        <v>140</v>
      </c>
      <c r="Q70">
        <v>0</v>
      </c>
      <c r="R70">
        <v>0</v>
      </c>
      <c r="S70">
        <v>10</v>
      </c>
      <c r="T70">
        <v>0</v>
      </c>
      <c r="U70" s="114">
        <f t="shared" si="9"/>
        <v>150</v>
      </c>
      <c r="V70" s="112">
        <f t="shared" si="10"/>
        <v>0</v>
      </c>
      <c r="Y70">
        <f>BAWANA!BA70+BAWANA!BB70</f>
        <v>0</v>
      </c>
      <c r="Z70">
        <f>BAWANA!BH70+BAWANA!BI70</f>
        <v>0</v>
      </c>
      <c r="AA70">
        <f>BAWANA!AB70+BAWANA!AC70</f>
        <v>0</v>
      </c>
      <c r="AB70">
        <f>BAWANA!AI70+BAWANA!AJ70</f>
        <v>0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BAWANA!F71</f>
        <v>950</v>
      </c>
      <c r="C71">
        <f>BAWANA!G71</f>
        <v>0</v>
      </c>
      <c r="D71">
        <f>BAWANA!AP71</f>
        <v>210</v>
      </c>
      <c r="E71">
        <f>BAWANA!AQ71</f>
        <v>0</v>
      </c>
      <c r="F71">
        <f t="shared" si="11"/>
        <v>760</v>
      </c>
      <c r="G71">
        <f t="shared" si="12"/>
        <v>210</v>
      </c>
      <c r="H71" s="112"/>
      <c r="I71">
        <f>BRPL_EOD!AM71+BRPL_EOD!AN71</f>
        <v>200</v>
      </c>
      <c r="J71">
        <f>BYPL_EOD!AM71+BYPL_EOD!AN71</f>
        <v>0</v>
      </c>
      <c r="K71">
        <f>MES_EOD!AM71+MES_EOD!AN71</f>
        <v>0</v>
      </c>
      <c r="L71">
        <f>NDMC_EOD!AM71+NDMC_EOD!AN71</f>
        <v>10</v>
      </c>
      <c r="M71">
        <f>TPDDL_EOD!AM71+TPDDL_EOD!AN71</f>
        <v>0</v>
      </c>
      <c r="N71">
        <f t="shared" si="7"/>
        <v>210</v>
      </c>
      <c r="O71" s="112">
        <f t="shared" si="8"/>
        <v>0</v>
      </c>
      <c r="P71">
        <v>200</v>
      </c>
      <c r="Q71">
        <v>0</v>
      </c>
      <c r="R71">
        <v>0</v>
      </c>
      <c r="S71">
        <v>10</v>
      </c>
      <c r="T71">
        <v>0</v>
      </c>
      <c r="U71" s="114">
        <f t="shared" si="9"/>
        <v>210</v>
      </c>
      <c r="V71" s="112">
        <f t="shared" si="10"/>
        <v>0</v>
      </c>
      <c r="Y71">
        <f>BAWANA!BA71+BAWANA!BB71</f>
        <v>0</v>
      </c>
      <c r="Z71">
        <f>BAWANA!BH71+BAWANA!BI71</f>
        <v>0</v>
      </c>
      <c r="AA71">
        <f>BAWANA!AB71+BAWANA!AC71</f>
        <v>0</v>
      </c>
      <c r="AB71">
        <f>BAWANA!AI71+BAWANA!AJ71</f>
        <v>0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BAWANA!F72</f>
        <v>950</v>
      </c>
      <c r="C72">
        <f>BAWANA!G72</f>
        <v>0</v>
      </c>
      <c r="D72">
        <f>BAWANA!AP72</f>
        <v>240</v>
      </c>
      <c r="E72">
        <f>BAWANA!AQ72</f>
        <v>0</v>
      </c>
      <c r="F72">
        <f t="shared" si="11"/>
        <v>760</v>
      </c>
      <c r="G72">
        <f t="shared" si="12"/>
        <v>240</v>
      </c>
      <c r="H72" s="112"/>
      <c r="I72">
        <f>BRPL_EOD!AM72+BRPL_EOD!AN72</f>
        <v>232</v>
      </c>
      <c r="J72">
        <f>BYPL_EOD!AM72+BYPL_EOD!AN72</f>
        <v>0</v>
      </c>
      <c r="K72">
        <f>MES_EOD!AM72+MES_EOD!AN72</f>
        <v>0</v>
      </c>
      <c r="L72">
        <f>NDMC_EOD!AM72+NDMC_EOD!AN72</f>
        <v>8</v>
      </c>
      <c r="M72">
        <f>TPDDL_EOD!AM72+TPDDL_EOD!AN72</f>
        <v>0</v>
      </c>
      <c r="N72">
        <f t="shared" si="7"/>
        <v>240</v>
      </c>
      <c r="O72" s="112">
        <f t="shared" si="8"/>
        <v>0</v>
      </c>
      <c r="P72">
        <v>232</v>
      </c>
      <c r="Q72">
        <v>0</v>
      </c>
      <c r="R72">
        <v>0</v>
      </c>
      <c r="S72">
        <v>8</v>
      </c>
      <c r="T72">
        <v>0</v>
      </c>
      <c r="U72" s="114">
        <f t="shared" si="9"/>
        <v>240</v>
      </c>
      <c r="V72" s="112">
        <f t="shared" si="10"/>
        <v>0</v>
      </c>
      <c r="Y72">
        <f>BAWANA!BA72+BAWANA!BB72</f>
        <v>0</v>
      </c>
      <c r="Z72">
        <f>BAWANA!BH72+BAWANA!BI72</f>
        <v>0</v>
      </c>
      <c r="AA72">
        <f>BAWANA!AB72+BAWANA!AC72</f>
        <v>0</v>
      </c>
      <c r="AB72">
        <f>BAWANA!AI72+BAWANA!AJ72</f>
        <v>0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BAWANA!F73</f>
        <v>950</v>
      </c>
      <c r="C73">
        <f>BAWANA!G73</f>
        <v>0</v>
      </c>
      <c r="D73">
        <f>BAWANA!AP73</f>
        <v>240</v>
      </c>
      <c r="E73">
        <f>BAWANA!AQ73</f>
        <v>0</v>
      </c>
      <c r="F73">
        <f t="shared" si="11"/>
        <v>760</v>
      </c>
      <c r="G73">
        <f t="shared" si="12"/>
        <v>240</v>
      </c>
      <c r="H73" s="112"/>
      <c r="I73">
        <f>BRPL_EOD!AM73+BRPL_EOD!AN73</f>
        <v>232</v>
      </c>
      <c r="J73">
        <f>BYPL_EOD!AM73+BYPL_EOD!AN73</f>
        <v>0</v>
      </c>
      <c r="K73">
        <f>MES_EOD!AM73+MES_EOD!AN73</f>
        <v>0</v>
      </c>
      <c r="L73">
        <f>NDMC_EOD!AM73+NDMC_EOD!AN73</f>
        <v>8</v>
      </c>
      <c r="M73">
        <f>TPDDL_EOD!AM73+TPDDL_EOD!AN73</f>
        <v>0</v>
      </c>
      <c r="N73">
        <f t="shared" si="7"/>
        <v>240</v>
      </c>
      <c r="O73" s="112">
        <f t="shared" si="8"/>
        <v>0</v>
      </c>
      <c r="P73">
        <v>232</v>
      </c>
      <c r="Q73">
        <v>0</v>
      </c>
      <c r="R73">
        <v>0</v>
      </c>
      <c r="S73">
        <v>8</v>
      </c>
      <c r="T73">
        <v>0</v>
      </c>
      <c r="U73" s="114">
        <f t="shared" si="9"/>
        <v>240</v>
      </c>
      <c r="V73" s="112">
        <f t="shared" si="10"/>
        <v>0</v>
      </c>
      <c r="Y73">
        <f>BAWANA!BA73+BAWANA!BB73</f>
        <v>0</v>
      </c>
      <c r="Z73">
        <f>BAWANA!BH73+BAWANA!BI73</f>
        <v>0</v>
      </c>
      <c r="AA73">
        <f>BAWANA!AB73+BAWANA!AC73</f>
        <v>0</v>
      </c>
      <c r="AB73">
        <f>BAWANA!AI73+BAWANA!AJ73</f>
        <v>0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BAWANA!F74</f>
        <v>950</v>
      </c>
      <c r="C74">
        <f>BAWANA!G74</f>
        <v>0</v>
      </c>
      <c r="D74">
        <f>BAWANA!AP74</f>
        <v>240</v>
      </c>
      <c r="E74">
        <f>BAWANA!AQ74</f>
        <v>0</v>
      </c>
      <c r="F74">
        <f t="shared" si="11"/>
        <v>760</v>
      </c>
      <c r="G74">
        <f t="shared" si="12"/>
        <v>240</v>
      </c>
      <c r="H74" s="112"/>
      <c r="I74">
        <f>BRPL_EOD!AM74+BRPL_EOD!AN74</f>
        <v>224.94</v>
      </c>
      <c r="J74">
        <f>BYPL_EOD!AM74+BYPL_EOD!AN74</f>
        <v>0</v>
      </c>
      <c r="K74">
        <f>MES_EOD!AM74+MES_EOD!AN74</f>
        <v>0</v>
      </c>
      <c r="L74">
        <f>NDMC_EOD!AM74+NDMC_EOD!AN74</f>
        <v>15.06</v>
      </c>
      <c r="M74">
        <f>TPDDL_EOD!AM74+TPDDL_EOD!AN74</f>
        <v>0</v>
      </c>
      <c r="N74">
        <f t="shared" si="7"/>
        <v>240</v>
      </c>
      <c r="O74" s="112">
        <f t="shared" si="8"/>
        <v>0</v>
      </c>
      <c r="P74">
        <v>224.94</v>
      </c>
      <c r="Q74">
        <v>0</v>
      </c>
      <c r="R74">
        <v>0</v>
      </c>
      <c r="S74">
        <v>15.06</v>
      </c>
      <c r="T74">
        <v>0</v>
      </c>
      <c r="U74" s="114">
        <f t="shared" si="9"/>
        <v>240</v>
      </c>
      <c r="V74" s="112">
        <f t="shared" si="10"/>
        <v>0</v>
      </c>
      <c r="Y74">
        <f>BAWANA!BA74+BAWANA!BB74</f>
        <v>0</v>
      </c>
      <c r="Z74">
        <f>BAWANA!BH74+BAWANA!BI74</f>
        <v>0</v>
      </c>
      <c r="AA74">
        <f>BAWANA!AB74+BAWANA!AC74</f>
        <v>0</v>
      </c>
      <c r="AB74">
        <f>BAWANA!AI74+BAWANA!AJ74</f>
        <v>0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BAWANA!F75</f>
        <v>950</v>
      </c>
      <c r="C75">
        <f>BAWANA!G75</f>
        <v>0</v>
      </c>
      <c r="D75">
        <f>BAWANA!AP75</f>
        <v>240</v>
      </c>
      <c r="E75">
        <f>BAWANA!AQ75</f>
        <v>0</v>
      </c>
      <c r="F75">
        <f t="shared" si="11"/>
        <v>760</v>
      </c>
      <c r="G75">
        <f t="shared" si="12"/>
        <v>240</v>
      </c>
      <c r="H75" s="112"/>
      <c r="I75">
        <f>BRPL_EOD!AM75+BRPL_EOD!AN75</f>
        <v>219.56</v>
      </c>
      <c r="J75">
        <f>BYPL_EOD!AM75+BYPL_EOD!AN75</f>
        <v>0</v>
      </c>
      <c r="K75">
        <f>MES_EOD!AM75+MES_EOD!AN75</f>
        <v>0</v>
      </c>
      <c r="L75">
        <f>NDMC_EOD!AM75+NDMC_EOD!AN75</f>
        <v>20.440000000000001</v>
      </c>
      <c r="M75">
        <f>TPDDL_EOD!AM75+TPDDL_EOD!AN75</f>
        <v>0</v>
      </c>
      <c r="N75">
        <f t="shared" si="7"/>
        <v>240</v>
      </c>
      <c r="O75" s="112">
        <f t="shared" si="8"/>
        <v>0</v>
      </c>
      <c r="P75">
        <v>219.56</v>
      </c>
      <c r="Q75">
        <v>0</v>
      </c>
      <c r="R75">
        <v>0</v>
      </c>
      <c r="S75">
        <v>20.440000000000001</v>
      </c>
      <c r="T75">
        <v>0</v>
      </c>
      <c r="U75" s="114">
        <f t="shared" si="9"/>
        <v>240</v>
      </c>
      <c r="V75" s="112">
        <f t="shared" si="10"/>
        <v>0</v>
      </c>
      <c r="Y75">
        <f>BAWANA!BA75+BAWANA!BB75</f>
        <v>0</v>
      </c>
      <c r="Z75">
        <f>BAWANA!BH75+BAWANA!BI75</f>
        <v>0</v>
      </c>
      <c r="AA75">
        <f>BAWANA!AB75+BAWANA!AC75</f>
        <v>0</v>
      </c>
      <c r="AB75">
        <f>BAWANA!AI75+BAWANA!AJ75</f>
        <v>0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BAWANA!F76</f>
        <v>950</v>
      </c>
      <c r="C76">
        <f>BAWANA!G76</f>
        <v>0</v>
      </c>
      <c r="D76">
        <f>BAWANA!AP76</f>
        <v>240</v>
      </c>
      <c r="E76">
        <f>BAWANA!AQ76</f>
        <v>0</v>
      </c>
      <c r="F76">
        <f t="shared" si="11"/>
        <v>760</v>
      </c>
      <c r="G76">
        <f t="shared" si="12"/>
        <v>240</v>
      </c>
      <c r="H76" s="112"/>
      <c r="I76">
        <f>BRPL_EOD!AM76+BRPL_EOD!AN76</f>
        <v>219.56</v>
      </c>
      <c r="J76">
        <f>BYPL_EOD!AM76+BYPL_EOD!AN76</f>
        <v>0</v>
      </c>
      <c r="K76">
        <f>MES_EOD!AM76+MES_EOD!AN76</f>
        <v>0</v>
      </c>
      <c r="L76">
        <f>NDMC_EOD!AM76+NDMC_EOD!AN76</f>
        <v>20.440000000000001</v>
      </c>
      <c r="M76">
        <f>TPDDL_EOD!AM76+TPDDL_EOD!AN76</f>
        <v>0</v>
      </c>
      <c r="N76">
        <f t="shared" si="7"/>
        <v>240</v>
      </c>
      <c r="O76" s="112">
        <f t="shared" si="8"/>
        <v>0</v>
      </c>
      <c r="P76">
        <v>219.56</v>
      </c>
      <c r="Q76">
        <v>0</v>
      </c>
      <c r="R76">
        <v>0</v>
      </c>
      <c r="S76">
        <v>20.440000000000001</v>
      </c>
      <c r="T76">
        <v>0</v>
      </c>
      <c r="U76" s="114">
        <f t="shared" si="9"/>
        <v>240</v>
      </c>
      <c r="V76" s="112">
        <f t="shared" si="10"/>
        <v>0</v>
      </c>
      <c r="Y76">
        <f>BAWANA!BA76+BAWANA!BB76</f>
        <v>0</v>
      </c>
      <c r="Z76">
        <f>BAWANA!BH76+BAWANA!BI76</f>
        <v>0</v>
      </c>
      <c r="AA76">
        <f>BAWANA!AB76+BAWANA!AC76</f>
        <v>0</v>
      </c>
      <c r="AB76">
        <f>BAWANA!AI76+BAWANA!AJ76</f>
        <v>0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BAWANA!F77</f>
        <v>950</v>
      </c>
      <c r="C77">
        <f>BAWANA!G77</f>
        <v>0</v>
      </c>
      <c r="D77">
        <f>BAWANA!AP77</f>
        <v>240</v>
      </c>
      <c r="E77">
        <f>BAWANA!AQ77</f>
        <v>0</v>
      </c>
      <c r="F77">
        <f t="shared" si="11"/>
        <v>760</v>
      </c>
      <c r="G77">
        <f t="shared" si="12"/>
        <v>240</v>
      </c>
      <c r="H77" s="112"/>
      <c r="I77">
        <f>BRPL_EOD!AM77+BRPL_EOD!AN77</f>
        <v>219.56</v>
      </c>
      <c r="J77">
        <f>BYPL_EOD!AM77+BYPL_EOD!AN77</f>
        <v>0</v>
      </c>
      <c r="K77">
        <f>MES_EOD!AM77+MES_EOD!AN77</f>
        <v>0</v>
      </c>
      <c r="L77">
        <f>NDMC_EOD!AM77+NDMC_EOD!AN77</f>
        <v>20.440000000000001</v>
      </c>
      <c r="M77">
        <f>TPDDL_EOD!AM77+TPDDL_EOD!AN77</f>
        <v>0</v>
      </c>
      <c r="N77">
        <f t="shared" si="7"/>
        <v>240</v>
      </c>
      <c r="O77" s="112">
        <f t="shared" si="8"/>
        <v>0</v>
      </c>
      <c r="P77">
        <v>219.56</v>
      </c>
      <c r="Q77">
        <v>0</v>
      </c>
      <c r="R77">
        <v>0</v>
      </c>
      <c r="S77">
        <v>20.440000000000001</v>
      </c>
      <c r="T77">
        <v>0</v>
      </c>
      <c r="U77" s="114">
        <f t="shared" si="9"/>
        <v>240</v>
      </c>
      <c r="V77" s="112">
        <f t="shared" si="10"/>
        <v>0</v>
      </c>
      <c r="Y77">
        <f>BAWANA!BA77+BAWANA!BB77</f>
        <v>0</v>
      </c>
      <c r="Z77">
        <f>BAWANA!BH77+BAWANA!BI77</f>
        <v>0</v>
      </c>
      <c r="AA77">
        <f>BAWANA!AB77+BAWANA!AC77</f>
        <v>0</v>
      </c>
      <c r="AB77">
        <f>BAWANA!AI77+BAWANA!AJ77</f>
        <v>0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BAWANA!F78</f>
        <v>950</v>
      </c>
      <c r="C78">
        <f>BAWANA!G78</f>
        <v>0</v>
      </c>
      <c r="D78">
        <f>BAWANA!AP78</f>
        <v>240</v>
      </c>
      <c r="E78">
        <f>BAWANA!AQ78</f>
        <v>0</v>
      </c>
      <c r="F78">
        <f t="shared" si="11"/>
        <v>760</v>
      </c>
      <c r="G78">
        <f t="shared" si="12"/>
        <v>240</v>
      </c>
      <c r="H78" s="112"/>
      <c r="I78">
        <f>BRPL_EOD!AM78+BRPL_EOD!AN78</f>
        <v>219.56</v>
      </c>
      <c r="J78">
        <f>BYPL_EOD!AM78+BYPL_EOD!AN78</f>
        <v>0</v>
      </c>
      <c r="K78">
        <f>MES_EOD!AM78+MES_EOD!AN78</f>
        <v>0</v>
      </c>
      <c r="L78">
        <f>NDMC_EOD!AM78+NDMC_EOD!AN78</f>
        <v>20.440000000000001</v>
      </c>
      <c r="M78">
        <f>TPDDL_EOD!AM78+TPDDL_EOD!AN78</f>
        <v>0</v>
      </c>
      <c r="N78">
        <f t="shared" si="7"/>
        <v>240</v>
      </c>
      <c r="O78" s="112">
        <f t="shared" si="8"/>
        <v>0</v>
      </c>
      <c r="P78">
        <v>219.56</v>
      </c>
      <c r="Q78">
        <v>0</v>
      </c>
      <c r="R78">
        <v>0</v>
      </c>
      <c r="S78">
        <v>20.440000000000001</v>
      </c>
      <c r="T78">
        <v>0</v>
      </c>
      <c r="U78" s="114">
        <f t="shared" si="9"/>
        <v>240</v>
      </c>
      <c r="V78" s="112">
        <f t="shared" si="10"/>
        <v>0</v>
      </c>
      <c r="Y78">
        <f>BAWANA!BA78+BAWANA!BB78</f>
        <v>0</v>
      </c>
      <c r="Z78">
        <f>BAWANA!BH78+BAWANA!BI78</f>
        <v>0</v>
      </c>
      <c r="AA78">
        <f>BAWANA!AB78+BAWANA!AC78</f>
        <v>0</v>
      </c>
      <c r="AB78">
        <f>BAWANA!AI78+BAWANA!AJ78</f>
        <v>0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BAWANA!F79</f>
        <v>950</v>
      </c>
      <c r="C79">
        <f>BAWANA!G79</f>
        <v>0</v>
      </c>
      <c r="D79">
        <f>BAWANA!AP79</f>
        <v>240</v>
      </c>
      <c r="E79">
        <f>BAWANA!AQ79</f>
        <v>0</v>
      </c>
      <c r="F79">
        <f t="shared" si="11"/>
        <v>760</v>
      </c>
      <c r="G79">
        <f t="shared" si="12"/>
        <v>240</v>
      </c>
      <c r="H79" s="112"/>
      <c r="I79">
        <f>BRPL_EOD!AM79+BRPL_EOD!AN79</f>
        <v>219.56</v>
      </c>
      <c r="J79">
        <f>BYPL_EOD!AM79+BYPL_EOD!AN79</f>
        <v>0</v>
      </c>
      <c r="K79">
        <f>MES_EOD!AM79+MES_EOD!AN79</f>
        <v>0</v>
      </c>
      <c r="L79">
        <f>NDMC_EOD!AM79+NDMC_EOD!AN79</f>
        <v>20.440000000000001</v>
      </c>
      <c r="M79">
        <f>TPDDL_EOD!AM79+TPDDL_EOD!AN79</f>
        <v>0</v>
      </c>
      <c r="N79">
        <f t="shared" si="7"/>
        <v>240</v>
      </c>
      <c r="O79" s="112">
        <f t="shared" si="8"/>
        <v>0</v>
      </c>
      <c r="P79">
        <v>219.56</v>
      </c>
      <c r="Q79">
        <v>0</v>
      </c>
      <c r="R79">
        <v>0</v>
      </c>
      <c r="S79">
        <v>20.440000000000001</v>
      </c>
      <c r="T79">
        <v>0</v>
      </c>
      <c r="U79" s="114">
        <f t="shared" si="9"/>
        <v>240</v>
      </c>
      <c r="V79" s="112">
        <f t="shared" si="10"/>
        <v>0</v>
      </c>
      <c r="Y79">
        <f>BAWANA!BA79+BAWANA!BB79</f>
        <v>0</v>
      </c>
      <c r="Z79">
        <f>BAWANA!BH79+BAWANA!BI79</f>
        <v>0</v>
      </c>
      <c r="AA79">
        <f>BAWANA!AB79+BAWANA!AC79</f>
        <v>0</v>
      </c>
      <c r="AB79">
        <f>BAWANA!AI79+BAWANA!AJ79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BAWANA!F80</f>
        <v>950</v>
      </c>
      <c r="C80">
        <f>BAWANA!G80</f>
        <v>0</v>
      </c>
      <c r="D80">
        <f>BAWANA!AP80</f>
        <v>240</v>
      </c>
      <c r="E80">
        <f>BAWANA!AQ80</f>
        <v>0</v>
      </c>
      <c r="F80">
        <f t="shared" si="11"/>
        <v>760</v>
      </c>
      <c r="G80">
        <f t="shared" si="12"/>
        <v>240</v>
      </c>
      <c r="H80" s="112"/>
      <c r="I80">
        <f>BRPL_EOD!AM80+BRPL_EOD!AN80</f>
        <v>219.56</v>
      </c>
      <c r="J80">
        <f>BYPL_EOD!AM80+BYPL_EOD!AN80</f>
        <v>0</v>
      </c>
      <c r="K80">
        <f>MES_EOD!AM80+MES_EOD!AN80</f>
        <v>0</v>
      </c>
      <c r="L80">
        <f>NDMC_EOD!AM80+NDMC_EOD!AN80</f>
        <v>20.440000000000001</v>
      </c>
      <c r="M80">
        <f>TPDDL_EOD!AM80+TPDDL_EOD!AN80</f>
        <v>0</v>
      </c>
      <c r="N80">
        <f t="shared" si="7"/>
        <v>240</v>
      </c>
      <c r="O80" s="112">
        <f t="shared" si="8"/>
        <v>0</v>
      </c>
      <c r="P80">
        <v>219.56</v>
      </c>
      <c r="Q80">
        <v>0</v>
      </c>
      <c r="R80">
        <v>0</v>
      </c>
      <c r="S80">
        <v>20.440000000000001</v>
      </c>
      <c r="T80">
        <v>0</v>
      </c>
      <c r="U80" s="114">
        <f t="shared" si="9"/>
        <v>240</v>
      </c>
      <c r="V80" s="112">
        <f t="shared" si="10"/>
        <v>0</v>
      </c>
      <c r="Y80">
        <f>BAWANA!BA80+BAWANA!BB80</f>
        <v>0</v>
      </c>
      <c r="Z80">
        <f>BAWANA!BH80+BAWANA!BI80</f>
        <v>0</v>
      </c>
      <c r="AA80">
        <f>BAWANA!AB80+BAWANA!AC80</f>
        <v>0</v>
      </c>
      <c r="AB80">
        <f>BAWANA!AI80+BAWANA!AJ80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BAWANA!F81</f>
        <v>950</v>
      </c>
      <c r="C81">
        <f>BAWANA!G81</f>
        <v>0</v>
      </c>
      <c r="D81">
        <f>BAWANA!AP81</f>
        <v>240</v>
      </c>
      <c r="E81">
        <f>BAWANA!AQ81</f>
        <v>0</v>
      </c>
      <c r="F81">
        <f t="shared" si="11"/>
        <v>760</v>
      </c>
      <c r="G81">
        <f t="shared" si="12"/>
        <v>240</v>
      </c>
      <c r="H81" s="112"/>
      <c r="I81">
        <f>BRPL_EOD!AM81+BRPL_EOD!AN81</f>
        <v>219.56</v>
      </c>
      <c r="J81">
        <f>BYPL_EOD!AM81+BYPL_EOD!AN81</f>
        <v>0</v>
      </c>
      <c r="K81">
        <f>MES_EOD!AM81+MES_EOD!AN81</f>
        <v>0</v>
      </c>
      <c r="L81">
        <f>NDMC_EOD!AM81+NDMC_EOD!AN81</f>
        <v>20.440000000000001</v>
      </c>
      <c r="M81">
        <f>TPDDL_EOD!AM81+TPDDL_EOD!AN81</f>
        <v>0</v>
      </c>
      <c r="N81">
        <f t="shared" si="7"/>
        <v>240</v>
      </c>
      <c r="O81" s="112">
        <f t="shared" si="8"/>
        <v>0</v>
      </c>
      <c r="P81">
        <v>219.56</v>
      </c>
      <c r="Q81">
        <v>0</v>
      </c>
      <c r="R81">
        <v>0</v>
      </c>
      <c r="S81">
        <v>20.440000000000001</v>
      </c>
      <c r="T81">
        <v>0</v>
      </c>
      <c r="U81" s="114">
        <f t="shared" si="9"/>
        <v>240</v>
      </c>
      <c r="V81" s="112">
        <f t="shared" si="10"/>
        <v>0</v>
      </c>
      <c r="Y81">
        <f>BAWANA!BA81+BAWANA!BB81</f>
        <v>0</v>
      </c>
      <c r="Z81">
        <f>BAWANA!BH81+BAWANA!BI81</f>
        <v>0</v>
      </c>
      <c r="AA81">
        <f>BAWANA!AB81+BAWANA!AC81</f>
        <v>0</v>
      </c>
      <c r="AB81">
        <f>BAWANA!AI81+BAWANA!AJ81</f>
        <v>0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BAWANA!F82</f>
        <v>950</v>
      </c>
      <c r="C82">
        <f>BAWANA!G82</f>
        <v>0</v>
      </c>
      <c r="D82">
        <f>BAWANA!AP82</f>
        <v>240</v>
      </c>
      <c r="E82">
        <f>BAWANA!AQ82</f>
        <v>0</v>
      </c>
      <c r="F82">
        <f t="shared" si="11"/>
        <v>760</v>
      </c>
      <c r="G82">
        <f t="shared" si="12"/>
        <v>240</v>
      </c>
      <c r="H82" s="112"/>
      <c r="I82">
        <f>BRPL_EOD!AM82+BRPL_EOD!AN82</f>
        <v>219.56</v>
      </c>
      <c r="J82">
        <f>BYPL_EOD!AM82+BYPL_EOD!AN82</f>
        <v>0</v>
      </c>
      <c r="K82">
        <f>MES_EOD!AM82+MES_EOD!AN82</f>
        <v>0</v>
      </c>
      <c r="L82">
        <f>NDMC_EOD!AM82+NDMC_EOD!AN82</f>
        <v>20.440000000000001</v>
      </c>
      <c r="M82">
        <f>TPDDL_EOD!AM82+TPDDL_EOD!AN82</f>
        <v>0</v>
      </c>
      <c r="N82">
        <f t="shared" si="7"/>
        <v>240</v>
      </c>
      <c r="O82" s="112">
        <f t="shared" si="8"/>
        <v>0</v>
      </c>
      <c r="P82">
        <v>219.56</v>
      </c>
      <c r="Q82">
        <v>0</v>
      </c>
      <c r="R82">
        <v>0</v>
      </c>
      <c r="S82">
        <v>20.440000000000001</v>
      </c>
      <c r="T82">
        <v>0</v>
      </c>
      <c r="U82" s="114">
        <f t="shared" si="9"/>
        <v>240</v>
      </c>
      <c r="V82" s="112">
        <f t="shared" si="10"/>
        <v>0</v>
      </c>
      <c r="Y82">
        <f>BAWANA!BA82+BAWANA!BB82</f>
        <v>0</v>
      </c>
      <c r="Z82">
        <f>BAWANA!BH82+BAWANA!BI82</f>
        <v>0</v>
      </c>
      <c r="AA82">
        <f>BAWANA!AB82+BAWANA!AC82</f>
        <v>0</v>
      </c>
      <c r="AB82">
        <f>BAWANA!AI82+BAWANA!AJ82</f>
        <v>0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BAWANA!F83</f>
        <v>950</v>
      </c>
      <c r="C83">
        <f>BAWANA!G83</f>
        <v>0</v>
      </c>
      <c r="D83">
        <f>BAWANA!AP83</f>
        <v>240</v>
      </c>
      <c r="E83">
        <f>BAWANA!AQ83</f>
        <v>0</v>
      </c>
      <c r="F83">
        <f t="shared" si="11"/>
        <v>760</v>
      </c>
      <c r="G83">
        <f t="shared" si="12"/>
        <v>240</v>
      </c>
      <c r="H83" s="112"/>
      <c r="I83">
        <f>BRPL_EOD!AM83+BRPL_EOD!AN83</f>
        <v>230.46</v>
      </c>
      <c r="J83">
        <f>BYPL_EOD!AM83+BYPL_EOD!AN83</f>
        <v>0</v>
      </c>
      <c r="K83">
        <f>MES_EOD!AM83+MES_EOD!AN83</f>
        <v>0</v>
      </c>
      <c r="L83">
        <f>NDMC_EOD!AM83+NDMC_EOD!AN83</f>
        <v>9.5399999999999991</v>
      </c>
      <c r="M83">
        <f>TPDDL_EOD!AM83+TPDDL_EOD!AN83</f>
        <v>0</v>
      </c>
      <c r="N83">
        <f t="shared" si="7"/>
        <v>240</v>
      </c>
      <c r="O83" s="112">
        <f t="shared" si="8"/>
        <v>0</v>
      </c>
      <c r="P83">
        <v>230.46</v>
      </c>
      <c r="Q83">
        <v>0</v>
      </c>
      <c r="R83">
        <v>0</v>
      </c>
      <c r="S83">
        <v>9.5399999999999991</v>
      </c>
      <c r="T83">
        <v>0</v>
      </c>
      <c r="U83" s="114">
        <f t="shared" si="9"/>
        <v>240</v>
      </c>
      <c r="V83" s="112">
        <f t="shared" si="10"/>
        <v>0</v>
      </c>
      <c r="Y83">
        <f>BAWANA!BA83+BAWANA!BB83</f>
        <v>0</v>
      </c>
      <c r="Z83">
        <f>BAWANA!BH83+BAWANA!BI83</f>
        <v>0</v>
      </c>
      <c r="AA83">
        <f>BAWANA!AB83+BAWANA!AC83</f>
        <v>0</v>
      </c>
      <c r="AB83">
        <f>BAWANA!AI83+BAWANA!AJ83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BAWANA!F84</f>
        <v>950</v>
      </c>
      <c r="C84">
        <f>BAWANA!G84</f>
        <v>0</v>
      </c>
      <c r="D84">
        <f>BAWANA!AP84</f>
        <v>240</v>
      </c>
      <c r="E84">
        <f>BAWANA!AQ84</f>
        <v>0</v>
      </c>
      <c r="F84">
        <f t="shared" si="11"/>
        <v>760</v>
      </c>
      <c r="G84">
        <f t="shared" si="12"/>
        <v>240</v>
      </c>
      <c r="H84" s="112"/>
      <c r="I84">
        <f>BRPL_EOD!AM84+BRPL_EOD!AN84</f>
        <v>230.46</v>
      </c>
      <c r="J84">
        <f>BYPL_EOD!AM84+BYPL_EOD!AN84</f>
        <v>0</v>
      </c>
      <c r="K84">
        <f>MES_EOD!AM84+MES_EOD!AN84</f>
        <v>0</v>
      </c>
      <c r="L84">
        <f>NDMC_EOD!AM84+NDMC_EOD!AN84</f>
        <v>9.5399999999999991</v>
      </c>
      <c r="M84">
        <f>TPDDL_EOD!AM84+TPDDL_EOD!AN84</f>
        <v>0</v>
      </c>
      <c r="N84">
        <f t="shared" si="7"/>
        <v>240</v>
      </c>
      <c r="O84" s="112">
        <f t="shared" si="8"/>
        <v>0</v>
      </c>
      <c r="P84">
        <v>230.46</v>
      </c>
      <c r="Q84">
        <v>0</v>
      </c>
      <c r="R84">
        <v>0</v>
      </c>
      <c r="S84">
        <v>9.5399999999999991</v>
      </c>
      <c r="T84">
        <v>0</v>
      </c>
      <c r="U84" s="114">
        <f t="shared" si="9"/>
        <v>240</v>
      </c>
      <c r="V84" s="112">
        <f t="shared" si="10"/>
        <v>0</v>
      </c>
      <c r="Y84">
        <f>BAWANA!BA84+BAWANA!BB84</f>
        <v>0</v>
      </c>
      <c r="Z84">
        <f>BAWANA!BH84+BAWANA!BI84</f>
        <v>0</v>
      </c>
      <c r="AA84">
        <f>BAWANA!AB84+BAWANA!AC84</f>
        <v>0</v>
      </c>
      <c r="AB84">
        <f>BAWANA!AI84+BAWANA!AJ84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BAWANA!F85</f>
        <v>635</v>
      </c>
      <c r="C85">
        <f>BAWANA!G85</f>
        <v>150</v>
      </c>
      <c r="D85">
        <f>BAWANA!AP85</f>
        <v>0</v>
      </c>
      <c r="E85">
        <f>BAWANA!AQ85</f>
        <v>150</v>
      </c>
      <c r="F85">
        <f t="shared" si="11"/>
        <v>628</v>
      </c>
      <c r="G85">
        <f t="shared" si="12"/>
        <v>150</v>
      </c>
      <c r="H85" s="112"/>
      <c r="I85">
        <f>BRPL_EOD!AM85+BRPL_EOD!AN85</f>
        <v>133.82</v>
      </c>
      <c r="J85">
        <f>BYPL_EOD!AM85+BYPL_EOD!AN85</f>
        <v>0</v>
      </c>
      <c r="K85">
        <f>MES_EOD!AM85+MES_EOD!AN85</f>
        <v>0</v>
      </c>
      <c r="L85">
        <f>NDMC_EOD!AM85+NDMC_EOD!AN85</f>
        <v>16.18</v>
      </c>
      <c r="M85">
        <f>TPDDL_EOD!AM85+TPDDL_EOD!AN85</f>
        <v>0</v>
      </c>
      <c r="N85">
        <f t="shared" si="7"/>
        <v>150</v>
      </c>
      <c r="O85" s="112">
        <f t="shared" si="8"/>
        <v>0</v>
      </c>
      <c r="P85">
        <v>133.82</v>
      </c>
      <c r="Q85">
        <v>0</v>
      </c>
      <c r="R85">
        <v>0</v>
      </c>
      <c r="S85">
        <v>16.18</v>
      </c>
      <c r="T85">
        <v>0</v>
      </c>
      <c r="U85" s="114">
        <f t="shared" si="9"/>
        <v>150</v>
      </c>
      <c r="V85" s="112">
        <f t="shared" si="10"/>
        <v>0</v>
      </c>
      <c r="Y85">
        <f>BAWANA!BA85+BAWANA!BB85</f>
        <v>0</v>
      </c>
      <c r="Z85">
        <f>BAWANA!BH85+BAWANA!BI85</f>
        <v>0</v>
      </c>
      <c r="AA85">
        <f>BAWANA!AB85+BAWANA!AC85</f>
        <v>0</v>
      </c>
      <c r="AB85">
        <f>BAWANA!AI85+BAWANA!AJ85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BAWANA!F86</f>
        <v>635</v>
      </c>
      <c r="C86">
        <f>BAWANA!G86</f>
        <v>150</v>
      </c>
      <c r="D86">
        <f>BAWANA!AP86</f>
        <v>0</v>
      </c>
      <c r="E86">
        <f>BAWANA!AQ86</f>
        <v>150</v>
      </c>
      <c r="F86">
        <f t="shared" si="11"/>
        <v>628</v>
      </c>
      <c r="G86">
        <f t="shared" si="12"/>
        <v>150</v>
      </c>
      <c r="H86" s="112"/>
      <c r="I86">
        <f>BRPL_EOD!AM86+BRPL_EOD!AN86</f>
        <v>133.82</v>
      </c>
      <c r="J86">
        <f>BYPL_EOD!AM86+BYPL_EOD!AN86</f>
        <v>0</v>
      </c>
      <c r="K86">
        <f>MES_EOD!AM86+MES_EOD!AN86</f>
        <v>0</v>
      </c>
      <c r="L86">
        <f>NDMC_EOD!AM86+NDMC_EOD!AN86</f>
        <v>16.18</v>
      </c>
      <c r="M86">
        <f>TPDDL_EOD!AM86+TPDDL_EOD!AN86</f>
        <v>0</v>
      </c>
      <c r="N86">
        <f t="shared" si="7"/>
        <v>150</v>
      </c>
      <c r="O86" s="112">
        <f t="shared" si="8"/>
        <v>0</v>
      </c>
      <c r="P86">
        <v>133.82</v>
      </c>
      <c r="Q86">
        <v>0</v>
      </c>
      <c r="R86">
        <v>0</v>
      </c>
      <c r="S86">
        <v>16.18</v>
      </c>
      <c r="T86">
        <v>0</v>
      </c>
      <c r="U86" s="114">
        <f t="shared" si="9"/>
        <v>150</v>
      </c>
      <c r="V86" s="112">
        <f t="shared" si="10"/>
        <v>0</v>
      </c>
      <c r="Y86">
        <f>BAWANA!BA86+BAWANA!BB86</f>
        <v>0</v>
      </c>
      <c r="Z86">
        <f>BAWANA!BH86+BAWANA!BI86</f>
        <v>0</v>
      </c>
      <c r="AA86">
        <f>BAWANA!AB86+BAWANA!AC86</f>
        <v>0</v>
      </c>
      <c r="AB86">
        <f>BAWANA!AI86+BAWANA!AJ86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BAWANA!F87</f>
        <v>635</v>
      </c>
      <c r="C87">
        <f>BAWANA!G87</f>
        <v>150</v>
      </c>
      <c r="D87">
        <f>BAWANA!AP87</f>
        <v>0</v>
      </c>
      <c r="E87">
        <f>BAWANA!AQ87</f>
        <v>150</v>
      </c>
      <c r="F87">
        <f t="shared" si="11"/>
        <v>628</v>
      </c>
      <c r="G87">
        <f t="shared" si="12"/>
        <v>150</v>
      </c>
      <c r="H87" s="112"/>
      <c r="I87">
        <f>BRPL_EOD!AM87+BRPL_EOD!AN87</f>
        <v>133.82</v>
      </c>
      <c r="J87">
        <f>BYPL_EOD!AM87+BYPL_EOD!AN87</f>
        <v>0</v>
      </c>
      <c r="K87">
        <f>MES_EOD!AM87+MES_EOD!AN87</f>
        <v>0</v>
      </c>
      <c r="L87">
        <f>NDMC_EOD!AM87+NDMC_EOD!AN87</f>
        <v>16.18</v>
      </c>
      <c r="M87">
        <f>TPDDL_EOD!AM87+TPDDL_EOD!AN87</f>
        <v>0</v>
      </c>
      <c r="N87">
        <f t="shared" si="7"/>
        <v>150</v>
      </c>
      <c r="O87" s="112">
        <f t="shared" si="8"/>
        <v>0</v>
      </c>
      <c r="P87">
        <v>133.82</v>
      </c>
      <c r="Q87">
        <v>0</v>
      </c>
      <c r="R87">
        <v>0</v>
      </c>
      <c r="S87">
        <v>16.18</v>
      </c>
      <c r="T87">
        <v>0</v>
      </c>
      <c r="U87" s="114">
        <f t="shared" si="9"/>
        <v>150</v>
      </c>
      <c r="V87" s="112">
        <f t="shared" si="10"/>
        <v>0</v>
      </c>
      <c r="Y87">
        <f>BAWANA!BA87+BAWANA!BB87</f>
        <v>0</v>
      </c>
      <c r="Z87">
        <f>BAWANA!BH87+BAWANA!BI87</f>
        <v>0</v>
      </c>
      <c r="AA87">
        <f>BAWANA!AB87+BAWANA!AC87</f>
        <v>0</v>
      </c>
      <c r="AB87">
        <f>BAWANA!AI87+BAWANA!AJ87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BAWANA!F88</f>
        <v>635</v>
      </c>
      <c r="C88">
        <f>BAWANA!G88</f>
        <v>150</v>
      </c>
      <c r="D88">
        <f>BAWANA!AP88</f>
        <v>0</v>
      </c>
      <c r="E88">
        <f>BAWANA!AQ88</f>
        <v>150</v>
      </c>
      <c r="F88">
        <f t="shared" si="11"/>
        <v>628</v>
      </c>
      <c r="G88">
        <f t="shared" si="12"/>
        <v>150</v>
      </c>
      <c r="H88" s="112"/>
      <c r="I88">
        <f>BRPL_EOD!AM88+BRPL_EOD!AN88</f>
        <v>133.82</v>
      </c>
      <c r="J88">
        <f>BYPL_EOD!AM88+BYPL_EOD!AN88</f>
        <v>0</v>
      </c>
      <c r="K88">
        <f>MES_EOD!AM88+MES_EOD!AN88</f>
        <v>0</v>
      </c>
      <c r="L88">
        <f>NDMC_EOD!AM88+NDMC_EOD!AN88</f>
        <v>16.18</v>
      </c>
      <c r="M88">
        <f>TPDDL_EOD!AM88+TPDDL_EOD!AN88</f>
        <v>0</v>
      </c>
      <c r="N88">
        <f t="shared" si="7"/>
        <v>150</v>
      </c>
      <c r="O88" s="112">
        <f t="shared" si="8"/>
        <v>0</v>
      </c>
      <c r="P88">
        <v>133.82</v>
      </c>
      <c r="Q88">
        <v>0</v>
      </c>
      <c r="R88">
        <v>0</v>
      </c>
      <c r="S88">
        <v>16.18</v>
      </c>
      <c r="T88">
        <v>0</v>
      </c>
      <c r="U88" s="114">
        <f t="shared" si="9"/>
        <v>150</v>
      </c>
      <c r="V88" s="112">
        <f t="shared" si="10"/>
        <v>0</v>
      </c>
      <c r="Y88">
        <f>BAWANA!BA88+BAWANA!BB88</f>
        <v>0</v>
      </c>
      <c r="Z88">
        <f>BAWANA!BH88+BAWANA!BI88</f>
        <v>0</v>
      </c>
      <c r="AA88">
        <f>BAWANA!AB88+BAWANA!AC88</f>
        <v>0</v>
      </c>
      <c r="AB88">
        <f>BAWANA!AI88+BAWANA!AJ88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BAWANA!F89</f>
        <v>635</v>
      </c>
      <c r="C89">
        <f>BAWANA!G89</f>
        <v>150</v>
      </c>
      <c r="D89">
        <f>BAWANA!AP89</f>
        <v>0</v>
      </c>
      <c r="E89">
        <f>BAWANA!AQ89</f>
        <v>150</v>
      </c>
      <c r="F89">
        <f t="shared" si="11"/>
        <v>628</v>
      </c>
      <c r="G89">
        <f t="shared" si="12"/>
        <v>150</v>
      </c>
      <c r="H89" s="112"/>
      <c r="I89">
        <f>BRPL_EOD!AM89+BRPL_EOD!AN89</f>
        <v>133.82</v>
      </c>
      <c r="J89">
        <f>BYPL_EOD!AM89+BYPL_EOD!AN89</f>
        <v>0</v>
      </c>
      <c r="K89">
        <f>MES_EOD!AM89+MES_EOD!AN89</f>
        <v>0</v>
      </c>
      <c r="L89">
        <f>NDMC_EOD!AM89+NDMC_EOD!AN89</f>
        <v>16.18</v>
      </c>
      <c r="M89">
        <f>TPDDL_EOD!AM89+TPDDL_EOD!AN89</f>
        <v>0</v>
      </c>
      <c r="N89">
        <f t="shared" si="7"/>
        <v>150</v>
      </c>
      <c r="O89" s="112">
        <f t="shared" si="8"/>
        <v>0</v>
      </c>
      <c r="P89">
        <v>133.82</v>
      </c>
      <c r="Q89">
        <v>0</v>
      </c>
      <c r="R89">
        <v>0</v>
      </c>
      <c r="S89">
        <v>16.18</v>
      </c>
      <c r="T89">
        <v>0</v>
      </c>
      <c r="U89" s="114">
        <f t="shared" si="9"/>
        <v>150</v>
      </c>
      <c r="V89" s="112">
        <f t="shared" si="10"/>
        <v>0</v>
      </c>
      <c r="Y89">
        <f>BAWANA!BA89+BAWANA!BB89</f>
        <v>0</v>
      </c>
      <c r="Z89">
        <f>BAWANA!BH89+BAWANA!BI89</f>
        <v>0</v>
      </c>
      <c r="AA89">
        <f>BAWANA!AB89+BAWANA!AC89</f>
        <v>0</v>
      </c>
      <c r="AB89">
        <f>BAWANA!AI89+BAWANA!AJ89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BAWANA!F90</f>
        <v>635</v>
      </c>
      <c r="C90">
        <f>BAWANA!G90</f>
        <v>150</v>
      </c>
      <c r="D90">
        <f>BAWANA!AP90</f>
        <v>0</v>
      </c>
      <c r="E90">
        <f>BAWANA!AQ90</f>
        <v>150</v>
      </c>
      <c r="F90">
        <f t="shared" si="11"/>
        <v>628</v>
      </c>
      <c r="G90">
        <f t="shared" si="12"/>
        <v>150</v>
      </c>
      <c r="H90" s="112"/>
      <c r="I90">
        <f>BRPL_EOD!AM90+BRPL_EOD!AN90</f>
        <v>133.82</v>
      </c>
      <c r="J90">
        <f>BYPL_EOD!AM90+BYPL_EOD!AN90</f>
        <v>0</v>
      </c>
      <c r="K90">
        <f>MES_EOD!AM90+MES_EOD!AN90</f>
        <v>0</v>
      </c>
      <c r="L90">
        <f>NDMC_EOD!AM90+NDMC_EOD!AN90</f>
        <v>16.18</v>
      </c>
      <c r="M90">
        <f>TPDDL_EOD!AM90+TPDDL_EOD!AN90</f>
        <v>0</v>
      </c>
      <c r="N90">
        <f t="shared" si="7"/>
        <v>150</v>
      </c>
      <c r="O90" s="112">
        <f t="shared" si="8"/>
        <v>0</v>
      </c>
      <c r="P90">
        <v>133.82</v>
      </c>
      <c r="Q90">
        <v>0</v>
      </c>
      <c r="R90">
        <v>0</v>
      </c>
      <c r="S90">
        <v>16.18</v>
      </c>
      <c r="T90">
        <v>0</v>
      </c>
      <c r="U90" s="114">
        <f t="shared" si="9"/>
        <v>150</v>
      </c>
      <c r="V90" s="112">
        <f t="shared" si="10"/>
        <v>0</v>
      </c>
      <c r="Y90">
        <f>BAWANA!BA90+BAWANA!BB90</f>
        <v>0</v>
      </c>
      <c r="Z90">
        <f>BAWANA!BH90+BAWANA!BI90</f>
        <v>0</v>
      </c>
      <c r="AA90">
        <f>BAWANA!AB90+BAWANA!AC90</f>
        <v>0</v>
      </c>
      <c r="AB90">
        <f>BAWANA!AI90+BAWANA!AJ90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BAWANA!F91</f>
        <v>635</v>
      </c>
      <c r="C91">
        <f>BAWANA!G91</f>
        <v>150</v>
      </c>
      <c r="D91">
        <f>BAWANA!AP91</f>
        <v>0</v>
      </c>
      <c r="E91">
        <f>BAWANA!AQ91</f>
        <v>150</v>
      </c>
      <c r="F91">
        <f t="shared" si="11"/>
        <v>628</v>
      </c>
      <c r="G91">
        <f t="shared" si="12"/>
        <v>150</v>
      </c>
      <c r="H91" s="112"/>
      <c r="I91">
        <f>BRPL_EOD!AM91+BRPL_EOD!AN91</f>
        <v>133.82</v>
      </c>
      <c r="J91">
        <f>BYPL_EOD!AM91+BYPL_EOD!AN91</f>
        <v>0</v>
      </c>
      <c r="K91">
        <f>MES_EOD!AM91+MES_EOD!AN91</f>
        <v>0</v>
      </c>
      <c r="L91">
        <f>NDMC_EOD!AM91+NDMC_EOD!AN91</f>
        <v>16.18</v>
      </c>
      <c r="M91">
        <f>TPDDL_EOD!AM91+TPDDL_EOD!AN91</f>
        <v>0</v>
      </c>
      <c r="N91">
        <f t="shared" si="7"/>
        <v>150</v>
      </c>
      <c r="O91" s="112">
        <f t="shared" si="8"/>
        <v>0</v>
      </c>
      <c r="P91">
        <v>133.82</v>
      </c>
      <c r="Q91">
        <v>0</v>
      </c>
      <c r="R91">
        <v>0</v>
      </c>
      <c r="S91">
        <v>16.18</v>
      </c>
      <c r="T91">
        <v>0</v>
      </c>
      <c r="U91" s="114">
        <f t="shared" si="9"/>
        <v>150</v>
      </c>
      <c r="V91" s="112">
        <f t="shared" si="10"/>
        <v>0</v>
      </c>
      <c r="Y91">
        <f>BAWANA!BA91+BAWANA!BB91</f>
        <v>0</v>
      </c>
      <c r="Z91">
        <f>BAWANA!BH91+BAWANA!BI91</f>
        <v>0</v>
      </c>
      <c r="AA91">
        <f>BAWANA!AB91+BAWANA!AC91</f>
        <v>0</v>
      </c>
      <c r="AB91">
        <f>BAWANA!AI91+BAWANA!AJ91</f>
        <v>0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BAWANA!F92</f>
        <v>635</v>
      </c>
      <c r="C92">
        <f>BAWANA!G92</f>
        <v>150</v>
      </c>
      <c r="D92">
        <f>BAWANA!AP92</f>
        <v>0</v>
      </c>
      <c r="E92">
        <f>BAWANA!AQ92</f>
        <v>150</v>
      </c>
      <c r="F92">
        <f t="shared" si="11"/>
        <v>628</v>
      </c>
      <c r="G92">
        <f t="shared" si="12"/>
        <v>150</v>
      </c>
      <c r="H92" s="112"/>
      <c r="I92">
        <f>BRPL_EOD!AM92+BRPL_EOD!AN92</f>
        <v>133.82</v>
      </c>
      <c r="J92">
        <f>BYPL_EOD!AM92+BYPL_EOD!AN92</f>
        <v>0</v>
      </c>
      <c r="K92">
        <f>MES_EOD!AM92+MES_EOD!AN92</f>
        <v>0</v>
      </c>
      <c r="L92">
        <f>NDMC_EOD!AM92+NDMC_EOD!AN92</f>
        <v>16.18</v>
      </c>
      <c r="M92">
        <f>TPDDL_EOD!AM92+TPDDL_EOD!AN92</f>
        <v>0</v>
      </c>
      <c r="N92">
        <f t="shared" si="7"/>
        <v>150</v>
      </c>
      <c r="O92" s="112">
        <f t="shared" si="8"/>
        <v>0</v>
      </c>
      <c r="P92">
        <v>133.82</v>
      </c>
      <c r="Q92">
        <v>0</v>
      </c>
      <c r="R92">
        <v>0</v>
      </c>
      <c r="S92">
        <v>16.18</v>
      </c>
      <c r="T92">
        <v>0</v>
      </c>
      <c r="U92" s="114">
        <f t="shared" si="9"/>
        <v>150</v>
      </c>
      <c r="V92" s="112">
        <f t="shared" si="10"/>
        <v>0</v>
      </c>
      <c r="Y92">
        <f>BAWANA!BA92+BAWANA!BB92</f>
        <v>0</v>
      </c>
      <c r="Z92">
        <f>BAWANA!BH92+BAWANA!BI92</f>
        <v>0</v>
      </c>
      <c r="AA92">
        <f>BAWANA!AB92+BAWANA!AC92</f>
        <v>0</v>
      </c>
      <c r="AB92">
        <f>BAWANA!AI92+BAWANA!AJ92</f>
        <v>0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BAWANA!F93</f>
        <v>950</v>
      </c>
      <c r="C93">
        <f>BAWANA!G93</f>
        <v>0</v>
      </c>
      <c r="D93">
        <f>BAWANA!AP93</f>
        <v>150</v>
      </c>
      <c r="E93">
        <f>BAWANA!AQ93</f>
        <v>0</v>
      </c>
      <c r="F93">
        <f t="shared" si="11"/>
        <v>760</v>
      </c>
      <c r="G93">
        <f t="shared" si="12"/>
        <v>150</v>
      </c>
      <c r="H93" s="112"/>
      <c r="I93">
        <f>BRPL_EOD!AM93+BRPL_EOD!AN93</f>
        <v>140</v>
      </c>
      <c r="J93">
        <f>BYPL_EOD!AM93+BYPL_EOD!AN93</f>
        <v>0</v>
      </c>
      <c r="K93">
        <f>MES_EOD!AM93+MES_EOD!AN93</f>
        <v>0</v>
      </c>
      <c r="L93">
        <f>NDMC_EOD!AM93+NDMC_EOD!AN93</f>
        <v>10</v>
      </c>
      <c r="M93">
        <f>TPDDL_EOD!AM93+TPDDL_EOD!AN93</f>
        <v>0</v>
      </c>
      <c r="N93">
        <f t="shared" si="7"/>
        <v>150</v>
      </c>
      <c r="O93" s="112">
        <f t="shared" si="8"/>
        <v>0</v>
      </c>
      <c r="P93">
        <v>140</v>
      </c>
      <c r="Q93">
        <v>0</v>
      </c>
      <c r="R93">
        <v>0</v>
      </c>
      <c r="S93">
        <v>10</v>
      </c>
      <c r="T93">
        <v>0</v>
      </c>
      <c r="U93" s="114">
        <f t="shared" si="9"/>
        <v>150</v>
      </c>
      <c r="V93" s="112">
        <f t="shared" si="10"/>
        <v>0</v>
      </c>
      <c r="Y93">
        <f>BAWANA!BA93+BAWANA!BB93</f>
        <v>0</v>
      </c>
      <c r="Z93">
        <f>BAWANA!BH93+BAWANA!BI93</f>
        <v>0</v>
      </c>
      <c r="AA93">
        <f>BAWANA!AB93+BAWANA!AC93</f>
        <v>0</v>
      </c>
      <c r="AB93">
        <f>BAWANA!AI93+BAWANA!AJ93</f>
        <v>0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BAWANA!F94</f>
        <v>950</v>
      </c>
      <c r="C94">
        <f>BAWANA!G94</f>
        <v>0</v>
      </c>
      <c r="D94">
        <f>BAWANA!AP94</f>
        <v>150</v>
      </c>
      <c r="E94">
        <f>BAWANA!AQ94</f>
        <v>0</v>
      </c>
      <c r="F94">
        <f t="shared" si="11"/>
        <v>760</v>
      </c>
      <c r="G94">
        <f t="shared" si="12"/>
        <v>150</v>
      </c>
      <c r="H94" s="112"/>
      <c r="I94">
        <f>BRPL_EOD!AM94+BRPL_EOD!AN94</f>
        <v>140</v>
      </c>
      <c r="J94">
        <f>BYPL_EOD!AM94+BYPL_EOD!AN94</f>
        <v>0</v>
      </c>
      <c r="K94">
        <f>MES_EOD!AM94+MES_EOD!AN94</f>
        <v>0</v>
      </c>
      <c r="L94">
        <f>NDMC_EOD!AM94+NDMC_EOD!AN94</f>
        <v>10</v>
      </c>
      <c r="M94">
        <f>TPDDL_EOD!AM94+TPDDL_EOD!AN94</f>
        <v>0</v>
      </c>
      <c r="N94">
        <f t="shared" si="7"/>
        <v>150</v>
      </c>
      <c r="O94" s="112">
        <f t="shared" si="8"/>
        <v>0</v>
      </c>
      <c r="P94">
        <v>140</v>
      </c>
      <c r="Q94">
        <v>0</v>
      </c>
      <c r="R94">
        <v>0</v>
      </c>
      <c r="S94">
        <v>10</v>
      </c>
      <c r="T94">
        <v>0</v>
      </c>
      <c r="U94" s="114">
        <f t="shared" si="9"/>
        <v>150</v>
      </c>
      <c r="V94" s="112">
        <f t="shared" si="10"/>
        <v>0</v>
      </c>
      <c r="Y94">
        <f>BAWANA!BA94+BAWANA!BB94</f>
        <v>0</v>
      </c>
      <c r="Z94">
        <f>BAWANA!BH94+BAWANA!BI94</f>
        <v>0</v>
      </c>
      <c r="AA94">
        <f>BAWANA!AB94+BAWANA!AC94</f>
        <v>0</v>
      </c>
      <c r="AB94">
        <f>BAWANA!AI94+BAWANA!AJ94</f>
        <v>0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BAWANA!F95</f>
        <v>950</v>
      </c>
      <c r="C95">
        <f>BAWANA!G95</f>
        <v>0</v>
      </c>
      <c r="D95">
        <f>BAWANA!AP95</f>
        <v>150</v>
      </c>
      <c r="E95">
        <f>BAWANA!AQ95</f>
        <v>0</v>
      </c>
      <c r="F95">
        <f t="shared" si="11"/>
        <v>760</v>
      </c>
      <c r="G95">
        <f t="shared" si="12"/>
        <v>150</v>
      </c>
      <c r="H95" s="112"/>
      <c r="I95">
        <f>BRPL_EOD!AM95+BRPL_EOD!AN95</f>
        <v>140</v>
      </c>
      <c r="J95">
        <f>BYPL_EOD!AM95+BYPL_EOD!AN95</f>
        <v>0</v>
      </c>
      <c r="K95">
        <f>MES_EOD!AM95+MES_EOD!AN95</f>
        <v>0</v>
      </c>
      <c r="L95">
        <f>NDMC_EOD!AM95+NDMC_EOD!AN95</f>
        <v>10</v>
      </c>
      <c r="M95">
        <f>TPDDL_EOD!AM95+TPDDL_EOD!AN95</f>
        <v>0</v>
      </c>
      <c r="N95">
        <f t="shared" si="7"/>
        <v>150</v>
      </c>
      <c r="O95" s="112">
        <f t="shared" si="8"/>
        <v>0</v>
      </c>
      <c r="P95">
        <v>140</v>
      </c>
      <c r="Q95">
        <v>0</v>
      </c>
      <c r="R95">
        <v>0</v>
      </c>
      <c r="S95">
        <v>10</v>
      </c>
      <c r="T95">
        <v>0</v>
      </c>
      <c r="U95" s="114">
        <f t="shared" si="9"/>
        <v>150</v>
      </c>
      <c r="V95" s="112">
        <f t="shared" si="10"/>
        <v>0</v>
      </c>
      <c r="Y95">
        <f>BAWANA!BA95+BAWANA!BB95</f>
        <v>0</v>
      </c>
      <c r="Z95">
        <f>BAWANA!BH95+BAWANA!BI95</f>
        <v>0</v>
      </c>
      <c r="AA95">
        <f>BAWANA!AB95+BAWANA!AC95</f>
        <v>0</v>
      </c>
      <c r="AB95">
        <f>BAWANA!AI95+BAWANA!AJ95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BAWANA!F96</f>
        <v>950</v>
      </c>
      <c r="C96">
        <f>BAWANA!G96</f>
        <v>0</v>
      </c>
      <c r="D96">
        <f>BAWANA!AP96</f>
        <v>150</v>
      </c>
      <c r="E96">
        <f>BAWANA!AQ96</f>
        <v>0</v>
      </c>
      <c r="F96">
        <f t="shared" si="11"/>
        <v>760</v>
      </c>
      <c r="G96">
        <f t="shared" si="12"/>
        <v>150</v>
      </c>
      <c r="H96" s="112"/>
      <c r="I96">
        <f>BRPL_EOD!AM96+BRPL_EOD!AN96</f>
        <v>140</v>
      </c>
      <c r="J96">
        <f>BYPL_EOD!AM96+BYPL_EOD!AN96</f>
        <v>0</v>
      </c>
      <c r="K96">
        <f>MES_EOD!AM96+MES_EOD!AN96</f>
        <v>0</v>
      </c>
      <c r="L96">
        <f>NDMC_EOD!AM96+NDMC_EOD!AN96</f>
        <v>10</v>
      </c>
      <c r="M96">
        <f>TPDDL_EOD!AM96+TPDDL_EOD!AN96</f>
        <v>0</v>
      </c>
      <c r="N96">
        <f t="shared" si="7"/>
        <v>150</v>
      </c>
      <c r="O96" s="112">
        <f t="shared" si="8"/>
        <v>0</v>
      </c>
      <c r="P96">
        <v>140</v>
      </c>
      <c r="Q96">
        <v>0</v>
      </c>
      <c r="R96">
        <v>0</v>
      </c>
      <c r="S96">
        <v>10</v>
      </c>
      <c r="T96">
        <v>0</v>
      </c>
      <c r="U96" s="114">
        <f t="shared" si="9"/>
        <v>150</v>
      </c>
      <c r="V96" s="112">
        <f t="shared" si="10"/>
        <v>0</v>
      </c>
      <c r="Y96">
        <f>BAWANA!BA96+BAWANA!BB96</f>
        <v>0</v>
      </c>
      <c r="Z96">
        <f>BAWANA!BH96+BAWANA!BI96</f>
        <v>0</v>
      </c>
      <c r="AA96">
        <f>BAWANA!AB96+BAWANA!AC96</f>
        <v>0</v>
      </c>
      <c r="AB96">
        <f>BAWANA!AI96+BAWANA!AJ96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BAWANA!F97</f>
        <v>950</v>
      </c>
      <c r="C97">
        <f>BAWANA!G97</f>
        <v>0</v>
      </c>
      <c r="D97">
        <f>BAWANA!AP97</f>
        <v>150</v>
      </c>
      <c r="E97">
        <f>BAWANA!AQ97</f>
        <v>0</v>
      </c>
      <c r="F97">
        <f t="shared" si="11"/>
        <v>760</v>
      </c>
      <c r="G97">
        <f t="shared" si="12"/>
        <v>150</v>
      </c>
      <c r="H97" s="112"/>
      <c r="I97">
        <f>BRPL_EOD!AM97+BRPL_EOD!AN97</f>
        <v>140</v>
      </c>
      <c r="J97">
        <f>BYPL_EOD!AM97+BYPL_EOD!AN97</f>
        <v>0</v>
      </c>
      <c r="K97">
        <f>MES_EOD!AM97+MES_EOD!AN97</f>
        <v>0</v>
      </c>
      <c r="L97">
        <f>NDMC_EOD!AM97+NDMC_EOD!AN97</f>
        <v>10</v>
      </c>
      <c r="M97">
        <f>TPDDL_EOD!AM97+TPDDL_EOD!AN97</f>
        <v>0</v>
      </c>
      <c r="N97">
        <f t="shared" si="7"/>
        <v>150</v>
      </c>
      <c r="O97" s="112">
        <f t="shared" si="8"/>
        <v>0</v>
      </c>
      <c r="P97">
        <v>140</v>
      </c>
      <c r="Q97">
        <v>0</v>
      </c>
      <c r="R97">
        <v>0</v>
      </c>
      <c r="S97">
        <v>10</v>
      </c>
      <c r="T97">
        <v>0</v>
      </c>
      <c r="U97" s="114">
        <f t="shared" si="9"/>
        <v>150</v>
      </c>
      <c r="V97" s="112">
        <f t="shared" si="10"/>
        <v>0</v>
      </c>
      <c r="Y97">
        <f>BAWANA!BA97+BAWANA!BB97</f>
        <v>0</v>
      </c>
      <c r="Z97">
        <f>BAWANA!BH97+BAWANA!BI97</f>
        <v>0</v>
      </c>
      <c r="AA97">
        <f>BAWANA!AB97+BAWANA!AC97</f>
        <v>0</v>
      </c>
      <c r="AB97">
        <f>BAWANA!AI97+BAWANA!AJ97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BAWANA!F98</f>
        <v>950</v>
      </c>
      <c r="C98">
        <f>BAWANA!G98</f>
        <v>0</v>
      </c>
      <c r="D98">
        <f>BAWANA!AP98</f>
        <v>150</v>
      </c>
      <c r="E98">
        <f>BAWANA!AQ98</f>
        <v>0</v>
      </c>
      <c r="F98">
        <f t="shared" si="11"/>
        <v>760</v>
      </c>
      <c r="G98">
        <f t="shared" si="12"/>
        <v>150</v>
      </c>
      <c r="H98" s="112"/>
      <c r="I98">
        <f>BRPL_EOD!AM98+BRPL_EOD!AN98</f>
        <v>140</v>
      </c>
      <c r="J98">
        <f>BYPL_EOD!AM98+BYPL_EOD!AN98</f>
        <v>0</v>
      </c>
      <c r="K98">
        <f>MES_EOD!AM98+MES_EOD!AN98</f>
        <v>0</v>
      </c>
      <c r="L98">
        <f>NDMC_EOD!AM98+NDMC_EOD!AN98</f>
        <v>10</v>
      </c>
      <c r="M98">
        <f>TPDDL_EOD!AM98+TPDDL_EOD!AN98</f>
        <v>0</v>
      </c>
      <c r="N98">
        <f t="shared" si="7"/>
        <v>150</v>
      </c>
      <c r="O98" s="112">
        <f t="shared" si="8"/>
        <v>0</v>
      </c>
      <c r="P98">
        <v>140</v>
      </c>
      <c r="Q98">
        <v>0</v>
      </c>
      <c r="R98">
        <v>0</v>
      </c>
      <c r="S98">
        <v>10</v>
      </c>
      <c r="T98">
        <v>0</v>
      </c>
      <c r="U98" s="114">
        <f t="shared" si="9"/>
        <v>150</v>
      </c>
      <c r="V98" s="112">
        <f t="shared" si="10"/>
        <v>0</v>
      </c>
      <c r="Y98">
        <f>BAWANA!BA98+BAWANA!BB98</f>
        <v>0</v>
      </c>
      <c r="Z98">
        <f>BAWANA!BH98+BAWANA!BI98</f>
        <v>0</v>
      </c>
      <c r="AA98">
        <f>BAWANA!AB98+BAWANA!AC98</f>
        <v>0</v>
      </c>
      <c r="AB98">
        <f>BAWANA!AI98+BAWANA!AJ98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21.96</v>
      </c>
      <c r="C99" s="114">
        <f t="shared" ref="C99:U99" si="14">SUM(C3:C98)/4000</f>
        <v>0.3</v>
      </c>
      <c r="D99" s="114">
        <f t="shared" si="14"/>
        <v>3.825142500000001</v>
      </c>
      <c r="E99" s="114">
        <f t="shared" si="14"/>
        <v>0.3</v>
      </c>
      <c r="F99" s="114">
        <f t="shared" si="14"/>
        <v>17.808</v>
      </c>
      <c r="G99" s="114">
        <f t="shared" si="14"/>
        <v>4.1251425000000008</v>
      </c>
      <c r="H99" s="114"/>
      <c r="I99" s="114">
        <f t="shared" si="14"/>
        <v>3.7296124999999987</v>
      </c>
      <c r="J99" s="114">
        <f t="shared" si="14"/>
        <v>2.7000000000000006E-3</v>
      </c>
      <c r="K99" s="114">
        <f t="shared" si="14"/>
        <v>2.7750000000000002E-4</v>
      </c>
      <c r="L99" s="114">
        <f t="shared" si="14"/>
        <v>0.38926750000000016</v>
      </c>
      <c r="M99" s="114">
        <f t="shared" si="14"/>
        <v>3.2699999999999999E-3</v>
      </c>
      <c r="N99" s="114">
        <f t="shared" si="14"/>
        <v>4.1251275000000005</v>
      </c>
      <c r="O99" s="114">
        <f t="shared" si="14"/>
        <v>1.5000000000028991E-5</v>
      </c>
      <c r="P99" s="114">
        <f t="shared" si="14"/>
        <v>3.7296261262701016</v>
      </c>
      <c r="Q99" s="114">
        <f t="shared" si="14"/>
        <v>2.7001574591211902E-3</v>
      </c>
      <c r="R99" s="114">
        <f t="shared" si="14"/>
        <v>2.7751614965345538E-4</v>
      </c>
      <c r="S99" s="114">
        <f t="shared" si="14"/>
        <v>0.38926850935334106</v>
      </c>
      <c r="T99" s="114">
        <f t="shared" si="14"/>
        <v>3.2701907677814414E-3</v>
      </c>
      <c r="U99" s="114">
        <f t="shared" si="14"/>
        <v>4.1251425000000008</v>
      </c>
      <c r="V99" s="114">
        <f t="shared" si="10"/>
        <v>0</v>
      </c>
      <c r="Y99" s="114">
        <f t="shared" ref="Y99:AD99" si="15">SUM(Y3:Y98)/4000</f>
        <v>1.1949999999999999E-3</v>
      </c>
      <c r="Z99" s="114">
        <f t="shared" si="15"/>
        <v>1.1949999999999999E-3</v>
      </c>
      <c r="AA99" s="114">
        <f t="shared" si="15"/>
        <v>1.1949999999999999E-3</v>
      </c>
      <c r="AB99" s="114">
        <f t="shared" si="15"/>
        <v>1.1949999999999999E-3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C3:AD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DQ102"/>
  <sheetViews>
    <sheetView workbookViewId="0">
      <pane xSplit="1" ySplit="2" topLeftCell="J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2" customWidth="1"/>
    <col min="20" max="20" width="12.140625" bestFit="1" customWidth="1"/>
  </cols>
  <sheetData>
    <row r="1" spans="1:121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CS1" s="38"/>
      <c r="CT1" s="38"/>
      <c r="CU1" s="38"/>
      <c r="CV1" s="38"/>
      <c r="DQ1" t="s">
        <v>142</v>
      </c>
    </row>
    <row r="2" spans="1:121" ht="30">
      <c r="A2" s="219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3" t="s">
        <v>43</v>
      </c>
      <c r="AT2" s="203" t="s">
        <v>340</v>
      </c>
      <c r="AU2" s="126"/>
      <c r="AV2" s="203" t="s">
        <v>347</v>
      </c>
      <c r="AW2" s="203" t="s">
        <v>348</v>
      </c>
      <c r="AX2" s="203" t="s">
        <v>349</v>
      </c>
      <c r="AY2" t="s">
        <v>416</v>
      </c>
      <c r="AZ2" t="s">
        <v>417</v>
      </c>
      <c r="BA2" t="s">
        <v>423</v>
      </c>
      <c r="BB2" t="s">
        <v>427</v>
      </c>
      <c r="BC2" t="s">
        <v>381</v>
      </c>
      <c r="BD2" t="s">
        <v>393</v>
      </c>
      <c r="BE2" t="s">
        <v>385</v>
      </c>
      <c r="BF2" t="s">
        <v>387</v>
      </c>
      <c r="BG2" t="s">
        <v>392</v>
      </c>
      <c r="BH2" t="s">
        <v>389</v>
      </c>
      <c r="BI2" t="s">
        <v>388</v>
      </c>
      <c r="BJ2" t="s">
        <v>395</v>
      </c>
      <c r="BK2" t="s">
        <v>383</v>
      </c>
      <c r="BL2" t="s">
        <v>396</v>
      </c>
      <c r="BM2" t="s">
        <v>386</v>
      </c>
      <c r="BN2" t="s">
        <v>382</v>
      </c>
      <c r="BO2" t="s">
        <v>391</v>
      </c>
      <c r="BP2" t="s">
        <v>384</v>
      </c>
      <c r="BQ2" t="s">
        <v>394</v>
      </c>
      <c r="BR2" t="s">
        <v>390</v>
      </c>
    </row>
    <row r="3" spans="1:121">
      <c r="A3" t="s">
        <v>45</v>
      </c>
      <c r="B3">
        <v>0</v>
      </c>
      <c r="C3">
        <v>15.225</v>
      </c>
      <c r="D3">
        <v>29.4</v>
      </c>
      <c r="E3">
        <v>0</v>
      </c>
      <c r="F3">
        <v>0</v>
      </c>
      <c r="G3">
        <v>71.241600000000005</v>
      </c>
      <c r="H3">
        <v>0</v>
      </c>
      <c r="I3">
        <v>0</v>
      </c>
      <c r="J3">
        <v>46.031999999999996</v>
      </c>
      <c r="K3">
        <v>679.49316799999997</v>
      </c>
      <c r="L3">
        <v>435.435</v>
      </c>
      <c r="M3">
        <v>92</v>
      </c>
      <c r="N3">
        <v>118.125</v>
      </c>
      <c r="O3">
        <v>61.832811999999997</v>
      </c>
      <c r="P3">
        <v>125.58750000000001</v>
      </c>
      <c r="Q3">
        <v>10.911809999999999</v>
      </c>
      <c r="R3">
        <v>42.392195999999998</v>
      </c>
      <c r="S3">
        <v>26.390910000000002</v>
      </c>
      <c r="T3">
        <v>0</v>
      </c>
      <c r="U3">
        <v>418.77</v>
      </c>
      <c r="V3">
        <v>20.731850000000001</v>
      </c>
      <c r="W3">
        <v>46.399079999999998</v>
      </c>
      <c r="X3">
        <v>147.515625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1.9245000000000001</v>
      </c>
      <c r="AF3">
        <v>8.8740000000000006</v>
      </c>
      <c r="AG3">
        <v>43.574399999999997</v>
      </c>
      <c r="AH3">
        <v>0</v>
      </c>
      <c r="AI3">
        <v>0</v>
      </c>
      <c r="AJ3">
        <v>0</v>
      </c>
      <c r="AK3">
        <v>54.567</v>
      </c>
      <c r="AL3">
        <v>1.3944000000000001</v>
      </c>
      <c r="AM3">
        <v>0</v>
      </c>
      <c r="AN3">
        <v>0.82259000000000004</v>
      </c>
      <c r="AO3">
        <v>0</v>
      </c>
      <c r="AP3">
        <v>1.7934000000000001</v>
      </c>
      <c r="AQ3">
        <v>0</v>
      </c>
      <c r="AR3">
        <v>5.52</v>
      </c>
      <c r="AS3">
        <v>24.75168</v>
      </c>
      <c r="AT3">
        <v>20.001799999999999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2550.7073210000003</v>
      </c>
    </row>
    <row r="4" spans="1:121">
      <c r="A4" t="s">
        <v>46</v>
      </c>
      <c r="B4">
        <v>0</v>
      </c>
      <c r="C4">
        <v>15.225</v>
      </c>
      <c r="D4">
        <v>29.4</v>
      </c>
      <c r="E4">
        <v>0</v>
      </c>
      <c r="F4">
        <v>0</v>
      </c>
      <c r="G4">
        <v>71.241600000000005</v>
      </c>
      <c r="H4">
        <v>0</v>
      </c>
      <c r="I4">
        <v>0</v>
      </c>
      <c r="J4">
        <v>46.031999999999996</v>
      </c>
      <c r="K4">
        <v>679.49316799999997</v>
      </c>
      <c r="L4">
        <v>435.435</v>
      </c>
      <c r="M4">
        <v>92</v>
      </c>
      <c r="N4">
        <v>118.125</v>
      </c>
      <c r="O4">
        <v>61.832811999999997</v>
      </c>
      <c r="P4">
        <v>125.58750000000001</v>
      </c>
      <c r="Q4">
        <v>10.911809999999999</v>
      </c>
      <c r="R4">
        <v>42.392195999999998</v>
      </c>
      <c r="S4">
        <v>26.390910000000002</v>
      </c>
      <c r="T4">
        <v>0</v>
      </c>
      <c r="U4">
        <v>418.77</v>
      </c>
      <c r="V4">
        <v>20.731850000000001</v>
      </c>
      <c r="W4">
        <v>46.399079999999998</v>
      </c>
      <c r="X4">
        <v>147.515625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1.9245000000000001</v>
      </c>
      <c r="AF4">
        <v>8.8740000000000006</v>
      </c>
      <c r="AG4">
        <v>43.574399999999997</v>
      </c>
      <c r="AH4">
        <v>0</v>
      </c>
      <c r="AI4">
        <v>0</v>
      </c>
      <c r="AJ4">
        <v>0</v>
      </c>
      <c r="AK4">
        <v>54.567</v>
      </c>
      <c r="AL4">
        <v>1.3944000000000001</v>
      </c>
      <c r="AM4">
        <v>0</v>
      </c>
      <c r="AN4">
        <v>0.82259000000000004</v>
      </c>
      <c r="AO4">
        <v>0</v>
      </c>
      <c r="AP4">
        <v>1.7934000000000001</v>
      </c>
      <c r="AQ4">
        <v>0</v>
      </c>
      <c r="AR4">
        <v>38.64</v>
      </c>
      <c r="AS4">
        <v>24.75168</v>
      </c>
      <c r="AT4">
        <v>20.001799999999999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2583.8273210000002</v>
      </c>
    </row>
    <row r="5" spans="1:121">
      <c r="A5" t="s">
        <v>47</v>
      </c>
      <c r="B5">
        <v>0</v>
      </c>
      <c r="C5">
        <v>15.225</v>
      </c>
      <c r="D5">
        <v>29.4</v>
      </c>
      <c r="E5">
        <v>0</v>
      </c>
      <c r="F5">
        <v>0</v>
      </c>
      <c r="G5">
        <v>71.241600000000005</v>
      </c>
      <c r="H5">
        <v>0</v>
      </c>
      <c r="I5">
        <v>0</v>
      </c>
      <c r="J5">
        <v>46.031999999999996</v>
      </c>
      <c r="K5">
        <v>679.49316799999997</v>
      </c>
      <c r="L5">
        <v>435.435</v>
      </c>
      <c r="M5">
        <v>92</v>
      </c>
      <c r="N5">
        <v>118.125</v>
      </c>
      <c r="O5">
        <v>61.832811999999997</v>
      </c>
      <c r="P5">
        <v>125.58750000000001</v>
      </c>
      <c r="Q5">
        <v>10.911809999999999</v>
      </c>
      <c r="R5">
        <v>42.392195999999998</v>
      </c>
      <c r="S5">
        <v>26.390910000000002</v>
      </c>
      <c r="T5">
        <v>0</v>
      </c>
      <c r="U5">
        <v>418.77</v>
      </c>
      <c r="V5">
        <v>20.731850000000001</v>
      </c>
      <c r="W5">
        <v>46.399079999999998</v>
      </c>
      <c r="X5">
        <v>147.515625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1.9245000000000001</v>
      </c>
      <c r="AF5">
        <v>8.8740000000000006</v>
      </c>
      <c r="AG5">
        <v>43.574399999999997</v>
      </c>
      <c r="AH5">
        <v>0</v>
      </c>
      <c r="AI5">
        <v>0</v>
      </c>
      <c r="AJ5">
        <v>0</v>
      </c>
      <c r="AK5">
        <v>54.567</v>
      </c>
      <c r="AL5">
        <v>1.3944000000000001</v>
      </c>
      <c r="AM5">
        <v>0</v>
      </c>
      <c r="AN5">
        <v>0.82259000000000004</v>
      </c>
      <c r="AO5">
        <v>0</v>
      </c>
      <c r="AP5">
        <v>1.7934000000000001</v>
      </c>
      <c r="AQ5">
        <v>0</v>
      </c>
      <c r="AR5">
        <v>38.64</v>
      </c>
      <c r="AS5">
        <v>24.75168</v>
      </c>
      <c r="AT5">
        <v>20.001799999999999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2583.8273210000002</v>
      </c>
    </row>
    <row r="6" spans="1:121">
      <c r="A6" t="s">
        <v>48</v>
      </c>
      <c r="B6">
        <v>0</v>
      </c>
      <c r="C6">
        <v>15.225</v>
      </c>
      <c r="D6">
        <v>29.4</v>
      </c>
      <c r="E6">
        <v>0</v>
      </c>
      <c r="F6">
        <v>0</v>
      </c>
      <c r="G6">
        <v>71.241600000000005</v>
      </c>
      <c r="H6">
        <v>0</v>
      </c>
      <c r="I6">
        <v>0</v>
      </c>
      <c r="J6">
        <v>46.031999999999996</v>
      </c>
      <c r="K6">
        <v>679.49316799999997</v>
      </c>
      <c r="L6">
        <v>435.435</v>
      </c>
      <c r="M6">
        <v>92</v>
      </c>
      <c r="N6">
        <v>118.125</v>
      </c>
      <c r="O6">
        <v>61.832811999999997</v>
      </c>
      <c r="P6">
        <v>125.58750000000001</v>
      </c>
      <c r="Q6">
        <v>10.911809999999999</v>
      </c>
      <c r="R6">
        <v>42.392195999999998</v>
      </c>
      <c r="S6">
        <v>26.390910000000002</v>
      </c>
      <c r="T6">
        <v>0</v>
      </c>
      <c r="U6">
        <v>418.77</v>
      </c>
      <c r="V6">
        <v>20.731850000000001</v>
      </c>
      <c r="W6">
        <v>46.399079999999998</v>
      </c>
      <c r="X6">
        <v>147.515625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1.9245000000000001</v>
      </c>
      <c r="AF6">
        <v>8.8740000000000006</v>
      </c>
      <c r="AG6">
        <v>43.574399999999997</v>
      </c>
      <c r="AH6">
        <v>0</v>
      </c>
      <c r="AI6">
        <v>0</v>
      </c>
      <c r="AJ6">
        <v>0</v>
      </c>
      <c r="AK6">
        <v>54.567</v>
      </c>
      <c r="AL6">
        <v>1.3944000000000001</v>
      </c>
      <c r="AM6">
        <v>0</v>
      </c>
      <c r="AN6">
        <v>0.82259000000000004</v>
      </c>
      <c r="AO6">
        <v>0</v>
      </c>
      <c r="AP6">
        <v>1.7934000000000001</v>
      </c>
      <c r="AQ6">
        <v>0</v>
      </c>
      <c r="AR6">
        <v>4.4160000000000004</v>
      </c>
      <c r="AS6">
        <v>24.75168</v>
      </c>
      <c r="AT6">
        <v>20.001799999999999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2549.6033210000005</v>
      </c>
    </row>
    <row r="7" spans="1:121">
      <c r="A7" t="s">
        <v>49</v>
      </c>
      <c r="B7">
        <v>0</v>
      </c>
      <c r="C7">
        <v>15.225</v>
      </c>
      <c r="D7">
        <v>29.4</v>
      </c>
      <c r="E7">
        <v>0</v>
      </c>
      <c r="F7">
        <v>0</v>
      </c>
      <c r="G7">
        <v>71.241600000000005</v>
      </c>
      <c r="H7">
        <v>0</v>
      </c>
      <c r="I7">
        <v>0</v>
      </c>
      <c r="J7">
        <v>46.031999999999996</v>
      </c>
      <c r="K7">
        <v>679.49316799999997</v>
      </c>
      <c r="L7">
        <v>435.435</v>
      </c>
      <c r="M7">
        <v>92</v>
      </c>
      <c r="N7">
        <v>118.125</v>
      </c>
      <c r="O7">
        <v>61.832811999999997</v>
      </c>
      <c r="P7">
        <v>125.58750000000001</v>
      </c>
      <c r="Q7">
        <v>10.911809999999999</v>
      </c>
      <c r="R7">
        <v>42.392195999999998</v>
      </c>
      <c r="S7">
        <v>26.390910000000002</v>
      </c>
      <c r="T7">
        <v>0</v>
      </c>
      <c r="U7">
        <v>418.77</v>
      </c>
      <c r="V7">
        <v>20.731850000000001</v>
      </c>
      <c r="W7">
        <v>46.399079999999998</v>
      </c>
      <c r="X7">
        <v>147.515625</v>
      </c>
      <c r="Y7">
        <v>0</v>
      </c>
      <c r="Z7">
        <v>6.5208000000000004</v>
      </c>
      <c r="AA7">
        <v>0</v>
      </c>
      <c r="AB7">
        <v>0</v>
      </c>
      <c r="AC7">
        <v>0</v>
      </c>
      <c r="AD7">
        <v>0</v>
      </c>
      <c r="AE7">
        <v>1.9245000000000001</v>
      </c>
      <c r="AF7">
        <v>8.8740000000000006</v>
      </c>
      <c r="AG7">
        <v>43.574399999999997</v>
      </c>
      <c r="AH7">
        <v>0</v>
      </c>
      <c r="AI7">
        <v>0</v>
      </c>
      <c r="AJ7">
        <v>0</v>
      </c>
      <c r="AK7">
        <v>54.567</v>
      </c>
      <c r="AL7">
        <v>1.3944000000000001</v>
      </c>
      <c r="AM7">
        <v>0</v>
      </c>
      <c r="AN7">
        <v>0.82259000000000004</v>
      </c>
      <c r="AO7">
        <v>0</v>
      </c>
      <c r="AP7">
        <v>1.7934000000000001</v>
      </c>
      <c r="AQ7">
        <v>0</v>
      </c>
      <c r="AR7">
        <v>2.2080000000000002</v>
      </c>
      <c r="AS7">
        <v>24.75168</v>
      </c>
      <c r="AT7">
        <v>20.001799999999999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2553.9161210000002</v>
      </c>
    </row>
    <row r="8" spans="1:121">
      <c r="A8" t="s">
        <v>50</v>
      </c>
      <c r="B8">
        <v>0</v>
      </c>
      <c r="C8">
        <v>15.225</v>
      </c>
      <c r="D8">
        <v>29.4</v>
      </c>
      <c r="E8">
        <v>0</v>
      </c>
      <c r="F8">
        <v>0</v>
      </c>
      <c r="G8">
        <v>71.241600000000005</v>
      </c>
      <c r="H8">
        <v>0</v>
      </c>
      <c r="I8">
        <v>0</v>
      </c>
      <c r="J8">
        <v>46.031999999999996</v>
      </c>
      <c r="K8">
        <v>679.49316799999997</v>
      </c>
      <c r="L8">
        <v>435.435</v>
      </c>
      <c r="M8">
        <v>92</v>
      </c>
      <c r="N8">
        <v>118.125</v>
      </c>
      <c r="O8">
        <v>61.832811999999997</v>
      </c>
      <c r="P8">
        <v>125.58750000000001</v>
      </c>
      <c r="Q8">
        <v>10.911809999999999</v>
      </c>
      <c r="R8">
        <v>42.392195999999998</v>
      </c>
      <c r="S8">
        <v>26.390910000000002</v>
      </c>
      <c r="T8">
        <v>0</v>
      </c>
      <c r="U8">
        <v>418.77</v>
      </c>
      <c r="V8">
        <v>20.731850000000001</v>
      </c>
      <c r="W8">
        <v>46.399079999999998</v>
      </c>
      <c r="X8">
        <v>147.515625</v>
      </c>
      <c r="Y8">
        <v>0</v>
      </c>
      <c r="Z8">
        <v>6.5208000000000004</v>
      </c>
      <c r="AA8">
        <v>0</v>
      </c>
      <c r="AB8">
        <v>0</v>
      </c>
      <c r="AC8">
        <v>0</v>
      </c>
      <c r="AD8">
        <v>0</v>
      </c>
      <c r="AE8">
        <v>1.9245000000000001</v>
      </c>
      <c r="AF8">
        <v>8.8740000000000006</v>
      </c>
      <c r="AG8">
        <v>43.574399999999997</v>
      </c>
      <c r="AH8">
        <v>0</v>
      </c>
      <c r="AI8">
        <v>0</v>
      </c>
      <c r="AJ8">
        <v>0</v>
      </c>
      <c r="AK8">
        <v>54.567</v>
      </c>
      <c r="AL8">
        <v>1.3944000000000001</v>
      </c>
      <c r="AM8">
        <v>0</v>
      </c>
      <c r="AN8">
        <v>0.82259000000000004</v>
      </c>
      <c r="AO8">
        <v>0</v>
      </c>
      <c r="AP8">
        <v>1.7934000000000001</v>
      </c>
      <c r="AQ8">
        <v>0</v>
      </c>
      <c r="AR8">
        <v>2.2080000000000002</v>
      </c>
      <c r="AS8">
        <v>24.75168</v>
      </c>
      <c r="AT8">
        <v>20.001799999999999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2553.9161210000002</v>
      </c>
    </row>
    <row r="9" spans="1:121">
      <c r="A9" t="s">
        <v>51</v>
      </c>
      <c r="B9">
        <v>0</v>
      </c>
      <c r="C9">
        <v>15.225</v>
      </c>
      <c r="D9">
        <v>29.4</v>
      </c>
      <c r="E9">
        <v>0</v>
      </c>
      <c r="F9">
        <v>0</v>
      </c>
      <c r="G9">
        <v>71.241600000000005</v>
      </c>
      <c r="H9">
        <v>0</v>
      </c>
      <c r="I9">
        <v>0</v>
      </c>
      <c r="J9">
        <v>46.031999999999996</v>
      </c>
      <c r="K9">
        <v>679.49316799999997</v>
      </c>
      <c r="L9">
        <v>435.435</v>
      </c>
      <c r="M9">
        <v>92</v>
      </c>
      <c r="N9">
        <v>118.125</v>
      </c>
      <c r="O9">
        <v>61.832811999999997</v>
      </c>
      <c r="P9">
        <v>125.58750000000001</v>
      </c>
      <c r="Q9">
        <v>10.911809999999999</v>
      </c>
      <c r="R9">
        <v>42.392195999999998</v>
      </c>
      <c r="S9">
        <v>26.390910000000002</v>
      </c>
      <c r="T9">
        <v>0</v>
      </c>
      <c r="U9">
        <v>418.77</v>
      </c>
      <c r="V9">
        <v>20.731850000000001</v>
      </c>
      <c r="W9">
        <v>46.399079999999998</v>
      </c>
      <c r="X9">
        <v>147.515625</v>
      </c>
      <c r="Y9">
        <v>0</v>
      </c>
      <c r="Z9">
        <v>6.5208000000000004</v>
      </c>
      <c r="AA9">
        <v>0</v>
      </c>
      <c r="AB9">
        <v>0</v>
      </c>
      <c r="AC9">
        <v>0</v>
      </c>
      <c r="AD9">
        <v>0</v>
      </c>
      <c r="AE9">
        <v>1.9245000000000001</v>
      </c>
      <c r="AF9">
        <v>8.8740000000000006</v>
      </c>
      <c r="AG9">
        <v>43.574399999999997</v>
      </c>
      <c r="AH9">
        <v>0</v>
      </c>
      <c r="AI9">
        <v>0</v>
      </c>
      <c r="AJ9">
        <v>0</v>
      </c>
      <c r="AK9">
        <v>54.567</v>
      </c>
      <c r="AL9">
        <v>1.3944000000000001</v>
      </c>
      <c r="AM9">
        <v>0</v>
      </c>
      <c r="AN9">
        <v>0.82259000000000004</v>
      </c>
      <c r="AO9">
        <v>0</v>
      </c>
      <c r="AP9">
        <v>0</v>
      </c>
      <c r="AQ9">
        <v>0</v>
      </c>
      <c r="AR9">
        <v>2.2080000000000002</v>
      </c>
      <c r="AS9">
        <v>4.7081999999999997</v>
      </c>
      <c r="AT9">
        <v>20.001799999999999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2532.0792410000004</v>
      </c>
    </row>
    <row r="10" spans="1:121">
      <c r="A10" t="s">
        <v>52</v>
      </c>
      <c r="B10">
        <v>0</v>
      </c>
      <c r="C10">
        <v>15.225</v>
      </c>
      <c r="D10">
        <v>29.4</v>
      </c>
      <c r="E10">
        <v>0</v>
      </c>
      <c r="F10">
        <v>0</v>
      </c>
      <c r="G10">
        <v>71.241600000000005</v>
      </c>
      <c r="H10">
        <v>0</v>
      </c>
      <c r="I10">
        <v>0</v>
      </c>
      <c r="J10">
        <v>46.031999999999996</v>
      </c>
      <c r="K10">
        <v>679.49316799999997</v>
      </c>
      <c r="L10">
        <v>435.435</v>
      </c>
      <c r="M10">
        <v>92</v>
      </c>
      <c r="N10">
        <v>118.125</v>
      </c>
      <c r="O10">
        <v>61.832811999999997</v>
      </c>
      <c r="P10">
        <v>125.58750000000001</v>
      </c>
      <c r="Q10">
        <v>10.911809999999999</v>
      </c>
      <c r="R10">
        <v>42.392195999999998</v>
      </c>
      <c r="S10">
        <v>26.390910000000002</v>
      </c>
      <c r="T10">
        <v>0</v>
      </c>
      <c r="U10">
        <v>418.77</v>
      </c>
      <c r="V10">
        <v>20.731850000000001</v>
      </c>
      <c r="W10">
        <v>46.399079999999998</v>
      </c>
      <c r="X10">
        <v>147.515625</v>
      </c>
      <c r="Y10">
        <v>0</v>
      </c>
      <c r="Z10">
        <v>6.5208000000000004</v>
      </c>
      <c r="AA10">
        <v>0</v>
      </c>
      <c r="AB10">
        <v>0</v>
      </c>
      <c r="AC10">
        <v>0</v>
      </c>
      <c r="AD10">
        <v>0</v>
      </c>
      <c r="AE10">
        <v>1.9245000000000001</v>
      </c>
      <c r="AF10">
        <v>8.8740000000000006</v>
      </c>
      <c r="AG10">
        <v>43.574399999999997</v>
      </c>
      <c r="AH10">
        <v>0</v>
      </c>
      <c r="AI10">
        <v>0</v>
      </c>
      <c r="AJ10">
        <v>0</v>
      </c>
      <c r="AK10">
        <v>54.567</v>
      </c>
      <c r="AL10">
        <v>1.3944000000000001</v>
      </c>
      <c r="AM10">
        <v>0</v>
      </c>
      <c r="AN10">
        <v>0.82259000000000004</v>
      </c>
      <c r="AO10">
        <v>0</v>
      </c>
      <c r="AP10">
        <v>0</v>
      </c>
      <c r="AQ10">
        <v>0</v>
      </c>
      <c r="AR10">
        <v>2.2080000000000002</v>
      </c>
      <c r="AS10">
        <v>4.7081999999999997</v>
      </c>
      <c r="AT10">
        <v>20.001799999999999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2532.0792410000004</v>
      </c>
    </row>
    <row r="11" spans="1:121">
      <c r="A11" t="s">
        <v>53</v>
      </c>
      <c r="B11">
        <v>0</v>
      </c>
      <c r="C11">
        <v>15.225</v>
      </c>
      <c r="D11">
        <v>29.4</v>
      </c>
      <c r="E11">
        <v>0</v>
      </c>
      <c r="F11">
        <v>0</v>
      </c>
      <c r="G11">
        <v>71.241600000000005</v>
      </c>
      <c r="H11">
        <v>0</v>
      </c>
      <c r="I11">
        <v>0</v>
      </c>
      <c r="J11">
        <v>46.031999999999996</v>
      </c>
      <c r="K11">
        <v>679.49316799999997</v>
      </c>
      <c r="L11">
        <v>435.435</v>
      </c>
      <c r="M11">
        <v>92</v>
      </c>
      <c r="N11">
        <v>118.125</v>
      </c>
      <c r="O11">
        <v>61.832811999999997</v>
      </c>
      <c r="P11">
        <v>125.58750000000001</v>
      </c>
      <c r="Q11">
        <v>10.911809999999999</v>
      </c>
      <c r="R11">
        <v>42.392195999999998</v>
      </c>
      <c r="S11">
        <v>26.390910000000002</v>
      </c>
      <c r="T11">
        <v>0</v>
      </c>
      <c r="U11">
        <v>418.77</v>
      </c>
      <c r="V11">
        <v>20.731850000000001</v>
      </c>
      <c r="W11">
        <v>46.399079999999998</v>
      </c>
      <c r="X11">
        <v>147.515625</v>
      </c>
      <c r="Y11">
        <v>0</v>
      </c>
      <c r="Z11">
        <v>6.5208000000000004</v>
      </c>
      <c r="AA11">
        <v>0</v>
      </c>
      <c r="AB11">
        <v>0</v>
      </c>
      <c r="AC11">
        <v>0</v>
      </c>
      <c r="AD11">
        <v>0</v>
      </c>
      <c r="AE11">
        <v>1.9245000000000001</v>
      </c>
      <c r="AF11">
        <v>8.8740000000000006</v>
      </c>
      <c r="AG11">
        <v>43.574399999999997</v>
      </c>
      <c r="AH11">
        <v>0</v>
      </c>
      <c r="AI11">
        <v>0</v>
      </c>
      <c r="AJ11">
        <v>0</v>
      </c>
      <c r="AK11">
        <v>54.567</v>
      </c>
      <c r="AL11">
        <v>1.3944000000000001</v>
      </c>
      <c r="AM11">
        <v>0</v>
      </c>
      <c r="AN11">
        <v>0.82259000000000004</v>
      </c>
      <c r="AO11">
        <v>0</v>
      </c>
      <c r="AP11">
        <v>0</v>
      </c>
      <c r="AQ11">
        <v>0</v>
      </c>
      <c r="AR11">
        <v>2.2080000000000002</v>
      </c>
      <c r="AS11">
        <v>4.7081999999999997</v>
      </c>
      <c r="AT11">
        <v>20.001799999999999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2532.0792410000004</v>
      </c>
    </row>
    <row r="12" spans="1:121">
      <c r="A12" t="s">
        <v>54</v>
      </c>
      <c r="B12">
        <v>0</v>
      </c>
      <c r="C12">
        <v>15.225</v>
      </c>
      <c r="D12">
        <v>29.4</v>
      </c>
      <c r="E12">
        <v>0</v>
      </c>
      <c r="F12">
        <v>0</v>
      </c>
      <c r="G12">
        <v>71.241600000000005</v>
      </c>
      <c r="H12">
        <v>0</v>
      </c>
      <c r="I12">
        <v>0</v>
      </c>
      <c r="J12">
        <v>46.031999999999996</v>
      </c>
      <c r="K12">
        <v>679.49316799999997</v>
      </c>
      <c r="L12">
        <v>435.435</v>
      </c>
      <c r="M12">
        <v>92</v>
      </c>
      <c r="N12">
        <v>118.125</v>
      </c>
      <c r="O12">
        <v>61.832811999999997</v>
      </c>
      <c r="P12">
        <v>125.58750000000001</v>
      </c>
      <c r="Q12">
        <v>10.911809999999999</v>
      </c>
      <c r="R12">
        <v>42.392195999999998</v>
      </c>
      <c r="S12">
        <v>26.390910000000002</v>
      </c>
      <c r="T12">
        <v>0</v>
      </c>
      <c r="U12">
        <v>418.77</v>
      </c>
      <c r="V12">
        <v>20.731850000000001</v>
      </c>
      <c r="W12">
        <v>46.399079999999998</v>
      </c>
      <c r="X12">
        <v>147.515625</v>
      </c>
      <c r="Y12">
        <v>0</v>
      </c>
      <c r="Z12">
        <v>6.5208000000000004</v>
      </c>
      <c r="AA12">
        <v>0</v>
      </c>
      <c r="AB12">
        <v>0</v>
      </c>
      <c r="AC12">
        <v>0</v>
      </c>
      <c r="AD12">
        <v>0</v>
      </c>
      <c r="AE12">
        <v>1.9245000000000001</v>
      </c>
      <c r="AF12">
        <v>8.8740000000000006</v>
      </c>
      <c r="AG12">
        <v>43.574399999999997</v>
      </c>
      <c r="AH12">
        <v>0</v>
      </c>
      <c r="AI12">
        <v>0</v>
      </c>
      <c r="AJ12">
        <v>0</v>
      </c>
      <c r="AK12">
        <v>54.567</v>
      </c>
      <c r="AL12">
        <v>1.3944000000000001</v>
      </c>
      <c r="AM12">
        <v>0</v>
      </c>
      <c r="AN12">
        <v>0.82259000000000004</v>
      </c>
      <c r="AO12">
        <v>0</v>
      </c>
      <c r="AP12">
        <v>0</v>
      </c>
      <c r="AQ12">
        <v>0</v>
      </c>
      <c r="AR12">
        <v>2.2080000000000002</v>
      </c>
      <c r="AS12">
        <v>4.7081999999999997</v>
      </c>
      <c r="AT12">
        <v>20.001799999999999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2532.0792410000004</v>
      </c>
    </row>
    <row r="13" spans="1:121">
      <c r="A13" t="s">
        <v>55</v>
      </c>
      <c r="B13">
        <v>0</v>
      </c>
      <c r="C13">
        <v>15.225</v>
      </c>
      <c r="D13">
        <v>29.4</v>
      </c>
      <c r="E13">
        <v>0</v>
      </c>
      <c r="F13">
        <v>0</v>
      </c>
      <c r="G13">
        <v>71.241600000000005</v>
      </c>
      <c r="H13">
        <v>0</v>
      </c>
      <c r="I13">
        <v>0</v>
      </c>
      <c r="J13">
        <v>46.031999999999996</v>
      </c>
      <c r="K13">
        <v>679.49316799999997</v>
      </c>
      <c r="L13">
        <v>435.435</v>
      </c>
      <c r="M13">
        <v>92</v>
      </c>
      <c r="N13">
        <v>118.125</v>
      </c>
      <c r="O13">
        <v>61.832811999999997</v>
      </c>
      <c r="P13">
        <v>125.58750000000001</v>
      </c>
      <c r="Q13">
        <v>10.911809999999999</v>
      </c>
      <c r="R13">
        <v>42.392195999999998</v>
      </c>
      <c r="S13">
        <v>26.390910000000002</v>
      </c>
      <c r="T13">
        <v>0</v>
      </c>
      <c r="U13">
        <v>418.77</v>
      </c>
      <c r="V13">
        <v>20.731850000000001</v>
      </c>
      <c r="W13">
        <v>46.399079999999998</v>
      </c>
      <c r="X13">
        <v>147.515625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1.9245000000000001</v>
      </c>
      <c r="AF13">
        <v>8.8740000000000006</v>
      </c>
      <c r="AG13">
        <v>43.574399999999997</v>
      </c>
      <c r="AH13">
        <v>0</v>
      </c>
      <c r="AI13">
        <v>0</v>
      </c>
      <c r="AJ13">
        <v>0</v>
      </c>
      <c r="AK13">
        <v>54.567</v>
      </c>
      <c r="AL13">
        <v>1.3944000000000001</v>
      </c>
      <c r="AM13">
        <v>0</v>
      </c>
      <c r="AN13">
        <v>0.82259000000000004</v>
      </c>
      <c r="AO13">
        <v>0</v>
      </c>
      <c r="AP13">
        <v>0</v>
      </c>
      <c r="AQ13">
        <v>0</v>
      </c>
      <c r="AR13">
        <v>2.2080000000000002</v>
      </c>
      <c r="AS13">
        <v>4.7081999999999997</v>
      </c>
      <c r="AT13">
        <v>20.001799999999999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2525.5584410000006</v>
      </c>
    </row>
    <row r="14" spans="1:121">
      <c r="A14" t="s">
        <v>56</v>
      </c>
      <c r="B14">
        <v>0</v>
      </c>
      <c r="C14">
        <v>15.225</v>
      </c>
      <c r="D14">
        <v>29.4</v>
      </c>
      <c r="E14">
        <v>0</v>
      </c>
      <c r="F14">
        <v>0</v>
      </c>
      <c r="G14">
        <v>71.241600000000005</v>
      </c>
      <c r="H14">
        <v>0</v>
      </c>
      <c r="I14">
        <v>0</v>
      </c>
      <c r="J14">
        <v>46.031999999999996</v>
      </c>
      <c r="K14">
        <v>679.49316799999997</v>
      </c>
      <c r="L14">
        <v>435.435</v>
      </c>
      <c r="M14">
        <v>92</v>
      </c>
      <c r="N14">
        <v>118.125</v>
      </c>
      <c r="O14">
        <v>61.832811999999997</v>
      </c>
      <c r="P14">
        <v>125.58750000000001</v>
      </c>
      <c r="Q14">
        <v>10.911809999999999</v>
      </c>
      <c r="R14">
        <v>42.392195999999998</v>
      </c>
      <c r="S14">
        <v>26.390910000000002</v>
      </c>
      <c r="T14">
        <v>0</v>
      </c>
      <c r="U14">
        <v>418.77</v>
      </c>
      <c r="V14">
        <v>20.731850000000001</v>
      </c>
      <c r="W14">
        <v>46.399079999999998</v>
      </c>
      <c r="X14">
        <v>147.515625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1.9245000000000001</v>
      </c>
      <c r="AF14">
        <v>8.8740000000000006</v>
      </c>
      <c r="AG14">
        <v>43.574399999999997</v>
      </c>
      <c r="AH14">
        <v>0</v>
      </c>
      <c r="AI14">
        <v>0</v>
      </c>
      <c r="AJ14">
        <v>0</v>
      </c>
      <c r="AK14">
        <v>54.567</v>
      </c>
      <c r="AL14">
        <v>1.3944000000000001</v>
      </c>
      <c r="AM14">
        <v>0</v>
      </c>
      <c r="AN14">
        <v>0.82259000000000004</v>
      </c>
      <c r="AO14">
        <v>0</v>
      </c>
      <c r="AP14">
        <v>0</v>
      </c>
      <c r="AQ14">
        <v>0</v>
      </c>
      <c r="AR14">
        <v>2.2080000000000002</v>
      </c>
      <c r="AS14">
        <v>4.7081999999999997</v>
      </c>
      <c r="AT14">
        <v>20.001799999999999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2525.5584410000006</v>
      </c>
    </row>
    <row r="15" spans="1:121">
      <c r="A15" t="s">
        <v>57</v>
      </c>
      <c r="B15">
        <v>0</v>
      </c>
      <c r="C15">
        <v>15.225</v>
      </c>
      <c r="D15">
        <v>29.4</v>
      </c>
      <c r="E15">
        <v>0</v>
      </c>
      <c r="F15">
        <v>0</v>
      </c>
      <c r="G15">
        <v>71.241600000000005</v>
      </c>
      <c r="H15">
        <v>0</v>
      </c>
      <c r="I15">
        <v>0</v>
      </c>
      <c r="J15">
        <v>46.031999999999996</v>
      </c>
      <c r="K15">
        <v>679.49316799999997</v>
      </c>
      <c r="L15">
        <v>435.435</v>
      </c>
      <c r="M15">
        <v>92</v>
      </c>
      <c r="N15">
        <v>118.125</v>
      </c>
      <c r="O15">
        <v>61.832811999999997</v>
      </c>
      <c r="P15">
        <v>125.58750000000001</v>
      </c>
      <c r="Q15">
        <v>10.911809999999999</v>
      </c>
      <c r="R15">
        <v>42.392195999999998</v>
      </c>
      <c r="S15">
        <v>26.390910000000002</v>
      </c>
      <c r="T15">
        <v>0</v>
      </c>
      <c r="U15">
        <v>418.77</v>
      </c>
      <c r="V15">
        <v>20.731850000000001</v>
      </c>
      <c r="W15">
        <v>46.399079999999998</v>
      </c>
      <c r="X15">
        <v>147.515625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1.9245000000000001</v>
      </c>
      <c r="AF15">
        <v>8.8740000000000006</v>
      </c>
      <c r="AG15">
        <v>43.574399999999997</v>
      </c>
      <c r="AH15">
        <v>0</v>
      </c>
      <c r="AI15">
        <v>0</v>
      </c>
      <c r="AJ15">
        <v>0</v>
      </c>
      <c r="AK15">
        <v>54.567</v>
      </c>
      <c r="AL15">
        <v>1.3944000000000001</v>
      </c>
      <c r="AM15">
        <v>0</v>
      </c>
      <c r="AN15">
        <v>0.82259000000000004</v>
      </c>
      <c r="AO15">
        <v>0</v>
      </c>
      <c r="AP15">
        <v>0</v>
      </c>
      <c r="AQ15">
        <v>0</v>
      </c>
      <c r="AR15">
        <v>2.2080000000000002</v>
      </c>
      <c r="AS15">
        <v>4.7081999999999997</v>
      </c>
      <c r="AT15">
        <v>20.001799999999999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2525.5584410000006</v>
      </c>
    </row>
    <row r="16" spans="1:121">
      <c r="A16" t="s">
        <v>58</v>
      </c>
      <c r="B16">
        <v>0</v>
      </c>
      <c r="C16">
        <v>15.225</v>
      </c>
      <c r="D16">
        <v>29.4</v>
      </c>
      <c r="E16">
        <v>0</v>
      </c>
      <c r="F16">
        <v>0</v>
      </c>
      <c r="G16">
        <v>71.241600000000005</v>
      </c>
      <c r="H16">
        <v>0</v>
      </c>
      <c r="I16">
        <v>0</v>
      </c>
      <c r="J16">
        <v>46.031999999999996</v>
      </c>
      <c r="K16">
        <v>679.49316799999997</v>
      </c>
      <c r="L16">
        <v>435.435</v>
      </c>
      <c r="M16">
        <v>92</v>
      </c>
      <c r="N16">
        <v>118.125</v>
      </c>
      <c r="O16">
        <v>61.832811999999997</v>
      </c>
      <c r="P16">
        <v>125.58750000000001</v>
      </c>
      <c r="Q16">
        <v>10.911809999999999</v>
      </c>
      <c r="R16">
        <v>42.392195999999998</v>
      </c>
      <c r="S16">
        <v>26.390910000000002</v>
      </c>
      <c r="T16">
        <v>0</v>
      </c>
      <c r="U16">
        <v>418.77</v>
      </c>
      <c r="V16">
        <v>20.731850000000001</v>
      </c>
      <c r="W16">
        <v>46.399079999999998</v>
      </c>
      <c r="X16">
        <v>147.515625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1.9245000000000001</v>
      </c>
      <c r="AF16">
        <v>8.8740000000000006</v>
      </c>
      <c r="AG16">
        <v>43.574399999999997</v>
      </c>
      <c r="AH16">
        <v>0</v>
      </c>
      <c r="AI16">
        <v>0</v>
      </c>
      <c r="AJ16">
        <v>0</v>
      </c>
      <c r="AK16">
        <v>54.567</v>
      </c>
      <c r="AL16">
        <v>1.3944000000000001</v>
      </c>
      <c r="AM16">
        <v>0</v>
      </c>
      <c r="AN16">
        <v>0.82259000000000004</v>
      </c>
      <c r="AO16">
        <v>0</v>
      </c>
      <c r="AP16">
        <v>0</v>
      </c>
      <c r="AQ16">
        <v>0</v>
      </c>
      <c r="AR16">
        <v>2.2080000000000002</v>
      </c>
      <c r="AS16">
        <v>4.7081999999999997</v>
      </c>
      <c r="AT16">
        <v>20.001799999999999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2525.5584410000006</v>
      </c>
    </row>
    <row r="17" spans="1:117">
      <c r="A17" t="s">
        <v>59</v>
      </c>
      <c r="B17">
        <v>0</v>
      </c>
      <c r="C17">
        <v>15.225</v>
      </c>
      <c r="D17">
        <v>29.4</v>
      </c>
      <c r="E17">
        <v>0</v>
      </c>
      <c r="F17">
        <v>0</v>
      </c>
      <c r="G17">
        <v>71.241600000000005</v>
      </c>
      <c r="H17">
        <v>0</v>
      </c>
      <c r="I17">
        <v>0</v>
      </c>
      <c r="J17">
        <v>46.031999999999996</v>
      </c>
      <c r="K17">
        <v>679.49316799999997</v>
      </c>
      <c r="L17">
        <v>435.435</v>
      </c>
      <c r="M17">
        <v>92</v>
      </c>
      <c r="N17">
        <v>118.125</v>
      </c>
      <c r="O17">
        <v>61.832811999999997</v>
      </c>
      <c r="P17">
        <v>125.58750000000001</v>
      </c>
      <c r="Q17">
        <v>10.911809999999999</v>
      </c>
      <c r="R17">
        <v>42.392195999999998</v>
      </c>
      <c r="S17">
        <v>26.390910000000002</v>
      </c>
      <c r="T17">
        <v>0</v>
      </c>
      <c r="U17">
        <v>418.77</v>
      </c>
      <c r="V17">
        <v>20.731850000000001</v>
      </c>
      <c r="W17">
        <v>46.399079999999998</v>
      </c>
      <c r="X17">
        <v>147.515625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1.9245000000000001</v>
      </c>
      <c r="AF17">
        <v>8.8740000000000006</v>
      </c>
      <c r="AG17">
        <v>43.574399999999997</v>
      </c>
      <c r="AH17">
        <v>0</v>
      </c>
      <c r="AI17">
        <v>0</v>
      </c>
      <c r="AJ17">
        <v>0</v>
      </c>
      <c r="AK17">
        <v>54.567</v>
      </c>
      <c r="AL17">
        <v>1.3944000000000001</v>
      </c>
      <c r="AM17">
        <v>0</v>
      </c>
      <c r="AN17">
        <v>0.82259000000000004</v>
      </c>
      <c r="AO17">
        <v>0</v>
      </c>
      <c r="AP17">
        <v>0</v>
      </c>
      <c r="AQ17">
        <v>0</v>
      </c>
      <c r="AR17">
        <v>2.76</v>
      </c>
      <c r="AS17">
        <v>4.7081999999999997</v>
      </c>
      <c r="AT17">
        <v>20.001799999999999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2526.1104410000007</v>
      </c>
    </row>
    <row r="18" spans="1:117">
      <c r="A18" t="s">
        <v>60</v>
      </c>
      <c r="B18">
        <v>0</v>
      </c>
      <c r="C18">
        <v>15.225</v>
      </c>
      <c r="D18">
        <v>29.4</v>
      </c>
      <c r="E18">
        <v>0</v>
      </c>
      <c r="F18">
        <v>0</v>
      </c>
      <c r="G18">
        <v>71.241600000000005</v>
      </c>
      <c r="H18">
        <v>0</v>
      </c>
      <c r="I18">
        <v>0</v>
      </c>
      <c r="J18">
        <v>46.031999999999996</v>
      </c>
      <c r="K18">
        <v>679.49316799999997</v>
      </c>
      <c r="L18">
        <v>435.435</v>
      </c>
      <c r="M18">
        <v>92</v>
      </c>
      <c r="N18">
        <v>118.125</v>
      </c>
      <c r="O18">
        <v>61.832811999999997</v>
      </c>
      <c r="P18">
        <v>125.58750000000001</v>
      </c>
      <c r="Q18">
        <v>10.911809999999999</v>
      </c>
      <c r="R18">
        <v>42.392195999999998</v>
      </c>
      <c r="S18">
        <v>26.390910000000002</v>
      </c>
      <c r="T18">
        <v>0</v>
      </c>
      <c r="U18">
        <v>418.77</v>
      </c>
      <c r="V18">
        <v>20.731850000000001</v>
      </c>
      <c r="W18">
        <v>46.399079999999998</v>
      </c>
      <c r="X18">
        <v>147.515625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1.9245000000000001</v>
      </c>
      <c r="AF18">
        <v>8.8740000000000006</v>
      </c>
      <c r="AG18">
        <v>43.574399999999997</v>
      </c>
      <c r="AH18">
        <v>0</v>
      </c>
      <c r="AI18">
        <v>0</v>
      </c>
      <c r="AJ18">
        <v>0</v>
      </c>
      <c r="AK18">
        <v>54.567</v>
      </c>
      <c r="AL18">
        <v>1.3944000000000001</v>
      </c>
      <c r="AM18">
        <v>0</v>
      </c>
      <c r="AN18">
        <v>0.82259000000000004</v>
      </c>
      <c r="AO18">
        <v>0</v>
      </c>
      <c r="AP18">
        <v>0</v>
      </c>
      <c r="AQ18">
        <v>0</v>
      </c>
      <c r="AR18">
        <v>2.76</v>
      </c>
      <c r="AS18">
        <v>4.7081999999999997</v>
      </c>
      <c r="AT18">
        <v>20.001799999999999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2526.1104410000007</v>
      </c>
    </row>
    <row r="19" spans="1:117">
      <c r="A19" t="s">
        <v>61</v>
      </c>
      <c r="B19">
        <v>0</v>
      </c>
      <c r="C19">
        <v>15.225</v>
      </c>
      <c r="D19">
        <v>29.4</v>
      </c>
      <c r="E19">
        <v>0</v>
      </c>
      <c r="F19">
        <v>0</v>
      </c>
      <c r="G19">
        <v>71.241600000000005</v>
      </c>
      <c r="H19">
        <v>0</v>
      </c>
      <c r="I19">
        <v>0</v>
      </c>
      <c r="J19">
        <v>46.031999999999996</v>
      </c>
      <c r="K19">
        <v>679.49316799999997</v>
      </c>
      <c r="L19">
        <v>435.435</v>
      </c>
      <c r="M19">
        <v>92</v>
      </c>
      <c r="N19">
        <v>118.125</v>
      </c>
      <c r="O19">
        <v>61.832811999999997</v>
      </c>
      <c r="P19">
        <v>125.58750000000001</v>
      </c>
      <c r="Q19">
        <v>10.911809999999999</v>
      </c>
      <c r="R19">
        <v>42.392195999999998</v>
      </c>
      <c r="S19">
        <v>26.390910000000002</v>
      </c>
      <c r="T19">
        <v>0</v>
      </c>
      <c r="U19">
        <v>418.77</v>
      </c>
      <c r="V19">
        <v>20.731850000000001</v>
      </c>
      <c r="W19">
        <v>46.399079999999998</v>
      </c>
      <c r="X19">
        <v>147.515625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16.478852</v>
      </c>
      <c r="AF19">
        <v>8.8740000000000006</v>
      </c>
      <c r="AG19">
        <v>43.574399999999997</v>
      </c>
      <c r="AH19">
        <v>0</v>
      </c>
      <c r="AI19">
        <v>0</v>
      </c>
      <c r="AJ19">
        <v>0</v>
      </c>
      <c r="AK19">
        <v>54.567</v>
      </c>
      <c r="AL19">
        <v>1.3944000000000001</v>
      </c>
      <c r="AM19">
        <v>0</v>
      </c>
      <c r="AN19">
        <v>0.82259000000000004</v>
      </c>
      <c r="AO19">
        <v>0</v>
      </c>
      <c r="AP19">
        <v>0</v>
      </c>
      <c r="AQ19">
        <v>0</v>
      </c>
      <c r="AR19">
        <v>2.76</v>
      </c>
      <c r="AS19">
        <v>4.7081999999999997</v>
      </c>
      <c r="AT19">
        <v>20.001799999999999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2540.6647930000008</v>
      </c>
    </row>
    <row r="20" spans="1:117">
      <c r="A20" t="s">
        <v>62</v>
      </c>
      <c r="B20">
        <v>0</v>
      </c>
      <c r="C20">
        <v>15.225</v>
      </c>
      <c r="D20">
        <v>29.4</v>
      </c>
      <c r="E20">
        <v>0</v>
      </c>
      <c r="F20">
        <v>0</v>
      </c>
      <c r="G20">
        <v>71.241600000000005</v>
      </c>
      <c r="H20">
        <v>0</v>
      </c>
      <c r="I20">
        <v>0</v>
      </c>
      <c r="J20">
        <v>46.031999999999996</v>
      </c>
      <c r="K20">
        <v>679.49316799999997</v>
      </c>
      <c r="L20">
        <v>435.435</v>
      </c>
      <c r="M20">
        <v>92</v>
      </c>
      <c r="N20">
        <v>118.125</v>
      </c>
      <c r="O20">
        <v>61.832811999999997</v>
      </c>
      <c r="P20">
        <v>125.58750000000001</v>
      </c>
      <c r="Q20">
        <v>10.911809999999999</v>
      </c>
      <c r="R20">
        <v>42.392195999999998</v>
      </c>
      <c r="S20">
        <v>26.390910000000002</v>
      </c>
      <c r="T20">
        <v>0</v>
      </c>
      <c r="U20">
        <v>418.77</v>
      </c>
      <c r="V20">
        <v>20.731850000000001</v>
      </c>
      <c r="W20">
        <v>46.399079999999998</v>
      </c>
      <c r="X20">
        <v>147.515625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16.478852</v>
      </c>
      <c r="AF20">
        <v>8.8740000000000006</v>
      </c>
      <c r="AG20">
        <v>43.574399999999997</v>
      </c>
      <c r="AH20">
        <v>0</v>
      </c>
      <c r="AI20">
        <v>0</v>
      </c>
      <c r="AJ20">
        <v>0</v>
      </c>
      <c r="AK20">
        <v>54.567</v>
      </c>
      <c r="AL20">
        <v>1.3944000000000001</v>
      </c>
      <c r="AM20">
        <v>0</v>
      </c>
      <c r="AN20">
        <v>0.82259000000000004</v>
      </c>
      <c r="AO20">
        <v>0</v>
      </c>
      <c r="AP20">
        <v>0</v>
      </c>
      <c r="AQ20">
        <v>14.175000000000001</v>
      </c>
      <c r="AR20">
        <v>2.76</v>
      </c>
      <c r="AS20">
        <v>4.7081999999999997</v>
      </c>
      <c r="AT20">
        <v>20.001799999999999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2554.839793000001</v>
      </c>
    </row>
    <row r="21" spans="1:117">
      <c r="A21" t="s">
        <v>63</v>
      </c>
      <c r="B21">
        <v>0</v>
      </c>
      <c r="C21">
        <v>15.225</v>
      </c>
      <c r="D21">
        <v>29.4</v>
      </c>
      <c r="E21">
        <v>0</v>
      </c>
      <c r="F21">
        <v>0</v>
      </c>
      <c r="G21">
        <v>71.241600000000005</v>
      </c>
      <c r="H21">
        <v>0</v>
      </c>
      <c r="I21">
        <v>0</v>
      </c>
      <c r="J21">
        <v>46.031999999999996</v>
      </c>
      <c r="K21">
        <v>679.49316799999997</v>
      </c>
      <c r="L21">
        <v>435.435</v>
      </c>
      <c r="M21">
        <v>92</v>
      </c>
      <c r="N21">
        <v>118.125</v>
      </c>
      <c r="O21">
        <v>61.832811999999997</v>
      </c>
      <c r="P21">
        <v>125.58750000000001</v>
      </c>
      <c r="Q21">
        <v>10.911809999999999</v>
      </c>
      <c r="R21">
        <v>42.392195999999998</v>
      </c>
      <c r="S21">
        <v>26.390910000000002</v>
      </c>
      <c r="T21">
        <v>0</v>
      </c>
      <c r="U21">
        <v>418.77</v>
      </c>
      <c r="V21">
        <v>20.731850000000001</v>
      </c>
      <c r="W21">
        <v>46.399079999999998</v>
      </c>
      <c r="X21">
        <v>147.515625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16.478852</v>
      </c>
      <c r="AF21">
        <v>8.8740000000000006</v>
      </c>
      <c r="AG21">
        <v>43.574399999999997</v>
      </c>
      <c r="AH21">
        <v>0</v>
      </c>
      <c r="AI21">
        <v>0</v>
      </c>
      <c r="AJ21">
        <v>0</v>
      </c>
      <c r="AK21">
        <v>54.567</v>
      </c>
      <c r="AL21">
        <v>1.3944000000000001</v>
      </c>
      <c r="AM21">
        <v>0</v>
      </c>
      <c r="AN21">
        <v>0.82259000000000004</v>
      </c>
      <c r="AO21">
        <v>0</v>
      </c>
      <c r="AP21">
        <v>0</v>
      </c>
      <c r="AQ21">
        <v>14.175000000000001</v>
      </c>
      <c r="AR21">
        <v>2.2080000000000002</v>
      </c>
      <c r="AS21">
        <v>4.7081999999999997</v>
      </c>
      <c r="AT21">
        <v>20.001799999999999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2554.2877930000009</v>
      </c>
    </row>
    <row r="22" spans="1:117">
      <c r="A22" t="s">
        <v>64</v>
      </c>
      <c r="B22">
        <v>0</v>
      </c>
      <c r="C22">
        <v>15.225</v>
      </c>
      <c r="D22">
        <v>29.4</v>
      </c>
      <c r="E22">
        <v>0</v>
      </c>
      <c r="F22">
        <v>0</v>
      </c>
      <c r="G22">
        <v>71.241600000000005</v>
      </c>
      <c r="H22">
        <v>0</v>
      </c>
      <c r="I22">
        <v>0</v>
      </c>
      <c r="J22">
        <v>46.031999999999996</v>
      </c>
      <c r="K22">
        <v>679.49316799999997</v>
      </c>
      <c r="L22">
        <v>435.435</v>
      </c>
      <c r="M22">
        <v>92</v>
      </c>
      <c r="N22">
        <v>118.125</v>
      </c>
      <c r="O22">
        <v>61.832811999999997</v>
      </c>
      <c r="P22">
        <v>125.58750000000001</v>
      </c>
      <c r="Q22">
        <v>10.911809999999999</v>
      </c>
      <c r="R22">
        <v>42.392195999999998</v>
      </c>
      <c r="S22">
        <v>26.390910000000002</v>
      </c>
      <c r="T22">
        <v>0</v>
      </c>
      <c r="U22">
        <v>418.77</v>
      </c>
      <c r="V22">
        <v>20.731850000000001</v>
      </c>
      <c r="W22">
        <v>46.399079999999998</v>
      </c>
      <c r="X22">
        <v>147.515625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16.478852</v>
      </c>
      <c r="AF22">
        <v>8.8740000000000006</v>
      </c>
      <c r="AG22">
        <v>43.574399999999997</v>
      </c>
      <c r="AH22">
        <v>0</v>
      </c>
      <c r="AI22">
        <v>0</v>
      </c>
      <c r="AJ22">
        <v>0</v>
      </c>
      <c r="AK22">
        <v>54.567</v>
      </c>
      <c r="AL22">
        <v>1.3944000000000001</v>
      </c>
      <c r="AM22">
        <v>0</v>
      </c>
      <c r="AN22">
        <v>0.82259000000000004</v>
      </c>
      <c r="AO22">
        <v>0</v>
      </c>
      <c r="AP22">
        <v>0</v>
      </c>
      <c r="AQ22">
        <v>14.175000000000001</v>
      </c>
      <c r="AR22">
        <v>2.2080000000000002</v>
      </c>
      <c r="AS22">
        <v>4.7081999999999997</v>
      </c>
      <c r="AT22">
        <v>20.001799999999999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2554.2877930000009</v>
      </c>
    </row>
    <row r="23" spans="1:117">
      <c r="A23" t="s">
        <v>65</v>
      </c>
      <c r="B23">
        <v>0</v>
      </c>
      <c r="C23">
        <v>15.225</v>
      </c>
      <c r="D23">
        <v>29.4</v>
      </c>
      <c r="E23">
        <v>0</v>
      </c>
      <c r="F23">
        <v>0</v>
      </c>
      <c r="G23">
        <v>71.241600000000005</v>
      </c>
      <c r="H23">
        <v>0</v>
      </c>
      <c r="I23">
        <v>0</v>
      </c>
      <c r="J23">
        <v>46.031999999999996</v>
      </c>
      <c r="K23">
        <v>679.49316799999997</v>
      </c>
      <c r="L23">
        <v>435.435</v>
      </c>
      <c r="M23">
        <v>92</v>
      </c>
      <c r="N23">
        <v>118.125</v>
      </c>
      <c r="O23">
        <v>61.832811999999997</v>
      </c>
      <c r="P23">
        <v>125.58750000000001</v>
      </c>
      <c r="Q23">
        <v>10.911809999999999</v>
      </c>
      <c r="R23">
        <v>42.392195999999998</v>
      </c>
      <c r="S23">
        <v>26.390910000000002</v>
      </c>
      <c r="T23">
        <v>0</v>
      </c>
      <c r="U23">
        <v>418.77</v>
      </c>
      <c r="V23">
        <v>20.731850000000001</v>
      </c>
      <c r="W23">
        <v>46.399079999999998</v>
      </c>
      <c r="X23">
        <v>147.515625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16.478852</v>
      </c>
      <c r="AF23">
        <v>8.8740000000000006</v>
      </c>
      <c r="AG23">
        <v>43.574399999999997</v>
      </c>
      <c r="AH23">
        <v>0</v>
      </c>
      <c r="AI23">
        <v>0</v>
      </c>
      <c r="AJ23">
        <v>0</v>
      </c>
      <c r="AK23">
        <v>54.567</v>
      </c>
      <c r="AL23">
        <v>1.3944000000000001</v>
      </c>
      <c r="AM23">
        <v>0</v>
      </c>
      <c r="AN23">
        <v>0.82259000000000004</v>
      </c>
      <c r="AO23">
        <v>0</v>
      </c>
      <c r="AP23">
        <v>0</v>
      </c>
      <c r="AQ23">
        <v>28.35</v>
      </c>
      <c r="AR23">
        <v>2.2080000000000002</v>
      </c>
      <c r="AS23">
        <v>4.7081999999999997</v>
      </c>
      <c r="AT23">
        <v>20.001799999999999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2568.4627930000006</v>
      </c>
    </row>
    <row r="24" spans="1:117">
      <c r="A24" t="s">
        <v>66</v>
      </c>
      <c r="B24">
        <v>0</v>
      </c>
      <c r="C24">
        <v>15.225</v>
      </c>
      <c r="D24">
        <v>29.4</v>
      </c>
      <c r="E24">
        <v>0</v>
      </c>
      <c r="F24">
        <v>0</v>
      </c>
      <c r="G24">
        <v>71.241600000000005</v>
      </c>
      <c r="H24">
        <v>0</v>
      </c>
      <c r="I24">
        <v>0</v>
      </c>
      <c r="J24">
        <v>46.031999999999996</v>
      </c>
      <c r="K24">
        <v>679.49316799999997</v>
      </c>
      <c r="L24">
        <v>435.435</v>
      </c>
      <c r="M24">
        <v>92</v>
      </c>
      <c r="N24">
        <v>118.125</v>
      </c>
      <c r="O24">
        <v>61.832811999999997</v>
      </c>
      <c r="P24">
        <v>125.58750000000001</v>
      </c>
      <c r="Q24">
        <v>10.911809999999999</v>
      </c>
      <c r="R24">
        <v>42.392195999999998</v>
      </c>
      <c r="S24">
        <v>26.390910000000002</v>
      </c>
      <c r="T24">
        <v>0</v>
      </c>
      <c r="U24">
        <v>418.77</v>
      </c>
      <c r="V24">
        <v>20.731850000000001</v>
      </c>
      <c r="W24">
        <v>46.399079999999998</v>
      </c>
      <c r="X24">
        <v>147.515625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16.478852</v>
      </c>
      <c r="AF24">
        <v>8.8740000000000006</v>
      </c>
      <c r="AG24">
        <v>43.574399999999997</v>
      </c>
      <c r="AH24">
        <v>23.390899999999998</v>
      </c>
      <c r="AI24">
        <v>0</v>
      </c>
      <c r="AJ24">
        <v>0</v>
      </c>
      <c r="AK24">
        <v>54.567</v>
      </c>
      <c r="AL24">
        <v>1.3944000000000001</v>
      </c>
      <c r="AM24">
        <v>0</v>
      </c>
      <c r="AN24">
        <v>0.82259000000000004</v>
      </c>
      <c r="AO24">
        <v>0</v>
      </c>
      <c r="AP24">
        <v>0</v>
      </c>
      <c r="AQ24">
        <v>28.35</v>
      </c>
      <c r="AR24">
        <v>2.2080000000000002</v>
      </c>
      <c r="AS24">
        <v>4.7081999999999997</v>
      </c>
      <c r="AT24">
        <v>20.001799999999999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2591.8536930000005</v>
      </c>
    </row>
    <row r="25" spans="1:117">
      <c r="A25" t="s">
        <v>67</v>
      </c>
      <c r="B25">
        <v>0</v>
      </c>
      <c r="C25">
        <v>15.225</v>
      </c>
      <c r="D25">
        <v>29.4</v>
      </c>
      <c r="E25">
        <v>0</v>
      </c>
      <c r="F25">
        <v>0</v>
      </c>
      <c r="G25">
        <v>71.241600000000005</v>
      </c>
      <c r="H25">
        <v>0</v>
      </c>
      <c r="I25">
        <v>0</v>
      </c>
      <c r="J25">
        <v>46.031999999999996</v>
      </c>
      <c r="K25">
        <v>679.49316799999997</v>
      </c>
      <c r="L25">
        <v>435.435</v>
      </c>
      <c r="M25">
        <v>92</v>
      </c>
      <c r="N25">
        <v>118.125</v>
      </c>
      <c r="O25">
        <v>61.832811999999997</v>
      </c>
      <c r="P25">
        <v>125.58750000000001</v>
      </c>
      <c r="Q25">
        <v>10.911809999999999</v>
      </c>
      <c r="R25">
        <v>42.392195999999998</v>
      </c>
      <c r="S25">
        <v>26.390910000000002</v>
      </c>
      <c r="T25">
        <v>0</v>
      </c>
      <c r="U25">
        <v>418.77</v>
      </c>
      <c r="V25">
        <v>20.731850000000001</v>
      </c>
      <c r="W25">
        <v>46.399079999999998</v>
      </c>
      <c r="X25">
        <v>147.515625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16.478852</v>
      </c>
      <c r="AF25">
        <v>8.8740000000000006</v>
      </c>
      <c r="AG25">
        <v>43.574399999999997</v>
      </c>
      <c r="AH25">
        <v>23.390899999999998</v>
      </c>
      <c r="AI25">
        <v>0</v>
      </c>
      <c r="AJ25">
        <v>0</v>
      </c>
      <c r="AK25">
        <v>54.567</v>
      </c>
      <c r="AL25">
        <v>1.3944000000000001</v>
      </c>
      <c r="AM25">
        <v>0</v>
      </c>
      <c r="AN25">
        <v>0.82259000000000004</v>
      </c>
      <c r="AO25">
        <v>0</v>
      </c>
      <c r="AP25">
        <v>0</v>
      </c>
      <c r="AQ25">
        <v>28.35</v>
      </c>
      <c r="AR25">
        <v>2.2080000000000002</v>
      </c>
      <c r="AS25">
        <v>4.7081999999999997</v>
      </c>
      <c r="AT25">
        <v>20.001799999999999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2591.8536930000005</v>
      </c>
    </row>
    <row r="26" spans="1:117">
      <c r="A26" t="s">
        <v>68</v>
      </c>
      <c r="B26">
        <v>0</v>
      </c>
      <c r="C26">
        <v>15.225</v>
      </c>
      <c r="D26">
        <v>29.4</v>
      </c>
      <c r="E26">
        <v>0</v>
      </c>
      <c r="F26">
        <v>0</v>
      </c>
      <c r="G26">
        <v>71.241600000000005</v>
      </c>
      <c r="H26">
        <v>0</v>
      </c>
      <c r="I26">
        <v>0</v>
      </c>
      <c r="J26">
        <v>46.031999999999996</v>
      </c>
      <c r="K26">
        <v>679.49316799999997</v>
      </c>
      <c r="L26">
        <v>435.435</v>
      </c>
      <c r="M26">
        <v>92</v>
      </c>
      <c r="N26">
        <v>118.125</v>
      </c>
      <c r="O26">
        <v>61.832811999999997</v>
      </c>
      <c r="P26">
        <v>125.58750000000001</v>
      </c>
      <c r="Q26">
        <v>10.911809999999999</v>
      </c>
      <c r="R26">
        <v>42.392195999999998</v>
      </c>
      <c r="S26">
        <v>26.390910000000002</v>
      </c>
      <c r="T26">
        <v>0</v>
      </c>
      <c r="U26">
        <v>418.77</v>
      </c>
      <c r="V26">
        <v>20.731850000000001</v>
      </c>
      <c r="W26">
        <v>46.399079999999998</v>
      </c>
      <c r="X26">
        <v>147.515625</v>
      </c>
      <c r="Y26">
        <v>0</v>
      </c>
      <c r="Z26">
        <v>0</v>
      </c>
      <c r="AA26">
        <v>0</v>
      </c>
      <c r="AB26">
        <v>3.3325</v>
      </c>
      <c r="AC26">
        <v>0</v>
      </c>
      <c r="AD26">
        <v>0</v>
      </c>
      <c r="AE26">
        <v>16.478852</v>
      </c>
      <c r="AF26">
        <v>8.8740000000000006</v>
      </c>
      <c r="AG26">
        <v>43.574399999999997</v>
      </c>
      <c r="AH26">
        <v>23.390899999999998</v>
      </c>
      <c r="AI26">
        <v>0</v>
      </c>
      <c r="AJ26">
        <v>0</v>
      </c>
      <c r="AK26">
        <v>54.567</v>
      </c>
      <c r="AL26">
        <v>1.3944000000000001</v>
      </c>
      <c r="AM26">
        <v>0</v>
      </c>
      <c r="AN26">
        <v>0.82259000000000004</v>
      </c>
      <c r="AO26">
        <v>0</v>
      </c>
      <c r="AP26">
        <v>0</v>
      </c>
      <c r="AQ26">
        <v>28.35</v>
      </c>
      <c r="AR26">
        <v>2.2080000000000002</v>
      </c>
      <c r="AS26">
        <v>4.7081999999999997</v>
      </c>
      <c r="AT26">
        <v>20.001799999999999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2595.1861930000005</v>
      </c>
    </row>
    <row r="27" spans="1:117">
      <c r="A27" t="s">
        <v>69</v>
      </c>
      <c r="B27">
        <v>0</v>
      </c>
      <c r="C27">
        <v>15.225</v>
      </c>
      <c r="D27">
        <v>29.4</v>
      </c>
      <c r="E27">
        <v>0</v>
      </c>
      <c r="F27">
        <v>0</v>
      </c>
      <c r="G27">
        <v>71.241600000000005</v>
      </c>
      <c r="H27">
        <v>0</v>
      </c>
      <c r="I27">
        <v>0</v>
      </c>
      <c r="J27">
        <v>46.031999999999996</v>
      </c>
      <c r="K27">
        <v>679.49316799999997</v>
      </c>
      <c r="L27">
        <v>435.435</v>
      </c>
      <c r="M27">
        <v>92</v>
      </c>
      <c r="N27">
        <v>118.125</v>
      </c>
      <c r="O27">
        <v>61.832811999999997</v>
      </c>
      <c r="P27">
        <v>125.58750000000001</v>
      </c>
      <c r="Q27">
        <v>10.911809999999999</v>
      </c>
      <c r="R27">
        <v>42.392195999999998</v>
      </c>
      <c r="S27">
        <v>26.390910000000002</v>
      </c>
      <c r="T27">
        <v>0</v>
      </c>
      <c r="U27">
        <v>418.77</v>
      </c>
      <c r="V27">
        <v>20.731850000000001</v>
      </c>
      <c r="W27">
        <v>46.399079999999998</v>
      </c>
      <c r="X27">
        <v>147.515625</v>
      </c>
      <c r="Y27">
        <v>0</v>
      </c>
      <c r="Z27">
        <v>0</v>
      </c>
      <c r="AA27">
        <v>0</v>
      </c>
      <c r="AB27">
        <v>13.17004</v>
      </c>
      <c r="AC27">
        <v>0</v>
      </c>
      <c r="AD27">
        <v>0</v>
      </c>
      <c r="AE27">
        <v>16.478852</v>
      </c>
      <c r="AF27">
        <v>8.8740000000000006</v>
      </c>
      <c r="AG27">
        <v>43.574399999999997</v>
      </c>
      <c r="AH27">
        <v>23.390899999999998</v>
      </c>
      <c r="AI27">
        <v>0</v>
      </c>
      <c r="AJ27">
        <v>0</v>
      </c>
      <c r="AK27">
        <v>54.567</v>
      </c>
      <c r="AL27">
        <v>1.3944000000000001</v>
      </c>
      <c r="AM27">
        <v>0</v>
      </c>
      <c r="AN27">
        <v>0.82259000000000004</v>
      </c>
      <c r="AO27">
        <v>0</v>
      </c>
      <c r="AP27">
        <v>0</v>
      </c>
      <c r="AQ27">
        <v>28.35</v>
      </c>
      <c r="AR27">
        <v>2.2080000000000002</v>
      </c>
      <c r="AS27">
        <v>4.7081999999999997</v>
      </c>
      <c r="AT27">
        <v>20.001799999999999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2605.0237330000004</v>
      </c>
    </row>
    <row r="28" spans="1:117">
      <c r="A28" t="s">
        <v>70</v>
      </c>
      <c r="B28">
        <v>0</v>
      </c>
      <c r="C28">
        <v>15.225</v>
      </c>
      <c r="D28">
        <v>29.4</v>
      </c>
      <c r="E28">
        <v>0</v>
      </c>
      <c r="F28">
        <v>0</v>
      </c>
      <c r="G28">
        <v>71.241600000000005</v>
      </c>
      <c r="H28">
        <v>0</v>
      </c>
      <c r="I28">
        <v>0</v>
      </c>
      <c r="J28">
        <v>46.031999999999996</v>
      </c>
      <c r="K28">
        <v>679.19316800000001</v>
      </c>
      <c r="L28">
        <v>435.435</v>
      </c>
      <c r="M28">
        <v>92</v>
      </c>
      <c r="N28">
        <v>118.125</v>
      </c>
      <c r="O28">
        <v>61.832811999999997</v>
      </c>
      <c r="P28">
        <v>125.58750000000001</v>
      </c>
      <c r="Q28">
        <v>10.911809999999999</v>
      </c>
      <c r="R28">
        <v>42.392195999999998</v>
      </c>
      <c r="S28">
        <v>26.390910000000002</v>
      </c>
      <c r="T28">
        <v>0</v>
      </c>
      <c r="U28">
        <v>418.77</v>
      </c>
      <c r="V28">
        <v>20.731850000000001</v>
      </c>
      <c r="W28">
        <v>46.399079999999998</v>
      </c>
      <c r="X28">
        <v>147.515625</v>
      </c>
      <c r="Y28">
        <v>0</v>
      </c>
      <c r="Z28">
        <v>0</v>
      </c>
      <c r="AA28">
        <v>0</v>
      </c>
      <c r="AB28">
        <v>26.34008</v>
      </c>
      <c r="AC28">
        <v>0</v>
      </c>
      <c r="AD28">
        <v>0</v>
      </c>
      <c r="AE28">
        <v>16.478852</v>
      </c>
      <c r="AF28">
        <v>17.748000000000001</v>
      </c>
      <c r="AG28">
        <v>43.574399999999997</v>
      </c>
      <c r="AH28">
        <v>46.781799999999997</v>
      </c>
      <c r="AI28">
        <v>0</v>
      </c>
      <c r="AJ28">
        <v>0</v>
      </c>
      <c r="AK28">
        <v>54.567</v>
      </c>
      <c r="AL28">
        <v>1.3944000000000001</v>
      </c>
      <c r="AM28">
        <v>0</v>
      </c>
      <c r="AN28">
        <v>0.82259000000000004</v>
      </c>
      <c r="AO28">
        <v>0</v>
      </c>
      <c r="AP28">
        <v>0</v>
      </c>
      <c r="AQ28">
        <v>42.524999999999999</v>
      </c>
      <c r="AR28">
        <v>2.2080000000000002</v>
      </c>
      <c r="AS28">
        <v>4.7081999999999997</v>
      </c>
      <c r="AT28">
        <v>20.001799999999999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2664.3336730000015</v>
      </c>
    </row>
    <row r="29" spans="1:117">
      <c r="A29" t="s">
        <v>71</v>
      </c>
      <c r="B29">
        <v>0</v>
      </c>
      <c r="C29">
        <v>15.225</v>
      </c>
      <c r="D29">
        <v>29.4</v>
      </c>
      <c r="E29">
        <v>0</v>
      </c>
      <c r="F29">
        <v>0</v>
      </c>
      <c r="G29">
        <v>71.241600000000005</v>
      </c>
      <c r="H29">
        <v>0</v>
      </c>
      <c r="I29">
        <v>0</v>
      </c>
      <c r="J29">
        <v>46.031999999999996</v>
      </c>
      <c r="K29">
        <v>679.19316800000001</v>
      </c>
      <c r="L29">
        <v>435.435</v>
      </c>
      <c r="M29">
        <v>92</v>
      </c>
      <c r="N29">
        <v>118.125</v>
      </c>
      <c r="O29">
        <v>61.832811999999997</v>
      </c>
      <c r="P29">
        <v>125.58750000000001</v>
      </c>
      <c r="Q29">
        <v>10.911809999999999</v>
      </c>
      <c r="R29">
        <v>42.392195999999998</v>
      </c>
      <c r="S29">
        <v>26.390910000000002</v>
      </c>
      <c r="T29">
        <v>0</v>
      </c>
      <c r="U29">
        <v>418.77</v>
      </c>
      <c r="V29">
        <v>20.731850000000001</v>
      </c>
      <c r="W29">
        <v>46.399079999999998</v>
      </c>
      <c r="X29">
        <v>147.515625</v>
      </c>
      <c r="Y29">
        <v>0</v>
      </c>
      <c r="Z29">
        <v>1.1000000000000001</v>
      </c>
      <c r="AA29">
        <v>7.9</v>
      </c>
      <c r="AB29">
        <v>26.34008</v>
      </c>
      <c r="AC29">
        <v>0</v>
      </c>
      <c r="AD29">
        <v>9.1360360000000007</v>
      </c>
      <c r="AE29">
        <v>16.478852</v>
      </c>
      <c r="AF29">
        <v>26.622</v>
      </c>
      <c r="AG29">
        <v>43.574399999999997</v>
      </c>
      <c r="AH29">
        <v>70.172700000000006</v>
      </c>
      <c r="AI29">
        <v>0</v>
      </c>
      <c r="AJ29">
        <v>0</v>
      </c>
      <c r="AK29">
        <v>54.567</v>
      </c>
      <c r="AL29">
        <v>6.9720000000000004</v>
      </c>
      <c r="AM29">
        <v>5.2786799999999996</v>
      </c>
      <c r="AN29">
        <v>0.82259000000000004</v>
      </c>
      <c r="AO29">
        <v>0</v>
      </c>
      <c r="AP29">
        <v>0</v>
      </c>
      <c r="AQ29">
        <v>42.524999999999999</v>
      </c>
      <c r="AR29">
        <v>2.2080000000000002</v>
      </c>
      <c r="AS29">
        <v>4.7081999999999997</v>
      </c>
      <c r="AT29">
        <v>20.001799999999999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2725.590889000001</v>
      </c>
    </row>
    <row r="30" spans="1:117">
      <c r="A30" t="s">
        <v>72</v>
      </c>
      <c r="B30">
        <v>0</v>
      </c>
      <c r="C30">
        <v>15.225</v>
      </c>
      <c r="D30">
        <v>29.4</v>
      </c>
      <c r="E30">
        <v>0</v>
      </c>
      <c r="F30">
        <v>0</v>
      </c>
      <c r="G30">
        <v>71.241600000000005</v>
      </c>
      <c r="H30">
        <v>0</v>
      </c>
      <c r="I30">
        <v>0</v>
      </c>
      <c r="J30">
        <v>46.031999999999996</v>
      </c>
      <c r="K30">
        <v>679.19316800000001</v>
      </c>
      <c r="L30">
        <v>435.435</v>
      </c>
      <c r="M30">
        <v>92</v>
      </c>
      <c r="N30">
        <v>118.125</v>
      </c>
      <c r="O30">
        <v>61.832811999999997</v>
      </c>
      <c r="P30">
        <v>125.58750000000001</v>
      </c>
      <c r="Q30">
        <v>10.911809999999999</v>
      </c>
      <c r="R30">
        <v>42.392195999999998</v>
      </c>
      <c r="S30">
        <v>26.390910000000002</v>
      </c>
      <c r="T30">
        <v>0</v>
      </c>
      <c r="U30">
        <v>418.77</v>
      </c>
      <c r="V30">
        <v>20.731850000000001</v>
      </c>
      <c r="W30">
        <v>46.399079999999998</v>
      </c>
      <c r="X30">
        <v>147.515625</v>
      </c>
      <c r="Y30">
        <v>0</v>
      </c>
      <c r="Z30">
        <v>19.5624</v>
      </c>
      <c r="AA30">
        <v>20.198720000000002</v>
      </c>
      <c r="AB30">
        <v>26.34008</v>
      </c>
      <c r="AC30">
        <v>0</v>
      </c>
      <c r="AD30">
        <v>18.272072000000001</v>
      </c>
      <c r="AE30">
        <v>32.957704</v>
      </c>
      <c r="AF30">
        <v>35.496000000000002</v>
      </c>
      <c r="AG30">
        <v>43.574399999999997</v>
      </c>
      <c r="AH30">
        <v>93.563599999999994</v>
      </c>
      <c r="AI30">
        <v>0</v>
      </c>
      <c r="AJ30">
        <v>0</v>
      </c>
      <c r="AK30">
        <v>54.567</v>
      </c>
      <c r="AL30">
        <v>55.776000000000003</v>
      </c>
      <c r="AM30">
        <v>10.557359999999999</v>
      </c>
      <c r="AN30">
        <v>0.82259000000000004</v>
      </c>
      <c r="AO30">
        <v>0</v>
      </c>
      <c r="AP30">
        <v>0</v>
      </c>
      <c r="AQ30">
        <v>42.524999999999999</v>
      </c>
      <c r="AR30">
        <v>2.2080000000000002</v>
      </c>
      <c r="AS30">
        <v>4.7081999999999997</v>
      </c>
      <c r="AT30">
        <v>20.001799999999999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2868.3144770000004</v>
      </c>
    </row>
    <row r="31" spans="1:117">
      <c r="A31" t="s">
        <v>73</v>
      </c>
      <c r="B31">
        <v>0</v>
      </c>
      <c r="C31">
        <v>15.225</v>
      </c>
      <c r="D31">
        <v>29.4</v>
      </c>
      <c r="E31">
        <v>0</v>
      </c>
      <c r="F31">
        <v>0</v>
      </c>
      <c r="G31">
        <v>71.241600000000005</v>
      </c>
      <c r="H31">
        <v>0</v>
      </c>
      <c r="I31">
        <v>0</v>
      </c>
      <c r="J31">
        <v>46.031999999999996</v>
      </c>
      <c r="K31">
        <v>679.19316800000001</v>
      </c>
      <c r="L31">
        <v>435.435</v>
      </c>
      <c r="M31">
        <v>92</v>
      </c>
      <c r="N31">
        <v>118.125</v>
      </c>
      <c r="O31">
        <v>61.832811999999997</v>
      </c>
      <c r="P31">
        <v>125.58750000000001</v>
      </c>
      <c r="Q31">
        <v>10.911809999999999</v>
      </c>
      <c r="R31">
        <v>42.392195999999998</v>
      </c>
      <c r="S31">
        <v>26.390910000000002</v>
      </c>
      <c r="T31">
        <v>0</v>
      </c>
      <c r="U31">
        <v>418.77</v>
      </c>
      <c r="V31">
        <v>20.731850000000001</v>
      </c>
      <c r="W31">
        <v>46.399079999999998</v>
      </c>
      <c r="X31">
        <v>147.515625</v>
      </c>
      <c r="Y31">
        <v>0</v>
      </c>
      <c r="Z31">
        <v>19.5624</v>
      </c>
      <c r="AA31">
        <v>28.09872</v>
      </c>
      <c r="AB31">
        <v>26.34008</v>
      </c>
      <c r="AC31">
        <v>0</v>
      </c>
      <c r="AD31">
        <v>26.42</v>
      </c>
      <c r="AE31">
        <v>32.957704</v>
      </c>
      <c r="AF31">
        <v>35.496000000000002</v>
      </c>
      <c r="AG31">
        <v>43.574399999999997</v>
      </c>
      <c r="AH31">
        <v>93.563599999999994</v>
      </c>
      <c r="AI31">
        <v>0</v>
      </c>
      <c r="AJ31">
        <v>0</v>
      </c>
      <c r="AK31">
        <v>54.567</v>
      </c>
      <c r="AL31">
        <v>55.776000000000003</v>
      </c>
      <c r="AM31">
        <v>15.804048</v>
      </c>
      <c r="AN31">
        <v>0.82259000000000004</v>
      </c>
      <c r="AO31">
        <v>0</v>
      </c>
      <c r="AP31">
        <v>0</v>
      </c>
      <c r="AQ31">
        <v>42.524999999999999</v>
      </c>
      <c r="AR31">
        <v>2.2080000000000002</v>
      </c>
      <c r="AS31">
        <v>4.7081999999999997</v>
      </c>
      <c r="AT31">
        <v>20.001799999999999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2889.6090930000005</v>
      </c>
    </row>
    <row r="32" spans="1:117">
      <c r="A32" t="s">
        <v>74</v>
      </c>
      <c r="B32">
        <v>0</v>
      </c>
      <c r="C32">
        <v>15.225</v>
      </c>
      <c r="D32">
        <v>29.4</v>
      </c>
      <c r="E32">
        <v>0</v>
      </c>
      <c r="F32">
        <v>0</v>
      </c>
      <c r="G32">
        <v>71.241600000000005</v>
      </c>
      <c r="H32">
        <v>0</v>
      </c>
      <c r="I32">
        <v>0</v>
      </c>
      <c r="J32">
        <v>46.031999999999996</v>
      </c>
      <c r="K32">
        <v>679.19316800000001</v>
      </c>
      <c r="L32">
        <v>435.435</v>
      </c>
      <c r="M32">
        <v>92</v>
      </c>
      <c r="N32">
        <v>118.125</v>
      </c>
      <c r="O32">
        <v>61.832811999999997</v>
      </c>
      <c r="P32">
        <v>125.58750000000001</v>
      </c>
      <c r="Q32">
        <v>10.911809999999999</v>
      </c>
      <c r="R32">
        <v>42.392195999999998</v>
      </c>
      <c r="S32">
        <v>26.390910000000002</v>
      </c>
      <c r="T32">
        <v>0</v>
      </c>
      <c r="U32">
        <v>418.77</v>
      </c>
      <c r="V32">
        <v>20.731850000000001</v>
      </c>
      <c r="W32">
        <v>46.399079999999998</v>
      </c>
      <c r="X32">
        <v>147.515625</v>
      </c>
      <c r="Y32">
        <v>0</v>
      </c>
      <c r="Z32">
        <v>13.041600000000001</v>
      </c>
      <c r="AA32">
        <v>28.09872</v>
      </c>
      <c r="AB32">
        <v>26.34008</v>
      </c>
      <c r="AC32">
        <v>0</v>
      </c>
      <c r="AD32">
        <v>26.42</v>
      </c>
      <c r="AE32">
        <v>32.957704</v>
      </c>
      <c r="AF32">
        <v>35.496000000000002</v>
      </c>
      <c r="AG32">
        <v>43.574399999999997</v>
      </c>
      <c r="AH32">
        <v>93.563599999999994</v>
      </c>
      <c r="AI32">
        <v>0</v>
      </c>
      <c r="AJ32">
        <v>0</v>
      </c>
      <c r="AK32">
        <v>54.567</v>
      </c>
      <c r="AL32">
        <v>55.776000000000003</v>
      </c>
      <c r="AM32">
        <v>15.804048</v>
      </c>
      <c r="AN32">
        <v>0.82259000000000004</v>
      </c>
      <c r="AO32">
        <v>0</v>
      </c>
      <c r="AP32">
        <v>0</v>
      </c>
      <c r="AQ32">
        <v>42.524999999999999</v>
      </c>
      <c r="AR32">
        <v>2.2080000000000002</v>
      </c>
      <c r="AS32">
        <v>4.7081999999999997</v>
      </c>
      <c r="AT32">
        <v>20.001799999999999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2883.0882930000007</v>
      </c>
    </row>
    <row r="33" spans="1:117">
      <c r="A33" t="s">
        <v>75</v>
      </c>
      <c r="B33">
        <v>0</v>
      </c>
      <c r="C33">
        <v>15.225</v>
      </c>
      <c r="D33">
        <v>29.4</v>
      </c>
      <c r="E33">
        <v>0</v>
      </c>
      <c r="F33">
        <v>0</v>
      </c>
      <c r="G33">
        <v>71.241600000000005</v>
      </c>
      <c r="H33">
        <v>0</v>
      </c>
      <c r="I33">
        <v>0</v>
      </c>
      <c r="J33">
        <v>46.031999999999996</v>
      </c>
      <c r="K33">
        <v>679.19316800000001</v>
      </c>
      <c r="L33">
        <v>435.435</v>
      </c>
      <c r="M33">
        <v>92</v>
      </c>
      <c r="N33">
        <v>118.125</v>
      </c>
      <c r="O33">
        <v>61.832811999999997</v>
      </c>
      <c r="P33">
        <v>125.58750000000001</v>
      </c>
      <c r="Q33">
        <v>10.911809999999999</v>
      </c>
      <c r="R33">
        <v>42.392195999999998</v>
      </c>
      <c r="S33">
        <v>26.390910000000002</v>
      </c>
      <c r="T33">
        <v>0</v>
      </c>
      <c r="U33">
        <v>418.77</v>
      </c>
      <c r="V33">
        <v>20.731850000000001</v>
      </c>
      <c r="W33">
        <v>46.399079999999998</v>
      </c>
      <c r="X33">
        <v>147.515625</v>
      </c>
      <c r="Y33">
        <v>0</v>
      </c>
      <c r="Z33">
        <v>13.041600000000001</v>
      </c>
      <c r="AA33">
        <v>28.09872</v>
      </c>
      <c r="AB33">
        <v>26.34008</v>
      </c>
      <c r="AC33">
        <v>0</v>
      </c>
      <c r="AD33">
        <v>26.42</v>
      </c>
      <c r="AE33">
        <v>32.957704</v>
      </c>
      <c r="AF33">
        <v>35.496000000000002</v>
      </c>
      <c r="AG33">
        <v>43.574399999999997</v>
      </c>
      <c r="AH33">
        <v>93.563599999999994</v>
      </c>
      <c r="AI33">
        <v>0</v>
      </c>
      <c r="AJ33">
        <v>0</v>
      </c>
      <c r="AK33">
        <v>54.567</v>
      </c>
      <c r="AL33">
        <v>55.776000000000003</v>
      </c>
      <c r="AM33">
        <v>15.804048</v>
      </c>
      <c r="AN33">
        <v>0.82259000000000004</v>
      </c>
      <c r="AO33">
        <v>0</v>
      </c>
      <c r="AP33">
        <v>0</v>
      </c>
      <c r="AQ33">
        <v>42.524999999999999</v>
      </c>
      <c r="AR33">
        <v>3.3119999999999998</v>
      </c>
      <c r="AS33">
        <v>4.7081999999999997</v>
      </c>
      <c r="AT33">
        <v>20.001799999999999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2884.1922930000005</v>
      </c>
    </row>
    <row r="34" spans="1:117">
      <c r="A34" t="s">
        <v>76</v>
      </c>
      <c r="B34">
        <v>0</v>
      </c>
      <c r="C34">
        <v>15.225</v>
      </c>
      <c r="D34">
        <v>29.4</v>
      </c>
      <c r="E34">
        <v>0</v>
      </c>
      <c r="F34">
        <v>0</v>
      </c>
      <c r="G34">
        <v>71.241600000000005</v>
      </c>
      <c r="H34">
        <v>0</v>
      </c>
      <c r="I34">
        <v>0</v>
      </c>
      <c r="J34">
        <v>46.031999999999996</v>
      </c>
      <c r="K34">
        <v>679.19316800000001</v>
      </c>
      <c r="L34">
        <v>435.435</v>
      </c>
      <c r="M34">
        <v>92</v>
      </c>
      <c r="N34">
        <v>118.125</v>
      </c>
      <c r="O34">
        <v>61.832811999999997</v>
      </c>
      <c r="P34">
        <v>125.58750000000001</v>
      </c>
      <c r="Q34">
        <v>10.911809999999999</v>
      </c>
      <c r="R34">
        <v>42.392195999999998</v>
      </c>
      <c r="S34">
        <v>26.390910000000002</v>
      </c>
      <c r="T34">
        <v>0</v>
      </c>
      <c r="U34">
        <v>418.77</v>
      </c>
      <c r="V34">
        <v>20.731850000000001</v>
      </c>
      <c r="W34">
        <v>46.399079999999998</v>
      </c>
      <c r="X34">
        <v>147.515625</v>
      </c>
      <c r="Y34">
        <v>0</v>
      </c>
      <c r="Z34">
        <v>13.041600000000001</v>
      </c>
      <c r="AA34">
        <v>28.09872</v>
      </c>
      <c r="AB34">
        <v>26.34008</v>
      </c>
      <c r="AC34">
        <v>0</v>
      </c>
      <c r="AD34">
        <v>26.42</v>
      </c>
      <c r="AE34">
        <v>32.957704</v>
      </c>
      <c r="AF34">
        <v>35.496000000000002</v>
      </c>
      <c r="AG34">
        <v>43.574399999999997</v>
      </c>
      <c r="AH34">
        <v>93.563599999999994</v>
      </c>
      <c r="AI34">
        <v>0</v>
      </c>
      <c r="AJ34">
        <v>0</v>
      </c>
      <c r="AK34">
        <v>54.567</v>
      </c>
      <c r="AL34">
        <v>41.832000000000001</v>
      </c>
      <c r="AM34">
        <v>15.804048</v>
      </c>
      <c r="AN34">
        <v>0.82259000000000004</v>
      </c>
      <c r="AO34">
        <v>0</v>
      </c>
      <c r="AP34">
        <v>0</v>
      </c>
      <c r="AQ34">
        <v>42.524999999999999</v>
      </c>
      <c r="AR34">
        <v>38.64</v>
      </c>
      <c r="AS34">
        <v>4.7081999999999997</v>
      </c>
      <c r="AT34">
        <v>20.001799999999999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2905.5762930000005</v>
      </c>
    </row>
    <row r="35" spans="1:117">
      <c r="A35" t="s">
        <v>77</v>
      </c>
      <c r="B35">
        <v>0</v>
      </c>
      <c r="C35">
        <v>15.225</v>
      </c>
      <c r="D35">
        <v>29.4</v>
      </c>
      <c r="E35">
        <v>0</v>
      </c>
      <c r="F35">
        <v>0</v>
      </c>
      <c r="G35">
        <v>71.241600000000005</v>
      </c>
      <c r="H35">
        <v>0</v>
      </c>
      <c r="I35">
        <v>0</v>
      </c>
      <c r="J35">
        <v>46.031999999999996</v>
      </c>
      <c r="K35">
        <v>679.19316800000001</v>
      </c>
      <c r="L35">
        <v>435.435</v>
      </c>
      <c r="M35">
        <v>92</v>
      </c>
      <c r="N35">
        <v>118.125</v>
      </c>
      <c r="O35">
        <v>61.832811999999997</v>
      </c>
      <c r="P35">
        <v>125.58750000000001</v>
      </c>
      <c r="Q35">
        <v>10.911809999999999</v>
      </c>
      <c r="R35">
        <v>42.392195999999998</v>
      </c>
      <c r="S35">
        <v>26.390910000000002</v>
      </c>
      <c r="T35">
        <v>0</v>
      </c>
      <c r="U35">
        <v>418.77</v>
      </c>
      <c r="V35">
        <v>20.731850000000001</v>
      </c>
      <c r="W35">
        <v>46.399079999999998</v>
      </c>
      <c r="X35">
        <v>147.515625</v>
      </c>
      <c r="Y35">
        <v>0</v>
      </c>
      <c r="Z35">
        <v>13.041600000000001</v>
      </c>
      <c r="AA35">
        <v>28.09872</v>
      </c>
      <c r="AB35">
        <v>26.34008</v>
      </c>
      <c r="AC35">
        <v>0</v>
      </c>
      <c r="AD35">
        <v>18.272072000000001</v>
      </c>
      <c r="AE35">
        <v>32.957704</v>
      </c>
      <c r="AF35">
        <v>35.496000000000002</v>
      </c>
      <c r="AG35">
        <v>43.574399999999997</v>
      </c>
      <c r="AH35">
        <v>93.563599999999994</v>
      </c>
      <c r="AI35">
        <v>0</v>
      </c>
      <c r="AJ35">
        <v>0</v>
      </c>
      <c r="AK35">
        <v>54.567</v>
      </c>
      <c r="AL35">
        <v>41.832000000000001</v>
      </c>
      <c r="AM35">
        <v>15.804048</v>
      </c>
      <c r="AN35">
        <v>0.82259000000000004</v>
      </c>
      <c r="AO35">
        <v>0</v>
      </c>
      <c r="AP35">
        <v>0</v>
      </c>
      <c r="AQ35">
        <v>42.524999999999999</v>
      </c>
      <c r="AR35">
        <v>38.64</v>
      </c>
      <c r="AS35">
        <v>4.7081999999999997</v>
      </c>
      <c r="AT35">
        <v>20.001799999999999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2897.4283650000007</v>
      </c>
    </row>
    <row r="36" spans="1:117">
      <c r="A36" t="s">
        <v>78</v>
      </c>
      <c r="B36">
        <v>0</v>
      </c>
      <c r="C36">
        <v>15.225</v>
      </c>
      <c r="D36">
        <v>29.4</v>
      </c>
      <c r="E36">
        <v>0</v>
      </c>
      <c r="F36">
        <v>0</v>
      </c>
      <c r="G36">
        <v>71.241600000000005</v>
      </c>
      <c r="H36">
        <v>0</v>
      </c>
      <c r="I36">
        <v>0</v>
      </c>
      <c r="J36">
        <v>46.031999999999996</v>
      </c>
      <c r="K36">
        <v>679.19316800000001</v>
      </c>
      <c r="L36">
        <v>435.435</v>
      </c>
      <c r="M36">
        <v>92</v>
      </c>
      <c r="N36">
        <v>118.125</v>
      </c>
      <c r="O36">
        <v>61.832811999999997</v>
      </c>
      <c r="P36">
        <v>125.58750000000001</v>
      </c>
      <c r="Q36">
        <v>10.911809999999999</v>
      </c>
      <c r="R36">
        <v>42.392195999999998</v>
      </c>
      <c r="S36">
        <v>26.390910000000002</v>
      </c>
      <c r="T36">
        <v>0</v>
      </c>
      <c r="U36">
        <v>418.77</v>
      </c>
      <c r="V36">
        <v>20.731850000000001</v>
      </c>
      <c r="W36">
        <v>46.399079999999998</v>
      </c>
      <c r="X36">
        <v>147.515625</v>
      </c>
      <c r="Y36">
        <v>0</v>
      </c>
      <c r="Z36">
        <v>0</v>
      </c>
      <c r="AA36">
        <v>0</v>
      </c>
      <c r="AB36">
        <v>2.6659999999999999</v>
      </c>
      <c r="AC36">
        <v>0</v>
      </c>
      <c r="AD36">
        <v>9.1360360000000007</v>
      </c>
      <c r="AE36">
        <v>16.478852</v>
      </c>
      <c r="AF36">
        <v>19.72</v>
      </c>
      <c r="AG36">
        <v>43.574399999999997</v>
      </c>
      <c r="AH36">
        <v>70.172700000000006</v>
      </c>
      <c r="AI36">
        <v>0</v>
      </c>
      <c r="AJ36">
        <v>0</v>
      </c>
      <c r="AK36">
        <v>54.567</v>
      </c>
      <c r="AL36">
        <v>6.9720000000000004</v>
      </c>
      <c r="AM36">
        <v>0</v>
      </c>
      <c r="AN36">
        <v>0.82259000000000004</v>
      </c>
      <c r="AO36">
        <v>0</v>
      </c>
      <c r="AP36">
        <v>0</v>
      </c>
      <c r="AQ36">
        <v>42.524999999999999</v>
      </c>
      <c r="AR36">
        <v>3.3119999999999998</v>
      </c>
      <c r="AS36">
        <v>4.7081999999999997</v>
      </c>
      <c r="AT36">
        <v>20.001799999999999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2681.8401290000011</v>
      </c>
    </row>
    <row r="37" spans="1:117">
      <c r="A37" t="s">
        <v>79</v>
      </c>
      <c r="B37">
        <v>0</v>
      </c>
      <c r="C37">
        <v>15.225</v>
      </c>
      <c r="D37">
        <v>29.4</v>
      </c>
      <c r="E37">
        <v>0</v>
      </c>
      <c r="F37">
        <v>0</v>
      </c>
      <c r="G37">
        <v>71.241600000000005</v>
      </c>
      <c r="H37">
        <v>0</v>
      </c>
      <c r="I37">
        <v>0</v>
      </c>
      <c r="J37">
        <v>46.031999999999996</v>
      </c>
      <c r="K37">
        <v>679.19316800000001</v>
      </c>
      <c r="L37">
        <v>435.435</v>
      </c>
      <c r="M37">
        <v>92</v>
      </c>
      <c r="N37">
        <v>118.125</v>
      </c>
      <c r="O37">
        <v>61.832811999999997</v>
      </c>
      <c r="P37">
        <v>125.58750000000001</v>
      </c>
      <c r="Q37">
        <v>10.911809999999999</v>
      </c>
      <c r="R37">
        <v>42.392195999999998</v>
      </c>
      <c r="S37">
        <v>26.390910000000002</v>
      </c>
      <c r="T37">
        <v>0</v>
      </c>
      <c r="U37">
        <v>418.77</v>
      </c>
      <c r="V37">
        <v>20.731850000000001</v>
      </c>
      <c r="W37">
        <v>46.399079999999998</v>
      </c>
      <c r="X37">
        <v>147.515625</v>
      </c>
      <c r="Y37">
        <v>0</v>
      </c>
      <c r="Z37">
        <v>0</v>
      </c>
      <c r="AA37">
        <v>0</v>
      </c>
      <c r="AB37">
        <v>13.17004</v>
      </c>
      <c r="AC37">
        <v>0</v>
      </c>
      <c r="AD37">
        <v>9.1360360000000007</v>
      </c>
      <c r="AE37">
        <v>16.478852</v>
      </c>
      <c r="AF37">
        <v>8.8740000000000006</v>
      </c>
      <c r="AG37">
        <v>43.574399999999997</v>
      </c>
      <c r="AH37">
        <v>70.172700000000006</v>
      </c>
      <c r="AI37">
        <v>0</v>
      </c>
      <c r="AJ37">
        <v>0</v>
      </c>
      <c r="AK37">
        <v>54.567</v>
      </c>
      <c r="AL37">
        <v>1.3944000000000001</v>
      </c>
      <c r="AM37">
        <v>0</v>
      </c>
      <c r="AN37">
        <v>0.82259000000000004</v>
      </c>
      <c r="AO37">
        <v>0</v>
      </c>
      <c r="AP37">
        <v>0</v>
      </c>
      <c r="AQ37">
        <v>42.524999999999999</v>
      </c>
      <c r="AR37">
        <v>3.3119999999999998</v>
      </c>
      <c r="AS37">
        <v>4.7081999999999997</v>
      </c>
      <c r="AT37">
        <v>20.001799999999999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2675.9205690000008</v>
      </c>
    </row>
    <row r="38" spans="1:117">
      <c r="A38" t="s">
        <v>80</v>
      </c>
      <c r="B38">
        <v>0</v>
      </c>
      <c r="C38">
        <v>15.225</v>
      </c>
      <c r="D38">
        <v>29.4</v>
      </c>
      <c r="E38">
        <v>0</v>
      </c>
      <c r="F38">
        <v>0</v>
      </c>
      <c r="G38">
        <v>71.241600000000005</v>
      </c>
      <c r="H38">
        <v>0</v>
      </c>
      <c r="I38">
        <v>0</v>
      </c>
      <c r="J38">
        <v>46.031999999999996</v>
      </c>
      <c r="K38">
        <v>679.19316800000001</v>
      </c>
      <c r="L38">
        <v>435.435</v>
      </c>
      <c r="M38">
        <v>92</v>
      </c>
      <c r="N38">
        <v>118.125</v>
      </c>
      <c r="O38">
        <v>61.832811999999997</v>
      </c>
      <c r="P38">
        <v>125.58750000000001</v>
      </c>
      <c r="Q38">
        <v>10.911809999999999</v>
      </c>
      <c r="R38">
        <v>42.392195999999998</v>
      </c>
      <c r="S38">
        <v>26.390910000000002</v>
      </c>
      <c r="T38">
        <v>0</v>
      </c>
      <c r="U38">
        <v>418.77</v>
      </c>
      <c r="V38">
        <v>20.731850000000001</v>
      </c>
      <c r="W38">
        <v>46.399079999999998</v>
      </c>
      <c r="X38">
        <v>147.515625</v>
      </c>
      <c r="Y38">
        <v>0</v>
      </c>
      <c r="Z38">
        <v>0</v>
      </c>
      <c r="AA38">
        <v>0</v>
      </c>
      <c r="AB38">
        <v>3.3325</v>
      </c>
      <c r="AC38">
        <v>0</v>
      </c>
      <c r="AD38">
        <v>0</v>
      </c>
      <c r="AE38">
        <v>16.478852</v>
      </c>
      <c r="AF38">
        <v>8.8740000000000006</v>
      </c>
      <c r="AG38">
        <v>43.574399999999997</v>
      </c>
      <c r="AH38">
        <v>70.172700000000006</v>
      </c>
      <c r="AI38">
        <v>0</v>
      </c>
      <c r="AJ38">
        <v>0</v>
      </c>
      <c r="AK38">
        <v>54.567</v>
      </c>
      <c r="AL38">
        <v>1.3944000000000001</v>
      </c>
      <c r="AM38">
        <v>0</v>
      </c>
      <c r="AN38">
        <v>0.82259000000000004</v>
      </c>
      <c r="AO38">
        <v>0</v>
      </c>
      <c r="AP38">
        <v>0</v>
      </c>
      <c r="AQ38">
        <v>42.524999999999999</v>
      </c>
      <c r="AR38">
        <v>3.3119999999999998</v>
      </c>
      <c r="AS38">
        <v>4.7081999999999997</v>
      </c>
      <c r="AT38">
        <v>20.001799999999999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2656.9469930000009</v>
      </c>
    </row>
    <row r="39" spans="1:117">
      <c r="A39" t="s">
        <v>81</v>
      </c>
      <c r="B39">
        <v>0</v>
      </c>
      <c r="C39">
        <v>15.225</v>
      </c>
      <c r="D39">
        <v>29.4</v>
      </c>
      <c r="E39">
        <v>0</v>
      </c>
      <c r="F39">
        <v>0</v>
      </c>
      <c r="G39">
        <v>71.241600000000005</v>
      </c>
      <c r="H39">
        <v>0</v>
      </c>
      <c r="I39">
        <v>0</v>
      </c>
      <c r="J39">
        <v>46.031999999999996</v>
      </c>
      <c r="K39">
        <v>679.19316800000001</v>
      </c>
      <c r="L39">
        <v>435.435</v>
      </c>
      <c r="M39">
        <v>92</v>
      </c>
      <c r="N39">
        <v>118.125</v>
      </c>
      <c r="O39">
        <v>61.832811999999997</v>
      </c>
      <c r="P39">
        <v>125.58750000000001</v>
      </c>
      <c r="Q39">
        <v>10.911809999999999</v>
      </c>
      <c r="R39">
        <v>42.392195999999998</v>
      </c>
      <c r="S39">
        <v>26.390910000000002</v>
      </c>
      <c r="T39">
        <v>0</v>
      </c>
      <c r="U39">
        <v>418.77</v>
      </c>
      <c r="V39">
        <v>20.731850000000001</v>
      </c>
      <c r="W39">
        <v>46.399079999999998</v>
      </c>
      <c r="X39">
        <v>147.515625</v>
      </c>
      <c r="Y39">
        <v>0</v>
      </c>
      <c r="Z39">
        <v>0</v>
      </c>
      <c r="AA39">
        <v>0</v>
      </c>
      <c r="AB39">
        <v>3.3325</v>
      </c>
      <c r="AC39">
        <v>0</v>
      </c>
      <c r="AD39">
        <v>0</v>
      </c>
      <c r="AE39">
        <v>16.478852</v>
      </c>
      <c r="AF39">
        <v>8.8740000000000006</v>
      </c>
      <c r="AG39">
        <v>43.574399999999997</v>
      </c>
      <c r="AH39">
        <v>70.172700000000006</v>
      </c>
      <c r="AI39">
        <v>0</v>
      </c>
      <c r="AJ39">
        <v>0</v>
      </c>
      <c r="AK39">
        <v>54.567</v>
      </c>
      <c r="AL39">
        <v>1.3944000000000001</v>
      </c>
      <c r="AM39">
        <v>0</v>
      </c>
      <c r="AN39">
        <v>0.82259000000000004</v>
      </c>
      <c r="AO39">
        <v>0</v>
      </c>
      <c r="AP39">
        <v>0</v>
      </c>
      <c r="AQ39">
        <v>28.35</v>
      </c>
      <c r="AR39">
        <v>3.3119999999999998</v>
      </c>
      <c r="AS39">
        <v>4.7081999999999997</v>
      </c>
      <c r="AT39">
        <v>20.001799999999999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2642.7719930000007</v>
      </c>
    </row>
    <row r="40" spans="1:117">
      <c r="A40" t="s">
        <v>82</v>
      </c>
      <c r="B40">
        <v>0</v>
      </c>
      <c r="C40">
        <v>15.225</v>
      </c>
      <c r="D40">
        <v>29.4</v>
      </c>
      <c r="E40">
        <v>0</v>
      </c>
      <c r="F40">
        <v>0</v>
      </c>
      <c r="G40">
        <v>71.241600000000005</v>
      </c>
      <c r="H40">
        <v>0</v>
      </c>
      <c r="I40">
        <v>0</v>
      </c>
      <c r="J40">
        <v>46.031999999999996</v>
      </c>
      <c r="K40">
        <v>679.19316800000001</v>
      </c>
      <c r="L40">
        <v>435.435</v>
      </c>
      <c r="M40">
        <v>92</v>
      </c>
      <c r="N40">
        <v>118.125</v>
      </c>
      <c r="O40">
        <v>61.832811999999997</v>
      </c>
      <c r="P40">
        <v>125.58750000000001</v>
      </c>
      <c r="Q40">
        <v>10.911809999999999</v>
      </c>
      <c r="R40">
        <v>42.392195999999998</v>
      </c>
      <c r="S40">
        <v>26.390910000000002</v>
      </c>
      <c r="T40">
        <v>0</v>
      </c>
      <c r="U40">
        <v>418.77</v>
      </c>
      <c r="V40">
        <v>20.731850000000001</v>
      </c>
      <c r="W40">
        <v>46.399079999999998</v>
      </c>
      <c r="X40">
        <v>147.515625</v>
      </c>
      <c r="Y40">
        <v>0</v>
      </c>
      <c r="Z40">
        <v>0</v>
      </c>
      <c r="AA40">
        <v>0</v>
      </c>
      <c r="AB40">
        <v>3.3325</v>
      </c>
      <c r="AC40">
        <v>0</v>
      </c>
      <c r="AD40">
        <v>0</v>
      </c>
      <c r="AE40">
        <v>16.478852</v>
      </c>
      <c r="AF40">
        <v>8.8740000000000006</v>
      </c>
      <c r="AG40">
        <v>43.574399999999997</v>
      </c>
      <c r="AH40">
        <v>46.781799999999997</v>
      </c>
      <c r="AI40">
        <v>0</v>
      </c>
      <c r="AJ40">
        <v>0</v>
      </c>
      <c r="AK40">
        <v>54.567</v>
      </c>
      <c r="AL40">
        <v>1.3944000000000001</v>
      </c>
      <c r="AM40">
        <v>0</v>
      </c>
      <c r="AN40">
        <v>0.82259000000000004</v>
      </c>
      <c r="AO40">
        <v>0</v>
      </c>
      <c r="AP40">
        <v>0</v>
      </c>
      <c r="AQ40">
        <v>28.35</v>
      </c>
      <c r="AR40">
        <v>3.3119999999999998</v>
      </c>
      <c r="AS40">
        <v>4.7081999999999997</v>
      </c>
      <c r="AT40">
        <v>20.001799999999999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2619.3810930000009</v>
      </c>
    </row>
    <row r="41" spans="1:117">
      <c r="A41" t="s">
        <v>83</v>
      </c>
      <c r="B41">
        <v>0</v>
      </c>
      <c r="C41">
        <v>15.225</v>
      </c>
      <c r="D41">
        <v>29.4</v>
      </c>
      <c r="E41">
        <v>0</v>
      </c>
      <c r="F41">
        <v>0</v>
      </c>
      <c r="G41">
        <v>71.241600000000005</v>
      </c>
      <c r="H41">
        <v>0</v>
      </c>
      <c r="I41">
        <v>0</v>
      </c>
      <c r="J41">
        <v>46.031999999999996</v>
      </c>
      <c r="K41">
        <v>679.19316800000001</v>
      </c>
      <c r="L41">
        <v>435.435</v>
      </c>
      <c r="M41">
        <v>92</v>
      </c>
      <c r="N41">
        <v>118.125</v>
      </c>
      <c r="O41">
        <v>61.832811999999997</v>
      </c>
      <c r="P41">
        <v>125.58750000000001</v>
      </c>
      <c r="Q41">
        <v>10.911809999999999</v>
      </c>
      <c r="R41">
        <v>42.392195999999998</v>
      </c>
      <c r="S41">
        <v>26.390910000000002</v>
      </c>
      <c r="T41">
        <v>0</v>
      </c>
      <c r="U41">
        <v>418.77</v>
      </c>
      <c r="V41">
        <v>20.731850000000001</v>
      </c>
      <c r="W41">
        <v>46.399079999999998</v>
      </c>
      <c r="X41">
        <v>147.515625</v>
      </c>
      <c r="Y41">
        <v>0</v>
      </c>
      <c r="Z41">
        <v>0</v>
      </c>
      <c r="AA41">
        <v>0</v>
      </c>
      <c r="AB41">
        <v>3.3325</v>
      </c>
      <c r="AC41">
        <v>0</v>
      </c>
      <c r="AD41">
        <v>0</v>
      </c>
      <c r="AE41">
        <v>16.478852</v>
      </c>
      <c r="AF41">
        <v>8.8740000000000006</v>
      </c>
      <c r="AG41">
        <v>43.574399999999997</v>
      </c>
      <c r="AH41">
        <v>46.781799999999997</v>
      </c>
      <c r="AI41">
        <v>0</v>
      </c>
      <c r="AJ41">
        <v>0</v>
      </c>
      <c r="AK41">
        <v>54.567</v>
      </c>
      <c r="AL41">
        <v>1.3944000000000001</v>
      </c>
      <c r="AM41">
        <v>0</v>
      </c>
      <c r="AN41">
        <v>0.82259000000000004</v>
      </c>
      <c r="AO41">
        <v>0</v>
      </c>
      <c r="AP41">
        <v>2.4339</v>
      </c>
      <c r="AQ41">
        <v>28.35</v>
      </c>
      <c r="AR41">
        <v>38.64</v>
      </c>
      <c r="AS41">
        <v>4.7081999999999997</v>
      </c>
      <c r="AT41">
        <v>20.001799999999999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2657.1429930000008</v>
      </c>
    </row>
    <row r="42" spans="1:117">
      <c r="A42" t="s">
        <v>84</v>
      </c>
      <c r="B42">
        <v>0</v>
      </c>
      <c r="C42">
        <v>15.225</v>
      </c>
      <c r="D42">
        <v>29.4</v>
      </c>
      <c r="E42">
        <v>0</v>
      </c>
      <c r="F42">
        <v>0</v>
      </c>
      <c r="G42">
        <v>71.241600000000005</v>
      </c>
      <c r="H42">
        <v>0</v>
      </c>
      <c r="I42">
        <v>0</v>
      </c>
      <c r="J42">
        <v>46.031999999999996</v>
      </c>
      <c r="K42">
        <v>679.19316800000001</v>
      </c>
      <c r="L42">
        <v>435.435</v>
      </c>
      <c r="M42">
        <v>92</v>
      </c>
      <c r="N42">
        <v>118.125</v>
      </c>
      <c r="O42">
        <v>61.832811999999997</v>
      </c>
      <c r="P42">
        <v>125.58750000000001</v>
      </c>
      <c r="Q42">
        <v>10.911809999999999</v>
      </c>
      <c r="R42">
        <v>42.392195999999998</v>
      </c>
      <c r="S42">
        <v>26.390910000000002</v>
      </c>
      <c r="T42">
        <v>0</v>
      </c>
      <c r="U42">
        <v>418.77</v>
      </c>
      <c r="V42">
        <v>20.731850000000001</v>
      </c>
      <c r="W42">
        <v>46.399079999999998</v>
      </c>
      <c r="X42">
        <v>147.515625</v>
      </c>
      <c r="Y42">
        <v>0</v>
      </c>
      <c r="Z42">
        <v>0</v>
      </c>
      <c r="AA42">
        <v>0</v>
      </c>
      <c r="AB42">
        <v>3.3325</v>
      </c>
      <c r="AC42">
        <v>0</v>
      </c>
      <c r="AD42">
        <v>0</v>
      </c>
      <c r="AE42">
        <v>1.9245000000000001</v>
      </c>
      <c r="AF42">
        <v>8.8740000000000006</v>
      </c>
      <c r="AG42">
        <v>43.574399999999997</v>
      </c>
      <c r="AH42">
        <v>23.390899999999998</v>
      </c>
      <c r="AI42">
        <v>0</v>
      </c>
      <c r="AJ42">
        <v>0</v>
      </c>
      <c r="AK42">
        <v>54.567</v>
      </c>
      <c r="AL42">
        <v>1.3944000000000001</v>
      </c>
      <c r="AM42">
        <v>0</v>
      </c>
      <c r="AN42">
        <v>0.82259000000000004</v>
      </c>
      <c r="AO42">
        <v>0</v>
      </c>
      <c r="AP42">
        <v>2.4339</v>
      </c>
      <c r="AQ42">
        <v>28.35</v>
      </c>
      <c r="AR42">
        <v>38.64</v>
      </c>
      <c r="AS42">
        <v>4.7081999999999997</v>
      </c>
      <c r="AT42">
        <v>20.001799999999999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2619.1977410000004</v>
      </c>
    </row>
    <row r="43" spans="1:117">
      <c r="A43" t="s">
        <v>85</v>
      </c>
      <c r="B43">
        <v>0</v>
      </c>
      <c r="C43">
        <v>15.225</v>
      </c>
      <c r="D43">
        <v>29.4</v>
      </c>
      <c r="E43">
        <v>0</v>
      </c>
      <c r="F43">
        <v>0</v>
      </c>
      <c r="G43">
        <v>71.241600000000005</v>
      </c>
      <c r="H43">
        <v>0</v>
      </c>
      <c r="I43">
        <v>0</v>
      </c>
      <c r="J43">
        <v>46.031999999999996</v>
      </c>
      <c r="K43">
        <v>679.19316800000001</v>
      </c>
      <c r="L43">
        <v>435.435</v>
      </c>
      <c r="M43">
        <v>92</v>
      </c>
      <c r="N43">
        <v>118.125</v>
      </c>
      <c r="O43">
        <v>61.832811999999997</v>
      </c>
      <c r="P43">
        <v>125.58750000000001</v>
      </c>
      <c r="Q43">
        <v>10.911809999999999</v>
      </c>
      <c r="R43">
        <v>42.392195999999998</v>
      </c>
      <c r="S43">
        <v>26.390910000000002</v>
      </c>
      <c r="T43">
        <v>0</v>
      </c>
      <c r="U43">
        <v>418.77</v>
      </c>
      <c r="V43">
        <v>20.731850000000001</v>
      </c>
      <c r="W43">
        <v>46.399079999999998</v>
      </c>
      <c r="X43">
        <v>147.515625</v>
      </c>
      <c r="Y43">
        <v>0</v>
      </c>
      <c r="Z43">
        <v>0</v>
      </c>
      <c r="AA43">
        <v>0</v>
      </c>
      <c r="AB43">
        <v>3.3325</v>
      </c>
      <c r="AC43">
        <v>0</v>
      </c>
      <c r="AD43">
        <v>0</v>
      </c>
      <c r="AE43">
        <v>1.9245000000000001</v>
      </c>
      <c r="AF43">
        <v>0</v>
      </c>
      <c r="AG43">
        <v>43.574399999999997</v>
      </c>
      <c r="AH43">
        <v>0</v>
      </c>
      <c r="AI43">
        <v>0</v>
      </c>
      <c r="AJ43">
        <v>0</v>
      </c>
      <c r="AK43">
        <v>54.567</v>
      </c>
      <c r="AL43">
        <v>1.3944000000000001</v>
      </c>
      <c r="AM43">
        <v>0</v>
      </c>
      <c r="AN43">
        <v>0.82259000000000004</v>
      </c>
      <c r="AO43">
        <v>0</v>
      </c>
      <c r="AP43">
        <v>2.4339</v>
      </c>
      <c r="AQ43">
        <v>28.35</v>
      </c>
      <c r="AR43">
        <v>3.3119999999999998</v>
      </c>
      <c r="AS43">
        <v>4.7081999999999997</v>
      </c>
      <c r="AT43">
        <v>20.001799999999999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2551.6048410000008</v>
      </c>
    </row>
    <row r="44" spans="1:117">
      <c r="A44" t="s">
        <v>86</v>
      </c>
      <c r="B44">
        <v>0</v>
      </c>
      <c r="C44">
        <v>15.225</v>
      </c>
      <c r="D44">
        <v>29.4</v>
      </c>
      <c r="E44">
        <v>0</v>
      </c>
      <c r="F44">
        <v>0</v>
      </c>
      <c r="G44">
        <v>71.241600000000005</v>
      </c>
      <c r="H44">
        <v>0</v>
      </c>
      <c r="I44">
        <v>0</v>
      </c>
      <c r="J44">
        <v>46.031999999999996</v>
      </c>
      <c r="K44">
        <v>679.19316800000001</v>
      </c>
      <c r="L44">
        <v>435.435</v>
      </c>
      <c r="M44">
        <v>92</v>
      </c>
      <c r="N44">
        <v>118.125</v>
      </c>
      <c r="O44">
        <v>61.832811999999997</v>
      </c>
      <c r="P44">
        <v>125.58750000000001</v>
      </c>
      <c r="Q44">
        <v>10.911809999999999</v>
      </c>
      <c r="R44">
        <v>42.392195999999998</v>
      </c>
      <c r="S44">
        <v>26.390910000000002</v>
      </c>
      <c r="T44">
        <v>0</v>
      </c>
      <c r="U44">
        <v>418.77</v>
      </c>
      <c r="V44">
        <v>20.731850000000001</v>
      </c>
      <c r="W44">
        <v>46.399079999999998</v>
      </c>
      <c r="X44">
        <v>147.515625</v>
      </c>
      <c r="Y44">
        <v>0</v>
      </c>
      <c r="Z44">
        <v>0</v>
      </c>
      <c r="AA44">
        <v>0</v>
      </c>
      <c r="AB44">
        <v>3.3325</v>
      </c>
      <c r="AC44">
        <v>0</v>
      </c>
      <c r="AD44">
        <v>0</v>
      </c>
      <c r="AE44">
        <v>1.9245000000000001</v>
      </c>
      <c r="AF44">
        <v>0</v>
      </c>
      <c r="AG44">
        <v>43.574399999999997</v>
      </c>
      <c r="AH44">
        <v>0</v>
      </c>
      <c r="AI44">
        <v>0</v>
      </c>
      <c r="AJ44">
        <v>0</v>
      </c>
      <c r="AK44">
        <v>54.567</v>
      </c>
      <c r="AL44">
        <v>1.3944000000000001</v>
      </c>
      <c r="AM44">
        <v>0</v>
      </c>
      <c r="AN44">
        <v>0.82259000000000004</v>
      </c>
      <c r="AO44">
        <v>0</v>
      </c>
      <c r="AP44">
        <v>2.4339</v>
      </c>
      <c r="AQ44">
        <v>28.35</v>
      </c>
      <c r="AR44">
        <v>1.6559999999999999</v>
      </c>
      <c r="AS44">
        <v>4.7081999999999997</v>
      </c>
      <c r="AT44">
        <v>20.001799999999999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2549.9488410000008</v>
      </c>
    </row>
    <row r="45" spans="1:117">
      <c r="A45" t="s">
        <v>87</v>
      </c>
      <c r="B45">
        <v>0</v>
      </c>
      <c r="C45">
        <v>15.225</v>
      </c>
      <c r="D45">
        <v>29.4</v>
      </c>
      <c r="E45">
        <v>0</v>
      </c>
      <c r="F45">
        <v>0</v>
      </c>
      <c r="G45">
        <v>71.241600000000005</v>
      </c>
      <c r="H45">
        <v>0</v>
      </c>
      <c r="I45">
        <v>0</v>
      </c>
      <c r="J45">
        <v>46.031999999999996</v>
      </c>
      <c r="K45">
        <v>679.19316800000001</v>
      </c>
      <c r="L45">
        <v>435.435</v>
      </c>
      <c r="M45">
        <v>92</v>
      </c>
      <c r="N45">
        <v>118.125</v>
      </c>
      <c r="O45">
        <v>61.832811999999997</v>
      </c>
      <c r="P45">
        <v>125.58750000000001</v>
      </c>
      <c r="Q45">
        <v>10.911809999999999</v>
      </c>
      <c r="R45">
        <v>42.392195999999998</v>
      </c>
      <c r="S45">
        <v>26.390910000000002</v>
      </c>
      <c r="T45">
        <v>0</v>
      </c>
      <c r="U45">
        <v>418.77</v>
      </c>
      <c r="V45">
        <v>20.731850000000001</v>
      </c>
      <c r="W45">
        <v>46.399079999999998</v>
      </c>
      <c r="X45">
        <v>147.515625</v>
      </c>
      <c r="Y45">
        <v>0</v>
      </c>
      <c r="Z45">
        <v>0</v>
      </c>
      <c r="AA45">
        <v>0</v>
      </c>
      <c r="AB45">
        <v>3.3325</v>
      </c>
      <c r="AC45">
        <v>0</v>
      </c>
      <c r="AD45">
        <v>0</v>
      </c>
      <c r="AE45">
        <v>1.9245000000000001</v>
      </c>
      <c r="AF45">
        <v>0</v>
      </c>
      <c r="AG45">
        <v>43.574399999999997</v>
      </c>
      <c r="AH45">
        <v>0</v>
      </c>
      <c r="AI45">
        <v>0</v>
      </c>
      <c r="AJ45">
        <v>0</v>
      </c>
      <c r="AK45">
        <v>54.567</v>
      </c>
      <c r="AL45">
        <v>1.3944000000000001</v>
      </c>
      <c r="AM45">
        <v>0</v>
      </c>
      <c r="AN45">
        <v>0.82259000000000004</v>
      </c>
      <c r="AO45">
        <v>0</v>
      </c>
      <c r="AP45">
        <v>2.4339</v>
      </c>
      <c r="AQ45">
        <v>14.175000000000001</v>
      </c>
      <c r="AR45">
        <v>1.6559999999999999</v>
      </c>
      <c r="AS45">
        <v>4.7081999999999997</v>
      </c>
      <c r="AT45">
        <v>20.001799999999999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2535.7738410000011</v>
      </c>
    </row>
    <row r="46" spans="1:117">
      <c r="A46" t="s">
        <v>88</v>
      </c>
      <c r="B46">
        <v>0</v>
      </c>
      <c r="C46">
        <v>15.225</v>
      </c>
      <c r="D46">
        <v>29.4</v>
      </c>
      <c r="E46">
        <v>0</v>
      </c>
      <c r="F46">
        <v>0</v>
      </c>
      <c r="G46">
        <v>71.241600000000005</v>
      </c>
      <c r="H46">
        <v>0</v>
      </c>
      <c r="I46">
        <v>0</v>
      </c>
      <c r="J46">
        <v>46.031999999999996</v>
      </c>
      <c r="K46">
        <v>679.19316800000001</v>
      </c>
      <c r="L46">
        <v>435.435</v>
      </c>
      <c r="M46">
        <v>92</v>
      </c>
      <c r="N46">
        <v>118.125</v>
      </c>
      <c r="O46">
        <v>61.832811999999997</v>
      </c>
      <c r="P46">
        <v>125.58750000000001</v>
      </c>
      <c r="Q46">
        <v>10.911809999999999</v>
      </c>
      <c r="R46">
        <v>42.392195999999998</v>
      </c>
      <c r="S46">
        <v>26.390910000000002</v>
      </c>
      <c r="T46">
        <v>0</v>
      </c>
      <c r="U46">
        <v>418.77</v>
      </c>
      <c r="V46">
        <v>20.731850000000001</v>
      </c>
      <c r="W46">
        <v>46.399079999999998</v>
      </c>
      <c r="X46">
        <v>147.515625</v>
      </c>
      <c r="Y46">
        <v>0</v>
      </c>
      <c r="Z46">
        <v>0</v>
      </c>
      <c r="AA46">
        <v>0</v>
      </c>
      <c r="AB46">
        <v>3.3325</v>
      </c>
      <c r="AC46">
        <v>0</v>
      </c>
      <c r="AD46">
        <v>0</v>
      </c>
      <c r="AE46">
        <v>1.9245000000000001</v>
      </c>
      <c r="AF46">
        <v>0</v>
      </c>
      <c r="AG46">
        <v>43.574399999999997</v>
      </c>
      <c r="AH46">
        <v>0</v>
      </c>
      <c r="AI46">
        <v>0</v>
      </c>
      <c r="AJ46">
        <v>0</v>
      </c>
      <c r="AK46">
        <v>54.567</v>
      </c>
      <c r="AL46">
        <v>1.3944000000000001</v>
      </c>
      <c r="AM46">
        <v>0</v>
      </c>
      <c r="AN46">
        <v>0.82259000000000004</v>
      </c>
      <c r="AO46">
        <v>0</v>
      </c>
      <c r="AP46">
        <v>2.4339</v>
      </c>
      <c r="AQ46">
        <v>14.175000000000001</v>
      </c>
      <c r="AR46">
        <v>1.6559999999999999</v>
      </c>
      <c r="AS46">
        <v>4.7081999999999997</v>
      </c>
      <c r="AT46">
        <v>20.001799999999999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2535.7738410000011</v>
      </c>
    </row>
    <row r="47" spans="1:117">
      <c r="A47" t="s">
        <v>89</v>
      </c>
      <c r="B47">
        <v>0</v>
      </c>
      <c r="C47">
        <v>15.225</v>
      </c>
      <c r="D47">
        <v>29.4</v>
      </c>
      <c r="E47">
        <v>0</v>
      </c>
      <c r="F47">
        <v>0</v>
      </c>
      <c r="G47">
        <v>71.241600000000005</v>
      </c>
      <c r="H47">
        <v>0</v>
      </c>
      <c r="I47">
        <v>0</v>
      </c>
      <c r="J47">
        <v>46.031999999999996</v>
      </c>
      <c r="K47">
        <v>679.19316800000001</v>
      </c>
      <c r="L47">
        <v>435.435</v>
      </c>
      <c r="M47">
        <v>92</v>
      </c>
      <c r="N47">
        <v>118.125</v>
      </c>
      <c r="O47">
        <v>61.832811999999997</v>
      </c>
      <c r="P47">
        <v>125.58750000000001</v>
      </c>
      <c r="Q47">
        <v>10.911809999999999</v>
      </c>
      <c r="R47">
        <v>42.392195999999998</v>
      </c>
      <c r="S47">
        <v>26.390910000000002</v>
      </c>
      <c r="T47">
        <v>0</v>
      </c>
      <c r="U47">
        <v>418.77</v>
      </c>
      <c r="V47">
        <v>20.731850000000001</v>
      </c>
      <c r="W47">
        <v>46.399079999999998</v>
      </c>
      <c r="X47">
        <v>147.515625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1.9245000000000001</v>
      </c>
      <c r="AF47">
        <v>0</v>
      </c>
      <c r="AG47">
        <v>43.574399999999997</v>
      </c>
      <c r="AH47">
        <v>0</v>
      </c>
      <c r="AI47">
        <v>0</v>
      </c>
      <c r="AJ47">
        <v>0</v>
      </c>
      <c r="AK47">
        <v>54.567</v>
      </c>
      <c r="AL47">
        <v>1.3944000000000001</v>
      </c>
      <c r="AM47">
        <v>0</v>
      </c>
      <c r="AN47">
        <v>0.82259000000000004</v>
      </c>
      <c r="AO47">
        <v>0</v>
      </c>
      <c r="AP47">
        <v>0</v>
      </c>
      <c r="AQ47">
        <v>0</v>
      </c>
      <c r="AR47">
        <v>1.6559999999999999</v>
      </c>
      <c r="AS47">
        <v>4.7081999999999997</v>
      </c>
      <c r="AT47">
        <v>20.001799999999999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2515.8324410000009</v>
      </c>
    </row>
    <row r="48" spans="1:117">
      <c r="A48" t="s">
        <v>90</v>
      </c>
      <c r="B48">
        <v>0</v>
      </c>
      <c r="C48">
        <v>15.225</v>
      </c>
      <c r="D48">
        <v>29.4</v>
      </c>
      <c r="E48">
        <v>0</v>
      </c>
      <c r="F48">
        <v>0</v>
      </c>
      <c r="G48">
        <v>71.241600000000005</v>
      </c>
      <c r="H48">
        <v>0</v>
      </c>
      <c r="I48">
        <v>0</v>
      </c>
      <c r="J48">
        <v>46.031999999999996</v>
      </c>
      <c r="K48">
        <v>679.49316799999997</v>
      </c>
      <c r="L48">
        <v>435.435</v>
      </c>
      <c r="M48">
        <v>92</v>
      </c>
      <c r="N48">
        <v>118.125</v>
      </c>
      <c r="O48">
        <v>61.832811999999997</v>
      </c>
      <c r="P48">
        <v>125.58750000000001</v>
      </c>
      <c r="Q48">
        <v>10.911809999999999</v>
      </c>
      <c r="R48">
        <v>42.392195999999998</v>
      </c>
      <c r="S48">
        <v>26.390910000000002</v>
      </c>
      <c r="T48">
        <v>0</v>
      </c>
      <c r="U48">
        <v>418.77</v>
      </c>
      <c r="V48">
        <v>20.731850000000001</v>
      </c>
      <c r="W48">
        <v>46.399079999999998</v>
      </c>
      <c r="X48">
        <v>147.515625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1.9245000000000001</v>
      </c>
      <c r="AF48">
        <v>0</v>
      </c>
      <c r="AG48">
        <v>43.574399999999997</v>
      </c>
      <c r="AH48">
        <v>0</v>
      </c>
      <c r="AI48">
        <v>0</v>
      </c>
      <c r="AJ48">
        <v>0</v>
      </c>
      <c r="AK48">
        <v>54.567</v>
      </c>
      <c r="AL48">
        <v>1.3944000000000001</v>
      </c>
      <c r="AM48">
        <v>0</v>
      </c>
      <c r="AN48">
        <v>0.82259000000000004</v>
      </c>
      <c r="AO48">
        <v>0</v>
      </c>
      <c r="AP48">
        <v>0</v>
      </c>
      <c r="AQ48">
        <v>0</v>
      </c>
      <c r="AR48">
        <v>1.6559999999999999</v>
      </c>
      <c r="AS48">
        <v>4.7081999999999997</v>
      </c>
      <c r="AT48">
        <v>20.001799999999999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2516.1324410000007</v>
      </c>
    </row>
    <row r="49" spans="1:117">
      <c r="A49" t="s">
        <v>91</v>
      </c>
      <c r="B49">
        <v>0</v>
      </c>
      <c r="C49">
        <v>15.225</v>
      </c>
      <c r="D49">
        <v>29.4</v>
      </c>
      <c r="E49">
        <v>0</v>
      </c>
      <c r="F49">
        <v>0</v>
      </c>
      <c r="G49">
        <v>71.241600000000005</v>
      </c>
      <c r="H49">
        <v>0</v>
      </c>
      <c r="I49">
        <v>0</v>
      </c>
      <c r="J49">
        <v>46.031999999999996</v>
      </c>
      <c r="K49">
        <v>679.49316799999997</v>
      </c>
      <c r="L49">
        <v>435.435</v>
      </c>
      <c r="M49">
        <v>92</v>
      </c>
      <c r="N49">
        <v>118.125</v>
      </c>
      <c r="O49">
        <v>61.832811999999997</v>
      </c>
      <c r="P49">
        <v>125.58750000000001</v>
      </c>
      <c r="Q49">
        <v>10.911809999999999</v>
      </c>
      <c r="R49">
        <v>42.392195999999998</v>
      </c>
      <c r="S49">
        <v>26.390910000000002</v>
      </c>
      <c r="T49">
        <v>0</v>
      </c>
      <c r="U49">
        <v>418.77</v>
      </c>
      <c r="V49">
        <v>20.731850000000001</v>
      </c>
      <c r="W49">
        <v>46.399079999999998</v>
      </c>
      <c r="X49">
        <v>147.515625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1.9245000000000001</v>
      </c>
      <c r="AF49">
        <v>0</v>
      </c>
      <c r="AG49">
        <v>43.574399999999997</v>
      </c>
      <c r="AH49">
        <v>0</v>
      </c>
      <c r="AI49">
        <v>0</v>
      </c>
      <c r="AJ49">
        <v>0</v>
      </c>
      <c r="AK49">
        <v>54.567</v>
      </c>
      <c r="AL49">
        <v>1.3944000000000001</v>
      </c>
      <c r="AM49">
        <v>0</v>
      </c>
      <c r="AN49">
        <v>0.82259000000000004</v>
      </c>
      <c r="AO49">
        <v>0</v>
      </c>
      <c r="AP49">
        <v>0</v>
      </c>
      <c r="AQ49">
        <v>0</v>
      </c>
      <c r="AR49">
        <v>2.2080000000000002</v>
      </c>
      <c r="AS49">
        <v>4.5736800000000004</v>
      </c>
      <c r="AT49">
        <v>20.001799999999999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2516.5499210000007</v>
      </c>
    </row>
    <row r="50" spans="1:117">
      <c r="A50" t="s">
        <v>92</v>
      </c>
      <c r="B50">
        <v>0</v>
      </c>
      <c r="C50">
        <v>15.225</v>
      </c>
      <c r="D50">
        <v>29.4</v>
      </c>
      <c r="E50">
        <v>0</v>
      </c>
      <c r="F50">
        <v>0</v>
      </c>
      <c r="G50">
        <v>71.241600000000005</v>
      </c>
      <c r="H50">
        <v>0</v>
      </c>
      <c r="I50">
        <v>0</v>
      </c>
      <c r="J50">
        <v>46.031999999999996</v>
      </c>
      <c r="K50">
        <v>679.49316799999997</v>
      </c>
      <c r="L50">
        <v>435.435</v>
      </c>
      <c r="M50">
        <v>92</v>
      </c>
      <c r="N50">
        <v>118.125</v>
      </c>
      <c r="O50">
        <v>61.832811999999997</v>
      </c>
      <c r="P50">
        <v>125.58750000000001</v>
      </c>
      <c r="Q50">
        <v>10.911809999999999</v>
      </c>
      <c r="R50">
        <v>42.392195999999998</v>
      </c>
      <c r="S50">
        <v>26.390910000000002</v>
      </c>
      <c r="T50">
        <v>0</v>
      </c>
      <c r="U50">
        <v>418.77</v>
      </c>
      <c r="V50">
        <v>20.731850000000001</v>
      </c>
      <c r="W50">
        <v>46.399079999999998</v>
      </c>
      <c r="X50">
        <v>147.515625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1.9245000000000001</v>
      </c>
      <c r="AF50">
        <v>0</v>
      </c>
      <c r="AG50">
        <v>43.574399999999997</v>
      </c>
      <c r="AH50">
        <v>0</v>
      </c>
      <c r="AI50">
        <v>0</v>
      </c>
      <c r="AJ50">
        <v>0</v>
      </c>
      <c r="AK50">
        <v>54.567</v>
      </c>
      <c r="AL50">
        <v>1.3944000000000001</v>
      </c>
      <c r="AM50">
        <v>0</v>
      </c>
      <c r="AN50">
        <v>0.82259000000000004</v>
      </c>
      <c r="AO50">
        <v>0</v>
      </c>
      <c r="AP50">
        <v>0</v>
      </c>
      <c r="AQ50">
        <v>0</v>
      </c>
      <c r="AR50">
        <v>2.2080000000000002</v>
      </c>
      <c r="AS50">
        <v>4.5736800000000004</v>
      </c>
      <c r="AT50">
        <v>20.001799999999999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2516.5499210000007</v>
      </c>
    </row>
    <row r="51" spans="1:117">
      <c r="A51" t="s">
        <v>93</v>
      </c>
      <c r="B51">
        <v>0</v>
      </c>
      <c r="C51">
        <v>15.225</v>
      </c>
      <c r="D51">
        <v>29.4</v>
      </c>
      <c r="E51">
        <v>0</v>
      </c>
      <c r="F51">
        <v>0</v>
      </c>
      <c r="G51">
        <v>71.241600000000005</v>
      </c>
      <c r="H51">
        <v>0</v>
      </c>
      <c r="I51">
        <v>0</v>
      </c>
      <c r="J51">
        <v>46.031999999999996</v>
      </c>
      <c r="K51">
        <v>679.49316799999997</v>
      </c>
      <c r="L51">
        <v>435.435</v>
      </c>
      <c r="M51">
        <v>92</v>
      </c>
      <c r="N51">
        <v>118.125</v>
      </c>
      <c r="O51">
        <v>61.832811999999997</v>
      </c>
      <c r="P51">
        <v>125.58750000000001</v>
      </c>
      <c r="Q51">
        <v>10.911809999999999</v>
      </c>
      <c r="R51">
        <v>42.392195999999998</v>
      </c>
      <c r="S51">
        <v>26.390910000000002</v>
      </c>
      <c r="T51">
        <v>0</v>
      </c>
      <c r="U51">
        <v>418.77</v>
      </c>
      <c r="V51">
        <v>20.731850000000001</v>
      </c>
      <c r="W51">
        <v>46.399079999999998</v>
      </c>
      <c r="X51">
        <v>147.515625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1.9245000000000001</v>
      </c>
      <c r="AF51">
        <v>0</v>
      </c>
      <c r="AG51">
        <v>43.574399999999997</v>
      </c>
      <c r="AH51">
        <v>0</v>
      </c>
      <c r="AI51">
        <v>0</v>
      </c>
      <c r="AJ51">
        <v>0</v>
      </c>
      <c r="AK51">
        <v>54.567</v>
      </c>
      <c r="AL51">
        <v>1.3944000000000001</v>
      </c>
      <c r="AM51">
        <v>0</v>
      </c>
      <c r="AN51">
        <v>0.82259000000000004</v>
      </c>
      <c r="AO51">
        <v>0</v>
      </c>
      <c r="AP51">
        <v>0.51239999999999997</v>
      </c>
      <c r="AQ51">
        <v>0</v>
      </c>
      <c r="AR51">
        <v>2.2080000000000002</v>
      </c>
      <c r="AS51">
        <v>4.5736800000000004</v>
      </c>
      <c r="AT51">
        <v>20.001799999999999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2517.0623210000008</v>
      </c>
    </row>
    <row r="52" spans="1:117">
      <c r="A52" t="s">
        <v>94</v>
      </c>
      <c r="B52">
        <v>0</v>
      </c>
      <c r="C52">
        <v>15.225</v>
      </c>
      <c r="D52">
        <v>29.4</v>
      </c>
      <c r="E52">
        <v>0</v>
      </c>
      <c r="F52">
        <v>0</v>
      </c>
      <c r="G52">
        <v>71.241600000000005</v>
      </c>
      <c r="H52">
        <v>0</v>
      </c>
      <c r="I52">
        <v>0</v>
      </c>
      <c r="J52">
        <v>46.031999999999996</v>
      </c>
      <c r="K52">
        <v>679.49316799999997</v>
      </c>
      <c r="L52">
        <v>435.435</v>
      </c>
      <c r="M52">
        <v>92</v>
      </c>
      <c r="N52">
        <v>118.125</v>
      </c>
      <c r="O52">
        <v>61.832811999999997</v>
      </c>
      <c r="P52">
        <v>125.58750000000001</v>
      </c>
      <c r="Q52">
        <v>10.911809999999999</v>
      </c>
      <c r="R52">
        <v>42.392195999999998</v>
      </c>
      <c r="S52">
        <v>26.390910000000002</v>
      </c>
      <c r="T52">
        <v>0</v>
      </c>
      <c r="U52">
        <v>418.77</v>
      </c>
      <c r="V52">
        <v>20.731850000000001</v>
      </c>
      <c r="W52">
        <v>46.399079999999998</v>
      </c>
      <c r="X52">
        <v>147.515625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1.9245000000000001</v>
      </c>
      <c r="AF52">
        <v>0</v>
      </c>
      <c r="AG52">
        <v>43.574399999999997</v>
      </c>
      <c r="AH52">
        <v>0</v>
      </c>
      <c r="AI52">
        <v>0</v>
      </c>
      <c r="AJ52">
        <v>0</v>
      </c>
      <c r="AK52">
        <v>54.567</v>
      </c>
      <c r="AL52">
        <v>1.3944000000000001</v>
      </c>
      <c r="AM52">
        <v>0</v>
      </c>
      <c r="AN52">
        <v>0.82259000000000004</v>
      </c>
      <c r="AO52">
        <v>0</v>
      </c>
      <c r="AP52">
        <v>0.51239999999999997</v>
      </c>
      <c r="AQ52">
        <v>0</v>
      </c>
      <c r="AR52">
        <v>2.2080000000000002</v>
      </c>
      <c r="AS52">
        <v>4.5736800000000004</v>
      </c>
      <c r="AT52">
        <v>20.001799999999999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2517.0623210000008</v>
      </c>
    </row>
    <row r="53" spans="1:117">
      <c r="A53" t="s">
        <v>95</v>
      </c>
      <c r="B53">
        <v>0</v>
      </c>
      <c r="C53">
        <v>15.225</v>
      </c>
      <c r="D53">
        <v>29.4</v>
      </c>
      <c r="E53">
        <v>0</v>
      </c>
      <c r="F53">
        <v>0</v>
      </c>
      <c r="G53">
        <v>71.241600000000005</v>
      </c>
      <c r="H53">
        <v>0</v>
      </c>
      <c r="I53">
        <v>0</v>
      </c>
      <c r="J53">
        <v>46.031999999999996</v>
      </c>
      <c r="K53">
        <v>679.49316799999997</v>
      </c>
      <c r="L53">
        <v>435.435</v>
      </c>
      <c r="M53">
        <v>92</v>
      </c>
      <c r="N53">
        <v>118.125</v>
      </c>
      <c r="O53">
        <v>61.832811999999997</v>
      </c>
      <c r="P53">
        <v>125.58750000000001</v>
      </c>
      <c r="Q53">
        <v>10.911809999999999</v>
      </c>
      <c r="R53">
        <v>42.392195999999998</v>
      </c>
      <c r="S53">
        <v>26.390910000000002</v>
      </c>
      <c r="T53">
        <v>0</v>
      </c>
      <c r="U53">
        <v>418.77</v>
      </c>
      <c r="V53">
        <v>20.731850000000001</v>
      </c>
      <c r="W53">
        <v>46.399079999999998</v>
      </c>
      <c r="X53">
        <v>147.515625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1.9245000000000001</v>
      </c>
      <c r="AF53">
        <v>0</v>
      </c>
      <c r="AG53">
        <v>43.574399999999997</v>
      </c>
      <c r="AH53">
        <v>0</v>
      </c>
      <c r="AI53">
        <v>0</v>
      </c>
      <c r="AJ53">
        <v>0</v>
      </c>
      <c r="AK53">
        <v>54.567</v>
      </c>
      <c r="AL53">
        <v>1.3944000000000001</v>
      </c>
      <c r="AM53">
        <v>0</v>
      </c>
      <c r="AN53">
        <v>0.82259000000000004</v>
      </c>
      <c r="AO53">
        <v>0</v>
      </c>
      <c r="AP53">
        <v>0.51239999999999997</v>
      </c>
      <c r="AQ53">
        <v>0</v>
      </c>
      <c r="AR53">
        <v>2.2080000000000002</v>
      </c>
      <c r="AS53">
        <v>4.5736800000000004</v>
      </c>
      <c r="AT53">
        <v>20.001799999999999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2517.0623210000008</v>
      </c>
    </row>
    <row r="54" spans="1:117">
      <c r="A54" t="s">
        <v>96</v>
      </c>
      <c r="B54">
        <v>0</v>
      </c>
      <c r="C54">
        <v>15.225</v>
      </c>
      <c r="D54">
        <v>29.4</v>
      </c>
      <c r="E54">
        <v>0</v>
      </c>
      <c r="F54">
        <v>0</v>
      </c>
      <c r="G54">
        <v>71.241600000000005</v>
      </c>
      <c r="H54">
        <v>0</v>
      </c>
      <c r="I54">
        <v>0</v>
      </c>
      <c r="J54">
        <v>46.031999999999996</v>
      </c>
      <c r="K54">
        <v>679.49316799999997</v>
      </c>
      <c r="L54">
        <v>435.435</v>
      </c>
      <c r="M54">
        <v>92</v>
      </c>
      <c r="N54">
        <v>118.125</v>
      </c>
      <c r="O54">
        <v>61.832811999999997</v>
      </c>
      <c r="P54">
        <v>125.58750000000001</v>
      </c>
      <c r="Q54">
        <v>10.911809999999999</v>
      </c>
      <c r="R54">
        <v>42.392195999999998</v>
      </c>
      <c r="S54">
        <v>26.390910000000002</v>
      </c>
      <c r="T54">
        <v>0</v>
      </c>
      <c r="U54">
        <v>418.77</v>
      </c>
      <c r="V54">
        <v>20.731850000000001</v>
      </c>
      <c r="W54">
        <v>46.399079999999998</v>
      </c>
      <c r="X54">
        <v>147.515625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1.9245000000000001</v>
      </c>
      <c r="AF54">
        <v>0</v>
      </c>
      <c r="AG54">
        <v>43.574399999999997</v>
      </c>
      <c r="AH54">
        <v>0</v>
      </c>
      <c r="AI54">
        <v>0</v>
      </c>
      <c r="AJ54">
        <v>0</v>
      </c>
      <c r="AK54">
        <v>54.567</v>
      </c>
      <c r="AL54">
        <v>1.3944000000000001</v>
      </c>
      <c r="AM54">
        <v>0</v>
      </c>
      <c r="AN54">
        <v>0.82259000000000004</v>
      </c>
      <c r="AO54">
        <v>0</v>
      </c>
      <c r="AP54">
        <v>0.51239999999999997</v>
      </c>
      <c r="AQ54">
        <v>0</v>
      </c>
      <c r="AR54">
        <v>2.2080000000000002</v>
      </c>
      <c r="AS54">
        <v>4.5736800000000004</v>
      </c>
      <c r="AT54">
        <v>20.001799999999999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2517.0623210000008</v>
      </c>
    </row>
    <row r="55" spans="1:117">
      <c r="A55" t="s">
        <v>97</v>
      </c>
      <c r="B55">
        <v>0</v>
      </c>
      <c r="C55">
        <v>15.225</v>
      </c>
      <c r="D55">
        <v>29.4</v>
      </c>
      <c r="E55">
        <v>0</v>
      </c>
      <c r="F55">
        <v>0</v>
      </c>
      <c r="G55">
        <v>71.241600000000005</v>
      </c>
      <c r="H55">
        <v>0</v>
      </c>
      <c r="I55">
        <v>0</v>
      </c>
      <c r="J55">
        <v>46.031999999999996</v>
      </c>
      <c r="K55">
        <v>679.49316799999997</v>
      </c>
      <c r="L55">
        <v>435.435</v>
      </c>
      <c r="M55">
        <v>92</v>
      </c>
      <c r="N55">
        <v>118.125</v>
      </c>
      <c r="O55">
        <v>61.832811999999997</v>
      </c>
      <c r="P55">
        <v>125.58750000000001</v>
      </c>
      <c r="Q55">
        <v>10.911809999999999</v>
      </c>
      <c r="R55">
        <v>42.392195999999998</v>
      </c>
      <c r="S55">
        <v>26.390910000000002</v>
      </c>
      <c r="T55">
        <v>0</v>
      </c>
      <c r="U55">
        <v>418.77</v>
      </c>
      <c r="V55">
        <v>20.731850000000001</v>
      </c>
      <c r="W55">
        <v>46.399079999999998</v>
      </c>
      <c r="X55">
        <v>147.515625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1.9245000000000001</v>
      </c>
      <c r="AF55">
        <v>0</v>
      </c>
      <c r="AG55">
        <v>43.574399999999997</v>
      </c>
      <c r="AH55">
        <v>0</v>
      </c>
      <c r="AI55">
        <v>0</v>
      </c>
      <c r="AJ55">
        <v>0</v>
      </c>
      <c r="AK55">
        <v>54.567</v>
      </c>
      <c r="AL55">
        <v>1.3944000000000001</v>
      </c>
      <c r="AM55">
        <v>0</v>
      </c>
      <c r="AN55">
        <v>0.82259000000000004</v>
      </c>
      <c r="AO55">
        <v>0</v>
      </c>
      <c r="AP55">
        <v>0.51239999999999997</v>
      </c>
      <c r="AQ55">
        <v>0</v>
      </c>
      <c r="AR55">
        <v>2.2080000000000002</v>
      </c>
      <c r="AS55">
        <v>4.5736800000000004</v>
      </c>
      <c r="AT55">
        <v>20.001799999999999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2517.0623210000008</v>
      </c>
    </row>
    <row r="56" spans="1:117">
      <c r="A56" t="s">
        <v>98</v>
      </c>
      <c r="B56">
        <v>0</v>
      </c>
      <c r="C56">
        <v>15.225</v>
      </c>
      <c r="D56">
        <v>29.4</v>
      </c>
      <c r="E56">
        <v>0</v>
      </c>
      <c r="F56">
        <v>0</v>
      </c>
      <c r="G56">
        <v>71.241600000000005</v>
      </c>
      <c r="H56">
        <v>0</v>
      </c>
      <c r="I56">
        <v>0</v>
      </c>
      <c r="J56">
        <v>46.031999999999996</v>
      </c>
      <c r="K56">
        <v>679.49316799999997</v>
      </c>
      <c r="L56">
        <v>435.435</v>
      </c>
      <c r="M56">
        <v>92</v>
      </c>
      <c r="N56">
        <v>118.125</v>
      </c>
      <c r="O56">
        <v>61.832811999999997</v>
      </c>
      <c r="P56">
        <v>125.58750000000001</v>
      </c>
      <c r="Q56">
        <v>10.911809999999999</v>
      </c>
      <c r="R56">
        <v>42.392195999999998</v>
      </c>
      <c r="S56">
        <v>26.390910000000002</v>
      </c>
      <c r="T56">
        <v>0</v>
      </c>
      <c r="U56">
        <v>418.77</v>
      </c>
      <c r="V56">
        <v>20.731850000000001</v>
      </c>
      <c r="W56">
        <v>46.399079999999998</v>
      </c>
      <c r="X56">
        <v>147.515625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1.9245000000000001</v>
      </c>
      <c r="AF56">
        <v>0</v>
      </c>
      <c r="AG56">
        <v>43.574399999999997</v>
      </c>
      <c r="AH56">
        <v>0</v>
      </c>
      <c r="AI56">
        <v>0</v>
      </c>
      <c r="AJ56">
        <v>0</v>
      </c>
      <c r="AK56">
        <v>54.567</v>
      </c>
      <c r="AL56">
        <v>1.3944000000000001</v>
      </c>
      <c r="AM56">
        <v>0</v>
      </c>
      <c r="AN56">
        <v>0.82259000000000004</v>
      </c>
      <c r="AO56">
        <v>0</v>
      </c>
      <c r="AP56">
        <v>0.51239999999999997</v>
      </c>
      <c r="AQ56">
        <v>0</v>
      </c>
      <c r="AR56">
        <v>2.2080000000000002</v>
      </c>
      <c r="AS56">
        <v>4.5736800000000004</v>
      </c>
      <c r="AT56">
        <v>20.001799999999999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2517.0623210000008</v>
      </c>
    </row>
    <row r="57" spans="1:117">
      <c r="A57" t="s">
        <v>99</v>
      </c>
      <c r="B57">
        <v>0</v>
      </c>
      <c r="C57">
        <v>15.225</v>
      </c>
      <c r="D57">
        <v>29.4</v>
      </c>
      <c r="E57">
        <v>0</v>
      </c>
      <c r="F57">
        <v>0</v>
      </c>
      <c r="G57">
        <v>71.241600000000005</v>
      </c>
      <c r="H57">
        <v>0</v>
      </c>
      <c r="I57">
        <v>0</v>
      </c>
      <c r="J57">
        <v>46.031999999999996</v>
      </c>
      <c r="K57">
        <v>679.49316799999997</v>
      </c>
      <c r="L57">
        <v>435.435</v>
      </c>
      <c r="M57">
        <v>92</v>
      </c>
      <c r="N57">
        <v>118.125</v>
      </c>
      <c r="O57">
        <v>61.832811999999997</v>
      </c>
      <c r="P57">
        <v>125.58750000000001</v>
      </c>
      <c r="Q57">
        <v>10.911809999999999</v>
      </c>
      <c r="R57">
        <v>42.392195999999998</v>
      </c>
      <c r="S57">
        <v>26.390910000000002</v>
      </c>
      <c r="T57">
        <v>0</v>
      </c>
      <c r="U57">
        <v>418.77</v>
      </c>
      <c r="V57">
        <v>20.731850000000001</v>
      </c>
      <c r="W57">
        <v>46.399079999999998</v>
      </c>
      <c r="X57">
        <v>147.515625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1.9245000000000001</v>
      </c>
      <c r="AF57">
        <v>0</v>
      </c>
      <c r="AG57">
        <v>43.574399999999997</v>
      </c>
      <c r="AH57">
        <v>0</v>
      </c>
      <c r="AI57">
        <v>0</v>
      </c>
      <c r="AJ57">
        <v>0</v>
      </c>
      <c r="AK57">
        <v>54.567</v>
      </c>
      <c r="AL57">
        <v>1.3944000000000001</v>
      </c>
      <c r="AM57">
        <v>0</v>
      </c>
      <c r="AN57">
        <v>0.82259000000000004</v>
      </c>
      <c r="AO57">
        <v>0</v>
      </c>
      <c r="AP57">
        <v>0.51239999999999997</v>
      </c>
      <c r="AQ57">
        <v>0</v>
      </c>
      <c r="AR57">
        <v>2.2080000000000002</v>
      </c>
      <c r="AS57">
        <v>4.5736800000000004</v>
      </c>
      <c r="AT57">
        <v>20.001799999999999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2517.0623210000008</v>
      </c>
    </row>
    <row r="58" spans="1:117">
      <c r="A58" t="s">
        <v>100</v>
      </c>
      <c r="B58">
        <v>0</v>
      </c>
      <c r="C58">
        <v>15.225</v>
      </c>
      <c r="D58">
        <v>29.4</v>
      </c>
      <c r="E58">
        <v>0</v>
      </c>
      <c r="F58">
        <v>0</v>
      </c>
      <c r="G58">
        <v>71.241600000000005</v>
      </c>
      <c r="H58">
        <v>0</v>
      </c>
      <c r="I58">
        <v>0</v>
      </c>
      <c r="J58">
        <v>46.031999999999996</v>
      </c>
      <c r="K58">
        <v>679.49316799999997</v>
      </c>
      <c r="L58">
        <v>435.435</v>
      </c>
      <c r="M58">
        <v>92</v>
      </c>
      <c r="N58">
        <v>118.125</v>
      </c>
      <c r="O58">
        <v>61.832811999999997</v>
      </c>
      <c r="P58">
        <v>125.58750000000001</v>
      </c>
      <c r="Q58">
        <v>10.911809999999999</v>
      </c>
      <c r="R58">
        <v>42.392195999999998</v>
      </c>
      <c r="S58">
        <v>26.390910000000002</v>
      </c>
      <c r="T58">
        <v>0</v>
      </c>
      <c r="U58">
        <v>418.77</v>
      </c>
      <c r="V58">
        <v>20.731850000000001</v>
      </c>
      <c r="W58">
        <v>46.399079999999998</v>
      </c>
      <c r="X58">
        <v>147.515625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1.9245000000000001</v>
      </c>
      <c r="AF58">
        <v>0</v>
      </c>
      <c r="AG58">
        <v>43.574399999999997</v>
      </c>
      <c r="AH58">
        <v>0</v>
      </c>
      <c r="AI58">
        <v>0</v>
      </c>
      <c r="AJ58">
        <v>0</v>
      </c>
      <c r="AK58">
        <v>54.567</v>
      </c>
      <c r="AL58">
        <v>1.3944000000000001</v>
      </c>
      <c r="AM58">
        <v>0</v>
      </c>
      <c r="AN58">
        <v>0.82259000000000004</v>
      </c>
      <c r="AO58">
        <v>0</v>
      </c>
      <c r="AP58">
        <v>0.51239999999999997</v>
      </c>
      <c r="AQ58">
        <v>0</v>
      </c>
      <c r="AR58">
        <v>2.2080000000000002</v>
      </c>
      <c r="AS58">
        <v>4.5736800000000004</v>
      </c>
      <c r="AT58">
        <v>20.001799999999999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2517.0623210000008</v>
      </c>
    </row>
    <row r="59" spans="1:117">
      <c r="A59" t="s">
        <v>101</v>
      </c>
      <c r="B59">
        <v>0</v>
      </c>
      <c r="C59">
        <v>15.225</v>
      </c>
      <c r="D59">
        <v>29.4</v>
      </c>
      <c r="E59">
        <v>0</v>
      </c>
      <c r="F59">
        <v>0</v>
      </c>
      <c r="G59">
        <v>71.241600000000005</v>
      </c>
      <c r="H59">
        <v>0</v>
      </c>
      <c r="I59">
        <v>0</v>
      </c>
      <c r="J59">
        <v>46.031999999999996</v>
      </c>
      <c r="K59">
        <v>679.49316799999997</v>
      </c>
      <c r="L59">
        <v>435.435</v>
      </c>
      <c r="M59">
        <v>92</v>
      </c>
      <c r="N59">
        <v>118.125</v>
      </c>
      <c r="O59">
        <v>61.832811999999997</v>
      </c>
      <c r="P59">
        <v>125.58750000000001</v>
      </c>
      <c r="Q59">
        <v>10.911809999999999</v>
      </c>
      <c r="R59">
        <v>42.392195999999998</v>
      </c>
      <c r="S59">
        <v>26.390910000000002</v>
      </c>
      <c r="T59">
        <v>0</v>
      </c>
      <c r="U59">
        <v>418.77</v>
      </c>
      <c r="V59">
        <v>20.731850000000001</v>
      </c>
      <c r="W59">
        <v>46.399079999999998</v>
      </c>
      <c r="X59">
        <v>147.515625</v>
      </c>
      <c r="Y59">
        <v>0</v>
      </c>
      <c r="Z59">
        <v>0</v>
      </c>
      <c r="AA59">
        <v>0</v>
      </c>
      <c r="AB59">
        <v>3.3325</v>
      </c>
      <c r="AC59">
        <v>0</v>
      </c>
      <c r="AD59">
        <v>0</v>
      </c>
      <c r="AE59">
        <v>1.9245000000000001</v>
      </c>
      <c r="AF59">
        <v>0</v>
      </c>
      <c r="AG59">
        <v>43.574399999999997</v>
      </c>
      <c r="AH59">
        <v>0</v>
      </c>
      <c r="AI59">
        <v>0</v>
      </c>
      <c r="AJ59">
        <v>0</v>
      </c>
      <c r="AK59">
        <v>54.567</v>
      </c>
      <c r="AL59">
        <v>1.3944000000000001</v>
      </c>
      <c r="AM59">
        <v>0</v>
      </c>
      <c r="AN59">
        <v>0.82259000000000004</v>
      </c>
      <c r="AO59">
        <v>0</v>
      </c>
      <c r="AP59">
        <v>0.51239999999999997</v>
      </c>
      <c r="AQ59">
        <v>14.175000000000001</v>
      </c>
      <c r="AR59">
        <v>4.4160000000000004</v>
      </c>
      <c r="AS59">
        <v>24.75168</v>
      </c>
      <c r="AT59">
        <v>20.001799999999999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2556.9558210000009</v>
      </c>
    </row>
    <row r="60" spans="1:117">
      <c r="A60" t="s">
        <v>102</v>
      </c>
      <c r="B60">
        <v>0</v>
      </c>
      <c r="C60">
        <v>15.225</v>
      </c>
      <c r="D60">
        <v>29.4</v>
      </c>
      <c r="E60">
        <v>0</v>
      </c>
      <c r="F60">
        <v>0</v>
      </c>
      <c r="G60">
        <v>71.241600000000005</v>
      </c>
      <c r="H60">
        <v>0</v>
      </c>
      <c r="I60">
        <v>0</v>
      </c>
      <c r="J60">
        <v>46.031999999999996</v>
      </c>
      <c r="K60">
        <v>679.49316799999997</v>
      </c>
      <c r="L60">
        <v>435.435</v>
      </c>
      <c r="M60">
        <v>92</v>
      </c>
      <c r="N60">
        <v>118.125</v>
      </c>
      <c r="O60">
        <v>61.832811999999997</v>
      </c>
      <c r="P60">
        <v>125.58750000000001</v>
      </c>
      <c r="Q60">
        <v>10.911809999999999</v>
      </c>
      <c r="R60">
        <v>42.392195999999998</v>
      </c>
      <c r="S60">
        <v>26.390910000000002</v>
      </c>
      <c r="T60">
        <v>0</v>
      </c>
      <c r="U60">
        <v>418.77</v>
      </c>
      <c r="V60">
        <v>20.731850000000001</v>
      </c>
      <c r="W60">
        <v>46.399079999999998</v>
      </c>
      <c r="X60">
        <v>147.515625</v>
      </c>
      <c r="Y60">
        <v>0</v>
      </c>
      <c r="Z60">
        <v>0</v>
      </c>
      <c r="AA60">
        <v>0</v>
      </c>
      <c r="AB60">
        <v>3.3325</v>
      </c>
      <c r="AC60">
        <v>0</v>
      </c>
      <c r="AD60">
        <v>0</v>
      </c>
      <c r="AE60">
        <v>1.9245000000000001</v>
      </c>
      <c r="AF60">
        <v>0</v>
      </c>
      <c r="AG60">
        <v>43.574399999999997</v>
      </c>
      <c r="AH60">
        <v>0</v>
      </c>
      <c r="AI60">
        <v>0</v>
      </c>
      <c r="AJ60">
        <v>0</v>
      </c>
      <c r="AK60">
        <v>54.567</v>
      </c>
      <c r="AL60">
        <v>1.3944000000000001</v>
      </c>
      <c r="AM60">
        <v>0</v>
      </c>
      <c r="AN60">
        <v>0.82259000000000004</v>
      </c>
      <c r="AO60">
        <v>0</v>
      </c>
      <c r="AP60">
        <v>0.51239999999999997</v>
      </c>
      <c r="AQ60">
        <v>14.175000000000001</v>
      </c>
      <c r="AR60">
        <v>39.744</v>
      </c>
      <c r="AS60">
        <v>24.75168</v>
      </c>
      <c r="AT60">
        <v>20.001799999999999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2592.2838210000009</v>
      </c>
    </row>
    <row r="61" spans="1:117">
      <c r="A61" t="s">
        <v>103</v>
      </c>
      <c r="B61">
        <v>0</v>
      </c>
      <c r="C61">
        <v>15.225</v>
      </c>
      <c r="D61">
        <v>29.4</v>
      </c>
      <c r="E61">
        <v>0</v>
      </c>
      <c r="F61">
        <v>0</v>
      </c>
      <c r="G61">
        <v>71.241600000000005</v>
      </c>
      <c r="H61">
        <v>0</v>
      </c>
      <c r="I61">
        <v>0</v>
      </c>
      <c r="J61">
        <v>46.031999999999996</v>
      </c>
      <c r="K61">
        <v>679.49316799999997</v>
      </c>
      <c r="L61">
        <v>435.435</v>
      </c>
      <c r="M61">
        <v>92</v>
      </c>
      <c r="N61">
        <v>118.125</v>
      </c>
      <c r="O61">
        <v>61.832811999999997</v>
      </c>
      <c r="P61">
        <v>125.58750000000001</v>
      </c>
      <c r="Q61">
        <v>10.911809999999999</v>
      </c>
      <c r="R61">
        <v>42.392195999999998</v>
      </c>
      <c r="S61">
        <v>26.390910000000002</v>
      </c>
      <c r="T61">
        <v>0</v>
      </c>
      <c r="U61">
        <v>418.77</v>
      </c>
      <c r="V61">
        <v>20.731850000000001</v>
      </c>
      <c r="W61">
        <v>46.399079999999998</v>
      </c>
      <c r="X61">
        <v>147.515625</v>
      </c>
      <c r="Y61">
        <v>0</v>
      </c>
      <c r="Z61">
        <v>0</v>
      </c>
      <c r="AA61">
        <v>0</v>
      </c>
      <c r="AB61">
        <v>3.3325</v>
      </c>
      <c r="AC61">
        <v>0</v>
      </c>
      <c r="AD61">
        <v>0</v>
      </c>
      <c r="AE61">
        <v>1.9245000000000001</v>
      </c>
      <c r="AF61">
        <v>0</v>
      </c>
      <c r="AG61">
        <v>43.574399999999997</v>
      </c>
      <c r="AH61">
        <v>0</v>
      </c>
      <c r="AI61">
        <v>0</v>
      </c>
      <c r="AJ61">
        <v>0</v>
      </c>
      <c r="AK61">
        <v>54.567</v>
      </c>
      <c r="AL61">
        <v>1.3944000000000001</v>
      </c>
      <c r="AM61">
        <v>0</v>
      </c>
      <c r="AN61">
        <v>0.82259000000000004</v>
      </c>
      <c r="AO61">
        <v>0</v>
      </c>
      <c r="AP61">
        <v>0.51239999999999997</v>
      </c>
      <c r="AQ61">
        <v>14.175000000000001</v>
      </c>
      <c r="AR61">
        <v>39.744</v>
      </c>
      <c r="AS61">
        <v>24.75168</v>
      </c>
      <c r="AT61">
        <v>20.001799999999999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2592.2838210000009</v>
      </c>
    </row>
    <row r="62" spans="1:117">
      <c r="A62" t="s">
        <v>104</v>
      </c>
      <c r="B62">
        <v>0</v>
      </c>
      <c r="C62">
        <v>15.225</v>
      </c>
      <c r="D62">
        <v>29.4</v>
      </c>
      <c r="E62">
        <v>0</v>
      </c>
      <c r="F62">
        <v>0</v>
      </c>
      <c r="G62">
        <v>71.241600000000005</v>
      </c>
      <c r="H62">
        <v>0</v>
      </c>
      <c r="I62">
        <v>0</v>
      </c>
      <c r="J62">
        <v>46.031999999999996</v>
      </c>
      <c r="K62">
        <v>679.49316799999997</v>
      </c>
      <c r="L62">
        <v>435.435</v>
      </c>
      <c r="M62">
        <v>92</v>
      </c>
      <c r="N62">
        <v>118.125</v>
      </c>
      <c r="O62">
        <v>61.832811999999997</v>
      </c>
      <c r="P62">
        <v>125.58750000000001</v>
      </c>
      <c r="Q62">
        <v>10.911809999999999</v>
      </c>
      <c r="R62">
        <v>42.392195999999998</v>
      </c>
      <c r="S62">
        <v>26.390910000000002</v>
      </c>
      <c r="T62">
        <v>0</v>
      </c>
      <c r="U62">
        <v>418.77</v>
      </c>
      <c r="V62">
        <v>20.731850000000001</v>
      </c>
      <c r="W62">
        <v>46.399079999999998</v>
      </c>
      <c r="X62">
        <v>147.515625</v>
      </c>
      <c r="Y62">
        <v>0</v>
      </c>
      <c r="Z62">
        <v>0</v>
      </c>
      <c r="AA62">
        <v>0</v>
      </c>
      <c r="AB62">
        <v>3.3325</v>
      </c>
      <c r="AC62">
        <v>0</v>
      </c>
      <c r="AD62">
        <v>0</v>
      </c>
      <c r="AE62">
        <v>1.9245000000000001</v>
      </c>
      <c r="AF62">
        <v>0</v>
      </c>
      <c r="AG62">
        <v>43.574399999999997</v>
      </c>
      <c r="AH62">
        <v>0</v>
      </c>
      <c r="AI62">
        <v>0</v>
      </c>
      <c r="AJ62">
        <v>0</v>
      </c>
      <c r="AK62">
        <v>54.567</v>
      </c>
      <c r="AL62">
        <v>1.3944000000000001</v>
      </c>
      <c r="AM62">
        <v>0</v>
      </c>
      <c r="AN62">
        <v>0.82259000000000004</v>
      </c>
      <c r="AO62">
        <v>0</v>
      </c>
      <c r="AP62">
        <v>0.51239999999999997</v>
      </c>
      <c r="AQ62">
        <v>28.35</v>
      </c>
      <c r="AR62">
        <v>3.8639999999999999</v>
      </c>
      <c r="AS62">
        <v>24.75168</v>
      </c>
      <c r="AT62">
        <v>20.001799999999999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2570.5788210000005</v>
      </c>
    </row>
    <row r="63" spans="1:117">
      <c r="A63" t="s">
        <v>105</v>
      </c>
      <c r="B63">
        <v>0</v>
      </c>
      <c r="C63">
        <v>15.225</v>
      </c>
      <c r="D63">
        <v>29.4</v>
      </c>
      <c r="E63">
        <v>0</v>
      </c>
      <c r="F63">
        <v>0</v>
      </c>
      <c r="G63">
        <v>71.241600000000005</v>
      </c>
      <c r="H63">
        <v>0</v>
      </c>
      <c r="I63">
        <v>0</v>
      </c>
      <c r="J63">
        <v>46.031999999999996</v>
      </c>
      <c r="K63">
        <v>679.49316799999997</v>
      </c>
      <c r="L63">
        <v>435.435</v>
      </c>
      <c r="M63">
        <v>92</v>
      </c>
      <c r="N63">
        <v>118.125</v>
      </c>
      <c r="O63">
        <v>61.832811999999997</v>
      </c>
      <c r="P63">
        <v>125.58750000000001</v>
      </c>
      <c r="Q63">
        <v>10.911809999999999</v>
      </c>
      <c r="R63">
        <v>42.392195999999998</v>
      </c>
      <c r="S63">
        <v>26.390910000000002</v>
      </c>
      <c r="T63">
        <v>0</v>
      </c>
      <c r="U63">
        <v>418.77</v>
      </c>
      <c r="V63">
        <v>20.731850000000001</v>
      </c>
      <c r="W63">
        <v>46.399079999999998</v>
      </c>
      <c r="X63">
        <v>147.515625</v>
      </c>
      <c r="Y63">
        <v>0</v>
      </c>
      <c r="Z63">
        <v>0</v>
      </c>
      <c r="AA63">
        <v>0</v>
      </c>
      <c r="AB63">
        <v>3.3325</v>
      </c>
      <c r="AC63">
        <v>0</v>
      </c>
      <c r="AD63">
        <v>0</v>
      </c>
      <c r="AE63">
        <v>1.9245000000000001</v>
      </c>
      <c r="AF63">
        <v>8.8740000000000006</v>
      </c>
      <c r="AG63">
        <v>43.574399999999997</v>
      </c>
      <c r="AH63">
        <v>0</v>
      </c>
      <c r="AI63">
        <v>0</v>
      </c>
      <c r="AJ63">
        <v>0</v>
      </c>
      <c r="AK63">
        <v>54.567</v>
      </c>
      <c r="AL63">
        <v>1.3944000000000001</v>
      </c>
      <c r="AM63">
        <v>0</v>
      </c>
      <c r="AN63">
        <v>0.82259000000000004</v>
      </c>
      <c r="AO63">
        <v>0</v>
      </c>
      <c r="AP63">
        <v>0.51239999999999997</v>
      </c>
      <c r="AQ63">
        <v>28.35</v>
      </c>
      <c r="AR63">
        <v>2.2080000000000002</v>
      </c>
      <c r="AS63">
        <v>24.75168</v>
      </c>
      <c r="AT63">
        <v>20.001799999999999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2577.7968210000004</v>
      </c>
    </row>
    <row r="64" spans="1:117">
      <c r="A64" t="s">
        <v>106</v>
      </c>
      <c r="B64">
        <v>0</v>
      </c>
      <c r="C64">
        <v>15.225</v>
      </c>
      <c r="D64">
        <v>29.4</v>
      </c>
      <c r="E64">
        <v>0</v>
      </c>
      <c r="F64">
        <v>0</v>
      </c>
      <c r="G64">
        <v>71.241600000000005</v>
      </c>
      <c r="H64">
        <v>0</v>
      </c>
      <c r="I64">
        <v>0</v>
      </c>
      <c r="J64">
        <v>46.031999999999996</v>
      </c>
      <c r="K64">
        <v>679.49316799999997</v>
      </c>
      <c r="L64">
        <v>435.435</v>
      </c>
      <c r="M64">
        <v>92</v>
      </c>
      <c r="N64">
        <v>118.125</v>
      </c>
      <c r="O64">
        <v>61.832811999999997</v>
      </c>
      <c r="P64">
        <v>125.58750000000001</v>
      </c>
      <c r="Q64">
        <v>10.911809999999999</v>
      </c>
      <c r="R64">
        <v>42.392195999999998</v>
      </c>
      <c r="S64">
        <v>26.390910000000002</v>
      </c>
      <c r="T64">
        <v>0</v>
      </c>
      <c r="U64">
        <v>418.77</v>
      </c>
      <c r="V64">
        <v>20.731850000000001</v>
      </c>
      <c r="W64">
        <v>46.399079999999998</v>
      </c>
      <c r="X64">
        <v>147.515625</v>
      </c>
      <c r="Y64">
        <v>0</v>
      </c>
      <c r="Z64">
        <v>0</v>
      </c>
      <c r="AA64">
        <v>0</v>
      </c>
      <c r="AB64">
        <v>3.3325</v>
      </c>
      <c r="AC64">
        <v>0</v>
      </c>
      <c r="AD64">
        <v>0</v>
      </c>
      <c r="AE64">
        <v>1.9245000000000001</v>
      </c>
      <c r="AF64">
        <v>8.8740000000000006</v>
      </c>
      <c r="AG64">
        <v>43.574399999999997</v>
      </c>
      <c r="AH64">
        <v>0</v>
      </c>
      <c r="AI64">
        <v>0</v>
      </c>
      <c r="AJ64">
        <v>0</v>
      </c>
      <c r="AK64">
        <v>54.567</v>
      </c>
      <c r="AL64">
        <v>1.3944000000000001</v>
      </c>
      <c r="AM64">
        <v>0</v>
      </c>
      <c r="AN64">
        <v>0.82259000000000004</v>
      </c>
      <c r="AO64">
        <v>0</v>
      </c>
      <c r="AP64">
        <v>0.51239999999999997</v>
      </c>
      <c r="AQ64">
        <v>42.524999999999999</v>
      </c>
      <c r="AR64">
        <v>2.2080000000000002</v>
      </c>
      <c r="AS64">
        <v>24.75168</v>
      </c>
      <c r="AT64">
        <v>20.001799999999999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2591.9718210000005</v>
      </c>
    </row>
    <row r="65" spans="1:117">
      <c r="A65" t="s">
        <v>107</v>
      </c>
      <c r="B65">
        <v>0</v>
      </c>
      <c r="C65">
        <v>15.225</v>
      </c>
      <c r="D65">
        <v>29.4</v>
      </c>
      <c r="E65">
        <v>0</v>
      </c>
      <c r="F65">
        <v>0</v>
      </c>
      <c r="G65">
        <v>71.241600000000005</v>
      </c>
      <c r="H65">
        <v>0</v>
      </c>
      <c r="I65">
        <v>0</v>
      </c>
      <c r="J65">
        <v>46.031999999999996</v>
      </c>
      <c r="K65">
        <v>679.49316799999997</v>
      </c>
      <c r="L65">
        <v>435.435</v>
      </c>
      <c r="M65">
        <v>92</v>
      </c>
      <c r="N65">
        <v>118.125</v>
      </c>
      <c r="O65">
        <v>61.832811999999997</v>
      </c>
      <c r="P65">
        <v>125.58750000000001</v>
      </c>
      <c r="Q65">
        <v>10.911809999999999</v>
      </c>
      <c r="R65">
        <v>42.392195999999998</v>
      </c>
      <c r="S65">
        <v>26.390910000000002</v>
      </c>
      <c r="T65">
        <v>0</v>
      </c>
      <c r="U65">
        <v>418.77</v>
      </c>
      <c r="V65">
        <v>20.731850000000001</v>
      </c>
      <c r="W65">
        <v>46.399079999999998</v>
      </c>
      <c r="X65">
        <v>147.515625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1.9245000000000001</v>
      </c>
      <c r="AF65">
        <v>8.8740000000000006</v>
      </c>
      <c r="AG65">
        <v>43.574399999999997</v>
      </c>
      <c r="AH65">
        <v>0</v>
      </c>
      <c r="AI65">
        <v>0</v>
      </c>
      <c r="AJ65">
        <v>0</v>
      </c>
      <c r="AK65">
        <v>54.567</v>
      </c>
      <c r="AL65">
        <v>1.3944000000000001</v>
      </c>
      <c r="AM65">
        <v>0</v>
      </c>
      <c r="AN65">
        <v>0.82259000000000004</v>
      </c>
      <c r="AO65">
        <v>0</v>
      </c>
      <c r="AP65">
        <v>0.51239999999999997</v>
      </c>
      <c r="AQ65">
        <v>42.524999999999999</v>
      </c>
      <c r="AR65">
        <v>2.2080000000000002</v>
      </c>
      <c r="AS65">
        <v>4.5736800000000004</v>
      </c>
      <c r="AT65">
        <v>20.001799999999999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2568.4613210000007</v>
      </c>
    </row>
    <row r="66" spans="1:117">
      <c r="A66" t="s">
        <v>108</v>
      </c>
      <c r="B66">
        <v>0</v>
      </c>
      <c r="C66">
        <v>15.225</v>
      </c>
      <c r="D66">
        <v>29.4</v>
      </c>
      <c r="E66">
        <v>0</v>
      </c>
      <c r="F66">
        <v>0</v>
      </c>
      <c r="G66">
        <v>71.241600000000005</v>
      </c>
      <c r="H66">
        <v>0</v>
      </c>
      <c r="I66">
        <v>0</v>
      </c>
      <c r="J66">
        <v>46.031999999999996</v>
      </c>
      <c r="K66">
        <v>679.49316799999997</v>
      </c>
      <c r="L66">
        <v>435.435</v>
      </c>
      <c r="M66">
        <v>92</v>
      </c>
      <c r="N66">
        <v>118.125</v>
      </c>
      <c r="O66">
        <v>61.832811999999997</v>
      </c>
      <c r="P66">
        <v>125.58750000000001</v>
      </c>
      <c r="Q66">
        <v>10.911809999999999</v>
      </c>
      <c r="R66">
        <v>42.392195999999998</v>
      </c>
      <c r="S66">
        <v>26.390910000000002</v>
      </c>
      <c r="T66">
        <v>0</v>
      </c>
      <c r="U66">
        <v>418.77</v>
      </c>
      <c r="V66">
        <v>20.731850000000001</v>
      </c>
      <c r="W66">
        <v>46.399079999999998</v>
      </c>
      <c r="X66">
        <v>147.515625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1.9245000000000001</v>
      </c>
      <c r="AF66">
        <v>8.8740000000000006</v>
      </c>
      <c r="AG66">
        <v>43.574399999999997</v>
      </c>
      <c r="AH66">
        <v>0</v>
      </c>
      <c r="AI66">
        <v>0</v>
      </c>
      <c r="AJ66">
        <v>0</v>
      </c>
      <c r="AK66">
        <v>54.567</v>
      </c>
      <c r="AL66">
        <v>1.3944000000000001</v>
      </c>
      <c r="AM66">
        <v>0</v>
      </c>
      <c r="AN66">
        <v>0.82259000000000004</v>
      </c>
      <c r="AO66">
        <v>0</v>
      </c>
      <c r="AP66">
        <v>0.51239999999999997</v>
      </c>
      <c r="AQ66">
        <v>42.524999999999999</v>
      </c>
      <c r="AR66">
        <v>2.2080000000000002</v>
      </c>
      <c r="AS66">
        <v>4.5736800000000004</v>
      </c>
      <c r="AT66">
        <v>20.001799999999999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2568.4613210000007</v>
      </c>
    </row>
    <row r="67" spans="1:117">
      <c r="A67" t="s">
        <v>109</v>
      </c>
      <c r="B67">
        <v>0</v>
      </c>
      <c r="C67">
        <v>15.225</v>
      </c>
      <c r="D67">
        <v>29.4</v>
      </c>
      <c r="E67">
        <v>0</v>
      </c>
      <c r="F67">
        <v>0</v>
      </c>
      <c r="G67">
        <v>71.241600000000005</v>
      </c>
      <c r="H67">
        <v>0</v>
      </c>
      <c r="I67">
        <v>0</v>
      </c>
      <c r="J67">
        <v>46.031999999999996</v>
      </c>
      <c r="K67">
        <v>679.49316799999997</v>
      </c>
      <c r="L67">
        <v>435.435</v>
      </c>
      <c r="M67">
        <v>92</v>
      </c>
      <c r="N67">
        <v>118.125</v>
      </c>
      <c r="O67">
        <v>61.832811999999997</v>
      </c>
      <c r="P67">
        <v>125.58750000000001</v>
      </c>
      <c r="Q67">
        <v>0</v>
      </c>
      <c r="R67">
        <v>42.392195999999998</v>
      </c>
      <c r="S67">
        <v>26.390910000000002</v>
      </c>
      <c r="T67">
        <v>0</v>
      </c>
      <c r="U67">
        <v>418.77</v>
      </c>
      <c r="V67">
        <v>20.731850000000001</v>
      </c>
      <c r="W67">
        <v>46.399079999999998</v>
      </c>
      <c r="X67">
        <v>147.515625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1.9245000000000001</v>
      </c>
      <c r="AF67">
        <v>8.8740000000000006</v>
      </c>
      <c r="AG67">
        <v>43.574399999999997</v>
      </c>
      <c r="AH67">
        <v>0</v>
      </c>
      <c r="AI67">
        <v>0</v>
      </c>
      <c r="AJ67">
        <v>0</v>
      </c>
      <c r="AK67">
        <v>54.567</v>
      </c>
      <c r="AL67">
        <v>1.3944000000000001</v>
      </c>
      <c r="AM67">
        <v>0</v>
      </c>
      <c r="AN67">
        <v>0.82259000000000004</v>
      </c>
      <c r="AO67">
        <v>0</v>
      </c>
      <c r="AP67">
        <v>0.51239999999999997</v>
      </c>
      <c r="AQ67">
        <v>42.524999999999999</v>
      </c>
      <c r="AR67">
        <v>2.2080000000000002</v>
      </c>
      <c r="AS67">
        <v>4.5736800000000004</v>
      </c>
      <c r="AT67">
        <v>20.001799999999999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2557.5495110000011</v>
      </c>
    </row>
    <row r="68" spans="1:117">
      <c r="A68" t="s">
        <v>110</v>
      </c>
      <c r="B68">
        <v>0</v>
      </c>
      <c r="C68">
        <v>15.225</v>
      </c>
      <c r="D68">
        <v>29.4</v>
      </c>
      <c r="E68">
        <v>0</v>
      </c>
      <c r="F68">
        <v>0</v>
      </c>
      <c r="G68">
        <v>71.241600000000005</v>
      </c>
      <c r="H68">
        <v>0</v>
      </c>
      <c r="I68">
        <v>0</v>
      </c>
      <c r="J68">
        <v>46.031999999999996</v>
      </c>
      <c r="K68">
        <v>679.49316799999997</v>
      </c>
      <c r="L68">
        <v>435.435</v>
      </c>
      <c r="M68">
        <v>92</v>
      </c>
      <c r="N68">
        <v>118.125</v>
      </c>
      <c r="O68">
        <v>61.832811999999997</v>
      </c>
      <c r="P68">
        <v>125.58750000000001</v>
      </c>
      <c r="Q68">
        <v>0</v>
      </c>
      <c r="R68">
        <v>42.392195999999998</v>
      </c>
      <c r="S68">
        <v>26.390910000000002</v>
      </c>
      <c r="T68">
        <v>0</v>
      </c>
      <c r="U68">
        <v>418.77</v>
      </c>
      <c r="V68">
        <v>20.731850000000001</v>
      </c>
      <c r="W68">
        <v>46.399079999999998</v>
      </c>
      <c r="X68">
        <v>147.515625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1.9245000000000001</v>
      </c>
      <c r="AF68">
        <v>8.8740000000000006</v>
      </c>
      <c r="AG68">
        <v>43.574399999999997</v>
      </c>
      <c r="AH68">
        <v>0</v>
      </c>
      <c r="AI68">
        <v>0</v>
      </c>
      <c r="AJ68">
        <v>0</v>
      </c>
      <c r="AK68">
        <v>54.567</v>
      </c>
      <c r="AL68">
        <v>1.3944000000000001</v>
      </c>
      <c r="AM68">
        <v>0</v>
      </c>
      <c r="AN68">
        <v>0.82259000000000004</v>
      </c>
      <c r="AO68">
        <v>0</v>
      </c>
      <c r="AP68">
        <v>0.51239999999999997</v>
      </c>
      <c r="AQ68">
        <v>42.524999999999999</v>
      </c>
      <c r="AR68">
        <v>2.2080000000000002</v>
      </c>
      <c r="AS68">
        <v>4.5736800000000004</v>
      </c>
      <c r="AT68">
        <v>20.001799999999999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2557.5495110000011</v>
      </c>
    </row>
    <row r="69" spans="1:117">
      <c r="A69" t="s">
        <v>111</v>
      </c>
      <c r="B69">
        <v>0</v>
      </c>
      <c r="C69">
        <v>15.225</v>
      </c>
      <c r="D69">
        <v>29.4</v>
      </c>
      <c r="E69">
        <v>0</v>
      </c>
      <c r="F69">
        <v>0</v>
      </c>
      <c r="G69">
        <v>71.241600000000005</v>
      </c>
      <c r="H69">
        <v>0</v>
      </c>
      <c r="I69">
        <v>0</v>
      </c>
      <c r="J69">
        <v>46.031999999999996</v>
      </c>
      <c r="K69">
        <v>679.49316799999997</v>
      </c>
      <c r="L69">
        <v>435.435</v>
      </c>
      <c r="M69">
        <v>92</v>
      </c>
      <c r="N69">
        <v>118.125</v>
      </c>
      <c r="O69">
        <v>61.832811999999997</v>
      </c>
      <c r="P69">
        <v>125.58750000000001</v>
      </c>
      <c r="Q69">
        <v>0</v>
      </c>
      <c r="R69">
        <v>42.392195999999998</v>
      </c>
      <c r="S69">
        <v>26.390910000000002</v>
      </c>
      <c r="T69">
        <v>0</v>
      </c>
      <c r="U69">
        <v>418.77</v>
      </c>
      <c r="V69">
        <v>20.731850000000001</v>
      </c>
      <c r="W69">
        <v>46.399079999999998</v>
      </c>
      <c r="X69">
        <v>147.515625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1.9245000000000001</v>
      </c>
      <c r="AF69">
        <v>8.8740000000000006</v>
      </c>
      <c r="AG69">
        <v>43.574399999999997</v>
      </c>
      <c r="AH69">
        <v>20.265799999999999</v>
      </c>
      <c r="AI69">
        <v>0</v>
      </c>
      <c r="AJ69">
        <v>0</v>
      </c>
      <c r="AK69">
        <v>54.567</v>
      </c>
      <c r="AL69">
        <v>1.3944000000000001</v>
      </c>
      <c r="AM69">
        <v>0</v>
      </c>
      <c r="AN69">
        <v>0.82259000000000004</v>
      </c>
      <c r="AO69">
        <v>0</v>
      </c>
      <c r="AP69">
        <v>0.51239999999999997</v>
      </c>
      <c r="AQ69">
        <v>42.524999999999999</v>
      </c>
      <c r="AR69">
        <v>2.2080000000000002</v>
      </c>
      <c r="AS69">
        <v>4.5736800000000004</v>
      </c>
      <c r="AT69">
        <v>20.001799999999999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2577.8153110000012</v>
      </c>
    </row>
    <row r="70" spans="1:117">
      <c r="A70" t="s">
        <v>112</v>
      </c>
      <c r="B70">
        <v>0</v>
      </c>
      <c r="C70">
        <v>15.225</v>
      </c>
      <c r="D70">
        <v>29.4</v>
      </c>
      <c r="E70">
        <v>0</v>
      </c>
      <c r="F70">
        <v>0</v>
      </c>
      <c r="G70">
        <v>71.241600000000005</v>
      </c>
      <c r="H70">
        <v>0</v>
      </c>
      <c r="I70">
        <v>0</v>
      </c>
      <c r="J70">
        <v>46.031999999999996</v>
      </c>
      <c r="K70">
        <v>679.49316799999997</v>
      </c>
      <c r="L70">
        <v>435.435</v>
      </c>
      <c r="M70">
        <v>92</v>
      </c>
      <c r="N70">
        <v>118.125</v>
      </c>
      <c r="O70">
        <v>61.832811999999997</v>
      </c>
      <c r="P70">
        <v>125.58750000000001</v>
      </c>
      <c r="Q70">
        <v>0</v>
      </c>
      <c r="R70">
        <v>42.392195999999998</v>
      </c>
      <c r="S70">
        <v>26.390910000000002</v>
      </c>
      <c r="T70">
        <v>0</v>
      </c>
      <c r="U70">
        <v>418.77</v>
      </c>
      <c r="V70">
        <v>20.731850000000001</v>
      </c>
      <c r="W70">
        <v>46.399079999999998</v>
      </c>
      <c r="X70">
        <v>147.515625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1.9245000000000001</v>
      </c>
      <c r="AF70">
        <v>8.8740000000000006</v>
      </c>
      <c r="AG70">
        <v>43.574399999999997</v>
      </c>
      <c r="AH70">
        <v>41.667999999999999</v>
      </c>
      <c r="AI70">
        <v>0</v>
      </c>
      <c r="AJ70">
        <v>0</v>
      </c>
      <c r="AK70">
        <v>54.567</v>
      </c>
      <c r="AL70">
        <v>1.3944000000000001</v>
      </c>
      <c r="AM70">
        <v>0</v>
      </c>
      <c r="AN70">
        <v>0.82259000000000004</v>
      </c>
      <c r="AO70">
        <v>0</v>
      </c>
      <c r="AP70">
        <v>0.51239999999999997</v>
      </c>
      <c r="AQ70">
        <v>42.524999999999999</v>
      </c>
      <c r="AR70">
        <v>2.2080000000000002</v>
      </c>
      <c r="AS70">
        <v>4.5736800000000004</v>
      </c>
      <c r="AT70">
        <v>20.001799999999999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2599.2175110000012</v>
      </c>
    </row>
    <row r="71" spans="1:117">
      <c r="A71" t="s">
        <v>113</v>
      </c>
      <c r="B71">
        <v>0</v>
      </c>
      <c r="C71">
        <v>15.225</v>
      </c>
      <c r="D71">
        <v>29.4</v>
      </c>
      <c r="E71">
        <v>0</v>
      </c>
      <c r="F71">
        <v>0</v>
      </c>
      <c r="G71">
        <v>71.241600000000005</v>
      </c>
      <c r="H71">
        <v>0</v>
      </c>
      <c r="I71">
        <v>0</v>
      </c>
      <c r="J71">
        <v>46.031999999999996</v>
      </c>
      <c r="K71">
        <v>679.49316799999997</v>
      </c>
      <c r="L71">
        <v>435.435</v>
      </c>
      <c r="M71">
        <v>92</v>
      </c>
      <c r="N71">
        <v>118.125</v>
      </c>
      <c r="O71">
        <v>61.832811999999997</v>
      </c>
      <c r="P71">
        <v>125.58750000000001</v>
      </c>
      <c r="Q71">
        <v>0</v>
      </c>
      <c r="R71">
        <v>42.392195999999998</v>
      </c>
      <c r="S71">
        <v>26.390910000000002</v>
      </c>
      <c r="T71">
        <v>0</v>
      </c>
      <c r="U71">
        <v>418.77</v>
      </c>
      <c r="V71">
        <v>20.731850000000001</v>
      </c>
      <c r="W71">
        <v>46.399079999999998</v>
      </c>
      <c r="X71">
        <v>147.515625</v>
      </c>
      <c r="Y71">
        <v>0</v>
      </c>
      <c r="Z71">
        <v>0</v>
      </c>
      <c r="AA71">
        <v>0</v>
      </c>
      <c r="AB71">
        <v>3.3325</v>
      </c>
      <c r="AC71">
        <v>0</v>
      </c>
      <c r="AD71">
        <v>0</v>
      </c>
      <c r="AE71">
        <v>1.9245000000000001</v>
      </c>
      <c r="AF71">
        <v>17.748000000000001</v>
      </c>
      <c r="AG71">
        <v>43.574399999999997</v>
      </c>
      <c r="AH71">
        <v>70.078000000000003</v>
      </c>
      <c r="AI71">
        <v>0</v>
      </c>
      <c r="AJ71">
        <v>0</v>
      </c>
      <c r="AK71">
        <v>54.567</v>
      </c>
      <c r="AL71">
        <v>1.3944000000000001</v>
      </c>
      <c r="AM71">
        <v>0</v>
      </c>
      <c r="AN71">
        <v>0.82259000000000004</v>
      </c>
      <c r="AO71">
        <v>0</v>
      </c>
      <c r="AP71">
        <v>0.12809999999999999</v>
      </c>
      <c r="AQ71">
        <v>42.524999999999999</v>
      </c>
      <c r="AR71">
        <v>2.2080000000000002</v>
      </c>
      <c r="AS71">
        <v>4.5736800000000004</v>
      </c>
      <c r="AT71">
        <v>20.001799999999999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2639.4497110000011</v>
      </c>
    </row>
    <row r="72" spans="1:117">
      <c r="A72" t="s">
        <v>114</v>
      </c>
      <c r="B72">
        <v>0</v>
      </c>
      <c r="C72">
        <v>15.225</v>
      </c>
      <c r="D72">
        <v>29.4</v>
      </c>
      <c r="E72">
        <v>0</v>
      </c>
      <c r="F72">
        <v>0</v>
      </c>
      <c r="G72">
        <v>71.241600000000005</v>
      </c>
      <c r="H72">
        <v>0</v>
      </c>
      <c r="I72">
        <v>0</v>
      </c>
      <c r="J72">
        <v>46.031999999999996</v>
      </c>
      <c r="K72">
        <v>679.19316800000001</v>
      </c>
      <c r="L72">
        <v>435.435</v>
      </c>
      <c r="M72">
        <v>92</v>
      </c>
      <c r="N72">
        <v>118.125</v>
      </c>
      <c r="O72">
        <v>61.832811999999997</v>
      </c>
      <c r="P72">
        <v>125.58750000000001</v>
      </c>
      <c r="Q72">
        <v>0</v>
      </c>
      <c r="R72">
        <v>42.392195999999998</v>
      </c>
      <c r="S72">
        <v>26.390910000000002</v>
      </c>
      <c r="T72">
        <v>0</v>
      </c>
      <c r="U72">
        <v>418.77</v>
      </c>
      <c r="V72">
        <v>20.731850000000001</v>
      </c>
      <c r="W72">
        <v>46.399079999999998</v>
      </c>
      <c r="X72">
        <v>147.515625</v>
      </c>
      <c r="Y72">
        <v>0</v>
      </c>
      <c r="Z72">
        <v>1.1000000000000001</v>
      </c>
      <c r="AA72">
        <v>7.9</v>
      </c>
      <c r="AB72">
        <v>6.665</v>
      </c>
      <c r="AC72">
        <v>0</v>
      </c>
      <c r="AD72">
        <v>9.1360360000000007</v>
      </c>
      <c r="AE72">
        <v>16.478852</v>
      </c>
      <c r="AF72">
        <v>26.622</v>
      </c>
      <c r="AG72">
        <v>43.574399999999997</v>
      </c>
      <c r="AH72">
        <v>93.563599999999994</v>
      </c>
      <c r="AI72">
        <v>0</v>
      </c>
      <c r="AJ72">
        <v>0</v>
      </c>
      <c r="AK72">
        <v>54.567</v>
      </c>
      <c r="AL72">
        <v>12.782</v>
      </c>
      <c r="AM72">
        <v>5.2786799999999996</v>
      </c>
      <c r="AN72">
        <v>0.82259000000000004</v>
      </c>
      <c r="AO72">
        <v>0</v>
      </c>
      <c r="AP72">
        <v>0.12809999999999999</v>
      </c>
      <c r="AQ72">
        <v>42.524999999999999</v>
      </c>
      <c r="AR72">
        <v>2.2080000000000002</v>
      </c>
      <c r="AS72">
        <v>4.5736800000000004</v>
      </c>
      <c r="AT72">
        <v>20.001799999999999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2724.1984790000006</v>
      </c>
    </row>
    <row r="73" spans="1:117">
      <c r="A73" t="s">
        <v>115</v>
      </c>
      <c r="B73">
        <v>0</v>
      </c>
      <c r="C73">
        <v>15.225</v>
      </c>
      <c r="D73">
        <v>29.4</v>
      </c>
      <c r="E73">
        <v>0</v>
      </c>
      <c r="F73">
        <v>0</v>
      </c>
      <c r="G73">
        <v>71.241600000000005</v>
      </c>
      <c r="H73">
        <v>0</v>
      </c>
      <c r="I73">
        <v>0</v>
      </c>
      <c r="J73">
        <v>46.031999999999996</v>
      </c>
      <c r="K73">
        <v>679.19316800000001</v>
      </c>
      <c r="L73">
        <v>435.435</v>
      </c>
      <c r="M73">
        <v>92</v>
      </c>
      <c r="N73">
        <v>118.125</v>
      </c>
      <c r="O73">
        <v>61.832811999999997</v>
      </c>
      <c r="P73">
        <v>125.58750000000001</v>
      </c>
      <c r="Q73">
        <v>0</v>
      </c>
      <c r="R73">
        <v>42.392195999999998</v>
      </c>
      <c r="S73">
        <v>26.390910000000002</v>
      </c>
      <c r="T73">
        <v>0</v>
      </c>
      <c r="U73">
        <v>418.77</v>
      </c>
      <c r="V73">
        <v>20.731850000000001</v>
      </c>
      <c r="W73">
        <v>46.399079999999998</v>
      </c>
      <c r="X73">
        <v>147.515625</v>
      </c>
      <c r="Y73">
        <v>0</v>
      </c>
      <c r="Z73">
        <v>19.5624</v>
      </c>
      <c r="AA73">
        <v>20.50366</v>
      </c>
      <c r="AB73">
        <v>26.34008</v>
      </c>
      <c r="AC73">
        <v>0</v>
      </c>
      <c r="AD73">
        <v>18.272072000000001</v>
      </c>
      <c r="AE73">
        <v>32.957704</v>
      </c>
      <c r="AF73">
        <v>35.496000000000002</v>
      </c>
      <c r="AG73">
        <v>43.574399999999997</v>
      </c>
      <c r="AH73">
        <v>93.563599999999994</v>
      </c>
      <c r="AI73">
        <v>0</v>
      </c>
      <c r="AJ73">
        <v>0</v>
      </c>
      <c r="AK73">
        <v>54.567</v>
      </c>
      <c r="AL73">
        <v>55.776000000000003</v>
      </c>
      <c r="AM73">
        <v>10.557359999999999</v>
      </c>
      <c r="AN73">
        <v>0.82259000000000004</v>
      </c>
      <c r="AO73">
        <v>0</v>
      </c>
      <c r="AP73">
        <v>0</v>
      </c>
      <c r="AQ73">
        <v>42.524999999999999</v>
      </c>
      <c r="AR73">
        <v>2.2080000000000002</v>
      </c>
      <c r="AS73">
        <v>4.5736800000000004</v>
      </c>
      <c r="AT73">
        <v>20.001799999999999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2857.5730870000002</v>
      </c>
    </row>
    <row r="74" spans="1:117">
      <c r="A74" t="s">
        <v>116</v>
      </c>
      <c r="B74">
        <v>0</v>
      </c>
      <c r="C74">
        <v>15.225</v>
      </c>
      <c r="D74">
        <v>29.4</v>
      </c>
      <c r="E74">
        <v>0</v>
      </c>
      <c r="F74">
        <v>0</v>
      </c>
      <c r="G74">
        <v>71.241600000000005</v>
      </c>
      <c r="H74">
        <v>0</v>
      </c>
      <c r="I74">
        <v>0</v>
      </c>
      <c r="J74">
        <v>46.031999999999996</v>
      </c>
      <c r="K74">
        <v>679.19316800000001</v>
      </c>
      <c r="L74">
        <v>435.435</v>
      </c>
      <c r="M74">
        <v>92</v>
      </c>
      <c r="N74">
        <v>118.125</v>
      </c>
      <c r="O74">
        <v>61.832811999999997</v>
      </c>
      <c r="P74">
        <v>125.58750000000001</v>
      </c>
      <c r="Q74">
        <v>0</v>
      </c>
      <c r="R74">
        <v>42.392195999999998</v>
      </c>
      <c r="S74">
        <v>26.390910000000002</v>
      </c>
      <c r="T74">
        <v>0</v>
      </c>
      <c r="U74">
        <v>418.77</v>
      </c>
      <c r="V74">
        <v>20.731850000000001</v>
      </c>
      <c r="W74">
        <v>46.399079999999998</v>
      </c>
      <c r="X74">
        <v>147.515625</v>
      </c>
      <c r="Y74">
        <v>0</v>
      </c>
      <c r="Z74">
        <v>19.5624</v>
      </c>
      <c r="AA74">
        <v>31.6</v>
      </c>
      <c r="AB74">
        <v>26.34008</v>
      </c>
      <c r="AC74">
        <v>0</v>
      </c>
      <c r="AD74">
        <v>26.42</v>
      </c>
      <c r="AE74">
        <v>32.957704</v>
      </c>
      <c r="AF74">
        <v>35.496000000000002</v>
      </c>
      <c r="AG74">
        <v>43.574399999999997</v>
      </c>
      <c r="AH74">
        <v>93.563599999999994</v>
      </c>
      <c r="AI74">
        <v>0</v>
      </c>
      <c r="AJ74">
        <v>0</v>
      </c>
      <c r="AK74">
        <v>54.567</v>
      </c>
      <c r="AL74">
        <v>55.776000000000003</v>
      </c>
      <c r="AM74">
        <v>15.804048</v>
      </c>
      <c r="AN74">
        <v>0.82259000000000004</v>
      </c>
      <c r="AO74">
        <v>0</v>
      </c>
      <c r="AP74">
        <v>0</v>
      </c>
      <c r="AQ74">
        <v>42.524999999999999</v>
      </c>
      <c r="AR74">
        <v>2.2080000000000002</v>
      </c>
      <c r="AS74">
        <v>4.5736800000000004</v>
      </c>
      <c r="AT74">
        <v>20.001799999999999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2882.0640430000003</v>
      </c>
    </row>
    <row r="75" spans="1:117">
      <c r="A75" t="s">
        <v>117</v>
      </c>
      <c r="B75">
        <v>0</v>
      </c>
      <c r="C75">
        <v>15.225</v>
      </c>
      <c r="D75">
        <v>29.4</v>
      </c>
      <c r="E75">
        <v>0</v>
      </c>
      <c r="F75">
        <v>0</v>
      </c>
      <c r="G75">
        <v>71.241600000000005</v>
      </c>
      <c r="H75">
        <v>0</v>
      </c>
      <c r="I75">
        <v>0</v>
      </c>
      <c r="J75">
        <v>46.031999999999996</v>
      </c>
      <c r="K75">
        <v>679.19316800000001</v>
      </c>
      <c r="L75">
        <v>435.435</v>
      </c>
      <c r="M75">
        <v>92</v>
      </c>
      <c r="N75">
        <v>118.125</v>
      </c>
      <c r="O75">
        <v>61.832811999999997</v>
      </c>
      <c r="P75">
        <v>125.58750000000001</v>
      </c>
      <c r="Q75">
        <v>0</v>
      </c>
      <c r="R75">
        <v>42.392195999999998</v>
      </c>
      <c r="S75">
        <v>26.390910000000002</v>
      </c>
      <c r="T75">
        <v>0</v>
      </c>
      <c r="U75">
        <v>418.77</v>
      </c>
      <c r="V75">
        <v>20.731850000000001</v>
      </c>
      <c r="W75">
        <v>46.399079999999998</v>
      </c>
      <c r="X75">
        <v>147.515625</v>
      </c>
      <c r="Y75">
        <v>0</v>
      </c>
      <c r="Z75">
        <v>13.041600000000001</v>
      </c>
      <c r="AA75">
        <v>31.6</v>
      </c>
      <c r="AB75">
        <v>26.34008</v>
      </c>
      <c r="AC75">
        <v>0</v>
      </c>
      <c r="AD75">
        <v>26.42</v>
      </c>
      <c r="AE75">
        <v>32.957704</v>
      </c>
      <c r="AF75">
        <v>35.496000000000002</v>
      </c>
      <c r="AG75">
        <v>43.574399999999997</v>
      </c>
      <c r="AH75">
        <v>93.563599999999994</v>
      </c>
      <c r="AI75">
        <v>0</v>
      </c>
      <c r="AJ75">
        <v>0</v>
      </c>
      <c r="AK75">
        <v>54.567</v>
      </c>
      <c r="AL75">
        <v>55.776000000000003</v>
      </c>
      <c r="AM75">
        <v>15.804048</v>
      </c>
      <c r="AN75">
        <v>0.82259000000000004</v>
      </c>
      <c r="AO75">
        <v>0</v>
      </c>
      <c r="AP75">
        <v>0</v>
      </c>
      <c r="AQ75">
        <v>42.524999999999999</v>
      </c>
      <c r="AR75">
        <v>4.4160000000000004</v>
      </c>
      <c r="AS75">
        <v>4.5736800000000004</v>
      </c>
      <c r="AT75">
        <v>20.001799999999999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2877.7512430000006</v>
      </c>
    </row>
    <row r="76" spans="1:117">
      <c r="A76" t="s">
        <v>118</v>
      </c>
      <c r="B76">
        <v>0</v>
      </c>
      <c r="C76">
        <v>15.225</v>
      </c>
      <c r="D76">
        <v>29.4</v>
      </c>
      <c r="E76">
        <v>0</v>
      </c>
      <c r="F76">
        <v>0</v>
      </c>
      <c r="G76">
        <v>71.241600000000005</v>
      </c>
      <c r="H76">
        <v>0</v>
      </c>
      <c r="I76">
        <v>0</v>
      </c>
      <c r="J76">
        <v>46.031999999999996</v>
      </c>
      <c r="K76">
        <v>679.19316800000001</v>
      </c>
      <c r="L76">
        <v>435.435</v>
      </c>
      <c r="M76">
        <v>92</v>
      </c>
      <c r="N76">
        <v>118.125</v>
      </c>
      <c r="O76">
        <v>61.832811999999997</v>
      </c>
      <c r="P76">
        <v>125.58750000000001</v>
      </c>
      <c r="Q76">
        <v>0</v>
      </c>
      <c r="R76">
        <v>42.392195999999998</v>
      </c>
      <c r="S76">
        <v>26.390910000000002</v>
      </c>
      <c r="T76">
        <v>0</v>
      </c>
      <c r="U76">
        <v>418.77</v>
      </c>
      <c r="V76">
        <v>20.731850000000001</v>
      </c>
      <c r="W76">
        <v>46.399079999999998</v>
      </c>
      <c r="X76">
        <v>147.515625</v>
      </c>
      <c r="Y76">
        <v>0</v>
      </c>
      <c r="Z76">
        <v>13.041600000000001</v>
      </c>
      <c r="AA76">
        <v>31.6</v>
      </c>
      <c r="AB76">
        <v>26.34008</v>
      </c>
      <c r="AC76">
        <v>0</v>
      </c>
      <c r="AD76">
        <v>26.42</v>
      </c>
      <c r="AE76">
        <v>32.957704</v>
      </c>
      <c r="AF76">
        <v>35.496000000000002</v>
      </c>
      <c r="AG76">
        <v>43.574399999999997</v>
      </c>
      <c r="AH76">
        <v>93.563599999999994</v>
      </c>
      <c r="AI76">
        <v>0</v>
      </c>
      <c r="AJ76">
        <v>0</v>
      </c>
      <c r="AK76">
        <v>54.567</v>
      </c>
      <c r="AL76">
        <v>55.776000000000003</v>
      </c>
      <c r="AM76">
        <v>15.804048</v>
      </c>
      <c r="AN76">
        <v>0.82259000000000004</v>
      </c>
      <c r="AO76">
        <v>0</v>
      </c>
      <c r="AP76">
        <v>0</v>
      </c>
      <c r="AQ76">
        <v>42.524999999999999</v>
      </c>
      <c r="AR76">
        <v>39.744</v>
      </c>
      <c r="AS76">
        <v>4.5736800000000004</v>
      </c>
      <c r="AT76">
        <v>20.001799999999999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2913.0792430000006</v>
      </c>
    </row>
    <row r="77" spans="1:117">
      <c r="A77" t="s">
        <v>119</v>
      </c>
      <c r="B77">
        <v>0</v>
      </c>
      <c r="C77">
        <v>15.225</v>
      </c>
      <c r="D77">
        <v>29.4</v>
      </c>
      <c r="E77">
        <v>0</v>
      </c>
      <c r="F77">
        <v>0</v>
      </c>
      <c r="G77">
        <v>71.241600000000005</v>
      </c>
      <c r="H77">
        <v>0</v>
      </c>
      <c r="I77">
        <v>0</v>
      </c>
      <c r="J77">
        <v>46.031999999999996</v>
      </c>
      <c r="K77">
        <v>679.19316800000001</v>
      </c>
      <c r="L77">
        <v>435.435</v>
      </c>
      <c r="M77">
        <v>92</v>
      </c>
      <c r="N77">
        <v>118.125</v>
      </c>
      <c r="O77">
        <v>61.832811999999997</v>
      </c>
      <c r="P77">
        <v>125.58750000000001</v>
      </c>
      <c r="Q77">
        <v>0</v>
      </c>
      <c r="R77">
        <v>42.392195999999998</v>
      </c>
      <c r="S77">
        <v>26.390910000000002</v>
      </c>
      <c r="T77">
        <v>0</v>
      </c>
      <c r="U77">
        <v>418.77</v>
      </c>
      <c r="V77">
        <v>20.731850000000001</v>
      </c>
      <c r="W77">
        <v>46.399079999999998</v>
      </c>
      <c r="X77">
        <v>147.515625</v>
      </c>
      <c r="Y77">
        <v>0</v>
      </c>
      <c r="Z77">
        <v>13.041600000000001</v>
      </c>
      <c r="AA77">
        <v>31.6</v>
      </c>
      <c r="AB77">
        <v>13.17004</v>
      </c>
      <c r="AC77">
        <v>0</v>
      </c>
      <c r="AD77">
        <v>26.42</v>
      </c>
      <c r="AE77">
        <v>32.957704</v>
      </c>
      <c r="AF77">
        <v>35.496000000000002</v>
      </c>
      <c r="AG77">
        <v>43.574399999999997</v>
      </c>
      <c r="AH77">
        <v>93.563599999999994</v>
      </c>
      <c r="AI77">
        <v>0</v>
      </c>
      <c r="AJ77">
        <v>0</v>
      </c>
      <c r="AK77">
        <v>54.567</v>
      </c>
      <c r="AL77">
        <v>41.832000000000001</v>
      </c>
      <c r="AM77">
        <v>15.804048</v>
      </c>
      <c r="AN77">
        <v>0.82259000000000004</v>
      </c>
      <c r="AO77">
        <v>0</v>
      </c>
      <c r="AP77">
        <v>0</v>
      </c>
      <c r="AQ77">
        <v>42.524999999999999</v>
      </c>
      <c r="AR77">
        <v>39.744</v>
      </c>
      <c r="AS77">
        <v>4.5736800000000004</v>
      </c>
      <c r="AT77">
        <v>20.001799999999999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2885.9652030000007</v>
      </c>
    </row>
    <row r="78" spans="1:117">
      <c r="A78" t="s">
        <v>120</v>
      </c>
      <c r="B78">
        <v>0</v>
      </c>
      <c r="C78">
        <v>15.225</v>
      </c>
      <c r="D78">
        <v>29.4</v>
      </c>
      <c r="E78">
        <v>0</v>
      </c>
      <c r="F78">
        <v>0</v>
      </c>
      <c r="G78">
        <v>71.241600000000005</v>
      </c>
      <c r="H78">
        <v>0</v>
      </c>
      <c r="I78">
        <v>0</v>
      </c>
      <c r="J78">
        <v>46.031999999999996</v>
      </c>
      <c r="K78">
        <v>679.19316800000001</v>
      </c>
      <c r="L78">
        <v>435.435</v>
      </c>
      <c r="M78">
        <v>92</v>
      </c>
      <c r="N78">
        <v>118.125</v>
      </c>
      <c r="O78">
        <v>61.832811999999997</v>
      </c>
      <c r="P78">
        <v>125.58750000000001</v>
      </c>
      <c r="Q78">
        <v>0</v>
      </c>
      <c r="R78">
        <v>42.392195999999998</v>
      </c>
      <c r="S78">
        <v>26.390910000000002</v>
      </c>
      <c r="T78">
        <v>0</v>
      </c>
      <c r="U78">
        <v>418.77</v>
      </c>
      <c r="V78">
        <v>20.731850000000001</v>
      </c>
      <c r="W78">
        <v>46.399079999999998</v>
      </c>
      <c r="X78">
        <v>147.515625</v>
      </c>
      <c r="Y78">
        <v>0</v>
      </c>
      <c r="Z78">
        <v>13.041600000000001</v>
      </c>
      <c r="AA78">
        <v>31.6</v>
      </c>
      <c r="AB78">
        <v>13.17004</v>
      </c>
      <c r="AC78">
        <v>0</v>
      </c>
      <c r="AD78">
        <v>18.272072000000001</v>
      </c>
      <c r="AE78">
        <v>32.957704</v>
      </c>
      <c r="AF78">
        <v>35.496000000000002</v>
      </c>
      <c r="AG78">
        <v>43.574399999999997</v>
      </c>
      <c r="AH78">
        <v>93.563599999999994</v>
      </c>
      <c r="AI78">
        <v>0</v>
      </c>
      <c r="AJ78">
        <v>0</v>
      </c>
      <c r="AK78">
        <v>54.567</v>
      </c>
      <c r="AL78">
        <v>41.832000000000001</v>
      </c>
      <c r="AM78">
        <v>12.763475</v>
      </c>
      <c r="AN78">
        <v>0.82259000000000004</v>
      </c>
      <c r="AO78">
        <v>0</v>
      </c>
      <c r="AP78">
        <v>0</v>
      </c>
      <c r="AQ78">
        <v>42.524999999999999</v>
      </c>
      <c r="AR78">
        <v>4.4160000000000004</v>
      </c>
      <c r="AS78">
        <v>4.5736800000000004</v>
      </c>
      <c r="AT78">
        <v>20.001799999999999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2839.448702000001</v>
      </c>
    </row>
    <row r="79" spans="1:117">
      <c r="A79" t="s">
        <v>121</v>
      </c>
      <c r="B79">
        <v>0</v>
      </c>
      <c r="C79">
        <v>15.225</v>
      </c>
      <c r="D79">
        <v>29.4</v>
      </c>
      <c r="E79">
        <v>0</v>
      </c>
      <c r="F79">
        <v>0</v>
      </c>
      <c r="G79">
        <v>71.241600000000005</v>
      </c>
      <c r="H79">
        <v>0</v>
      </c>
      <c r="I79">
        <v>0</v>
      </c>
      <c r="J79">
        <v>46.031999999999996</v>
      </c>
      <c r="K79">
        <v>679.19316800000001</v>
      </c>
      <c r="L79">
        <v>435.435</v>
      </c>
      <c r="M79">
        <v>92</v>
      </c>
      <c r="N79">
        <v>118.125</v>
      </c>
      <c r="O79">
        <v>61.832811999999997</v>
      </c>
      <c r="P79">
        <v>125.58750000000001</v>
      </c>
      <c r="Q79">
        <v>0</v>
      </c>
      <c r="R79">
        <v>42.392195999999998</v>
      </c>
      <c r="S79">
        <v>26.390910000000002</v>
      </c>
      <c r="T79">
        <v>0</v>
      </c>
      <c r="U79">
        <v>418.77</v>
      </c>
      <c r="V79">
        <v>20.731850000000001</v>
      </c>
      <c r="W79">
        <v>46.399079999999998</v>
      </c>
      <c r="X79">
        <v>147.515625</v>
      </c>
      <c r="Y79">
        <v>0</v>
      </c>
      <c r="Z79">
        <v>2.2000000000000002</v>
      </c>
      <c r="AA79">
        <v>18.091000000000001</v>
      </c>
      <c r="AB79">
        <v>0</v>
      </c>
      <c r="AC79">
        <v>0</v>
      </c>
      <c r="AD79">
        <v>9.1360360000000007</v>
      </c>
      <c r="AE79">
        <v>16.478852</v>
      </c>
      <c r="AF79">
        <v>19.72</v>
      </c>
      <c r="AG79">
        <v>43.574399999999997</v>
      </c>
      <c r="AH79">
        <v>70.078000000000003</v>
      </c>
      <c r="AI79">
        <v>0</v>
      </c>
      <c r="AJ79">
        <v>0</v>
      </c>
      <c r="AK79">
        <v>54.567</v>
      </c>
      <c r="AL79">
        <v>12.782</v>
      </c>
      <c r="AM79">
        <v>5.2786799999999996</v>
      </c>
      <c r="AN79">
        <v>0.82259000000000004</v>
      </c>
      <c r="AO79">
        <v>0</v>
      </c>
      <c r="AP79">
        <v>0</v>
      </c>
      <c r="AQ79">
        <v>42.524999999999999</v>
      </c>
      <c r="AR79">
        <v>3.3119999999999998</v>
      </c>
      <c r="AS79">
        <v>4.5736800000000004</v>
      </c>
      <c r="AT79">
        <v>20.001799999999999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2699.4127790000002</v>
      </c>
    </row>
    <row r="80" spans="1:117">
      <c r="A80" t="s">
        <v>122</v>
      </c>
      <c r="B80">
        <v>0</v>
      </c>
      <c r="C80">
        <v>15.225</v>
      </c>
      <c r="D80">
        <v>29.4</v>
      </c>
      <c r="E80">
        <v>0</v>
      </c>
      <c r="F80">
        <v>0</v>
      </c>
      <c r="G80">
        <v>71.241600000000005</v>
      </c>
      <c r="H80">
        <v>0</v>
      </c>
      <c r="I80">
        <v>0</v>
      </c>
      <c r="J80">
        <v>46.031999999999996</v>
      </c>
      <c r="K80">
        <v>679.19316800000001</v>
      </c>
      <c r="L80">
        <v>435.435</v>
      </c>
      <c r="M80">
        <v>92</v>
      </c>
      <c r="N80">
        <v>118.125</v>
      </c>
      <c r="O80">
        <v>61.832811999999997</v>
      </c>
      <c r="P80">
        <v>125.58750000000001</v>
      </c>
      <c r="Q80">
        <v>0</v>
      </c>
      <c r="R80">
        <v>42.392195999999998</v>
      </c>
      <c r="S80">
        <v>26.390910000000002</v>
      </c>
      <c r="T80">
        <v>0</v>
      </c>
      <c r="U80">
        <v>418.77</v>
      </c>
      <c r="V80">
        <v>20.731850000000001</v>
      </c>
      <c r="W80">
        <v>46.399079999999998</v>
      </c>
      <c r="X80">
        <v>147.515625</v>
      </c>
      <c r="Y80">
        <v>0</v>
      </c>
      <c r="Z80">
        <v>0</v>
      </c>
      <c r="AA80">
        <v>6.0039999999999996</v>
      </c>
      <c r="AB80">
        <v>0</v>
      </c>
      <c r="AC80">
        <v>0</v>
      </c>
      <c r="AD80">
        <v>0</v>
      </c>
      <c r="AE80">
        <v>16.478852</v>
      </c>
      <c r="AF80">
        <v>8.8740000000000006</v>
      </c>
      <c r="AG80">
        <v>43.574399999999997</v>
      </c>
      <c r="AH80">
        <v>37.880000000000003</v>
      </c>
      <c r="AI80">
        <v>0</v>
      </c>
      <c r="AJ80">
        <v>0</v>
      </c>
      <c r="AK80">
        <v>54.567</v>
      </c>
      <c r="AL80">
        <v>2.3239999999999998</v>
      </c>
      <c r="AM80">
        <v>0</v>
      </c>
      <c r="AN80">
        <v>0.82259000000000004</v>
      </c>
      <c r="AO80">
        <v>0</v>
      </c>
      <c r="AP80">
        <v>0</v>
      </c>
      <c r="AQ80">
        <v>42.524999999999999</v>
      </c>
      <c r="AR80">
        <v>3.3119999999999998</v>
      </c>
      <c r="AS80">
        <v>4.5736800000000004</v>
      </c>
      <c r="AT80">
        <v>20.001799999999999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2617.2090630000007</v>
      </c>
    </row>
    <row r="81" spans="1:117">
      <c r="A81" t="s">
        <v>123</v>
      </c>
      <c r="B81">
        <v>0</v>
      </c>
      <c r="C81">
        <v>15.225</v>
      </c>
      <c r="D81">
        <v>29.4</v>
      </c>
      <c r="E81">
        <v>0</v>
      </c>
      <c r="F81">
        <v>0</v>
      </c>
      <c r="G81">
        <v>71.241600000000005</v>
      </c>
      <c r="H81">
        <v>0</v>
      </c>
      <c r="I81">
        <v>0</v>
      </c>
      <c r="J81">
        <v>46.031999999999996</v>
      </c>
      <c r="K81">
        <v>679.19316800000001</v>
      </c>
      <c r="L81">
        <v>435.435</v>
      </c>
      <c r="M81">
        <v>92</v>
      </c>
      <c r="N81">
        <v>118.125</v>
      </c>
      <c r="O81">
        <v>61.832811999999997</v>
      </c>
      <c r="P81">
        <v>125.58750000000001</v>
      </c>
      <c r="Q81">
        <v>1.7130000000000001</v>
      </c>
      <c r="R81">
        <v>42.392195999999998</v>
      </c>
      <c r="S81">
        <v>26.390910000000002</v>
      </c>
      <c r="T81">
        <v>0</v>
      </c>
      <c r="U81">
        <v>418.77</v>
      </c>
      <c r="V81">
        <v>20.731850000000001</v>
      </c>
      <c r="W81">
        <v>46.399079999999998</v>
      </c>
      <c r="X81">
        <v>147.515625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16.478852</v>
      </c>
      <c r="AF81">
        <v>8.8740000000000006</v>
      </c>
      <c r="AG81">
        <v>43.574399999999997</v>
      </c>
      <c r="AH81">
        <v>18.940000000000001</v>
      </c>
      <c r="AI81">
        <v>0</v>
      </c>
      <c r="AJ81">
        <v>0</v>
      </c>
      <c r="AK81">
        <v>54.567</v>
      </c>
      <c r="AL81">
        <v>2.3239999999999998</v>
      </c>
      <c r="AM81">
        <v>0</v>
      </c>
      <c r="AN81">
        <v>0.82259000000000004</v>
      </c>
      <c r="AO81">
        <v>0</v>
      </c>
      <c r="AP81">
        <v>0</v>
      </c>
      <c r="AQ81">
        <v>42.524999999999999</v>
      </c>
      <c r="AR81">
        <v>3.3119999999999998</v>
      </c>
      <c r="AS81">
        <v>4.5736800000000004</v>
      </c>
      <c r="AT81">
        <v>20.001799999999999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2593.9780630000005</v>
      </c>
    </row>
    <row r="82" spans="1:117">
      <c r="A82" t="s">
        <v>124</v>
      </c>
      <c r="B82">
        <v>0</v>
      </c>
      <c r="C82">
        <v>15.225</v>
      </c>
      <c r="D82">
        <v>29.4</v>
      </c>
      <c r="E82">
        <v>0</v>
      </c>
      <c r="F82">
        <v>0</v>
      </c>
      <c r="G82">
        <v>71.241600000000005</v>
      </c>
      <c r="H82">
        <v>0</v>
      </c>
      <c r="I82">
        <v>0</v>
      </c>
      <c r="J82">
        <v>46.031999999999996</v>
      </c>
      <c r="K82">
        <v>679.19316800000001</v>
      </c>
      <c r="L82">
        <v>435.435</v>
      </c>
      <c r="M82">
        <v>92</v>
      </c>
      <c r="N82">
        <v>118.125</v>
      </c>
      <c r="O82">
        <v>61.832811999999997</v>
      </c>
      <c r="P82">
        <v>125.58750000000001</v>
      </c>
      <c r="Q82">
        <v>1.7130000000000001</v>
      </c>
      <c r="R82">
        <v>42.392195999999998</v>
      </c>
      <c r="S82">
        <v>26.390910000000002</v>
      </c>
      <c r="T82">
        <v>0</v>
      </c>
      <c r="U82">
        <v>418.77</v>
      </c>
      <c r="V82">
        <v>20.731850000000001</v>
      </c>
      <c r="W82">
        <v>46.399079999999998</v>
      </c>
      <c r="X82">
        <v>147.515625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16.478852</v>
      </c>
      <c r="AF82">
        <v>8.8740000000000006</v>
      </c>
      <c r="AG82">
        <v>43.574399999999997</v>
      </c>
      <c r="AH82">
        <v>0</v>
      </c>
      <c r="AI82">
        <v>0</v>
      </c>
      <c r="AJ82">
        <v>0</v>
      </c>
      <c r="AK82">
        <v>54.567</v>
      </c>
      <c r="AL82">
        <v>2.3239999999999998</v>
      </c>
      <c r="AM82">
        <v>0</v>
      </c>
      <c r="AN82">
        <v>0.82259000000000004</v>
      </c>
      <c r="AO82">
        <v>0</v>
      </c>
      <c r="AP82">
        <v>0</v>
      </c>
      <c r="AQ82">
        <v>28.35</v>
      </c>
      <c r="AR82">
        <v>3.3119999999999998</v>
      </c>
      <c r="AS82">
        <v>4.5736800000000004</v>
      </c>
      <c r="AT82">
        <v>20.001799999999999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2560.8630630000002</v>
      </c>
    </row>
    <row r="83" spans="1:117">
      <c r="A83" t="s">
        <v>125</v>
      </c>
      <c r="B83">
        <v>0</v>
      </c>
      <c r="C83">
        <v>15.225</v>
      </c>
      <c r="D83">
        <v>29.4</v>
      </c>
      <c r="E83">
        <v>0</v>
      </c>
      <c r="F83">
        <v>0</v>
      </c>
      <c r="G83">
        <v>71.241600000000005</v>
      </c>
      <c r="H83">
        <v>0</v>
      </c>
      <c r="I83">
        <v>0</v>
      </c>
      <c r="J83">
        <v>46.031999999999996</v>
      </c>
      <c r="K83">
        <v>679.19316800000001</v>
      </c>
      <c r="L83">
        <v>435.435</v>
      </c>
      <c r="M83">
        <v>92</v>
      </c>
      <c r="N83">
        <v>118.125</v>
      </c>
      <c r="O83">
        <v>61.832811999999997</v>
      </c>
      <c r="P83">
        <v>125.58750000000001</v>
      </c>
      <c r="Q83">
        <v>3.3117999999999999</v>
      </c>
      <c r="R83">
        <v>42.392195999999998</v>
      </c>
      <c r="S83">
        <v>26.390910000000002</v>
      </c>
      <c r="T83">
        <v>0</v>
      </c>
      <c r="U83">
        <v>418.77</v>
      </c>
      <c r="V83">
        <v>20.731850000000001</v>
      </c>
      <c r="W83">
        <v>46.399079999999998</v>
      </c>
      <c r="X83">
        <v>147.515625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16.478852</v>
      </c>
      <c r="AF83">
        <v>8.8740000000000006</v>
      </c>
      <c r="AG83">
        <v>43.574399999999997</v>
      </c>
      <c r="AH83">
        <v>0</v>
      </c>
      <c r="AI83">
        <v>0</v>
      </c>
      <c r="AJ83">
        <v>0</v>
      </c>
      <c r="AK83">
        <v>54.567</v>
      </c>
      <c r="AL83">
        <v>2.3239999999999998</v>
      </c>
      <c r="AM83">
        <v>0</v>
      </c>
      <c r="AN83">
        <v>0.82259000000000004</v>
      </c>
      <c r="AO83">
        <v>0</v>
      </c>
      <c r="AP83">
        <v>0</v>
      </c>
      <c r="AQ83">
        <v>28.35</v>
      </c>
      <c r="AR83">
        <v>3.3119999999999998</v>
      </c>
      <c r="AS83">
        <v>4.5736800000000004</v>
      </c>
      <c r="AT83">
        <v>20.001799999999999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2562.4618630000004</v>
      </c>
    </row>
    <row r="84" spans="1:117">
      <c r="A84" t="s">
        <v>126</v>
      </c>
      <c r="B84">
        <v>0</v>
      </c>
      <c r="C84">
        <v>15.225</v>
      </c>
      <c r="D84">
        <v>29.4</v>
      </c>
      <c r="E84">
        <v>0</v>
      </c>
      <c r="F84">
        <v>0</v>
      </c>
      <c r="G84">
        <v>71.241600000000005</v>
      </c>
      <c r="H84">
        <v>0</v>
      </c>
      <c r="I84">
        <v>0</v>
      </c>
      <c r="J84">
        <v>46.031999999999996</v>
      </c>
      <c r="K84">
        <v>679.19316800000001</v>
      </c>
      <c r="L84">
        <v>435.435</v>
      </c>
      <c r="M84">
        <v>92</v>
      </c>
      <c r="N84">
        <v>118.125</v>
      </c>
      <c r="O84">
        <v>61.832811999999997</v>
      </c>
      <c r="P84">
        <v>125.58750000000001</v>
      </c>
      <c r="Q84">
        <v>3.3117999999999999</v>
      </c>
      <c r="R84">
        <v>42.392195999999998</v>
      </c>
      <c r="S84">
        <v>26.390910000000002</v>
      </c>
      <c r="T84">
        <v>0</v>
      </c>
      <c r="U84">
        <v>418.77</v>
      </c>
      <c r="V84">
        <v>20.731850000000001</v>
      </c>
      <c r="W84">
        <v>46.399079999999998</v>
      </c>
      <c r="X84">
        <v>147.515625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16.478852</v>
      </c>
      <c r="AF84">
        <v>8.8740000000000006</v>
      </c>
      <c r="AG84">
        <v>43.574399999999997</v>
      </c>
      <c r="AH84">
        <v>0</v>
      </c>
      <c r="AI84">
        <v>0</v>
      </c>
      <c r="AJ84">
        <v>0</v>
      </c>
      <c r="AK84">
        <v>54.567</v>
      </c>
      <c r="AL84">
        <v>2.3239999999999998</v>
      </c>
      <c r="AM84">
        <v>0</v>
      </c>
      <c r="AN84">
        <v>0.82259000000000004</v>
      </c>
      <c r="AO84">
        <v>0</v>
      </c>
      <c r="AP84">
        <v>0</v>
      </c>
      <c r="AQ84">
        <v>28.35</v>
      </c>
      <c r="AR84">
        <v>3.3119999999999998</v>
      </c>
      <c r="AS84">
        <v>4.5736800000000004</v>
      </c>
      <c r="AT84">
        <v>20.001799999999999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2562.4618630000004</v>
      </c>
    </row>
    <row r="85" spans="1:117">
      <c r="A85" t="s">
        <v>127</v>
      </c>
      <c r="B85">
        <v>0</v>
      </c>
      <c r="C85">
        <v>15.225</v>
      </c>
      <c r="D85">
        <v>29.4</v>
      </c>
      <c r="E85">
        <v>0</v>
      </c>
      <c r="F85">
        <v>0</v>
      </c>
      <c r="G85">
        <v>71.241600000000005</v>
      </c>
      <c r="H85">
        <v>0</v>
      </c>
      <c r="I85">
        <v>0</v>
      </c>
      <c r="J85">
        <v>46.031999999999996</v>
      </c>
      <c r="K85">
        <v>679.19316800000001</v>
      </c>
      <c r="L85">
        <v>435.435</v>
      </c>
      <c r="M85">
        <v>92</v>
      </c>
      <c r="N85">
        <v>118.125</v>
      </c>
      <c r="O85">
        <v>61.832811999999997</v>
      </c>
      <c r="P85">
        <v>125.58750000000001</v>
      </c>
      <c r="Q85">
        <v>4.8535000000000004</v>
      </c>
      <c r="R85">
        <v>42.392195999999998</v>
      </c>
      <c r="S85">
        <v>26.390910000000002</v>
      </c>
      <c r="T85">
        <v>0</v>
      </c>
      <c r="U85">
        <v>418.77</v>
      </c>
      <c r="V85">
        <v>20.731850000000001</v>
      </c>
      <c r="W85">
        <v>46.399079999999998</v>
      </c>
      <c r="X85">
        <v>147.515625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16.478852</v>
      </c>
      <c r="AF85">
        <v>8.8740000000000006</v>
      </c>
      <c r="AG85">
        <v>43.574399999999997</v>
      </c>
      <c r="AH85">
        <v>0</v>
      </c>
      <c r="AI85">
        <v>0</v>
      </c>
      <c r="AJ85">
        <v>0</v>
      </c>
      <c r="AK85">
        <v>54.567</v>
      </c>
      <c r="AL85">
        <v>2.3239999999999998</v>
      </c>
      <c r="AM85">
        <v>0</v>
      </c>
      <c r="AN85">
        <v>0.82259000000000004</v>
      </c>
      <c r="AO85">
        <v>0</v>
      </c>
      <c r="AP85">
        <v>0</v>
      </c>
      <c r="AQ85">
        <v>28.35</v>
      </c>
      <c r="AR85">
        <v>39.744</v>
      </c>
      <c r="AS85">
        <v>4.5736800000000004</v>
      </c>
      <c r="AT85">
        <v>20.001799999999999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2600.4355630000009</v>
      </c>
    </row>
    <row r="86" spans="1:117">
      <c r="A86" t="s">
        <v>128</v>
      </c>
      <c r="B86">
        <v>0</v>
      </c>
      <c r="C86">
        <v>15.225</v>
      </c>
      <c r="D86">
        <v>29.4</v>
      </c>
      <c r="E86">
        <v>0</v>
      </c>
      <c r="F86">
        <v>0</v>
      </c>
      <c r="G86">
        <v>71.241600000000005</v>
      </c>
      <c r="H86">
        <v>0</v>
      </c>
      <c r="I86">
        <v>0</v>
      </c>
      <c r="J86">
        <v>46.031999999999996</v>
      </c>
      <c r="K86">
        <v>679.19316800000001</v>
      </c>
      <c r="L86">
        <v>435.435</v>
      </c>
      <c r="M86">
        <v>92</v>
      </c>
      <c r="N86">
        <v>118.125</v>
      </c>
      <c r="O86">
        <v>61.832811999999997</v>
      </c>
      <c r="P86">
        <v>125.58750000000001</v>
      </c>
      <c r="Q86">
        <v>4.8535000000000004</v>
      </c>
      <c r="R86">
        <v>42.392195999999998</v>
      </c>
      <c r="S86">
        <v>26.390910000000002</v>
      </c>
      <c r="T86">
        <v>0</v>
      </c>
      <c r="U86">
        <v>418.77</v>
      </c>
      <c r="V86">
        <v>20.731850000000001</v>
      </c>
      <c r="W86">
        <v>46.399079999999998</v>
      </c>
      <c r="X86">
        <v>147.515625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16.478852</v>
      </c>
      <c r="AF86">
        <v>8.8740000000000006</v>
      </c>
      <c r="AG86">
        <v>43.574399999999997</v>
      </c>
      <c r="AH86">
        <v>0</v>
      </c>
      <c r="AI86">
        <v>0</v>
      </c>
      <c r="AJ86">
        <v>0</v>
      </c>
      <c r="AK86">
        <v>54.567</v>
      </c>
      <c r="AL86">
        <v>2.3239999999999998</v>
      </c>
      <c r="AM86">
        <v>0</v>
      </c>
      <c r="AN86">
        <v>0.82259000000000004</v>
      </c>
      <c r="AO86">
        <v>0</v>
      </c>
      <c r="AP86">
        <v>0</v>
      </c>
      <c r="AQ86">
        <v>28.35</v>
      </c>
      <c r="AR86">
        <v>39.744</v>
      </c>
      <c r="AS86">
        <v>4.5736800000000004</v>
      </c>
      <c r="AT86">
        <v>20.001799999999999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2600.4355630000009</v>
      </c>
    </row>
    <row r="87" spans="1:117">
      <c r="A87" t="s">
        <v>129</v>
      </c>
      <c r="B87">
        <v>0</v>
      </c>
      <c r="C87">
        <v>15.225</v>
      </c>
      <c r="D87">
        <v>29.4</v>
      </c>
      <c r="E87">
        <v>0</v>
      </c>
      <c r="F87">
        <v>0</v>
      </c>
      <c r="G87">
        <v>71.241600000000005</v>
      </c>
      <c r="H87">
        <v>0</v>
      </c>
      <c r="I87">
        <v>0</v>
      </c>
      <c r="J87">
        <v>46.031999999999996</v>
      </c>
      <c r="K87">
        <v>679.19316800000001</v>
      </c>
      <c r="L87">
        <v>435.435</v>
      </c>
      <c r="M87">
        <v>92</v>
      </c>
      <c r="N87">
        <v>118.125</v>
      </c>
      <c r="O87">
        <v>61.832811999999997</v>
      </c>
      <c r="P87">
        <v>125.58750000000001</v>
      </c>
      <c r="Q87">
        <v>6.2809999999999997</v>
      </c>
      <c r="R87">
        <v>42.392195999999998</v>
      </c>
      <c r="S87">
        <v>26.390910000000002</v>
      </c>
      <c r="T87">
        <v>0</v>
      </c>
      <c r="U87">
        <v>418.77</v>
      </c>
      <c r="V87">
        <v>20.731850000000001</v>
      </c>
      <c r="W87">
        <v>46.399079999999998</v>
      </c>
      <c r="X87">
        <v>147.515625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16.478852</v>
      </c>
      <c r="AF87">
        <v>8.8740000000000006</v>
      </c>
      <c r="AG87">
        <v>43.574399999999997</v>
      </c>
      <c r="AH87">
        <v>0</v>
      </c>
      <c r="AI87">
        <v>0</v>
      </c>
      <c r="AJ87">
        <v>0</v>
      </c>
      <c r="AK87">
        <v>54.567</v>
      </c>
      <c r="AL87">
        <v>2.3239999999999998</v>
      </c>
      <c r="AM87">
        <v>0</v>
      </c>
      <c r="AN87">
        <v>0.82259000000000004</v>
      </c>
      <c r="AO87">
        <v>0</v>
      </c>
      <c r="AP87">
        <v>0</v>
      </c>
      <c r="AQ87">
        <v>14.175000000000001</v>
      </c>
      <c r="AR87">
        <v>8.8320000000000007</v>
      </c>
      <c r="AS87">
        <v>4.5736800000000004</v>
      </c>
      <c r="AT87">
        <v>20.001799999999999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2556.7760630000007</v>
      </c>
    </row>
    <row r="88" spans="1:117">
      <c r="A88" t="s">
        <v>130</v>
      </c>
      <c r="B88">
        <v>0</v>
      </c>
      <c r="C88">
        <v>15.225</v>
      </c>
      <c r="D88">
        <v>29.4</v>
      </c>
      <c r="E88">
        <v>0</v>
      </c>
      <c r="F88">
        <v>0</v>
      </c>
      <c r="G88">
        <v>71.241600000000005</v>
      </c>
      <c r="H88">
        <v>0</v>
      </c>
      <c r="I88">
        <v>0</v>
      </c>
      <c r="J88">
        <v>46.031999999999996</v>
      </c>
      <c r="K88">
        <v>679.19316800000001</v>
      </c>
      <c r="L88">
        <v>435.435</v>
      </c>
      <c r="M88">
        <v>92</v>
      </c>
      <c r="N88">
        <v>118.125</v>
      </c>
      <c r="O88">
        <v>61.832811999999997</v>
      </c>
      <c r="P88">
        <v>125.58750000000001</v>
      </c>
      <c r="Q88">
        <v>7.7084999999999999</v>
      </c>
      <c r="R88">
        <v>42.392195999999998</v>
      </c>
      <c r="S88">
        <v>26.390910000000002</v>
      </c>
      <c r="T88">
        <v>0</v>
      </c>
      <c r="U88">
        <v>418.77</v>
      </c>
      <c r="V88">
        <v>20.731850000000001</v>
      </c>
      <c r="W88">
        <v>46.399079999999998</v>
      </c>
      <c r="X88">
        <v>147.515625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16.478852</v>
      </c>
      <c r="AF88">
        <v>8.8740000000000006</v>
      </c>
      <c r="AG88">
        <v>43.574399999999997</v>
      </c>
      <c r="AH88">
        <v>0</v>
      </c>
      <c r="AI88">
        <v>0</v>
      </c>
      <c r="AJ88">
        <v>0</v>
      </c>
      <c r="AK88">
        <v>54.567</v>
      </c>
      <c r="AL88">
        <v>2.3239999999999998</v>
      </c>
      <c r="AM88">
        <v>0</v>
      </c>
      <c r="AN88">
        <v>0.82259000000000004</v>
      </c>
      <c r="AO88">
        <v>0</v>
      </c>
      <c r="AP88">
        <v>0</v>
      </c>
      <c r="AQ88">
        <v>14.175000000000001</v>
      </c>
      <c r="AR88">
        <v>6.6239999999999997</v>
      </c>
      <c r="AS88">
        <v>4.5736800000000004</v>
      </c>
      <c r="AT88">
        <v>20.001799999999999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2555.9955630000004</v>
      </c>
    </row>
    <row r="89" spans="1:117">
      <c r="A89" t="s">
        <v>131</v>
      </c>
      <c r="B89">
        <v>0</v>
      </c>
      <c r="C89">
        <v>15.225</v>
      </c>
      <c r="D89">
        <v>29.4</v>
      </c>
      <c r="E89">
        <v>0</v>
      </c>
      <c r="F89">
        <v>0</v>
      </c>
      <c r="G89">
        <v>71.241600000000005</v>
      </c>
      <c r="H89">
        <v>0</v>
      </c>
      <c r="I89">
        <v>0</v>
      </c>
      <c r="J89">
        <v>46.031999999999996</v>
      </c>
      <c r="K89">
        <v>679.49316799999997</v>
      </c>
      <c r="L89">
        <v>435.435</v>
      </c>
      <c r="M89">
        <v>92</v>
      </c>
      <c r="N89">
        <v>118.125</v>
      </c>
      <c r="O89">
        <v>61.832811999999997</v>
      </c>
      <c r="P89">
        <v>125.58750000000001</v>
      </c>
      <c r="Q89">
        <v>9.1359999999999992</v>
      </c>
      <c r="R89">
        <v>42.392195999999998</v>
      </c>
      <c r="S89">
        <v>26.390910000000002</v>
      </c>
      <c r="T89">
        <v>0</v>
      </c>
      <c r="U89">
        <v>418.77</v>
      </c>
      <c r="V89">
        <v>20.731850000000001</v>
      </c>
      <c r="W89">
        <v>46.399079999999998</v>
      </c>
      <c r="X89">
        <v>147.515625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16.478852</v>
      </c>
      <c r="AF89">
        <v>8.8740000000000006</v>
      </c>
      <c r="AG89">
        <v>43.574399999999997</v>
      </c>
      <c r="AH89">
        <v>0</v>
      </c>
      <c r="AI89">
        <v>0</v>
      </c>
      <c r="AJ89">
        <v>0</v>
      </c>
      <c r="AK89">
        <v>54.567</v>
      </c>
      <c r="AL89">
        <v>2.3239999999999998</v>
      </c>
      <c r="AM89">
        <v>0</v>
      </c>
      <c r="AN89">
        <v>0.82259000000000004</v>
      </c>
      <c r="AO89">
        <v>0</v>
      </c>
      <c r="AP89">
        <v>0</v>
      </c>
      <c r="AQ89">
        <v>14.175000000000001</v>
      </c>
      <c r="AR89">
        <v>6.6239999999999997</v>
      </c>
      <c r="AS89">
        <v>4.5736800000000004</v>
      </c>
      <c r="AT89">
        <v>20.001799999999999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2557.7230630000004</v>
      </c>
    </row>
    <row r="90" spans="1:117">
      <c r="A90" t="s">
        <v>132</v>
      </c>
      <c r="B90">
        <v>0</v>
      </c>
      <c r="C90">
        <v>15.225</v>
      </c>
      <c r="D90">
        <v>29.4</v>
      </c>
      <c r="E90">
        <v>0</v>
      </c>
      <c r="F90">
        <v>0</v>
      </c>
      <c r="G90">
        <v>71.241600000000005</v>
      </c>
      <c r="H90">
        <v>0</v>
      </c>
      <c r="I90">
        <v>0</v>
      </c>
      <c r="J90">
        <v>46.031999999999996</v>
      </c>
      <c r="K90">
        <v>679.49316799999997</v>
      </c>
      <c r="L90">
        <v>435.435</v>
      </c>
      <c r="M90">
        <v>92</v>
      </c>
      <c r="N90">
        <v>118.125</v>
      </c>
      <c r="O90">
        <v>61.832811999999997</v>
      </c>
      <c r="P90">
        <v>125.58750000000001</v>
      </c>
      <c r="Q90">
        <v>10.563499999999999</v>
      </c>
      <c r="R90">
        <v>42.392195999999998</v>
      </c>
      <c r="S90">
        <v>26.390910000000002</v>
      </c>
      <c r="T90">
        <v>0</v>
      </c>
      <c r="U90">
        <v>418.77</v>
      </c>
      <c r="V90">
        <v>20.731850000000001</v>
      </c>
      <c r="W90">
        <v>46.399079999999998</v>
      </c>
      <c r="X90">
        <v>147.515625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16.478852</v>
      </c>
      <c r="AF90">
        <v>8.8740000000000006</v>
      </c>
      <c r="AG90">
        <v>43.574399999999997</v>
      </c>
      <c r="AH90">
        <v>0</v>
      </c>
      <c r="AI90">
        <v>0</v>
      </c>
      <c r="AJ90">
        <v>0</v>
      </c>
      <c r="AK90">
        <v>54.567</v>
      </c>
      <c r="AL90">
        <v>2.3239999999999998</v>
      </c>
      <c r="AM90">
        <v>0</v>
      </c>
      <c r="AN90">
        <v>0.82259000000000004</v>
      </c>
      <c r="AO90">
        <v>0</v>
      </c>
      <c r="AP90">
        <v>0</v>
      </c>
      <c r="AQ90">
        <v>14.175000000000001</v>
      </c>
      <c r="AR90">
        <v>6.6239999999999997</v>
      </c>
      <c r="AS90">
        <v>4.5736800000000004</v>
      </c>
      <c r="AT90">
        <v>20.001799999999999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2559.1505630000006</v>
      </c>
    </row>
    <row r="91" spans="1:117">
      <c r="A91" t="s">
        <v>133</v>
      </c>
      <c r="B91">
        <v>0</v>
      </c>
      <c r="C91">
        <v>15.225</v>
      </c>
      <c r="D91">
        <v>29.4</v>
      </c>
      <c r="E91">
        <v>0</v>
      </c>
      <c r="F91">
        <v>0</v>
      </c>
      <c r="G91">
        <v>71.241600000000005</v>
      </c>
      <c r="H91">
        <v>0</v>
      </c>
      <c r="I91">
        <v>0</v>
      </c>
      <c r="J91">
        <v>46.031999999999996</v>
      </c>
      <c r="K91">
        <v>679.49316799999997</v>
      </c>
      <c r="L91">
        <v>435.435</v>
      </c>
      <c r="M91">
        <v>92</v>
      </c>
      <c r="N91">
        <v>118.125</v>
      </c>
      <c r="O91">
        <v>61.832811999999997</v>
      </c>
      <c r="P91">
        <v>125.58750000000001</v>
      </c>
      <c r="Q91">
        <v>10.911809999999999</v>
      </c>
      <c r="R91">
        <v>42.392195999999998</v>
      </c>
      <c r="S91">
        <v>26.390910000000002</v>
      </c>
      <c r="T91">
        <v>0</v>
      </c>
      <c r="U91">
        <v>418.77</v>
      </c>
      <c r="V91">
        <v>20.731850000000001</v>
      </c>
      <c r="W91">
        <v>46.399079999999998</v>
      </c>
      <c r="X91">
        <v>147.515625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1.9245000000000001</v>
      </c>
      <c r="AF91">
        <v>8.8740000000000006</v>
      </c>
      <c r="AG91">
        <v>43.574399999999997</v>
      </c>
      <c r="AH91">
        <v>0</v>
      </c>
      <c r="AI91">
        <v>0</v>
      </c>
      <c r="AJ91">
        <v>0</v>
      </c>
      <c r="AK91">
        <v>54.567</v>
      </c>
      <c r="AL91">
        <v>2.3239999999999998</v>
      </c>
      <c r="AM91">
        <v>0</v>
      </c>
      <c r="AN91">
        <v>0.82259000000000004</v>
      </c>
      <c r="AO91">
        <v>0</v>
      </c>
      <c r="AP91">
        <v>0</v>
      </c>
      <c r="AQ91">
        <v>14.175000000000001</v>
      </c>
      <c r="AR91">
        <v>12.144</v>
      </c>
      <c r="AS91">
        <v>4.5736800000000004</v>
      </c>
      <c r="AT91">
        <v>20.001799999999999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2550.4645210000003</v>
      </c>
    </row>
    <row r="92" spans="1:117">
      <c r="A92" t="s">
        <v>134</v>
      </c>
      <c r="B92">
        <v>0</v>
      </c>
      <c r="C92">
        <v>15.225</v>
      </c>
      <c r="D92">
        <v>29.4</v>
      </c>
      <c r="E92">
        <v>0</v>
      </c>
      <c r="F92">
        <v>0</v>
      </c>
      <c r="G92">
        <v>71.241600000000005</v>
      </c>
      <c r="H92">
        <v>0</v>
      </c>
      <c r="I92">
        <v>0</v>
      </c>
      <c r="J92">
        <v>46.031999999999996</v>
      </c>
      <c r="K92">
        <v>679.49316799999997</v>
      </c>
      <c r="L92">
        <v>435.435</v>
      </c>
      <c r="M92">
        <v>92</v>
      </c>
      <c r="N92">
        <v>118.125</v>
      </c>
      <c r="O92">
        <v>61.832811999999997</v>
      </c>
      <c r="P92">
        <v>125.58750000000001</v>
      </c>
      <c r="Q92">
        <v>10.911809999999999</v>
      </c>
      <c r="R92">
        <v>42.392195999999998</v>
      </c>
      <c r="S92">
        <v>26.390910000000002</v>
      </c>
      <c r="T92">
        <v>0</v>
      </c>
      <c r="U92">
        <v>418.77</v>
      </c>
      <c r="V92">
        <v>20.731850000000001</v>
      </c>
      <c r="W92">
        <v>46.399079999999998</v>
      </c>
      <c r="X92">
        <v>147.515625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1.9245000000000001</v>
      </c>
      <c r="AF92">
        <v>8.8740000000000006</v>
      </c>
      <c r="AG92">
        <v>43.574399999999997</v>
      </c>
      <c r="AH92">
        <v>0</v>
      </c>
      <c r="AI92">
        <v>0</v>
      </c>
      <c r="AJ92">
        <v>0</v>
      </c>
      <c r="AK92">
        <v>54.567</v>
      </c>
      <c r="AL92">
        <v>2.3239999999999998</v>
      </c>
      <c r="AM92">
        <v>0</v>
      </c>
      <c r="AN92">
        <v>0.82259000000000004</v>
      </c>
      <c r="AO92">
        <v>0</v>
      </c>
      <c r="AP92">
        <v>0</v>
      </c>
      <c r="AQ92">
        <v>0</v>
      </c>
      <c r="AR92">
        <v>12.144</v>
      </c>
      <c r="AS92">
        <v>4.5736800000000004</v>
      </c>
      <c r="AT92">
        <v>20.001799999999999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2536.2895210000001</v>
      </c>
    </row>
    <row r="93" spans="1:117">
      <c r="A93" t="s">
        <v>135</v>
      </c>
      <c r="B93">
        <v>0</v>
      </c>
      <c r="C93">
        <v>15.225</v>
      </c>
      <c r="D93">
        <v>29.4</v>
      </c>
      <c r="E93">
        <v>0</v>
      </c>
      <c r="F93">
        <v>0</v>
      </c>
      <c r="G93">
        <v>71.241600000000005</v>
      </c>
      <c r="H93">
        <v>0</v>
      </c>
      <c r="I93">
        <v>0</v>
      </c>
      <c r="J93">
        <v>46.031999999999996</v>
      </c>
      <c r="K93">
        <v>679.49316799999997</v>
      </c>
      <c r="L93">
        <v>435.435</v>
      </c>
      <c r="M93">
        <v>92</v>
      </c>
      <c r="N93">
        <v>118.125</v>
      </c>
      <c r="O93">
        <v>61.832811999999997</v>
      </c>
      <c r="P93">
        <v>125.58750000000001</v>
      </c>
      <c r="Q93">
        <v>10.911809999999999</v>
      </c>
      <c r="R93">
        <v>42.392195999999998</v>
      </c>
      <c r="S93">
        <v>26.390910000000002</v>
      </c>
      <c r="T93">
        <v>0</v>
      </c>
      <c r="U93">
        <v>418.77</v>
      </c>
      <c r="V93">
        <v>20.731850000000001</v>
      </c>
      <c r="W93">
        <v>46.399079999999998</v>
      </c>
      <c r="X93">
        <v>147.515625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1.9245000000000001</v>
      </c>
      <c r="AF93">
        <v>8.8740000000000006</v>
      </c>
      <c r="AG93">
        <v>43.574399999999997</v>
      </c>
      <c r="AH93">
        <v>0</v>
      </c>
      <c r="AI93">
        <v>0</v>
      </c>
      <c r="AJ93">
        <v>0</v>
      </c>
      <c r="AK93">
        <v>54.567</v>
      </c>
      <c r="AL93">
        <v>2.3239999999999998</v>
      </c>
      <c r="AM93">
        <v>0</v>
      </c>
      <c r="AN93">
        <v>0.82259000000000004</v>
      </c>
      <c r="AO93">
        <v>0</v>
      </c>
      <c r="AP93">
        <v>0</v>
      </c>
      <c r="AQ93">
        <v>0</v>
      </c>
      <c r="AR93">
        <v>6.6239999999999997</v>
      </c>
      <c r="AS93">
        <v>4.5736800000000004</v>
      </c>
      <c r="AT93">
        <v>20.001799999999999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2530.7695210000002</v>
      </c>
    </row>
    <row r="94" spans="1:117">
      <c r="A94" t="s">
        <v>136</v>
      </c>
      <c r="B94">
        <v>0</v>
      </c>
      <c r="C94">
        <v>15.225</v>
      </c>
      <c r="D94">
        <v>29.4</v>
      </c>
      <c r="E94">
        <v>0</v>
      </c>
      <c r="F94">
        <v>0</v>
      </c>
      <c r="G94">
        <v>71.241600000000005</v>
      </c>
      <c r="H94">
        <v>0</v>
      </c>
      <c r="I94">
        <v>0</v>
      </c>
      <c r="J94">
        <v>46.031999999999996</v>
      </c>
      <c r="K94">
        <v>679.49316799999997</v>
      </c>
      <c r="L94">
        <v>435.435</v>
      </c>
      <c r="M94">
        <v>92</v>
      </c>
      <c r="N94">
        <v>118.125</v>
      </c>
      <c r="O94">
        <v>61.832811999999997</v>
      </c>
      <c r="P94">
        <v>125.58750000000001</v>
      </c>
      <c r="Q94">
        <v>10.911809999999999</v>
      </c>
      <c r="R94">
        <v>42.392195999999998</v>
      </c>
      <c r="S94">
        <v>26.390910000000002</v>
      </c>
      <c r="T94">
        <v>0</v>
      </c>
      <c r="U94">
        <v>418.77</v>
      </c>
      <c r="V94">
        <v>20.731850000000001</v>
      </c>
      <c r="W94">
        <v>46.399079999999998</v>
      </c>
      <c r="X94">
        <v>147.515625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1.9245000000000001</v>
      </c>
      <c r="AF94">
        <v>8.8740000000000006</v>
      </c>
      <c r="AG94">
        <v>43.574399999999997</v>
      </c>
      <c r="AH94">
        <v>0</v>
      </c>
      <c r="AI94">
        <v>0</v>
      </c>
      <c r="AJ94">
        <v>0</v>
      </c>
      <c r="AK94">
        <v>54.567</v>
      </c>
      <c r="AL94">
        <v>2.3239999999999998</v>
      </c>
      <c r="AM94">
        <v>0</v>
      </c>
      <c r="AN94">
        <v>0.82259000000000004</v>
      </c>
      <c r="AO94">
        <v>0</v>
      </c>
      <c r="AP94">
        <v>0</v>
      </c>
      <c r="AQ94">
        <v>0</v>
      </c>
      <c r="AR94">
        <v>6.6239999999999997</v>
      </c>
      <c r="AS94">
        <v>4.5736800000000004</v>
      </c>
      <c r="AT94">
        <v>20.001799999999999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2530.7695210000002</v>
      </c>
    </row>
    <row r="95" spans="1:117">
      <c r="A95" t="s">
        <v>137</v>
      </c>
      <c r="B95">
        <v>0</v>
      </c>
      <c r="C95">
        <v>15.225</v>
      </c>
      <c r="D95">
        <v>29.4</v>
      </c>
      <c r="E95">
        <v>0</v>
      </c>
      <c r="F95">
        <v>0</v>
      </c>
      <c r="G95">
        <v>71.241600000000005</v>
      </c>
      <c r="H95">
        <v>0</v>
      </c>
      <c r="I95">
        <v>0</v>
      </c>
      <c r="J95">
        <v>46.031999999999996</v>
      </c>
      <c r="K95">
        <v>679.49316799999997</v>
      </c>
      <c r="L95">
        <v>435.435</v>
      </c>
      <c r="M95">
        <v>92</v>
      </c>
      <c r="N95">
        <v>118.125</v>
      </c>
      <c r="O95">
        <v>61.832811999999997</v>
      </c>
      <c r="P95">
        <v>125.58750000000001</v>
      </c>
      <c r="Q95">
        <v>10.911809999999999</v>
      </c>
      <c r="R95">
        <v>42.392195999999998</v>
      </c>
      <c r="S95">
        <v>26.390910000000002</v>
      </c>
      <c r="T95">
        <v>0</v>
      </c>
      <c r="U95">
        <v>418.77</v>
      </c>
      <c r="V95">
        <v>20.731850000000001</v>
      </c>
      <c r="W95">
        <v>46.399079999999998</v>
      </c>
      <c r="X95">
        <v>147.515625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1.9245000000000001</v>
      </c>
      <c r="AF95">
        <v>8.8740000000000006</v>
      </c>
      <c r="AG95">
        <v>43.574399999999997</v>
      </c>
      <c r="AH95">
        <v>0</v>
      </c>
      <c r="AI95">
        <v>0</v>
      </c>
      <c r="AJ95">
        <v>0</v>
      </c>
      <c r="AK95">
        <v>54.567</v>
      </c>
      <c r="AL95">
        <v>2.3239999999999998</v>
      </c>
      <c r="AM95">
        <v>0</v>
      </c>
      <c r="AN95">
        <v>0.82259000000000004</v>
      </c>
      <c r="AO95">
        <v>0</v>
      </c>
      <c r="AP95">
        <v>0</v>
      </c>
      <c r="AQ95">
        <v>0</v>
      </c>
      <c r="AR95">
        <v>3.3119999999999998</v>
      </c>
      <c r="AS95">
        <v>4.5736800000000004</v>
      </c>
      <c r="AT95">
        <v>20.001799999999999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2527.4575210000003</v>
      </c>
    </row>
    <row r="96" spans="1:117">
      <c r="A96" t="s">
        <v>138</v>
      </c>
      <c r="B96">
        <v>0</v>
      </c>
      <c r="C96">
        <v>15.225</v>
      </c>
      <c r="D96">
        <v>29.4</v>
      </c>
      <c r="E96">
        <v>0</v>
      </c>
      <c r="F96">
        <v>0</v>
      </c>
      <c r="G96">
        <v>71.241600000000005</v>
      </c>
      <c r="H96">
        <v>0</v>
      </c>
      <c r="I96">
        <v>0</v>
      </c>
      <c r="J96">
        <v>46.031999999999996</v>
      </c>
      <c r="K96">
        <v>679.49316799999997</v>
      </c>
      <c r="L96">
        <v>435.435</v>
      </c>
      <c r="M96">
        <v>92</v>
      </c>
      <c r="N96">
        <v>118.125</v>
      </c>
      <c r="O96">
        <v>61.832811999999997</v>
      </c>
      <c r="P96">
        <v>125.58750000000001</v>
      </c>
      <c r="Q96">
        <v>10.911809999999999</v>
      </c>
      <c r="R96">
        <v>42.392195999999998</v>
      </c>
      <c r="S96">
        <v>26.390910000000002</v>
      </c>
      <c r="T96">
        <v>0</v>
      </c>
      <c r="U96">
        <v>418.77</v>
      </c>
      <c r="V96">
        <v>20.731850000000001</v>
      </c>
      <c r="W96">
        <v>46.399079999999998</v>
      </c>
      <c r="X96">
        <v>147.515625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1.9245000000000001</v>
      </c>
      <c r="AF96">
        <v>8.8740000000000006</v>
      </c>
      <c r="AG96">
        <v>43.574399999999997</v>
      </c>
      <c r="AH96">
        <v>0</v>
      </c>
      <c r="AI96">
        <v>0</v>
      </c>
      <c r="AJ96">
        <v>0</v>
      </c>
      <c r="AK96">
        <v>54.567</v>
      </c>
      <c r="AL96">
        <v>2.3239999999999998</v>
      </c>
      <c r="AM96">
        <v>0</v>
      </c>
      <c r="AN96">
        <v>0.82259000000000004</v>
      </c>
      <c r="AO96">
        <v>0</v>
      </c>
      <c r="AP96">
        <v>0</v>
      </c>
      <c r="AQ96">
        <v>0</v>
      </c>
      <c r="AR96">
        <v>3.3119999999999998</v>
      </c>
      <c r="AS96">
        <v>4.5736800000000004</v>
      </c>
      <c r="AT96">
        <v>20.001799999999999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2527.4575210000003</v>
      </c>
    </row>
    <row r="97" spans="1:117">
      <c r="A97" t="s">
        <v>139</v>
      </c>
      <c r="B97">
        <v>0</v>
      </c>
      <c r="C97">
        <v>15.225</v>
      </c>
      <c r="D97">
        <v>29.4</v>
      </c>
      <c r="E97">
        <v>0</v>
      </c>
      <c r="F97">
        <v>0</v>
      </c>
      <c r="G97">
        <v>71.241600000000005</v>
      </c>
      <c r="H97">
        <v>0</v>
      </c>
      <c r="I97">
        <v>0</v>
      </c>
      <c r="J97">
        <v>46.031999999999996</v>
      </c>
      <c r="K97">
        <v>679.49316799999997</v>
      </c>
      <c r="L97">
        <v>435.435</v>
      </c>
      <c r="M97">
        <v>92</v>
      </c>
      <c r="N97">
        <v>118.125</v>
      </c>
      <c r="O97">
        <v>61.832811999999997</v>
      </c>
      <c r="P97">
        <v>125.58750000000001</v>
      </c>
      <c r="Q97">
        <v>10.911809999999999</v>
      </c>
      <c r="R97">
        <v>42.392195999999998</v>
      </c>
      <c r="S97">
        <v>26.390910000000002</v>
      </c>
      <c r="T97">
        <v>0</v>
      </c>
      <c r="U97">
        <v>418.77</v>
      </c>
      <c r="V97">
        <v>20.731850000000001</v>
      </c>
      <c r="W97">
        <v>46.399079999999998</v>
      </c>
      <c r="X97">
        <v>147.515625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1.9245000000000001</v>
      </c>
      <c r="AF97">
        <v>8.8740000000000006</v>
      </c>
      <c r="AG97">
        <v>43.574399999999997</v>
      </c>
      <c r="AH97">
        <v>0</v>
      </c>
      <c r="AI97">
        <v>0</v>
      </c>
      <c r="AJ97">
        <v>0</v>
      </c>
      <c r="AK97">
        <v>54.567</v>
      </c>
      <c r="AL97">
        <v>2.3239999999999998</v>
      </c>
      <c r="AM97">
        <v>0</v>
      </c>
      <c r="AN97">
        <v>0.82259000000000004</v>
      </c>
      <c r="AO97">
        <v>0</v>
      </c>
      <c r="AP97">
        <v>0</v>
      </c>
      <c r="AQ97">
        <v>0</v>
      </c>
      <c r="AR97">
        <v>3.3119999999999998</v>
      </c>
      <c r="AS97">
        <v>4.5736800000000004</v>
      </c>
      <c r="AT97">
        <v>20.001799999999999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2527.4575210000003</v>
      </c>
    </row>
    <row r="98" spans="1:117">
      <c r="A98" t="s">
        <v>140</v>
      </c>
      <c r="B98">
        <v>0</v>
      </c>
      <c r="C98">
        <v>15.225</v>
      </c>
      <c r="D98">
        <v>29.4</v>
      </c>
      <c r="E98">
        <v>0</v>
      </c>
      <c r="F98">
        <v>0</v>
      </c>
      <c r="G98">
        <v>71.241600000000005</v>
      </c>
      <c r="H98">
        <v>0</v>
      </c>
      <c r="I98">
        <v>0</v>
      </c>
      <c r="J98">
        <v>46.031999999999996</v>
      </c>
      <c r="K98">
        <v>679.49316799999997</v>
      </c>
      <c r="L98">
        <v>435.435</v>
      </c>
      <c r="M98">
        <v>92</v>
      </c>
      <c r="N98">
        <v>118.125</v>
      </c>
      <c r="O98">
        <v>61.832811999999997</v>
      </c>
      <c r="P98">
        <v>125.58750000000001</v>
      </c>
      <c r="Q98">
        <v>10.911809999999999</v>
      </c>
      <c r="R98">
        <v>42.392195999999998</v>
      </c>
      <c r="S98">
        <v>26.390910000000002</v>
      </c>
      <c r="T98">
        <v>0</v>
      </c>
      <c r="U98">
        <v>418.77</v>
      </c>
      <c r="V98">
        <v>20.731850000000001</v>
      </c>
      <c r="W98">
        <v>46.399079999999998</v>
      </c>
      <c r="X98">
        <v>147.515625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1.9245000000000001</v>
      </c>
      <c r="AF98">
        <v>8.8740000000000006</v>
      </c>
      <c r="AG98">
        <v>43.574399999999997</v>
      </c>
      <c r="AH98">
        <v>0</v>
      </c>
      <c r="AI98">
        <v>0</v>
      </c>
      <c r="AJ98">
        <v>0</v>
      </c>
      <c r="AK98">
        <v>54.567</v>
      </c>
      <c r="AL98">
        <v>2.3239999999999998</v>
      </c>
      <c r="AM98">
        <v>0</v>
      </c>
      <c r="AN98">
        <v>0.82259000000000004</v>
      </c>
      <c r="AO98">
        <v>0</v>
      </c>
      <c r="AP98">
        <v>0</v>
      </c>
      <c r="AQ98">
        <v>0</v>
      </c>
      <c r="AR98">
        <v>3.3119999999999998</v>
      </c>
      <c r="AS98">
        <v>4.5736800000000004</v>
      </c>
      <c r="AT98">
        <v>20.001799999999999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2527.4575210000003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0.36539999999999961</v>
      </c>
      <c r="D99">
        <f t="shared" si="2"/>
        <v>0.70560000000000123</v>
      </c>
      <c r="E99">
        <f t="shared" si="2"/>
        <v>0</v>
      </c>
      <c r="F99">
        <f t="shared" si="2"/>
        <v>0</v>
      </c>
      <c r="G99">
        <f t="shared" si="2"/>
        <v>1.7097984000000019</v>
      </c>
      <c r="H99">
        <f t="shared" si="2"/>
        <v>0</v>
      </c>
      <c r="I99">
        <f t="shared" si="2"/>
        <v>0</v>
      </c>
      <c r="J99">
        <f t="shared" si="2"/>
        <v>1.1047680000000015</v>
      </c>
      <c r="K99">
        <f t="shared" si="2"/>
        <v>16.305061032000008</v>
      </c>
      <c r="L99">
        <f t="shared" si="2"/>
        <v>10.450439999999999</v>
      </c>
      <c r="M99">
        <f t="shared" si="2"/>
        <v>2.2080000000000002</v>
      </c>
      <c r="N99">
        <f t="shared" si="2"/>
        <v>2.835</v>
      </c>
      <c r="O99">
        <f t="shared" si="2"/>
        <v>1.4839874879999986</v>
      </c>
      <c r="P99">
        <f t="shared" si="2"/>
        <v>3.0140999999999951</v>
      </c>
      <c r="Q99">
        <f t="shared" si="2"/>
        <v>0.20977397999999964</v>
      </c>
      <c r="R99">
        <f t="shared" si="2"/>
        <v>1.0174127039999976</v>
      </c>
      <c r="S99">
        <f t="shared" si="2"/>
        <v>0.63338184000000097</v>
      </c>
      <c r="T99">
        <f t="shared" si="2"/>
        <v>0</v>
      </c>
      <c r="U99">
        <f t="shared" si="2"/>
        <v>10.050479999999991</v>
      </c>
      <c r="V99">
        <f t="shared" si="2"/>
        <v>0.49756439999999885</v>
      </c>
      <c r="W99">
        <f t="shared" si="2"/>
        <v>1.1135779200000013</v>
      </c>
      <c r="X99">
        <f t="shared" si="2"/>
        <v>3.540375</v>
      </c>
      <c r="Y99">
        <f t="shared" si="2"/>
        <v>0</v>
      </c>
      <c r="Z99">
        <f t="shared" si="2"/>
        <v>5.6526799999999981E-2</v>
      </c>
      <c r="AA99">
        <f t="shared" si="2"/>
        <v>9.4772745000000033E-2</v>
      </c>
      <c r="AB99">
        <f t="shared" si="2"/>
        <v>0.10868615499999995</v>
      </c>
      <c r="AC99">
        <f t="shared" si="2"/>
        <v>0</v>
      </c>
      <c r="AD99">
        <f t="shared" si="2"/>
        <v>8.2532117000000002E-2</v>
      </c>
      <c r="AE99">
        <f t="shared" si="2"/>
        <v>0.24844525199999962</v>
      </c>
      <c r="AF99">
        <f t="shared" si="2"/>
        <v>0.26720600000000011</v>
      </c>
      <c r="AG99">
        <f t="shared" si="2"/>
        <v>1.0457855999999994</v>
      </c>
      <c r="AH99">
        <f t="shared" si="2"/>
        <v>0.52084999999999981</v>
      </c>
      <c r="AI99">
        <f t="shared" si="2"/>
        <v>0</v>
      </c>
      <c r="AJ99">
        <f t="shared" si="2"/>
        <v>0</v>
      </c>
      <c r="AK99">
        <f t="shared" si="2"/>
        <v>1.3096079999999999</v>
      </c>
      <c r="AL99">
        <f t="shared" si="2"/>
        <v>0.19556459999999992</v>
      </c>
      <c r="AM99">
        <f t="shared" si="2"/>
        <v>4.7987666749999998E-2</v>
      </c>
      <c r="AN99">
        <f t="shared" si="2"/>
        <v>1.9742160000000016E-2</v>
      </c>
      <c r="AO99">
        <f t="shared" si="2"/>
        <v>0</v>
      </c>
      <c r="AP99">
        <f t="shared" si="2"/>
        <v>8.967000000000001E-3</v>
      </c>
      <c r="AQ99">
        <f t="shared" si="2"/>
        <v>0.48195000000000016</v>
      </c>
      <c r="AR99">
        <f t="shared" si="2"/>
        <v>0.18409200000000026</v>
      </c>
      <c r="AS99">
        <f t="shared" si="2"/>
        <v>0.17164751999999972</v>
      </c>
      <c r="AT99">
        <f t="shared" si="2"/>
        <v>0.4800432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ref="BE99:CR99" si="4">SUM(BE3:BE98)/4000</f>
        <v>0</v>
      </c>
      <c r="BF99">
        <f t="shared" si="4"/>
        <v>0</v>
      </c>
      <c r="BG99">
        <f t="shared" si="4"/>
        <v>0</v>
      </c>
      <c r="BH99">
        <f t="shared" si="4"/>
        <v>0</v>
      </c>
      <c r="BI99">
        <f t="shared" si="4"/>
        <v>0</v>
      </c>
      <c r="BJ99">
        <f t="shared" si="4"/>
        <v>0</v>
      </c>
      <c r="BK99">
        <f t="shared" si="4"/>
        <v>0</v>
      </c>
      <c r="BL99">
        <f t="shared" si="4"/>
        <v>0</v>
      </c>
      <c r="BM99">
        <f t="shared" si="4"/>
        <v>0</v>
      </c>
      <c r="BN99">
        <f t="shared" si="4"/>
        <v>0</v>
      </c>
      <c r="BO99">
        <f t="shared" si="4"/>
        <v>0</v>
      </c>
      <c r="BP99">
        <f t="shared" si="4"/>
        <v>0</v>
      </c>
      <c r="BQ99">
        <f t="shared" si="4"/>
        <v>0</v>
      </c>
      <c r="BR99">
        <f t="shared" si="4"/>
        <v>0</v>
      </c>
      <c r="BS99">
        <f t="shared" si="4"/>
        <v>0</v>
      </c>
      <c r="BT99">
        <f t="shared" si="4"/>
        <v>0</v>
      </c>
      <c r="BU99">
        <f t="shared" si="4"/>
        <v>0</v>
      </c>
      <c r="BV99">
        <f t="shared" si="4"/>
        <v>0</v>
      </c>
      <c r="BW99">
        <f t="shared" si="4"/>
        <v>0</v>
      </c>
      <c r="BX99">
        <f t="shared" si="4"/>
        <v>0</v>
      </c>
      <c r="BY99">
        <f t="shared" si="4"/>
        <v>0</v>
      </c>
      <c r="BZ99">
        <f t="shared" si="4"/>
        <v>0</v>
      </c>
      <c r="CA99">
        <f t="shared" si="4"/>
        <v>0</v>
      </c>
      <c r="CB99">
        <f t="shared" si="4"/>
        <v>0</v>
      </c>
      <c r="CC99">
        <f t="shared" si="4"/>
        <v>0</v>
      </c>
      <c r="CD99">
        <f t="shared" si="4"/>
        <v>0</v>
      </c>
      <c r="CE99">
        <f t="shared" si="4"/>
        <v>0</v>
      </c>
      <c r="CF99">
        <f t="shared" si="4"/>
        <v>0</v>
      </c>
      <c r="CG99">
        <f t="shared" si="4"/>
        <v>0</v>
      </c>
      <c r="CH99">
        <f t="shared" si="4"/>
        <v>0</v>
      </c>
      <c r="CI99">
        <f t="shared" si="4"/>
        <v>0</v>
      </c>
      <c r="CJ99">
        <f t="shared" si="4"/>
        <v>0</v>
      </c>
      <c r="CK99">
        <f t="shared" si="4"/>
        <v>0</v>
      </c>
      <c r="CL99">
        <f t="shared" si="4"/>
        <v>0</v>
      </c>
      <c r="CM99">
        <f t="shared" si="4"/>
        <v>0</v>
      </c>
      <c r="CN99">
        <f t="shared" si="4"/>
        <v>0</v>
      </c>
      <c r="CO99">
        <f t="shared" si="4"/>
        <v>0</v>
      </c>
      <c r="CP99">
        <f t="shared" si="4"/>
        <v>0</v>
      </c>
      <c r="CQ99">
        <f t="shared" si="4"/>
        <v>0</v>
      </c>
      <c r="CR99">
        <f t="shared" si="4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5">SUM(CW3:CW98)/4000</f>
        <v>0</v>
      </c>
      <c r="CX99">
        <f t="shared" si="5"/>
        <v>0</v>
      </c>
      <c r="CY99">
        <f t="shared" si="5"/>
        <v>0</v>
      </c>
      <c r="CZ99">
        <f t="shared" si="5"/>
        <v>0</v>
      </c>
      <c r="DA99">
        <f t="shared" si="5"/>
        <v>0</v>
      </c>
      <c r="DB99">
        <f t="shared" si="5"/>
        <v>0</v>
      </c>
      <c r="DC99">
        <f t="shared" si="5"/>
        <v>0</v>
      </c>
      <c r="DD99">
        <f t="shared" si="5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62.569127579750038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K3" activePane="bottomRight" state="frozen"/>
      <selection sqref="A1:D35"/>
      <selection pane="topRight" sqref="A1:D35"/>
      <selection pane="bottomLeft" sqref="A1:D35"/>
      <selection pane="bottomRight" activeCell="V3" sqref="V3:V98"/>
    </sheetView>
  </sheetViews>
  <sheetFormatPr defaultRowHeight="15"/>
  <cols>
    <col min="1" max="1" width="12" customWidth="1"/>
  </cols>
  <sheetData>
    <row r="1" spans="1:117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 ht="30">
      <c r="A2" s="219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3" t="s">
        <v>43</v>
      </c>
      <c r="AT2" s="203" t="s">
        <v>340</v>
      </c>
      <c r="AU2" s="126"/>
      <c r="AV2" s="203" t="s">
        <v>347</v>
      </c>
      <c r="AW2" s="203" t="s">
        <v>348</v>
      </c>
      <c r="AX2" s="203" t="s">
        <v>349</v>
      </c>
      <c r="AY2" t="s">
        <v>416</v>
      </c>
      <c r="AZ2" t="s">
        <v>417</v>
      </c>
      <c r="BA2" t="s">
        <v>423</v>
      </c>
      <c r="BB2" t="s">
        <v>427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375.11</v>
      </c>
      <c r="L3">
        <v>241</v>
      </c>
      <c r="M3">
        <v>63.2256</v>
      </c>
      <c r="N3">
        <v>96.247299999999996</v>
      </c>
      <c r="O3">
        <v>46.189500000000002</v>
      </c>
      <c r="P3">
        <v>125.58750000000001</v>
      </c>
      <c r="Q3">
        <v>8.6111000000000004</v>
      </c>
      <c r="R3">
        <v>25.15</v>
      </c>
      <c r="S3">
        <v>15.45</v>
      </c>
      <c r="T3">
        <v>0</v>
      </c>
      <c r="U3">
        <v>418.77</v>
      </c>
      <c r="V3">
        <v>11.5</v>
      </c>
      <c r="W3">
        <v>26.82</v>
      </c>
      <c r="X3">
        <v>96.713003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1.9245000000000001</v>
      </c>
      <c r="AF3">
        <v>8.8740000000000006</v>
      </c>
      <c r="AG3">
        <v>43.574399999999997</v>
      </c>
      <c r="AH3">
        <v>0</v>
      </c>
      <c r="AI3">
        <v>0</v>
      </c>
      <c r="AJ3">
        <v>0</v>
      </c>
      <c r="AK3">
        <v>54.567</v>
      </c>
      <c r="AL3">
        <v>1.3944000000000001</v>
      </c>
      <c r="AM3">
        <v>0</v>
      </c>
      <c r="AN3">
        <v>0.82259000000000004</v>
      </c>
      <c r="AO3">
        <v>0</v>
      </c>
      <c r="AP3">
        <v>1.7934000000000001</v>
      </c>
      <c r="AQ3">
        <v>0</v>
      </c>
      <c r="AR3">
        <v>5.52</v>
      </c>
      <c r="AS3">
        <v>24.75168</v>
      </c>
      <c r="AT3">
        <v>20.000018000000001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1713.5959909999999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375.11</v>
      </c>
      <c r="L4">
        <v>241</v>
      </c>
      <c r="M4">
        <v>63.2256</v>
      </c>
      <c r="N4">
        <v>96.247299999999996</v>
      </c>
      <c r="O4">
        <v>46.189500000000002</v>
      </c>
      <c r="P4">
        <v>125.58750000000001</v>
      </c>
      <c r="Q4">
        <v>8.6111000000000004</v>
      </c>
      <c r="R4">
        <v>25.15</v>
      </c>
      <c r="S4">
        <v>15.45</v>
      </c>
      <c r="T4">
        <v>0</v>
      </c>
      <c r="U4">
        <v>418.77</v>
      </c>
      <c r="V4">
        <v>11.5</v>
      </c>
      <c r="W4">
        <v>26.82</v>
      </c>
      <c r="X4">
        <v>81.89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1.9245000000000001</v>
      </c>
      <c r="AF4">
        <v>8.8740000000000006</v>
      </c>
      <c r="AG4">
        <v>43.574399999999997</v>
      </c>
      <c r="AH4">
        <v>0</v>
      </c>
      <c r="AI4">
        <v>0</v>
      </c>
      <c r="AJ4">
        <v>0</v>
      </c>
      <c r="AK4">
        <v>54.567</v>
      </c>
      <c r="AL4">
        <v>1.3944000000000001</v>
      </c>
      <c r="AM4">
        <v>0</v>
      </c>
      <c r="AN4">
        <v>0.82259000000000004</v>
      </c>
      <c r="AO4">
        <v>0</v>
      </c>
      <c r="AP4">
        <v>1.7934000000000001</v>
      </c>
      <c r="AQ4">
        <v>0</v>
      </c>
      <c r="AR4">
        <v>38.64</v>
      </c>
      <c r="AS4">
        <v>24.75168</v>
      </c>
      <c r="AT4">
        <v>19.307310000000001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1731.20028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375.11</v>
      </c>
      <c r="L5">
        <v>241</v>
      </c>
      <c r="M5">
        <v>63.2256</v>
      </c>
      <c r="N5">
        <v>96.247299999999996</v>
      </c>
      <c r="O5">
        <v>46.189500000000002</v>
      </c>
      <c r="P5">
        <v>125.58750000000001</v>
      </c>
      <c r="Q5">
        <v>8.6111000000000004</v>
      </c>
      <c r="R5">
        <v>25.15</v>
      </c>
      <c r="S5">
        <v>15.45</v>
      </c>
      <c r="T5">
        <v>0</v>
      </c>
      <c r="U5">
        <v>418.77</v>
      </c>
      <c r="V5">
        <v>11.5</v>
      </c>
      <c r="W5">
        <v>26.82</v>
      </c>
      <c r="X5">
        <v>81.89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1.9245000000000001</v>
      </c>
      <c r="AF5">
        <v>8.8740000000000006</v>
      </c>
      <c r="AG5">
        <v>43.574399999999997</v>
      </c>
      <c r="AH5">
        <v>0</v>
      </c>
      <c r="AI5">
        <v>0</v>
      </c>
      <c r="AJ5">
        <v>0</v>
      </c>
      <c r="AK5">
        <v>54.567</v>
      </c>
      <c r="AL5">
        <v>1.3944000000000001</v>
      </c>
      <c r="AM5">
        <v>0</v>
      </c>
      <c r="AN5">
        <v>0.82259000000000004</v>
      </c>
      <c r="AO5">
        <v>0</v>
      </c>
      <c r="AP5">
        <v>1.7934000000000001</v>
      </c>
      <c r="AQ5">
        <v>0</v>
      </c>
      <c r="AR5">
        <v>38.64</v>
      </c>
      <c r="AS5">
        <v>24.75168</v>
      </c>
      <c r="AT5">
        <v>20.000018000000001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1731.8929880000001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375.11</v>
      </c>
      <c r="L6">
        <v>241</v>
      </c>
      <c r="M6">
        <v>63.2256</v>
      </c>
      <c r="N6">
        <v>96.247299999999996</v>
      </c>
      <c r="O6">
        <v>46.189500000000002</v>
      </c>
      <c r="P6">
        <v>125.58750000000001</v>
      </c>
      <c r="Q6">
        <v>8.6111000000000004</v>
      </c>
      <c r="R6">
        <v>25.15</v>
      </c>
      <c r="S6">
        <v>15.45</v>
      </c>
      <c r="T6">
        <v>0</v>
      </c>
      <c r="U6">
        <v>418.77</v>
      </c>
      <c r="V6">
        <v>11.5</v>
      </c>
      <c r="W6">
        <v>26.82</v>
      </c>
      <c r="X6">
        <v>81.89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1.9245000000000001</v>
      </c>
      <c r="AF6">
        <v>8.8740000000000006</v>
      </c>
      <c r="AG6">
        <v>43.574399999999997</v>
      </c>
      <c r="AH6">
        <v>0</v>
      </c>
      <c r="AI6">
        <v>0</v>
      </c>
      <c r="AJ6">
        <v>0</v>
      </c>
      <c r="AK6">
        <v>54.567</v>
      </c>
      <c r="AL6">
        <v>1.3944000000000001</v>
      </c>
      <c r="AM6">
        <v>0</v>
      </c>
      <c r="AN6">
        <v>0.82259000000000004</v>
      </c>
      <c r="AO6">
        <v>0</v>
      </c>
      <c r="AP6">
        <v>1.7934000000000001</v>
      </c>
      <c r="AQ6">
        <v>0</v>
      </c>
      <c r="AR6">
        <v>4.4160000000000004</v>
      </c>
      <c r="AS6">
        <v>24.75168</v>
      </c>
      <c r="AT6">
        <v>16.460101999999999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1694.129072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375.11</v>
      </c>
      <c r="L7">
        <v>241</v>
      </c>
      <c r="M7">
        <v>63.2256</v>
      </c>
      <c r="N7">
        <v>96.247299999999996</v>
      </c>
      <c r="O7">
        <v>46.189500000000002</v>
      </c>
      <c r="P7">
        <v>125.58750000000001</v>
      </c>
      <c r="Q7">
        <v>8.6111000000000004</v>
      </c>
      <c r="R7">
        <v>25.15</v>
      </c>
      <c r="S7">
        <v>15.45</v>
      </c>
      <c r="T7">
        <v>0</v>
      </c>
      <c r="U7">
        <v>418.77</v>
      </c>
      <c r="V7">
        <v>11.5</v>
      </c>
      <c r="W7">
        <v>26.82</v>
      </c>
      <c r="X7">
        <v>81.89</v>
      </c>
      <c r="Y7">
        <v>0</v>
      </c>
      <c r="Z7">
        <v>6.5208000000000004</v>
      </c>
      <c r="AA7">
        <v>0</v>
      </c>
      <c r="AB7">
        <v>0</v>
      </c>
      <c r="AC7">
        <v>0</v>
      </c>
      <c r="AD7">
        <v>0</v>
      </c>
      <c r="AE7">
        <v>1.9245000000000001</v>
      </c>
      <c r="AF7">
        <v>8.8740000000000006</v>
      </c>
      <c r="AG7">
        <v>43.574399999999997</v>
      </c>
      <c r="AH7">
        <v>0</v>
      </c>
      <c r="AI7">
        <v>0</v>
      </c>
      <c r="AJ7">
        <v>0</v>
      </c>
      <c r="AK7">
        <v>54.567</v>
      </c>
      <c r="AL7">
        <v>1.3944000000000001</v>
      </c>
      <c r="AM7">
        <v>0</v>
      </c>
      <c r="AN7">
        <v>0.82259000000000004</v>
      </c>
      <c r="AO7">
        <v>0</v>
      </c>
      <c r="AP7">
        <v>1.7934000000000001</v>
      </c>
      <c r="AQ7">
        <v>0</v>
      </c>
      <c r="AR7">
        <v>2.2080000000000002</v>
      </c>
      <c r="AS7">
        <v>24.75168</v>
      </c>
      <c r="AT7">
        <v>15.241262000000001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1697.2230320000001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375.11</v>
      </c>
      <c r="L8">
        <v>241</v>
      </c>
      <c r="M8">
        <v>63.2256</v>
      </c>
      <c r="N8">
        <v>96.247299999999996</v>
      </c>
      <c r="O8">
        <v>46.189500000000002</v>
      </c>
      <c r="P8">
        <v>125.58750000000001</v>
      </c>
      <c r="Q8">
        <v>8.6111000000000004</v>
      </c>
      <c r="R8">
        <v>25.15</v>
      </c>
      <c r="S8">
        <v>15.45</v>
      </c>
      <c r="T8">
        <v>0</v>
      </c>
      <c r="U8">
        <v>418.77</v>
      </c>
      <c r="V8">
        <v>11.5</v>
      </c>
      <c r="W8">
        <v>26.82</v>
      </c>
      <c r="X8">
        <v>81.89</v>
      </c>
      <c r="Y8">
        <v>0</v>
      </c>
      <c r="Z8">
        <v>6.5208000000000004</v>
      </c>
      <c r="AA8">
        <v>0</v>
      </c>
      <c r="AB8">
        <v>0</v>
      </c>
      <c r="AC8">
        <v>0</v>
      </c>
      <c r="AD8">
        <v>0</v>
      </c>
      <c r="AE8">
        <v>1.9245000000000001</v>
      </c>
      <c r="AF8">
        <v>8.8740000000000006</v>
      </c>
      <c r="AG8">
        <v>43.574399999999997</v>
      </c>
      <c r="AH8">
        <v>0</v>
      </c>
      <c r="AI8">
        <v>0</v>
      </c>
      <c r="AJ8">
        <v>0</v>
      </c>
      <c r="AK8">
        <v>54.567</v>
      </c>
      <c r="AL8">
        <v>1.3944000000000001</v>
      </c>
      <c r="AM8">
        <v>0</v>
      </c>
      <c r="AN8">
        <v>0.82259000000000004</v>
      </c>
      <c r="AO8">
        <v>0</v>
      </c>
      <c r="AP8">
        <v>1.7934000000000001</v>
      </c>
      <c r="AQ8">
        <v>0</v>
      </c>
      <c r="AR8">
        <v>2.2080000000000002</v>
      </c>
      <c r="AS8">
        <v>24.75168</v>
      </c>
      <c r="AT8">
        <v>14.169198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1696.1509680000001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375.11</v>
      </c>
      <c r="L9">
        <v>241</v>
      </c>
      <c r="M9">
        <v>63.2256</v>
      </c>
      <c r="N9">
        <v>96.247299999999996</v>
      </c>
      <c r="O9">
        <v>46.189500000000002</v>
      </c>
      <c r="P9">
        <v>125.58750000000001</v>
      </c>
      <c r="Q9">
        <v>8.6111000000000004</v>
      </c>
      <c r="R9">
        <v>25.15</v>
      </c>
      <c r="S9">
        <v>15.45</v>
      </c>
      <c r="T9">
        <v>0</v>
      </c>
      <c r="U9">
        <v>418.77</v>
      </c>
      <c r="V9">
        <v>11.5</v>
      </c>
      <c r="W9">
        <v>26.82</v>
      </c>
      <c r="X9">
        <v>81.89</v>
      </c>
      <c r="Y9">
        <v>0</v>
      </c>
      <c r="Z9">
        <v>6.5208000000000004</v>
      </c>
      <c r="AA9">
        <v>0</v>
      </c>
      <c r="AB9">
        <v>0</v>
      </c>
      <c r="AC9">
        <v>0</v>
      </c>
      <c r="AD9">
        <v>0</v>
      </c>
      <c r="AE9">
        <v>1.9245000000000001</v>
      </c>
      <c r="AF9">
        <v>8.8740000000000006</v>
      </c>
      <c r="AG9">
        <v>43.574399999999997</v>
      </c>
      <c r="AH9">
        <v>0</v>
      </c>
      <c r="AI9">
        <v>0</v>
      </c>
      <c r="AJ9">
        <v>0</v>
      </c>
      <c r="AK9">
        <v>54.567</v>
      </c>
      <c r="AL9">
        <v>1.3944000000000001</v>
      </c>
      <c r="AM9">
        <v>0</v>
      </c>
      <c r="AN9">
        <v>0.82259000000000004</v>
      </c>
      <c r="AO9">
        <v>0</v>
      </c>
      <c r="AP9">
        <v>0</v>
      </c>
      <c r="AQ9">
        <v>0</v>
      </c>
      <c r="AR9">
        <v>2.2080000000000002</v>
      </c>
      <c r="AS9">
        <v>4.7081999999999997</v>
      </c>
      <c r="AT9">
        <v>14.610994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1674.7558839999999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375.11</v>
      </c>
      <c r="L10">
        <v>241</v>
      </c>
      <c r="M10">
        <v>63.2256</v>
      </c>
      <c r="N10">
        <v>96.247299999999996</v>
      </c>
      <c r="O10">
        <v>46.189500000000002</v>
      </c>
      <c r="P10">
        <v>125.58750000000001</v>
      </c>
      <c r="Q10">
        <v>8.6111000000000004</v>
      </c>
      <c r="R10">
        <v>25.15</v>
      </c>
      <c r="S10">
        <v>15.45</v>
      </c>
      <c r="T10">
        <v>0</v>
      </c>
      <c r="U10">
        <v>418.77</v>
      </c>
      <c r="V10">
        <v>11.5</v>
      </c>
      <c r="W10">
        <v>26.82</v>
      </c>
      <c r="X10">
        <v>81.89</v>
      </c>
      <c r="Y10">
        <v>0</v>
      </c>
      <c r="Z10">
        <v>6.5208000000000004</v>
      </c>
      <c r="AA10">
        <v>0</v>
      </c>
      <c r="AB10">
        <v>0</v>
      </c>
      <c r="AC10">
        <v>0</v>
      </c>
      <c r="AD10">
        <v>0</v>
      </c>
      <c r="AE10">
        <v>1.9245000000000001</v>
      </c>
      <c r="AF10">
        <v>8.8740000000000006</v>
      </c>
      <c r="AG10">
        <v>43.574399999999997</v>
      </c>
      <c r="AH10">
        <v>0</v>
      </c>
      <c r="AI10">
        <v>0</v>
      </c>
      <c r="AJ10">
        <v>0</v>
      </c>
      <c r="AK10">
        <v>54.567</v>
      </c>
      <c r="AL10">
        <v>1.3944000000000001</v>
      </c>
      <c r="AM10">
        <v>0</v>
      </c>
      <c r="AN10">
        <v>0.82259000000000004</v>
      </c>
      <c r="AO10">
        <v>0</v>
      </c>
      <c r="AP10">
        <v>0</v>
      </c>
      <c r="AQ10">
        <v>0</v>
      </c>
      <c r="AR10">
        <v>2.2080000000000002</v>
      </c>
      <c r="AS10">
        <v>4.7081999999999997</v>
      </c>
      <c r="AT10">
        <v>15.787927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1675.9328170000001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375.11</v>
      </c>
      <c r="L11">
        <v>241</v>
      </c>
      <c r="M11">
        <v>63.2256</v>
      </c>
      <c r="N11">
        <v>96.247299999999996</v>
      </c>
      <c r="O11">
        <v>46.189500000000002</v>
      </c>
      <c r="P11">
        <v>125.58750000000001</v>
      </c>
      <c r="Q11">
        <v>8.6111000000000004</v>
      </c>
      <c r="R11">
        <v>25.15</v>
      </c>
      <c r="S11">
        <v>15.45</v>
      </c>
      <c r="T11">
        <v>0</v>
      </c>
      <c r="U11">
        <v>418.77</v>
      </c>
      <c r="V11">
        <v>11.5</v>
      </c>
      <c r="W11">
        <v>26.82</v>
      </c>
      <c r="X11">
        <v>81.89</v>
      </c>
      <c r="Y11">
        <v>0</v>
      </c>
      <c r="Z11">
        <v>6.5208000000000004</v>
      </c>
      <c r="AA11">
        <v>0</v>
      </c>
      <c r="AB11">
        <v>0</v>
      </c>
      <c r="AC11">
        <v>0</v>
      </c>
      <c r="AD11">
        <v>0</v>
      </c>
      <c r="AE11">
        <v>1.9245000000000001</v>
      </c>
      <c r="AF11">
        <v>8.8740000000000006</v>
      </c>
      <c r="AG11">
        <v>43.574399999999997</v>
      </c>
      <c r="AH11">
        <v>0</v>
      </c>
      <c r="AI11">
        <v>0</v>
      </c>
      <c r="AJ11">
        <v>0</v>
      </c>
      <c r="AK11">
        <v>54.567</v>
      </c>
      <c r="AL11">
        <v>1.3944000000000001</v>
      </c>
      <c r="AM11">
        <v>0</v>
      </c>
      <c r="AN11">
        <v>0.82259000000000004</v>
      </c>
      <c r="AO11">
        <v>0</v>
      </c>
      <c r="AP11">
        <v>0</v>
      </c>
      <c r="AQ11">
        <v>0</v>
      </c>
      <c r="AR11">
        <v>2.2080000000000002</v>
      </c>
      <c r="AS11">
        <v>4.7081999999999997</v>
      </c>
      <c r="AT11">
        <v>14.301936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1674.4468260000001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375.11</v>
      </c>
      <c r="L12">
        <v>241</v>
      </c>
      <c r="M12">
        <v>63.2256</v>
      </c>
      <c r="N12">
        <v>96.247299999999996</v>
      </c>
      <c r="O12">
        <v>46.189500000000002</v>
      </c>
      <c r="P12">
        <v>125.58750000000001</v>
      </c>
      <c r="Q12">
        <v>8.6111000000000004</v>
      </c>
      <c r="R12">
        <v>25.15</v>
      </c>
      <c r="S12">
        <v>15.45</v>
      </c>
      <c r="T12">
        <v>0</v>
      </c>
      <c r="U12">
        <v>418.77</v>
      </c>
      <c r="V12">
        <v>11.5</v>
      </c>
      <c r="W12">
        <v>26.82</v>
      </c>
      <c r="X12">
        <v>81.89</v>
      </c>
      <c r="Y12">
        <v>0</v>
      </c>
      <c r="Z12">
        <v>6.5208000000000004</v>
      </c>
      <c r="AA12">
        <v>0</v>
      </c>
      <c r="AB12">
        <v>0</v>
      </c>
      <c r="AC12">
        <v>0</v>
      </c>
      <c r="AD12">
        <v>0</v>
      </c>
      <c r="AE12">
        <v>1.9245000000000001</v>
      </c>
      <c r="AF12">
        <v>8.8740000000000006</v>
      </c>
      <c r="AG12">
        <v>43.574399999999997</v>
      </c>
      <c r="AH12">
        <v>0</v>
      </c>
      <c r="AI12">
        <v>0</v>
      </c>
      <c r="AJ12">
        <v>0</v>
      </c>
      <c r="AK12">
        <v>54.567</v>
      </c>
      <c r="AL12">
        <v>1.3944000000000001</v>
      </c>
      <c r="AM12">
        <v>0</v>
      </c>
      <c r="AN12">
        <v>0.82259000000000004</v>
      </c>
      <c r="AO12">
        <v>0</v>
      </c>
      <c r="AP12">
        <v>0</v>
      </c>
      <c r="AQ12">
        <v>0</v>
      </c>
      <c r="AR12">
        <v>2.2080000000000002</v>
      </c>
      <c r="AS12">
        <v>4.7081999999999997</v>
      </c>
      <c r="AT12">
        <v>15.122458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1675.2673480000001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375.11</v>
      </c>
      <c r="L13">
        <v>241</v>
      </c>
      <c r="M13">
        <v>63.2256</v>
      </c>
      <c r="N13">
        <v>96.247299999999996</v>
      </c>
      <c r="O13">
        <v>46.189500000000002</v>
      </c>
      <c r="P13">
        <v>125.58750000000001</v>
      </c>
      <c r="Q13">
        <v>8.6111000000000004</v>
      </c>
      <c r="R13">
        <v>25.15</v>
      </c>
      <c r="S13">
        <v>15.45</v>
      </c>
      <c r="T13">
        <v>0</v>
      </c>
      <c r="U13">
        <v>418.77</v>
      </c>
      <c r="V13">
        <v>11.5</v>
      </c>
      <c r="W13">
        <v>26.82</v>
      </c>
      <c r="X13">
        <v>81.89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1.9245000000000001</v>
      </c>
      <c r="AF13">
        <v>8.8740000000000006</v>
      </c>
      <c r="AG13">
        <v>43.574399999999997</v>
      </c>
      <c r="AH13">
        <v>0</v>
      </c>
      <c r="AI13">
        <v>0</v>
      </c>
      <c r="AJ13">
        <v>0</v>
      </c>
      <c r="AK13">
        <v>54.567</v>
      </c>
      <c r="AL13">
        <v>1.3944000000000001</v>
      </c>
      <c r="AM13">
        <v>0</v>
      </c>
      <c r="AN13">
        <v>0.82259000000000004</v>
      </c>
      <c r="AO13">
        <v>0</v>
      </c>
      <c r="AP13">
        <v>0</v>
      </c>
      <c r="AQ13">
        <v>0</v>
      </c>
      <c r="AR13">
        <v>2.2080000000000002</v>
      </c>
      <c r="AS13">
        <v>4.7081999999999997</v>
      </c>
      <c r="AT13">
        <v>14.650385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1668.2744749999999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375.11</v>
      </c>
      <c r="L14">
        <v>241</v>
      </c>
      <c r="M14">
        <v>63.2256</v>
      </c>
      <c r="N14">
        <v>96.247299999999996</v>
      </c>
      <c r="O14">
        <v>46.189500000000002</v>
      </c>
      <c r="P14">
        <v>125.58750000000001</v>
      </c>
      <c r="Q14">
        <v>8.6111000000000004</v>
      </c>
      <c r="R14">
        <v>25.15</v>
      </c>
      <c r="S14">
        <v>15.45</v>
      </c>
      <c r="T14">
        <v>0</v>
      </c>
      <c r="U14">
        <v>418.77</v>
      </c>
      <c r="V14">
        <v>11.5</v>
      </c>
      <c r="W14">
        <v>26.82</v>
      </c>
      <c r="X14">
        <v>81.89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1.9245000000000001</v>
      </c>
      <c r="AF14">
        <v>8.8740000000000006</v>
      </c>
      <c r="AG14">
        <v>43.574399999999997</v>
      </c>
      <c r="AH14">
        <v>0</v>
      </c>
      <c r="AI14">
        <v>0</v>
      </c>
      <c r="AJ14">
        <v>0</v>
      </c>
      <c r="AK14">
        <v>54.567</v>
      </c>
      <c r="AL14">
        <v>1.3944000000000001</v>
      </c>
      <c r="AM14">
        <v>0</v>
      </c>
      <c r="AN14">
        <v>0.82259000000000004</v>
      </c>
      <c r="AO14">
        <v>0</v>
      </c>
      <c r="AP14">
        <v>0</v>
      </c>
      <c r="AQ14">
        <v>0</v>
      </c>
      <c r="AR14">
        <v>2.2080000000000002</v>
      </c>
      <c r="AS14">
        <v>4.7081999999999997</v>
      </c>
      <c r="AT14">
        <v>16.118148000000001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1669.742238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375.11</v>
      </c>
      <c r="L15">
        <v>241</v>
      </c>
      <c r="M15">
        <v>63.2256</v>
      </c>
      <c r="N15">
        <v>96.247299999999996</v>
      </c>
      <c r="O15">
        <v>46.189500000000002</v>
      </c>
      <c r="P15">
        <v>125.58750000000001</v>
      </c>
      <c r="Q15">
        <v>8.6111000000000004</v>
      </c>
      <c r="R15">
        <v>25.15</v>
      </c>
      <c r="S15">
        <v>15.45</v>
      </c>
      <c r="T15">
        <v>0</v>
      </c>
      <c r="U15">
        <v>418.77</v>
      </c>
      <c r="V15">
        <v>11.5</v>
      </c>
      <c r="W15">
        <v>26.82</v>
      </c>
      <c r="X15">
        <v>81.89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1.9245000000000001</v>
      </c>
      <c r="AF15">
        <v>8.8740000000000006</v>
      </c>
      <c r="AG15">
        <v>43.574399999999997</v>
      </c>
      <c r="AH15">
        <v>0</v>
      </c>
      <c r="AI15">
        <v>0</v>
      </c>
      <c r="AJ15">
        <v>0</v>
      </c>
      <c r="AK15">
        <v>54.567</v>
      </c>
      <c r="AL15">
        <v>1.3944000000000001</v>
      </c>
      <c r="AM15">
        <v>0</v>
      </c>
      <c r="AN15">
        <v>0.82259000000000004</v>
      </c>
      <c r="AO15">
        <v>0</v>
      </c>
      <c r="AP15">
        <v>0</v>
      </c>
      <c r="AQ15">
        <v>0</v>
      </c>
      <c r="AR15">
        <v>2.2080000000000002</v>
      </c>
      <c r="AS15">
        <v>4.7081999999999997</v>
      </c>
      <c r="AT15">
        <v>16.592210999999999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1670.2163009999999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375.11</v>
      </c>
      <c r="L16">
        <v>241</v>
      </c>
      <c r="M16">
        <v>63.2256</v>
      </c>
      <c r="N16">
        <v>96.247299999999996</v>
      </c>
      <c r="O16">
        <v>46.189500000000002</v>
      </c>
      <c r="P16">
        <v>125.58750000000001</v>
      </c>
      <c r="Q16">
        <v>8.6111000000000004</v>
      </c>
      <c r="R16">
        <v>25.15</v>
      </c>
      <c r="S16">
        <v>15.45</v>
      </c>
      <c r="T16">
        <v>0</v>
      </c>
      <c r="U16">
        <v>418.77</v>
      </c>
      <c r="V16">
        <v>11.5</v>
      </c>
      <c r="W16">
        <v>26.82</v>
      </c>
      <c r="X16">
        <v>81.89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1.9245000000000001</v>
      </c>
      <c r="AF16">
        <v>8.8740000000000006</v>
      </c>
      <c r="AG16">
        <v>43.574399999999997</v>
      </c>
      <c r="AH16">
        <v>0</v>
      </c>
      <c r="AI16">
        <v>0</v>
      </c>
      <c r="AJ16">
        <v>0</v>
      </c>
      <c r="AK16">
        <v>54.567</v>
      </c>
      <c r="AL16">
        <v>1.3944000000000001</v>
      </c>
      <c r="AM16">
        <v>0</v>
      </c>
      <c r="AN16">
        <v>0.82259000000000004</v>
      </c>
      <c r="AO16">
        <v>0</v>
      </c>
      <c r="AP16">
        <v>0</v>
      </c>
      <c r="AQ16">
        <v>0</v>
      </c>
      <c r="AR16">
        <v>2.2080000000000002</v>
      </c>
      <c r="AS16">
        <v>4.7081999999999997</v>
      </c>
      <c r="AT16">
        <v>19.813326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1673.437416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375.11</v>
      </c>
      <c r="L17">
        <v>241</v>
      </c>
      <c r="M17">
        <v>63.2256</v>
      </c>
      <c r="N17">
        <v>96.247299999999996</v>
      </c>
      <c r="O17">
        <v>46.189500000000002</v>
      </c>
      <c r="P17">
        <v>125.58750000000001</v>
      </c>
      <c r="Q17">
        <v>8.6111000000000004</v>
      </c>
      <c r="R17">
        <v>25.15</v>
      </c>
      <c r="S17">
        <v>15.45</v>
      </c>
      <c r="T17">
        <v>0</v>
      </c>
      <c r="U17">
        <v>418.77</v>
      </c>
      <c r="V17">
        <v>11.5</v>
      </c>
      <c r="W17">
        <v>26.82</v>
      </c>
      <c r="X17">
        <v>81.89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1.9245000000000001</v>
      </c>
      <c r="AF17">
        <v>8.8740000000000006</v>
      </c>
      <c r="AG17">
        <v>43.574399999999997</v>
      </c>
      <c r="AH17">
        <v>0</v>
      </c>
      <c r="AI17">
        <v>0</v>
      </c>
      <c r="AJ17">
        <v>0</v>
      </c>
      <c r="AK17">
        <v>54.567</v>
      </c>
      <c r="AL17">
        <v>1.3944000000000001</v>
      </c>
      <c r="AM17">
        <v>0</v>
      </c>
      <c r="AN17">
        <v>0.82259000000000004</v>
      </c>
      <c r="AO17">
        <v>0</v>
      </c>
      <c r="AP17">
        <v>0</v>
      </c>
      <c r="AQ17">
        <v>0</v>
      </c>
      <c r="AR17">
        <v>2.76</v>
      </c>
      <c r="AS17">
        <v>4.7081999999999997</v>
      </c>
      <c r="AT17">
        <v>18.723137999999999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1672.899228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375.11</v>
      </c>
      <c r="L18">
        <v>241</v>
      </c>
      <c r="M18">
        <v>63.2256</v>
      </c>
      <c r="N18">
        <v>96.247299999999996</v>
      </c>
      <c r="O18">
        <v>46.189500000000002</v>
      </c>
      <c r="P18">
        <v>125.58750000000001</v>
      </c>
      <c r="Q18">
        <v>8.6111000000000004</v>
      </c>
      <c r="R18">
        <v>25.15</v>
      </c>
      <c r="S18">
        <v>15.45</v>
      </c>
      <c r="T18">
        <v>0</v>
      </c>
      <c r="U18">
        <v>418.77</v>
      </c>
      <c r="V18">
        <v>11.5</v>
      </c>
      <c r="W18">
        <v>26.82</v>
      </c>
      <c r="X18">
        <v>81.89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1.9245000000000001</v>
      </c>
      <c r="AF18">
        <v>8.8740000000000006</v>
      </c>
      <c r="AG18">
        <v>43.574399999999997</v>
      </c>
      <c r="AH18">
        <v>0</v>
      </c>
      <c r="AI18">
        <v>0</v>
      </c>
      <c r="AJ18">
        <v>0</v>
      </c>
      <c r="AK18">
        <v>54.567</v>
      </c>
      <c r="AL18">
        <v>1.3944000000000001</v>
      </c>
      <c r="AM18">
        <v>0</v>
      </c>
      <c r="AN18">
        <v>0.82259000000000004</v>
      </c>
      <c r="AO18">
        <v>0</v>
      </c>
      <c r="AP18">
        <v>0</v>
      </c>
      <c r="AQ18">
        <v>0</v>
      </c>
      <c r="AR18">
        <v>2.76</v>
      </c>
      <c r="AS18">
        <v>4.7081999999999997</v>
      </c>
      <c r="AT18">
        <v>19.874614000000001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1674.050704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375.11</v>
      </c>
      <c r="L19">
        <v>241</v>
      </c>
      <c r="M19">
        <v>63.2256</v>
      </c>
      <c r="N19">
        <v>96.247299999999996</v>
      </c>
      <c r="O19">
        <v>46.189500000000002</v>
      </c>
      <c r="P19">
        <v>125.58750000000001</v>
      </c>
      <c r="Q19">
        <v>8.6111000000000004</v>
      </c>
      <c r="R19">
        <v>25.15</v>
      </c>
      <c r="S19">
        <v>15.45</v>
      </c>
      <c r="T19">
        <v>0</v>
      </c>
      <c r="U19">
        <v>418.77</v>
      </c>
      <c r="V19">
        <v>11.5</v>
      </c>
      <c r="W19">
        <v>26.82</v>
      </c>
      <c r="X19">
        <v>81.89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16.478852</v>
      </c>
      <c r="AF19">
        <v>8.8740000000000006</v>
      </c>
      <c r="AG19">
        <v>43.574399999999997</v>
      </c>
      <c r="AH19">
        <v>0</v>
      </c>
      <c r="AI19">
        <v>0</v>
      </c>
      <c r="AJ19">
        <v>0</v>
      </c>
      <c r="AK19">
        <v>54.567</v>
      </c>
      <c r="AL19">
        <v>1.3944000000000001</v>
      </c>
      <c r="AM19">
        <v>0</v>
      </c>
      <c r="AN19">
        <v>0.82259000000000004</v>
      </c>
      <c r="AO19">
        <v>0</v>
      </c>
      <c r="AP19">
        <v>0</v>
      </c>
      <c r="AQ19">
        <v>0</v>
      </c>
      <c r="AR19">
        <v>2.76</v>
      </c>
      <c r="AS19">
        <v>4.7081999999999997</v>
      </c>
      <c r="AT19">
        <v>20.000018000000001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1688.7304599999998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375.11</v>
      </c>
      <c r="L20">
        <v>241</v>
      </c>
      <c r="M20">
        <v>63.2256</v>
      </c>
      <c r="N20">
        <v>96.247299999999996</v>
      </c>
      <c r="O20">
        <v>46.189500000000002</v>
      </c>
      <c r="P20">
        <v>125.58750000000001</v>
      </c>
      <c r="Q20">
        <v>8.6111000000000004</v>
      </c>
      <c r="R20">
        <v>25.15</v>
      </c>
      <c r="S20">
        <v>15.45</v>
      </c>
      <c r="T20">
        <v>0</v>
      </c>
      <c r="U20">
        <v>418.77</v>
      </c>
      <c r="V20">
        <v>11.5</v>
      </c>
      <c r="W20">
        <v>26.82</v>
      </c>
      <c r="X20">
        <v>81.89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16.478852</v>
      </c>
      <c r="AF20">
        <v>8.8740000000000006</v>
      </c>
      <c r="AG20">
        <v>43.574399999999997</v>
      </c>
      <c r="AH20">
        <v>0</v>
      </c>
      <c r="AI20">
        <v>0</v>
      </c>
      <c r="AJ20">
        <v>0</v>
      </c>
      <c r="AK20">
        <v>54.567</v>
      </c>
      <c r="AL20">
        <v>1.3944000000000001</v>
      </c>
      <c r="AM20">
        <v>0</v>
      </c>
      <c r="AN20">
        <v>0.82259000000000004</v>
      </c>
      <c r="AO20">
        <v>0</v>
      </c>
      <c r="AP20">
        <v>0</v>
      </c>
      <c r="AQ20">
        <v>14.175000000000001</v>
      </c>
      <c r="AR20">
        <v>2.76</v>
      </c>
      <c r="AS20">
        <v>4.7081999999999997</v>
      </c>
      <c r="AT20">
        <v>20.000018000000001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1702.9054599999997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375.11</v>
      </c>
      <c r="L21">
        <v>241</v>
      </c>
      <c r="M21">
        <v>63.2256</v>
      </c>
      <c r="N21">
        <v>96.247299999999996</v>
      </c>
      <c r="O21">
        <v>46.189500000000002</v>
      </c>
      <c r="P21">
        <v>125.58750000000001</v>
      </c>
      <c r="Q21">
        <v>8.6111000000000004</v>
      </c>
      <c r="R21">
        <v>25.15</v>
      </c>
      <c r="S21">
        <v>15.45</v>
      </c>
      <c r="T21">
        <v>0</v>
      </c>
      <c r="U21">
        <v>418.77</v>
      </c>
      <c r="V21">
        <v>11.5</v>
      </c>
      <c r="W21">
        <v>26.82</v>
      </c>
      <c r="X21">
        <v>81.89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16.478852</v>
      </c>
      <c r="AF21">
        <v>8.8740000000000006</v>
      </c>
      <c r="AG21">
        <v>43.574399999999997</v>
      </c>
      <c r="AH21">
        <v>0</v>
      </c>
      <c r="AI21">
        <v>0</v>
      </c>
      <c r="AJ21">
        <v>0</v>
      </c>
      <c r="AK21">
        <v>54.567</v>
      </c>
      <c r="AL21">
        <v>1.3944000000000001</v>
      </c>
      <c r="AM21">
        <v>0</v>
      </c>
      <c r="AN21">
        <v>0.82259000000000004</v>
      </c>
      <c r="AO21">
        <v>0</v>
      </c>
      <c r="AP21">
        <v>0</v>
      </c>
      <c r="AQ21">
        <v>14.175000000000001</v>
      </c>
      <c r="AR21">
        <v>2.2080000000000002</v>
      </c>
      <c r="AS21">
        <v>4.7081999999999997</v>
      </c>
      <c r="AT21">
        <v>20.000018000000001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1702.3534599999998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375.11</v>
      </c>
      <c r="L22">
        <v>241</v>
      </c>
      <c r="M22">
        <v>63.2256</v>
      </c>
      <c r="N22">
        <v>96.247299999999996</v>
      </c>
      <c r="O22">
        <v>46.189500000000002</v>
      </c>
      <c r="P22">
        <v>125.58750000000001</v>
      </c>
      <c r="Q22">
        <v>8.6111000000000004</v>
      </c>
      <c r="R22">
        <v>25.15</v>
      </c>
      <c r="S22">
        <v>15.45</v>
      </c>
      <c r="T22">
        <v>0</v>
      </c>
      <c r="U22">
        <v>418.77</v>
      </c>
      <c r="V22">
        <v>11.5</v>
      </c>
      <c r="W22">
        <v>26.82</v>
      </c>
      <c r="X22">
        <v>81.89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16.478852</v>
      </c>
      <c r="AF22">
        <v>8.8740000000000006</v>
      </c>
      <c r="AG22">
        <v>43.574399999999997</v>
      </c>
      <c r="AH22">
        <v>0</v>
      </c>
      <c r="AI22">
        <v>0</v>
      </c>
      <c r="AJ22">
        <v>0</v>
      </c>
      <c r="AK22">
        <v>54.567</v>
      </c>
      <c r="AL22">
        <v>1.3944000000000001</v>
      </c>
      <c r="AM22">
        <v>0</v>
      </c>
      <c r="AN22">
        <v>0.82259000000000004</v>
      </c>
      <c r="AO22">
        <v>0</v>
      </c>
      <c r="AP22">
        <v>0</v>
      </c>
      <c r="AQ22">
        <v>14.175000000000001</v>
      </c>
      <c r="AR22">
        <v>2.2080000000000002</v>
      </c>
      <c r="AS22">
        <v>4.7081999999999997</v>
      </c>
      <c r="AT22">
        <v>20.000018000000001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1702.3534599999998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375.11</v>
      </c>
      <c r="L23">
        <v>241</v>
      </c>
      <c r="M23">
        <v>63.2256</v>
      </c>
      <c r="N23">
        <v>96.247299999999996</v>
      </c>
      <c r="O23">
        <v>46.189500000000002</v>
      </c>
      <c r="P23">
        <v>125.58750000000001</v>
      </c>
      <c r="Q23">
        <v>8.6111000000000004</v>
      </c>
      <c r="R23">
        <v>25.15</v>
      </c>
      <c r="S23">
        <v>15.45</v>
      </c>
      <c r="T23">
        <v>0</v>
      </c>
      <c r="U23">
        <v>418.77</v>
      </c>
      <c r="V23">
        <v>11.5</v>
      </c>
      <c r="W23">
        <v>26.82</v>
      </c>
      <c r="X23">
        <v>81.89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16.478852</v>
      </c>
      <c r="AF23">
        <v>8.8740000000000006</v>
      </c>
      <c r="AG23">
        <v>43.574399999999997</v>
      </c>
      <c r="AH23">
        <v>0</v>
      </c>
      <c r="AI23">
        <v>0</v>
      </c>
      <c r="AJ23">
        <v>0</v>
      </c>
      <c r="AK23">
        <v>54.567</v>
      </c>
      <c r="AL23">
        <v>1.3944000000000001</v>
      </c>
      <c r="AM23">
        <v>0</v>
      </c>
      <c r="AN23">
        <v>0.82259000000000004</v>
      </c>
      <c r="AO23">
        <v>0</v>
      </c>
      <c r="AP23">
        <v>0</v>
      </c>
      <c r="AQ23">
        <v>28.35</v>
      </c>
      <c r="AR23">
        <v>2.2080000000000002</v>
      </c>
      <c r="AS23">
        <v>4.7081999999999997</v>
      </c>
      <c r="AT23">
        <v>20.000018000000001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1716.5284599999998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425.11</v>
      </c>
      <c r="L24">
        <v>243</v>
      </c>
      <c r="M24">
        <v>92</v>
      </c>
      <c r="N24">
        <v>118.125</v>
      </c>
      <c r="O24">
        <v>61.83</v>
      </c>
      <c r="P24">
        <v>125.58750000000001</v>
      </c>
      <c r="Q24">
        <v>10.562799999999999</v>
      </c>
      <c r="R24">
        <v>37.622999999999998</v>
      </c>
      <c r="S24">
        <v>23.687000000000001</v>
      </c>
      <c r="T24">
        <v>0</v>
      </c>
      <c r="U24">
        <v>418.77</v>
      </c>
      <c r="V24">
        <v>20.73</v>
      </c>
      <c r="W24">
        <v>46.399079999999998</v>
      </c>
      <c r="X24">
        <v>147.26089999999999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16.478852</v>
      </c>
      <c r="AF24">
        <v>8.8740000000000006</v>
      </c>
      <c r="AG24">
        <v>43.574399999999997</v>
      </c>
      <c r="AH24">
        <v>23.390899999999998</v>
      </c>
      <c r="AI24">
        <v>0</v>
      </c>
      <c r="AJ24">
        <v>0</v>
      </c>
      <c r="AK24">
        <v>54.567</v>
      </c>
      <c r="AL24">
        <v>1.3944000000000001</v>
      </c>
      <c r="AM24">
        <v>0</v>
      </c>
      <c r="AN24">
        <v>0.82259000000000004</v>
      </c>
      <c r="AO24">
        <v>0</v>
      </c>
      <c r="AP24">
        <v>0</v>
      </c>
      <c r="AQ24">
        <v>28.35</v>
      </c>
      <c r="AR24">
        <v>2.2080000000000002</v>
      </c>
      <c r="AS24">
        <v>4.7081999999999997</v>
      </c>
      <c r="AT24">
        <v>20.000018000000001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1975.0536399999999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475.11</v>
      </c>
      <c r="L25">
        <v>300</v>
      </c>
      <c r="M25">
        <v>92</v>
      </c>
      <c r="N25">
        <v>118.125</v>
      </c>
      <c r="O25">
        <v>61.83</v>
      </c>
      <c r="P25">
        <v>125.58750000000001</v>
      </c>
      <c r="Q25">
        <v>9.4027999999999992</v>
      </c>
      <c r="R25">
        <v>31.767700000000001</v>
      </c>
      <c r="S25">
        <v>20.040500000000002</v>
      </c>
      <c r="T25">
        <v>0</v>
      </c>
      <c r="U25">
        <v>418.77</v>
      </c>
      <c r="V25">
        <v>20.73</v>
      </c>
      <c r="W25">
        <v>46.399079999999998</v>
      </c>
      <c r="X25">
        <v>147.26089999999999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16.478852</v>
      </c>
      <c r="AF25">
        <v>8.8740000000000006</v>
      </c>
      <c r="AG25">
        <v>43.574399999999997</v>
      </c>
      <c r="AH25">
        <v>23.390899999999998</v>
      </c>
      <c r="AI25">
        <v>0</v>
      </c>
      <c r="AJ25">
        <v>0</v>
      </c>
      <c r="AK25">
        <v>54.567</v>
      </c>
      <c r="AL25">
        <v>1.3944000000000001</v>
      </c>
      <c r="AM25">
        <v>0</v>
      </c>
      <c r="AN25">
        <v>0.82259000000000004</v>
      </c>
      <c r="AO25">
        <v>0</v>
      </c>
      <c r="AP25">
        <v>0</v>
      </c>
      <c r="AQ25">
        <v>28.35</v>
      </c>
      <c r="AR25">
        <v>2.2080000000000002</v>
      </c>
      <c r="AS25">
        <v>4.7081999999999997</v>
      </c>
      <c r="AT25">
        <v>20.000018000000001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2071.3918400000002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525.11</v>
      </c>
      <c r="L26">
        <v>360</v>
      </c>
      <c r="M26">
        <v>92</v>
      </c>
      <c r="N26">
        <v>118.125</v>
      </c>
      <c r="O26">
        <v>61.83</v>
      </c>
      <c r="P26">
        <v>125.58750000000001</v>
      </c>
      <c r="Q26">
        <v>9.4027999999999992</v>
      </c>
      <c r="R26">
        <v>31.767700000000001</v>
      </c>
      <c r="S26">
        <v>20.040500000000002</v>
      </c>
      <c r="T26">
        <v>0</v>
      </c>
      <c r="U26">
        <v>418.77</v>
      </c>
      <c r="V26">
        <v>17.87</v>
      </c>
      <c r="W26">
        <v>39.984499999999997</v>
      </c>
      <c r="X26">
        <v>127.15089999999999</v>
      </c>
      <c r="Y26">
        <v>0</v>
      </c>
      <c r="Z26">
        <v>0</v>
      </c>
      <c r="AA26">
        <v>0</v>
      </c>
      <c r="AB26">
        <v>3.3325</v>
      </c>
      <c r="AC26">
        <v>0</v>
      </c>
      <c r="AD26">
        <v>0</v>
      </c>
      <c r="AE26">
        <v>16.478852</v>
      </c>
      <c r="AF26">
        <v>8.8740000000000006</v>
      </c>
      <c r="AG26">
        <v>43.574399999999997</v>
      </c>
      <c r="AH26">
        <v>23.390899999999998</v>
      </c>
      <c r="AI26">
        <v>0</v>
      </c>
      <c r="AJ26">
        <v>0</v>
      </c>
      <c r="AK26">
        <v>54.567</v>
      </c>
      <c r="AL26">
        <v>1.3944000000000001</v>
      </c>
      <c r="AM26">
        <v>0</v>
      </c>
      <c r="AN26">
        <v>0.82259000000000004</v>
      </c>
      <c r="AO26">
        <v>0</v>
      </c>
      <c r="AP26">
        <v>0</v>
      </c>
      <c r="AQ26">
        <v>28.35</v>
      </c>
      <c r="AR26">
        <v>2.2080000000000002</v>
      </c>
      <c r="AS26">
        <v>4.7081999999999997</v>
      </c>
      <c r="AT26">
        <v>20.000018000000001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2155.3397600000008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579.30899999999997</v>
      </c>
      <c r="L27">
        <v>426.70900599999999</v>
      </c>
      <c r="M27">
        <v>92</v>
      </c>
      <c r="N27">
        <v>118.125</v>
      </c>
      <c r="O27">
        <v>61.83</v>
      </c>
      <c r="P27">
        <v>125.58750000000001</v>
      </c>
      <c r="Q27">
        <v>10.562799999999999</v>
      </c>
      <c r="R27">
        <v>42.390099999999997</v>
      </c>
      <c r="S27">
        <v>25.04908</v>
      </c>
      <c r="T27">
        <v>0</v>
      </c>
      <c r="U27">
        <v>418.77</v>
      </c>
      <c r="V27">
        <v>20.73</v>
      </c>
      <c r="W27">
        <v>46.399079999999998</v>
      </c>
      <c r="X27">
        <v>146.56274500000001</v>
      </c>
      <c r="Y27">
        <v>0</v>
      </c>
      <c r="Z27">
        <v>0</v>
      </c>
      <c r="AA27">
        <v>0</v>
      </c>
      <c r="AB27">
        <v>13.17004</v>
      </c>
      <c r="AC27">
        <v>0</v>
      </c>
      <c r="AD27">
        <v>0</v>
      </c>
      <c r="AE27">
        <v>16.478852</v>
      </c>
      <c r="AF27">
        <v>8.8740000000000006</v>
      </c>
      <c r="AG27">
        <v>43.574399999999997</v>
      </c>
      <c r="AH27">
        <v>23.390899999999998</v>
      </c>
      <c r="AI27">
        <v>0</v>
      </c>
      <c r="AJ27">
        <v>0</v>
      </c>
      <c r="AK27">
        <v>54.567</v>
      </c>
      <c r="AL27">
        <v>1.3944000000000001</v>
      </c>
      <c r="AM27">
        <v>0</v>
      </c>
      <c r="AN27">
        <v>0.82259000000000004</v>
      </c>
      <c r="AO27">
        <v>0</v>
      </c>
      <c r="AP27">
        <v>0</v>
      </c>
      <c r="AQ27">
        <v>28.35</v>
      </c>
      <c r="AR27">
        <v>2.2080000000000002</v>
      </c>
      <c r="AS27">
        <v>4.7081999999999997</v>
      </c>
      <c r="AT27">
        <v>20.000018000000001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2331.5627110000005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674.34134700000004</v>
      </c>
      <c r="L28">
        <v>435.15660000000003</v>
      </c>
      <c r="M28">
        <v>92</v>
      </c>
      <c r="N28">
        <v>118.125</v>
      </c>
      <c r="O28">
        <v>61.83</v>
      </c>
      <c r="P28">
        <v>125.58750000000001</v>
      </c>
      <c r="Q28">
        <v>10.562799999999999</v>
      </c>
      <c r="R28">
        <v>42.390099999999997</v>
      </c>
      <c r="S28">
        <v>26.3901</v>
      </c>
      <c r="T28">
        <v>0</v>
      </c>
      <c r="U28">
        <v>418.77</v>
      </c>
      <c r="V28">
        <v>20.73</v>
      </c>
      <c r="W28">
        <v>46.399079999999998</v>
      </c>
      <c r="X28">
        <v>147.26089999999999</v>
      </c>
      <c r="Y28">
        <v>0</v>
      </c>
      <c r="Z28">
        <v>0</v>
      </c>
      <c r="AA28">
        <v>0</v>
      </c>
      <c r="AB28">
        <v>26.34008</v>
      </c>
      <c r="AC28">
        <v>0</v>
      </c>
      <c r="AD28">
        <v>0</v>
      </c>
      <c r="AE28">
        <v>16.478852</v>
      </c>
      <c r="AF28">
        <v>17.748000000000001</v>
      </c>
      <c r="AG28">
        <v>43.574399999999997</v>
      </c>
      <c r="AH28">
        <v>46.781799999999997</v>
      </c>
      <c r="AI28">
        <v>0</v>
      </c>
      <c r="AJ28">
        <v>0</v>
      </c>
      <c r="AK28">
        <v>54.567</v>
      </c>
      <c r="AL28">
        <v>1.3944000000000001</v>
      </c>
      <c r="AM28">
        <v>0</v>
      </c>
      <c r="AN28">
        <v>0.82259000000000004</v>
      </c>
      <c r="AO28">
        <v>0</v>
      </c>
      <c r="AP28">
        <v>0</v>
      </c>
      <c r="AQ28">
        <v>42.524999999999999</v>
      </c>
      <c r="AR28">
        <v>2.2080000000000002</v>
      </c>
      <c r="AS28">
        <v>4.7081999999999997</v>
      </c>
      <c r="AT28">
        <v>20.000018000000001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2496.6917670000016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679.18089999999995</v>
      </c>
      <c r="L29">
        <v>435.15660000000003</v>
      </c>
      <c r="M29">
        <v>92</v>
      </c>
      <c r="N29">
        <v>118.125</v>
      </c>
      <c r="O29">
        <v>61.83</v>
      </c>
      <c r="P29">
        <v>125.58750000000001</v>
      </c>
      <c r="Q29">
        <v>10.562799999999999</v>
      </c>
      <c r="R29">
        <v>42.390099999999997</v>
      </c>
      <c r="S29">
        <v>26.3901</v>
      </c>
      <c r="T29">
        <v>0</v>
      </c>
      <c r="U29">
        <v>418.77</v>
      </c>
      <c r="V29">
        <v>20.73</v>
      </c>
      <c r="W29">
        <v>46.399079999999998</v>
      </c>
      <c r="X29">
        <v>147.26089999999999</v>
      </c>
      <c r="Y29">
        <v>0</v>
      </c>
      <c r="Z29">
        <v>1.1000000000000001</v>
      </c>
      <c r="AA29">
        <v>7.9</v>
      </c>
      <c r="AB29">
        <v>26.34008</v>
      </c>
      <c r="AC29">
        <v>0</v>
      </c>
      <c r="AD29">
        <v>9.1360360000000007</v>
      </c>
      <c r="AE29">
        <v>16.478852</v>
      </c>
      <c r="AF29">
        <v>26.622</v>
      </c>
      <c r="AG29">
        <v>43.574399999999997</v>
      </c>
      <c r="AH29">
        <v>70.172700000000006</v>
      </c>
      <c r="AI29">
        <v>0</v>
      </c>
      <c r="AJ29">
        <v>0</v>
      </c>
      <c r="AK29">
        <v>54.567</v>
      </c>
      <c r="AL29">
        <v>6.9720000000000004</v>
      </c>
      <c r="AM29">
        <v>5.2786799999999996</v>
      </c>
      <c r="AN29">
        <v>0.82259000000000004</v>
      </c>
      <c r="AO29">
        <v>0</v>
      </c>
      <c r="AP29">
        <v>0</v>
      </c>
      <c r="AQ29">
        <v>42.524999999999999</v>
      </c>
      <c r="AR29">
        <v>2.2080000000000002</v>
      </c>
      <c r="AS29">
        <v>4.7081999999999997</v>
      </c>
      <c r="AT29">
        <v>20.000018000000001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2562.7885360000009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679.18089999999995</v>
      </c>
      <c r="L30">
        <v>435.15660000000003</v>
      </c>
      <c r="M30">
        <v>92</v>
      </c>
      <c r="N30">
        <v>118.125</v>
      </c>
      <c r="O30">
        <v>61.83</v>
      </c>
      <c r="P30">
        <v>125.58750000000001</v>
      </c>
      <c r="Q30">
        <v>10.562799999999999</v>
      </c>
      <c r="R30">
        <v>42.390099999999997</v>
      </c>
      <c r="S30">
        <v>26.3901</v>
      </c>
      <c r="T30">
        <v>0</v>
      </c>
      <c r="U30">
        <v>418.77</v>
      </c>
      <c r="V30">
        <v>20.73</v>
      </c>
      <c r="W30">
        <v>46.399079999999998</v>
      </c>
      <c r="X30">
        <v>147.26089999999999</v>
      </c>
      <c r="Y30">
        <v>0</v>
      </c>
      <c r="Z30">
        <v>19.5624</v>
      </c>
      <c r="AA30">
        <v>20.198720000000002</v>
      </c>
      <c r="AB30">
        <v>26.34008</v>
      </c>
      <c r="AC30">
        <v>0</v>
      </c>
      <c r="AD30">
        <v>18.272072000000001</v>
      </c>
      <c r="AE30">
        <v>32.957704</v>
      </c>
      <c r="AF30">
        <v>35.496000000000002</v>
      </c>
      <c r="AG30">
        <v>43.574399999999997</v>
      </c>
      <c r="AH30">
        <v>93.563599999999994</v>
      </c>
      <c r="AI30">
        <v>0</v>
      </c>
      <c r="AJ30">
        <v>0</v>
      </c>
      <c r="AK30">
        <v>54.567</v>
      </c>
      <c r="AL30">
        <v>55.776000000000003</v>
      </c>
      <c r="AM30">
        <v>10.557359999999999</v>
      </c>
      <c r="AN30">
        <v>0.82259000000000004</v>
      </c>
      <c r="AO30">
        <v>0</v>
      </c>
      <c r="AP30">
        <v>0</v>
      </c>
      <c r="AQ30">
        <v>42.524999999999999</v>
      </c>
      <c r="AR30">
        <v>2.2080000000000002</v>
      </c>
      <c r="AS30">
        <v>4.7081999999999997</v>
      </c>
      <c r="AT30">
        <v>20.000018000000001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2705.5121240000003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679.18089999999995</v>
      </c>
      <c r="L31">
        <v>435.15660000000003</v>
      </c>
      <c r="M31">
        <v>92</v>
      </c>
      <c r="N31">
        <v>118.125</v>
      </c>
      <c r="O31">
        <v>61.83</v>
      </c>
      <c r="P31">
        <v>125.58750000000001</v>
      </c>
      <c r="Q31">
        <v>10.562799999999999</v>
      </c>
      <c r="R31">
        <v>42.390099999999997</v>
      </c>
      <c r="S31">
        <v>26.3901</v>
      </c>
      <c r="T31">
        <v>0</v>
      </c>
      <c r="U31">
        <v>418.77</v>
      </c>
      <c r="V31">
        <v>20.73</v>
      </c>
      <c r="W31">
        <v>46.399079999999998</v>
      </c>
      <c r="X31">
        <v>147.26089999999999</v>
      </c>
      <c r="Y31">
        <v>0</v>
      </c>
      <c r="Z31">
        <v>19.5624</v>
      </c>
      <c r="AA31">
        <v>28.09872</v>
      </c>
      <c r="AB31">
        <v>26.34008</v>
      </c>
      <c r="AC31">
        <v>0</v>
      </c>
      <c r="AD31">
        <v>26.42</v>
      </c>
      <c r="AE31">
        <v>32.957704</v>
      </c>
      <c r="AF31">
        <v>35.496000000000002</v>
      </c>
      <c r="AG31">
        <v>43.574399999999997</v>
      </c>
      <c r="AH31">
        <v>93.563599999999994</v>
      </c>
      <c r="AI31">
        <v>0</v>
      </c>
      <c r="AJ31">
        <v>0</v>
      </c>
      <c r="AK31">
        <v>54.567</v>
      </c>
      <c r="AL31">
        <v>55.776000000000003</v>
      </c>
      <c r="AM31">
        <v>15.804048</v>
      </c>
      <c r="AN31">
        <v>0.82259000000000004</v>
      </c>
      <c r="AO31">
        <v>0</v>
      </c>
      <c r="AP31">
        <v>0</v>
      </c>
      <c r="AQ31">
        <v>42.524999999999999</v>
      </c>
      <c r="AR31">
        <v>2.2080000000000002</v>
      </c>
      <c r="AS31">
        <v>4.7081999999999997</v>
      </c>
      <c r="AT31">
        <v>20.000018000000001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2726.8067400000004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679.18089999999995</v>
      </c>
      <c r="L32">
        <v>435.15660000000003</v>
      </c>
      <c r="M32">
        <v>92</v>
      </c>
      <c r="N32">
        <v>118.125</v>
      </c>
      <c r="O32">
        <v>61.83</v>
      </c>
      <c r="P32">
        <v>125.58750000000001</v>
      </c>
      <c r="Q32">
        <v>10.562799999999999</v>
      </c>
      <c r="R32">
        <v>42.390099999999997</v>
      </c>
      <c r="S32">
        <v>26.3901</v>
      </c>
      <c r="T32">
        <v>0</v>
      </c>
      <c r="U32">
        <v>418.77</v>
      </c>
      <c r="V32">
        <v>20.73</v>
      </c>
      <c r="W32">
        <v>46.399079999999998</v>
      </c>
      <c r="X32">
        <v>147.26089999999999</v>
      </c>
      <c r="Y32">
        <v>0</v>
      </c>
      <c r="Z32">
        <v>13.041600000000001</v>
      </c>
      <c r="AA32">
        <v>28.09872</v>
      </c>
      <c r="AB32">
        <v>26.34008</v>
      </c>
      <c r="AC32">
        <v>0</v>
      </c>
      <c r="AD32">
        <v>26.42</v>
      </c>
      <c r="AE32">
        <v>32.957704</v>
      </c>
      <c r="AF32">
        <v>35.496000000000002</v>
      </c>
      <c r="AG32">
        <v>43.574399999999997</v>
      </c>
      <c r="AH32">
        <v>93.563599999999994</v>
      </c>
      <c r="AI32">
        <v>0</v>
      </c>
      <c r="AJ32">
        <v>0</v>
      </c>
      <c r="AK32">
        <v>54.567</v>
      </c>
      <c r="AL32">
        <v>55.776000000000003</v>
      </c>
      <c r="AM32">
        <v>15.804048</v>
      </c>
      <c r="AN32">
        <v>0.82259000000000004</v>
      </c>
      <c r="AO32">
        <v>0</v>
      </c>
      <c r="AP32">
        <v>0</v>
      </c>
      <c r="AQ32">
        <v>42.524999999999999</v>
      </c>
      <c r="AR32">
        <v>2.2080000000000002</v>
      </c>
      <c r="AS32">
        <v>4.7081999999999997</v>
      </c>
      <c r="AT32">
        <v>20.000018000000001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2720.2859400000007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679.18089999999995</v>
      </c>
      <c r="L33">
        <v>435.15660000000003</v>
      </c>
      <c r="M33">
        <v>92</v>
      </c>
      <c r="N33">
        <v>118.125</v>
      </c>
      <c r="O33">
        <v>61.83</v>
      </c>
      <c r="P33">
        <v>125.58750000000001</v>
      </c>
      <c r="Q33">
        <v>10.562799999999999</v>
      </c>
      <c r="R33">
        <v>42.390099999999997</v>
      </c>
      <c r="S33">
        <v>26.3901</v>
      </c>
      <c r="T33">
        <v>0</v>
      </c>
      <c r="U33">
        <v>418.77</v>
      </c>
      <c r="V33">
        <v>20.73</v>
      </c>
      <c r="W33">
        <v>46.399079999999998</v>
      </c>
      <c r="X33">
        <v>147.26089999999999</v>
      </c>
      <c r="Y33">
        <v>0</v>
      </c>
      <c r="Z33">
        <v>13.041600000000001</v>
      </c>
      <c r="AA33">
        <v>28.09872</v>
      </c>
      <c r="AB33">
        <v>26.34008</v>
      </c>
      <c r="AC33">
        <v>0</v>
      </c>
      <c r="AD33">
        <v>26.42</v>
      </c>
      <c r="AE33">
        <v>32.957704</v>
      </c>
      <c r="AF33">
        <v>35.496000000000002</v>
      </c>
      <c r="AG33">
        <v>43.574399999999997</v>
      </c>
      <c r="AH33">
        <v>93.563599999999994</v>
      </c>
      <c r="AI33">
        <v>0</v>
      </c>
      <c r="AJ33">
        <v>0</v>
      </c>
      <c r="AK33">
        <v>54.567</v>
      </c>
      <c r="AL33">
        <v>55.776000000000003</v>
      </c>
      <c r="AM33">
        <v>15.804048</v>
      </c>
      <c r="AN33">
        <v>0.82259000000000004</v>
      </c>
      <c r="AO33">
        <v>0</v>
      </c>
      <c r="AP33">
        <v>0</v>
      </c>
      <c r="AQ33">
        <v>42.524999999999999</v>
      </c>
      <c r="AR33">
        <v>3.3119999999999998</v>
      </c>
      <c r="AS33">
        <v>4.7081999999999997</v>
      </c>
      <c r="AT33">
        <v>20.000018000000001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2721.3899400000005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679.18089999999995</v>
      </c>
      <c r="L34">
        <v>435.15660000000003</v>
      </c>
      <c r="M34">
        <v>92</v>
      </c>
      <c r="N34">
        <v>118.125</v>
      </c>
      <c r="O34">
        <v>61.83</v>
      </c>
      <c r="P34">
        <v>125.58750000000001</v>
      </c>
      <c r="Q34">
        <v>10.562799999999999</v>
      </c>
      <c r="R34">
        <v>42.390099999999997</v>
      </c>
      <c r="S34">
        <v>26.3901</v>
      </c>
      <c r="T34">
        <v>0</v>
      </c>
      <c r="U34">
        <v>418.77</v>
      </c>
      <c r="V34">
        <v>20.73</v>
      </c>
      <c r="W34">
        <v>46.399079999999998</v>
      </c>
      <c r="X34">
        <v>147.26089999999999</v>
      </c>
      <c r="Y34">
        <v>0</v>
      </c>
      <c r="Z34">
        <v>13.041600000000001</v>
      </c>
      <c r="AA34">
        <v>28.09872</v>
      </c>
      <c r="AB34">
        <v>26.34008</v>
      </c>
      <c r="AC34">
        <v>0</v>
      </c>
      <c r="AD34">
        <v>26.42</v>
      </c>
      <c r="AE34">
        <v>32.957704</v>
      </c>
      <c r="AF34">
        <v>35.496000000000002</v>
      </c>
      <c r="AG34">
        <v>43.574399999999997</v>
      </c>
      <c r="AH34">
        <v>93.563599999999994</v>
      </c>
      <c r="AI34">
        <v>0</v>
      </c>
      <c r="AJ34">
        <v>0</v>
      </c>
      <c r="AK34">
        <v>54.567</v>
      </c>
      <c r="AL34">
        <v>41.832000000000001</v>
      </c>
      <c r="AM34">
        <v>15.804048</v>
      </c>
      <c r="AN34">
        <v>0.82259000000000004</v>
      </c>
      <c r="AO34">
        <v>0</v>
      </c>
      <c r="AP34">
        <v>0</v>
      </c>
      <c r="AQ34">
        <v>42.524999999999999</v>
      </c>
      <c r="AR34">
        <v>38.64</v>
      </c>
      <c r="AS34">
        <v>4.7081999999999997</v>
      </c>
      <c r="AT34">
        <v>20.000018000000001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2742.7739400000005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679.18089999999995</v>
      </c>
      <c r="L35">
        <v>435.15660000000003</v>
      </c>
      <c r="M35">
        <v>92</v>
      </c>
      <c r="N35">
        <v>118.125</v>
      </c>
      <c r="O35">
        <v>61.83</v>
      </c>
      <c r="P35">
        <v>125.58750000000001</v>
      </c>
      <c r="Q35">
        <v>10.562799999999999</v>
      </c>
      <c r="R35">
        <v>42.390099999999997</v>
      </c>
      <c r="S35">
        <v>26.3901</v>
      </c>
      <c r="T35">
        <v>0</v>
      </c>
      <c r="U35">
        <v>418.77</v>
      </c>
      <c r="V35">
        <v>20.73</v>
      </c>
      <c r="W35">
        <v>46.399079999999998</v>
      </c>
      <c r="X35">
        <v>147.26089999999999</v>
      </c>
      <c r="Y35">
        <v>0</v>
      </c>
      <c r="Z35">
        <v>13.041600000000001</v>
      </c>
      <c r="AA35">
        <v>28.09872</v>
      </c>
      <c r="AB35">
        <v>26.34008</v>
      </c>
      <c r="AC35">
        <v>0</v>
      </c>
      <c r="AD35">
        <v>18.272072000000001</v>
      </c>
      <c r="AE35">
        <v>32.957704</v>
      </c>
      <c r="AF35">
        <v>35.496000000000002</v>
      </c>
      <c r="AG35">
        <v>43.574399999999997</v>
      </c>
      <c r="AH35">
        <v>93.563599999999994</v>
      </c>
      <c r="AI35">
        <v>0</v>
      </c>
      <c r="AJ35">
        <v>0</v>
      </c>
      <c r="AK35">
        <v>54.567</v>
      </c>
      <c r="AL35">
        <v>41.832000000000001</v>
      </c>
      <c r="AM35">
        <v>15.804048</v>
      </c>
      <c r="AN35">
        <v>0.82259000000000004</v>
      </c>
      <c r="AO35">
        <v>0</v>
      </c>
      <c r="AP35">
        <v>0</v>
      </c>
      <c r="AQ35">
        <v>42.524999999999999</v>
      </c>
      <c r="AR35">
        <v>38.64</v>
      </c>
      <c r="AS35">
        <v>4.7081999999999997</v>
      </c>
      <c r="AT35">
        <v>19.397407999999999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2734.0234020000003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679.18089999999995</v>
      </c>
      <c r="L36">
        <v>435.15660000000003</v>
      </c>
      <c r="M36">
        <v>92</v>
      </c>
      <c r="N36">
        <v>118.125</v>
      </c>
      <c r="O36">
        <v>61.83</v>
      </c>
      <c r="P36">
        <v>125.58750000000001</v>
      </c>
      <c r="Q36">
        <v>10.562799999999999</v>
      </c>
      <c r="R36">
        <v>42.390099999999997</v>
      </c>
      <c r="S36">
        <v>26.3901</v>
      </c>
      <c r="T36">
        <v>0</v>
      </c>
      <c r="U36">
        <v>418.77</v>
      </c>
      <c r="V36">
        <v>20.73</v>
      </c>
      <c r="W36">
        <v>46.399079999999998</v>
      </c>
      <c r="X36">
        <v>147.26089999999999</v>
      </c>
      <c r="Y36">
        <v>0</v>
      </c>
      <c r="Z36">
        <v>0</v>
      </c>
      <c r="AA36">
        <v>0</v>
      </c>
      <c r="AB36">
        <v>2.6659999999999999</v>
      </c>
      <c r="AC36">
        <v>0</v>
      </c>
      <c r="AD36">
        <v>9.1360360000000007</v>
      </c>
      <c r="AE36">
        <v>16.478852</v>
      </c>
      <c r="AF36">
        <v>19.72</v>
      </c>
      <c r="AG36">
        <v>43.574399999999997</v>
      </c>
      <c r="AH36">
        <v>70.172700000000006</v>
      </c>
      <c r="AI36">
        <v>0</v>
      </c>
      <c r="AJ36">
        <v>0</v>
      </c>
      <c r="AK36">
        <v>54.567</v>
      </c>
      <c r="AL36">
        <v>6.9720000000000004</v>
      </c>
      <c r="AM36">
        <v>0</v>
      </c>
      <c r="AN36">
        <v>0.82259000000000004</v>
      </c>
      <c r="AO36">
        <v>0</v>
      </c>
      <c r="AP36">
        <v>0</v>
      </c>
      <c r="AQ36">
        <v>42.524999999999999</v>
      </c>
      <c r="AR36">
        <v>3.3119999999999998</v>
      </c>
      <c r="AS36">
        <v>4.7081999999999997</v>
      </c>
      <c r="AT36">
        <v>20.000018000000001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2519.037776000001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679.18089999999995</v>
      </c>
      <c r="L37">
        <v>435.15660000000003</v>
      </c>
      <c r="M37">
        <v>92</v>
      </c>
      <c r="N37">
        <v>118.125</v>
      </c>
      <c r="O37">
        <v>61.83</v>
      </c>
      <c r="P37">
        <v>125.58750000000001</v>
      </c>
      <c r="Q37">
        <v>10.562799999999999</v>
      </c>
      <c r="R37">
        <v>42.390099999999997</v>
      </c>
      <c r="S37">
        <v>26.3901</v>
      </c>
      <c r="T37">
        <v>0</v>
      </c>
      <c r="U37">
        <v>418.77</v>
      </c>
      <c r="V37">
        <v>20.73</v>
      </c>
      <c r="W37">
        <v>46.399079999999998</v>
      </c>
      <c r="X37">
        <v>147.26089999999999</v>
      </c>
      <c r="Y37">
        <v>0</v>
      </c>
      <c r="Z37">
        <v>0</v>
      </c>
      <c r="AA37">
        <v>0</v>
      </c>
      <c r="AB37">
        <v>13.17004</v>
      </c>
      <c r="AC37">
        <v>0</v>
      </c>
      <c r="AD37">
        <v>9.1360360000000007</v>
      </c>
      <c r="AE37">
        <v>16.478852</v>
      </c>
      <c r="AF37">
        <v>8.8740000000000006</v>
      </c>
      <c r="AG37">
        <v>43.574399999999997</v>
      </c>
      <c r="AH37">
        <v>70.172700000000006</v>
      </c>
      <c r="AI37">
        <v>0</v>
      </c>
      <c r="AJ37">
        <v>0</v>
      </c>
      <c r="AK37">
        <v>54.567</v>
      </c>
      <c r="AL37">
        <v>1.3944000000000001</v>
      </c>
      <c r="AM37">
        <v>0</v>
      </c>
      <c r="AN37">
        <v>0.82259000000000004</v>
      </c>
      <c r="AO37">
        <v>0</v>
      </c>
      <c r="AP37">
        <v>0</v>
      </c>
      <c r="AQ37">
        <v>42.524999999999999</v>
      </c>
      <c r="AR37">
        <v>3.3119999999999998</v>
      </c>
      <c r="AS37">
        <v>4.7081999999999997</v>
      </c>
      <c r="AT37">
        <v>20.000018000000001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2513.1182160000008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679.18089999999995</v>
      </c>
      <c r="L38">
        <v>435.15660000000003</v>
      </c>
      <c r="M38">
        <v>92</v>
      </c>
      <c r="N38">
        <v>118.125</v>
      </c>
      <c r="O38">
        <v>61.83</v>
      </c>
      <c r="P38">
        <v>125.58750000000001</v>
      </c>
      <c r="Q38">
        <v>10.562799999999999</v>
      </c>
      <c r="R38">
        <v>42.390099999999997</v>
      </c>
      <c r="S38">
        <v>26.3901</v>
      </c>
      <c r="T38">
        <v>0</v>
      </c>
      <c r="U38">
        <v>418.77</v>
      </c>
      <c r="V38">
        <v>20.73</v>
      </c>
      <c r="W38">
        <v>46.399079999999998</v>
      </c>
      <c r="X38">
        <v>147.26089999999999</v>
      </c>
      <c r="Y38">
        <v>0</v>
      </c>
      <c r="Z38">
        <v>0</v>
      </c>
      <c r="AA38">
        <v>0</v>
      </c>
      <c r="AB38">
        <v>3.3325</v>
      </c>
      <c r="AC38">
        <v>0</v>
      </c>
      <c r="AD38">
        <v>0</v>
      </c>
      <c r="AE38">
        <v>16.478852</v>
      </c>
      <c r="AF38">
        <v>8.8740000000000006</v>
      </c>
      <c r="AG38">
        <v>43.574399999999997</v>
      </c>
      <c r="AH38">
        <v>70.172700000000006</v>
      </c>
      <c r="AI38">
        <v>0</v>
      </c>
      <c r="AJ38">
        <v>0</v>
      </c>
      <c r="AK38">
        <v>54.567</v>
      </c>
      <c r="AL38">
        <v>1.3944000000000001</v>
      </c>
      <c r="AM38">
        <v>0</v>
      </c>
      <c r="AN38">
        <v>0.82259000000000004</v>
      </c>
      <c r="AO38">
        <v>0</v>
      </c>
      <c r="AP38">
        <v>0</v>
      </c>
      <c r="AQ38">
        <v>42.524999999999999</v>
      </c>
      <c r="AR38">
        <v>3.3119999999999998</v>
      </c>
      <c r="AS38">
        <v>4.7081999999999997</v>
      </c>
      <c r="AT38">
        <v>20.000018000000001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2494.1446400000009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679.18089999999995</v>
      </c>
      <c r="L39">
        <v>435.15660000000003</v>
      </c>
      <c r="M39">
        <v>92</v>
      </c>
      <c r="N39">
        <v>118.125</v>
      </c>
      <c r="O39">
        <v>61.83</v>
      </c>
      <c r="P39">
        <v>125.58750000000001</v>
      </c>
      <c r="Q39">
        <v>10.562799999999999</v>
      </c>
      <c r="R39">
        <v>42.390099999999997</v>
      </c>
      <c r="S39">
        <v>26.3901</v>
      </c>
      <c r="T39">
        <v>0</v>
      </c>
      <c r="U39">
        <v>418.77</v>
      </c>
      <c r="V39">
        <v>20.73</v>
      </c>
      <c r="W39">
        <v>46.399079999999998</v>
      </c>
      <c r="X39">
        <v>147.26089999999999</v>
      </c>
      <c r="Y39">
        <v>0</v>
      </c>
      <c r="Z39">
        <v>0</v>
      </c>
      <c r="AA39">
        <v>0</v>
      </c>
      <c r="AB39">
        <v>3.3325</v>
      </c>
      <c r="AC39">
        <v>0</v>
      </c>
      <c r="AD39">
        <v>0</v>
      </c>
      <c r="AE39">
        <v>16.478852</v>
      </c>
      <c r="AF39">
        <v>8.8740000000000006</v>
      </c>
      <c r="AG39">
        <v>43.574399999999997</v>
      </c>
      <c r="AH39">
        <v>70.172700000000006</v>
      </c>
      <c r="AI39">
        <v>0</v>
      </c>
      <c r="AJ39">
        <v>0</v>
      </c>
      <c r="AK39">
        <v>54.567</v>
      </c>
      <c r="AL39">
        <v>1.3944000000000001</v>
      </c>
      <c r="AM39">
        <v>0</v>
      </c>
      <c r="AN39">
        <v>0.82259000000000004</v>
      </c>
      <c r="AO39">
        <v>0</v>
      </c>
      <c r="AP39">
        <v>0</v>
      </c>
      <c r="AQ39">
        <v>28.35</v>
      </c>
      <c r="AR39">
        <v>3.3119999999999998</v>
      </c>
      <c r="AS39">
        <v>4.7081999999999997</v>
      </c>
      <c r="AT39">
        <v>20.000018000000001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2479.9696400000007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679.18089999999995</v>
      </c>
      <c r="L40">
        <v>435.15660000000003</v>
      </c>
      <c r="M40">
        <v>92</v>
      </c>
      <c r="N40">
        <v>118.125</v>
      </c>
      <c r="O40">
        <v>61.83</v>
      </c>
      <c r="P40">
        <v>125.58750000000001</v>
      </c>
      <c r="Q40">
        <v>10.562799999999999</v>
      </c>
      <c r="R40">
        <v>42.390099999999997</v>
      </c>
      <c r="S40">
        <v>26.3901</v>
      </c>
      <c r="T40">
        <v>0</v>
      </c>
      <c r="U40">
        <v>418.77</v>
      </c>
      <c r="V40">
        <v>20.73</v>
      </c>
      <c r="W40">
        <v>46.399079999999998</v>
      </c>
      <c r="X40">
        <v>147.26089999999999</v>
      </c>
      <c r="Y40">
        <v>0</v>
      </c>
      <c r="Z40">
        <v>0</v>
      </c>
      <c r="AA40">
        <v>0</v>
      </c>
      <c r="AB40">
        <v>3.3325</v>
      </c>
      <c r="AC40">
        <v>0</v>
      </c>
      <c r="AD40">
        <v>0</v>
      </c>
      <c r="AE40">
        <v>16.478852</v>
      </c>
      <c r="AF40">
        <v>8.8740000000000006</v>
      </c>
      <c r="AG40">
        <v>43.574399999999997</v>
      </c>
      <c r="AH40">
        <v>46.781799999999997</v>
      </c>
      <c r="AI40">
        <v>0</v>
      </c>
      <c r="AJ40">
        <v>0</v>
      </c>
      <c r="AK40">
        <v>54.567</v>
      </c>
      <c r="AL40">
        <v>1.3944000000000001</v>
      </c>
      <c r="AM40">
        <v>0</v>
      </c>
      <c r="AN40">
        <v>0.82259000000000004</v>
      </c>
      <c r="AO40">
        <v>0</v>
      </c>
      <c r="AP40">
        <v>0</v>
      </c>
      <c r="AQ40">
        <v>28.35</v>
      </c>
      <c r="AR40">
        <v>3.3119999999999998</v>
      </c>
      <c r="AS40">
        <v>4.7081999999999997</v>
      </c>
      <c r="AT40">
        <v>20.000018000000001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2456.5787400000008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679.18089999999995</v>
      </c>
      <c r="L41">
        <v>435.15660000000003</v>
      </c>
      <c r="M41">
        <v>92</v>
      </c>
      <c r="N41">
        <v>118.125</v>
      </c>
      <c r="O41">
        <v>61.83</v>
      </c>
      <c r="P41">
        <v>125.58750000000001</v>
      </c>
      <c r="Q41">
        <v>10.562799999999999</v>
      </c>
      <c r="R41">
        <v>42.390099999999997</v>
      </c>
      <c r="S41">
        <v>26.3901</v>
      </c>
      <c r="T41">
        <v>0</v>
      </c>
      <c r="U41">
        <v>418.77</v>
      </c>
      <c r="V41">
        <v>20.73</v>
      </c>
      <c r="W41">
        <v>46.399079999999998</v>
      </c>
      <c r="X41">
        <v>147.26089999999999</v>
      </c>
      <c r="Y41">
        <v>0</v>
      </c>
      <c r="Z41">
        <v>0</v>
      </c>
      <c r="AA41">
        <v>0</v>
      </c>
      <c r="AB41">
        <v>3.3325</v>
      </c>
      <c r="AC41">
        <v>0</v>
      </c>
      <c r="AD41">
        <v>0</v>
      </c>
      <c r="AE41">
        <v>16.478852</v>
      </c>
      <c r="AF41">
        <v>8.8740000000000006</v>
      </c>
      <c r="AG41">
        <v>43.574399999999997</v>
      </c>
      <c r="AH41">
        <v>46.781799999999997</v>
      </c>
      <c r="AI41">
        <v>0</v>
      </c>
      <c r="AJ41">
        <v>0</v>
      </c>
      <c r="AK41">
        <v>54.567</v>
      </c>
      <c r="AL41">
        <v>1.3944000000000001</v>
      </c>
      <c r="AM41">
        <v>0</v>
      </c>
      <c r="AN41">
        <v>0.82259000000000004</v>
      </c>
      <c r="AO41">
        <v>0</v>
      </c>
      <c r="AP41">
        <v>2.4339</v>
      </c>
      <c r="AQ41">
        <v>28.35</v>
      </c>
      <c r="AR41">
        <v>38.64</v>
      </c>
      <c r="AS41">
        <v>4.7081999999999997</v>
      </c>
      <c r="AT41">
        <v>20.000018000000001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2494.3406400000008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679.18089999999995</v>
      </c>
      <c r="L42">
        <v>435.15660000000003</v>
      </c>
      <c r="M42">
        <v>92</v>
      </c>
      <c r="N42">
        <v>118.125</v>
      </c>
      <c r="O42">
        <v>61.83</v>
      </c>
      <c r="P42">
        <v>125.58750000000001</v>
      </c>
      <c r="Q42">
        <v>10.562799999999999</v>
      </c>
      <c r="R42">
        <v>42.390099999999997</v>
      </c>
      <c r="S42">
        <v>26.3901</v>
      </c>
      <c r="T42">
        <v>0</v>
      </c>
      <c r="U42">
        <v>418.77</v>
      </c>
      <c r="V42">
        <v>20.73</v>
      </c>
      <c r="W42">
        <v>46.399079999999998</v>
      </c>
      <c r="X42">
        <v>147.26089999999999</v>
      </c>
      <c r="Y42">
        <v>0</v>
      </c>
      <c r="Z42">
        <v>0</v>
      </c>
      <c r="AA42">
        <v>0</v>
      </c>
      <c r="AB42">
        <v>3.3325</v>
      </c>
      <c r="AC42">
        <v>0</v>
      </c>
      <c r="AD42">
        <v>0</v>
      </c>
      <c r="AE42">
        <v>1.9245000000000001</v>
      </c>
      <c r="AF42">
        <v>8.8740000000000006</v>
      </c>
      <c r="AG42">
        <v>43.574399999999997</v>
      </c>
      <c r="AH42">
        <v>23.390899999999998</v>
      </c>
      <c r="AI42">
        <v>0</v>
      </c>
      <c r="AJ42">
        <v>0</v>
      </c>
      <c r="AK42">
        <v>54.567</v>
      </c>
      <c r="AL42">
        <v>1.3944000000000001</v>
      </c>
      <c r="AM42">
        <v>0</v>
      </c>
      <c r="AN42">
        <v>0.82259000000000004</v>
      </c>
      <c r="AO42">
        <v>0</v>
      </c>
      <c r="AP42">
        <v>2.4339</v>
      </c>
      <c r="AQ42">
        <v>28.35</v>
      </c>
      <c r="AR42">
        <v>38.64</v>
      </c>
      <c r="AS42">
        <v>4.7081999999999997</v>
      </c>
      <c r="AT42">
        <v>20.000018000000001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2456.3953880000004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679.18089999999995</v>
      </c>
      <c r="L43">
        <v>435.15660000000003</v>
      </c>
      <c r="M43">
        <v>92</v>
      </c>
      <c r="N43">
        <v>118.125</v>
      </c>
      <c r="O43">
        <v>61.83</v>
      </c>
      <c r="P43">
        <v>125.58750000000001</v>
      </c>
      <c r="Q43">
        <v>10.562799999999999</v>
      </c>
      <c r="R43">
        <v>42.390099999999997</v>
      </c>
      <c r="S43">
        <v>26.3901</v>
      </c>
      <c r="T43">
        <v>0</v>
      </c>
      <c r="U43">
        <v>418.77</v>
      </c>
      <c r="V43">
        <v>20.73</v>
      </c>
      <c r="W43">
        <v>46.399079999999998</v>
      </c>
      <c r="X43">
        <v>147.26089999999999</v>
      </c>
      <c r="Y43">
        <v>0</v>
      </c>
      <c r="Z43">
        <v>0</v>
      </c>
      <c r="AA43">
        <v>0</v>
      </c>
      <c r="AB43">
        <v>3.3325</v>
      </c>
      <c r="AC43">
        <v>0</v>
      </c>
      <c r="AD43">
        <v>0</v>
      </c>
      <c r="AE43">
        <v>1.9245000000000001</v>
      </c>
      <c r="AF43">
        <v>0</v>
      </c>
      <c r="AG43">
        <v>43.574399999999997</v>
      </c>
      <c r="AH43">
        <v>0</v>
      </c>
      <c r="AI43">
        <v>0</v>
      </c>
      <c r="AJ43">
        <v>0</v>
      </c>
      <c r="AK43">
        <v>54.567</v>
      </c>
      <c r="AL43">
        <v>1.3944000000000001</v>
      </c>
      <c r="AM43">
        <v>0</v>
      </c>
      <c r="AN43">
        <v>0.82259000000000004</v>
      </c>
      <c r="AO43">
        <v>0</v>
      </c>
      <c r="AP43">
        <v>2.4339</v>
      </c>
      <c r="AQ43">
        <v>28.35</v>
      </c>
      <c r="AR43">
        <v>3.3119999999999998</v>
      </c>
      <c r="AS43">
        <v>4.7081999999999997</v>
      </c>
      <c r="AT43">
        <v>20.000018000000001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2388.8024880000007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679.18089999999995</v>
      </c>
      <c r="L44">
        <v>435.15660000000003</v>
      </c>
      <c r="M44">
        <v>92</v>
      </c>
      <c r="N44">
        <v>118.125</v>
      </c>
      <c r="O44">
        <v>61.83</v>
      </c>
      <c r="P44">
        <v>125.58750000000001</v>
      </c>
      <c r="Q44">
        <v>10.562799999999999</v>
      </c>
      <c r="R44">
        <v>42.390099999999997</v>
      </c>
      <c r="S44">
        <v>26.3901</v>
      </c>
      <c r="T44">
        <v>0</v>
      </c>
      <c r="U44">
        <v>418.77</v>
      </c>
      <c r="V44">
        <v>20.73</v>
      </c>
      <c r="W44">
        <v>46.399079999999998</v>
      </c>
      <c r="X44">
        <v>147.26089999999999</v>
      </c>
      <c r="Y44">
        <v>0</v>
      </c>
      <c r="Z44">
        <v>0</v>
      </c>
      <c r="AA44">
        <v>0</v>
      </c>
      <c r="AB44">
        <v>3.3325</v>
      </c>
      <c r="AC44">
        <v>0</v>
      </c>
      <c r="AD44">
        <v>0</v>
      </c>
      <c r="AE44">
        <v>1.9245000000000001</v>
      </c>
      <c r="AF44">
        <v>0</v>
      </c>
      <c r="AG44">
        <v>43.574399999999997</v>
      </c>
      <c r="AH44">
        <v>0</v>
      </c>
      <c r="AI44">
        <v>0</v>
      </c>
      <c r="AJ44">
        <v>0</v>
      </c>
      <c r="AK44">
        <v>54.567</v>
      </c>
      <c r="AL44">
        <v>1.3944000000000001</v>
      </c>
      <c r="AM44">
        <v>0</v>
      </c>
      <c r="AN44">
        <v>0.82259000000000004</v>
      </c>
      <c r="AO44">
        <v>0</v>
      </c>
      <c r="AP44">
        <v>2.4339</v>
      </c>
      <c r="AQ44">
        <v>28.35</v>
      </c>
      <c r="AR44">
        <v>1.6559999999999999</v>
      </c>
      <c r="AS44">
        <v>4.7081999999999997</v>
      </c>
      <c r="AT44">
        <v>19.437951999999999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2386.5844220000008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679.18089999999995</v>
      </c>
      <c r="L45">
        <v>435.15660000000003</v>
      </c>
      <c r="M45">
        <v>92</v>
      </c>
      <c r="N45">
        <v>118.125</v>
      </c>
      <c r="O45">
        <v>61.83</v>
      </c>
      <c r="P45">
        <v>125.58750000000001</v>
      </c>
      <c r="Q45">
        <v>10.562799999999999</v>
      </c>
      <c r="R45">
        <v>42.390099999999997</v>
      </c>
      <c r="S45">
        <v>26.3901</v>
      </c>
      <c r="T45">
        <v>0</v>
      </c>
      <c r="U45">
        <v>418.77</v>
      </c>
      <c r="V45">
        <v>20.73</v>
      </c>
      <c r="W45">
        <v>46.399079999999998</v>
      </c>
      <c r="X45">
        <v>147.26089999999999</v>
      </c>
      <c r="Y45">
        <v>0</v>
      </c>
      <c r="Z45">
        <v>0</v>
      </c>
      <c r="AA45">
        <v>0</v>
      </c>
      <c r="AB45">
        <v>3.3325</v>
      </c>
      <c r="AC45">
        <v>0</v>
      </c>
      <c r="AD45">
        <v>0</v>
      </c>
      <c r="AE45">
        <v>1.9245000000000001</v>
      </c>
      <c r="AF45">
        <v>0</v>
      </c>
      <c r="AG45">
        <v>43.574399999999997</v>
      </c>
      <c r="AH45">
        <v>0</v>
      </c>
      <c r="AI45">
        <v>0</v>
      </c>
      <c r="AJ45">
        <v>0</v>
      </c>
      <c r="AK45">
        <v>54.567</v>
      </c>
      <c r="AL45">
        <v>1.3944000000000001</v>
      </c>
      <c r="AM45">
        <v>0</v>
      </c>
      <c r="AN45">
        <v>0.82259000000000004</v>
      </c>
      <c r="AO45">
        <v>0</v>
      </c>
      <c r="AP45">
        <v>2.4339</v>
      </c>
      <c r="AQ45">
        <v>14.175000000000001</v>
      </c>
      <c r="AR45">
        <v>1.6559999999999999</v>
      </c>
      <c r="AS45">
        <v>4.7081999999999997</v>
      </c>
      <c r="AT45">
        <v>18.051383000000001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2371.0228530000009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679.18089999999995</v>
      </c>
      <c r="L46">
        <v>435.15660000000003</v>
      </c>
      <c r="M46">
        <v>92</v>
      </c>
      <c r="N46">
        <v>118.125</v>
      </c>
      <c r="O46">
        <v>61.83</v>
      </c>
      <c r="P46">
        <v>125.58750000000001</v>
      </c>
      <c r="Q46">
        <v>10.562799999999999</v>
      </c>
      <c r="R46">
        <v>42.390099999999997</v>
      </c>
      <c r="S46">
        <v>26.3901</v>
      </c>
      <c r="T46">
        <v>0</v>
      </c>
      <c r="U46">
        <v>418.77</v>
      </c>
      <c r="V46">
        <v>20.73</v>
      </c>
      <c r="W46">
        <v>46.399079999999998</v>
      </c>
      <c r="X46">
        <v>147.26089999999999</v>
      </c>
      <c r="Y46">
        <v>0</v>
      </c>
      <c r="Z46">
        <v>0</v>
      </c>
      <c r="AA46">
        <v>0</v>
      </c>
      <c r="AB46">
        <v>3.3325</v>
      </c>
      <c r="AC46">
        <v>0</v>
      </c>
      <c r="AD46">
        <v>0</v>
      </c>
      <c r="AE46">
        <v>1.9245000000000001</v>
      </c>
      <c r="AF46">
        <v>0</v>
      </c>
      <c r="AG46">
        <v>43.574399999999997</v>
      </c>
      <c r="AH46">
        <v>0</v>
      </c>
      <c r="AI46">
        <v>0</v>
      </c>
      <c r="AJ46">
        <v>0</v>
      </c>
      <c r="AK46">
        <v>54.567</v>
      </c>
      <c r="AL46">
        <v>1.3944000000000001</v>
      </c>
      <c r="AM46">
        <v>0</v>
      </c>
      <c r="AN46">
        <v>0.82259000000000004</v>
      </c>
      <c r="AO46">
        <v>0</v>
      </c>
      <c r="AP46">
        <v>2.4339</v>
      </c>
      <c r="AQ46">
        <v>14.175000000000001</v>
      </c>
      <c r="AR46">
        <v>1.6559999999999999</v>
      </c>
      <c r="AS46">
        <v>4.7081999999999997</v>
      </c>
      <c r="AT46">
        <v>18.307848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2371.2793180000008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679.18089999999995</v>
      </c>
      <c r="L47">
        <v>435.15660000000003</v>
      </c>
      <c r="M47">
        <v>92</v>
      </c>
      <c r="N47">
        <v>118.125</v>
      </c>
      <c r="O47">
        <v>61.83</v>
      </c>
      <c r="P47">
        <v>125.58750000000001</v>
      </c>
      <c r="Q47">
        <v>10.562799999999999</v>
      </c>
      <c r="R47">
        <v>42.390099999999997</v>
      </c>
      <c r="S47">
        <v>26.3901</v>
      </c>
      <c r="T47">
        <v>0</v>
      </c>
      <c r="U47">
        <v>418.77</v>
      </c>
      <c r="V47">
        <v>20.73</v>
      </c>
      <c r="W47">
        <v>46.399079999999998</v>
      </c>
      <c r="X47">
        <v>147.26089999999999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1.9245000000000001</v>
      </c>
      <c r="AF47">
        <v>0</v>
      </c>
      <c r="AG47">
        <v>43.574399999999997</v>
      </c>
      <c r="AH47">
        <v>0</v>
      </c>
      <c r="AI47">
        <v>0</v>
      </c>
      <c r="AJ47">
        <v>0</v>
      </c>
      <c r="AK47">
        <v>54.567</v>
      </c>
      <c r="AL47">
        <v>1.3944000000000001</v>
      </c>
      <c r="AM47">
        <v>0</v>
      </c>
      <c r="AN47">
        <v>0.82259000000000004</v>
      </c>
      <c r="AO47">
        <v>0</v>
      </c>
      <c r="AP47">
        <v>0</v>
      </c>
      <c r="AQ47">
        <v>0</v>
      </c>
      <c r="AR47">
        <v>1.6559999999999999</v>
      </c>
      <c r="AS47">
        <v>4.7081999999999997</v>
      </c>
      <c r="AT47">
        <v>18.962736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2351.9928060000007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639.89805799999999</v>
      </c>
      <c r="L48">
        <v>415.66919999999999</v>
      </c>
      <c r="M48">
        <v>92</v>
      </c>
      <c r="N48">
        <v>118.125</v>
      </c>
      <c r="O48">
        <v>61.83</v>
      </c>
      <c r="P48">
        <v>125.58750000000001</v>
      </c>
      <c r="Q48">
        <v>10.562799999999999</v>
      </c>
      <c r="R48">
        <v>42.390099999999997</v>
      </c>
      <c r="S48">
        <v>26.3901</v>
      </c>
      <c r="T48">
        <v>0</v>
      </c>
      <c r="U48">
        <v>418.77</v>
      </c>
      <c r="V48">
        <v>20.73</v>
      </c>
      <c r="W48">
        <v>46.399079999999998</v>
      </c>
      <c r="X48">
        <v>147.26089999999999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1.9245000000000001</v>
      </c>
      <c r="AF48">
        <v>0</v>
      </c>
      <c r="AG48">
        <v>43.574399999999997</v>
      </c>
      <c r="AH48">
        <v>0</v>
      </c>
      <c r="AI48">
        <v>0</v>
      </c>
      <c r="AJ48">
        <v>0</v>
      </c>
      <c r="AK48">
        <v>54.567</v>
      </c>
      <c r="AL48">
        <v>1.3944000000000001</v>
      </c>
      <c r="AM48">
        <v>0</v>
      </c>
      <c r="AN48">
        <v>0.82259000000000004</v>
      </c>
      <c r="AO48">
        <v>0</v>
      </c>
      <c r="AP48">
        <v>0</v>
      </c>
      <c r="AQ48">
        <v>0</v>
      </c>
      <c r="AR48">
        <v>1.6559999999999999</v>
      </c>
      <c r="AS48">
        <v>4.7081999999999997</v>
      </c>
      <c r="AT48">
        <v>20.000018000000001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2294.2598460000004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606.20849999999996</v>
      </c>
      <c r="L49">
        <v>415.66919999999999</v>
      </c>
      <c r="M49">
        <v>92</v>
      </c>
      <c r="N49">
        <v>118.125</v>
      </c>
      <c r="O49">
        <v>61.83</v>
      </c>
      <c r="P49">
        <v>125.58750000000001</v>
      </c>
      <c r="Q49">
        <v>10.562799999999999</v>
      </c>
      <c r="R49">
        <v>42.390099999999997</v>
      </c>
      <c r="S49">
        <v>26.3901</v>
      </c>
      <c r="T49">
        <v>0</v>
      </c>
      <c r="U49">
        <v>418.77</v>
      </c>
      <c r="V49">
        <v>20.73</v>
      </c>
      <c r="W49">
        <v>46.399079999999998</v>
      </c>
      <c r="X49">
        <v>147.26089999999999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1.9245000000000001</v>
      </c>
      <c r="AF49">
        <v>0</v>
      </c>
      <c r="AG49">
        <v>43.574399999999997</v>
      </c>
      <c r="AH49">
        <v>0</v>
      </c>
      <c r="AI49">
        <v>0</v>
      </c>
      <c r="AJ49">
        <v>0</v>
      </c>
      <c r="AK49">
        <v>54.567</v>
      </c>
      <c r="AL49">
        <v>1.3944000000000001</v>
      </c>
      <c r="AM49">
        <v>0</v>
      </c>
      <c r="AN49">
        <v>0.82259000000000004</v>
      </c>
      <c r="AO49">
        <v>0</v>
      </c>
      <c r="AP49">
        <v>0</v>
      </c>
      <c r="AQ49">
        <v>0</v>
      </c>
      <c r="AR49">
        <v>2.2080000000000002</v>
      </c>
      <c r="AS49">
        <v>4.5736800000000004</v>
      </c>
      <c r="AT49">
        <v>18.896944000000001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2259.8846940000003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606.20849999999996</v>
      </c>
      <c r="L50">
        <v>415.66919999999999</v>
      </c>
      <c r="M50">
        <v>92</v>
      </c>
      <c r="N50">
        <v>118.125</v>
      </c>
      <c r="O50">
        <v>61.83</v>
      </c>
      <c r="P50">
        <v>125.58750000000001</v>
      </c>
      <c r="Q50">
        <v>10.562799999999999</v>
      </c>
      <c r="R50">
        <v>42.390099999999997</v>
      </c>
      <c r="S50">
        <v>26.3901</v>
      </c>
      <c r="T50">
        <v>0</v>
      </c>
      <c r="U50">
        <v>418.77</v>
      </c>
      <c r="V50">
        <v>20.73</v>
      </c>
      <c r="W50">
        <v>46.399079999999998</v>
      </c>
      <c r="X50">
        <v>147.26089999999999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1.9245000000000001</v>
      </c>
      <c r="AF50">
        <v>0</v>
      </c>
      <c r="AG50">
        <v>43.574399999999997</v>
      </c>
      <c r="AH50">
        <v>0</v>
      </c>
      <c r="AI50">
        <v>0</v>
      </c>
      <c r="AJ50">
        <v>0</v>
      </c>
      <c r="AK50">
        <v>54.567</v>
      </c>
      <c r="AL50">
        <v>1.3944000000000001</v>
      </c>
      <c r="AM50">
        <v>0</v>
      </c>
      <c r="AN50">
        <v>0.82259000000000004</v>
      </c>
      <c r="AO50">
        <v>0</v>
      </c>
      <c r="AP50">
        <v>0</v>
      </c>
      <c r="AQ50">
        <v>0</v>
      </c>
      <c r="AR50">
        <v>2.2080000000000002</v>
      </c>
      <c r="AS50">
        <v>4.5736800000000004</v>
      </c>
      <c r="AT50">
        <v>16.35586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2257.3436100000004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606.20849999999996</v>
      </c>
      <c r="L51">
        <v>415.66919999999999</v>
      </c>
      <c r="M51">
        <v>92</v>
      </c>
      <c r="N51">
        <v>118.125</v>
      </c>
      <c r="O51">
        <v>61.83</v>
      </c>
      <c r="P51">
        <v>125.58750000000001</v>
      </c>
      <c r="Q51">
        <v>10.4617</v>
      </c>
      <c r="R51">
        <v>42.390099999999997</v>
      </c>
      <c r="S51">
        <v>26.3901</v>
      </c>
      <c r="T51">
        <v>0</v>
      </c>
      <c r="U51">
        <v>418.77</v>
      </c>
      <c r="V51">
        <v>20.73</v>
      </c>
      <c r="W51">
        <v>46.399079999999998</v>
      </c>
      <c r="X51">
        <v>147.26089999999999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1.9245000000000001</v>
      </c>
      <c r="AF51">
        <v>0</v>
      </c>
      <c r="AG51">
        <v>43.574399999999997</v>
      </c>
      <c r="AH51">
        <v>0</v>
      </c>
      <c r="AI51">
        <v>0</v>
      </c>
      <c r="AJ51">
        <v>0</v>
      </c>
      <c r="AK51">
        <v>54.567</v>
      </c>
      <c r="AL51">
        <v>1.3944000000000001</v>
      </c>
      <c r="AM51">
        <v>0</v>
      </c>
      <c r="AN51">
        <v>0.82259000000000004</v>
      </c>
      <c r="AO51">
        <v>0</v>
      </c>
      <c r="AP51">
        <v>0.51239999999999997</v>
      </c>
      <c r="AQ51">
        <v>0</v>
      </c>
      <c r="AR51">
        <v>2.2080000000000002</v>
      </c>
      <c r="AS51">
        <v>4.5736800000000004</v>
      </c>
      <c r="AT51">
        <v>20.000018000000001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2261.3990680000006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545.11</v>
      </c>
      <c r="L52">
        <v>415.66919999999999</v>
      </c>
      <c r="M52">
        <v>92</v>
      </c>
      <c r="N52">
        <v>118.125</v>
      </c>
      <c r="O52">
        <v>61.83</v>
      </c>
      <c r="P52">
        <v>125.58750000000001</v>
      </c>
      <c r="Q52">
        <v>10.4617</v>
      </c>
      <c r="R52">
        <v>42.390099999999997</v>
      </c>
      <c r="S52">
        <v>26.3901</v>
      </c>
      <c r="T52">
        <v>0</v>
      </c>
      <c r="U52">
        <v>418.77</v>
      </c>
      <c r="V52">
        <v>20.73</v>
      </c>
      <c r="W52">
        <v>46.399079999999998</v>
      </c>
      <c r="X52">
        <v>147.26089999999999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1.9245000000000001</v>
      </c>
      <c r="AF52">
        <v>0</v>
      </c>
      <c r="AG52">
        <v>43.574399999999997</v>
      </c>
      <c r="AH52">
        <v>0</v>
      </c>
      <c r="AI52">
        <v>0</v>
      </c>
      <c r="AJ52">
        <v>0</v>
      </c>
      <c r="AK52">
        <v>54.567</v>
      </c>
      <c r="AL52">
        <v>1.3944000000000001</v>
      </c>
      <c r="AM52">
        <v>0</v>
      </c>
      <c r="AN52">
        <v>0.82259000000000004</v>
      </c>
      <c r="AO52">
        <v>0</v>
      </c>
      <c r="AP52">
        <v>0.51239999999999997</v>
      </c>
      <c r="AQ52">
        <v>0</v>
      </c>
      <c r="AR52">
        <v>2.2080000000000002</v>
      </c>
      <c r="AS52">
        <v>4.5736800000000004</v>
      </c>
      <c r="AT52">
        <v>20.000018000000001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2200.3005680000006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495.11</v>
      </c>
      <c r="L53">
        <v>380.28339999999997</v>
      </c>
      <c r="M53">
        <v>92</v>
      </c>
      <c r="N53">
        <v>118.125</v>
      </c>
      <c r="O53">
        <v>61.83</v>
      </c>
      <c r="P53">
        <v>125.58750000000001</v>
      </c>
      <c r="Q53">
        <v>9.7917000000000005</v>
      </c>
      <c r="R53">
        <v>37.622999999999998</v>
      </c>
      <c r="S53">
        <v>23.740064</v>
      </c>
      <c r="T53">
        <v>0</v>
      </c>
      <c r="U53">
        <v>418.77</v>
      </c>
      <c r="V53">
        <v>20.73</v>
      </c>
      <c r="W53">
        <v>46.399079999999998</v>
      </c>
      <c r="X53">
        <v>147.26089999999999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1.9245000000000001</v>
      </c>
      <c r="AF53">
        <v>0</v>
      </c>
      <c r="AG53">
        <v>43.574399999999997</v>
      </c>
      <c r="AH53">
        <v>0</v>
      </c>
      <c r="AI53">
        <v>0</v>
      </c>
      <c r="AJ53">
        <v>0</v>
      </c>
      <c r="AK53">
        <v>54.567</v>
      </c>
      <c r="AL53">
        <v>1.3944000000000001</v>
      </c>
      <c r="AM53">
        <v>0</v>
      </c>
      <c r="AN53">
        <v>0.82259000000000004</v>
      </c>
      <c r="AO53">
        <v>0</v>
      </c>
      <c r="AP53">
        <v>0.51239999999999997</v>
      </c>
      <c r="AQ53">
        <v>0</v>
      </c>
      <c r="AR53">
        <v>2.2080000000000002</v>
      </c>
      <c r="AS53">
        <v>4.5736800000000004</v>
      </c>
      <c r="AT53">
        <v>20.000018000000001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2106.8276320000004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445.11</v>
      </c>
      <c r="L54">
        <v>330.28339999999997</v>
      </c>
      <c r="M54">
        <v>92</v>
      </c>
      <c r="N54">
        <v>118.125</v>
      </c>
      <c r="O54">
        <v>61.83</v>
      </c>
      <c r="P54">
        <v>125.58750000000001</v>
      </c>
      <c r="Q54">
        <v>9.7917000000000005</v>
      </c>
      <c r="R54">
        <v>37.622999999999998</v>
      </c>
      <c r="S54">
        <v>23.687000000000001</v>
      </c>
      <c r="T54">
        <v>0</v>
      </c>
      <c r="U54">
        <v>418.77</v>
      </c>
      <c r="V54">
        <v>20.73</v>
      </c>
      <c r="W54">
        <v>46.399079999999998</v>
      </c>
      <c r="X54">
        <v>147.26089999999999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1.9245000000000001</v>
      </c>
      <c r="AF54">
        <v>0</v>
      </c>
      <c r="AG54">
        <v>43.574399999999997</v>
      </c>
      <c r="AH54">
        <v>0</v>
      </c>
      <c r="AI54">
        <v>0</v>
      </c>
      <c r="AJ54">
        <v>0</v>
      </c>
      <c r="AK54">
        <v>54.567</v>
      </c>
      <c r="AL54">
        <v>1.3944000000000001</v>
      </c>
      <c r="AM54">
        <v>0</v>
      </c>
      <c r="AN54">
        <v>0.82259000000000004</v>
      </c>
      <c r="AO54">
        <v>0</v>
      </c>
      <c r="AP54">
        <v>0.51239999999999997</v>
      </c>
      <c r="AQ54">
        <v>0</v>
      </c>
      <c r="AR54">
        <v>2.2080000000000002</v>
      </c>
      <c r="AS54">
        <v>4.5736800000000004</v>
      </c>
      <c r="AT54">
        <v>20.000018000000001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2006.7745679999998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380.11</v>
      </c>
      <c r="L55">
        <v>280.28339999999997</v>
      </c>
      <c r="M55">
        <v>92</v>
      </c>
      <c r="N55">
        <v>118.125</v>
      </c>
      <c r="O55">
        <v>61.83</v>
      </c>
      <c r="P55">
        <v>125.58750000000001</v>
      </c>
      <c r="Q55">
        <v>8.8734459999999995</v>
      </c>
      <c r="R55">
        <v>31.767700000000001</v>
      </c>
      <c r="S55">
        <v>21.12678</v>
      </c>
      <c r="T55">
        <v>0</v>
      </c>
      <c r="U55">
        <v>418.77</v>
      </c>
      <c r="V55">
        <v>20.73</v>
      </c>
      <c r="W55">
        <v>46.399079999999998</v>
      </c>
      <c r="X55">
        <v>147.26089999999999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1.9245000000000001</v>
      </c>
      <c r="AF55">
        <v>0</v>
      </c>
      <c r="AG55">
        <v>43.574399999999997</v>
      </c>
      <c r="AH55">
        <v>0</v>
      </c>
      <c r="AI55">
        <v>0</v>
      </c>
      <c r="AJ55">
        <v>0</v>
      </c>
      <c r="AK55">
        <v>54.567</v>
      </c>
      <c r="AL55">
        <v>1.3944000000000001</v>
      </c>
      <c r="AM55">
        <v>0</v>
      </c>
      <c r="AN55">
        <v>0.82259000000000004</v>
      </c>
      <c r="AO55">
        <v>0</v>
      </c>
      <c r="AP55">
        <v>0.51239999999999997</v>
      </c>
      <c r="AQ55">
        <v>0</v>
      </c>
      <c r="AR55">
        <v>2.2080000000000002</v>
      </c>
      <c r="AS55">
        <v>4.5736800000000004</v>
      </c>
      <c r="AT55">
        <v>20.000018000000001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1882.4407940000001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380.11</v>
      </c>
      <c r="L56">
        <v>240.5</v>
      </c>
      <c r="M56">
        <v>92</v>
      </c>
      <c r="N56">
        <v>118.125</v>
      </c>
      <c r="O56">
        <v>61.83</v>
      </c>
      <c r="P56">
        <v>125.58750000000001</v>
      </c>
      <c r="Q56">
        <v>7.34</v>
      </c>
      <c r="R56">
        <v>31.005299999999998</v>
      </c>
      <c r="S56">
        <v>16.006188000000002</v>
      </c>
      <c r="T56">
        <v>0</v>
      </c>
      <c r="U56">
        <v>418.77</v>
      </c>
      <c r="V56">
        <v>20.73</v>
      </c>
      <c r="W56">
        <v>46.399079999999998</v>
      </c>
      <c r="X56">
        <v>147.26089999999999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1.9245000000000001</v>
      </c>
      <c r="AF56">
        <v>0</v>
      </c>
      <c r="AG56">
        <v>43.574399999999997</v>
      </c>
      <c r="AH56">
        <v>0</v>
      </c>
      <c r="AI56">
        <v>0</v>
      </c>
      <c r="AJ56">
        <v>0</v>
      </c>
      <c r="AK56">
        <v>54.567</v>
      </c>
      <c r="AL56">
        <v>1.3944000000000001</v>
      </c>
      <c r="AM56">
        <v>0</v>
      </c>
      <c r="AN56">
        <v>0.82259000000000004</v>
      </c>
      <c r="AO56">
        <v>0</v>
      </c>
      <c r="AP56">
        <v>0.51239999999999997</v>
      </c>
      <c r="AQ56">
        <v>0</v>
      </c>
      <c r="AR56">
        <v>2.2080000000000002</v>
      </c>
      <c r="AS56">
        <v>4.5736800000000004</v>
      </c>
      <c r="AT56">
        <v>20.000018000000001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1835.2409560000001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380.11</v>
      </c>
      <c r="L57">
        <v>240.5</v>
      </c>
      <c r="M57">
        <v>92</v>
      </c>
      <c r="N57">
        <v>118.125</v>
      </c>
      <c r="O57">
        <v>61.83</v>
      </c>
      <c r="P57">
        <v>125.58750000000001</v>
      </c>
      <c r="Q57">
        <v>7.34</v>
      </c>
      <c r="R57">
        <v>34.214007000000002</v>
      </c>
      <c r="S57">
        <v>19.096499999999999</v>
      </c>
      <c r="T57">
        <v>0</v>
      </c>
      <c r="U57">
        <v>418.77</v>
      </c>
      <c r="V57">
        <v>20.73</v>
      </c>
      <c r="W57">
        <v>46.399079999999998</v>
      </c>
      <c r="X57">
        <v>147.26089999999999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1.9245000000000001</v>
      </c>
      <c r="AF57">
        <v>0</v>
      </c>
      <c r="AG57">
        <v>43.574399999999997</v>
      </c>
      <c r="AH57">
        <v>0</v>
      </c>
      <c r="AI57">
        <v>0</v>
      </c>
      <c r="AJ57">
        <v>0</v>
      </c>
      <c r="AK57">
        <v>54.567</v>
      </c>
      <c r="AL57">
        <v>1.3944000000000001</v>
      </c>
      <c r="AM57">
        <v>0</v>
      </c>
      <c r="AN57">
        <v>0.82259000000000004</v>
      </c>
      <c r="AO57">
        <v>0</v>
      </c>
      <c r="AP57">
        <v>0.51239999999999997</v>
      </c>
      <c r="AQ57">
        <v>0</v>
      </c>
      <c r="AR57">
        <v>2.2080000000000002</v>
      </c>
      <c r="AS57">
        <v>4.5736800000000004</v>
      </c>
      <c r="AT57">
        <v>20.000018000000001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1841.5399750000001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380.11</v>
      </c>
      <c r="L58">
        <v>240.5</v>
      </c>
      <c r="M58">
        <v>92</v>
      </c>
      <c r="N58">
        <v>118.125</v>
      </c>
      <c r="O58">
        <v>61.83</v>
      </c>
      <c r="P58">
        <v>125.58750000000001</v>
      </c>
      <c r="Q58">
        <v>7.34</v>
      </c>
      <c r="R58">
        <v>37.516886</v>
      </c>
      <c r="S58">
        <v>19.096499999999999</v>
      </c>
      <c r="T58">
        <v>0</v>
      </c>
      <c r="U58">
        <v>418.77</v>
      </c>
      <c r="V58">
        <v>20.73</v>
      </c>
      <c r="W58">
        <v>46.399079999999998</v>
      </c>
      <c r="X58">
        <v>147.26089999999999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1.9245000000000001</v>
      </c>
      <c r="AF58">
        <v>0</v>
      </c>
      <c r="AG58">
        <v>43.574399999999997</v>
      </c>
      <c r="AH58">
        <v>0</v>
      </c>
      <c r="AI58">
        <v>0</v>
      </c>
      <c r="AJ58">
        <v>0</v>
      </c>
      <c r="AK58">
        <v>54.567</v>
      </c>
      <c r="AL58">
        <v>1.3944000000000001</v>
      </c>
      <c r="AM58">
        <v>0</v>
      </c>
      <c r="AN58">
        <v>0.82259000000000004</v>
      </c>
      <c r="AO58">
        <v>0</v>
      </c>
      <c r="AP58">
        <v>0.51239999999999997</v>
      </c>
      <c r="AQ58">
        <v>0</v>
      </c>
      <c r="AR58">
        <v>2.2080000000000002</v>
      </c>
      <c r="AS58">
        <v>4.5736800000000004</v>
      </c>
      <c r="AT58">
        <v>20.000018000000001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1844.8428540000002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380.11</v>
      </c>
      <c r="L59">
        <v>240.5</v>
      </c>
      <c r="M59">
        <v>92</v>
      </c>
      <c r="N59">
        <v>118.125</v>
      </c>
      <c r="O59">
        <v>61.83</v>
      </c>
      <c r="P59">
        <v>125.58750000000001</v>
      </c>
      <c r="Q59">
        <v>8.5</v>
      </c>
      <c r="R59">
        <v>37.622999999999998</v>
      </c>
      <c r="S59">
        <v>19.096499999999999</v>
      </c>
      <c r="T59">
        <v>0</v>
      </c>
      <c r="U59">
        <v>418.77</v>
      </c>
      <c r="V59">
        <v>20.73</v>
      </c>
      <c r="W59">
        <v>46.399079999999998</v>
      </c>
      <c r="X59">
        <v>147.26089999999999</v>
      </c>
      <c r="Y59">
        <v>0</v>
      </c>
      <c r="Z59">
        <v>0</v>
      </c>
      <c r="AA59">
        <v>0</v>
      </c>
      <c r="AB59">
        <v>3.3325</v>
      </c>
      <c r="AC59">
        <v>0</v>
      </c>
      <c r="AD59">
        <v>0</v>
      </c>
      <c r="AE59">
        <v>1.9245000000000001</v>
      </c>
      <c r="AF59">
        <v>0</v>
      </c>
      <c r="AG59">
        <v>43.574399999999997</v>
      </c>
      <c r="AH59">
        <v>0</v>
      </c>
      <c r="AI59">
        <v>0</v>
      </c>
      <c r="AJ59">
        <v>0</v>
      </c>
      <c r="AK59">
        <v>54.567</v>
      </c>
      <c r="AL59">
        <v>1.3944000000000001</v>
      </c>
      <c r="AM59">
        <v>0</v>
      </c>
      <c r="AN59">
        <v>0.82259000000000004</v>
      </c>
      <c r="AO59">
        <v>0</v>
      </c>
      <c r="AP59">
        <v>0.51239999999999997</v>
      </c>
      <c r="AQ59">
        <v>14.175000000000001</v>
      </c>
      <c r="AR59">
        <v>4.4160000000000004</v>
      </c>
      <c r="AS59">
        <v>24.75168</v>
      </c>
      <c r="AT59">
        <v>20.000018000000001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1886.0024680000001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380.11</v>
      </c>
      <c r="L60">
        <v>240.5</v>
      </c>
      <c r="M60">
        <v>92</v>
      </c>
      <c r="N60">
        <v>118.125</v>
      </c>
      <c r="O60">
        <v>61.83</v>
      </c>
      <c r="P60">
        <v>125.58750000000001</v>
      </c>
      <c r="Q60">
        <v>8.5</v>
      </c>
      <c r="R60">
        <v>37.622999999999998</v>
      </c>
      <c r="S60">
        <v>19.096499999999999</v>
      </c>
      <c r="T60">
        <v>0</v>
      </c>
      <c r="U60">
        <v>418.77</v>
      </c>
      <c r="V60">
        <v>20.73</v>
      </c>
      <c r="W60">
        <v>46.399079999999998</v>
      </c>
      <c r="X60">
        <v>147.26089999999999</v>
      </c>
      <c r="Y60">
        <v>0</v>
      </c>
      <c r="Z60">
        <v>0</v>
      </c>
      <c r="AA60">
        <v>0</v>
      </c>
      <c r="AB60">
        <v>3.3325</v>
      </c>
      <c r="AC60">
        <v>0</v>
      </c>
      <c r="AD60">
        <v>0</v>
      </c>
      <c r="AE60">
        <v>1.9245000000000001</v>
      </c>
      <c r="AF60">
        <v>0</v>
      </c>
      <c r="AG60">
        <v>43.574399999999997</v>
      </c>
      <c r="AH60">
        <v>0</v>
      </c>
      <c r="AI60">
        <v>0</v>
      </c>
      <c r="AJ60">
        <v>0</v>
      </c>
      <c r="AK60">
        <v>54.567</v>
      </c>
      <c r="AL60">
        <v>1.3944000000000001</v>
      </c>
      <c r="AM60">
        <v>0</v>
      </c>
      <c r="AN60">
        <v>0.82259000000000004</v>
      </c>
      <c r="AO60">
        <v>0</v>
      </c>
      <c r="AP60">
        <v>0.51239999999999997</v>
      </c>
      <c r="AQ60">
        <v>14.175000000000001</v>
      </c>
      <c r="AR60">
        <v>39.744</v>
      </c>
      <c r="AS60">
        <v>24.75168</v>
      </c>
      <c r="AT60">
        <v>20.000018000000001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1921.3304680000001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380.11</v>
      </c>
      <c r="L61">
        <v>240.5</v>
      </c>
      <c r="M61">
        <v>92</v>
      </c>
      <c r="N61">
        <v>118.125</v>
      </c>
      <c r="O61">
        <v>61.83</v>
      </c>
      <c r="P61">
        <v>125.58750000000001</v>
      </c>
      <c r="Q61">
        <v>8.5</v>
      </c>
      <c r="R61">
        <v>37.622999999999998</v>
      </c>
      <c r="S61">
        <v>19.096499999999999</v>
      </c>
      <c r="T61">
        <v>0</v>
      </c>
      <c r="U61">
        <v>418.77</v>
      </c>
      <c r="V61">
        <v>20.73</v>
      </c>
      <c r="W61">
        <v>46.399079999999998</v>
      </c>
      <c r="X61">
        <v>147.26089999999999</v>
      </c>
      <c r="Y61">
        <v>0</v>
      </c>
      <c r="Z61">
        <v>0</v>
      </c>
      <c r="AA61">
        <v>0</v>
      </c>
      <c r="AB61">
        <v>3.3325</v>
      </c>
      <c r="AC61">
        <v>0</v>
      </c>
      <c r="AD61">
        <v>0</v>
      </c>
      <c r="AE61">
        <v>1.9245000000000001</v>
      </c>
      <c r="AF61">
        <v>0</v>
      </c>
      <c r="AG61">
        <v>43.574399999999997</v>
      </c>
      <c r="AH61">
        <v>0</v>
      </c>
      <c r="AI61">
        <v>0</v>
      </c>
      <c r="AJ61">
        <v>0</v>
      </c>
      <c r="AK61">
        <v>54.567</v>
      </c>
      <c r="AL61">
        <v>1.3944000000000001</v>
      </c>
      <c r="AM61">
        <v>0</v>
      </c>
      <c r="AN61">
        <v>0.82259000000000004</v>
      </c>
      <c r="AO61">
        <v>0</v>
      </c>
      <c r="AP61">
        <v>0.51239999999999997</v>
      </c>
      <c r="AQ61">
        <v>14.175000000000001</v>
      </c>
      <c r="AR61">
        <v>39.744</v>
      </c>
      <c r="AS61">
        <v>24.75168</v>
      </c>
      <c r="AT61">
        <v>20.000018000000001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1921.3304680000001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380.11</v>
      </c>
      <c r="L62">
        <v>240.5</v>
      </c>
      <c r="M62">
        <v>92</v>
      </c>
      <c r="N62">
        <v>118.125</v>
      </c>
      <c r="O62">
        <v>61.83</v>
      </c>
      <c r="P62">
        <v>125.58750000000001</v>
      </c>
      <c r="Q62">
        <v>8.5</v>
      </c>
      <c r="R62">
        <v>37.622999999999998</v>
      </c>
      <c r="S62">
        <v>19.096499999999999</v>
      </c>
      <c r="T62">
        <v>0</v>
      </c>
      <c r="U62">
        <v>418.77</v>
      </c>
      <c r="V62">
        <v>20.73</v>
      </c>
      <c r="W62">
        <v>46.399079999999998</v>
      </c>
      <c r="X62">
        <v>147.26089999999999</v>
      </c>
      <c r="Y62">
        <v>0</v>
      </c>
      <c r="Z62">
        <v>0</v>
      </c>
      <c r="AA62">
        <v>0</v>
      </c>
      <c r="AB62">
        <v>3.3325</v>
      </c>
      <c r="AC62">
        <v>0</v>
      </c>
      <c r="AD62">
        <v>0</v>
      </c>
      <c r="AE62">
        <v>1.9245000000000001</v>
      </c>
      <c r="AF62">
        <v>0</v>
      </c>
      <c r="AG62">
        <v>43.574399999999997</v>
      </c>
      <c r="AH62">
        <v>0</v>
      </c>
      <c r="AI62">
        <v>0</v>
      </c>
      <c r="AJ62">
        <v>0</v>
      </c>
      <c r="AK62">
        <v>54.567</v>
      </c>
      <c r="AL62">
        <v>1.3944000000000001</v>
      </c>
      <c r="AM62">
        <v>0</v>
      </c>
      <c r="AN62">
        <v>0.82259000000000004</v>
      </c>
      <c r="AO62">
        <v>0</v>
      </c>
      <c r="AP62">
        <v>0.51239999999999997</v>
      </c>
      <c r="AQ62">
        <v>28.35</v>
      </c>
      <c r="AR62">
        <v>3.8639999999999999</v>
      </c>
      <c r="AS62">
        <v>24.75168</v>
      </c>
      <c r="AT62">
        <v>20.000018000000001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1899.6254680000002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380.11</v>
      </c>
      <c r="L63">
        <v>243.261022</v>
      </c>
      <c r="M63">
        <v>92</v>
      </c>
      <c r="N63">
        <v>118.125</v>
      </c>
      <c r="O63">
        <v>61.83</v>
      </c>
      <c r="P63">
        <v>125.58750000000001</v>
      </c>
      <c r="Q63">
        <v>9.7917000000000005</v>
      </c>
      <c r="R63">
        <v>37.622999999999998</v>
      </c>
      <c r="S63">
        <v>23.687000000000001</v>
      </c>
      <c r="T63">
        <v>0</v>
      </c>
      <c r="U63">
        <v>418.77</v>
      </c>
      <c r="V63">
        <v>20.73</v>
      </c>
      <c r="W63">
        <v>46.399079999999998</v>
      </c>
      <c r="X63">
        <v>147.26089999999999</v>
      </c>
      <c r="Y63">
        <v>0</v>
      </c>
      <c r="Z63">
        <v>0</v>
      </c>
      <c r="AA63">
        <v>0</v>
      </c>
      <c r="AB63">
        <v>3.3325</v>
      </c>
      <c r="AC63">
        <v>0</v>
      </c>
      <c r="AD63">
        <v>0</v>
      </c>
      <c r="AE63">
        <v>1.9245000000000001</v>
      </c>
      <c r="AF63">
        <v>8.8740000000000006</v>
      </c>
      <c r="AG63">
        <v>43.574399999999997</v>
      </c>
      <c r="AH63">
        <v>0</v>
      </c>
      <c r="AI63">
        <v>0</v>
      </c>
      <c r="AJ63">
        <v>0</v>
      </c>
      <c r="AK63">
        <v>54.567</v>
      </c>
      <c r="AL63">
        <v>1.3944000000000001</v>
      </c>
      <c r="AM63">
        <v>0</v>
      </c>
      <c r="AN63">
        <v>0.82259000000000004</v>
      </c>
      <c r="AO63">
        <v>0</v>
      </c>
      <c r="AP63">
        <v>0.51239999999999997</v>
      </c>
      <c r="AQ63">
        <v>28.35</v>
      </c>
      <c r="AR63">
        <v>2.2080000000000002</v>
      </c>
      <c r="AS63">
        <v>24.75168</v>
      </c>
      <c r="AT63">
        <v>20.000018000000001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1915.48669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380.11</v>
      </c>
      <c r="L64">
        <v>243.2834</v>
      </c>
      <c r="M64">
        <v>92</v>
      </c>
      <c r="N64">
        <v>118.125</v>
      </c>
      <c r="O64">
        <v>61.83</v>
      </c>
      <c r="P64">
        <v>125.58750000000001</v>
      </c>
      <c r="Q64">
        <v>9.7917000000000005</v>
      </c>
      <c r="R64">
        <v>37.622999999999998</v>
      </c>
      <c r="S64">
        <v>23.687000000000001</v>
      </c>
      <c r="T64">
        <v>0</v>
      </c>
      <c r="U64">
        <v>418.77</v>
      </c>
      <c r="V64">
        <v>20.73</v>
      </c>
      <c r="W64">
        <v>46.399079999999998</v>
      </c>
      <c r="X64">
        <v>147.26089999999999</v>
      </c>
      <c r="Y64">
        <v>0</v>
      </c>
      <c r="Z64">
        <v>0</v>
      </c>
      <c r="AA64">
        <v>0</v>
      </c>
      <c r="AB64">
        <v>3.3325</v>
      </c>
      <c r="AC64">
        <v>0</v>
      </c>
      <c r="AD64">
        <v>0</v>
      </c>
      <c r="AE64">
        <v>1.9245000000000001</v>
      </c>
      <c r="AF64">
        <v>8.8740000000000006</v>
      </c>
      <c r="AG64">
        <v>43.574399999999997</v>
      </c>
      <c r="AH64">
        <v>0</v>
      </c>
      <c r="AI64">
        <v>0</v>
      </c>
      <c r="AJ64">
        <v>0</v>
      </c>
      <c r="AK64">
        <v>54.567</v>
      </c>
      <c r="AL64">
        <v>1.3944000000000001</v>
      </c>
      <c r="AM64">
        <v>0</v>
      </c>
      <c r="AN64">
        <v>0.82259000000000004</v>
      </c>
      <c r="AO64">
        <v>0</v>
      </c>
      <c r="AP64">
        <v>0.51239999999999997</v>
      </c>
      <c r="AQ64">
        <v>42.524999999999999</v>
      </c>
      <c r="AR64">
        <v>2.2080000000000002</v>
      </c>
      <c r="AS64">
        <v>24.75168</v>
      </c>
      <c r="AT64">
        <v>20.000018000000001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1929.6840680000003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380.11</v>
      </c>
      <c r="L65">
        <v>280.28339999999997</v>
      </c>
      <c r="M65">
        <v>92</v>
      </c>
      <c r="N65">
        <v>118.125</v>
      </c>
      <c r="O65">
        <v>61.83</v>
      </c>
      <c r="P65">
        <v>125.58750000000001</v>
      </c>
      <c r="Q65">
        <v>9.7917000000000005</v>
      </c>
      <c r="R65">
        <v>42.390099999999997</v>
      </c>
      <c r="S65">
        <v>23.687000000000001</v>
      </c>
      <c r="T65">
        <v>0</v>
      </c>
      <c r="U65">
        <v>418.77</v>
      </c>
      <c r="V65">
        <v>20.73</v>
      </c>
      <c r="W65">
        <v>46.399079999999998</v>
      </c>
      <c r="X65">
        <v>147.26089999999999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1.9245000000000001</v>
      </c>
      <c r="AF65">
        <v>8.8740000000000006</v>
      </c>
      <c r="AG65">
        <v>43.574399999999997</v>
      </c>
      <c r="AH65">
        <v>0</v>
      </c>
      <c r="AI65">
        <v>0</v>
      </c>
      <c r="AJ65">
        <v>0</v>
      </c>
      <c r="AK65">
        <v>54.567</v>
      </c>
      <c r="AL65">
        <v>1.3944000000000001</v>
      </c>
      <c r="AM65">
        <v>0</v>
      </c>
      <c r="AN65">
        <v>0.82259000000000004</v>
      </c>
      <c r="AO65">
        <v>0</v>
      </c>
      <c r="AP65">
        <v>0.51239999999999997</v>
      </c>
      <c r="AQ65">
        <v>42.524999999999999</v>
      </c>
      <c r="AR65">
        <v>2.2080000000000002</v>
      </c>
      <c r="AS65">
        <v>4.5736800000000004</v>
      </c>
      <c r="AT65">
        <v>20.000018000000001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1947.940668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380.11</v>
      </c>
      <c r="L66">
        <v>280.28339999999997</v>
      </c>
      <c r="M66">
        <v>92</v>
      </c>
      <c r="N66">
        <v>118.125</v>
      </c>
      <c r="O66">
        <v>61.83</v>
      </c>
      <c r="P66">
        <v>125.58750000000001</v>
      </c>
      <c r="Q66">
        <v>9.7917000000000005</v>
      </c>
      <c r="R66">
        <v>42.390099999999997</v>
      </c>
      <c r="S66">
        <v>23.687000000000001</v>
      </c>
      <c r="T66">
        <v>0</v>
      </c>
      <c r="U66">
        <v>418.77</v>
      </c>
      <c r="V66">
        <v>20.73</v>
      </c>
      <c r="W66">
        <v>46.399079999999998</v>
      </c>
      <c r="X66">
        <v>147.26089999999999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1.9245000000000001</v>
      </c>
      <c r="AF66">
        <v>8.8740000000000006</v>
      </c>
      <c r="AG66">
        <v>43.574399999999997</v>
      </c>
      <c r="AH66">
        <v>0</v>
      </c>
      <c r="AI66">
        <v>0</v>
      </c>
      <c r="AJ66">
        <v>0</v>
      </c>
      <c r="AK66">
        <v>54.567</v>
      </c>
      <c r="AL66">
        <v>1.3944000000000001</v>
      </c>
      <c r="AM66">
        <v>0</v>
      </c>
      <c r="AN66">
        <v>0.82259000000000004</v>
      </c>
      <c r="AO66">
        <v>0</v>
      </c>
      <c r="AP66">
        <v>0.51239999999999997</v>
      </c>
      <c r="AQ66">
        <v>42.524999999999999</v>
      </c>
      <c r="AR66">
        <v>2.2080000000000002</v>
      </c>
      <c r="AS66">
        <v>4.5736800000000004</v>
      </c>
      <c r="AT66">
        <v>20.000018000000001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1947.940668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380.11</v>
      </c>
      <c r="L67">
        <v>315.28339999999997</v>
      </c>
      <c r="M67">
        <v>92</v>
      </c>
      <c r="N67">
        <v>118.125</v>
      </c>
      <c r="O67">
        <v>61.83</v>
      </c>
      <c r="P67">
        <v>125.58750000000001</v>
      </c>
      <c r="Q67">
        <v>0</v>
      </c>
      <c r="R67">
        <v>42.390099999999997</v>
      </c>
      <c r="S67">
        <v>23.687000000000001</v>
      </c>
      <c r="T67">
        <v>0</v>
      </c>
      <c r="U67">
        <v>418.77</v>
      </c>
      <c r="V67">
        <v>20.73</v>
      </c>
      <c r="W67">
        <v>46.399079999999998</v>
      </c>
      <c r="X67">
        <v>147.26089999999999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1.9245000000000001</v>
      </c>
      <c r="AF67">
        <v>8.8740000000000006</v>
      </c>
      <c r="AG67">
        <v>43.574399999999997</v>
      </c>
      <c r="AH67">
        <v>0</v>
      </c>
      <c r="AI67">
        <v>0</v>
      </c>
      <c r="AJ67">
        <v>0</v>
      </c>
      <c r="AK67">
        <v>54.567</v>
      </c>
      <c r="AL67">
        <v>1.3944000000000001</v>
      </c>
      <c r="AM67">
        <v>0</v>
      </c>
      <c r="AN67">
        <v>0.82259000000000004</v>
      </c>
      <c r="AO67">
        <v>0</v>
      </c>
      <c r="AP67">
        <v>0.51239999999999997</v>
      </c>
      <c r="AQ67">
        <v>42.524999999999999</v>
      </c>
      <c r="AR67">
        <v>2.2080000000000002</v>
      </c>
      <c r="AS67">
        <v>4.5736800000000004</v>
      </c>
      <c r="AT67">
        <v>20.000018000000001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1973.148968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445.11</v>
      </c>
      <c r="L68">
        <v>315.28339999999997</v>
      </c>
      <c r="M68">
        <v>92</v>
      </c>
      <c r="N68">
        <v>118.125</v>
      </c>
      <c r="O68">
        <v>61.83</v>
      </c>
      <c r="P68">
        <v>125.58750000000001</v>
      </c>
      <c r="Q68">
        <v>0</v>
      </c>
      <c r="R68">
        <v>42.390099999999997</v>
      </c>
      <c r="S68">
        <v>23.687000000000001</v>
      </c>
      <c r="T68">
        <v>0</v>
      </c>
      <c r="U68">
        <v>418.77</v>
      </c>
      <c r="V68">
        <v>20.73</v>
      </c>
      <c r="W68">
        <v>46.399079999999998</v>
      </c>
      <c r="X68">
        <v>147.26089999999999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1.9245000000000001</v>
      </c>
      <c r="AF68">
        <v>8.8740000000000006</v>
      </c>
      <c r="AG68">
        <v>43.574399999999997</v>
      </c>
      <c r="AH68">
        <v>0</v>
      </c>
      <c r="AI68">
        <v>0</v>
      </c>
      <c r="AJ68">
        <v>0</v>
      </c>
      <c r="AK68">
        <v>54.567</v>
      </c>
      <c r="AL68">
        <v>1.3944000000000001</v>
      </c>
      <c r="AM68">
        <v>0</v>
      </c>
      <c r="AN68">
        <v>0.82259000000000004</v>
      </c>
      <c r="AO68">
        <v>0</v>
      </c>
      <c r="AP68">
        <v>0.51239999999999997</v>
      </c>
      <c r="AQ68">
        <v>42.524999999999999</v>
      </c>
      <c r="AR68">
        <v>2.2080000000000002</v>
      </c>
      <c r="AS68">
        <v>4.5736800000000004</v>
      </c>
      <c r="AT68">
        <v>20.000018000000001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2038.148968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461.45498700000002</v>
      </c>
      <c r="L69">
        <v>350.68678999999997</v>
      </c>
      <c r="M69">
        <v>92</v>
      </c>
      <c r="N69">
        <v>118.125</v>
      </c>
      <c r="O69">
        <v>61.83</v>
      </c>
      <c r="P69">
        <v>125.58750000000001</v>
      </c>
      <c r="Q69">
        <v>0</v>
      </c>
      <c r="R69">
        <v>42.390099999999997</v>
      </c>
      <c r="S69">
        <v>23.687000000000001</v>
      </c>
      <c r="T69">
        <v>0</v>
      </c>
      <c r="U69">
        <v>418.77</v>
      </c>
      <c r="V69">
        <v>20.73</v>
      </c>
      <c r="W69">
        <v>46.399079999999998</v>
      </c>
      <c r="X69">
        <v>147.26089999999999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1.9245000000000001</v>
      </c>
      <c r="AF69">
        <v>8.8740000000000006</v>
      </c>
      <c r="AG69">
        <v>43.574399999999997</v>
      </c>
      <c r="AH69">
        <v>20.265799999999999</v>
      </c>
      <c r="AI69">
        <v>0</v>
      </c>
      <c r="AJ69">
        <v>0</v>
      </c>
      <c r="AK69">
        <v>54.567</v>
      </c>
      <c r="AL69">
        <v>1.3944000000000001</v>
      </c>
      <c r="AM69">
        <v>0</v>
      </c>
      <c r="AN69">
        <v>0.82259000000000004</v>
      </c>
      <c r="AO69">
        <v>0</v>
      </c>
      <c r="AP69">
        <v>0.51239999999999997</v>
      </c>
      <c r="AQ69">
        <v>42.524999999999999</v>
      </c>
      <c r="AR69">
        <v>2.2080000000000002</v>
      </c>
      <c r="AS69">
        <v>4.5736800000000004</v>
      </c>
      <c r="AT69">
        <v>20.000018000000001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2110.163145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539.47776399999998</v>
      </c>
      <c r="L70">
        <v>422.53181499999999</v>
      </c>
      <c r="M70">
        <v>92</v>
      </c>
      <c r="N70">
        <v>118.125</v>
      </c>
      <c r="O70">
        <v>61.83</v>
      </c>
      <c r="P70">
        <v>125.58750000000001</v>
      </c>
      <c r="Q70">
        <v>0</v>
      </c>
      <c r="R70">
        <v>42.390099999999997</v>
      </c>
      <c r="S70">
        <v>26.3901</v>
      </c>
      <c r="T70">
        <v>0</v>
      </c>
      <c r="U70">
        <v>418.77</v>
      </c>
      <c r="V70">
        <v>20.73</v>
      </c>
      <c r="W70">
        <v>46.399079999999998</v>
      </c>
      <c r="X70">
        <v>147.26089999999999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1.9245000000000001</v>
      </c>
      <c r="AF70">
        <v>8.8740000000000006</v>
      </c>
      <c r="AG70">
        <v>43.574399999999997</v>
      </c>
      <c r="AH70">
        <v>41.667999999999999</v>
      </c>
      <c r="AI70">
        <v>0</v>
      </c>
      <c r="AJ70">
        <v>0</v>
      </c>
      <c r="AK70">
        <v>54.567</v>
      </c>
      <c r="AL70">
        <v>1.3944000000000001</v>
      </c>
      <c r="AM70">
        <v>0</v>
      </c>
      <c r="AN70">
        <v>0.82259000000000004</v>
      </c>
      <c r="AO70">
        <v>0</v>
      </c>
      <c r="AP70">
        <v>0.51239999999999997</v>
      </c>
      <c r="AQ70">
        <v>42.524999999999999</v>
      </c>
      <c r="AR70">
        <v>2.2080000000000002</v>
      </c>
      <c r="AS70">
        <v>4.5736800000000004</v>
      </c>
      <c r="AT70">
        <v>20.000018000000001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2284.1362470000008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644.20849999999996</v>
      </c>
      <c r="L71">
        <v>435.435</v>
      </c>
      <c r="M71">
        <v>92</v>
      </c>
      <c r="N71">
        <v>118.125</v>
      </c>
      <c r="O71">
        <v>61.83</v>
      </c>
      <c r="P71">
        <v>125.58750000000001</v>
      </c>
      <c r="Q71">
        <v>0</v>
      </c>
      <c r="R71">
        <v>42.390099999999997</v>
      </c>
      <c r="S71">
        <v>26.3901</v>
      </c>
      <c r="T71">
        <v>0</v>
      </c>
      <c r="U71">
        <v>418.77</v>
      </c>
      <c r="V71">
        <v>20.73</v>
      </c>
      <c r="W71">
        <v>46.399079999999998</v>
      </c>
      <c r="X71">
        <v>147.26089999999999</v>
      </c>
      <c r="Y71">
        <v>0</v>
      </c>
      <c r="Z71">
        <v>0</v>
      </c>
      <c r="AA71">
        <v>0</v>
      </c>
      <c r="AB71">
        <v>3.3325</v>
      </c>
      <c r="AC71">
        <v>0</v>
      </c>
      <c r="AD71">
        <v>0</v>
      </c>
      <c r="AE71">
        <v>1.9245000000000001</v>
      </c>
      <c r="AF71">
        <v>17.748000000000001</v>
      </c>
      <c r="AG71">
        <v>43.574399999999997</v>
      </c>
      <c r="AH71">
        <v>70.078000000000003</v>
      </c>
      <c r="AI71">
        <v>0</v>
      </c>
      <c r="AJ71">
        <v>0</v>
      </c>
      <c r="AK71">
        <v>54.567</v>
      </c>
      <c r="AL71">
        <v>1.3944000000000001</v>
      </c>
      <c r="AM71">
        <v>0</v>
      </c>
      <c r="AN71">
        <v>0.82259000000000004</v>
      </c>
      <c r="AO71">
        <v>0</v>
      </c>
      <c r="AP71">
        <v>0.12809999999999999</v>
      </c>
      <c r="AQ71">
        <v>42.524999999999999</v>
      </c>
      <c r="AR71">
        <v>2.2080000000000002</v>
      </c>
      <c r="AS71">
        <v>4.5736800000000004</v>
      </c>
      <c r="AT71">
        <v>20.000018000000001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2442.0023680000008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679.19</v>
      </c>
      <c r="L72">
        <v>435.435</v>
      </c>
      <c r="M72">
        <v>92</v>
      </c>
      <c r="N72">
        <v>118.125</v>
      </c>
      <c r="O72">
        <v>61.83</v>
      </c>
      <c r="P72">
        <v>125.58750000000001</v>
      </c>
      <c r="Q72">
        <v>0</v>
      </c>
      <c r="R72">
        <v>42.390099999999997</v>
      </c>
      <c r="S72">
        <v>26.3901</v>
      </c>
      <c r="T72">
        <v>0</v>
      </c>
      <c r="U72">
        <v>418.77</v>
      </c>
      <c r="V72">
        <v>20.73</v>
      </c>
      <c r="W72">
        <v>46.399079999999998</v>
      </c>
      <c r="X72">
        <v>147.26089999999999</v>
      </c>
      <c r="Y72">
        <v>0</v>
      </c>
      <c r="Z72">
        <v>1.1000000000000001</v>
      </c>
      <c r="AA72">
        <v>7.9</v>
      </c>
      <c r="AB72">
        <v>6.665</v>
      </c>
      <c r="AC72">
        <v>0</v>
      </c>
      <c r="AD72">
        <v>9.1360360000000007</v>
      </c>
      <c r="AE72">
        <v>16.478852</v>
      </c>
      <c r="AF72">
        <v>26.622</v>
      </c>
      <c r="AG72">
        <v>43.574399999999997</v>
      </c>
      <c r="AH72">
        <v>93.563599999999994</v>
      </c>
      <c r="AI72">
        <v>0</v>
      </c>
      <c r="AJ72">
        <v>0</v>
      </c>
      <c r="AK72">
        <v>54.567</v>
      </c>
      <c r="AL72">
        <v>12.782</v>
      </c>
      <c r="AM72">
        <v>5.2786799999999996</v>
      </c>
      <c r="AN72">
        <v>0.82259000000000004</v>
      </c>
      <c r="AO72">
        <v>0</v>
      </c>
      <c r="AP72">
        <v>0.12809999999999999</v>
      </c>
      <c r="AQ72">
        <v>42.524999999999999</v>
      </c>
      <c r="AR72">
        <v>2.2080000000000002</v>
      </c>
      <c r="AS72">
        <v>4.5736800000000004</v>
      </c>
      <c r="AT72">
        <v>20.000018000000001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2562.0326360000004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679.19</v>
      </c>
      <c r="L73">
        <v>435.435</v>
      </c>
      <c r="M73">
        <v>92</v>
      </c>
      <c r="N73">
        <v>118.125</v>
      </c>
      <c r="O73">
        <v>61.83</v>
      </c>
      <c r="P73">
        <v>125.58750000000001</v>
      </c>
      <c r="Q73">
        <v>0</v>
      </c>
      <c r="R73">
        <v>42.390099999999997</v>
      </c>
      <c r="S73">
        <v>26.3901</v>
      </c>
      <c r="T73">
        <v>0</v>
      </c>
      <c r="U73">
        <v>418.77</v>
      </c>
      <c r="V73">
        <v>20.73</v>
      </c>
      <c r="W73">
        <v>46.399079999999998</v>
      </c>
      <c r="X73">
        <v>147.26089999999999</v>
      </c>
      <c r="Y73">
        <v>0</v>
      </c>
      <c r="Z73">
        <v>19.5624</v>
      </c>
      <c r="AA73">
        <v>20.50366</v>
      </c>
      <c r="AB73">
        <v>26.34008</v>
      </c>
      <c r="AC73">
        <v>0</v>
      </c>
      <c r="AD73">
        <v>18.272072000000001</v>
      </c>
      <c r="AE73">
        <v>32.957704</v>
      </c>
      <c r="AF73">
        <v>35.496000000000002</v>
      </c>
      <c r="AG73">
        <v>43.574399999999997</v>
      </c>
      <c r="AH73">
        <v>93.563599999999994</v>
      </c>
      <c r="AI73">
        <v>0</v>
      </c>
      <c r="AJ73">
        <v>0</v>
      </c>
      <c r="AK73">
        <v>54.567</v>
      </c>
      <c r="AL73">
        <v>55.776000000000003</v>
      </c>
      <c r="AM73">
        <v>10.557359999999999</v>
      </c>
      <c r="AN73">
        <v>0.82259000000000004</v>
      </c>
      <c r="AO73">
        <v>0</v>
      </c>
      <c r="AP73">
        <v>0</v>
      </c>
      <c r="AQ73">
        <v>42.524999999999999</v>
      </c>
      <c r="AR73">
        <v>2.2080000000000002</v>
      </c>
      <c r="AS73">
        <v>4.5736800000000004</v>
      </c>
      <c r="AT73">
        <v>20.000018000000001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2695.407244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679.19</v>
      </c>
      <c r="L74">
        <v>435.435</v>
      </c>
      <c r="M74">
        <v>92</v>
      </c>
      <c r="N74">
        <v>118.125</v>
      </c>
      <c r="O74">
        <v>61.83</v>
      </c>
      <c r="P74">
        <v>125.58750000000001</v>
      </c>
      <c r="Q74">
        <v>0</v>
      </c>
      <c r="R74">
        <v>42.390099999999997</v>
      </c>
      <c r="S74">
        <v>26.3901</v>
      </c>
      <c r="T74">
        <v>0</v>
      </c>
      <c r="U74">
        <v>418.77</v>
      </c>
      <c r="V74">
        <v>20.73</v>
      </c>
      <c r="W74">
        <v>46.399079999999998</v>
      </c>
      <c r="X74">
        <v>147.26089999999999</v>
      </c>
      <c r="Y74">
        <v>0</v>
      </c>
      <c r="Z74">
        <v>19.5624</v>
      </c>
      <c r="AA74">
        <v>31.6</v>
      </c>
      <c r="AB74">
        <v>26.34008</v>
      </c>
      <c r="AC74">
        <v>0</v>
      </c>
      <c r="AD74">
        <v>26.42</v>
      </c>
      <c r="AE74">
        <v>32.957704</v>
      </c>
      <c r="AF74">
        <v>35.496000000000002</v>
      </c>
      <c r="AG74">
        <v>43.574399999999997</v>
      </c>
      <c r="AH74">
        <v>93.563599999999994</v>
      </c>
      <c r="AI74">
        <v>0</v>
      </c>
      <c r="AJ74">
        <v>0</v>
      </c>
      <c r="AK74">
        <v>54.567</v>
      </c>
      <c r="AL74">
        <v>55.776000000000003</v>
      </c>
      <c r="AM74">
        <v>15.804048</v>
      </c>
      <c r="AN74">
        <v>0.82259000000000004</v>
      </c>
      <c r="AO74">
        <v>0</v>
      </c>
      <c r="AP74">
        <v>0</v>
      </c>
      <c r="AQ74">
        <v>42.524999999999999</v>
      </c>
      <c r="AR74">
        <v>2.2080000000000002</v>
      </c>
      <c r="AS74">
        <v>4.5736800000000004</v>
      </c>
      <c r="AT74">
        <v>20.000018000000001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2719.8982000000001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679.19</v>
      </c>
      <c r="L75">
        <v>435.435</v>
      </c>
      <c r="M75">
        <v>92</v>
      </c>
      <c r="N75">
        <v>118.125</v>
      </c>
      <c r="O75">
        <v>61.83</v>
      </c>
      <c r="P75">
        <v>125.58750000000001</v>
      </c>
      <c r="Q75">
        <v>0</v>
      </c>
      <c r="R75">
        <v>42.390099999999997</v>
      </c>
      <c r="S75">
        <v>26.3901</v>
      </c>
      <c r="T75">
        <v>0</v>
      </c>
      <c r="U75">
        <v>418.77</v>
      </c>
      <c r="V75">
        <v>20.73</v>
      </c>
      <c r="W75">
        <v>46.399079999999998</v>
      </c>
      <c r="X75">
        <v>147.26089999999999</v>
      </c>
      <c r="Y75">
        <v>0</v>
      </c>
      <c r="Z75">
        <v>13.041600000000001</v>
      </c>
      <c r="AA75">
        <v>31.6</v>
      </c>
      <c r="AB75">
        <v>26.34008</v>
      </c>
      <c r="AC75">
        <v>0</v>
      </c>
      <c r="AD75">
        <v>26.42</v>
      </c>
      <c r="AE75">
        <v>32.957704</v>
      </c>
      <c r="AF75">
        <v>35.496000000000002</v>
      </c>
      <c r="AG75">
        <v>43.574399999999997</v>
      </c>
      <c r="AH75">
        <v>93.563599999999994</v>
      </c>
      <c r="AI75">
        <v>0</v>
      </c>
      <c r="AJ75">
        <v>0</v>
      </c>
      <c r="AK75">
        <v>54.567</v>
      </c>
      <c r="AL75">
        <v>55.776000000000003</v>
      </c>
      <c r="AM75">
        <v>15.804048</v>
      </c>
      <c r="AN75">
        <v>0.82259000000000004</v>
      </c>
      <c r="AO75">
        <v>0</v>
      </c>
      <c r="AP75">
        <v>0</v>
      </c>
      <c r="AQ75">
        <v>42.524999999999999</v>
      </c>
      <c r="AR75">
        <v>4.4160000000000004</v>
      </c>
      <c r="AS75">
        <v>4.5736800000000004</v>
      </c>
      <c r="AT75">
        <v>20.000018000000001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2715.5854000000004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679.19</v>
      </c>
      <c r="L76">
        <v>435.435</v>
      </c>
      <c r="M76">
        <v>92</v>
      </c>
      <c r="N76">
        <v>118.125</v>
      </c>
      <c r="O76">
        <v>61.83</v>
      </c>
      <c r="P76">
        <v>125.58750000000001</v>
      </c>
      <c r="Q76">
        <v>0</v>
      </c>
      <c r="R76">
        <v>42.390099999999997</v>
      </c>
      <c r="S76">
        <v>26.3901</v>
      </c>
      <c r="T76">
        <v>0</v>
      </c>
      <c r="U76">
        <v>418.77</v>
      </c>
      <c r="V76">
        <v>20.73</v>
      </c>
      <c r="W76">
        <v>46.399079999999998</v>
      </c>
      <c r="X76">
        <v>147.26089999999999</v>
      </c>
      <c r="Y76">
        <v>0</v>
      </c>
      <c r="Z76">
        <v>13.041600000000001</v>
      </c>
      <c r="AA76">
        <v>31.6</v>
      </c>
      <c r="AB76">
        <v>26.34008</v>
      </c>
      <c r="AC76">
        <v>0</v>
      </c>
      <c r="AD76">
        <v>26.42</v>
      </c>
      <c r="AE76">
        <v>32.957704</v>
      </c>
      <c r="AF76">
        <v>35.496000000000002</v>
      </c>
      <c r="AG76">
        <v>43.574399999999997</v>
      </c>
      <c r="AH76">
        <v>93.563599999999994</v>
      </c>
      <c r="AI76">
        <v>0</v>
      </c>
      <c r="AJ76">
        <v>0</v>
      </c>
      <c r="AK76">
        <v>54.567</v>
      </c>
      <c r="AL76">
        <v>55.776000000000003</v>
      </c>
      <c r="AM76">
        <v>15.804048</v>
      </c>
      <c r="AN76">
        <v>0.82259000000000004</v>
      </c>
      <c r="AO76">
        <v>0</v>
      </c>
      <c r="AP76">
        <v>0</v>
      </c>
      <c r="AQ76">
        <v>42.524999999999999</v>
      </c>
      <c r="AR76">
        <v>39.744</v>
      </c>
      <c r="AS76">
        <v>4.5736800000000004</v>
      </c>
      <c r="AT76">
        <v>20.000018000000001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2750.9134000000004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679.19</v>
      </c>
      <c r="L77">
        <v>435.435</v>
      </c>
      <c r="M77">
        <v>92</v>
      </c>
      <c r="N77">
        <v>118.125</v>
      </c>
      <c r="O77">
        <v>61.83</v>
      </c>
      <c r="P77">
        <v>125.58750000000001</v>
      </c>
      <c r="Q77">
        <v>0</v>
      </c>
      <c r="R77">
        <v>42.390099999999997</v>
      </c>
      <c r="S77">
        <v>26.3901</v>
      </c>
      <c r="T77">
        <v>0</v>
      </c>
      <c r="U77">
        <v>418.77</v>
      </c>
      <c r="V77">
        <v>20.73</v>
      </c>
      <c r="W77">
        <v>46.399079999999998</v>
      </c>
      <c r="X77">
        <v>147.26089999999999</v>
      </c>
      <c r="Y77">
        <v>0</v>
      </c>
      <c r="Z77">
        <v>13.041600000000001</v>
      </c>
      <c r="AA77">
        <v>31.6</v>
      </c>
      <c r="AB77">
        <v>13.17004</v>
      </c>
      <c r="AC77">
        <v>0</v>
      </c>
      <c r="AD77">
        <v>26.42</v>
      </c>
      <c r="AE77">
        <v>32.957704</v>
      </c>
      <c r="AF77">
        <v>35.496000000000002</v>
      </c>
      <c r="AG77">
        <v>43.574399999999997</v>
      </c>
      <c r="AH77">
        <v>93.563599999999994</v>
      </c>
      <c r="AI77">
        <v>0</v>
      </c>
      <c r="AJ77">
        <v>0</v>
      </c>
      <c r="AK77">
        <v>54.567</v>
      </c>
      <c r="AL77">
        <v>41.832000000000001</v>
      </c>
      <c r="AM77">
        <v>15.804048</v>
      </c>
      <c r="AN77">
        <v>0.82259000000000004</v>
      </c>
      <c r="AO77">
        <v>0</v>
      </c>
      <c r="AP77">
        <v>0</v>
      </c>
      <c r="AQ77">
        <v>42.524999999999999</v>
      </c>
      <c r="AR77">
        <v>39.744</v>
      </c>
      <c r="AS77">
        <v>4.5736800000000004</v>
      </c>
      <c r="AT77">
        <v>20.000018000000001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2723.7993600000004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679.19</v>
      </c>
      <c r="L78">
        <v>435.435</v>
      </c>
      <c r="M78">
        <v>92</v>
      </c>
      <c r="N78">
        <v>118.125</v>
      </c>
      <c r="O78">
        <v>61.83</v>
      </c>
      <c r="P78">
        <v>125.58750000000001</v>
      </c>
      <c r="Q78">
        <v>0</v>
      </c>
      <c r="R78">
        <v>42.390099999999997</v>
      </c>
      <c r="S78">
        <v>26.3901</v>
      </c>
      <c r="T78">
        <v>0</v>
      </c>
      <c r="U78">
        <v>418.77</v>
      </c>
      <c r="V78">
        <v>20.73</v>
      </c>
      <c r="W78">
        <v>46.399079999999998</v>
      </c>
      <c r="X78">
        <v>147.26089999999999</v>
      </c>
      <c r="Y78">
        <v>0</v>
      </c>
      <c r="Z78">
        <v>13.041600000000001</v>
      </c>
      <c r="AA78">
        <v>31.6</v>
      </c>
      <c r="AB78">
        <v>13.17004</v>
      </c>
      <c r="AC78">
        <v>0</v>
      </c>
      <c r="AD78">
        <v>18.272072000000001</v>
      </c>
      <c r="AE78">
        <v>32.957704</v>
      </c>
      <c r="AF78">
        <v>35.496000000000002</v>
      </c>
      <c r="AG78">
        <v>43.574399999999997</v>
      </c>
      <c r="AH78">
        <v>93.563599999999994</v>
      </c>
      <c r="AI78">
        <v>0</v>
      </c>
      <c r="AJ78">
        <v>0</v>
      </c>
      <c r="AK78">
        <v>54.567</v>
      </c>
      <c r="AL78">
        <v>41.832000000000001</v>
      </c>
      <c r="AM78">
        <v>12.763475</v>
      </c>
      <c r="AN78">
        <v>0.82259000000000004</v>
      </c>
      <c r="AO78">
        <v>0</v>
      </c>
      <c r="AP78">
        <v>0</v>
      </c>
      <c r="AQ78">
        <v>42.524999999999999</v>
      </c>
      <c r="AR78">
        <v>4.4160000000000004</v>
      </c>
      <c r="AS78">
        <v>4.5736800000000004</v>
      </c>
      <c r="AT78">
        <v>20.000018000000001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2677.2828590000008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679.19</v>
      </c>
      <c r="L79">
        <v>435.435</v>
      </c>
      <c r="M79">
        <v>92</v>
      </c>
      <c r="N79">
        <v>118.125</v>
      </c>
      <c r="O79">
        <v>61.83</v>
      </c>
      <c r="P79">
        <v>125.58750000000001</v>
      </c>
      <c r="Q79">
        <v>0</v>
      </c>
      <c r="R79">
        <v>42.390099999999997</v>
      </c>
      <c r="S79">
        <v>26.3901</v>
      </c>
      <c r="T79">
        <v>0</v>
      </c>
      <c r="U79">
        <v>418.77</v>
      </c>
      <c r="V79">
        <v>20.73</v>
      </c>
      <c r="W79">
        <v>46.399079999999998</v>
      </c>
      <c r="X79">
        <v>147.26089999999999</v>
      </c>
      <c r="Y79">
        <v>0</v>
      </c>
      <c r="Z79">
        <v>2.2000000000000002</v>
      </c>
      <c r="AA79">
        <v>18.091000000000001</v>
      </c>
      <c r="AB79">
        <v>0</v>
      </c>
      <c r="AC79">
        <v>0</v>
      </c>
      <c r="AD79">
        <v>9.1360360000000007</v>
      </c>
      <c r="AE79">
        <v>16.478852</v>
      </c>
      <c r="AF79">
        <v>19.72</v>
      </c>
      <c r="AG79">
        <v>43.574399999999997</v>
      </c>
      <c r="AH79">
        <v>70.078000000000003</v>
      </c>
      <c r="AI79">
        <v>0</v>
      </c>
      <c r="AJ79">
        <v>0</v>
      </c>
      <c r="AK79">
        <v>54.567</v>
      </c>
      <c r="AL79">
        <v>12.782</v>
      </c>
      <c r="AM79">
        <v>5.2786799999999996</v>
      </c>
      <c r="AN79">
        <v>0.82259000000000004</v>
      </c>
      <c r="AO79">
        <v>0</v>
      </c>
      <c r="AP79">
        <v>0</v>
      </c>
      <c r="AQ79">
        <v>42.524999999999999</v>
      </c>
      <c r="AR79">
        <v>3.3119999999999998</v>
      </c>
      <c r="AS79">
        <v>4.5736800000000004</v>
      </c>
      <c r="AT79">
        <v>20.000018000000001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2537.246936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679.19</v>
      </c>
      <c r="L80">
        <v>435.435</v>
      </c>
      <c r="M80">
        <v>92</v>
      </c>
      <c r="N80">
        <v>118.125</v>
      </c>
      <c r="O80">
        <v>61.83</v>
      </c>
      <c r="P80">
        <v>125.58750000000001</v>
      </c>
      <c r="Q80">
        <v>0</v>
      </c>
      <c r="R80">
        <v>42.390099999999997</v>
      </c>
      <c r="S80">
        <v>26.3901</v>
      </c>
      <c r="T80">
        <v>0</v>
      </c>
      <c r="U80">
        <v>418.77</v>
      </c>
      <c r="V80">
        <v>20.73</v>
      </c>
      <c r="W80">
        <v>46.399079999999998</v>
      </c>
      <c r="X80">
        <v>147.26089999999999</v>
      </c>
      <c r="Y80">
        <v>0</v>
      </c>
      <c r="Z80">
        <v>0</v>
      </c>
      <c r="AA80">
        <v>6.0039999999999996</v>
      </c>
      <c r="AB80">
        <v>0</v>
      </c>
      <c r="AC80">
        <v>0</v>
      </c>
      <c r="AD80">
        <v>0</v>
      </c>
      <c r="AE80">
        <v>16.478852</v>
      </c>
      <c r="AF80">
        <v>8.8740000000000006</v>
      </c>
      <c r="AG80">
        <v>43.574399999999997</v>
      </c>
      <c r="AH80">
        <v>37.880000000000003</v>
      </c>
      <c r="AI80">
        <v>0</v>
      </c>
      <c r="AJ80">
        <v>0</v>
      </c>
      <c r="AK80">
        <v>54.567</v>
      </c>
      <c r="AL80">
        <v>2.3239999999999998</v>
      </c>
      <c r="AM80">
        <v>0</v>
      </c>
      <c r="AN80">
        <v>0.82259000000000004</v>
      </c>
      <c r="AO80">
        <v>0</v>
      </c>
      <c r="AP80">
        <v>0</v>
      </c>
      <c r="AQ80">
        <v>42.524999999999999</v>
      </c>
      <c r="AR80">
        <v>3.3119999999999998</v>
      </c>
      <c r="AS80">
        <v>4.5736800000000004</v>
      </c>
      <c r="AT80">
        <v>20.000018000000001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2455.0432200000005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679.19</v>
      </c>
      <c r="L81">
        <v>435.435</v>
      </c>
      <c r="M81">
        <v>92</v>
      </c>
      <c r="N81">
        <v>118.125</v>
      </c>
      <c r="O81">
        <v>61.83</v>
      </c>
      <c r="P81">
        <v>125.58750000000001</v>
      </c>
      <c r="Q81">
        <v>0</v>
      </c>
      <c r="R81">
        <v>42.390099999999997</v>
      </c>
      <c r="S81">
        <v>26.3901</v>
      </c>
      <c r="T81">
        <v>0</v>
      </c>
      <c r="U81">
        <v>418.77</v>
      </c>
      <c r="V81">
        <v>20.73</v>
      </c>
      <c r="W81">
        <v>46.399079999999998</v>
      </c>
      <c r="X81">
        <v>147.26089999999999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16.478852</v>
      </c>
      <c r="AF81">
        <v>8.8740000000000006</v>
      </c>
      <c r="AG81">
        <v>43.574399999999997</v>
      </c>
      <c r="AH81">
        <v>18.940000000000001</v>
      </c>
      <c r="AI81">
        <v>0</v>
      </c>
      <c r="AJ81">
        <v>0</v>
      </c>
      <c r="AK81">
        <v>54.567</v>
      </c>
      <c r="AL81">
        <v>2.3239999999999998</v>
      </c>
      <c r="AM81">
        <v>0</v>
      </c>
      <c r="AN81">
        <v>0.82259000000000004</v>
      </c>
      <c r="AO81">
        <v>0</v>
      </c>
      <c r="AP81">
        <v>0</v>
      </c>
      <c r="AQ81">
        <v>42.524999999999999</v>
      </c>
      <c r="AR81">
        <v>3.3119999999999998</v>
      </c>
      <c r="AS81">
        <v>4.5736800000000004</v>
      </c>
      <c r="AT81">
        <v>20.000018000000001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2430.0992200000005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679.19</v>
      </c>
      <c r="L82">
        <v>435.435</v>
      </c>
      <c r="M82">
        <v>92</v>
      </c>
      <c r="N82">
        <v>118.125</v>
      </c>
      <c r="O82">
        <v>61.83</v>
      </c>
      <c r="P82">
        <v>125.58750000000001</v>
      </c>
      <c r="Q82">
        <v>0</v>
      </c>
      <c r="R82">
        <v>42.390099999999997</v>
      </c>
      <c r="S82">
        <v>26.3901</v>
      </c>
      <c r="T82">
        <v>0</v>
      </c>
      <c r="U82">
        <v>418.77</v>
      </c>
      <c r="V82">
        <v>20.73</v>
      </c>
      <c r="W82">
        <v>46.399079999999998</v>
      </c>
      <c r="X82">
        <v>147.26089999999999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16.478852</v>
      </c>
      <c r="AF82">
        <v>8.8740000000000006</v>
      </c>
      <c r="AG82">
        <v>43.574399999999997</v>
      </c>
      <c r="AH82">
        <v>0</v>
      </c>
      <c r="AI82">
        <v>0</v>
      </c>
      <c r="AJ82">
        <v>0</v>
      </c>
      <c r="AK82">
        <v>54.567</v>
      </c>
      <c r="AL82">
        <v>2.3239999999999998</v>
      </c>
      <c r="AM82">
        <v>0</v>
      </c>
      <c r="AN82">
        <v>0.82259000000000004</v>
      </c>
      <c r="AO82">
        <v>0</v>
      </c>
      <c r="AP82">
        <v>0</v>
      </c>
      <c r="AQ82">
        <v>28.35</v>
      </c>
      <c r="AR82">
        <v>3.3119999999999998</v>
      </c>
      <c r="AS82">
        <v>4.5736800000000004</v>
      </c>
      <c r="AT82">
        <v>20.000018000000001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2396.9842200000003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679.19</v>
      </c>
      <c r="L83">
        <v>435.435</v>
      </c>
      <c r="M83">
        <v>92</v>
      </c>
      <c r="N83">
        <v>118.125</v>
      </c>
      <c r="O83">
        <v>61.83</v>
      </c>
      <c r="P83">
        <v>125.58750000000001</v>
      </c>
      <c r="Q83">
        <v>0.95050599999999996</v>
      </c>
      <c r="R83">
        <v>42.390099999999997</v>
      </c>
      <c r="S83">
        <v>26.093599999999999</v>
      </c>
      <c r="T83">
        <v>0</v>
      </c>
      <c r="U83">
        <v>418.77</v>
      </c>
      <c r="V83">
        <v>20.73</v>
      </c>
      <c r="W83">
        <v>46.399079999999998</v>
      </c>
      <c r="X83">
        <v>147.26089999999999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16.478852</v>
      </c>
      <c r="AF83">
        <v>8.8740000000000006</v>
      </c>
      <c r="AG83">
        <v>43.574399999999997</v>
      </c>
      <c r="AH83">
        <v>0</v>
      </c>
      <c r="AI83">
        <v>0</v>
      </c>
      <c r="AJ83">
        <v>0</v>
      </c>
      <c r="AK83">
        <v>54.567</v>
      </c>
      <c r="AL83">
        <v>2.3239999999999998</v>
      </c>
      <c r="AM83">
        <v>0</v>
      </c>
      <c r="AN83">
        <v>0.82259000000000004</v>
      </c>
      <c r="AO83">
        <v>0</v>
      </c>
      <c r="AP83">
        <v>0</v>
      </c>
      <c r="AQ83">
        <v>28.35</v>
      </c>
      <c r="AR83">
        <v>3.3119999999999998</v>
      </c>
      <c r="AS83">
        <v>4.5736800000000004</v>
      </c>
      <c r="AT83">
        <v>20.000018000000001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2397.638226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679.19</v>
      </c>
      <c r="L84">
        <v>435.435</v>
      </c>
      <c r="M84">
        <v>92</v>
      </c>
      <c r="N84">
        <v>118.125</v>
      </c>
      <c r="O84">
        <v>61.83</v>
      </c>
      <c r="P84">
        <v>125.58750000000001</v>
      </c>
      <c r="Q84">
        <v>2.9350510000000001</v>
      </c>
      <c r="R84">
        <v>42.390099999999997</v>
      </c>
      <c r="S84">
        <v>26.093599999999999</v>
      </c>
      <c r="T84">
        <v>0</v>
      </c>
      <c r="U84">
        <v>418.77</v>
      </c>
      <c r="V84">
        <v>20.73</v>
      </c>
      <c r="W84">
        <v>46.399079999999998</v>
      </c>
      <c r="X84">
        <v>147.26089999999999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16.478852</v>
      </c>
      <c r="AF84">
        <v>8.8740000000000006</v>
      </c>
      <c r="AG84">
        <v>43.574399999999997</v>
      </c>
      <c r="AH84">
        <v>0</v>
      </c>
      <c r="AI84">
        <v>0</v>
      </c>
      <c r="AJ84">
        <v>0</v>
      </c>
      <c r="AK84">
        <v>54.567</v>
      </c>
      <c r="AL84">
        <v>2.3239999999999998</v>
      </c>
      <c r="AM84">
        <v>0</v>
      </c>
      <c r="AN84">
        <v>0.82259000000000004</v>
      </c>
      <c r="AO84">
        <v>0</v>
      </c>
      <c r="AP84">
        <v>0</v>
      </c>
      <c r="AQ84">
        <v>28.35</v>
      </c>
      <c r="AR84">
        <v>3.3119999999999998</v>
      </c>
      <c r="AS84">
        <v>4.5736800000000004</v>
      </c>
      <c r="AT84">
        <v>20.000018000000001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2399.6227710000003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679.19</v>
      </c>
      <c r="L85">
        <v>435.435</v>
      </c>
      <c r="M85">
        <v>92</v>
      </c>
      <c r="N85">
        <v>118.125</v>
      </c>
      <c r="O85">
        <v>61.83</v>
      </c>
      <c r="P85">
        <v>125.58750000000001</v>
      </c>
      <c r="Q85">
        <v>3.8043990000000001</v>
      </c>
      <c r="R85">
        <v>42.390099999999997</v>
      </c>
      <c r="S85">
        <v>26.093599999999999</v>
      </c>
      <c r="T85">
        <v>0</v>
      </c>
      <c r="U85">
        <v>418.77</v>
      </c>
      <c r="V85">
        <v>20.73</v>
      </c>
      <c r="W85">
        <v>46.399079999999998</v>
      </c>
      <c r="X85">
        <v>147.26089999999999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16.478852</v>
      </c>
      <c r="AF85">
        <v>8.8740000000000006</v>
      </c>
      <c r="AG85">
        <v>43.574399999999997</v>
      </c>
      <c r="AH85">
        <v>0</v>
      </c>
      <c r="AI85">
        <v>0</v>
      </c>
      <c r="AJ85">
        <v>0</v>
      </c>
      <c r="AK85">
        <v>54.567</v>
      </c>
      <c r="AL85">
        <v>2.3239999999999998</v>
      </c>
      <c r="AM85">
        <v>0</v>
      </c>
      <c r="AN85">
        <v>0.82259000000000004</v>
      </c>
      <c r="AO85">
        <v>0</v>
      </c>
      <c r="AP85">
        <v>0</v>
      </c>
      <c r="AQ85">
        <v>28.35</v>
      </c>
      <c r="AR85">
        <v>39.744</v>
      </c>
      <c r="AS85">
        <v>4.5736800000000004</v>
      </c>
      <c r="AT85">
        <v>20.000018000000001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2436.9241190000007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679.19</v>
      </c>
      <c r="L86">
        <v>435.435</v>
      </c>
      <c r="M86">
        <v>92</v>
      </c>
      <c r="N86">
        <v>118.125</v>
      </c>
      <c r="O86">
        <v>61.83</v>
      </c>
      <c r="P86">
        <v>125.58750000000001</v>
      </c>
      <c r="Q86">
        <v>4.5342370000000001</v>
      </c>
      <c r="R86">
        <v>42.390099999999997</v>
      </c>
      <c r="S86">
        <v>26.093599999999999</v>
      </c>
      <c r="T86">
        <v>0</v>
      </c>
      <c r="U86">
        <v>418.77</v>
      </c>
      <c r="V86">
        <v>20.73</v>
      </c>
      <c r="W86">
        <v>46.399079999999998</v>
      </c>
      <c r="X86">
        <v>147.26089999999999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16.478852</v>
      </c>
      <c r="AF86">
        <v>8.8740000000000006</v>
      </c>
      <c r="AG86">
        <v>43.574399999999997</v>
      </c>
      <c r="AH86">
        <v>0</v>
      </c>
      <c r="AI86">
        <v>0</v>
      </c>
      <c r="AJ86">
        <v>0</v>
      </c>
      <c r="AK86">
        <v>54.567</v>
      </c>
      <c r="AL86">
        <v>2.3239999999999998</v>
      </c>
      <c r="AM86">
        <v>0</v>
      </c>
      <c r="AN86">
        <v>0.82259000000000004</v>
      </c>
      <c r="AO86">
        <v>0</v>
      </c>
      <c r="AP86">
        <v>0</v>
      </c>
      <c r="AQ86">
        <v>28.35</v>
      </c>
      <c r="AR86">
        <v>39.744</v>
      </c>
      <c r="AS86">
        <v>4.5736800000000004</v>
      </c>
      <c r="AT86">
        <v>20.000018000000001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2437.6539570000009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679.19</v>
      </c>
      <c r="L87">
        <v>435.435</v>
      </c>
      <c r="M87">
        <v>92</v>
      </c>
      <c r="N87">
        <v>118.125</v>
      </c>
      <c r="O87">
        <v>61.83</v>
      </c>
      <c r="P87">
        <v>125.58750000000001</v>
      </c>
      <c r="Q87">
        <v>5.3869309999999997</v>
      </c>
      <c r="R87">
        <v>42.390099999999997</v>
      </c>
      <c r="S87">
        <v>26.3901</v>
      </c>
      <c r="T87">
        <v>0</v>
      </c>
      <c r="U87">
        <v>418.77</v>
      </c>
      <c r="V87">
        <v>20.73</v>
      </c>
      <c r="W87">
        <v>46.399079999999998</v>
      </c>
      <c r="X87">
        <v>147.26089999999999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16.478852</v>
      </c>
      <c r="AF87">
        <v>8.8740000000000006</v>
      </c>
      <c r="AG87">
        <v>43.574399999999997</v>
      </c>
      <c r="AH87">
        <v>0</v>
      </c>
      <c r="AI87">
        <v>0</v>
      </c>
      <c r="AJ87">
        <v>0</v>
      </c>
      <c r="AK87">
        <v>54.567</v>
      </c>
      <c r="AL87">
        <v>2.3239999999999998</v>
      </c>
      <c r="AM87">
        <v>0</v>
      </c>
      <c r="AN87">
        <v>0.82259000000000004</v>
      </c>
      <c r="AO87">
        <v>0</v>
      </c>
      <c r="AP87">
        <v>0</v>
      </c>
      <c r="AQ87">
        <v>14.175000000000001</v>
      </c>
      <c r="AR87">
        <v>8.8320000000000007</v>
      </c>
      <c r="AS87">
        <v>4.5736800000000004</v>
      </c>
      <c r="AT87">
        <v>20.000018000000001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2393.7161510000005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625.98059999999998</v>
      </c>
      <c r="L88">
        <v>435.435</v>
      </c>
      <c r="M88">
        <v>92</v>
      </c>
      <c r="N88">
        <v>118.125</v>
      </c>
      <c r="O88">
        <v>61.83</v>
      </c>
      <c r="P88">
        <v>125.58750000000001</v>
      </c>
      <c r="Q88">
        <v>6.6661440000000001</v>
      </c>
      <c r="R88">
        <v>42.390099999999997</v>
      </c>
      <c r="S88">
        <v>26.3901</v>
      </c>
      <c r="T88">
        <v>0</v>
      </c>
      <c r="U88">
        <v>418.77</v>
      </c>
      <c r="V88">
        <v>20.73</v>
      </c>
      <c r="W88">
        <v>46.399079999999998</v>
      </c>
      <c r="X88">
        <v>147.26089999999999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16.478852</v>
      </c>
      <c r="AF88">
        <v>8.8740000000000006</v>
      </c>
      <c r="AG88">
        <v>43.574399999999997</v>
      </c>
      <c r="AH88">
        <v>0</v>
      </c>
      <c r="AI88">
        <v>0</v>
      </c>
      <c r="AJ88">
        <v>0</v>
      </c>
      <c r="AK88">
        <v>54.567</v>
      </c>
      <c r="AL88">
        <v>2.3239999999999998</v>
      </c>
      <c r="AM88">
        <v>0</v>
      </c>
      <c r="AN88">
        <v>0.82259000000000004</v>
      </c>
      <c r="AO88">
        <v>0</v>
      </c>
      <c r="AP88">
        <v>0</v>
      </c>
      <c r="AQ88">
        <v>14.175000000000001</v>
      </c>
      <c r="AR88">
        <v>6.6239999999999997</v>
      </c>
      <c r="AS88">
        <v>4.5736800000000004</v>
      </c>
      <c r="AT88">
        <v>20.000018000000001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2339.5779640000005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600.89949999999999</v>
      </c>
      <c r="L89">
        <v>360.435</v>
      </c>
      <c r="M89">
        <v>92</v>
      </c>
      <c r="N89">
        <v>118.125</v>
      </c>
      <c r="O89">
        <v>61.83</v>
      </c>
      <c r="P89">
        <v>125.58750000000001</v>
      </c>
      <c r="Q89">
        <v>8.1659439999999996</v>
      </c>
      <c r="R89">
        <v>42.390099999999997</v>
      </c>
      <c r="S89">
        <v>24.235641999999999</v>
      </c>
      <c r="T89">
        <v>0</v>
      </c>
      <c r="U89">
        <v>418.77</v>
      </c>
      <c r="V89">
        <v>20.73</v>
      </c>
      <c r="W89">
        <v>46.399079999999998</v>
      </c>
      <c r="X89">
        <v>147.26089999999999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16.478852</v>
      </c>
      <c r="AF89">
        <v>8.8740000000000006</v>
      </c>
      <c r="AG89">
        <v>43.574399999999997</v>
      </c>
      <c r="AH89">
        <v>0</v>
      </c>
      <c r="AI89">
        <v>0</v>
      </c>
      <c r="AJ89">
        <v>0</v>
      </c>
      <c r="AK89">
        <v>54.567</v>
      </c>
      <c r="AL89">
        <v>2.3239999999999998</v>
      </c>
      <c r="AM89">
        <v>0</v>
      </c>
      <c r="AN89">
        <v>0.82259000000000004</v>
      </c>
      <c r="AO89">
        <v>0</v>
      </c>
      <c r="AP89">
        <v>0</v>
      </c>
      <c r="AQ89">
        <v>14.175000000000001</v>
      </c>
      <c r="AR89">
        <v>6.6239999999999997</v>
      </c>
      <c r="AS89">
        <v>4.5736800000000004</v>
      </c>
      <c r="AT89">
        <v>20.000018000000001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2238.8422060000007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598.52949999999998</v>
      </c>
      <c r="L90">
        <v>329.38339999999999</v>
      </c>
      <c r="M90">
        <v>92</v>
      </c>
      <c r="N90">
        <v>118.125</v>
      </c>
      <c r="O90">
        <v>61.83</v>
      </c>
      <c r="P90">
        <v>125.58750000000001</v>
      </c>
      <c r="Q90">
        <v>9.6379999999999999</v>
      </c>
      <c r="R90">
        <v>42.390099999999997</v>
      </c>
      <c r="S90">
        <v>26.137</v>
      </c>
      <c r="T90">
        <v>0</v>
      </c>
      <c r="U90">
        <v>418.77</v>
      </c>
      <c r="V90">
        <v>20.73</v>
      </c>
      <c r="W90">
        <v>46.399079999999998</v>
      </c>
      <c r="X90">
        <v>147.26089999999999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16.478852</v>
      </c>
      <c r="AF90">
        <v>8.8740000000000006</v>
      </c>
      <c r="AG90">
        <v>43.574399999999997</v>
      </c>
      <c r="AH90">
        <v>0</v>
      </c>
      <c r="AI90">
        <v>0</v>
      </c>
      <c r="AJ90">
        <v>0</v>
      </c>
      <c r="AK90">
        <v>54.567</v>
      </c>
      <c r="AL90">
        <v>2.3239999999999998</v>
      </c>
      <c r="AM90">
        <v>0</v>
      </c>
      <c r="AN90">
        <v>0.82259000000000004</v>
      </c>
      <c r="AO90">
        <v>0</v>
      </c>
      <c r="AP90">
        <v>0</v>
      </c>
      <c r="AQ90">
        <v>14.175000000000001</v>
      </c>
      <c r="AR90">
        <v>6.6239999999999997</v>
      </c>
      <c r="AS90">
        <v>4.5736800000000004</v>
      </c>
      <c r="AT90">
        <v>20.000018000000001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2208.7940200000003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493.41647799999998</v>
      </c>
      <c r="L91">
        <v>241.38339999999999</v>
      </c>
      <c r="M91">
        <v>92</v>
      </c>
      <c r="N91">
        <v>118.125</v>
      </c>
      <c r="O91">
        <v>61.83</v>
      </c>
      <c r="P91">
        <v>125.58750000000001</v>
      </c>
      <c r="Q91">
        <v>8.6317000000000004</v>
      </c>
      <c r="R91">
        <v>31.547699999999999</v>
      </c>
      <c r="S91">
        <v>19.4405</v>
      </c>
      <c r="T91">
        <v>0</v>
      </c>
      <c r="U91">
        <v>418.77</v>
      </c>
      <c r="V91">
        <v>20.73</v>
      </c>
      <c r="W91">
        <v>46.399079999999998</v>
      </c>
      <c r="X91">
        <v>147.26089999999999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1.9245000000000001</v>
      </c>
      <c r="AF91">
        <v>8.8740000000000006</v>
      </c>
      <c r="AG91">
        <v>43.574399999999997</v>
      </c>
      <c r="AH91">
        <v>0</v>
      </c>
      <c r="AI91">
        <v>0</v>
      </c>
      <c r="AJ91">
        <v>0</v>
      </c>
      <c r="AK91">
        <v>54.567</v>
      </c>
      <c r="AL91">
        <v>2.3239999999999998</v>
      </c>
      <c r="AM91">
        <v>0</v>
      </c>
      <c r="AN91">
        <v>0.82259000000000004</v>
      </c>
      <c r="AO91">
        <v>0</v>
      </c>
      <c r="AP91">
        <v>0</v>
      </c>
      <c r="AQ91">
        <v>14.175000000000001</v>
      </c>
      <c r="AR91">
        <v>12.144</v>
      </c>
      <c r="AS91">
        <v>4.5736800000000004</v>
      </c>
      <c r="AT91">
        <v>20.000018000000001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1988.1014459999999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391.63</v>
      </c>
      <c r="L92">
        <v>241.38339999999999</v>
      </c>
      <c r="M92">
        <v>92</v>
      </c>
      <c r="N92">
        <v>118.125</v>
      </c>
      <c r="O92">
        <v>61.83</v>
      </c>
      <c r="P92">
        <v>125.58750000000001</v>
      </c>
      <c r="Q92">
        <v>9.7917000000000005</v>
      </c>
      <c r="R92">
        <v>37.213329999999999</v>
      </c>
      <c r="S92">
        <v>19.4405</v>
      </c>
      <c r="T92">
        <v>0</v>
      </c>
      <c r="U92">
        <v>418.77</v>
      </c>
      <c r="V92">
        <v>20.73</v>
      </c>
      <c r="W92">
        <v>46.399079999999998</v>
      </c>
      <c r="X92">
        <v>147.26089999999999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1.9245000000000001</v>
      </c>
      <c r="AF92">
        <v>8.8740000000000006</v>
      </c>
      <c r="AG92">
        <v>43.574399999999997</v>
      </c>
      <c r="AH92">
        <v>0</v>
      </c>
      <c r="AI92">
        <v>0</v>
      </c>
      <c r="AJ92">
        <v>0</v>
      </c>
      <c r="AK92">
        <v>54.567</v>
      </c>
      <c r="AL92">
        <v>2.3239999999999998</v>
      </c>
      <c r="AM92">
        <v>0</v>
      </c>
      <c r="AN92">
        <v>0.82259000000000004</v>
      </c>
      <c r="AO92">
        <v>0</v>
      </c>
      <c r="AP92">
        <v>0</v>
      </c>
      <c r="AQ92">
        <v>0</v>
      </c>
      <c r="AR92">
        <v>12.144</v>
      </c>
      <c r="AS92">
        <v>4.5736800000000004</v>
      </c>
      <c r="AT92">
        <v>20.000018000000001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1878.965598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376.63</v>
      </c>
      <c r="L93">
        <v>241.38339999999999</v>
      </c>
      <c r="M93">
        <v>92</v>
      </c>
      <c r="N93">
        <v>118.125</v>
      </c>
      <c r="O93">
        <v>61.83</v>
      </c>
      <c r="P93">
        <v>125.58750000000001</v>
      </c>
      <c r="Q93">
        <v>8.8739240000000006</v>
      </c>
      <c r="R93">
        <v>37.402999999999999</v>
      </c>
      <c r="S93">
        <v>19.4405</v>
      </c>
      <c r="T93">
        <v>0</v>
      </c>
      <c r="U93">
        <v>418.77</v>
      </c>
      <c r="V93">
        <v>20.73</v>
      </c>
      <c r="W93">
        <v>46.399079999999998</v>
      </c>
      <c r="X93">
        <v>147.26089999999999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1.9245000000000001</v>
      </c>
      <c r="AF93">
        <v>8.8740000000000006</v>
      </c>
      <c r="AG93">
        <v>43.574399999999997</v>
      </c>
      <c r="AH93">
        <v>0</v>
      </c>
      <c r="AI93">
        <v>0</v>
      </c>
      <c r="AJ93">
        <v>0</v>
      </c>
      <c r="AK93">
        <v>54.567</v>
      </c>
      <c r="AL93">
        <v>2.3239999999999998</v>
      </c>
      <c r="AM93">
        <v>0</v>
      </c>
      <c r="AN93">
        <v>0.82259000000000004</v>
      </c>
      <c r="AO93">
        <v>0</v>
      </c>
      <c r="AP93">
        <v>0</v>
      </c>
      <c r="AQ93">
        <v>0</v>
      </c>
      <c r="AR93">
        <v>6.6239999999999997</v>
      </c>
      <c r="AS93">
        <v>4.5736800000000004</v>
      </c>
      <c r="AT93">
        <v>20.000018000000001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1857.717492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376.63</v>
      </c>
      <c r="L94">
        <v>241.38339999999999</v>
      </c>
      <c r="M94">
        <v>92</v>
      </c>
      <c r="N94">
        <v>118.125</v>
      </c>
      <c r="O94">
        <v>61.83</v>
      </c>
      <c r="P94">
        <v>125.58750000000001</v>
      </c>
      <c r="Q94">
        <v>8.6317000000000004</v>
      </c>
      <c r="R94">
        <v>31.547699999999999</v>
      </c>
      <c r="S94">
        <v>19.4405</v>
      </c>
      <c r="T94">
        <v>0</v>
      </c>
      <c r="U94">
        <v>418.77</v>
      </c>
      <c r="V94">
        <v>20.73</v>
      </c>
      <c r="W94">
        <v>46.399079999999998</v>
      </c>
      <c r="X94">
        <v>147.26089999999999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1.9245000000000001</v>
      </c>
      <c r="AF94">
        <v>8.8740000000000006</v>
      </c>
      <c r="AG94">
        <v>43.574399999999997</v>
      </c>
      <c r="AH94">
        <v>0</v>
      </c>
      <c r="AI94">
        <v>0</v>
      </c>
      <c r="AJ94">
        <v>0</v>
      </c>
      <c r="AK94">
        <v>54.567</v>
      </c>
      <c r="AL94">
        <v>2.3239999999999998</v>
      </c>
      <c r="AM94">
        <v>0</v>
      </c>
      <c r="AN94">
        <v>0.82259000000000004</v>
      </c>
      <c r="AO94">
        <v>0</v>
      </c>
      <c r="AP94">
        <v>0</v>
      </c>
      <c r="AQ94">
        <v>0</v>
      </c>
      <c r="AR94">
        <v>6.6239999999999997</v>
      </c>
      <c r="AS94">
        <v>4.5736800000000004</v>
      </c>
      <c r="AT94">
        <v>20.000018000000001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1851.619968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376.63</v>
      </c>
      <c r="L95">
        <v>239.5</v>
      </c>
      <c r="M95">
        <v>92</v>
      </c>
      <c r="N95">
        <v>118.125</v>
      </c>
      <c r="O95">
        <v>61.83</v>
      </c>
      <c r="P95">
        <v>125.58750000000001</v>
      </c>
      <c r="Q95">
        <v>7.34</v>
      </c>
      <c r="R95">
        <v>24.93</v>
      </c>
      <c r="S95">
        <v>15.104068</v>
      </c>
      <c r="T95">
        <v>0</v>
      </c>
      <c r="U95">
        <v>418.77</v>
      </c>
      <c r="V95">
        <v>14.36</v>
      </c>
      <c r="W95">
        <v>41.614400000000003</v>
      </c>
      <c r="X95">
        <v>147.26089999999999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1.9245000000000001</v>
      </c>
      <c r="AF95">
        <v>8.8740000000000006</v>
      </c>
      <c r="AG95">
        <v>43.574399999999997</v>
      </c>
      <c r="AH95">
        <v>0</v>
      </c>
      <c r="AI95">
        <v>0</v>
      </c>
      <c r="AJ95">
        <v>0</v>
      </c>
      <c r="AK95">
        <v>54.567</v>
      </c>
      <c r="AL95">
        <v>2.3239999999999998</v>
      </c>
      <c r="AM95">
        <v>0</v>
      </c>
      <c r="AN95">
        <v>0.82259000000000004</v>
      </c>
      <c r="AO95">
        <v>0</v>
      </c>
      <c r="AP95">
        <v>0</v>
      </c>
      <c r="AQ95">
        <v>0</v>
      </c>
      <c r="AR95">
        <v>3.3119999999999998</v>
      </c>
      <c r="AS95">
        <v>4.5736800000000004</v>
      </c>
      <c r="AT95">
        <v>20.000018000000001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1823.024056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376.63</v>
      </c>
      <c r="L96">
        <v>239.5</v>
      </c>
      <c r="M96">
        <v>92</v>
      </c>
      <c r="N96">
        <v>118.125</v>
      </c>
      <c r="O96">
        <v>61.83</v>
      </c>
      <c r="P96">
        <v>125.58750000000001</v>
      </c>
      <c r="Q96">
        <v>7.34</v>
      </c>
      <c r="R96">
        <v>24.93</v>
      </c>
      <c r="S96">
        <v>14.85</v>
      </c>
      <c r="T96">
        <v>0</v>
      </c>
      <c r="U96">
        <v>418.77</v>
      </c>
      <c r="V96">
        <v>14.36</v>
      </c>
      <c r="W96">
        <v>41.614400000000003</v>
      </c>
      <c r="X96">
        <v>147.26089999999999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1.9245000000000001</v>
      </c>
      <c r="AF96">
        <v>8.8740000000000006</v>
      </c>
      <c r="AG96">
        <v>43.574399999999997</v>
      </c>
      <c r="AH96">
        <v>0</v>
      </c>
      <c r="AI96">
        <v>0</v>
      </c>
      <c r="AJ96">
        <v>0</v>
      </c>
      <c r="AK96">
        <v>54.567</v>
      </c>
      <c r="AL96">
        <v>2.3239999999999998</v>
      </c>
      <c r="AM96">
        <v>0</v>
      </c>
      <c r="AN96">
        <v>0.82259000000000004</v>
      </c>
      <c r="AO96">
        <v>0</v>
      </c>
      <c r="AP96">
        <v>0</v>
      </c>
      <c r="AQ96">
        <v>0</v>
      </c>
      <c r="AR96">
        <v>3.3119999999999998</v>
      </c>
      <c r="AS96">
        <v>4.5736800000000004</v>
      </c>
      <c r="AT96">
        <v>20.000018000000001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1822.7699879999998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376.63</v>
      </c>
      <c r="L97">
        <v>239.5</v>
      </c>
      <c r="M97">
        <v>92</v>
      </c>
      <c r="N97">
        <v>118.125</v>
      </c>
      <c r="O97">
        <v>61.83</v>
      </c>
      <c r="P97">
        <v>125.58750000000001</v>
      </c>
      <c r="Q97">
        <v>7.34</v>
      </c>
      <c r="R97">
        <v>24.93</v>
      </c>
      <c r="S97">
        <v>14.85</v>
      </c>
      <c r="T97">
        <v>0</v>
      </c>
      <c r="U97">
        <v>418.77</v>
      </c>
      <c r="V97">
        <v>14.36</v>
      </c>
      <c r="W97">
        <v>41.614400000000003</v>
      </c>
      <c r="X97">
        <v>147.26089999999999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1.9245000000000001</v>
      </c>
      <c r="AF97">
        <v>8.8740000000000006</v>
      </c>
      <c r="AG97">
        <v>43.574399999999997</v>
      </c>
      <c r="AH97">
        <v>0</v>
      </c>
      <c r="AI97">
        <v>0</v>
      </c>
      <c r="AJ97">
        <v>0</v>
      </c>
      <c r="AK97">
        <v>54.567</v>
      </c>
      <c r="AL97">
        <v>2.3239999999999998</v>
      </c>
      <c r="AM97">
        <v>0</v>
      </c>
      <c r="AN97">
        <v>0.82259000000000004</v>
      </c>
      <c r="AO97">
        <v>0</v>
      </c>
      <c r="AP97">
        <v>0</v>
      </c>
      <c r="AQ97">
        <v>0</v>
      </c>
      <c r="AR97">
        <v>3.3119999999999998</v>
      </c>
      <c r="AS97">
        <v>4.5736800000000004</v>
      </c>
      <c r="AT97">
        <v>20.000018000000001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1822.7699879999998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376.63</v>
      </c>
      <c r="L98">
        <v>239.5</v>
      </c>
      <c r="M98">
        <v>92</v>
      </c>
      <c r="N98">
        <v>118.125</v>
      </c>
      <c r="O98">
        <v>61.83</v>
      </c>
      <c r="P98">
        <v>125.58750000000001</v>
      </c>
      <c r="Q98">
        <v>8.5</v>
      </c>
      <c r="R98">
        <v>30.785299999999999</v>
      </c>
      <c r="S98">
        <v>14.85</v>
      </c>
      <c r="T98">
        <v>0</v>
      </c>
      <c r="U98">
        <v>418.77</v>
      </c>
      <c r="V98">
        <v>14.36</v>
      </c>
      <c r="W98">
        <v>41.614400000000003</v>
      </c>
      <c r="X98">
        <v>147.26089999999999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1.9245000000000001</v>
      </c>
      <c r="AF98">
        <v>8.8740000000000006</v>
      </c>
      <c r="AG98">
        <v>43.574399999999997</v>
      </c>
      <c r="AH98">
        <v>0</v>
      </c>
      <c r="AI98">
        <v>0</v>
      </c>
      <c r="AJ98">
        <v>0</v>
      </c>
      <c r="AK98">
        <v>54.567</v>
      </c>
      <c r="AL98">
        <v>2.3239999999999998</v>
      </c>
      <c r="AM98">
        <v>0</v>
      </c>
      <c r="AN98">
        <v>0.82259000000000004</v>
      </c>
      <c r="AO98">
        <v>0</v>
      </c>
      <c r="AP98">
        <v>0</v>
      </c>
      <c r="AQ98">
        <v>0</v>
      </c>
      <c r="AR98">
        <v>3.3119999999999998</v>
      </c>
      <c r="AS98">
        <v>4.5736800000000004</v>
      </c>
      <c r="AT98">
        <v>20.000018000000001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1829.7852879999996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12.568384583500002</v>
      </c>
      <c r="L99">
        <f t="shared" si="2"/>
        <v>8.1871539582500059</v>
      </c>
      <c r="M99">
        <f t="shared" si="2"/>
        <v>2.0569344000000003</v>
      </c>
      <c r="N99">
        <f t="shared" si="2"/>
        <v>2.7201420749999996</v>
      </c>
      <c r="O99">
        <f t="shared" si="2"/>
        <v>1.4018073749999986</v>
      </c>
      <c r="P99">
        <f t="shared" si="2"/>
        <v>3.0140999999999951</v>
      </c>
      <c r="Q99">
        <f t="shared" si="2"/>
        <v>0.17920149549999997</v>
      </c>
      <c r="R99">
        <f t="shared" si="2"/>
        <v>0.8780921307500007</v>
      </c>
      <c r="S99">
        <f t="shared" si="2"/>
        <v>0.53149555549999994</v>
      </c>
      <c r="T99">
        <f t="shared" si="2"/>
        <v>0</v>
      </c>
      <c r="U99">
        <f t="shared" si="2"/>
        <v>10.050479999999991</v>
      </c>
      <c r="V99">
        <f t="shared" si="2"/>
        <v>0.44197750000000019</v>
      </c>
      <c r="W99">
        <f t="shared" si="2"/>
        <v>1.0043994250000008</v>
      </c>
      <c r="X99">
        <f t="shared" si="2"/>
        <v>3.1895680869999969</v>
      </c>
      <c r="Y99">
        <f t="shared" si="2"/>
        <v>0</v>
      </c>
      <c r="Z99">
        <f t="shared" si="2"/>
        <v>5.6526799999999981E-2</v>
      </c>
      <c r="AA99">
        <f t="shared" si="2"/>
        <v>9.4772745000000033E-2</v>
      </c>
      <c r="AB99">
        <f t="shared" si="2"/>
        <v>0.10868615499999995</v>
      </c>
      <c r="AC99">
        <f t="shared" si="2"/>
        <v>0</v>
      </c>
      <c r="AD99">
        <f t="shared" si="2"/>
        <v>8.2532117000000002E-2</v>
      </c>
      <c r="AE99">
        <f t="shared" si="2"/>
        <v>0.24844525199999962</v>
      </c>
      <c r="AF99">
        <f t="shared" si="2"/>
        <v>0.26720600000000011</v>
      </c>
      <c r="AG99">
        <f t="shared" si="2"/>
        <v>1.0457855999999994</v>
      </c>
      <c r="AH99">
        <f t="shared" si="2"/>
        <v>0.52084999999999981</v>
      </c>
      <c r="AI99">
        <f t="shared" si="2"/>
        <v>0</v>
      </c>
      <c r="AJ99">
        <f t="shared" si="2"/>
        <v>0</v>
      </c>
      <c r="AK99">
        <f t="shared" si="2"/>
        <v>1.3096079999999999</v>
      </c>
      <c r="AL99">
        <f t="shared" si="2"/>
        <v>0.19556459999999992</v>
      </c>
      <c r="AM99">
        <f t="shared" si="2"/>
        <v>4.7987666749999998E-2</v>
      </c>
      <c r="AN99">
        <f t="shared" si="2"/>
        <v>1.9742160000000016E-2</v>
      </c>
      <c r="AO99">
        <f t="shared" si="2"/>
        <v>0</v>
      </c>
      <c r="AP99">
        <f t="shared" si="2"/>
        <v>8.967000000000001E-3</v>
      </c>
      <c r="AQ99">
        <f t="shared" si="2"/>
        <v>0.48195000000000016</v>
      </c>
      <c r="AR99">
        <f t="shared" si="2"/>
        <v>0.18409200000000026</v>
      </c>
      <c r="AS99">
        <f t="shared" si="2"/>
        <v>0.17164751999999972</v>
      </c>
      <c r="AT99">
        <f t="shared" si="2"/>
        <v>0.46504612249999933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si="3"/>
        <v>0</v>
      </c>
      <c r="BF99">
        <f t="shared" si="3"/>
        <v>0</v>
      </c>
      <c r="BG99">
        <f t="shared" si="3"/>
        <v>0</v>
      </c>
      <c r="BH99">
        <f t="shared" si="3"/>
        <v>0</v>
      </c>
      <c r="BI99">
        <f t="shared" si="3"/>
        <v>0</v>
      </c>
      <c r="BJ99">
        <f t="shared" si="3"/>
        <v>0</v>
      </c>
      <c r="BK99">
        <f t="shared" si="3"/>
        <v>0</v>
      </c>
      <c r="BL99">
        <f t="shared" si="3"/>
        <v>0</v>
      </c>
      <c r="BM99">
        <f t="shared" si="3"/>
        <v>0</v>
      </c>
      <c r="BN99">
        <f t="shared" si="3"/>
        <v>0</v>
      </c>
      <c r="BO99">
        <f t="shared" si="3"/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4">SUM(CW3:CW98)/4000</f>
        <v>0</v>
      </c>
      <c r="CX99">
        <f t="shared" si="4"/>
        <v>0</v>
      </c>
      <c r="CY99">
        <f t="shared" si="4"/>
        <v>0</v>
      </c>
      <c r="CZ99">
        <f t="shared" si="4"/>
        <v>0</v>
      </c>
      <c r="DA99">
        <f t="shared" si="4"/>
        <v>0</v>
      </c>
      <c r="DB99">
        <f t="shared" si="4"/>
        <v>0</v>
      </c>
      <c r="DC99">
        <f t="shared" si="4"/>
        <v>0</v>
      </c>
      <c r="DD99">
        <f t="shared" si="4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51.533146323749989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M101"/>
  <sheetViews>
    <sheetView workbookViewId="0">
      <pane xSplit="1" ySplit="2" topLeftCell="K3" activePane="bottomRight" state="frozen"/>
      <selection sqref="A1:D35"/>
      <selection pane="topRight" sqref="A1:D35"/>
      <selection pane="bottomLeft" sqref="A1:D35"/>
      <selection pane="bottomRight" activeCell="V3" sqref="V3:V98"/>
    </sheetView>
  </sheetViews>
  <sheetFormatPr defaultRowHeight="15"/>
  <cols>
    <col min="1" max="1" width="12" customWidth="1"/>
  </cols>
  <sheetData>
    <row r="1" spans="1:117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 ht="30">
      <c r="A2" s="219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3" t="s">
        <v>43</v>
      </c>
      <c r="AT2" s="203" t="s">
        <v>340</v>
      </c>
      <c r="AU2" s="164"/>
      <c r="AV2" s="203" t="s">
        <v>347</v>
      </c>
      <c r="AW2" s="203" t="s">
        <v>348</v>
      </c>
      <c r="AX2" s="203" t="s">
        <v>349</v>
      </c>
      <c r="AY2" t="s">
        <v>416</v>
      </c>
      <c r="AZ2" t="s">
        <v>417</v>
      </c>
      <c r="BA2" t="s">
        <v>423</v>
      </c>
      <c r="BB2" t="s">
        <v>427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361.08088600000002</v>
      </c>
      <c r="L3">
        <v>231.98660000000001</v>
      </c>
      <c r="M3">
        <v>60.860962999999998</v>
      </c>
      <c r="N3">
        <v>92.647650999999996</v>
      </c>
      <c r="O3">
        <v>44.462012999999999</v>
      </c>
      <c r="P3">
        <v>120.890528</v>
      </c>
      <c r="Q3">
        <v>8.2890449999999998</v>
      </c>
      <c r="R3">
        <v>24.209389999999999</v>
      </c>
      <c r="S3">
        <v>14.872170000000001</v>
      </c>
      <c r="T3">
        <v>0</v>
      </c>
      <c r="U3">
        <v>403.108002</v>
      </c>
      <c r="V3">
        <v>11.069900000000001</v>
      </c>
      <c r="W3">
        <v>25.816932000000001</v>
      </c>
      <c r="X3">
        <v>93.095937000000006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1.8525240000000001</v>
      </c>
      <c r="AF3">
        <v>8.5421119999999995</v>
      </c>
      <c r="AG3">
        <v>41.944716999999997</v>
      </c>
      <c r="AH3">
        <v>0</v>
      </c>
      <c r="AI3">
        <v>0</v>
      </c>
      <c r="AJ3">
        <v>0</v>
      </c>
      <c r="AK3">
        <v>52.526193999999997</v>
      </c>
      <c r="AL3">
        <v>1.342249</v>
      </c>
      <c r="AM3">
        <v>0</v>
      </c>
      <c r="AN3">
        <v>0.791825</v>
      </c>
      <c r="AO3">
        <v>0</v>
      </c>
      <c r="AP3">
        <v>1.7263269999999999</v>
      </c>
      <c r="AQ3">
        <v>0</v>
      </c>
      <c r="AR3">
        <v>5.3135519999999996</v>
      </c>
      <c r="AS3">
        <v>23.825966999999999</v>
      </c>
      <c r="AT3">
        <v>19.252016999999999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1649.5075010000003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361.08088600000002</v>
      </c>
      <c r="L4">
        <v>231.98660000000001</v>
      </c>
      <c r="M4">
        <v>60.860962999999998</v>
      </c>
      <c r="N4">
        <v>92.647650999999996</v>
      </c>
      <c r="O4">
        <v>44.462012999999999</v>
      </c>
      <c r="P4">
        <v>120.890528</v>
      </c>
      <c r="Q4">
        <v>8.2890449999999998</v>
      </c>
      <c r="R4">
        <v>24.209389999999999</v>
      </c>
      <c r="S4">
        <v>14.872170000000001</v>
      </c>
      <c r="T4">
        <v>0</v>
      </c>
      <c r="U4">
        <v>403.108002</v>
      </c>
      <c r="V4">
        <v>11.069900000000001</v>
      </c>
      <c r="W4">
        <v>25.816932000000001</v>
      </c>
      <c r="X4">
        <v>78.827314000000001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1.8525240000000001</v>
      </c>
      <c r="AF4">
        <v>8.5421119999999995</v>
      </c>
      <c r="AG4">
        <v>41.944716999999997</v>
      </c>
      <c r="AH4">
        <v>0</v>
      </c>
      <c r="AI4">
        <v>0</v>
      </c>
      <c r="AJ4">
        <v>0</v>
      </c>
      <c r="AK4">
        <v>52.526193999999997</v>
      </c>
      <c r="AL4">
        <v>1.342249</v>
      </c>
      <c r="AM4">
        <v>0</v>
      </c>
      <c r="AN4">
        <v>0.791825</v>
      </c>
      <c r="AO4">
        <v>0</v>
      </c>
      <c r="AP4">
        <v>1.7263269999999999</v>
      </c>
      <c r="AQ4">
        <v>0</v>
      </c>
      <c r="AR4">
        <v>37.194864000000003</v>
      </c>
      <c r="AS4">
        <v>23.825966999999999</v>
      </c>
      <c r="AT4">
        <v>18.585217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1666.4533900000001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361.08088600000002</v>
      </c>
      <c r="L5">
        <v>231.98660000000001</v>
      </c>
      <c r="M5">
        <v>60.860962999999998</v>
      </c>
      <c r="N5">
        <v>92.647650999999996</v>
      </c>
      <c r="O5">
        <v>44.462012999999999</v>
      </c>
      <c r="P5">
        <v>120.890528</v>
      </c>
      <c r="Q5">
        <v>8.2890449999999998</v>
      </c>
      <c r="R5">
        <v>24.209389999999999</v>
      </c>
      <c r="S5">
        <v>14.872170000000001</v>
      </c>
      <c r="T5">
        <v>0</v>
      </c>
      <c r="U5">
        <v>403.108002</v>
      </c>
      <c r="V5">
        <v>11.069900000000001</v>
      </c>
      <c r="W5">
        <v>25.816932000000001</v>
      </c>
      <c r="X5">
        <v>78.827314000000001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1.8525240000000001</v>
      </c>
      <c r="AF5">
        <v>8.5421119999999995</v>
      </c>
      <c r="AG5">
        <v>41.944716999999997</v>
      </c>
      <c r="AH5">
        <v>0</v>
      </c>
      <c r="AI5">
        <v>0</v>
      </c>
      <c r="AJ5">
        <v>0</v>
      </c>
      <c r="AK5">
        <v>52.526193999999997</v>
      </c>
      <c r="AL5">
        <v>1.342249</v>
      </c>
      <c r="AM5">
        <v>0</v>
      </c>
      <c r="AN5">
        <v>0.791825</v>
      </c>
      <c r="AO5">
        <v>0</v>
      </c>
      <c r="AP5">
        <v>1.7263269999999999</v>
      </c>
      <c r="AQ5">
        <v>0</v>
      </c>
      <c r="AR5">
        <v>37.194864000000003</v>
      </c>
      <c r="AS5">
        <v>23.825966999999999</v>
      </c>
      <c r="AT5">
        <v>19.252016999999999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1667.1201900000001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361.08088600000002</v>
      </c>
      <c r="L6">
        <v>231.98660000000001</v>
      </c>
      <c r="M6">
        <v>60.860962999999998</v>
      </c>
      <c r="N6">
        <v>92.647650999999996</v>
      </c>
      <c r="O6">
        <v>44.462012999999999</v>
      </c>
      <c r="P6">
        <v>120.890528</v>
      </c>
      <c r="Q6">
        <v>8.2890449999999998</v>
      </c>
      <c r="R6">
        <v>24.209389999999999</v>
      </c>
      <c r="S6">
        <v>14.872170000000001</v>
      </c>
      <c r="T6">
        <v>0</v>
      </c>
      <c r="U6">
        <v>403.108002</v>
      </c>
      <c r="V6">
        <v>11.069900000000001</v>
      </c>
      <c r="W6">
        <v>25.816932000000001</v>
      </c>
      <c r="X6">
        <v>78.827314000000001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1.8525240000000001</v>
      </c>
      <c r="AF6">
        <v>8.5421119999999995</v>
      </c>
      <c r="AG6">
        <v>41.944716999999997</v>
      </c>
      <c r="AH6">
        <v>0</v>
      </c>
      <c r="AI6">
        <v>0</v>
      </c>
      <c r="AJ6">
        <v>0</v>
      </c>
      <c r="AK6">
        <v>52.526193999999997</v>
      </c>
      <c r="AL6">
        <v>1.342249</v>
      </c>
      <c r="AM6">
        <v>0</v>
      </c>
      <c r="AN6">
        <v>0.791825</v>
      </c>
      <c r="AO6">
        <v>0</v>
      </c>
      <c r="AP6">
        <v>1.7263269999999999</v>
      </c>
      <c r="AQ6">
        <v>0</v>
      </c>
      <c r="AR6">
        <v>4.2508419999999996</v>
      </c>
      <c r="AS6">
        <v>23.825966999999999</v>
      </c>
      <c r="AT6">
        <v>15.844493999999999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1630.7686449999999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361.08088600000002</v>
      </c>
      <c r="L7">
        <v>231.98660000000001</v>
      </c>
      <c r="M7">
        <v>60.860962999999998</v>
      </c>
      <c r="N7">
        <v>92.647650999999996</v>
      </c>
      <c r="O7">
        <v>44.462012999999999</v>
      </c>
      <c r="P7">
        <v>120.890528</v>
      </c>
      <c r="Q7">
        <v>8.2890449999999998</v>
      </c>
      <c r="R7">
        <v>24.209389999999999</v>
      </c>
      <c r="S7">
        <v>14.872170000000001</v>
      </c>
      <c r="T7">
        <v>0</v>
      </c>
      <c r="U7">
        <v>403.108002</v>
      </c>
      <c r="V7">
        <v>11.069900000000001</v>
      </c>
      <c r="W7">
        <v>25.816932000000001</v>
      </c>
      <c r="X7">
        <v>78.827314000000001</v>
      </c>
      <c r="Y7">
        <v>0</v>
      </c>
      <c r="Z7">
        <v>6.2769219999999999</v>
      </c>
      <c r="AA7">
        <v>0</v>
      </c>
      <c r="AB7">
        <v>0</v>
      </c>
      <c r="AC7">
        <v>0</v>
      </c>
      <c r="AD7">
        <v>0</v>
      </c>
      <c r="AE7">
        <v>1.8525240000000001</v>
      </c>
      <c r="AF7">
        <v>8.5421119999999995</v>
      </c>
      <c r="AG7">
        <v>41.944716999999997</v>
      </c>
      <c r="AH7">
        <v>0</v>
      </c>
      <c r="AI7">
        <v>0</v>
      </c>
      <c r="AJ7">
        <v>0</v>
      </c>
      <c r="AK7">
        <v>52.526193999999997</v>
      </c>
      <c r="AL7">
        <v>1.342249</v>
      </c>
      <c r="AM7">
        <v>0</v>
      </c>
      <c r="AN7">
        <v>0.791825</v>
      </c>
      <c r="AO7">
        <v>0</v>
      </c>
      <c r="AP7">
        <v>1.7263269999999999</v>
      </c>
      <c r="AQ7">
        <v>0</v>
      </c>
      <c r="AR7">
        <v>2.1254209999999998</v>
      </c>
      <c r="AS7">
        <v>23.825966999999999</v>
      </c>
      <c r="AT7">
        <v>14.671239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1633.746891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361.08088600000002</v>
      </c>
      <c r="L8">
        <v>231.98660000000001</v>
      </c>
      <c r="M8">
        <v>60.860962999999998</v>
      </c>
      <c r="N8">
        <v>92.647650999999996</v>
      </c>
      <c r="O8">
        <v>44.462012999999999</v>
      </c>
      <c r="P8">
        <v>120.890528</v>
      </c>
      <c r="Q8">
        <v>8.2890449999999998</v>
      </c>
      <c r="R8">
        <v>24.209389999999999</v>
      </c>
      <c r="S8">
        <v>14.872170000000001</v>
      </c>
      <c r="T8">
        <v>0</v>
      </c>
      <c r="U8">
        <v>403.108002</v>
      </c>
      <c r="V8">
        <v>11.069900000000001</v>
      </c>
      <c r="W8">
        <v>25.816932000000001</v>
      </c>
      <c r="X8">
        <v>78.827314000000001</v>
      </c>
      <c r="Y8">
        <v>0</v>
      </c>
      <c r="Z8">
        <v>6.2769219999999999</v>
      </c>
      <c r="AA8">
        <v>0</v>
      </c>
      <c r="AB8">
        <v>0</v>
      </c>
      <c r="AC8">
        <v>0</v>
      </c>
      <c r="AD8">
        <v>0</v>
      </c>
      <c r="AE8">
        <v>1.8525240000000001</v>
      </c>
      <c r="AF8">
        <v>8.5421119999999995</v>
      </c>
      <c r="AG8">
        <v>41.944716999999997</v>
      </c>
      <c r="AH8">
        <v>0</v>
      </c>
      <c r="AI8">
        <v>0</v>
      </c>
      <c r="AJ8">
        <v>0</v>
      </c>
      <c r="AK8">
        <v>52.526193999999997</v>
      </c>
      <c r="AL8">
        <v>1.342249</v>
      </c>
      <c r="AM8">
        <v>0</v>
      </c>
      <c r="AN8">
        <v>0.791825</v>
      </c>
      <c r="AO8">
        <v>0</v>
      </c>
      <c r="AP8">
        <v>1.7263269999999999</v>
      </c>
      <c r="AQ8">
        <v>0</v>
      </c>
      <c r="AR8">
        <v>2.1254209999999998</v>
      </c>
      <c r="AS8">
        <v>23.825966999999999</v>
      </c>
      <c r="AT8">
        <v>13.63927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1632.7149219999999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361.08088600000002</v>
      </c>
      <c r="L9">
        <v>231.98660000000001</v>
      </c>
      <c r="M9">
        <v>60.860962999999998</v>
      </c>
      <c r="N9">
        <v>92.647650999999996</v>
      </c>
      <c r="O9">
        <v>44.462012999999999</v>
      </c>
      <c r="P9">
        <v>120.890528</v>
      </c>
      <c r="Q9">
        <v>8.2890449999999998</v>
      </c>
      <c r="R9">
        <v>24.209389999999999</v>
      </c>
      <c r="S9">
        <v>14.872170000000001</v>
      </c>
      <c r="T9">
        <v>0</v>
      </c>
      <c r="U9">
        <v>403.108002</v>
      </c>
      <c r="V9">
        <v>11.069900000000001</v>
      </c>
      <c r="W9">
        <v>25.816932000000001</v>
      </c>
      <c r="X9">
        <v>78.827314000000001</v>
      </c>
      <c r="Y9">
        <v>0</v>
      </c>
      <c r="Z9">
        <v>6.2769219999999999</v>
      </c>
      <c r="AA9">
        <v>0</v>
      </c>
      <c r="AB9">
        <v>0</v>
      </c>
      <c r="AC9">
        <v>0</v>
      </c>
      <c r="AD9">
        <v>0</v>
      </c>
      <c r="AE9">
        <v>1.8525240000000001</v>
      </c>
      <c r="AF9">
        <v>8.5421119999999995</v>
      </c>
      <c r="AG9">
        <v>41.944716999999997</v>
      </c>
      <c r="AH9">
        <v>0</v>
      </c>
      <c r="AI9">
        <v>0</v>
      </c>
      <c r="AJ9">
        <v>0</v>
      </c>
      <c r="AK9">
        <v>52.526193999999997</v>
      </c>
      <c r="AL9">
        <v>1.342249</v>
      </c>
      <c r="AM9">
        <v>0</v>
      </c>
      <c r="AN9">
        <v>0.791825</v>
      </c>
      <c r="AO9">
        <v>0</v>
      </c>
      <c r="AP9">
        <v>0</v>
      </c>
      <c r="AQ9">
        <v>0</v>
      </c>
      <c r="AR9">
        <v>2.1254209999999998</v>
      </c>
      <c r="AS9">
        <v>4.5321129999999998</v>
      </c>
      <c r="AT9">
        <v>14.064543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1612.1200139999999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361.08088600000002</v>
      </c>
      <c r="L10">
        <v>231.98660000000001</v>
      </c>
      <c r="M10">
        <v>60.860962999999998</v>
      </c>
      <c r="N10">
        <v>92.647650999999996</v>
      </c>
      <c r="O10">
        <v>44.462012999999999</v>
      </c>
      <c r="P10">
        <v>120.890528</v>
      </c>
      <c r="Q10">
        <v>8.2890449999999998</v>
      </c>
      <c r="R10">
        <v>24.209389999999999</v>
      </c>
      <c r="S10">
        <v>14.872170000000001</v>
      </c>
      <c r="T10">
        <v>0</v>
      </c>
      <c r="U10">
        <v>403.108002</v>
      </c>
      <c r="V10">
        <v>11.069900000000001</v>
      </c>
      <c r="W10">
        <v>25.816932000000001</v>
      </c>
      <c r="X10">
        <v>78.827314000000001</v>
      </c>
      <c r="Y10">
        <v>0</v>
      </c>
      <c r="Z10">
        <v>6.2769219999999999</v>
      </c>
      <c r="AA10">
        <v>0</v>
      </c>
      <c r="AB10">
        <v>0</v>
      </c>
      <c r="AC10">
        <v>0</v>
      </c>
      <c r="AD10">
        <v>0</v>
      </c>
      <c r="AE10">
        <v>1.8525240000000001</v>
      </c>
      <c r="AF10">
        <v>8.5421119999999995</v>
      </c>
      <c r="AG10">
        <v>41.944716999999997</v>
      </c>
      <c r="AH10">
        <v>0</v>
      </c>
      <c r="AI10">
        <v>0</v>
      </c>
      <c r="AJ10">
        <v>0</v>
      </c>
      <c r="AK10">
        <v>52.526193999999997</v>
      </c>
      <c r="AL10">
        <v>1.342249</v>
      </c>
      <c r="AM10">
        <v>0</v>
      </c>
      <c r="AN10">
        <v>0.791825</v>
      </c>
      <c r="AO10">
        <v>0</v>
      </c>
      <c r="AP10">
        <v>0</v>
      </c>
      <c r="AQ10">
        <v>0</v>
      </c>
      <c r="AR10">
        <v>2.1254209999999998</v>
      </c>
      <c r="AS10">
        <v>4.5321129999999998</v>
      </c>
      <c r="AT10">
        <v>15.197459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1613.2529299999999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361.08088600000002</v>
      </c>
      <c r="L11">
        <v>231.98660000000001</v>
      </c>
      <c r="M11">
        <v>60.860962999999998</v>
      </c>
      <c r="N11">
        <v>92.647650999999996</v>
      </c>
      <c r="O11">
        <v>44.462012999999999</v>
      </c>
      <c r="P11">
        <v>120.890528</v>
      </c>
      <c r="Q11">
        <v>8.2890449999999998</v>
      </c>
      <c r="R11">
        <v>24.209389999999999</v>
      </c>
      <c r="S11">
        <v>14.872170000000001</v>
      </c>
      <c r="T11">
        <v>0</v>
      </c>
      <c r="U11">
        <v>403.108002</v>
      </c>
      <c r="V11">
        <v>11.069900000000001</v>
      </c>
      <c r="W11">
        <v>25.816932000000001</v>
      </c>
      <c r="X11">
        <v>78.827314000000001</v>
      </c>
      <c r="Y11">
        <v>0</v>
      </c>
      <c r="Z11">
        <v>6.2769219999999999</v>
      </c>
      <c r="AA11">
        <v>0</v>
      </c>
      <c r="AB11">
        <v>0</v>
      </c>
      <c r="AC11">
        <v>0</v>
      </c>
      <c r="AD11">
        <v>0</v>
      </c>
      <c r="AE11">
        <v>1.8525240000000001</v>
      </c>
      <c r="AF11">
        <v>8.5421119999999995</v>
      </c>
      <c r="AG11">
        <v>41.944716999999997</v>
      </c>
      <c r="AH11">
        <v>0</v>
      </c>
      <c r="AI11">
        <v>0</v>
      </c>
      <c r="AJ11">
        <v>0</v>
      </c>
      <c r="AK11">
        <v>52.526193999999997</v>
      </c>
      <c r="AL11">
        <v>1.342249</v>
      </c>
      <c r="AM11">
        <v>0</v>
      </c>
      <c r="AN11">
        <v>0.791825</v>
      </c>
      <c r="AO11">
        <v>0</v>
      </c>
      <c r="AP11">
        <v>0</v>
      </c>
      <c r="AQ11">
        <v>0</v>
      </c>
      <c r="AR11">
        <v>2.1254209999999998</v>
      </c>
      <c r="AS11">
        <v>4.5321129999999998</v>
      </c>
      <c r="AT11">
        <v>13.767044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1611.8225149999998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361.08088600000002</v>
      </c>
      <c r="L12">
        <v>231.98660000000001</v>
      </c>
      <c r="M12">
        <v>60.860962999999998</v>
      </c>
      <c r="N12">
        <v>92.647650999999996</v>
      </c>
      <c r="O12">
        <v>44.462012999999999</v>
      </c>
      <c r="P12">
        <v>120.890528</v>
      </c>
      <c r="Q12">
        <v>8.2890449999999998</v>
      </c>
      <c r="R12">
        <v>24.209389999999999</v>
      </c>
      <c r="S12">
        <v>14.872170000000001</v>
      </c>
      <c r="T12">
        <v>0</v>
      </c>
      <c r="U12">
        <v>403.108002</v>
      </c>
      <c r="V12">
        <v>11.069900000000001</v>
      </c>
      <c r="W12">
        <v>25.816932000000001</v>
      </c>
      <c r="X12">
        <v>78.827314000000001</v>
      </c>
      <c r="Y12">
        <v>0</v>
      </c>
      <c r="Z12">
        <v>6.2769219999999999</v>
      </c>
      <c r="AA12">
        <v>0</v>
      </c>
      <c r="AB12">
        <v>0</v>
      </c>
      <c r="AC12">
        <v>0</v>
      </c>
      <c r="AD12">
        <v>0</v>
      </c>
      <c r="AE12">
        <v>1.8525240000000001</v>
      </c>
      <c r="AF12">
        <v>8.5421119999999995</v>
      </c>
      <c r="AG12">
        <v>41.944716999999997</v>
      </c>
      <c r="AH12">
        <v>0</v>
      </c>
      <c r="AI12">
        <v>0</v>
      </c>
      <c r="AJ12">
        <v>0</v>
      </c>
      <c r="AK12">
        <v>52.526193999999997</v>
      </c>
      <c r="AL12">
        <v>1.342249</v>
      </c>
      <c r="AM12">
        <v>0</v>
      </c>
      <c r="AN12">
        <v>0.791825</v>
      </c>
      <c r="AO12">
        <v>0</v>
      </c>
      <c r="AP12">
        <v>0</v>
      </c>
      <c r="AQ12">
        <v>0</v>
      </c>
      <c r="AR12">
        <v>2.1254209999999998</v>
      </c>
      <c r="AS12">
        <v>4.5321129999999998</v>
      </c>
      <c r="AT12">
        <v>14.556877999999999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1612.612349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361.08088600000002</v>
      </c>
      <c r="L13">
        <v>231.98660000000001</v>
      </c>
      <c r="M13">
        <v>60.860962999999998</v>
      </c>
      <c r="N13">
        <v>92.647650999999996</v>
      </c>
      <c r="O13">
        <v>44.462012999999999</v>
      </c>
      <c r="P13">
        <v>120.890528</v>
      </c>
      <c r="Q13">
        <v>8.2890449999999998</v>
      </c>
      <c r="R13">
        <v>24.209389999999999</v>
      </c>
      <c r="S13">
        <v>14.872170000000001</v>
      </c>
      <c r="T13">
        <v>0</v>
      </c>
      <c r="U13">
        <v>403.108002</v>
      </c>
      <c r="V13">
        <v>11.069900000000001</v>
      </c>
      <c r="W13">
        <v>25.816932000000001</v>
      </c>
      <c r="X13">
        <v>78.827314000000001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1.8525240000000001</v>
      </c>
      <c r="AF13">
        <v>8.5421119999999995</v>
      </c>
      <c r="AG13">
        <v>41.944716999999997</v>
      </c>
      <c r="AH13">
        <v>0</v>
      </c>
      <c r="AI13">
        <v>0</v>
      </c>
      <c r="AJ13">
        <v>0</v>
      </c>
      <c r="AK13">
        <v>52.526193999999997</v>
      </c>
      <c r="AL13">
        <v>1.342249</v>
      </c>
      <c r="AM13">
        <v>0</v>
      </c>
      <c r="AN13">
        <v>0.791825</v>
      </c>
      <c r="AO13">
        <v>0</v>
      </c>
      <c r="AP13">
        <v>0</v>
      </c>
      <c r="AQ13">
        <v>0</v>
      </c>
      <c r="AR13">
        <v>2.1254209999999998</v>
      </c>
      <c r="AS13">
        <v>4.5321129999999998</v>
      </c>
      <c r="AT13">
        <v>14.102461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1605.8810099999998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361.08088600000002</v>
      </c>
      <c r="L14">
        <v>231.98660000000001</v>
      </c>
      <c r="M14">
        <v>60.860962999999998</v>
      </c>
      <c r="N14">
        <v>92.647650999999996</v>
      </c>
      <c r="O14">
        <v>44.462012999999999</v>
      </c>
      <c r="P14">
        <v>120.890528</v>
      </c>
      <c r="Q14">
        <v>8.2890449999999998</v>
      </c>
      <c r="R14">
        <v>24.209389999999999</v>
      </c>
      <c r="S14">
        <v>14.872170000000001</v>
      </c>
      <c r="T14">
        <v>0</v>
      </c>
      <c r="U14">
        <v>403.108002</v>
      </c>
      <c r="V14">
        <v>11.069900000000001</v>
      </c>
      <c r="W14">
        <v>25.816932000000001</v>
      </c>
      <c r="X14">
        <v>78.827314000000001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1.8525240000000001</v>
      </c>
      <c r="AF14">
        <v>8.5421119999999995</v>
      </c>
      <c r="AG14">
        <v>41.944716999999997</v>
      </c>
      <c r="AH14">
        <v>0</v>
      </c>
      <c r="AI14">
        <v>0</v>
      </c>
      <c r="AJ14">
        <v>0</v>
      </c>
      <c r="AK14">
        <v>52.526193999999997</v>
      </c>
      <c r="AL14">
        <v>1.342249</v>
      </c>
      <c r="AM14">
        <v>0</v>
      </c>
      <c r="AN14">
        <v>0.791825</v>
      </c>
      <c r="AO14">
        <v>0</v>
      </c>
      <c r="AP14">
        <v>0</v>
      </c>
      <c r="AQ14">
        <v>0</v>
      </c>
      <c r="AR14">
        <v>2.1254209999999998</v>
      </c>
      <c r="AS14">
        <v>4.5321129999999998</v>
      </c>
      <c r="AT14">
        <v>15.515328999999999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1607.2938779999999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361.08088600000002</v>
      </c>
      <c r="L15">
        <v>231.98660000000001</v>
      </c>
      <c r="M15">
        <v>60.860962999999998</v>
      </c>
      <c r="N15">
        <v>92.647650999999996</v>
      </c>
      <c r="O15">
        <v>44.462012999999999</v>
      </c>
      <c r="P15">
        <v>120.890528</v>
      </c>
      <c r="Q15">
        <v>8.2890449999999998</v>
      </c>
      <c r="R15">
        <v>24.209389999999999</v>
      </c>
      <c r="S15">
        <v>14.872170000000001</v>
      </c>
      <c r="T15">
        <v>0</v>
      </c>
      <c r="U15">
        <v>403.108002</v>
      </c>
      <c r="V15">
        <v>11.069900000000001</v>
      </c>
      <c r="W15">
        <v>25.816932000000001</v>
      </c>
      <c r="X15">
        <v>78.827314000000001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1.8525240000000001</v>
      </c>
      <c r="AF15">
        <v>8.5421119999999995</v>
      </c>
      <c r="AG15">
        <v>41.944716999999997</v>
      </c>
      <c r="AH15">
        <v>0</v>
      </c>
      <c r="AI15">
        <v>0</v>
      </c>
      <c r="AJ15">
        <v>0</v>
      </c>
      <c r="AK15">
        <v>52.526193999999997</v>
      </c>
      <c r="AL15">
        <v>1.342249</v>
      </c>
      <c r="AM15">
        <v>0</v>
      </c>
      <c r="AN15">
        <v>0.791825</v>
      </c>
      <c r="AO15">
        <v>0</v>
      </c>
      <c r="AP15">
        <v>0</v>
      </c>
      <c r="AQ15">
        <v>0</v>
      </c>
      <c r="AR15">
        <v>2.1254209999999998</v>
      </c>
      <c r="AS15">
        <v>4.5321129999999998</v>
      </c>
      <c r="AT15">
        <v>15.971662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1607.7502109999998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361.08088600000002</v>
      </c>
      <c r="L16">
        <v>231.98660000000001</v>
      </c>
      <c r="M16">
        <v>60.860962999999998</v>
      </c>
      <c r="N16">
        <v>92.647650999999996</v>
      </c>
      <c r="O16">
        <v>44.462012999999999</v>
      </c>
      <c r="P16">
        <v>120.890528</v>
      </c>
      <c r="Q16">
        <v>8.2890449999999998</v>
      </c>
      <c r="R16">
        <v>24.209389999999999</v>
      </c>
      <c r="S16">
        <v>14.872170000000001</v>
      </c>
      <c r="T16">
        <v>0</v>
      </c>
      <c r="U16">
        <v>403.108002</v>
      </c>
      <c r="V16">
        <v>11.069900000000001</v>
      </c>
      <c r="W16">
        <v>25.816932000000001</v>
      </c>
      <c r="X16">
        <v>78.827314000000001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1.8525240000000001</v>
      </c>
      <c r="AF16">
        <v>8.5421119999999995</v>
      </c>
      <c r="AG16">
        <v>41.944716999999997</v>
      </c>
      <c r="AH16">
        <v>0</v>
      </c>
      <c r="AI16">
        <v>0</v>
      </c>
      <c r="AJ16">
        <v>0</v>
      </c>
      <c r="AK16">
        <v>52.526193999999997</v>
      </c>
      <c r="AL16">
        <v>1.342249</v>
      </c>
      <c r="AM16">
        <v>0</v>
      </c>
      <c r="AN16">
        <v>0.791825</v>
      </c>
      <c r="AO16">
        <v>0</v>
      </c>
      <c r="AP16">
        <v>0</v>
      </c>
      <c r="AQ16">
        <v>0</v>
      </c>
      <c r="AR16">
        <v>2.1254209999999998</v>
      </c>
      <c r="AS16">
        <v>4.5321129999999998</v>
      </c>
      <c r="AT16">
        <v>19.072308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1610.8508569999999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361.08088600000002</v>
      </c>
      <c r="L17">
        <v>231.98660000000001</v>
      </c>
      <c r="M17">
        <v>60.860962999999998</v>
      </c>
      <c r="N17">
        <v>92.647650999999996</v>
      </c>
      <c r="O17">
        <v>44.462012999999999</v>
      </c>
      <c r="P17">
        <v>120.890528</v>
      </c>
      <c r="Q17">
        <v>8.2890449999999998</v>
      </c>
      <c r="R17">
        <v>24.209389999999999</v>
      </c>
      <c r="S17">
        <v>14.872170000000001</v>
      </c>
      <c r="T17">
        <v>0</v>
      </c>
      <c r="U17">
        <v>403.108002</v>
      </c>
      <c r="V17">
        <v>11.069900000000001</v>
      </c>
      <c r="W17">
        <v>25.816932000000001</v>
      </c>
      <c r="X17">
        <v>78.827314000000001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1.8525240000000001</v>
      </c>
      <c r="AF17">
        <v>8.5421119999999995</v>
      </c>
      <c r="AG17">
        <v>41.944716999999997</v>
      </c>
      <c r="AH17">
        <v>0</v>
      </c>
      <c r="AI17">
        <v>0</v>
      </c>
      <c r="AJ17">
        <v>0</v>
      </c>
      <c r="AK17">
        <v>52.526193999999997</v>
      </c>
      <c r="AL17">
        <v>1.342249</v>
      </c>
      <c r="AM17">
        <v>0</v>
      </c>
      <c r="AN17">
        <v>0.791825</v>
      </c>
      <c r="AO17">
        <v>0</v>
      </c>
      <c r="AP17">
        <v>0</v>
      </c>
      <c r="AQ17">
        <v>0</v>
      </c>
      <c r="AR17">
        <v>2.6567759999999998</v>
      </c>
      <c r="AS17">
        <v>4.5321129999999998</v>
      </c>
      <c r="AT17">
        <v>18.022893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1610.332797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361.08088600000002</v>
      </c>
      <c r="L18">
        <v>231.98660000000001</v>
      </c>
      <c r="M18">
        <v>60.860962999999998</v>
      </c>
      <c r="N18">
        <v>92.647650999999996</v>
      </c>
      <c r="O18">
        <v>44.462012999999999</v>
      </c>
      <c r="P18">
        <v>120.890528</v>
      </c>
      <c r="Q18">
        <v>8.2890449999999998</v>
      </c>
      <c r="R18">
        <v>24.209389999999999</v>
      </c>
      <c r="S18">
        <v>14.872170000000001</v>
      </c>
      <c r="T18">
        <v>0</v>
      </c>
      <c r="U18">
        <v>403.108002</v>
      </c>
      <c r="V18">
        <v>11.069900000000001</v>
      </c>
      <c r="W18">
        <v>25.816932000000001</v>
      </c>
      <c r="X18">
        <v>78.827314000000001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1.8525240000000001</v>
      </c>
      <c r="AF18">
        <v>8.5421119999999995</v>
      </c>
      <c r="AG18">
        <v>41.944716999999997</v>
      </c>
      <c r="AH18">
        <v>0</v>
      </c>
      <c r="AI18">
        <v>0</v>
      </c>
      <c r="AJ18">
        <v>0</v>
      </c>
      <c r="AK18">
        <v>52.526193999999997</v>
      </c>
      <c r="AL18">
        <v>1.342249</v>
      </c>
      <c r="AM18">
        <v>0</v>
      </c>
      <c r="AN18">
        <v>0.791825</v>
      </c>
      <c r="AO18">
        <v>0</v>
      </c>
      <c r="AP18">
        <v>0</v>
      </c>
      <c r="AQ18">
        <v>0</v>
      </c>
      <c r="AR18">
        <v>2.6567759999999998</v>
      </c>
      <c r="AS18">
        <v>4.5321129999999998</v>
      </c>
      <c r="AT18">
        <v>19.131302999999999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1611.4412069999998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361.08088600000002</v>
      </c>
      <c r="L19">
        <v>231.98660000000001</v>
      </c>
      <c r="M19">
        <v>60.860962999999998</v>
      </c>
      <c r="N19">
        <v>92.647650999999996</v>
      </c>
      <c r="O19">
        <v>44.462012999999999</v>
      </c>
      <c r="P19">
        <v>120.890528</v>
      </c>
      <c r="Q19">
        <v>8.2890449999999998</v>
      </c>
      <c r="R19">
        <v>24.209389999999999</v>
      </c>
      <c r="S19">
        <v>14.872170000000001</v>
      </c>
      <c r="T19">
        <v>0</v>
      </c>
      <c r="U19">
        <v>403.108002</v>
      </c>
      <c r="V19">
        <v>11.069900000000001</v>
      </c>
      <c r="W19">
        <v>25.816932000000001</v>
      </c>
      <c r="X19">
        <v>78.827314000000001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15.862543000000001</v>
      </c>
      <c r="AF19">
        <v>8.5421119999999995</v>
      </c>
      <c r="AG19">
        <v>41.944716999999997</v>
      </c>
      <c r="AH19">
        <v>0</v>
      </c>
      <c r="AI19">
        <v>0</v>
      </c>
      <c r="AJ19">
        <v>0</v>
      </c>
      <c r="AK19">
        <v>52.526193999999997</v>
      </c>
      <c r="AL19">
        <v>1.342249</v>
      </c>
      <c r="AM19">
        <v>0</v>
      </c>
      <c r="AN19">
        <v>0.791825</v>
      </c>
      <c r="AO19">
        <v>0</v>
      </c>
      <c r="AP19">
        <v>0</v>
      </c>
      <c r="AQ19">
        <v>0</v>
      </c>
      <c r="AR19">
        <v>2.6567759999999998</v>
      </c>
      <c r="AS19">
        <v>4.5321129999999998</v>
      </c>
      <c r="AT19">
        <v>19.252016999999999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1625.57194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361.08088600000002</v>
      </c>
      <c r="L20">
        <v>231.98660000000001</v>
      </c>
      <c r="M20">
        <v>60.860962999999998</v>
      </c>
      <c r="N20">
        <v>92.647650999999996</v>
      </c>
      <c r="O20">
        <v>44.462012999999999</v>
      </c>
      <c r="P20">
        <v>120.890528</v>
      </c>
      <c r="Q20">
        <v>8.2890449999999998</v>
      </c>
      <c r="R20">
        <v>24.209389999999999</v>
      </c>
      <c r="S20">
        <v>14.872170000000001</v>
      </c>
      <c r="T20">
        <v>0</v>
      </c>
      <c r="U20">
        <v>403.108002</v>
      </c>
      <c r="V20">
        <v>11.069900000000001</v>
      </c>
      <c r="W20">
        <v>25.816932000000001</v>
      </c>
      <c r="X20">
        <v>78.827314000000001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15.862543000000001</v>
      </c>
      <c r="AF20">
        <v>8.5421119999999995</v>
      </c>
      <c r="AG20">
        <v>41.944716999999997</v>
      </c>
      <c r="AH20">
        <v>0</v>
      </c>
      <c r="AI20">
        <v>0</v>
      </c>
      <c r="AJ20">
        <v>0</v>
      </c>
      <c r="AK20">
        <v>52.526193999999997</v>
      </c>
      <c r="AL20">
        <v>1.342249</v>
      </c>
      <c r="AM20">
        <v>0</v>
      </c>
      <c r="AN20">
        <v>0.791825</v>
      </c>
      <c r="AO20">
        <v>0</v>
      </c>
      <c r="AP20">
        <v>0</v>
      </c>
      <c r="AQ20">
        <v>13.644855</v>
      </c>
      <c r="AR20">
        <v>2.6567759999999998</v>
      </c>
      <c r="AS20">
        <v>4.5321129999999998</v>
      </c>
      <c r="AT20">
        <v>19.252016999999999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1639.216795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361.08088600000002</v>
      </c>
      <c r="L21">
        <v>231.98660000000001</v>
      </c>
      <c r="M21">
        <v>60.860962999999998</v>
      </c>
      <c r="N21">
        <v>92.647650999999996</v>
      </c>
      <c r="O21">
        <v>44.462012999999999</v>
      </c>
      <c r="P21">
        <v>120.890528</v>
      </c>
      <c r="Q21">
        <v>8.2890449999999998</v>
      </c>
      <c r="R21">
        <v>24.209389999999999</v>
      </c>
      <c r="S21">
        <v>14.872170000000001</v>
      </c>
      <c r="T21">
        <v>0</v>
      </c>
      <c r="U21">
        <v>403.108002</v>
      </c>
      <c r="V21">
        <v>11.069900000000001</v>
      </c>
      <c r="W21">
        <v>25.816932000000001</v>
      </c>
      <c r="X21">
        <v>78.827314000000001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15.862543000000001</v>
      </c>
      <c r="AF21">
        <v>8.5421119999999995</v>
      </c>
      <c r="AG21">
        <v>41.944716999999997</v>
      </c>
      <c r="AH21">
        <v>0</v>
      </c>
      <c r="AI21">
        <v>0</v>
      </c>
      <c r="AJ21">
        <v>0</v>
      </c>
      <c r="AK21">
        <v>52.526193999999997</v>
      </c>
      <c r="AL21">
        <v>1.342249</v>
      </c>
      <c r="AM21">
        <v>0</v>
      </c>
      <c r="AN21">
        <v>0.791825</v>
      </c>
      <c r="AO21">
        <v>0</v>
      </c>
      <c r="AP21">
        <v>0</v>
      </c>
      <c r="AQ21">
        <v>13.644855</v>
      </c>
      <c r="AR21">
        <v>2.1254209999999998</v>
      </c>
      <c r="AS21">
        <v>4.5321129999999998</v>
      </c>
      <c r="AT21">
        <v>19.252016999999999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1638.68544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361.08088600000002</v>
      </c>
      <c r="L22">
        <v>231.98660000000001</v>
      </c>
      <c r="M22">
        <v>60.860962999999998</v>
      </c>
      <c r="N22">
        <v>92.647650999999996</v>
      </c>
      <c r="O22">
        <v>44.462012999999999</v>
      </c>
      <c r="P22">
        <v>120.890528</v>
      </c>
      <c r="Q22">
        <v>8.2890449999999998</v>
      </c>
      <c r="R22">
        <v>24.209389999999999</v>
      </c>
      <c r="S22">
        <v>14.872170000000001</v>
      </c>
      <c r="T22">
        <v>0</v>
      </c>
      <c r="U22">
        <v>403.108002</v>
      </c>
      <c r="V22">
        <v>11.069900000000001</v>
      </c>
      <c r="W22">
        <v>25.816932000000001</v>
      </c>
      <c r="X22">
        <v>78.827314000000001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15.862543000000001</v>
      </c>
      <c r="AF22">
        <v>8.5421119999999995</v>
      </c>
      <c r="AG22">
        <v>41.944716999999997</v>
      </c>
      <c r="AH22">
        <v>0</v>
      </c>
      <c r="AI22">
        <v>0</v>
      </c>
      <c r="AJ22">
        <v>0</v>
      </c>
      <c r="AK22">
        <v>52.526193999999997</v>
      </c>
      <c r="AL22">
        <v>1.342249</v>
      </c>
      <c r="AM22">
        <v>0</v>
      </c>
      <c r="AN22">
        <v>0.791825</v>
      </c>
      <c r="AO22">
        <v>0</v>
      </c>
      <c r="AP22">
        <v>0</v>
      </c>
      <c r="AQ22">
        <v>13.644855</v>
      </c>
      <c r="AR22">
        <v>2.1254209999999998</v>
      </c>
      <c r="AS22">
        <v>4.5321129999999998</v>
      </c>
      <c r="AT22">
        <v>19.252016999999999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1638.68544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361.08088600000002</v>
      </c>
      <c r="L23">
        <v>231.98660000000001</v>
      </c>
      <c r="M23">
        <v>60.860962999999998</v>
      </c>
      <c r="N23">
        <v>92.647650999999996</v>
      </c>
      <c r="O23">
        <v>44.462012999999999</v>
      </c>
      <c r="P23">
        <v>120.890528</v>
      </c>
      <c r="Q23">
        <v>8.2890449999999998</v>
      </c>
      <c r="R23">
        <v>24.209389999999999</v>
      </c>
      <c r="S23">
        <v>14.872170000000001</v>
      </c>
      <c r="T23">
        <v>0</v>
      </c>
      <c r="U23">
        <v>403.108002</v>
      </c>
      <c r="V23">
        <v>11.069900000000001</v>
      </c>
      <c r="W23">
        <v>25.816932000000001</v>
      </c>
      <c r="X23">
        <v>78.827314000000001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15.862543000000001</v>
      </c>
      <c r="AF23">
        <v>8.5421119999999995</v>
      </c>
      <c r="AG23">
        <v>41.944716999999997</v>
      </c>
      <c r="AH23">
        <v>0</v>
      </c>
      <c r="AI23">
        <v>0</v>
      </c>
      <c r="AJ23">
        <v>0</v>
      </c>
      <c r="AK23">
        <v>52.526193999999997</v>
      </c>
      <c r="AL23">
        <v>1.342249</v>
      </c>
      <c r="AM23">
        <v>0</v>
      </c>
      <c r="AN23">
        <v>0.791825</v>
      </c>
      <c r="AO23">
        <v>0</v>
      </c>
      <c r="AP23">
        <v>0</v>
      </c>
      <c r="AQ23">
        <v>27.289709999999999</v>
      </c>
      <c r="AR23">
        <v>2.1254209999999998</v>
      </c>
      <c r="AS23">
        <v>4.5321129999999998</v>
      </c>
      <c r="AT23">
        <v>19.252016999999999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1652.330295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409.21088600000002</v>
      </c>
      <c r="L24">
        <v>233.9118</v>
      </c>
      <c r="M24">
        <v>88.559200000000004</v>
      </c>
      <c r="N24">
        <v>113.707125</v>
      </c>
      <c r="O24">
        <v>59.517558000000001</v>
      </c>
      <c r="P24">
        <v>120.890528</v>
      </c>
      <c r="Q24">
        <v>10.167751000000001</v>
      </c>
      <c r="R24">
        <v>36.215899999999998</v>
      </c>
      <c r="S24">
        <v>22.801106000000001</v>
      </c>
      <c r="T24">
        <v>0</v>
      </c>
      <c r="U24">
        <v>403.108002</v>
      </c>
      <c r="V24">
        <v>19.954698</v>
      </c>
      <c r="W24">
        <v>44.663753999999997</v>
      </c>
      <c r="X24">
        <v>141.753342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15.862543000000001</v>
      </c>
      <c r="AF24">
        <v>8.5421119999999995</v>
      </c>
      <c r="AG24">
        <v>41.944716999999997</v>
      </c>
      <c r="AH24">
        <v>22.516079999999999</v>
      </c>
      <c r="AI24">
        <v>0</v>
      </c>
      <c r="AJ24">
        <v>0</v>
      </c>
      <c r="AK24">
        <v>52.526193999999997</v>
      </c>
      <c r="AL24">
        <v>1.342249</v>
      </c>
      <c r="AM24">
        <v>0</v>
      </c>
      <c r="AN24">
        <v>0.791825</v>
      </c>
      <c r="AO24">
        <v>0</v>
      </c>
      <c r="AP24">
        <v>0</v>
      </c>
      <c r="AQ24">
        <v>27.289709999999999</v>
      </c>
      <c r="AR24">
        <v>2.1254209999999998</v>
      </c>
      <c r="AS24">
        <v>4.5321129999999998</v>
      </c>
      <c r="AT24">
        <v>19.252016999999999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1901.186631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457.34088600000001</v>
      </c>
      <c r="L25">
        <v>288.77999999999997</v>
      </c>
      <c r="M25">
        <v>88.559200000000004</v>
      </c>
      <c r="N25">
        <v>113.707125</v>
      </c>
      <c r="O25">
        <v>59.517558000000001</v>
      </c>
      <c r="P25">
        <v>120.890528</v>
      </c>
      <c r="Q25">
        <v>9.0511350000000004</v>
      </c>
      <c r="R25">
        <v>30.579588000000001</v>
      </c>
      <c r="S25">
        <v>19.290984999999999</v>
      </c>
      <c r="T25">
        <v>0</v>
      </c>
      <c r="U25">
        <v>403.108002</v>
      </c>
      <c r="V25">
        <v>19.954698</v>
      </c>
      <c r="W25">
        <v>44.663753999999997</v>
      </c>
      <c r="X25">
        <v>141.753342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15.862543000000001</v>
      </c>
      <c r="AF25">
        <v>8.5421119999999995</v>
      </c>
      <c r="AG25">
        <v>41.944716999999997</v>
      </c>
      <c r="AH25">
        <v>22.516079999999999</v>
      </c>
      <c r="AI25">
        <v>0</v>
      </c>
      <c r="AJ25">
        <v>0</v>
      </c>
      <c r="AK25">
        <v>52.526193999999997</v>
      </c>
      <c r="AL25">
        <v>1.342249</v>
      </c>
      <c r="AM25">
        <v>0</v>
      </c>
      <c r="AN25">
        <v>0.791825</v>
      </c>
      <c r="AO25">
        <v>0</v>
      </c>
      <c r="AP25">
        <v>0</v>
      </c>
      <c r="AQ25">
        <v>27.289709999999999</v>
      </c>
      <c r="AR25">
        <v>2.1254209999999998</v>
      </c>
      <c r="AS25">
        <v>4.5321129999999998</v>
      </c>
      <c r="AT25">
        <v>19.252016999999999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1993.9217820000001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505.47088600000001</v>
      </c>
      <c r="L26">
        <v>346.536</v>
      </c>
      <c r="M26">
        <v>88.559200000000004</v>
      </c>
      <c r="N26">
        <v>113.707125</v>
      </c>
      <c r="O26">
        <v>59.517558000000001</v>
      </c>
      <c r="P26">
        <v>120.890528</v>
      </c>
      <c r="Q26">
        <v>9.0511350000000004</v>
      </c>
      <c r="R26">
        <v>30.579588000000001</v>
      </c>
      <c r="S26">
        <v>19.290984999999999</v>
      </c>
      <c r="T26">
        <v>0</v>
      </c>
      <c r="U26">
        <v>403.108002</v>
      </c>
      <c r="V26">
        <v>17.201661999999999</v>
      </c>
      <c r="W26">
        <v>38.489080000000001</v>
      </c>
      <c r="X26">
        <v>122.395456</v>
      </c>
      <c r="Y26">
        <v>0</v>
      </c>
      <c r="Z26">
        <v>0</v>
      </c>
      <c r="AA26">
        <v>0</v>
      </c>
      <c r="AB26">
        <v>3.2078639999999998</v>
      </c>
      <c r="AC26">
        <v>0</v>
      </c>
      <c r="AD26">
        <v>0</v>
      </c>
      <c r="AE26">
        <v>15.862543000000001</v>
      </c>
      <c r="AF26">
        <v>8.5421119999999995</v>
      </c>
      <c r="AG26">
        <v>41.944716999999997</v>
      </c>
      <c r="AH26">
        <v>22.516079999999999</v>
      </c>
      <c r="AI26">
        <v>0</v>
      </c>
      <c r="AJ26">
        <v>0</v>
      </c>
      <c r="AK26">
        <v>52.526193999999997</v>
      </c>
      <c r="AL26">
        <v>1.342249</v>
      </c>
      <c r="AM26">
        <v>0</v>
      </c>
      <c r="AN26">
        <v>0.791825</v>
      </c>
      <c r="AO26">
        <v>0</v>
      </c>
      <c r="AP26">
        <v>0</v>
      </c>
      <c r="AQ26">
        <v>27.289709999999999</v>
      </c>
      <c r="AR26">
        <v>2.1254209999999998</v>
      </c>
      <c r="AS26">
        <v>4.5321129999999998</v>
      </c>
      <c r="AT26">
        <v>19.252016999999999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2074.7300500000001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557.64284299999997</v>
      </c>
      <c r="L27">
        <v>410.750089</v>
      </c>
      <c r="M27">
        <v>88.559200000000004</v>
      </c>
      <c r="N27">
        <v>113.707125</v>
      </c>
      <c r="O27">
        <v>59.517558000000001</v>
      </c>
      <c r="P27">
        <v>120.890528</v>
      </c>
      <c r="Q27">
        <v>10.167751000000001</v>
      </c>
      <c r="R27">
        <v>40.80471</v>
      </c>
      <c r="S27">
        <v>24.112244</v>
      </c>
      <c r="T27">
        <v>0</v>
      </c>
      <c r="U27">
        <v>403.108002</v>
      </c>
      <c r="V27">
        <v>19.954698</v>
      </c>
      <c r="W27">
        <v>44.663753999999997</v>
      </c>
      <c r="X27">
        <v>141.081298</v>
      </c>
      <c r="Y27">
        <v>0</v>
      </c>
      <c r="Z27">
        <v>0</v>
      </c>
      <c r="AA27">
        <v>0</v>
      </c>
      <c r="AB27">
        <v>12.677481</v>
      </c>
      <c r="AC27">
        <v>0</v>
      </c>
      <c r="AD27">
        <v>0</v>
      </c>
      <c r="AE27">
        <v>15.862543000000001</v>
      </c>
      <c r="AF27">
        <v>8.5421119999999995</v>
      </c>
      <c r="AG27">
        <v>41.944716999999997</v>
      </c>
      <c r="AH27">
        <v>22.516079999999999</v>
      </c>
      <c r="AI27">
        <v>0</v>
      </c>
      <c r="AJ27">
        <v>0</v>
      </c>
      <c r="AK27">
        <v>52.526193999999997</v>
      </c>
      <c r="AL27">
        <v>1.342249</v>
      </c>
      <c r="AM27">
        <v>0</v>
      </c>
      <c r="AN27">
        <v>0.791825</v>
      </c>
      <c r="AO27">
        <v>0</v>
      </c>
      <c r="AP27">
        <v>0</v>
      </c>
      <c r="AQ27">
        <v>27.289709999999999</v>
      </c>
      <c r="AR27">
        <v>2.1254209999999998</v>
      </c>
      <c r="AS27">
        <v>4.5321129999999998</v>
      </c>
      <c r="AT27">
        <v>19.252016999999999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2244.3622619999992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649.12098100000003</v>
      </c>
      <c r="L28">
        <v>418.88174299999997</v>
      </c>
      <c r="M28">
        <v>88.559200000000004</v>
      </c>
      <c r="N28">
        <v>113.707125</v>
      </c>
      <c r="O28">
        <v>59.517558000000001</v>
      </c>
      <c r="P28">
        <v>120.890528</v>
      </c>
      <c r="Q28">
        <v>10.167751000000001</v>
      </c>
      <c r="R28">
        <v>40.80471</v>
      </c>
      <c r="S28">
        <v>25.403110000000002</v>
      </c>
      <c r="T28">
        <v>0</v>
      </c>
      <c r="U28">
        <v>403.108002</v>
      </c>
      <c r="V28">
        <v>19.954698</v>
      </c>
      <c r="W28">
        <v>44.663753999999997</v>
      </c>
      <c r="X28">
        <v>141.753342</v>
      </c>
      <c r="Y28">
        <v>0</v>
      </c>
      <c r="Z28">
        <v>0</v>
      </c>
      <c r="AA28">
        <v>0</v>
      </c>
      <c r="AB28">
        <v>25.354960999999999</v>
      </c>
      <c r="AC28">
        <v>0</v>
      </c>
      <c r="AD28">
        <v>0</v>
      </c>
      <c r="AE28">
        <v>15.862543000000001</v>
      </c>
      <c r="AF28">
        <v>17.084225</v>
      </c>
      <c r="AG28">
        <v>41.944716999999997</v>
      </c>
      <c r="AH28">
        <v>45.032161000000002</v>
      </c>
      <c r="AI28">
        <v>0</v>
      </c>
      <c r="AJ28">
        <v>0</v>
      </c>
      <c r="AK28">
        <v>52.526193999999997</v>
      </c>
      <c r="AL28">
        <v>1.342249</v>
      </c>
      <c r="AM28">
        <v>0</v>
      </c>
      <c r="AN28">
        <v>0.791825</v>
      </c>
      <c r="AO28">
        <v>0</v>
      </c>
      <c r="AP28">
        <v>0</v>
      </c>
      <c r="AQ28">
        <v>40.934564999999999</v>
      </c>
      <c r="AR28">
        <v>2.1254209999999998</v>
      </c>
      <c r="AS28">
        <v>4.5321129999999998</v>
      </c>
      <c r="AT28">
        <v>19.252016999999999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2403.3154929999996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653.77953400000001</v>
      </c>
      <c r="L29">
        <v>418.88174299999997</v>
      </c>
      <c r="M29">
        <v>88.559200000000004</v>
      </c>
      <c r="N29">
        <v>113.707125</v>
      </c>
      <c r="O29">
        <v>59.517558000000001</v>
      </c>
      <c r="P29">
        <v>120.890528</v>
      </c>
      <c r="Q29">
        <v>10.167751000000001</v>
      </c>
      <c r="R29">
        <v>40.80471</v>
      </c>
      <c r="S29">
        <v>25.403110000000002</v>
      </c>
      <c r="T29">
        <v>0</v>
      </c>
      <c r="U29">
        <v>403.108002</v>
      </c>
      <c r="V29">
        <v>19.954698</v>
      </c>
      <c r="W29">
        <v>44.663753999999997</v>
      </c>
      <c r="X29">
        <v>141.753342</v>
      </c>
      <c r="Y29">
        <v>0</v>
      </c>
      <c r="Z29">
        <v>1.0588599999999999</v>
      </c>
      <c r="AA29">
        <v>7.6045400000000001</v>
      </c>
      <c r="AB29">
        <v>25.354960999999999</v>
      </c>
      <c r="AC29">
        <v>0</v>
      </c>
      <c r="AD29">
        <v>8.7943479999999994</v>
      </c>
      <c r="AE29">
        <v>15.862543000000001</v>
      </c>
      <c r="AF29">
        <v>25.626336999999999</v>
      </c>
      <c r="AG29">
        <v>41.944716999999997</v>
      </c>
      <c r="AH29">
        <v>67.548241000000004</v>
      </c>
      <c r="AI29">
        <v>0</v>
      </c>
      <c r="AJ29">
        <v>0</v>
      </c>
      <c r="AK29">
        <v>52.526193999999997</v>
      </c>
      <c r="AL29">
        <v>6.7112470000000002</v>
      </c>
      <c r="AM29">
        <v>5.0812569999999999</v>
      </c>
      <c r="AN29">
        <v>0.791825</v>
      </c>
      <c r="AO29">
        <v>0</v>
      </c>
      <c r="AP29">
        <v>0</v>
      </c>
      <c r="AQ29">
        <v>40.934564999999999</v>
      </c>
      <c r="AR29">
        <v>2.1254209999999998</v>
      </c>
      <c r="AS29">
        <v>4.5321129999999998</v>
      </c>
      <c r="AT29">
        <v>19.252016999999999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2466.9402409999993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653.77953400000001</v>
      </c>
      <c r="L30">
        <v>418.88174299999997</v>
      </c>
      <c r="M30">
        <v>88.559200000000004</v>
      </c>
      <c r="N30">
        <v>113.707125</v>
      </c>
      <c r="O30">
        <v>59.517558000000001</v>
      </c>
      <c r="P30">
        <v>120.890528</v>
      </c>
      <c r="Q30">
        <v>10.167751000000001</v>
      </c>
      <c r="R30">
        <v>40.80471</v>
      </c>
      <c r="S30">
        <v>25.403110000000002</v>
      </c>
      <c r="T30">
        <v>0</v>
      </c>
      <c r="U30">
        <v>403.108002</v>
      </c>
      <c r="V30">
        <v>19.954698</v>
      </c>
      <c r="W30">
        <v>44.663753999999997</v>
      </c>
      <c r="X30">
        <v>141.753342</v>
      </c>
      <c r="Y30">
        <v>0</v>
      </c>
      <c r="Z30">
        <v>18.830766000000001</v>
      </c>
      <c r="AA30">
        <v>19.443287999999999</v>
      </c>
      <c r="AB30">
        <v>25.354960999999999</v>
      </c>
      <c r="AC30">
        <v>0</v>
      </c>
      <c r="AD30">
        <v>17.588697</v>
      </c>
      <c r="AE30">
        <v>31.725086000000001</v>
      </c>
      <c r="AF30">
        <v>34.16845</v>
      </c>
      <c r="AG30">
        <v>41.944716999999997</v>
      </c>
      <c r="AH30">
        <v>90.064321000000007</v>
      </c>
      <c r="AI30">
        <v>0</v>
      </c>
      <c r="AJ30">
        <v>0</v>
      </c>
      <c r="AK30">
        <v>52.526193999999997</v>
      </c>
      <c r="AL30">
        <v>53.689978000000004</v>
      </c>
      <c r="AM30">
        <v>10.162515000000001</v>
      </c>
      <c r="AN30">
        <v>0.791825</v>
      </c>
      <c r="AO30">
        <v>0</v>
      </c>
      <c r="AP30">
        <v>0</v>
      </c>
      <c r="AQ30">
        <v>40.934564999999999</v>
      </c>
      <c r="AR30">
        <v>2.1254209999999998</v>
      </c>
      <c r="AS30">
        <v>4.5321129999999998</v>
      </c>
      <c r="AT30">
        <v>19.252016999999999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2604.3259689999991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653.77953400000001</v>
      </c>
      <c r="L31">
        <v>418.88174299999997</v>
      </c>
      <c r="M31">
        <v>88.559200000000004</v>
      </c>
      <c r="N31">
        <v>113.707125</v>
      </c>
      <c r="O31">
        <v>59.517558000000001</v>
      </c>
      <c r="P31">
        <v>120.890528</v>
      </c>
      <c r="Q31">
        <v>10.167751000000001</v>
      </c>
      <c r="R31">
        <v>40.80471</v>
      </c>
      <c r="S31">
        <v>25.403110000000002</v>
      </c>
      <c r="T31">
        <v>0</v>
      </c>
      <c r="U31">
        <v>403.108002</v>
      </c>
      <c r="V31">
        <v>19.954698</v>
      </c>
      <c r="W31">
        <v>44.663753999999997</v>
      </c>
      <c r="X31">
        <v>141.753342</v>
      </c>
      <c r="Y31">
        <v>0</v>
      </c>
      <c r="Z31">
        <v>18.830766000000001</v>
      </c>
      <c r="AA31">
        <v>27.047827999999999</v>
      </c>
      <c r="AB31">
        <v>25.354960999999999</v>
      </c>
      <c r="AC31">
        <v>0</v>
      </c>
      <c r="AD31">
        <v>25.431892000000001</v>
      </c>
      <c r="AE31">
        <v>31.725086000000001</v>
      </c>
      <c r="AF31">
        <v>34.16845</v>
      </c>
      <c r="AG31">
        <v>41.944716999999997</v>
      </c>
      <c r="AH31">
        <v>90.064321000000007</v>
      </c>
      <c r="AI31">
        <v>0</v>
      </c>
      <c r="AJ31">
        <v>0</v>
      </c>
      <c r="AK31">
        <v>52.526193999999997</v>
      </c>
      <c r="AL31">
        <v>53.689978000000004</v>
      </c>
      <c r="AM31">
        <v>15.212977</v>
      </c>
      <c r="AN31">
        <v>0.791825</v>
      </c>
      <c r="AO31">
        <v>0</v>
      </c>
      <c r="AP31">
        <v>0</v>
      </c>
      <c r="AQ31">
        <v>40.934564999999999</v>
      </c>
      <c r="AR31">
        <v>2.1254209999999998</v>
      </c>
      <c r="AS31">
        <v>4.5321129999999998</v>
      </c>
      <c r="AT31">
        <v>19.252016999999999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2624.8241659999994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653.77953400000001</v>
      </c>
      <c r="L32">
        <v>418.88174299999997</v>
      </c>
      <c r="M32">
        <v>88.559200000000004</v>
      </c>
      <c r="N32">
        <v>113.707125</v>
      </c>
      <c r="O32">
        <v>59.517558000000001</v>
      </c>
      <c r="P32">
        <v>120.890528</v>
      </c>
      <c r="Q32">
        <v>10.167751000000001</v>
      </c>
      <c r="R32">
        <v>40.80471</v>
      </c>
      <c r="S32">
        <v>25.403110000000002</v>
      </c>
      <c r="T32">
        <v>0</v>
      </c>
      <c r="U32">
        <v>403.108002</v>
      </c>
      <c r="V32">
        <v>19.954698</v>
      </c>
      <c r="W32">
        <v>44.663753999999997</v>
      </c>
      <c r="X32">
        <v>141.753342</v>
      </c>
      <c r="Y32">
        <v>0</v>
      </c>
      <c r="Z32">
        <v>12.553844</v>
      </c>
      <c r="AA32">
        <v>27.047827999999999</v>
      </c>
      <c r="AB32">
        <v>25.354960999999999</v>
      </c>
      <c r="AC32">
        <v>0</v>
      </c>
      <c r="AD32">
        <v>25.431892000000001</v>
      </c>
      <c r="AE32">
        <v>31.725086000000001</v>
      </c>
      <c r="AF32">
        <v>34.16845</v>
      </c>
      <c r="AG32">
        <v>41.944716999999997</v>
      </c>
      <c r="AH32">
        <v>90.064321000000007</v>
      </c>
      <c r="AI32">
        <v>0</v>
      </c>
      <c r="AJ32">
        <v>0</v>
      </c>
      <c r="AK32">
        <v>52.526193999999997</v>
      </c>
      <c r="AL32">
        <v>53.689978000000004</v>
      </c>
      <c r="AM32">
        <v>15.212977</v>
      </c>
      <c r="AN32">
        <v>0.791825</v>
      </c>
      <c r="AO32">
        <v>0</v>
      </c>
      <c r="AP32">
        <v>0</v>
      </c>
      <c r="AQ32">
        <v>40.934564999999999</v>
      </c>
      <c r="AR32">
        <v>2.1254209999999998</v>
      </c>
      <c r="AS32">
        <v>4.5321129999999998</v>
      </c>
      <c r="AT32">
        <v>19.252016999999999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2618.5472439999994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653.77953400000001</v>
      </c>
      <c r="L33">
        <v>418.88174299999997</v>
      </c>
      <c r="M33">
        <v>88.559200000000004</v>
      </c>
      <c r="N33">
        <v>113.707125</v>
      </c>
      <c r="O33">
        <v>59.517558000000001</v>
      </c>
      <c r="P33">
        <v>120.890528</v>
      </c>
      <c r="Q33">
        <v>10.167751000000001</v>
      </c>
      <c r="R33">
        <v>40.80471</v>
      </c>
      <c r="S33">
        <v>25.403110000000002</v>
      </c>
      <c r="T33">
        <v>0</v>
      </c>
      <c r="U33">
        <v>403.108002</v>
      </c>
      <c r="V33">
        <v>19.954698</v>
      </c>
      <c r="W33">
        <v>44.663753999999997</v>
      </c>
      <c r="X33">
        <v>141.753342</v>
      </c>
      <c r="Y33">
        <v>0</v>
      </c>
      <c r="Z33">
        <v>12.553844</v>
      </c>
      <c r="AA33">
        <v>27.047827999999999</v>
      </c>
      <c r="AB33">
        <v>25.354960999999999</v>
      </c>
      <c r="AC33">
        <v>0</v>
      </c>
      <c r="AD33">
        <v>25.431892000000001</v>
      </c>
      <c r="AE33">
        <v>31.725086000000001</v>
      </c>
      <c r="AF33">
        <v>34.16845</v>
      </c>
      <c r="AG33">
        <v>41.944716999999997</v>
      </c>
      <c r="AH33">
        <v>90.064321000000007</v>
      </c>
      <c r="AI33">
        <v>0</v>
      </c>
      <c r="AJ33">
        <v>0</v>
      </c>
      <c r="AK33">
        <v>52.526193999999997</v>
      </c>
      <c r="AL33">
        <v>53.689978000000004</v>
      </c>
      <c r="AM33">
        <v>15.212977</v>
      </c>
      <c r="AN33">
        <v>0.791825</v>
      </c>
      <c r="AO33">
        <v>0</v>
      </c>
      <c r="AP33">
        <v>0</v>
      </c>
      <c r="AQ33">
        <v>40.934564999999999</v>
      </c>
      <c r="AR33">
        <v>3.1881309999999998</v>
      </c>
      <c r="AS33">
        <v>4.5321129999999998</v>
      </c>
      <c r="AT33">
        <v>19.252016999999999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2619.6099539999991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653.77953400000001</v>
      </c>
      <c r="L34">
        <v>418.88174299999997</v>
      </c>
      <c r="M34">
        <v>88.559200000000004</v>
      </c>
      <c r="N34">
        <v>113.707125</v>
      </c>
      <c r="O34">
        <v>59.517558000000001</v>
      </c>
      <c r="P34">
        <v>120.890528</v>
      </c>
      <c r="Q34">
        <v>10.167751000000001</v>
      </c>
      <c r="R34">
        <v>40.80471</v>
      </c>
      <c r="S34">
        <v>25.403110000000002</v>
      </c>
      <c r="T34">
        <v>0</v>
      </c>
      <c r="U34">
        <v>403.108002</v>
      </c>
      <c r="V34">
        <v>19.954698</v>
      </c>
      <c r="W34">
        <v>44.663753999999997</v>
      </c>
      <c r="X34">
        <v>141.753342</v>
      </c>
      <c r="Y34">
        <v>0</v>
      </c>
      <c r="Z34">
        <v>12.553844</v>
      </c>
      <c r="AA34">
        <v>27.047827999999999</v>
      </c>
      <c r="AB34">
        <v>25.354960999999999</v>
      </c>
      <c r="AC34">
        <v>0</v>
      </c>
      <c r="AD34">
        <v>25.431892000000001</v>
      </c>
      <c r="AE34">
        <v>31.725086000000001</v>
      </c>
      <c r="AF34">
        <v>34.16845</v>
      </c>
      <c r="AG34">
        <v>41.944716999999997</v>
      </c>
      <c r="AH34">
        <v>90.064321000000007</v>
      </c>
      <c r="AI34">
        <v>0</v>
      </c>
      <c r="AJ34">
        <v>0</v>
      </c>
      <c r="AK34">
        <v>52.526193999999997</v>
      </c>
      <c r="AL34">
        <v>40.267482999999999</v>
      </c>
      <c r="AM34">
        <v>15.212977</v>
      </c>
      <c r="AN34">
        <v>0.791825</v>
      </c>
      <c r="AO34">
        <v>0</v>
      </c>
      <c r="AP34">
        <v>0</v>
      </c>
      <c r="AQ34">
        <v>40.934564999999999</v>
      </c>
      <c r="AR34">
        <v>37.194864000000003</v>
      </c>
      <c r="AS34">
        <v>4.5321129999999998</v>
      </c>
      <c r="AT34">
        <v>19.252016999999999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2640.1941919999995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653.77953400000001</v>
      </c>
      <c r="L35">
        <v>418.88174299999997</v>
      </c>
      <c r="M35">
        <v>88.559200000000004</v>
      </c>
      <c r="N35">
        <v>113.707125</v>
      </c>
      <c r="O35">
        <v>59.517558000000001</v>
      </c>
      <c r="P35">
        <v>120.890528</v>
      </c>
      <c r="Q35">
        <v>10.167751000000001</v>
      </c>
      <c r="R35">
        <v>40.80471</v>
      </c>
      <c r="S35">
        <v>25.403110000000002</v>
      </c>
      <c r="T35">
        <v>0</v>
      </c>
      <c r="U35">
        <v>403.108002</v>
      </c>
      <c r="V35">
        <v>19.954698</v>
      </c>
      <c r="W35">
        <v>44.663753999999997</v>
      </c>
      <c r="X35">
        <v>141.753342</v>
      </c>
      <c r="Y35">
        <v>0</v>
      </c>
      <c r="Z35">
        <v>12.553844</v>
      </c>
      <c r="AA35">
        <v>27.047827999999999</v>
      </c>
      <c r="AB35">
        <v>25.354960999999999</v>
      </c>
      <c r="AC35">
        <v>0</v>
      </c>
      <c r="AD35">
        <v>17.588697</v>
      </c>
      <c r="AE35">
        <v>31.725086000000001</v>
      </c>
      <c r="AF35">
        <v>34.16845</v>
      </c>
      <c r="AG35">
        <v>41.944716999999997</v>
      </c>
      <c r="AH35">
        <v>90.064321000000007</v>
      </c>
      <c r="AI35">
        <v>0</v>
      </c>
      <c r="AJ35">
        <v>0</v>
      </c>
      <c r="AK35">
        <v>52.526193999999997</v>
      </c>
      <c r="AL35">
        <v>40.267482999999999</v>
      </c>
      <c r="AM35">
        <v>15.212977</v>
      </c>
      <c r="AN35">
        <v>0.791825</v>
      </c>
      <c r="AO35">
        <v>0</v>
      </c>
      <c r="AP35">
        <v>0</v>
      </c>
      <c r="AQ35">
        <v>40.934564999999999</v>
      </c>
      <c r="AR35">
        <v>37.194864000000003</v>
      </c>
      <c r="AS35">
        <v>4.5321129999999998</v>
      </c>
      <c r="AT35">
        <v>18.671945000000001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2631.7709249999998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653.77953400000001</v>
      </c>
      <c r="L36">
        <v>418.88174299999997</v>
      </c>
      <c r="M36">
        <v>88.559200000000004</v>
      </c>
      <c r="N36">
        <v>113.707125</v>
      </c>
      <c r="O36">
        <v>59.517558000000001</v>
      </c>
      <c r="P36">
        <v>120.890528</v>
      </c>
      <c r="Q36">
        <v>10.167751000000001</v>
      </c>
      <c r="R36">
        <v>40.80471</v>
      </c>
      <c r="S36">
        <v>25.403110000000002</v>
      </c>
      <c r="T36">
        <v>0</v>
      </c>
      <c r="U36">
        <v>403.108002</v>
      </c>
      <c r="V36">
        <v>19.954698</v>
      </c>
      <c r="W36">
        <v>44.663753999999997</v>
      </c>
      <c r="X36">
        <v>141.753342</v>
      </c>
      <c r="Y36">
        <v>0</v>
      </c>
      <c r="Z36">
        <v>0</v>
      </c>
      <c r="AA36">
        <v>0</v>
      </c>
      <c r="AB36">
        <v>2.5662919999999998</v>
      </c>
      <c r="AC36">
        <v>0</v>
      </c>
      <c r="AD36">
        <v>8.7943479999999994</v>
      </c>
      <c r="AE36">
        <v>15.862543000000001</v>
      </c>
      <c r="AF36">
        <v>18.982472000000001</v>
      </c>
      <c r="AG36">
        <v>41.944716999999997</v>
      </c>
      <c r="AH36">
        <v>67.548241000000004</v>
      </c>
      <c r="AI36">
        <v>0</v>
      </c>
      <c r="AJ36">
        <v>0</v>
      </c>
      <c r="AK36">
        <v>52.526193999999997</v>
      </c>
      <c r="AL36">
        <v>6.7112470000000002</v>
      </c>
      <c r="AM36">
        <v>0</v>
      </c>
      <c r="AN36">
        <v>0.791825</v>
      </c>
      <c r="AO36">
        <v>0</v>
      </c>
      <c r="AP36">
        <v>0</v>
      </c>
      <c r="AQ36">
        <v>40.934564999999999</v>
      </c>
      <c r="AR36">
        <v>3.1881309999999998</v>
      </c>
      <c r="AS36">
        <v>4.5321129999999998</v>
      </c>
      <c r="AT36">
        <v>19.252016999999999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2424.8257599999993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653.77953400000001</v>
      </c>
      <c r="L37">
        <v>418.88174299999997</v>
      </c>
      <c r="M37">
        <v>88.559200000000004</v>
      </c>
      <c r="N37">
        <v>113.707125</v>
      </c>
      <c r="O37">
        <v>59.517558000000001</v>
      </c>
      <c r="P37">
        <v>120.890528</v>
      </c>
      <c r="Q37">
        <v>10.167751000000001</v>
      </c>
      <c r="R37">
        <v>40.80471</v>
      </c>
      <c r="S37">
        <v>25.403110000000002</v>
      </c>
      <c r="T37">
        <v>0</v>
      </c>
      <c r="U37">
        <v>403.108002</v>
      </c>
      <c r="V37">
        <v>19.954698</v>
      </c>
      <c r="W37">
        <v>44.663753999999997</v>
      </c>
      <c r="X37">
        <v>141.753342</v>
      </c>
      <c r="Y37">
        <v>0</v>
      </c>
      <c r="Z37">
        <v>0</v>
      </c>
      <c r="AA37">
        <v>0</v>
      </c>
      <c r="AB37">
        <v>12.677481</v>
      </c>
      <c r="AC37">
        <v>0</v>
      </c>
      <c r="AD37">
        <v>8.7943479999999994</v>
      </c>
      <c r="AE37">
        <v>15.862543000000001</v>
      </c>
      <c r="AF37">
        <v>8.5421119999999995</v>
      </c>
      <c r="AG37">
        <v>41.944716999999997</v>
      </c>
      <c r="AH37">
        <v>67.548241000000004</v>
      </c>
      <c r="AI37">
        <v>0</v>
      </c>
      <c r="AJ37">
        <v>0</v>
      </c>
      <c r="AK37">
        <v>52.526193999999997</v>
      </c>
      <c r="AL37">
        <v>1.342249</v>
      </c>
      <c r="AM37">
        <v>0</v>
      </c>
      <c r="AN37">
        <v>0.791825</v>
      </c>
      <c r="AO37">
        <v>0</v>
      </c>
      <c r="AP37">
        <v>0</v>
      </c>
      <c r="AQ37">
        <v>40.934564999999999</v>
      </c>
      <c r="AR37">
        <v>3.1881309999999998</v>
      </c>
      <c r="AS37">
        <v>4.5321129999999998</v>
      </c>
      <c r="AT37">
        <v>19.252016999999999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2419.127590999999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653.77953400000001</v>
      </c>
      <c r="L38">
        <v>418.88174299999997</v>
      </c>
      <c r="M38">
        <v>88.559200000000004</v>
      </c>
      <c r="N38">
        <v>113.707125</v>
      </c>
      <c r="O38">
        <v>59.517558000000001</v>
      </c>
      <c r="P38">
        <v>120.890528</v>
      </c>
      <c r="Q38">
        <v>10.167751000000001</v>
      </c>
      <c r="R38">
        <v>40.80471</v>
      </c>
      <c r="S38">
        <v>25.403110000000002</v>
      </c>
      <c r="T38">
        <v>0</v>
      </c>
      <c r="U38">
        <v>403.108002</v>
      </c>
      <c r="V38">
        <v>19.954698</v>
      </c>
      <c r="W38">
        <v>44.663753999999997</v>
      </c>
      <c r="X38">
        <v>141.753342</v>
      </c>
      <c r="Y38">
        <v>0</v>
      </c>
      <c r="Z38">
        <v>0</v>
      </c>
      <c r="AA38">
        <v>0</v>
      </c>
      <c r="AB38">
        <v>3.2078639999999998</v>
      </c>
      <c r="AC38">
        <v>0</v>
      </c>
      <c r="AD38">
        <v>0</v>
      </c>
      <c r="AE38">
        <v>15.862543000000001</v>
      </c>
      <c r="AF38">
        <v>8.5421119999999995</v>
      </c>
      <c r="AG38">
        <v>41.944716999999997</v>
      </c>
      <c r="AH38">
        <v>67.548241000000004</v>
      </c>
      <c r="AI38">
        <v>0</v>
      </c>
      <c r="AJ38">
        <v>0</v>
      </c>
      <c r="AK38">
        <v>52.526193999999997</v>
      </c>
      <c r="AL38">
        <v>1.342249</v>
      </c>
      <c r="AM38">
        <v>0</v>
      </c>
      <c r="AN38">
        <v>0.791825</v>
      </c>
      <c r="AO38">
        <v>0</v>
      </c>
      <c r="AP38">
        <v>0</v>
      </c>
      <c r="AQ38">
        <v>40.934564999999999</v>
      </c>
      <c r="AR38">
        <v>3.1881309999999998</v>
      </c>
      <c r="AS38">
        <v>4.5321129999999998</v>
      </c>
      <c r="AT38">
        <v>19.252016999999999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2400.8636259999989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653.77953400000001</v>
      </c>
      <c r="L39">
        <v>418.88174299999997</v>
      </c>
      <c r="M39">
        <v>88.559200000000004</v>
      </c>
      <c r="N39">
        <v>113.707125</v>
      </c>
      <c r="O39">
        <v>59.517558000000001</v>
      </c>
      <c r="P39">
        <v>120.890528</v>
      </c>
      <c r="Q39">
        <v>10.167751000000001</v>
      </c>
      <c r="R39">
        <v>40.80471</v>
      </c>
      <c r="S39">
        <v>25.403110000000002</v>
      </c>
      <c r="T39">
        <v>0</v>
      </c>
      <c r="U39">
        <v>403.108002</v>
      </c>
      <c r="V39">
        <v>19.954698</v>
      </c>
      <c r="W39">
        <v>44.663753999999997</v>
      </c>
      <c r="X39">
        <v>141.753342</v>
      </c>
      <c r="Y39">
        <v>0</v>
      </c>
      <c r="Z39">
        <v>0</v>
      </c>
      <c r="AA39">
        <v>0</v>
      </c>
      <c r="AB39">
        <v>3.2078639999999998</v>
      </c>
      <c r="AC39">
        <v>0</v>
      </c>
      <c r="AD39">
        <v>0</v>
      </c>
      <c r="AE39">
        <v>15.862543000000001</v>
      </c>
      <c r="AF39">
        <v>8.5421119999999995</v>
      </c>
      <c r="AG39">
        <v>41.944716999999997</v>
      </c>
      <c r="AH39">
        <v>67.548241000000004</v>
      </c>
      <c r="AI39">
        <v>0</v>
      </c>
      <c r="AJ39">
        <v>0</v>
      </c>
      <c r="AK39">
        <v>52.526193999999997</v>
      </c>
      <c r="AL39">
        <v>1.342249</v>
      </c>
      <c r="AM39">
        <v>0</v>
      </c>
      <c r="AN39">
        <v>0.791825</v>
      </c>
      <c r="AO39">
        <v>0</v>
      </c>
      <c r="AP39">
        <v>0</v>
      </c>
      <c r="AQ39">
        <v>27.289709999999999</v>
      </c>
      <c r="AR39">
        <v>3.1881309999999998</v>
      </c>
      <c r="AS39">
        <v>4.5321129999999998</v>
      </c>
      <c r="AT39">
        <v>19.252016999999999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2387.2187709999989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653.77953400000001</v>
      </c>
      <c r="L40">
        <v>418.88174299999997</v>
      </c>
      <c r="M40">
        <v>88.559200000000004</v>
      </c>
      <c r="N40">
        <v>113.707125</v>
      </c>
      <c r="O40">
        <v>59.517558000000001</v>
      </c>
      <c r="P40">
        <v>120.890528</v>
      </c>
      <c r="Q40">
        <v>10.167751000000001</v>
      </c>
      <c r="R40">
        <v>40.80471</v>
      </c>
      <c r="S40">
        <v>25.403110000000002</v>
      </c>
      <c r="T40">
        <v>0</v>
      </c>
      <c r="U40">
        <v>403.108002</v>
      </c>
      <c r="V40">
        <v>19.954698</v>
      </c>
      <c r="W40">
        <v>44.663753999999997</v>
      </c>
      <c r="X40">
        <v>141.753342</v>
      </c>
      <c r="Y40">
        <v>0</v>
      </c>
      <c r="Z40">
        <v>0</v>
      </c>
      <c r="AA40">
        <v>0</v>
      </c>
      <c r="AB40">
        <v>3.2078639999999998</v>
      </c>
      <c r="AC40">
        <v>0</v>
      </c>
      <c r="AD40">
        <v>0</v>
      </c>
      <c r="AE40">
        <v>15.862543000000001</v>
      </c>
      <c r="AF40">
        <v>8.5421119999999995</v>
      </c>
      <c r="AG40">
        <v>41.944716999999997</v>
      </c>
      <c r="AH40">
        <v>45.032161000000002</v>
      </c>
      <c r="AI40">
        <v>0</v>
      </c>
      <c r="AJ40">
        <v>0</v>
      </c>
      <c r="AK40">
        <v>52.526193999999997</v>
      </c>
      <c r="AL40">
        <v>1.342249</v>
      </c>
      <c r="AM40">
        <v>0</v>
      </c>
      <c r="AN40">
        <v>0.791825</v>
      </c>
      <c r="AO40">
        <v>0</v>
      </c>
      <c r="AP40">
        <v>0</v>
      </c>
      <c r="AQ40">
        <v>27.289709999999999</v>
      </c>
      <c r="AR40">
        <v>3.1881309999999998</v>
      </c>
      <c r="AS40">
        <v>4.5321129999999998</v>
      </c>
      <c r="AT40">
        <v>19.252016999999999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2364.702690999999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653.77953400000001</v>
      </c>
      <c r="L41">
        <v>418.88174299999997</v>
      </c>
      <c r="M41">
        <v>88.559200000000004</v>
      </c>
      <c r="N41">
        <v>113.707125</v>
      </c>
      <c r="O41">
        <v>59.517558000000001</v>
      </c>
      <c r="P41">
        <v>120.890528</v>
      </c>
      <c r="Q41">
        <v>10.167751000000001</v>
      </c>
      <c r="R41">
        <v>40.80471</v>
      </c>
      <c r="S41">
        <v>25.403110000000002</v>
      </c>
      <c r="T41">
        <v>0</v>
      </c>
      <c r="U41">
        <v>403.108002</v>
      </c>
      <c r="V41">
        <v>19.954698</v>
      </c>
      <c r="W41">
        <v>44.663753999999997</v>
      </c>
      <c r="X41">
        <v>141.753342</v>
      </c>
      <c r="Y41">
        <v>0</v>
      </c>
      <c r="Z41">
        <v>0</v>
      </c>
      <c r="AA41">
        <v>0</v>
      </c>
      <c r="AB41">
        <v>3.2078639999999998</v>
      </c>
      <c r="AC41">
        <v>0</v>
      </c>
      <c r="AD41">
        <v>0</v>
      </c>
      <c r="AE41">
        <v>15.862543000000001</v>
      </c>
      <c r="AF41">
        <v>8.5421119999999995</v>
      </c>
      <c r="AG41">
        <v>41.944716999999997</v>
      </c>
      <c r="AH41">
        <v>45.032161000000002</v>
      </c>
      <c r="AI41">
        <v>0</v>
      </c>
      <c r="AJ41">
        <v>0</v>
      </c>
      <c r="AK41">
        <v>52.526193999999997</v>
      </c>
      <c r="AL41">
        <v>1.342249</v>
      </c>
      <c r="AM41">
        <v>0</v>
      </c>
      <c r="AN41">
        <v>0.791825</v>
      </c>
      <c r="AO41">
        <v>0</v>
      </c>
      <c r="AP41">
        <v>2.3428719999999998</v>
      </c>
      <c r="AQ41">
        <v>27.289709999999999</v>
      </c>
      <c r="AR41">
        <v>37.194864000000003</v>
      </c>
      <c r="AS41">
        <v>4.5321129999999998</v>
      </c>
      <c r="AT41">
        <v>19.252016999999999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2401.0522959999994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653.77953400000001</v>
      </c>
      <c r="L42">
        <v>418.88174299999997</v>
      </c>
      <c r="M42">
        <v>88.559200000000004</v>
      </c>
      <c r="N42">
        <v>113.707125</v>
      </c>
      <c r="O42">
        <v>59.517558000000001</v>
      </c>
      <c r="P42">
        <v>120.890528</v>
      </c>
      <c r="Q42">
        <v>10.167751000000001</v>
      </c>
      <c r="R42">
        <v>40.80471</v>
      </c>
      <c r="S42">
        <v>25.403110000000002</v>
      </c>
      <c r="T42">
        <v>0</v>
      </c>
      <c r="U42">
        <v>403.108002</v>
      </c>
      <c r="V42">
        <v>19.954698</v>
      </c>
      <c r="W42">
        <v>44.663753999999997</v>
      </c>
      <c r="X42">
        <v>141.753342</v>
      </c>
      <c r="Y42">
        <v>0</v>
      </c>
      <c r="Z42">
        <v>0</v>
      </c>
      <c r="AA42">
        <v>0</v>
      </c>
      <c r="AB42">
        <v>3.2078639999999998</v>
      </c>
      <c r="AC42">
        <v>0</v>
      </c>
      <c r="AD42">
        <v>0</v>
      </c>
      <c r="AE42">
        <v>1.8525240000000001</v>
      </c>
      <c r="AF42">
        <v>8.5421119999999995</v>
      </c>
      <c r="AG42">
        <v>41.944716999999997</v>
      </c>
      <c r="AH42">
        <v>22.516079999999999</v>
      </c>
      <c r="AI42">
        <v>0</v>
      </c>
      <c r="AJ42">
        <v>0</v>
      </c>
      <c r="AK42">
        <v>52.526193999999997</v>
      </c>
      <c r="AL42">
        <v>1.342249</v>
      </c>
      <c r="AM42">
        <v>0</v>
      </c>
      <c r="AN42">
        <v>0.791825</v>
      </c>
      <c r="AO42">
        <v>0</v>
      </c>
      <c r="AP42">
        <v>2.3428719999999998</v>
      </c>
      <c r="AQ42">
        <v>27.289709999999999</v>
      </c>
      <c r="AR42">
        <v>37.194864000000003</v>
      </c>
      <c r="AS42">
        <v>4.5321129999999998</v>
      </c>
      <c r="AT42">
        <v>19.252016999999999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2364.5261959999989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653.77953400000001</v>
      </c>
      <c r="L43">
        <v>418.88174299999997</v>
      </c>
      <c r="M43">
        <v>88.559200000000004</v>
      </c>
      <c r="N43">
        <v>113.707125</v>
      </c>
      <c r="O43">
        <v>59.517558000000001</v>
      </c>
      <c r="P43">
        <v>120.890528</v>
      </c>
      <c r="Q43">
        <v>10.167751000000001</v>
      </c>
      <c r="R43">
        <v>40.80471</v>
      </c>
      <c r="S43">
        <v>25.403110000000002</v>
      </c>
      <c r="T43">
        <v>0</v>
      </c>
      <c r="U43">
        <v>403.108002</v>
      </c>
      <c r="V43">
        <v>19.954698</v>
      </c>
      <c r="W43">
        <v>44.663753999999997</v>
      </c>
      <c r="X43">
        <v>141.753342</v>
      </c>
      <c r="Y43">
        <v>0</v>
      </c>
      <c r="Z43">
        <v>0</v>
      </c>
      <c r="AA43">
        <v>0</v>
      </c>
      <c r="AB43">
        <v>3.2078639999999998</v>
      </c>
      <c r="AC43">
        <v>0</v>
      </c>
      <c r="AD43">
        <v>0</v>
      </c>
      <c r="AE43">
        <v>1.8525240000000001</v>
      </c>
      <c r="AF43">
        <v>0</v>
      </c>
      <c r="AG43">
        <v>41.944716999999997</v>
      </c>
      <c r="AH43">
        <v>0</v>
      </c>
      <c r="AI43">
        <v>0</v>
      </c>
      <c r="AJ43">
        <v>0</v>
      </c>
      <c r="AK43">
        <v>52.526193999999997</v>
      </c>
      <c r="AL43">
        <v>1.342249</v>
      </c>
      <c r="AM43">
        <v>0</v>
      </c>
      <c r="AN43">
        <v>0.791825</v>
      </c>
      <c r="AO43">
        <v>0</v>
      </c>
      <c r="AP43">
        <v>2.3428719999999998</v>
      </c>
      <c r="AQ43">
        <v>27.289709999999999</v>
      </c>
      <c r="AR43">
        <v>3.1881309999999998</v>
      </c>
      <c r="AS43">
        <v>4.5321129999999998</v>
      </c>
      <c r="AT43">
        <v>19.252016999999999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2299.4612709999988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653.77953400000001</v>
      </c>
      <c r="L44">
        <v>418.88174299999997</v>
      </c>
      <c r="M44">
        <v>88.559200000000004</v>
      </c>
      <c r="N44">
        <v>113.707125</v>
      </c>
      <c r="O44">
        <v>59.517558000000001</v>
      </c>
      <c r="P44">
        <v>120.890528</v>
      </c>
      <c r="Q44">
        <v>10.167751000000001</v>
      </c>
      <c r="R44">
        <v>40.80471</v>
      </c>
      <c r="S44">
        <v>25.403110000000002</v>
      </c>
      <c r="T44">
        <v>0</v>
      </c>
      <c r="U44">
        <v>403.108002</v>
      </c>
      <c r="V44">
        <v>19.954698</v>
      </c>
      <c r="W44">
        <v>44.663753999999997</v>
      </c>
      <c r="X44">
        <v>141.753342</v>
      </c>
      <c r="Y44">
        <v>0</v>
      </c>
      <c r="Z44">
        <v>0</v>
      </c>
      <c r="AA44">
        <v>0</v>
      </c>
      <c r="AB44">
        <v>3.2078639999999998</v>
      </c>
      <c r="AC44">
        <v>0</v>
      </c>
      <c r="AD44">
        <v>0</v>
      </c>
      <c r="AE44">
        <v>1.8525240000000001</v>
      </c>
      <c r="AF44">
        <v>0</v>
      </c>
      <c r="AG44">
        <v>41.944716999999997</v>
      </c>
      <c r="AH44">
        <v>0</v>
      </c>
      <c r="AI44">
        <v>0</v>
      </c>
      <c r="AJ44">
        <v>0</v>
      </c>
      <c r="AK44">
        <v>52.526193999999997</v>
      </c>
      <c r="AL44">
        <v>1.342249</v>
      </c>
      <c r="AM44">
        <v>0</v>
      </c>
      <c r="AN44">
        <v>0.791825</v>
      </c>
      <c r="AO44">
        <v>0</v>
      </c>
      <c r="AP44">
        <v>2.3428719999999998</v>
      </c>
      <c r="AQ44">
        <v>27.289709999999999</v>
      </c>
      <c r="AR44">
        <v>1.594066</v>
      </c>
      <c r="AS44">
        <v>4.5321129999999998</v>
      </c>
      <c r="AT44">
        <v>18.710972999999999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2297.3261619999994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653.77953400000001</v>
      </c>
      <c r="L45">
        <v>418.88174299999997</v>
      </c>
      <c r="M45">
        <v>88.559200000000004</v>
      </c>
      <c r="N45">
        <v>113.707125</v>
      </c>
      <c r="O45">
        <v>59.517558000000001</v>
      </c>
      <c r="P45">
        <v>120.890528</v>
      </c>
      <c r="Q45">
        <v>10.167751000000001</v>
      </c>
      <c r="R45">
        <v>40.80471</v>
      </c>
      <c r="S45">
        <v>25.403110000000002</v>
      </c>
      <c r="T45">
        <v>0</v>
      </c>
      <c r="U45">
        <v>403.108002</v>
      </c>
      <c r="V45">
        <v>19.954698</v>
      </c>
      <c r="W45">
        <v>44.663753999999997</v>
      </c>
      <c r="X45">
        <v>141.753342</v>
      </c>
      <c r="Y45">
        <v>0</v>
      </c>
      <c r="Z45">
        <v>0</v>
      </c>
      <c r="AA45">
        <v>0</v>
      </c>
      <c r="AB45">
        <v>3.2078639999999998</v>
      </c>
      <c r="AC45">
        <v>0</v>
      </c>
      <c r="AD45">
        <v>0</v>
      </c>
      <c r="AE45">
        <v>1.8525240000000001</v>
      </c>
      <c r="AF45">
        <v>0</v>
      </c>
      <c r="AG45">
        <v>41.944716999999997</v>
      </c>
      <c r="AH45">
        <v>0</v>
      </c>
      <c r="AI45">
        <v>0</v>
      </c>
      <c r="AJ45">
        <v>0</v>
      </c>
      <c r="AK45">
        <v>52.526193999999997</v>
      </c>
      <c r="AL45">
        <v>1.342249</v>
      </c>
      <c r="AM45">
        <v>0</v>
      </c>
      <c r="AN45">
        <v>0.791825</v>
      </c>
      <c r="AO45">
        <v>0</v>
      </c>
      <c r="AP45">
        <v>2.3428719999999998</v>
      </c>
      <c r="AQ45">
        <v>13.644855</v>
      </c>
      <c r="AR45">
        <v>1.594066</v>
      </c>
      <c r="AS45">
        <v>4.5321129999999998</v>
      </c>
      <c r="AT45">
        <v>17.376261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2282.3465949999991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653.77953400000001</v>
      </c>
      <c r="L46">
        <v>418.88174299999997</v>
      </c>
      <c r="M46">
        <v>88.559200000000004</v>
      </c>
      <c r="N46">
        <v>113.707125</v>
      </c>
      <c r="O46">
        <v>59.517558000000001</v>
      </c>
      <c r="P46">
        <v>120.890528</v>
      </c>
      <c r="Q46">
        <v>10.167751000000001</v>
      </c>
      <c r="R46">
        <v>40.80471</v>
      </c>
      <c r="S46">
        <v>25.403110000000002</v>
      </c>
      <c r="T46">
        <v>0</v>
      </c>
      <c r="U46">
        <v>403.108002</v>
      </c>
      <c r="V46">
        <v>19.954698</v>
      </c>
      <c r="W46">
        <v>44.663753999999997</v>
      </c>
      <c r="X46">
        <v>141.753342</v>
      </c>
      <c r="Y46">
        <v>0</v>
      </c>
      <c r="Z46">
        <v>0</v>
      </c>
      <c r="AA46">
        <v>0</v>
      </c>
      <c r="AB46">
        <v>3.2078639999999998</v>
      </c>
      <c r="AC46">
        <v>0</v>
      </c>
      <c r="AD46">
        <v>0</v>
      </c>
      <c r="AE46">
        <v>1.8525240000000001</v>
      </c>
      <c r="AF46">
        <v>0</v>
      </c>
      <c r="AG46">
        <v>41.944716999999997</v>
      </c>
      <c r="AH46">
        <v>0</v>
      </c>
      <c r="AI46">
        <v>0</v>
      </c>
      <c r="AJ46">
        <v>0</v>
      </c>
      <c r="AK46">
        <v>52.526193999999997</v>
      </c>
      <c r="AL46">
        <v>1.342249</v>
      </c>
      <c r="AM46">
        <v>0</v>
      </c>
      <c r="AN46">
        <v>0.791825</v>
      </c>
      <c r="AO46">
        <v>0</v>
      </c>
      <c r="AP46">
        <v>2.3428719999999998</v>
      </c>
      <c r="AQ46">
        <v>13.644855</v>
      </c>
      <c r="AR46">
        <v>1.594066</v>
      </c>
      <c r="AS46">
        <v>4.5321129999999998</v>
      </c>
      <c r="AT46">
        <v>17.623134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2282.5934679999991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653.77953400000001</v>
      </c>
      <c r="L47">
        <v>418.88174299999997</v>
      </c>
      <c r="M47">
        <v>88.559200000000004</v>
      </c>
      <c r="N47">
        <v>113.707125</v>
      </c>
      <c r="O47">
        <v>59.517558000000001</v>
      </c>
      <c r="P47">
        <v>120.890528</v>
      </c>
      <c r="Q47">
        <v>10.167751000000001</v>
      </c>
      <c r="R47">
        <v>40.80471</v>
      </c>
      <c r="S47">
        <v>25.403110000000002</v>
      </c>
      <c r="T47">
        <v>0</v>
      </c>
      <c r="U47">
        <v>403.108002</v>
      </c>
      <c r="V47">
        <v>19.954698</v>
      </c>
      <c r="W47">
        <v>44.663753999999997</v>
      </c>
      <c r="X47">
        <v>141.753342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1.8525240000000001</v>
      </c>
      <c r="AF47">
        <v>0</v>
      </c>
      <c r="AG47">
        <v>41.944716999999997</v>
      </c>
      <c r="AH47">
        <v>0</v>
      </c>
      <c r="AI47">
        <v>0</v>
      </c>
      <c r="AJ47">
        <v>0</v>
      </c>
      <c r="AK47">
        <v>52.526193999999997</v>
      </c>
      <c r="AL47">
        <v>1.342249</v>
      </c>
      <c r="AM47">
        <v>0</v>
      </c>
      <c r="AN47">
        <v>0.791825</v>
      </c>
      <c r="AO47">
        <v>0</v>
      </c>
      <c r="AP47">
        <v>0</v>
      </c>
      <c r="AQ47">
        <v>0</v>
      </c>
      <c r="AR47">
        <v>1.594066</v>
      </c>
      <c r="AS47">
        <v>4.5321129999999998</v>
      </c>
      <c r="AT47">
        <v>18.253530000000001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2264.028272999999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615.96587099999999</v>
      </c>
      <c r="L48">
        <v>400.12317200000001</v>
      </c>
      <c r="M48">
        <v>88.559200000000004</v>
      </c>
      <c r="N48">
        <v>113.707125</v>
      </c>
      <c r="O48">
        <v>59.517558000000001</v>
      </c>
      <c r="P48">
        <v>120.890528</v>
      </c>
      <c r="Q48">
        <v>10.167751000000001</v>
      </c>
      <c r="R48">
        <v>40.80471</v>
      </c>
      <c r="S48">
        <v>25.403110000000002</v>
      </c>
      <c r="T48">
        <v>0</v>
      </c>
      <c r="U48">
        <v>403.108002</v>
      </c>
      <c r="V48">
        <v>19.954698</v>
      </c>
      <c r="W48">
        <v>44.663753999999997</v>
      </c>
      <c r="X48">
        <v>141.753342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1.8525240000000001</v>
      </c>
      <c r="AF48">
        <v>0</v>
      </c>
      <c r="AG48">
        <v>41.944716999999997</v>
      </c>
      <c r="AH48">
        <v>0</v>
      </c>
      <c r="AI48">
        <v>0</v>
      </c>
      <c r="AJ48">
        <v>0</v>
      </c>
      <c r="AK48">
        <v>52.526193999999997</v>
      </c>
      <c r="AL48">
        <v>1.342249</v>
      </c>
      <c r="AM48">
        <v>0</v>
      </c>
      <c r="AN48">
        <v>0.791825</v>
      </c>
      <c r="AO48">
        <v>0</v>
      </c>
      <c r="AP48">
        <v>0</v>
      </c>
      <c r="AQ48">
        <v>0</v>
      </c>
      <c r="AR48">
        <v>1.594066</v>
      </c>
      <c r="AS48">
        <v>4.5321129999999998</v>
      </c>
      <c r="AT48">
        <v>19.252016999999999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2208.4545259999991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583.53630199999998</v>
      </c>
      <c r="L49">
        <v>400.12317200000001</v>
      </c>
      <c r="M49">
        <v>88.559200000000004</v>
      </c>
      <c r="N49">
        <v>113.707125</v>
      </c>
      <c r="O49">
        <v>59.517558000000001</v>
      </c>
      <c r="P49">
        <v>120.890528</v>
      </c>
      <c r="Q49">
        <v>10.167751000000001</v>
      </c>
      <c r="R49">
        <v>40.80471</v>
      </c>
      <c r="S49">
        <v>25.403110000000002</v>
      </c>
      <c r="T49">
        <v>0</v>
      </c>
      <c r="U49">
        <v>403.108002</v>
      </c>
      <c r="V49">
        <v>19.954698</v>
      </c>
      <c r="W49">
        <v>44.663753999999997</v>
      </c>
      <c r="X49">
        <v>141.753342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1.8525240000000001</v>
      </c>
      <c r="AF49">
        <v>0</v>
      </c>
      <c r="AG49">
        <v>41.944716999999997</v>
      </c>
      <c r="AH49">
        <v>0</v>
      </c>
      <c r="AI49">
        <v>0</v>
      </c>
      <c r="AJ49">
        <v>0</v>
      </c>
      <c r="AK49">
        <v>52.526193999999997</v>
      </c>
      <c r="AL49">
        <v>1.342249</v>
      </c>
      <c r="AM49">
        <v>0</v>
      </c>
      <c r="AN49">
        <v>0.791825</v>
      </c>
      <c r="AO49">
        <v>0</v>
      </c>
      <c r="AP49">
        <v>0</v>
      </c>
      <c r="AQ49">
        <v>0</v>
      </c>
      <c r="AR49">
        <v>2.1254209999999998</v>
      </c>
      <c r="AS49">
        <v>4.4026240000000003</v>
      </c>
      <c r="AT49">
        <v>18.190197999999999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2175.3650039999989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583.53630199999998</v>
      </c>
      <c r="L50">
        <v>400.12317200000001</v>
      </c>
      <c r="M50">
        <v>88.559200000000004</v>
      </c>
      <c r="N50">
        <v>113.707125</v>
      </c>
      <c r="O50">
        <v>59.517558000000001</v>
      </c>
      <c r="P50">
        <v>120.890528</v>
      </c>
      <c r="Q50">
        <v>10.167751000000001</v>
      </c>
      <c r="R50">
        <v>40.80471</v>
      </c>
      <c r="S50">
        <v>25.403110000000002</v>
      </c>
      <c r="T50">
        <v>0</v>
      </c>
      <c r="U50">
        <v>403.108002</v>
      </c>
      <c r="V50">
        <v>19.954698</v>
      </c>
      <c r="W50">
        <v>44.663753999999997</v>
      </c>
      <c r="X50">
        <v>141.753342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1.8525240000000001</v>
      </c>
      <c r="AF50">
        <v>0</v>
      </c>
      <c r="AG50">
        <v>41.944716999999997</v>
      </c>
      <c r="AH50">
        <v>0</v>
      </c>
      <c r="AI50">
        <v>0</v>
      </c>
      <c r="AJ50">
        <v>0</v>
      </c>
      <c r="AK50">
        <v>52.526193999999997</v>
      </c>
      <c r="AL50">
        <v>1.342249</v>
      </c>
      <c r="AM50">
        <v>0</v>
      </c>
      <c r="AN50">
        <v>0.791825</v>
      </c>
      <c r="AO50">
        <v>0</v>
      </c>
      <c r="AP50">
        <v>0</v>
      </c>
      <c r="AQ50">
        <v>0</v>
      </c>
      <c r="AR50">
        <v>2.1254209999999998</v>
      </c>
      <c r="AS50">
        <v>4.4026240000000003</v>
      </c>
      <c r="AT50">
        <v>15.744151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2172.918956999999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583.53630199999998</v>
      </c>
      <c r="L51">
        <v>400.12317200000001</v>
      </c>
      <c r="M51">
        <v>88.559200000000004</v>
      </c>
      <c r="N51">
        <v>113.707125</v>
      </c>
      <c r="O51">
        <v>59.517558000000001</v>
      </c>
      <c r="P51">
        <v>120.890528</v>
      </c>
      <c r="Q51">
        <v>10.070432</v>
      </c>
      <c r="R51">
        <v>40.80471</v>
      </c>
      <c r="S51">
        <v>25.403110000000002</v>
      </c>
      <c r="T51">
        <v>0</v>
      </c>
      <c r="U51">
        <v>403.108002</v>
      </c>
      <c r="V51">
        <v>19.954698</v>
      </c>
      <c r="W51">
        <v>44.663753999999997</v>
      </c>
      <c r="X51">
        <v>141.753342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1.8525240000000001</v>
      </c>
      <c r="AF51">
        <v>0</v>
      </c>
      <c r="AG51">
        <v>41.944716999999997</v>
      </c>
      <c r="AH51">
        <v>0</v>
      </c>
      <c r="AI51">
        <v>0</v>
      </c>
      <c r="AJ51">
        <v>0</v>
      </c>
      <c r="AK51">
        <v>52.526193999999997</v>
      </c>
      <c r="AL51">
        <v>1.342249</v>
      </c>
      <c r="AM51">
        <v>0</v>
      </c>
      <c r="AN51">
        <v>0.791825</v>
      </c>
      <c r="AO51">
        <v>0</v>
      </c>
      <c r="AP51">
        <v>0.49323600000000001</v>
      </c>
      <c r="AQ51">
        <v>0</v>
      </c>
      <c r="AR51">
        <v>2.1254209999999998</v>
      </c>
      <c r="AS51">
        <v>4.4026240000000003</v>
      </c>
      <c r="AT51">
        <v>19.252016999999999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2176.8227399999987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524.72288600000002</v>
      </c>
      <c r="L52">
        <v>400.12317200000001</v>
      </c>
      <c r="M52">
        <v>88.559200000000004</v>
      </c>
      <c r="N52">
        <v>113.707125</v>
      </c>
      <c r="O52">
        <v>59.517558000000001</v>
      </c>
      <c r="P52">
        <v>120.890528</v>
      </c>
      <c r="Q52">
        <v>10.070432</v>
      </c>
      <c r="R52">
        <v>40.80471</v>
      </c>
      <c r="S52">
        <v>25.403110000000002</v>
      </c>
      <c r="T52">
        <v>0</v>
      </c>
      <c r="U52">
        <v>403.108002</v>
      </c>
      <c r="V52">
        <v>19.954698</v>
      </c>
      <c r="W52">
        <v>44.663753999999997</v>
      </c>
      <c r="X52">
        <v>141.753342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1.8525240000000001</v>
      </c>
      <c r="AF52">
        <v>0</v>
      </c>
      <c r="AG52">
        <v>41.944716999999997</v>
      </c>
      <c r="AH52">
        <v>0</v>
      </c>
      <c r="AI52">
        <v>0</v>
      </c>
      <c r="AJ52">
        <v>0</v>
      </c>
      <c r="AK52">
        <v>52.526193999999997</v>
      </c>
      <c r="AL52">
        <v>1.342249</v>
      </c>
      <c r="AM52">
        <v>0</v>
      </c>
      <c r="AN52">
        <v>0.791825</v>
      </c>
      <c r="AO52">
        <v>0</v>
      </c>
      <c r="AP52">
        <v>0.49323600000000001</v>
      </c>
      <c r="AQ52">
        <v>0</v>
      </c>
      <c r="AR52">
        <v>2.1254209999999998</v>
      </c>
      <c r="AS52">
        <v>4.4026240000000003</v>
      </c>
      <c r="AT52">
        <v>19.252016999999999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2118.0093239999987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476.59288600000002</v>
      </c>
      <c r="L53">
        <v>366.06080100000003</v>
      </c>
      <c r="M53">
        <v>88.559200000000004</v>
      </c>
      <c r="N53">
        <v>113.707125</v>
      </c>
      <c r="O53">
        <v>59.517558000000001</v>
      </c>
      <c r="P53">
        <v>120.890528</v>
      </c>
      <c r="Q53">
        <v>9.4254899999999999</v>
      </c>
      <c r="R53">
        <v>36.215899999999998</v>
      </c>
      <c r="S53">
        <v>22.852186</v>
      </c>
      <c r="T53">
        <v>0</v>
      </c>
      <c r="U53">
        <v>403.108002</v>
      </c>
      <c r="V53">
        <v>19.954698</v>
      </c>
      <c r="W53">
        <v>44.663753999999997</v>
      </c>
      <c r="X53">
        <v>141.753342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1.8525240000000001</v>
      </c>
      <c r="AF53">
        <v>0</v>
      </c>
      <c r="AG53">
        <v>41.944716999999997</v>
      </c>
      <c r="AH53">
        <v>0</v>
      </c>
      <c r="AI53">
        <v>0</v>
      </c>
      <c r="AJ53">
        <v>0</v>
      </c>
      <c r="AK53">
        <v>52.526193999999997</v>
      </c>
      <c r="AL53">
        <v>1.342249</v>
      </c>
      <c r="AM53">
        <v>0</v>
      </c>
      <c r="AN53">
        <v>0.791825</v>
      </c>
      <c r="AO53">
        <v>0</v>
      </c>
      <c r="AP53">
        <v>0.49323600000000001</v>
      </c>
      <c r="AQ53">
        <v>0</v>
      </c>
      <c r="AR53">
        <v>2.1254209999999998</v>
      </c>
      <c r="AS53">
        <v>4.4026240000000003</v>
      </c>
      <c r="AT53">
        <v>19.252016999999999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2028.032277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428.46288600000003</v>
      </c>
      <c r="L54">
        <v>317.93080099999997</v>
      </c>
      <c r="M54">
        <v>88.559200000000004</v>
      </c>
      <c r="N54">
        <v>113.707125</v>
      </c>
      <c r="O54">
        <v>59.517558000000001</v>
      </c>
      <c r="P54">
        <v>120.890528</v>
      </c>
      <c r="Q54">
        <v>9.4254899999999999</v>
      </c>
      <c r="R54">
        <v>36.215899999999998</v>
      </c>
      <c r="S54">
        <v>22.801106000000001</v>
      </c>
      <c r="T54">
        <v>0</v>
      </c>
      <c r="U54">
        <v>403.108002</v>
      </c>
      <c r="V54">
        <v>19.954698</v>
      </c>
      <c r="W54">
        <v>44.663753999999997</v>
      </c>
      <c r="X54">
        <v>141.753342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1.8525240000000001</v>
      </c>
      <c r="AF54">
        <v>0</v>
      </c>
      <c r="AG54">
        <v>41.944716999999997</v>
      </c>
      <c r="AH54">
        <v>0</v>
      </c>
      <c r="AI54">
        <v>0</v>
      </c>
      <c r="AJ54">
        <v>0</v>
      </c>
      <c r="AK54">
        <v>52.526193999999997</v>
      </c>
      <c r="AL54">
        <v>1.342249</v>
      </c>
      <c r="AM54">
        <v>0</v>
      </c>
      <c r="AN54">
        <v>0.791825</v>
      </c>
      <c r="AO54">
        <v>0</v>
      </c>
      <c r="AP54">
        <v>0.49323600000000001</v>
      </c>
      <c r="AQ54">
        <v>0</v>
      </c>
      <c r="AR54">
        <v>2.1254209999999998</v>
      </c>
      <c r="AS54">
        <v>4.4026240000000003</v>
      </c>
      <c r="AT54">
        <v>19.252016999999999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1931.7211969999998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365.89388600000001</v>
      </c>
      <c r="L55">
        <v>269.80080099999998</v>
      </c>
      <c r="M55">
        <v>88.559200000000004</v>
      </c>
      <c r="N55">
        <v>113.707125</v>
      </c>
      <c r="O55">
        <v>59.517558000000001</v>
      </c>
      <c r="P55">
        <v>120.890528</v>
      </c>
      <c r="Q55">
        <v>8.5415790000000005</v>
      </c>
      <c r="R55">
        <v>30.579588000000001</v>
      </c>
      <c r="S55">
        <v>20.336638000000001</v>
      </c>
      <c r="T55">
        <v>0</v>
      </c>
      <c r="U55">
        <v>403.108002</v>
      </c>
      <c r="V55">
        <v>19.954698</v>
      </c>
      <c r="W55">
        <v>44.663753999999997</v>
      </c>
      <c r="X55">
        <v>141.753342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1.8525240000000001</v>
      </c>
      <c r="AF55">
        <v>0</v>
      </c>
      <c r="AG55">
        <v>41.944716999999997</v>
      </c>
      <c r="AH55">
        <v>0</v>
      </c>
      <c r="AI55">
        <v>0</v>
      </c>
      <c r="AJ55">
        <v>0</v>
      </c>
      <c r="AK55">
        <v>52.526193999999997</v>
      </c>
      <c r="AL55">
        <v>1.342249</v>
      </c>
      <c r="AM55">
        <v>0</v>
      </c>
      <c r="AN55">
        <v>0.791825</v>
      </c>
      <c r="AO55">
        <v>0</v>
      </c>
      <c r="AP55">
        <v>0.49323600000000001</v>
      </c>
      <c r="AQ55">
        <v>0</v>
      </c>
      <c r="AR55">
        <v>2.1254209999999998</v>
      </c>
      <c r="AS55">
        <v>4.4026240000000003</v>
      </c>
      <c r="AT55">
        <v>19.252016999999999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1812.0375060000001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365.89388600000001</v>
      </c>
      <c r="L56">
        <v>231.50530000000001</v>
      </c>
      <c r="M56">
        <v>88.559200000000004</v>
      </c>
      <c r="N56">
        <v>113.707125</v>
      </c>
      <c r="O56">
        <v>59.517558000000001</v>
      </c>
      <c r="P56">
        <v>120.890528</v>
      </c>
      <c r="Q56">
        <v>7.0654839999999997</v>
      </c>
      <c r="R56">
        <v>29.845701999999999</v>
      </c>
      <c r="S56">
        <v>15.407557000000001</v>
      </c>
      <c r="T56">
        <v>0</v>
      </c>
      <c r="U56">
        <v>403.108002</v>
      </c>
      <c r="V56">
        <v>19.954698</v>
      </c>
      <c r="W56">
        <v>44.663753999999997</v>
      </c>
      <c r="X56">
        <v>141.753342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1.8525240000000001</v>
      </c>
      <c r="AF56">
        <v>0</v>
      </c>
      <c r="AG56">
        <v>41.944716999999997</v>
      </c>
      <c r="AH56">
        <v>0</v>
      </c>
      <c r="AI56">
        <v>0</v>
      </c>
      <c r="AJ56">
        <v>0</v>
      </c>
      <c r="AK56">
        <v>52.526193999999997</v>
      </c>
      <c r="AL56">
        <v>1.342249</v>
      </c>
      <c r="AM56">
        <v>0</v>
      </c>
      <c r="AN56">
        <v>0.791825</v>
      </c>
      <c r="AO56">
        <v>0</v>
      </c>
      <c r="AP56">
        <v>0.49323600000000001</v>
      </c>
      <c r="AQ56">
        <v>0</v>
      </c>
      <c r="AR56">
        <v>2.1254209999999998</v>
      </c>
      <c r="AS56">
        <v>4.4026240000000003</v>
      </c>
      <c r="AT56">
        <v>19.252016999999999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1766.6029430000001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365.89388600000001</v>
      </c>
      <c r="L57">
        <v>231.50530000000001</v>
      </c>
      <c r="M57">
        <v>88.559200000000004</v>
      </c>
      <c r="N57">
        <v>113.707125</v>
      </c>
      <c r="O57">
        <v>59.517558000000001</v>
      </c>
      <c r="P57">
        <v>120.890528</v>
      </c>
      <c r="Q57">
        <v>7.0654839999999997</v>
      </c>
      <c r="R57">
        <v>32.934403000000003</v>
      </c>
      <c r="S57">
        <v>18.382290999999999</v>
      </c>
      <c r="T57">
        <v>0</v>
      </c>
      <c r="U57">
        <v>403.108002</v>
      </c>
      <c r="V57">
        <v>19.954698</v>
      </c>
      <c r="W57">
        <v>44.663753999999997</v>
      </c>
      <c r="X57">
        <v>141.753342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1.8525240000000001</v>
      </c>
      <c r="AF57">
        <v>0</v>
      </c>
      <c r="AG57">
        <v>41.944716999999997</v>
      </c>
      <c r="AH57">
        <v>0</v>
      </c>
      <c r="AI57">
        <v>0</v>
      </c>
      <c r="AJ57">
        <v>0</v>
      </c>
      <c r="AK57">
        <v>52.526193999999997</v>
      </c>
      <c r="AL57">
        <v>1.342249</v>
      </c>
      <c r="AM57">
        <v>0</v>
      </c>
      <c r="AN57">
        <v>0.791825</v>
      </c>
      <c r="AO57">
        <v>0</v>
      </c>
      <c r="AP57">
        <v>0.49323600000000001</v>
      </c>
      <c r="AQ57">
        <v>0</v>
      </c>
      <c r="AR57">
        <v>2.1254209999999998</v>
      </c>
      <c r="AS57">
        <v>4.4026240000000003</v>
      </c>
      <c r="AT57">
        <v>19.252016999999999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1772.6663779999999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365.89388600000001</v>
      </c>
      <c r="L58">
        <v>231.50530000000001</v>
      </c>
      <c r="M58">
        <v>88.559200000000004</v>
      </c>
      <c r="N58">
        <v>113.707125</v>
      </c>
      <c r="O58">
        <v>59.517558000000001</v>
      </c>
      <c r="P58">
        <v>120.890528</v>
      </c>
      <c r="Q58">
        <v>7.0654839999999997</v>
      </c>
      <c r="R58">
        <v>36.113754</v>
      </c>
      <c r="S58">
        <v>18.382290999999999</v>
      </c>
      <c r="T58">
        <v>0</v>
      </c>
      <c r="U58">
        <v>403.108002</v>
      </c>
      <c r="V58">
        <v>19.954698</v>
      </c>
      <c r="W58">
        <v>44.663753999999997</v>
      </c>
      <c r="X58">
        <v>141.753342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1.8525240000000001</v>
      </c>
      <c r="AF58">
        <v>0</v>
      </c>
      <c r="AG58">
        <v>41.944716999999997</v>
      </c>
      <c r="AH58">
        <v>0</v>
      </c>
      <c r="AI58">
        <v>0</v>
      </c>
      <c r="AJ58">
        <v>0</v>
      </c>
      <c r="AK58">
        <v>52.526193999999997</v>
      </c>
      <c r="AL58">
        <v>1.342249</v>
      </c>
      <c r="AM58">
        <v>0</v>
      </c>
      <c r="AN58">
        <v>0.791825</v>
      </c>
      <c r="AO58">
        <v>0</v>
      </c>
      <c r="AP58">
        <v>0.49323600000000001</v>
      </c>
      <c r="AQ58">
        <v>0</v>
      </c>
      <c r="AR58">
        <v>2.1254209999999998</v>
      </c>
      <c r="AS58">
        <v>4.4026240000000003</v>
      </c>
      <c r="AT58">
        <v>19.252016999999999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1775.8457289999999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365.89388600000001</v>
      </c>
      <c r="L59">
        <v>231.50530000000001</v>
      </c>
      <c r="M59">
        <v>88.559200000000004</v>
      </c>
      <c r="N59">
        <v>113.707125</v>
      </c>
      <c r="O59">
        <v>59.517558000000001</v>
      </c>
      <c r="P59">
        <v>120.890528</v>
      </c>
      <c r="Q59">
        <v>8.1821000000000002</v>
      </c>
      <c r="R59">
        <v>36.215899999999998</v>
      </c>
      <c r="S59">
        <v>18.382290999999999</v>
      </c>
      <c r="T59">
        <v>0</v>
      </c>
      <c r="U59">
        <v>403.108002</v>
      </c>
      <c r="V59">
        <v>19.954698</v>
      </c>
      <c r="W59">
        <v>44.663753999999997</v>
      </c>
      <c r="X59">
        <v>141.753342</v>
      </c>
      <c r="Y59">
        <v>0</v>
      </c>
      <c r="Z59">
        <v>0</v>
      </c>
      <c r="AA59">
        <v>0</v>
      </c>
      <c r="AB59">
        <v>3.2078639999999998</v>
      </c>
      <c r="AC59">
        <v>0</v>
      </c>
      <c r="AD59">
        <v>0</v>
      </c>
      <c r="AE59">
        <v>1.8525240000000001</v>
      </c>
      <c r="AF59">
        <v>0</v>
      </c>
      <c r="AG59">
        <v>41.944716999999997</v>
      </c>
      <c r="AH59">
        <v>0</v>
      </c>
      <c r="AI59">
        <v>0</v>
      </c>
      <c r="AJ59">
        <v>0</v>
      </c>
      <c r="AK59">
        <v>52.526193999999997</v>
      </c>
      <c r="AL59">
        <v>1.342249</v>
      </c>
      <c r="AM59">
        <v>0</v>
      </c>
      <c r="AN59">
        <v>0.791825</v>
      </c>
      <c r="AO59">
        <v>0</v>
      </c>
      <c r="AP59">
        <v>0.49323600000000001</v>
      </c>
      <c r="AQ59">
        <v>13.644855</v>
      </c>
      <c r="AR59">
        <v>4.2508419999999996</v>
      </c>
      <c r="AS59">
        <v>23.825966999999999</v>
      </c>
      <c r="AT59">
        <v>19.252016999999999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1815.4659739999997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365.89388600000001</v>
      </c>
      <c r="L60">
        <v>231.50530000000001</v>
      </c>
      <c r="M60">
        <v>88.559200000000004</v>
      </c>
      <c r="N60">
        <v>113.707125</v>
      </c>
      <c r="O60">
        <v>59.517558000000001</v>
      </c>
      <c r="P60">
        <v>120.890528</v>
      </c>
      <c r="Q60">
        <v>8.1821000000000002</v>
      </c>
      <c r="R60">
        <v>36.215899999999998</v>
      </c>
      <c r="S60">
        <v>18.382290999999999</v>
      </c>
      <c r="T60">
        <v>0</v>
      </c>
      <c r="U60">
        <v>403.108002</v>
      </c>
      <c r="V60">
        <v>19.954698</v>
      </c>
      <c r="W60">
        <v>44.663753999999997</v>
      </c>
      <c r="X60">
        <v>141.753342</v>
      </c>
      <c r="Y60">
        <v>0</v>
      </c>
      <c r="Z60">
        <v>0</v>
      </c>
      <c r="AA60">
        <v>0</v>
      </c>
      <c r="AB60">
        <v>3.2078639999999998</v>
      </c>
      <c r="AC60">
        <v>0</v>
      </c>
      <c r="AD60">
        <v>0</v>
      </c>
      <c r="AE60">
        <v>1.8525240000000001</v>
      </c>
      <c r="AF60">
        <v>0</v>
      </c>
      <c r="AG60">
        <v>41.944716999999997</v>
      </c>
      <c r="AH60">
        <v>0</v>
      </c>
      <c r="AI60">
        <v>0</v>
      </c>
      <c r="AJ60">
        <v>0</v>
      </c>
      <c r="AK60">
        <v>52.526193999999997</v>
      </c>
      <c r="AL60">
        <v>1.342249</v>
      </c>
      <c r="AM60">
        <v>0</v>
      </c>
      <c r="AN60">
        <v>0.791825</v>
      </c>
      <c r="AO60">
        <v>0</v>
      </c>
      <c r="AP60">
        <v>0.49323600000000001</v>
      </c>
      <c r="AQ60">
        <v>13.644855</v>
      </c>
      <c r="AR60">
        <v>38.257573999999998</v>
      </c>
      <c r="AS60">
        <v>23.825966999999999</v>
      </c>
      <c r="AT60">
        <v>19.252016999999999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1849.4727059999998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365.89388600000001</v>
      </c>
      <c r="L61">
        <v>231.50530000000001</v>
      </c>
      <c r="M61">
        <v>88.559200000000004</v>
      </c>
      <c r="N61">
        <v>113.707125</v>
      </c>
      <c r="O61">
        <v>59.517558000000001</v>
      </c>
      <c r="P61">
        <v>120.890528</v>
      </c>
      <c r="Q61">
        <v>8.1821000000000002</v>
      </c>
      <c r="R61">
        <v>36.215899999999998</v>
      </c>
      <c r="S61">
        <v>18.382290999999999</v>
      </c>
      <c r="T61">
        <v>0</v>
      </c>
      <c r="U61">
        <v>403.108002</v>
      </c>
      <c r="V61">
        <v>19.954698</v>
      </c>
      <c r="W61">
        <v>44.663753999999997</v>
      </c>
      <c r="X61">
        <v>141.753342</v>
      </c>
      <c r="Y61">
        <v>0</v>
      </c>
      <c r="Z61">
        <v>0</v>
      </c>
      <c r="AA61">
        <v>0</v>
      </c>
      <c r="AB61">
        <v>3.2078639999999998</v>
      </c>
      <c r="AC61">
        <v>0</v>
      </c>
      <c r="AD61">
        <v>0</v>
      </c>
      <c r="AE61">
        <v>1.8525240000000001</v>
      </c>
      <c r="AF61">
        <v>0</v>
      </c>
      <c r="AG61">
        <v>41.944716999999997</v>
      </c>
      <c r="AH61">
        <v>0</v>
      </c>
      <c r="AI61">
        <v>0</v>
      </c>
      <c r="AJ61">
        <v>0</v>
      </c>
      <c r="AK61">
        <v>52.526193999999997</v>
      </c>
      <c r="AL61">
        <v>1.342249</v>
      </c>
      <c r="AM61">
        <v>0</v>
      </c>
      <c r="AN61">
        <v>0.791825</v>
      </c>
      <c r="AO61">
        <v>0</v>
      </c>
      <c r="AP61">
        <v>0.49323600000000001</v>
      </c>
      <c r="AQ61">
        <v>13.644855</v>
      </c>
      <c r="AR61">
        <v>38.257573999999998</v>
      </c>
      <c r="AS61">
        <v>23.825966999999999</v>
      </c>
      <c r="AT61">
        <v>19.252016999999999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1849.4727059999998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365.89388600000001</v>
      </c>
      <c r="L62">
        <v>231.50530000000001</v>
      </c>
      <c r="M62">
        <v>88.559200000000004</v>
      </c>
      <c r="N62">
        <v>113.707125</v>
      </c>
      <c r="O62">
        <v>59.517558000000001</v>
      </c>
      <c r="P62">
        <v>120.890528</v>
      </c>
      <c r="Q62">
        <v>8.1821000000000002</v>
      </c>
      <c r="R62">
        <v>36.215899999999998</v>
      </c>
      <c r="S62">
        <v>18.382290999999999</v>
      </c>
      <c r="T62">
        <v>0</v>
      </c>
      <c r="U62">
        <v>403.108002</v>
      </c>
      <c r="V62">
        <v>19.954698</v>
      </c>
      <c r="W62">
        <v>44.663753999999997</v>
      </c>
      <c r="X62">
        <v>141.753342</v>
      </c>
      <c r="Y62">
        <v>0</v>
      </c>
      <c r="Z62">
        <v>0</v>
      </c>
      <c r="AA62">
        <v>0</v>
      </c>
      <c r="AB62">
        <v>3.2078639999999998</v>
      </c>
      <c r="AC62">
        <v>0</v>
      </c>
      <c r="AD62">
        <v>0</v>
      </c>
      <c r="AE62">
        <v>1.8525240000000001</v>
      </c>
      <c r="AF62">
        <v>0</v>
      </c>
      <c r="AG62">
        <v>41.944716999999997</v>
      </c>
      <c r="AH62">
        <v>0</v>
      </c>
      <c r="AI62">
        <v>0</v>
      </c>
      <c r="AJ62">
        <v>0</v>
      </c>
      <c r="AK62">
        <v>52.526193999999997</v>
      </c>
      <c r="AL62">
        <v>1.342249</v>
      </c>
      <c r="AM62">
        <v>0</v>
      </c>
      <c r="AN62">
        <v>0.791825</v>
      </c>
      <c r="AO62">
        <v>0</v>
      </c>
      <c r="AP62">
        <v>0.49323600000000001</v>
      </c>
      <c r="AQ62">
        <v>27.289709999999999</v>
      </c>
      <c r="AR62">
        <v>3.7194859999999998</v>
      </c>
      <c r="AS62">
        <v>23.825966999999999</v>
      </c>
      <c r="AT62">
        <v>19.252016999999999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1828.5794729999998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365.89388600000001</v>
      </c>
      <c r="L63">
        <v>234.16306</v>
      </c>
      <c r="M63">
        <v>88.559200000000004</v>
      </c>
      <c r="N63">
        <v>113.707125</v>
      </c>
      <c r="O63">
        <v>59.517558000000001</v>
      </c>
      <c r="P63">
        <v>120.890528</v>
      </c>
      <c r="Q63">
        <v>9.4254899999999999</v>
      </c>
      <c r="R63">
        <v>36.215899999999998</v>
      </c>
      <c r="S63">
        <v>22.801106000000001</v>
      </c>
      <c r="T63">
        <v>0</v>
      </c>
      <c r="U63">
        <v>403.108002</v>
      </c>
      <c r="V63">
        <v>19.954698</v>
      </c>
      <c r="W63">
        <v>44.663753999999997</v>
      </c>
      <c r="X63">
        <v>141.753342</v>
      </c>
      <c r="Y63">
        <v>0</v>
      </c>
      <c r="Z63">
        <v>0</v>
      </c>
      <c r="AA63">
        <v>0</v>
      </c>
      <c r="AB63">
        <v>3.2078639999999998</v>
      </c>
      <c r="AC63">
        <v>0</v>
      </c>
      <c r="AD63">
        <v>0</v>
      </c>
      <c r="AE63">
        <v>1.8525240000000001</v>
      </c>
      <c r="AF63">
        <v>8.5421119999999995</v>
      </c>
      <c r="AG63">
        <v>41.944716999999997</v>
      </c>
      <c r="AH63">
        <v>0</v>
      </c>
      <c r="AI63">
        <v>0</v>
      </c>
      <c r="AJ63">
        <v>0</v>
      </c>
      <c r="AK63">
        <v>52.526193999999997</v>
      </c>
      <c r="AL63">
        <v>1.342249</v>
      </c>
      <c r="AM63">
        <v>0</v>
      </c>
      <c r="AN63">
        <v>0.791825</v>
      </c>
      <c r="AO63">
        <v>0</v>
      </c>
      <c r="AP63">
        <v>0.49323600000000001</v>
      </c>
      <c r="AQ63">
        <v>27.289709999999999</v>
      </c>
      <c r="AR63">
        <v>2.1254209999999998</v>
      </c>
      <c r="AS63">
        <v>23.825966999999999</v>
      </c>
      <c r="AT63">
        <v>19.252016999999999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1843.847485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365.89388600000001</v>
      </c>
      <c r="L64">
        <v>234.18460099999999</v>
      </c>
      <c r="M64">
        <v>88.559200000000004</v>
      </c>
      <c r="N64">
        <v>113.707125</v>
      </c>
      <c r="O64">
        <v>59.517558000000001</v>
      </c>
      <c r="P64">
        <v>120.890528</v>
      </c>
      <c r="Q64">
        <v>9.4254899999999999</v>
      </c>
      <c r="R64">
        <v>36.215899999999998</v>
      </c>
      <c r="S64">
        <v>22.801106000000001</v>
      </c>
      <c r="T64">
        <v>0</v>
      </c>
      <c r="U64">
        <v>403.108002</v>
      </c>
      <c r="V64">
        <v>19.954698</v>
      </c>
      <c r="W64">
        <v>44.663753999999997</v>
      </c>
      <c r="X64">
        <v>141.753342</v>
      </c>
      <c r="Y64">
        <v>0</v>
      </c>
      <c r="Z64">
        <v>0</v>
      </c>
      <c r="AA64">
        <v>0</v>
      </c>
      <c r="AB64">
        <v>3.2078639999999998</v>
      </c>
      <c r="AC64">
        <v>0</v>
      </c>
      <c r="AD64">
        <v>0</v>
      </c>
      <c r="AE64">
        <v>1.8525240000000001</v>
      </c>
      <c r="AF64">
        <v>8.5421119999999995</v>
      </c>
      <c r="AG64">
        <v>41.944716999999997</v>
      </c>
      <c r="AH64">
        <v>0</v>
      </c>
      <c r="AI64">
        <v>0</v>
      </c>
      <c r="AJ64">
        <v>0</v>
      </c>
      <c r="AK64">
        <v>52.526193999999997</v>
      </c>
      <c r="AL64">
        <v>1.342249</v>
      </c>
      <c r="AM64">
        <v>0</v>
      </c>
      <c r="AN64">
        <v>0.791825</v>
      </c>
      <c r="AO64">
        <v>0</v>
      </c>
      <c r="AP64">
        <v>0.49323600000000001</v>
      </c>
      <c r="AQ64">
        <v>40.934564999999999</v>
      </c>
      <c r="AR64">
        <v>2.1254209999999998</v>
      </c>
      <c r="AS64">
        <v>23.825966999999999</v>
      </c>
      <c r="AT64">
        <v>19.252016999999999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1857.5138809999999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365.89388600000001</v>
      </c>
      <c r="L65">
        <v>269.80080099999998</v>
      </c>
      <c r="M65">
        <v>88.559200000000004</v>
      </c>
      <c r="N65">
        <v>113.707125</v>
      </c>
      <c r="O65">
        <v>59.517558000000001</v>
      </c>
      <c r="P65">
        <v>120.890528</v>
      </c>
      <c r="Q65">
        <v>9.4254899999999999</v>
      </c>
      <c r="R65">
        <v>40.80471</v>
      </c>
      <c r="S65">
        <v>22.801106000000001</v>
      </c>
      <c r="T65">
        <v>0</v>
      </c>
      <c r="U65">
        <v>403.108002</v>
      </c>
      <c r="V65">
        <v>19.954698</v>
      </c>
      <c r="W65">
        <v>44.663753999999997</v>
      </c>
      <c r="X65">
        <v>141.753342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1.8525240000000001</v>
      </c>
      <c r="AF65">
        <v>8.5421119999999995</v>
      </c>
      <c r="AG65">
        <v>41.944716999999997</v>
      </c>
      <c r="AH65">
        <v>0</v>
      </c>
      <c r="AI65">
        <v>0</v>
      </c>
      <c r="AJ65">
        <v>0</v>
      </c>
      <c r="AK65">
        <v>52.526193999999997</v>
      </c>
      <c r="AL65">
        <v>1.342249</v>
      </c>
      <c r="AM65">
        <v>0</v>
      </c>
      <c r="AN65">
        <v>0.791825</v>
      </c>
      <c r="AO65">
        <v>0</v>
      </c>
      <c r="AP65">
        <v>0.49323600000000001</v>
      </c>
      <c r="AQ65">
        <v>40.934564999999999</v>
      </c>
      <c r="AR65">
        <v>2.1254209999999998</v>
      </c>
      <c r="AS65">
        <v>4.4026240000000003</v>
      </c>
      <c r="AT65">
        <v>19.252016999999999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1875.0876840000001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365.89388600000001</v>
      </c>
      <c r="L66">
        <v>269.80080099999998</v>
      </c>
      <c r="M66">
        <v>88.559200000000004</v>
      </c>
      <c r="N66">
        <v>113.707125</v>
      </c>
      <c r="O66">
        <v>59.517558000000001</v>
      </c>
      <c r="P66">
        <v>120.890528</v>
      </c>
      <c r="Q66">
        <v>9.4254899999999999</v>
      </c>
      <c r="R66">
        <v>40.80471</v>
      </c>
      <c r="S66">
        <v>22.801106000000001</v>
      </c>
      <c r="T66">
        <v>0</v>
      </c>
      <c r="U66">
        <v>403.108002</v>
      </c>
      <c r="V66">
        <v>19.954698</v>
      </c>
      <c r="W66">
        <v>44.663753999999997</v>
      </c>
      <c r="X66">
        <v>141.753342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1.8525240000000001</v>
      </c>
      <c r="AF66">
        <v>8.5421119999999995</v>
      </c>
      <c r="AG66">
        <v>41.944716999999997</v>
      </c>
      <c r="AH66">
        <v>0</v>
      </c>
      <c r="AI66">
        <v>0</v>
      </c>
      <c r="AJ66">
        <v>0</v>
      </c>
      <c r="AK66">
        <v>52.526193999999997</v>
      </c>
      <c r="AL66">
        <v>1.342249</v>
      </c>
      <c r="AM66">
        <v>0</v>
      </c>
      <c r="AN66">
        <v>0.791825</v>
      </c>
      <c r="AO66">
        <v>0</v>
      </c>
      <c r="AP66">
        <v>0.49323600000000001</v>
      </c>
      <c r="AQ66">
        <v>40.934564999999999</v>
      </c>
      <c r="AR66">
        <v>2.1254209999999998</v>
      </c>
      <c r="AS66">
        <v>4.4026240000000003</v>
      </c>
      <c r="AT66">
        <v>19.252016999999999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1875.0876840000001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365.89388600000001</v>
      </c>
      <c r="L67">
        <v>303.49180100000001</v>
      </c>
      <c r="M67">
        <v>88.559200000000004</v>
      </c>
      <c r="N67">
        <v>113.707125</v>
      </c>
      <c r="O67">
        <v>59.517558000000001</v>
      </c>
      <c r="P67">
        <v>120.890528</v>
      </c>
      <c r="Q67">
        <v>0</v>
      </c>
      <c r="R67">
        <v>40.80471</v>
      </c>
      <c r="S67">
        <v>22.801106000000001</v>
      </c>
      <c r="T67">
        <v>0</v>
      </c>
      <c r="U67">
        <v>403.108002</v>
      </c>
      <c r="V67">
        <v>19.954698</v>
      </c>
      <c r="W67">
        <v>44.663753999999997</v>
      </c>
      <c r="X67">
        <v>141.753342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1.8525240000000001</v>
      </c>
      <c r="AF67">
        <v>8.5421119999999995</v>
      </c>
      <c r="AG67">
        <v>41.944716999999997</v>
      </c>
      <c r="AH67">
        <v>0</v>
      </c>
      <c r="AI67">
        <v>0</v>
      </c>
      <c r="AJ67">
        <v>0</v>
      </c>
      <c r="AK67">
        <v>52.526193999999997</v>
      </c>
      <c r="AL67">
        <v>1.342249</v>
      </c>
      <c r="AM67">
        <v>0</v>
      </c>
      <c r="AN67">
        <v>0.791825</v>
      </c>
      <c r="AO67">
        <v>0</v>
      </c>
      <c r="AP67">
        <v>0.49323600000000001</v>
      </c>
      <c r="AQ67">
        <v>40.934564999999999</v>
      </c>
      <c r="AR67">
        <v>2.1254209999999998</v>
      </c>
      <c r="AS67">
        <v>4.4026240000000003</v>
      </c>
      <c r="AT67">
        <v>19.252016999999999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1899.3531939999998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428.46288600000003</v>
      </c>
      <c r="L68">
        <v>303.49180100000001</v>
      </c>
      <c r="M68">
        <v>88.559200000000004</v>
      </c>
      <c r="N68">
        <v>113.707125</v>
      </c>
      <c r="O68">
        <v>59.517558000000001</v>
      </c>
      <c r="P68">
        <v>120.890528</v>
      </c>
      <c r="Q68">
        <v>0</v>
      </c>
      <c r="R68">
        <v>40.80471</v>
      </c>
      <c r="S68">
        <v>22.801106000000001</v>
      </c>
      <c r="T68">
        <v>0</v>
      </c>
      <c r="U68">
        <v>403.108002</v>
      </c>
      <c r="V68">
        <v>19.954698</v>
      </c>
      <c r="W68">
        <v>44.663753999999997</v>
      </c>
      <c r="X68">
        <v>141.753342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1.8525240000000001</v>
      </c>
      <c r="AF68">
        <v>8.5421119999999995</v>
      </c>
      <c r="AG68">
        <v>41.944716999999997</v>
      </c>
      <c r="AH68">
        <v>0</v>
      </c>
      <c r="AI68">
        <v>0</v>
      </c>
      <c r="AJ68">
        <v>0</v>
      </c>
      <c r="AK68">
        <v>52.526193999999997</v>
      </c>
      <c r="AL68">
        <v>1.342249</v>
      </c>
      <c r="AM68">
        <v>0</v>
      </c>
      <c r="AN68">
        <v>0.791825</v>
      </c>
      <c r="AO68">
        <v>0</v>
      </c>
      <c r="AP68">
        <v>0.49323600000000001</v>
      </c>
      <c r="AQ68">
        <v>40.934564999999999</v>
      </c>
      <c r="AR68">
        <v>2.1254209999999998</v>
      </c>
      <c r="AS68">
        <v>4.4026240000000003</v>
      </c>
      <c r="AT68">
        <v>19.252016999999999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1961.9221940000002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444.19657000000001</v>
      </c>
      <c r="L69">
        <v>337.57110399999999</v>
      </c>
      <c r="M69">
        <v>88.559200000000004</v>
      </c>
      <c r="N69">
        <v>113.707125</v>
      </c>
      <c r="O69">
        <v>59.517558000000001</v>
      </c>
      <c r="P69">
        <v>120.890528</v>
      </c>
      <c r="Q69">
        <v>0</v>
      </c>
      <c r="R69">
        <v>40.80471</v>
      </c>
      <c r="S69">
        <v>22.801106000000001</v>
      </c>
      <c r="T69">
        <v>0</v>
      </c>
      <c r="U69">
        <v>403.108002</v>
      </c>
      <c r="V69">
        <v>19.954698</v>
      </c>
      <c r="W69">
        <v>44.663753999999997</v>
      </c>
      <c r="X69">
        <v>141.753342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1.8525240000000001</v>
      </c>
      <c r="AF69">
        <v>8.5421119999999995</v>
      </c>
      <c r="AG69">
        <v>41.944716999999997</v>
      </c>
      <c r="AH69">
        <v>19.507859</v>
      </c>
      <c r="AI69">
        <v>0</v>
      </c>
      <c r="AJ69">
        <v>0</v>
      </c>
      <c r="AK69">
        <v>52.526193999999997</v>
      </c>
      <c r="AL69">
        <v>1.342249</v>
      </c>
      <c r="AM69">
        <v>0</v>
      </c>
      <c r="AN69">
        <v>0.791825</v>
      </c>
      <c r="AO69">
        <v>0</v>
      </c>
      <c r="AP69">
        <v>0.49323600000000001</v>
      </c>
      <c r="AQ69">
        <v>40.934564999999999</v>
      </c>
      <c r="AR69">
        <v>2.1254209999999998</v>
      </c>
      <c r="AS69">
        <v>4.4026240000000003</v>
      </c>
      <c r="AT69">
        <v>19.252016999999999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2031.2430400000001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519.30129599999998</v>
      </c>
      <c r="L70">
        <v>406.72912500000001</v>
      </c>
      <c r="M70">
        <v>88.559200000000004</v>
      </c>
      <c r="N70">
        <v>113.707125</v>
      </c>
      <c r="O70">
        <v>59.517558000000001</v>
      </c>
      <c r="P70">
        <v>120.890528</v>
      </c>
      <c r="Q70">
        <v>0</v>
      </c>
      <c r="R70">
        <v>40.80471</v>
      </c>
      <c r="S70">
        <v>25.403110000000002</v>
      </c>
      <c r="T70">
        <v>0</v>
      </c>
      <c r="U70">
        <v>403.108002</v>
      </c>
      <c r="V70">
        <v>19.954698</v>
      </c>
      <c r="W70">
        <v>44.663753999999997</v>
      </c>
      <c r="X70">
        <v>141.753342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1.8525240000000001</v>
      </c>
      <c r="AF70">
        <v>8.5421119999999995</v>
      </c>
      <c r="AG70">
        <v>41.944716999999997</v>
      </c>
      <c r="AH70">
        <v>40.109617</v>
      </c>
      <c r="AI70">
        <v>0</v>
      </c>
      <c r="AJ70">
        <v>0</v>
      </c>
      <c r="AK70">
        <v>52.526193999999997</v>
      </c>
      <c r="AL70">
        <v>1.342249</v>
      </c>
      <c r="AM70">
        <v>0</v>
      </c>
      <c r="AN70">
        <v>0.791825</v>
      </c>
      <c r="AO70">
        <v>0</v>
      </c>
      <c r="AP70">
        <v>0.49323600000000001</v>
      </c>
      <c r="AQ70">
        <v>40.934564999999999</v>
      </c>
      <c r="AR70">
        <v>2.1254209999999998</v>
      </c>
      <c r="AS70">
        <v>4.4026240000000003</v>
      </c>
      <c r="AT70">
        <v>19.252016999999999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2198.7095489999988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620.11510199999998</v>
      </c>
      <c r="L71">
        <v>419.14973099999997</v>
      </c>
      <c r="M71">
        <v>88.559200000000004</v>
      </c>
      <c r="N71">
        <v>113.707125</v>
      </c>
      <c r="O71">
        <v>59.517558000000001</v>
      </c>
      <c r="P71">
        <v>120.890528</v>
      </c>
      <c r="Q71">
        <v>0</v>
      </c>
      <c r="R71">
        <v>40.80471</v>
      </c>
      <c r="S71">
        <v>25.403110000000002</v>
      </c>
      <c r="T71">
        <v>0</v>
      </c>
      <c r="U71">
        <v>403.108002</v>
      </c>
      <c r="V71">
        <v>19.954698</v>
      </c>
      <c r="W71">
        <v>44.663753999999997</v>
      </c>
      <c r="X71">
        <v>141.753342</v>
      </c>
      <c r="Y71">
        <v>0</v>
      </c>
      <c r="Z71">
        <v>0</v>
      </c>
      <c r="AA71">
        <v>0</v>
      </c>
      <c r="AB71">
        <v>3.2078639999999998</v>
      </c>
      <c r="AC71">
        <v>0</v>
      </c>
      <c r="AD71">
        <v>0</v>
      </c>
      <c r="AE71">
        <v>1.8525240000000001</v>
      </c>
      <c r="AF71">
        <v>17.084225</v>
      </c>
      <c r="AG71">
        <v>41.944716999999997</v>
      </c>
      <c r="AH71">
        <v>67.457082999999997</v>
      </c>
      <c r="AI71">
        <v>0</v>
      </c>
      <c r="AJ71">
        <v>0</v>
      </c>
      <c r="AK71">
        <v>52.526193999999997</v>
      </c>
      <c r="AL71">
        <v>1.342249</v>
      </c>
      <c r="AM71">
        <v>0</v>
      </c>
      <c r="AN71">
        <v>0.791825</v>
      </c>
      <c r="AO71">
        <v>0</v>
      </c>
      <c r="AP71">
        <v>0.123309</v>
      </c>
      <c r="AQ71">
        <v>40.934564999999999</v>
      </c>
      <c r="AR71">
        <v>2.1254209999999998</v>
      </c>
      <c r="AS71">
        <v>4.4026240000000003</v>
      </c>
      <c r="AT71">
        <v>19.252016999999999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2350.6714769999985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653.78829399999995</v>
      </c>
      <c r="L72">
        <v>419.14973099999997</v>
      </c>
      <c r="M72">
        <v>88.559200000000004</v>
      </c>
      <c r="N72">
        <v>113.707125</v>
      </c>
      <c r="O72">
        <v>59.517558000000001</v>
      </c>
      <c r="P72">
        <v>120.890528</v>
      </c>
      <c r="Q72">
        <v>0</v>
      </c>
      <c r="R72">
        <v>40.80471</v>
      </c>
      <c r="S72">
        <v>25.403110000000002</v>
      </c>
      <c r="T72">
        <v>0</v>
      </c>
      <c r="U72">
        <v>403.108002</v>
      </c>
      <c r="V72">
        <v>19.954698</v>
      </c>
      <c r="W72">
        <v>44.663753999999997</v>
      </c>
      <c r="X72">
        <v>141.753342</v>
      </c>
      <c r="Y72">
        <v>0</v>
      </c>
      <c r="Z72">
        <v>1.0588599999999999</v>
      </c>
      <c r="AA72">
        <v>7.6045400000000001</v>
      </c>
      <c r="AB72">
        <v>6.4157289999999998</v>
      </c>
      <c r="AC72">
        <v>0</v>
      </c>
      <c r="AD72">
        <v>8.7943479999999994</v>
      </c>
      <c r="AE72">
        <v>15.862543000000001</v>
      </c>
      <c r="AF72">
        <v>25.626336999999999</v>
      </c>
      <c r="AG72">
        <v>41.944716999999997</v>
      </c>
      <c r="AH72">
        <v>90.064321000000007</v>
      </c>
      <c r="AI72">
        <v>0</v>
      </c>
      <c r="AJ72">
        <v>0</v>
      </c>
      <c r="AK72">
        <v>52.526193999999997</v>
      </c>
      <c r="AL72">
        <v>12.303953</v>
      </c>
      <c r="AM72">
        <v>5.0812569999999999</v>
      </c>
      <c r="AN72">
        <v>0.791825</v>
      </c>
      <c r="AO72">
        <v>0</v>
      </c>
      <c r="AP72">
        <v>0.123309</v>
      </c>
      <c r="AQ72">
        <v>40.934564999999999</v>
      </c>
      <c r="AR72">
        <v>2.1254209999999998</v>
      </c>
      <c r="AS72">
        <v>4.4026240000000003</v>
      </c>
      <c r="AT72">
        <v>19.252016999999999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2466.2126119999989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653.78829399999995</v>
      </c>
      <c r="L73">
        <v>419.14973099999997</v>
      </c>
      <c r="M73">
        <v>88.559200000000004</v>
      </c>
      <c r="N73">
        <v>113.707125</v>
      </c>
      <c r="O73">
        <v>59.517558000000001</v>
      </c>
      <c r="P73">
        <v>120.890528</v>
      </c>
      <c r="Q73">
        <v>0</v>
      </c>
      <c r="R73">
        <v>40.80471</v>
      </c>
      <c r="S73">
        <v>25.403110000000002</v>
      </c>
      <c r="T73">
        <v>0</v>
      </c>
      <c r="U73">
        <v>403.108002</v>
      </c>
      <c r="V73">
        <v>19.954698</v>
      </c>
      <c r="W73">
        <v>44.663753999999997</v>
      </c>
      <c r="X73">
        <v>141.753342</v>
      </c>
      <c r="Y73">
        <v>0</v>
      </c>
      <c r="Z73">
        <v>18.830766000000001</v>
      </c>
      <c r="AA73">
        <v>19.736823000000001</v>
      </c>
      <c r="AB73">
        <v>25.354960999999999</v>
      </c>
      <c r="AC73">
        <v>0</v>
      </c>
      <c r="AD73">
        <v>17.588697</v>
      </c>
      <c r="AE73">
        <v>31.725086000000001</v>
      </c>
      <c r="AF73">
        <v>34.16845</v>
      </c>
      <c r="AG73">
        <v>41.944716999999997</v>
      </c>
      <c r="AH73">
        <v>90.064321000000007</v>
      </c>
      <c r="AI73">
        <v>0</v>
      </c>
      <c r="AJ73">
        <v>0</v>
      </c>
      <c r="AK73">
        <v>52.526193999999997</v>
      </c>
      <c r="AL73">
        <v>53.689978000000004</v>
      </c>
      <c r="AM73">
        <v>10.162515000000001</v>
      </c>
      <c r="AN73">
        <v>0.791825</v>
      </c>
      <c r="AO73">
        <v>0</v>
      </c>
      <c r="AP73">
        <v>0</v>
      </c>
      <c r="AQ73">
        <v>40.934564999999999</v>
      </c>
      <c r="AR73">
        <v>2.1254209999999998</v>
      </c>
      <c r="AS73">
        <v>4.4026240000000003</v>
      </c>
      <c r="AT73">
        <v>19.252016999999999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2594.5990119999992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653.78829399999995</v>
      </c>
      <c r="L74">
        <v>419.14973099999997</v>
      </c>
      <c r="M74">
        <v>88.559200000000004</v>
      </c>
      <c r="N74">
        <v>113.707125</v>
      </c>
      <c r="O74">
        <v>59.517558000000001</v>
      </c>
      <c r="P74">
        <v>120.890528</v>
      </c>
      <c r="Q74">
        <v>0</v>
      </c>
      <c r="R74">
        <v>40.80471</v>
      </c>
      <c r="S74">
        <v>25.403110000000002</v>
      </c>
      <c r="T74">
        <v>0</v>
      </c>
      <c r="U74">
        <v>403.108002</v>
      </c>
      <c r="V74">
        <v>19.954698</v>
      </c>
      <c r="W74">
        <v>44.663753999999997</v>
      </c>
      <c r="X74">
        <v>141.753342</v>
      </c>
      <c r="Y74">
        <v>0</v>
      </c>
      <c r="Z74">
        <v>18.830766000000001</v>
      </c>
      <c r="AA74">
        <v>30.41816</v>
      </c>
      <c r="AB74">
        <v>25.354960999999999</v>
      </c>
      <c r="AC74">
        <v>0</v>
      </c>
      <c r="AD74">
        <v>25.431892000000001</v>
      </c>
      <c r="AE74">
        <v>31.725086000000001</v>
      </c>
      <c r="AF74">
        <v>34.16845</v>
      </c>
      <c r="AG74">
        <v>41.944716999999997</v>
      </c>
      <c r="AH74">
        <v>90.064321000000007</v>
      </c>
      <c r="AI74">
        <v>0</v>
      </c>
      <c r="AJ74">
        <v>0</v>
      </c>
      <c r="AK74">
        <v>52.526193999999997</v>
      </c>
      <c r="AL74">
        <v>53.689978000000004</v>
      </c>
      <c r="AM74">
        <v>15.212977</v>
      </c>
      <c r="AN74">
        <v>0.791825</v>
      </c>
      <c r="AO74">
        <v>0</v>
      </c>
      <c r="AP74">
        <v>0</v>
      </c>
      <c r="AQ74">
        <v>40.934564999999999</v>
      </c>
      <c r="AR74">
        <v>2.1254209999999998</v>
      </c>
      <c r="AS74">
        <v>4.4026240000000003</v>
      </c>
      <c r="AT74">
        <v>19.252016999999999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2618.1740059999993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653.78829399999995</v>
      </c>
      <c r="L75">
        <v>419.14973099999997</v>
      </c>
      <c r="M75">
        <v>88.559200000000004</v>
      </c>
      <c r="N75">
        <v>113.707125</v>
      </c>
      <c r="O75">
        <v>59.517558000000001</v>
      </c>
      <c r="P75">
        <v>120.890528</v>
      </c>
      <c r="Q75">
        <v>0</v>
      </c>
      <c r="R75">
        <v>40.80471</v>
      </c>
      <c r="S75">
        <v>25.403110000000002</v>
      </c>
      <c r="T75">
        <v>0</v>
      </c>
      <c r="U75">
        <v>403.108002</v>
      </c>
      <c r="V75">
        <v>19.954698</v>
      </c>
      <c r="W75">
        <v>44.663753999999997</v>
      </c>
      <c r="X75">
        <v>141.753342</v>
      </c>
      <c r="Y75">
        <v>0</v>
      </c>
      <c r="Z75">
        <v>12.553844</v>
      </c>
      <c r="AA75">
        <v>30.41816</v>
      </c>
      <c r="AB75">
        <v>25.354960999999999</v>
      </c>
      <c r="AC75">
        <v>0</v>
      </c>
      <c r="AD75">
        <v>25.431892000000001</v>
      </c>
      <c r="AE75">
        <v>31.725086000000001</v>
      </c>
      <c r="AF75">
        <v>34.16845</v>
      </c>
      <c r="AG75">
        <v>41.944716999999997</v>
      </c>
      <c r="AH75">
        <v>90.064321000000007</v>
      </c>
      <c r="AI75">
        <v>0</v>
      </c>
      <c r="AJ75">
        <v>0</v>
      </c>
      <c r="AK75">
        <v>52.526193999999997</v>
      </c>
      <c r="AL75">
        <v>53.689978000000004</v>
      </c>
      <c r="AM75">
        <v>15.212977</v>
      </c>
      <c r="AN75">
        <v>0.791825</v>
      </c>
      <c r="AO75">
        <v>0</v>
      </c>
      <c r="AP75">
        <v>0</v>
      </c>
      <c r="AQ75">
        <v>40.934564999999999</v>
      </c>
      <c r="AR75">
        <v>4.2508419999999996</v>
      </c>
      <c r="AS75">
        <v>4.4026240000000003</v>
      </c>
      <c r="AT75">
        <v>19.252016999999999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2614.022504999999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653.78829399999995</v>
      </c>
      <c r="L76">
        <v>419.14973099999997</v>
      </c>
      <c r="M76">
        <v>88.559200000000004</v>
      </c>
      <c r="N76">
        <v>113.707125</v>
      </c>
      <c r="O76">
        <v>59.517558000000001</v>
      </c>
      <c r="P76">
        <v>120.890528</v>
      </c>
      <c r="Q76">
        <v>0</v>
      </c>
      <c r="R76">
        <v>40.80471</v>
      </c>
      <c r="S76">
        <v>25.403110000000002</v>
      </c>
      <c r="T76">
        <v>0</v>
      </c>
      <c r="U76">
        <v>403.108002</v>
      </c>
      <c r="V76">
        <v>19.954698</v>
      </c>
      <c r="W76">
        <v>44.663753999999997</v>
      </c>
      <c r="X76">
        <v>141.753342</v>
      </c>
      <c r="Y76">
        <v>0</v>
      </c>
      <c r="Z76">
        <v>12.553844</v>
      </c>
      <c r="AA76">
        <v>30.41816</v>
      </c>
      <c r="AB76">
        <v>25.354960999999999</v>
      </c>
      <c r="AC76">
        <v>0</v>
      </c>
      <c r="AD76">
        <v>25.431892000000001</v>
      </c>
      <c r="AE76">
        <v>31.725086000000001</v>
      </c>
      <c r="AF76">
        <v>34.16845</v>
      </c>
      <c r="AG76">
        <v>41.944716999999997</v>
      </c>
      <c r="AH76">
        <v>90.064321000000007</v>
      </c>
      <c r="AI76">
        <v>0</v>
      </c>
      <c r="AJ76">
        <v>0</v>
      </c>
      <c r="AK76">
        <v>52.526193999999997</v>
      </c>
      <c r="AL76">
        <v>53.689978000000004</v>
      </c>
      <c r="AM76">
        <v>15.212977</v>
      </c>
      <c r="AN76">
        <v>0.791825</v>
      </c>
      <c r="AO76">
        <v>0</v>
      </c>
      <c r="AP76">
        <v>0</v>
      </c>
      <c r="AQ76">
        <v>40.934564999999999</v>
      </c>
      <c r="AR76">
        <v>38.257573999999998</v>
      </c>
      <c r="AS76">
        <v>4.4026240000000003</v>
      </c>
      <c r="AT76">
        <v>19.252016999999999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2648.0292369999993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653.78829399999995</v>
      </c>
      <c r="L77">
        <v>419.14973099999997</v>
      </c>
      <c r="M77">
        <v>88.559200000000004</v>
      </c>
      <c r="N77">
        <v>113.707125</v>
      </c>
      <c r="O77">
        <v>59.517558000000001</v>
      </c>
      <c r="P77">
        <v>120.890528</v>
      </c>
      <c r="Q77">
        <v>0</v>
      </c>
      <c r="R77">
        <v>40.80471</v>
      </c>
      <c r="S77">
        <v>25.403110000000002</v>
      </c>
      <c r="T77">
        <v>0</v>
      </c>
      <c r="U77">
        <v>403.108002</v>
      </c>
      <c r="V77">
        <v>19.954698</v>
      </c>
      <c r="W77">
        <v>44.663753999999997</v>
      </c>
      <c r="X77">
        <v>141.753342</v>
      </c>
      <c r="Y77">
        <v>0</v>
      </c>
      <c r="Z77">
        <v>12.553844</v>
      </c>
      <c r="AA77">
        <v>30.41816</v>
      </c>
      <c r="AB77">
        <v>12.677481</v>
      </c>
      <c r="AC77">
        <v>0</v>
      </c>
      <c r="AD77">
        <v>25.431892000000001</v>
      </c>
      <c r="AE77">
        <v>31.725086000000001</v>
      </c>
      <c r="AF77">
        <v>34.16845</v>
      </c>
      <c r="AG77">
        <v>41.944716999999997</v>
      </c>
      <c r="AH77">
        <v>90.064321000000007</v>
      </c>
      <c r="AI77">
        <v>0</v>
      </c>
      <c r="AJ77">
        <v>0</v>
      </c>
      <c r="AK77">
        <v>52.526193999999997</v>
      </c>
      <c r="AL77">
        <v>40.267482999999999</v>
      </c>
      <c r="AM77">
        <v>15.212977</v>
      </c>
      <c r="AN77">
        <v>0.791825</v>
      </c>
      <c r="AO77">
        <v>0</v>
      </c>
      <c r="AP77">
        <v>0</v>
      </c>
      <c r="AQ77">
        <v>40.934564999999999</v>
      </c>
      <c r="AR77">
        <v>38.257573999999998</v>
      </c>
      <c r="AS77">
        <v>4.4026240000000003</v>
      </c>
      <c r="AT77">
        <v>19.252016999999999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2621.9292619999997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653.78829399999995</v>
      </c>
      <c r="L78">
        <v>419.14973099999997</v>
      </c>
      <c r="M78">
        <v>88.559200000000004</v>
      </c>
      <c r="N78">
        <v>113.707125</v>
      </c>
      <c r="O78">
        <v>59.517558000000001</v>
      </c>
      <c r="P78">
        <v>120.890528</v>
      </c>
      <c r="Q78">
        <v>0</v>
      </c>
      <c r="R78">
        <v>40.80471</v>
      </c>
      <c r="S78">
        <v>25.403110000000002</v>
      </c>
      <c r="T78">
        <v>0</v>
      </c>
      <c r="U78">
        <v>403.108002</v>
      </c>
      <c r="V78">
        <v>19.954698</v>
      </c>
      <c r="W78">
        <v>44.663753999999997</v>
      </c>
      <c r="X78">
        <v>141.753342</v>
      </c>
      <c r="Y78">
        <v>0</v>
      </c>
      <c r="Z78">
        <v>12.553844</v>
      </c>
      <c r="AA78">
        <v>30.41816</v>
      </c>
      <c r="AB78">
        <v>12.677481</v>
      </c>
      <c r="AC78">
        <v>0</v>
      </c>
      <c r="AD78">
        <v>17.588697</v>
      </c>
      <c r="AE78">
        <v>31.725086000000001</v>
      </c>
      <c r="AF78">
        <v>34.16845</v>
      </c>
      <c r="AG78">
        <v>41.944716999999997</v>
      </c>
      <c r="AH78">
        <v>90.064321000000007</v>
      </c>
      <c r="AI78">
        <v>0</v>
      </c>
      <c r="AJ78">
        <v>0</v>
      </c>
      <c r="AK78">
        <v>52.526193999999997</v>
      </c>
      <c r="AL78">
        <v>40.267482999999999</v>
      </c>
      <c r="AM78">
        <v>12.286121</v>
      </c>
      <c r="AN78">
        <v>0.791825</v>
      </c>
      <c r="AO78">
        <v>0</v>
      </c>
      <c r="AP78">
        <v>0</v>
      </c>
      <c r="AQ78">
        <v>40.934564999999999</v>
      </c>
      <c r="AR78">
        <v>4.2508419999999996</v>
      </c>
      <c r="AS78">
        <v>4.4026240000000003</v>
      </c>
      <c r="AT78">
        <v>19.252016999999999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2577.1524789999994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653.78829399999995</v>
      </c>
      <c r="L79">
        <v>419.14973099999997</v>
      </c>
      <c r="M79">
        <v>88.559200000000004</v>
      </c>
      <c r="N79">
        <v>113.707125</v>
      </c>
      <c r="O79">
        <v>59.517558000000001</v>
      </c>
      <c r="P79">
        <v>120.890528</v>
      </c>
      <c r="Q79">
        <v>0</v>
      </c>
      <c r="R79">
        <v>40.80471</v>
      </c>
      <c r="S79">
        <v>25.403110000000002</v>
      </c>
      <c r="T79">
        <v>0</v>
      </c>
      <c r="U79">
        <v>403.108002</v>
      </c>
      <c r="V79">
        <v>19.954698</v>
      </c>
      <c r="W79">
        <v>44.663753999999997</v>
      </c>
      <c r="X79">
        <v>141.753342</v>
      </c>
      <c r="Y79">
        <v>0</v>
      </c>
      <c r="Z79">
        <v>2.1177199999999998</v>
      </c>
      <c r="AA79">
        <v>17.414397000000001</v>
      </c>
      <c r="AB79">
        <v>0</v>
      </c>
      <c r="AC79">
        <v>0</v>
      </c>
      <c r="AD79">
        <v>8.7943479999999994</v>
      </c>
      <c r="AE79">
        <v>15.862543000000001</v>
      </c>
      <c r="AF79">
        <v>18.982472000000001</v>
      </c>
      <c r="AG79">
        <v>41.944716999999997</v>
      </c>
      <c r="AH79">
        <v>67.457082999999997</v>
      </c>
      <c r="AI79">
        <v>0</v>
      </c>
      <c r="AJ79">
        <v>0</v>
      </c>
      <c r="AK79">
        <v>52.526193999999997</v>
      </c>
      <c r="AL79">
        <v>12.303953</v>
      </c>
      <c r="AM79">
        <v>5.0812569999999999</v>
      </c>
      <c r="AN79">
        <v>0.791825</v>
      </c>
      <c r="AO79">
        <v>0</v>
      </c>
      <c r="AP79">
        <v>0</v>
      </c>
      <c r="AQ79">
        <v>40.934564999999999</v>
      </c>
      <c r="AR79">
        <v>3.1881309999999998</v>
      </c>
      <c r="AS79">
        <v>4.4026240000000003</v>
      </c>
      <c r="AT79">
        <v>19.252016999999999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2442.3538979999989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653.78829399999995</v>
      </c>
      <c r="L80">
        <v>419.14973099999997</v>
      </c>
      <c r="M80">
        <v>88.559200000000004</v>
      </c>
      <c r="N80">
        <v>113.707125</v>
      </c>
      <c r="O80">
        <v>59.517558000000001</v>
      </c>
      <c r="P80">
        <v>120.890528</v>
      </c>
      <c r="Q80">
        <v>0</v>
      </c>
      <c r="R80">
        <v>40.80471</v>
      </c>
      <c r="S80">
        <v>25.403110000000002</v>
      </c>
      <c r="T80">
        <v>0</v>
      </c>
      <c r="U80">
        <v>403.108002</v>
      </c>
      <c r="V80">
        <v>19.954698</v>
      </c>
      <c r="W80">
        <v>44.663753999999997</v>
      </c>
      <c r="X80">
        <v>141.753342</v>
      </c>
      <c r="Y80">
        <v>0</v>
      </c>
      <c r="Z80">
        <v>0</v>
      </c>
      <c r="AA80">
        <v>5.7794499999999998</v>
      </c>
      <c r="AB80">
        <v>0</v>
      </c>
      <c r="AC80">
        <v>0</v>
      </c>
      <c r="AD80">
        <v>0</v>
      </c>
      <c r="AE80">
        <v>15.862543000000001</v>
      </c>
      <c r="AF80">
        <v>8.5421119999999995</v>
      </c>
      <c r="AG80">
        <v>41.944716999999997</v>
      </c>
      <c r="AH80">
        <v>36.463287999999999</v>
      </c>
      <c r="AI80">
        <v>0</v>
      </c>
      <c r="AJ80">
        <v>0</v>
      </c>
      <c r="AK80">
        <v>52.526193999999997</v>
      </c>
      <c r="AL80">
        <v>2.237082</v>
      </c>
      <c r="AM80">
        <v>0</v>
      </c>
      <c r="AN80">
        <v>0.791825</v>
      </c>
      <c r="AO80">
        <v>0</v>
      </c>
      <c r="AP80">
        <v>0</v>
      </c>
      <c r="AQ80">
        <v>40.934564999999999</v>
      </c>
      <c r="AR80">
        <v>3.1881309999999998</v>
      </c>
      <c r="AS80">
        <v>4.4026240000000003</v>
      </c>
      <c r="AT80">
        <v>19.252016999999999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2363.2245999999991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653.78829399999995</v>
      </c>
      <c r="L81">
        <v>419.14973099999997</v>
      </c>
      <c r="M81">
        <v>88.559200000000004</v>
      </c>
      <c r="N81">
        <v>113.707125</v>
      </c>
      <c r="O81">
        <v>59.517558000000001</v>
      </c>
      <c r="P81">
        <v>120.890528</v>
      </c>
      <c r="Q81">
        <v>0</v>
      </c>
      <c r="R81">
        <v>40.80471</v>
      </c>
      <c r="S81">
        <v>25.403110000000002</v>
      </c>
      <c r="T81">
        <v>0</v>
      </c>
      <c r="U81">
        <v>403.108002</v>
      </c>
      <c r="V81">
        <v>19.954698</v>
      </c>
      <c r="W81">
        <v>44.663753999999997</v>
      </c>
      <c r="X81">
        <v>141.753342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15.862543000000001</v>
      </c>
      <c r="AF81">
        <v>8.5421119999999995</v>
      </c>
      <c r="AG81">
        <v>41.944716999999997</v>
      </c>
      <c r="AH81">
        <v>18.231643999999999</v>
      </c>
      <c r="AI81">
        <v>0</v>
      </c>
      <c r="AJ81">
        <v>0</v>
      </c>
      <c r="AK81">
        <v>52.526193999999997</v>
      </c>
      <c r="AL81">
        <v>2.237082</v>
      </c>
      <c r="AM81">
        <v>0</v>
      </c>
      <c r="AN81">
        <v>0.791825</v>
      </c>
      <c r="AO81">
        <v>0</v>
      </c>
      <c r="AP81">
        <v>0</v>
      </c>
      <c r="AQ81">
        <v>40.934564999999999</v>
      </c>
      <c r="AR81">
        <v>3.1881309999999998</v>
      </c>
      <c r="AS81">
        <v>4.4026240000000003</v>
      </c>
      <c r="AT81">
        <v>19.252016999999999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2339.2135059999991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653.78829399999995</v>
      </c>
      <c r="L82">
        <v>419.14973099999997</v>
      </c>
      <c r="M82">
        <v>88.559200000000004</v>
      </c>
      <c r="N82">
        <v>113.707125</v>
      </c>
      <c r="O82">
        <v>59.517558000000001</v>
      </c>
      <c r="P82">
        <v>120.890528</v>
      </c>
      <c r="Q82">
        <v>0</v>
      </c>
      <c r="R82">
        <v>40.80471</v>
      </c>
      <c r="S82">
        <v>25.403110000000002</v>
      </c>
      <c r="T82">
        <v>0</v>
      </c>
      <c r="U82">
        <v>403.108002</v>
      </c>
      <c r="V82">
        <v>19.954698</v>
      </c>
      <c r="W82">
        <v>44.663753999999997</v>
      </c>
      <c r="X82">
        <v>141.753342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15.862543000000001</v>
      </c>
      <c r="AF82">
        <v>8.5421119999999995</v>
      </c>
      <c r="AG82">
        <v>41.944716999999997</v>
      </c>
      <c r="AH82">
        <v>0</v>
      </c>
      <c r="AI82">
        <v>0</v>
      </c>
      <c r="AJ82">
        <v>0</v>
      </c>
      <c r="AK82">
        <v>52.526193999999997</v>
      </c>
      <c r="AL82">
        <v>2.237082</v>
      </c>
      <c r="AM82">
        <v>0</v>
      </c>
      <c r="AN82">
        <v>0.791825</v>
      </c>
      <c r="AO82">
        <v>0</v>
      </c>
      <c r="AP82">
        <v>0</v>
      </c>
      <c r="AQ82">
        <v>27.289709999999999</v>
      </c>
      <c r="AR82">
        <v>3.1881309999999998</v>
      </c>
      <c r="AS82">
        <v>4.4026240000000003</v>
      </c>
      <c r="AT82">
        <v>19.252016999999999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2307.3370069999992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653.78829399999995</v>
      </c>
      <c r="L83">
        <v>419.14973099999997</v>
      </c>
      <c r="M83">
        <v>88.559200000000004</v>
      </c>
      <c r="N83">
        <v>113.707125</v>
      </c>
      <c r="O83">
        <v>59.517558000000001</v>
      </c>
      <c r="P83">
        <v>120.890528</v>
      </c>
      <c r="Q83">
        <v>0.91495700000000002</v>
      </c>
      <c r="R83">
        <v>40.80471</v>
      </c>
      <c r="S83">
        <v>25.117699000000002</v>
      </c>
      <c r="T83">
        <v>0</v>
      </c>
      <c r="U83">
        <v>403.108002</v>
      </c>
      <c r="V83">
        <v>19.954698</v>
      </c>
      <c r="W83">
        <v>44.663753999999997</v>
      </c>
      <c r="X83">
        <v>141.753342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15.862543000000001</v>
      </c>
      <c r="AF83">
        <v>8.5421119999999995</v>
      </c>
      <c r="AG83">
        <v>41.944716999999997</v>
      </c>
      <c r="AH83">
        <v>0</v>
      </c>
      <c r="AI83">
        <v>0</v>
      </c>
      <c r="AJ83">
        <v>0</v>
      </c>
      <c r="AK83">
        <v>52.526193999999997</v>
      </c>
      <c r="AL83">
        <v>2.237082</v>
      </c>
      <c r="AM83">
        <v>0</v>
      </c>
      <c r="AN83">
        <v>0.791825</v>
      </c>
      <c r="AO83">
        <v>0</v>
      </c>
      <c r="AP83">
        <v>0</v>
      </c>
      <c r="AQ83">
        <v>27.289709999999999</v>
      </c>
      <c r="AR83">
        <v>3.1881309999999998</v>
      </c>
      <c r="AS83">
        <v>4.4026240000000003</v>
      </c>
      <c r="AT83">
        <v>19.252016999999999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2307.9665529999993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653.78829399999995</v>
      </c>
      <c r="L84">
        <v>419.14973099999997</v>
      </c>
      <c r="M84">
        <v>88.559200000000004</v>
      </c>
      <c r="N84">
        <v>113.707125</v>
      </c>
      <c r="O84">
        <v>59.517558000000001</v>
      </c>
      <c r="P84">
        <v>120.890528</v>
      </c>
      <c r="Q84">
        <v>2.8252799999999998</v>
      </c>
      <c r="R84">
        <v>40.80471</v>
      </c>
      <c r="S84">
        <v>25.117699000000002</v>
      </c>
      <c r="T84">
        <v>0</v>
      </c>
      <c r="U84">
        <v>403.108002</v>
      </c>
      <c r="V84">
        <v>19.954698</v>
      </c>
      <c r="W84">
        <v>44.663753999999997</v>
      </c>
      <c r="X84">
        <v>141.753342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15.862543000000001</v>
      </c>
      <c r="AF84">
        <v>8.5421119999999995</v>
      </c>
      <c r="AG84">
        <v>41.944716999999997</v>
      </c>
      <c r="AH84">
        <v>0</v>
      </c>
      <c r="AI84">
        <v>0</v>
      </c>
      <c r="AJ84">
        <v>0</v>
      </c>
      <c r="AK84">
        <v>52.526193999999997</v>
      </c>
      <c r="AL84">
        <v>2.237082</v>
      </c>
      <c r="AM84">
        <v>0</v>
      </c>
      <c r="AN84">
        <v>0.791825</v>
      </c>
      <c r="AO84">
        <v>0</v>
      </c>
      <c r="AP84">
        <v>0</v>
      </c>
      <c r="AQ84">
        <v>27.289709999999999</v>
      </c>
      <c r="AR84">
        <v>3.1881309999999998</v>
      </c>
      <c r="AS84">
        <v>4.4026240000000003</v>
      </c>
      <c r="AT84">
        <v>19.252016999999999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2309.8768759999994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653.78829399999995</v>
      </c>
      <c r="L85">
        <v>419.14973099999997</v>
      </c>
      <c r="M85">
        <v>88.559200000000004</v>
      </c>
      <c r="N85">
        <v>113.707125</v>
      </c>
      <c r="O85">
        <v>59.517558000000001</v>
      </c>
      <c r="P85">
        <v>120.890528</v>
      </c>
      <c r="Q85">
        <v>3.6621139999999999</v>
      </c>
      <c r="R85">
        <v>40.80471</v>
      </c>
      <c r="S85">
        <v>25.117699000000002</v>
      </c>
      <c r="T85">
        <v>0</v>
      </c>
      <c r="U85">
        <v>403.108002</v>
      </c>
      <c r="V85">
        <v>19.954698</v>
      </c>
      <c r="W85">
        <v>44.663753999999997</v>
      </c>
      <c r="X85">
        <v>141.753342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15.862543000000001</v>
      </c>
      <c r="AF85">
        <v>8.5421119999999995</v>
      </c>
      <c r="AG85">
        <v>41.944716999999997</v>
      </c>
      <c r="AH85">
        <v>0</v>
      </c>
      <c r="AI85">
        <v>0</v>
      </c>
      <c r="AJ85">
        <v>0</v>
      </c>
      <c r="AK85">
        <v>52.526193999999997</v>
      </c>
      <c r="AL85">
        <v>2.237082</v>
      </c>
      <c r="AM85">
        <v>0</v>
      </c>
      <c r="AN85">
        <v>0.791825</v>
      </c>
      <c r="AO85">
        <v>0</v>
      </c>
      <c r="AP85">
        <v>0</v>
      </c>
      <c r="AQ85">
        <v>27.289709999999999</v>
      </c>
      <c r="AR85">
        <v>38.257573999999998</v>
      </c>
      <c r="AS85">
        <v>4.4026240000000003</v>
      </c>
      <c r="AT85">
        <v>19.252016999999999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2345.7831529999994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653.78829399999995</v>
      </c>
      <c r="L86">
        <v>419.14973099999997</v>
      </c>
      <c r="M86">
        <v>88.559200000000004</v>
      </c>
      <c r="N86">
        <v>113.707125</v>
      </c>
      <c r="O86">
        <v>59.517558000000001</v>
      </c>
      <c r="P86">
        <v>120.890528</v>
      </c>
      <c r="Q86">
        <v>4.3646570000000002</v>
      </c>
      <c r="R86">
        <v>40.80471</v>
      </c>
      <c r="S86">
        <v>25.117699000000002</v>
      </c>
      <c r="T86">
        <v>0</v>
      </c>
      <c r="U86">
        <v>403.108002</v>
      </c>
      <c r="V86">
        <v>19.954698</v>
      </c>
      <c r="W86">
        <v>44.663753999999997</v>
      </c>
      <c r="X86">
        <v>141.753342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15.862543000000001</v>
      </c>
      <c r="AF86">
        <v>8.5421119999999995</v>
      </c>
      <c r="AG86">
        <v>41.944716999999997</v>
      </c>
      <c r="AH86">
        <v>0</v>
      </c>
      <c r="AI86">
        <v>0</v>
      </c>
      <c r="AJ86">
        <v>0</v>
      </c>
      <c r="AK86">
        <v>52.526193999999997</v>
      </c>
      <c r="AL86">
        <v>2.237082</v>
      </c>
      <c r="AM86">
        <v>0</v>
      </c>
      <c r="AN86">
        <v>0.791825</v>
      </c>
      <c r="AO86">
        <v>0</v>
      </c>
      <c r="AP86">
        <v>0</v>
      </c>
      <c r="AQ86">
        <v>27.289709999999999</v>
      </c>
      <c r="AR86">
        <v>38.257573999999998</v>
      </c>
      <c r="AS86">
        <v>4.4026240000000003</v>
      </c>
      <c r="AT86">
        <v>19.252016999999999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2346.4856959999997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653.78829399999995</v>
      </c>
      <c r="L87">
        <v>419.14973099999997</v>
      </c>
      <c r="M87">
        <v>88.559200000000004</v>
      </c>
      <c r="N87">
        <v>113.707125</v>
      </c>
      <c r="O87">
        <v>59.517558000000001</v>
      </c>
      <c r="P87">
        <v>120.890528</v>
      </c>
      <c r="Q87">
        <v>5.18546</v>
      </c>
      <c r="R87">
        <v>40.80471</v>
      </c>
      <c r="S87">
        <v>25.403110000000002</v>
      </c>
      <c r="T87">
        <v>0</v>
      </c>
      <c r="U87">
        <v>403.108002</v>
      </c>
      <c r="V87">
        <v>19.954698</v>
      </c>
      <c r="W87">
        <v>44.663753999999997</v>
      </c>
      <c r="X87">
        <v>141.753342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15.862543000000001</v>
      </c>
      <c r="AF87">
        <v>8.5421119999999995</v>
      </c>
      <c r="AG87">
        <v>41.944716999999997</v>
      </c>
      <c r="AH87">
        <v>0</v>
      </c>
      <c r="AI87">
        <v>0</v>
      </c>
      <c r="AJ87">
        <v>0</v>
      </c>
      <c r="AK87">
        <v>52.526193999999997</v>
      </c>
      <c r="AL87">
        <v>2.237082</v>
      </c>
      <c r="AM87">
        <v>0</v>
      </c>
      <c r="AN87">
        <v>0.791825</v>
      </c>
      <c r="AO87">
        <v>0</v>
      </c>
      <c r="AP87">
        <v>0</v>
      </c>
      <c r="AQ87">
        <v>13.644855</v>
      </c>
      <c r="AR87">
        <v>8.5016829999999999</v>
      </c>
      <c r="AS87">
        <v>4.4026240000000003</v>
      </c>
      <c r="AT87">
        <v>19.252016999999999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2304.1911639999989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602.56892600000003</v>
      </c>
      <c r="L88">
        <v>419.14973099999997</v>
      </c>
      <c r="M88">
        <v>88.559200000000004</v>
      </c>
      <c r="N88">
        <v>113.707125</v>
      </c>
      <c r="O88">
        <v>59.517558000000001</v>
      </c>
      <c r="P88">
        <v>120.890528</v>
      </c>
      <c r="Q88">
        <v>6.41683</v>
      </c>
      <c r="R88">
        <v>40.80471</v>
      </c>
      <c r="S88">
        <v>25.403110000000002</v>
      </c>
      <c r="T88">
        <v>0</v>
      </c>
      <c r="U88">
        <v>403.108002</v>
      </c>
      <c r="V88">
        <v>19.954698</v>
      </c>
      <c r="W88">
        <v>44.663753999999997</v>
      </c>
      <c r="X88">
        <v>141.753342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15.862543000000001</v>
      </c>
      <c r="AF88">
        <v>8.5421119999999995</v>
      </c>
      <c r="AG88">
        <v>41.944716999999997</v>
      </c>
      <c r="AH88">
        <v>0</v>
      </c>
      <c r="AI88">
        <v>0</v>
      </c>
      <c r="AJ88">
        <v>0</v>
      </c>
      <c r="AK88">
        <v>52.526193999999997</v>
      </c>
      <c r="AL88">
        <v>2.237082</v>
      </c>
      <c r="AM88">
        <v>0</v>
      </c>
      <c r="AN88">
        <v>0.791825</v>
      </c>
      <c r="AO88">
        <v>0</v>
      </c>
      <c r="AP88">
        <v>0</v>
      </c>
      <c r="AQ88">
        <v>13.644855</v>
      </c>
      <c r="AR88">
        <v>6.3762619999999997</v>
      </c>
      <c r="AS88">
        <v>4.4026240000000003</v>
      </c>
      <c r="AT88">
        <v>19.252016999999999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2252.0777449999996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578.42585899999995</v>
      </c>
      <c r="L89">
        <v>346.95473099999998</v>
      </c>
      <c r="M89">
        <v>88.559200000000004</v>
      </c>
      <c r="N89">
        <v>113.707125</v>
      </c>
      <c r="O89">
        <v>59.517558000000001</v>
      </c>
      <c r="P89">
        <v>120.890528</v>
      </c>
      <c r="Q89">
        <v>7.860538</v>
      </c>
      <c r="R89">
        <v>40.80471</v>
      </c>
      <c r="S89">
        <v>23.329229000000002</v>
      </c>
      <c r="T89">
        <v>0</v>
      </c>
      <c r="U89">
        <v>403.108002</v>
      </c>
      <c r="V89">
        <v>19.954698</v>
      </c>
      <c r="W89">
        <v>44.663753999999997</v>
      </c>
      <c r="X89">
        <v>141.753342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15.862543000000001</v>
      </c>
      <c r="AF89">
        <v>8.5421119999999995</v>
      </c>
      <c r="AG89">
        <v>41.944716999999997</v>
      </c>
      <c r="AH89">
        <v>0</v>
      </c>
      <c r="AI89">
        <v>0</v>
      </c>
      <c r="AJ89">
        <v>0</v>
      </c>
      <c r="AK89">
        <v>52.526193999999997</v>
      </c>
      <c r="AL89">
        <v>2.237082</v>
      </c>
      <c r="AM89">
        <v>0</v>
      </c>
      <c r="AN89">
        <v>0.791825</v>
      </c>
      <c r="AO89">
        <v>0</v>
      </c>
      <c r="AP89">
        <v>0</v>
      </c>
      <c r="AQ89">
        <v>13.644855</v>
      </c>
      <c r="AR89">
        <v>6.3762619999999997</v>
      </c>
      <c r="AS89">
        <v>4.4026240000000003</v>
      </c>
      <c r="AT89">
        <v>19.252016999999999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2155.1095049999994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576.144497</v>
      </c>
      <c r="L90">
        <v>317.06446099999999</v>
      </c>
      <c r="M90">
        <v>88.559200000000004</v>
      </c>
      <c r="N90">
        <v>113.707125</v>
      </c>
      <c r="O90">
        <v>59.517558000000001</v>
      </c>
      <c r="P90">
        <v>120.890528</v>
      </c>
      <c r="Q90">
        <v>9.2775390000000009</v>
      </c>
      <c r="R90">
        <v>40.80471</v>
      </c>
      <c r="S90">
        <v>25.159476000000002</v>
      </c>
      <c r="T90">
        <v>0</v>
      </c>
      <c r="U90">
        <v>403.108002</v>
      </c>
      <c r="V90">
        <v>19.954698</v>
      </c>
      <c r="W90">
        <v>44.663753999999997</v>
      </c>
      <c r="X90">
        <v>141.753342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15.862543000000001</v>
      </c>
      <c r="AF90">
        <v>8.5421119999999995</v>
      </c>
      <c r="AG90">
        <v>41.944716999999997</v>
      </c>
      <c r="AH90">
        <v>0</v>
      </c>
      <c r="AI90">
        <v>0</v>
      </c>
      <c r="AJ90">
        <v>0</v>
      </c>
      <c r="AK90">
        <v>52.526193999999997</v>
      </c>
      <c r="AL90">
        <v>2.237082</v>
      </c>
      <c r="AM90">
        <v>0</v>
      </c>
      <c r="AN90">
        <v>0.791825</v>
      </c>
      <c r="AO90">
        <v>0</v>
      </c>
      <c r="AP90">
        <v>0</v>
      </c>
      <c r="AQ90">
        <v>13.644855</v>
      </c>
      <c r="AR90">
        <v>6.3762619999999997</v>
      </c>
      <c r="AS90">
        <v>4.4026240000000003</v>
      </c>
      <c r="AT90">
        <v>19.252016999999999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2126.1851209999995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474.96270199999998</v>
      </c>
      <c r="L91">
        <v>232.355661</v>
      </c>
      <c r="M91">
        <v>88.559200000000004</v>
      </c>
      <c r="N91">
        <v>113.707125</v>
      </c>
      <c r="O91">
        <v>59.517558000000001</v>
      </c>
      <c r="P91">
        <v>120.890528</v>
      </c>
      <c r="Q91">
        <v>8.3088739999999994</v>
      </c>
      <c r="R91">
        <v>30.367816000000001</v>
      </c>
      <c r="S91">
        <v>18.713425000000001</v>
      </c>
      <c r="T91">
        <v>0</v>
      </c>
      <c r="U91">
        <v>403.108002</v>
      </c>
      <c r="V91">
        <v>19.954698</v>
      </c>
      <c r="W91">
        <v>44.663753999999997</v>
      </c>
      <c r="X91">
        <v>141.753342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1.8525240000000001</v>
      </c>
      <c r="AF91">
        <v>8.5421119999999995</v>
      </c>
      <c r="AG91">
        <v>41.944716999999997</v>
      </c>
      <c r="AH91">
        <v>0</v>
      </c>
      <c r="AI91">
        <v>0</v>
      </c>
      <c r="AJ91">
        <v>0</v>
      </c>
      <c r="AK91">
        <v>52.526193999999997</v>
      </c>
      <c r="AL91">
        <v>2.237082</v>
      </c>
      <c r="AM91">
        <v>0</v>
      </c>
      <c r="AN91">
        <v>0.791825</v>
      </c>
      <c r="AO91">
        <v>0</v>
      </c>
      <c r="AP91">
        <v>0</v>
      </c>
      <c r="AQ91">
        <v>13.644855</v>
      </c>
      <c r="AR91">
        <v>11.689814</v>
      </c>
      <c r="AS91">
        <v>4.4026240000000003</v>
      </c>
      <c r="AT91">
        <v>19.252016999999999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1913.7464490000002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376.98303800000002</v>
      </c>
      <c r="L92">
        <v>232.355661</v>
      </c>
      <c r="M92">
        <v>88.559200000000004</v>
      </c>
      <c r="N92">
        <v>113.707125</v>
      </c>
      <c r="O92">
        <v>59.517558000000001</v>
      </c>
      <c r="P92">
        <v>120.890528</v>
      </c>
      <c r="Q92">
        <v>9.4254899999999999</v>
      </c>
      <c r="R92">
        <v>35.821550999999999</v>
      </c>
      <c r="S92">
        <v>18.713425000000001</v>
      </c>
      <c r="T92">
        <v>0</v>
      </c>
      <c r="U92">
        <v>403.108002</v>
      </c>
      <c r="V92">
        <v>19.954698</v>
      </c>
      <c r="W92">
        <v>44.663753999999997</v>
      </c>
      <c r="X92">
        <v>141.753342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1.8525240000000001</v>
      </c>
      <c r="AF92">
        <v>8.5421119999999995</v>
      </c>
      <c r="AG92">
        <v>41.944716999999997</v>
      </c>
      <c r="AH92">
        <v>0</v>
      </c>
      <c r="AI92">
        <v>0</v>
      </c>
      <c r="AJ92">
        <v>0</v>
      </c>
      <c r="AK92">
        <v>52.526193999999997</v>
      </c>
      <c r="AL92">
        <v>2.237082</v>
      </c>
      <c r="AM92">
        <v>0</v>
      </c>
      <c r="AN92">
        <v>0.791825</v>
      </c>
      <c r="AO92">
        <v>0</v>
      </c>
      <c r="AP92">
        <v>0</v>
      </c>
      <c r="AQ92">
        <v>0</v>
      </c>
      <c r="AR92">
        <v>11.689814</v>
      </c>
      <c r="AS92">
        <v>4.4026240000000003</v>
      </c>
      <c r="AT92">
        <v>19.252016999999999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1808.6922810000001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362.544038</v>
      </c>
      <c r="L93">
        <v>232.355661</v>
      </c>
      <c r="M93">
        <v>88.559200000000004</v>
      </c>
      <c r="N93">
        <v>113.707125</v>
      </c>
      <c r="O93">
        <v>59.517558000000001</v>
      </c>
      <c r="P93">
        <v>120.890528</v>
      </c>
      <c r="Q93">
        <v>8.5420390000000008</v>
      </c>
      <c r="R93">
        <v>36.004128000000001</v>
      </c>
      <c r="S93">
        <v>18.713425000000001</v>
      </c>
      <c r="T93">
        <v>0</v>
      </c>
      <c r="U93">
        <v>403.108002</v>
      </c>
      <c r="V93">
        <v>19.954698</v>
      </c>
      <c r="W93">
        <v>44.663753999999997</v>
      </c>
      <c r="X93">
        <v>141.753342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1.8525240000000001</v>
      </c>
      <c r="AF93">
        <v>8.5421119999999995</v>
      </c>
      <c r="AG93">
        <v>41.944716999999997</v>
      </c>
      <c r="AH93">
        <v>0</v>
      </c>
      <c r="AI93">
        <v>0</v>
      </c>
      <c r="AJ93">
        <v>0</v>
      </c>
      <c r="AK93">
        <v>52.526193999999997</v>
      </c>
      <c r="AL93">
        <v>2.237082</v>
      </c>
      <c r="AM93">
        <v>0</v>
      </c>
      <c r="AN93">
        <v>0.791825</v>
      </c>
      <c r="AO93">
        <v>0</v>
      </c>
      <c r="AP93">
        <v>0</v>
      </c>
      <c r="AQ93">
        <v>0</v>
      </c>
      <c r="AR93">
        <v>6.3762619999999997</v>
      </c>
      <c r="AS93">
        <v>4.4026240000000003</v>
      </c>
      <c r="AT93">
        <v>19.252016999999999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1788.2388550000003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362.544038</v>
      </c>
      <c r="L94">
        <v>232.355661</v>
      </c>
      <c r="M94">
        <v>88.559200000000004</v>
      </c>
      <c r="N94">
        <v>113.707125</v>
      </c>
      <c r="O94">
        <v>59.517558000000001</v>
      </c>
      <c r="P94">
        <v>120.890528</v>
      </c>
      <c r="Q94">
        <v>8.3088739999999994</v>
      </c>
      <c r="R94">
        <v>30.367816000000001</v>
      </c>
      <c r="S94">
        <v>18.713425000000001</v>
      </c>
      <c r="T94">
        <v>0</v>
      </c>
      <c r="U94">
        <v>403.108002</v>
      </c>
      <c r="V94">
        <v>19.954698</v>
      </c>
      <c r="W94">
        <v>44.663753999999997</v>
      </c>
      <c r="X94">
        <v>141.753342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1.8525240000000001</v>
      </c>
      <c r="AF94">
        <v>8.5421119999999995</v>
      </c>
      <c r="AG94">
        <v>41.944716999999997</v>
      </c>
      <c r="AH94">
        <v>0</v>
      </c>
      <c r="AI94">
        <v>0</v>
      </c>
      <c r="AJ94">
        <v>0</v>
      </c>
      <c r="AK94">
        <v>52.526193999999997</v>
      </c>
      <c r="AL94">
        <v>2.237082</v>
      </c>
      <c r="AM94">
        <v>0</v>
      </c>
      <c r="AN94">
        <v>0.791825</v>
      </c>
      <c r="AO94">
        <v>0</v>
      </c>
      <c r="AP94">
        <v>0</v>
      </c>
      <c r="AQ94">
        <v>0</v>
      </c>
      <c r="AR94">
        <v>6.3762619999999997</v>
      </c>
      <c r="AS94">
        <v>4.4026240000000003</v>
      </c>
      <c r="AT94">
        <v>19.252016999999999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1782.3693780000001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362.544038</v>
      </c>
      <c r="L95">
        <v>230.5427</v>
      </c>
      <c r="M95">
        <v>88.559200000000004</v>
      </c>
      <c r="N95">
        <v>113.707125</v>
      </c>
      <c r="O95">
        <v>59.517558000000001</v>
      </c>
      <c r="P95">
        <v>120.890528</v>
      </c>
      <c r="Q95">
        <v>7.0654839999999997</v>
      </c>
      <c r="R95">
        <v>23.997617999999999</v>
      </c>
      <c r="S95">
        <v>14.539175999999999</v>
      </c>
      <c r="T95">
        <v>0</v>
      </c>
      <c r="U95">
        <v>403.108002</v>
      </c>
      <c r="V95">
        <v>13.822936</v>
      </c>
      <c r="W95">
        <v>40.058020999999997</v>
      </c>
      <c r="X95">
        <v>141.753342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1.8525240000000001</v>
      </c>
      <c r="AF95">
        <v>8.5421119999999995</v>
      </c>
      <c r="AG95">
        <v>41.944716999999997</v>
      </c>
      <c r="AH95">
        <v>0</v>
      </c>
      <c r="AI95">
        <v>0</v>
      </c>
      <c r="AJ95">
        <v>0</v>
      </c>
      <c r="AK95">
        <v>52.526193999999997</v>
      </c>
      <c r="AL95">
        <v>2.237082</v>
      </c>
      <c r="AM95">
        <v>0</v>
      </c>
      <c r="AN95">
        <v>0.791825</v>
      </c>
      <c r="AO95">
        <v>0</v>
      </c>
      <c r="AP95">
        <v>0</v>
      </c>
      <c r="AQ95">
        <v>0</v>
      </c>
      <c r="AR95">
        <v>3.1881309999999998</v>
      </c>
      <c r="AS95">
        <v>4.4026240000000003</v>
      </c>
      <c r="AT95">
        <v>19.252016999999999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1754.8429540000004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362.544038</v>
      </c>
      <c r="L96">
        <v>230.5427</v>
      </c>
      <c r="M96">
        <v>88.559200000000004</v>
      </c>
      <c r="N96">
        <v>113.707125</v>
      </c>
      <c r="O96">
        <v>59.517558000000001</v>
      </c>
      <c r="P96">
        <v>120.890528</v>
      </c>
      <c r="Q96">
        <v>7.0654839999999997</v>
      </c>
      <c r="R96">
        <v>23.997617999999999</v>
      </c>
      <c r="S96">
        <v>14.29461</v>
      </c>
      <c r="T96">
        <v>0</v>
      </c>
      <c r="U96">
        <v>403.108002</v>
      </c>
      <c r="V96">
        <v>13.822936</v>
      </c>
      <c r="W96">
        <v>40.058020999999997</v>
      </c>
      <c r="X96">
        <v>141.753342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1.8525240000000001</v>
      </c>
      <c r="AF96">
        <v>8.5421119999999995</v>
      </c>
      <c r="AG96">
        <v>41.944716999999997</v>
      </c>
      <c r="AH96">
        <v>0</v>
      </c>
      <c r="AI96">
        <v>0</v>
      </c>
      <c r="AJ96">
        <v>0</v>
      </c>
      <c r="AK96">
        <v>52.526193999999997</v>
      </c>
      <c r="AL96">
        <v>2.237082</v>
      </c>
      <c r="AM96">
        <v>0</v>
      </c>
      <c r="AN96">
        <v>0.791825</v>
      </c>
      <c r="AO96">
        <v>0</v>
      </c>
      <c r="AP96">
        <v>0</v>
      </c>
      <c r="AQ96">
        <v>0</v>
      </c>
      <c r="AR96">
        <v>3.1881309999999998</v>
      </c>
      <c r="AS96">
        <v>4.4026240000000003</v>
      </c>
      <c r="AT96">
        <v>19.252016999999999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1754.5983880000006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362.544038</v>
      </c>
      <c r="L97">
        <v>230.5427</v>
      </c>
      <c r="M97">
        <v>88.559200000000004</v>
      </c>
      <c r="N97">
        <v>113.707125</v>
      </c>
      <c r="O97">
        <v>59.517558000000001</v>
      </c>
      <c r="P97">
        <v>120.890528</v>
      </c>
      <c r="Q97">
        <v>7.0654839999999997</v>
      </c>
      <c r="R97">
        <v>23.997617999999999</v>
      </c>
      <c r="S97">
        <v>14.29461</v>
      </c>
      <c r="T97">
        <v>0</v>
      </c>
      <c r="U97">
        <v>403.108002</v>
      </c>
      <c r="V97">
        <v>13.822936</v>
      </c>
      <c r="W97">
        <v>40.058020999999997</v>
      </c>
      <c r="X97">
        <v>141.753342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1.8525240000000001</v>
      </c>
      <c r="AF97">
        <v>8.5421119999999995</v>
      </c>
      <c r="AG97">
        <v>41.944716999999997</v>
      </c>
      <c r="AH97">
        <v>0</v>
      </c>
      <c r="AI97">
        <v>0</v>
      </c>
      <c r="AJ97">
        <v>0</v>
      </c>
      <c r="AK97">
        <v>52.526193999999997</v>
      </c>
      <c r="AL97">
        <v>2.237082</v>
      </c>
      <c r="AM97">
        <v>0</v>
      </c>
      <c r="AN97">
        <v>0.791825</v>
      </c>
      <c r="AO97">
        <v>0</v>
      </c>
      <c r="AP97">
        <v>0</v>
      </c>
      <c r="AQ97">
        <v>0</v>
      </c>
      <c r="AR97">
        <v>3.1881309999999998</v>
      </c>
      <c r="AS97">
        <v>4.4026240000000003</v>
      </c>
      <c r="AT97">
        <v>19.252016999999999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1754.5983880000006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362.544038</v>
      </c>
      <c r="L98">
        <v>230.5427</v>
      </c>
      <c r="M98">
        <v>88.559200000000004</v>
      </c>
      <c r="N98">
        <v>113.707125</v>
      </c>
      <c r="O98">
        <v>59.517558000000001</v>
      </c>
      <c r="P98">
        <v>120.890528</v>
      </c>
      <c r="Q98">
        <v>8.1821000000000002</v>
      </c>
      <c r="R98">
        <v>29.633929999999999</v>
      </c>
      <c r="S98">
        <v>14.29461</v>
      </c>
      <c r="T98">
        <v>0</v>
      </c>
      <c r="U98">
        <v>403.108002</v>
      </c>
      <c r="V98">
        <v>13.822936</v>
      </c>
      <c r="W98">
        <v>40.058020999999997</v>
      </c>
      <c r="X98">
        <v>141.753342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1.8525240000000001</v>
      </c>
      <c r="AF98">
        <v>8.5421119999999995</v>
      </c>
      <c r="AG98">
        <v>41.944716999999997</v>
      </c>
      <c r="AH98">
        <v>0</v>
      </c>
      <c r="AI98">
        <v>0</v>
      </c>
      <c r="AJ98">
        <v>0</v>
      </c>
      <c r="AK98">
        <v>52.526193999999997</v>
      </c>
      <c r="AL98">
        <v>2.237082</v>
      </c>
      <c r="AM98">
        <v>0</v>
      </c>
      <c r="AN98">
        <v>0.791825</v>
      </c>
      <c r="AO98">
        <v>0</v>
      </c>
      <c r="AP98">
        <v>0</v>
      </c>
      <c r="AQ98">
        <v>0</v>
      </c>
      <c r="AR98">
        <v>3.1881309999999998</v>
      </c>
      <c r="AS98">
        <v>4.4026240000000003</v>
      </c>
      <c r="AT98">
        <v>19.252016999999999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1761.3513160000005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12.098326998749998</v>
      </c>
      <c r="L99">
        <f t="shared" si="2"/>
        <v>7.8809544000000118</v>
      </c>
      <c r="M99">
        <f t="shared" si="2"/>
        <v>1.9800050557499973</v>
      </c>
      <c r="N99">
        <f t="shared" si="2"/>
        <v>2.6184087615000031</v>
      </c>
      <c r="O99">
        <f t="shared" si="2"/>
        <v>1.3493797807499974</v>
      </c>
      <c r="P99">
        <f t="shared" si="2"/>
        <v>2.9013726719999982</v>
      </c>
      <c r="Q99">
        <f t="shared" si="2"/>
        <v>0.17249935724999998</v>
      </c>
      <c r="R99">
        <f t="shared" si="2"/>
        <v>0.84525148199999867</v>
      </c>
      <c r="S99">
        <f t="shared" si="2"/>
        <v>0.51161761799999916</v>
      </c>
      <c r="T99">
        <f t="shared" si="2"/>
        <v>0</v>
      </c>
      <c r="U99">
        <f t="shared" si="2"/>
        <v>9.6745920480000152</v>
      </c>
      <c r="V99">
        <f t="shared" si="2"/>
        <v>0.42544754150000014</v>
      </c>
      <c r="W99">
        <f t="shared" si="2"/>
        <v>0.96683487900000087</v>
      </c>
      <c r="X99">
        <f t="shared" si="2"/>
        <v>3.0702782342499999</v>
      </c>
      <c r="Y99">
        <f t="shared" si="2"/>
        <v>0</v>
      </c>
      <c r="Z99">
        <f t="shared" si="2"/>
        <v>5.4412696999999996E-2</v>
      </c>
      <c r="AA99">
        <f t="shared" si="2"/>
        <v>9.12282445E-2</v>
      </c>
      <c r="AB99">
        <f t="shared" si="2"/>
        <v>0.10462129124999994</v>
      </c>
      <c r="AC99">
        <f t="shared" si="2"/>
        <v>0</v>
      </c>
      <c r="AD99">
        <f t="shared" si="2"/>
        <v>7.9445416000000005E-2</v>
      </c>
      <c r="AE99">
        <f t="shared" si="2"/>
        <v>0.23915340450000006</v>
      </c>
      <c r="AF99">
        <f t="shared" si="2"/>
        <v>0.25721249099999982</v>
      </c>
      <c r="AG99">
        <f t="shared" si="2"/>
        <v>1.0066732079999987</v>
      </c>
      <c r="AH99">
        <f t="shared" si="2"/>
        <v>0.50137020875000016</v>
      </c>
      <c r="AI99">
        <f t="shared" si="2"/>
        <v>0</v>
      </c>
      <c r="AJ99">
        <f t="shared" si="2"/>
        <v>0</v>
      </c>
      <c r="AK99">
        <f t="shared" si="2"/>
        <v>1.2606286560000006</v>
      </c>
      <c r="AL99">
        <f t="shared" si="2"/>
        <v>0.18825047574999973</v>
      </c>
      <c r="AM99">
        <f t="shared" si="2"/>
        <v>4.6192928749999994E-2</v>
      </c>
      <c r="AN99">
        <f t="shared" si="2"/>
        <v>1.9003800000000032E-2</v>
      </c>
      <c r="AO99">
        <f t="shared" si="2"/>
        <v>0</v>
      </c>
      <c r="AP99">
        <f t="shared" si="2"/>
        <v>8.6316330000000014E-3</v>
      </c>
      <c r="AQ99">
        <f t="shared" si="2"/>
        <v>0.46392507000000016</v>
      </c>
      <c r="AR99">
        <f t="shared" si="2"/>
        <v>0.17720696</v>
      </c>
      <c r="AS99">
        <f t="shared" si="2"/>
        <v>0.16522789499999954</v>
      </c>
      <c r="AT99">
        <f t="shared" si="2"/>
        <v>0.44765339175000041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49.60580659999998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</sheetData>
  <mergeCells count="1">
    <mergeCell ref="A1:A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19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3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19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AX116"/>
  <sheetViews>
    <sheetView zoomScale="85" zoomScaleNormal="85" workbookViewId="0">
      <pane xSplit="1" ySplit="2" topLeftCell="T3" activePane="bottomRight" state="frozen"/>
      <selection sqref="A1:D35"/>
      <selection pane="topRight" sqref="A1:D35"/>
      <selection pane="bottomLeft" sqref="A1:D35"/>
      <selection pane="bottomRight" activeCell="AE3" sqref="AE3:AE98"/>
    </sheetView>
  </sheetViews>
  <sheetFormatPr defaultRowHeight="15"/>
  <cols>
    <col min="1" max="1" width="11.7109375" bestFit="1" customWidth="1"/>
    <col min="2" max="3" width="13.85546875" customWidth="1"/>
    <col min="14" max="15" width="14.85546875" customWidth="1"/>
    <col min="17" max="20" width="13.5703125" bestFit="1" customWidth="1"/>
    <col min="21" max="23" width="14.140625" customWidth="1"/>
    <col min="33" max="34" width="13.140625" customWidth="1"/>
    <col min="35" max="35" width="13.5703125" customWidth="1"/>
  </cols>
  <sheetData>
    <row r="1" spans="1:38">
      <c r="A1" s="30">
        <f>Allocation_SG!A1</f>
        <v>45335</v>
      </c>
      <c r="B1" s="34" t="s">
        <v>492</v>
      </c>
      <c r="C1" s="34" t="s">
        <v>493</v>
      </c>
      <c r="D1" s="93" t="s">
        <v>314</v>
      </c>
      <c r="E1" s="34" t="s">
        <v>494</v>
      </c>
      <c r="F1" s="34"/>
      <c r="G1" s="34"/>
      <c r="H1" s="34"/>
      <c r="I1" s="34"/>
      <c r="J1" s="37" t="s">
        <v>495</v>
      </c>
      <c r="K1" s="37" t="s">
        <v>496</v>
      </c>
      <c r="L1" s="37" t="s">
        <v>497</v>
      </c>
      <c r="M1" t="s">
        <v>498</v>
      </c>
      <c r="N1" t="s">
        <v>499</v>
      </c>
      <c r="O1" t="s">
        <v>500</v>
      </c>
      <c r="P1" t="s">
        <v>501</v>
      </c>
      <c r="Q1" t="s">
        <v>502</v>
      </c>
      <c r="R1" s="93" t="s">
        <v>503</v>
      </c>
      <c r="S1" s="93" t="s">
        <v>504</v>
      </c>
      <c r="T1" s="93" t="s">
        <v>505</v>
      </c>
      <c r="U1" t="s">
        <v>506</v>
      </c>
      <c r="V1" t="s">
        <v>338</v>
      </c>
      <c r="W1" t="s">
        <v>507</v>
      </c>
      <c r="X1" t="s">
        <v>508</v>
      </c>
      <c r="Y1" t="s">
        <v>509</v>
      </c>
      <c r="Z1" t="s">
        <v>510</v>
      </c>
      <c r="AA1" t="s">
        <v>511</v>
      </c>
      <c r="AB1" t="s">
        <v>512</v>
      </c>
      <c r="AC1" t="s">
        <v>513</v>
      </c>
      <c r="AD1" s="149" t="s">
        <v>514</v>
      </c>
      <c r="AE1" s="149" t="s">
        <v>522</v>
      </c>
      <c r="AF1" s="149" t="s">
        <v>521</v>
      </c>
      <c r="AG1" s="66" t="s">
        <v>515</v>
      </c>
      <c r="AH1" s="66" t="s">
        <v>516</v>
      </c>
      <c r="AI1" s="66" t="s">
        <v>517</v>
      </c>
      <c r="AJ1" t="s">
        <v>518</v>
      </c>
      <c r="AK1" s="148" t="s">
        <v>519</v>
      </c>
      <c r="AL1" s="148" t="s">
        <v>520</v>
      </c>
    </row>
    <row r="2" spans="1:38">
      <c r="A2" s="25" t="s">
        <v>44</v>
      </c>
      <c r="B2" s="34" t="s">
        <v>492</v>
      </c>
      <c r="C2" s="34" t="s">
        <v>493</v>
      </c>
      <c r="D2" s="93"/>
      <c r="E2" s="34" t="s">
        <v>494</v>
      </c>
      <c r="F2" s="34"/>
      <c r="G2" s="34"/>
      <c r="H2" s="34"/>
      <c r="I2" s="34"/>
      <c r="J2" s="37" t="s">
        <v>495</v>
      </c>
      <c r="K2" s="37" t="s">
        <v>496</v>
      </c>
      <c r="L2" s="37" t="s">
        <v>497</v>
      </c>
      <c r="M2" t="s">
        <v>498</v>
      </c>
      <c r="N2" t="s">
        <v>499</v>
      </c>
      <c r="O2" t="s">
        <v>500</v>
      </c>
      <c r="P2" t="s">
        <v>501</v>
      </c>
      <c r="Q2" t="s">
        <v>502</v>
      </c>
      <c r="R2" s="93" t="s">
        <v>503</v>
      </c>
      <c r="S2" s="93" t="s">
        <v>504</v>
      </c>
      <c r="T2" s="93" t="s">
        <v>505</v>
      </c>
      <c r="U2" t="s">
        <v>506</v>
      </c>
      <c r="V2" t="s">
        <v>338</v>
      </c>
      <c r="W2" t="s">
        <v>507</v>
      </c>
      <c r="X2" t="s">
        <v>508</v>
      </c>
      <c r="Y2" t="s">
        <v>509</v>
      </c>
      <c r="Z2" t="s">
        <v>510</v>
      </c>
      <c r="AA2" t="s">
        <v>511</v>
      </c>
      <c r="AB2" t="s">
        <v>512</v>
      </c>
      <c r="AC2" t="s">
        <v>513</v>
      </c>
      <c r="AD2" t="s">
        <v>514</v>
      </c>
      <c r="AE2" t="s">
        <v>522</v>
      </c>
      <c r="AF2" t="s">
        <v>521</v>
      </c>
      <c r="AG2" t="s">
        <v>515</v>
      </c>
      <c r="AH2" t="s">
        <v>516</v>
      </c>
      <c r="AI2" t="s">
        <v>517</v>
      </c>
      <c r="AJ2" t="s">
        <v>518</v>
      </c>
      <c r="AK2" t="s">
        <v>519</v>
      </c>
      <c r="AL2" t="s">
        <v>520</v>
      </c>
    </row>
    <row r="3" spans="1:38">
      <c r="A3" t="s">
        <v>45</v>
      </c>
      <c r="B3" s="34">
        <v>139.58000000000001</v>
      </c>
      <c r="C3" s="34">
        <v>43.32</v>
      </c>
      <c r="D3" s="93">
        <f>R3+S3+T3</f>
        <v>0</v>
      </c>
      <c r="E3" s="34">
        <v>0</v>
      </c>
      <c r="F3" s="34"/>
      <c r="G3" s="34"/>
      <c r="H3" s="34"/>
      <c r="I3" s="34"/>
      <c r="J3" s="37">
        <v>0</v>
      </c>
      <c r="K3" s="37">
        <v>0</v>
      </c>
      <c r="L3" s="37">
        <v>0</v>
      </c>
      <c r="M3">
        <v>33.020000000000003</v>
      </c>
      <c r="N3">
        <v>231.02</v>
      </c>
      <c r="O3">
        <v>52.94</v>
      </c>
      <c r="P3">
        <v>0.69</v>
      </c>
      <c r="Q3">
        <v>26.01</v>
      </c>
      <c r="R3" s="93">
        <v>0</v>
      </c>
      <c r="S3" s="93">
        <v>0</v>
      </c>
      <c r="T3" s="93">
        <v>0</v>
      </c>
      <c r="U3">
        <v>0.99</v>
      </c>
      <c r="V3">
        <v>0</v>
      </c>
      <c r="W3">
        <v>1.39</v>
      </c>
      <c r="X3">
        <v>54.05</v>
      </c>
      <c r="Y3">
        <v>18.010000000000002</v>
      </c>
      <c r="Z3">
        <v>18.02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13.05</v>
      </c>
      <c r="AH3">
        <v>43.42</v>
      </c>
      <c r="AI3">
        <v>43.42</v>
      </c>
      <c r="AJ3">
        <v>23.1</v>
      </c>
      <c r="AK3">
        <v>0</v>
      </c>
      <c r="AL3">
        <v>0</v>
      </c>
    </row>
    <row r="4" spans="1:38">
      <c r="A4" t="s">
        <v>46</v>
      </c>
      <c r="B4" s="34">
        <v>110.7</v>
      </c>
      <c r="C4" s="34">
        <v>43.32</v>
      </c>
      <c r="D4" s="93">
        <f t="shared" ref="D4:D67" si="0">R4+S4+T4</f>
        <v>0</v>
      </c>
      <c r="E4" s="34">
        <v>0</v>
      </c>
      <c r="F4" s="34"/>
      <c r="G4" s="34"/>
      <c r="H4" s="34"/>
      <c r="I4" s="34"/>
      <c r="J4" s="37">
        <v>0</v>
      </c>
      <c r="K4" s="37">
        <v>0</v>
      </c>
      <c r="L4" s="37">
        <v>0</v>
      </c>
      <c r="M4">
        <v>33.020000000000003</v>
      </c>
      <c r="N4">
        <v>192.52</v>
      </c>
      <c r="O4">
        <v>52.94</v>
      </c>
      <c r="P4">
        <v>0.69</v>
      </c>
      <c r="Q4">
        <v>25.01</v>
      </c>
      <c r="R4" s="93">
        <v>0</v>
      </c>
      <c r="S4" s="93">
        <v>0</v>
      </c>
      <c r="T4" s="93">
        <v>0</v>
      </c>
      <c r="U4">
        <v>0.99</v>
      </c>
      <c r="V4">
        <v>0</v>
      </c>
      <c r="W4">
        <v>1.39</v>
      </c>
      <c r="X4">
        <v>52.3</v>
      </c>
      <c r="Y4">
        <v>17.440000000000001</v>
      </c>
      <c r="Z4">
        <v>17.43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12.73</v>
      </c>
      <c r="AH4">
        <v>42.91</v>
      </c>
      <c r="AI4">
        <v>42.91</v>
      </c>
      <c r="AJ4">
        <v>23.1</v>
      </c>
      <c r="AK4">
        <v>0</v>
      </c>
      <c r="AL4">
        <v>0</v>
      </c>
    </row>
    <row r="5" spans="1:38">
      <c r="A5" t="s">
        <v>47</v>
      </c>
      <c r="B5" s="34">
        <v>110.7</v>
      </c>
      <c r="C5" s="34">
        <v>43.32</v>
      </c>
      <c r="D5" s="93">
        <f t="shared" si="0"/>
        <v>0</v>
      </c>
      <c r="E5" s="34">
        <v>0</v>
      </c>
      <c r="F5" s="34"/>
      <c r="G5" s="34"/>
      <c r="H5" s="34"/>
      <c r="I5" s="34"/>
      <c r="J5" s="37">
        <v>0</v>
      </c>
      <c r="K5" s="37">
        <v>0</v>
      </c>
      <c r="L5" s="37">
        <v>0</v>
      </c>
      <c r="M5">
        <v>33.020000000000003</v>
      </c>
      <c r="N5">
        <v>148.88999999999999</v>
      </c>
      <c r="O5">
        <v>52.94</v>
      </c>
      <c r="P5">
        <v>0.69</v>
      </c>
      <c r="Q5">
        <v>24.01</v>
      </c>
      <c r="R5" s="93">
        <v>0</v>
      </c>
      <c r="S5" s="93">
        <v>0</v>
      </c>
      <c r="T5" s="93">
        <v>0</v>
      </c>
      <c r="U5">
        <v>0.99</v>
      </c>
      <c r="V5">
        <v>0</v>
      </c>
      <c r="W5">
        <v>1.39</v>
      </c>
      <c r="X5">
        <v>50.42</v>
      </c>
      <c r="Y5">
        <v>16.8</v>
      </c>
      <c r="Z5">
        <v>16.809999999999999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12.73</v>
      </c>
      <c r="AH5">
        <v>41.9</v>
      </c>
      <c r="AI5">
        <v>41.9</v>
      </c>
      <c r="AJ5">
        <v>23.1</v>
      </c>
      <c r="AK5">
        <v>0</v>
      </c>
      <c r="AL5">
        <v>0</v>
      </c>
    </row>
    <row r="6" spans="1:38">
      <c r="A6" t="s">
        <v>48</v>
      </c>
      <c r="B6" s="34">
        <v>110.7</v>
      </c>
      <c r="C6" s="34">
        <v>43.32</v>
      </c>
      <c r="D6" s="93">
        <f t="shared" si="0"/>
        <v>0</v>
      </c>
      <c r="E6" s="34">
        <v>0</v>
      </c>
      <c r="F6" s="34"/>
      <c r="G6" s="34"/>
      <c r="H6" s="34"/>
      <c r="I6" s="34"/>
      <c r="J6" s="37">
        <v>0</v>
      </c>
      <c r="K6" s="37">
        <v>0</v>
      </c>
      <c r="L6" s="37">
        <v>0</v>
      </c>
      <c r="M6">
        <v>33.020000000000003</v>
      </c>
      <c r="N6">
        <v>148.88999999999999</v>
      </c>
      <c r="O6">
        <v>52.94</v>
      </c>
      <c r="P6">
        <v>0.69</v>
      </c>
      <c r="Q6">
        <v>23.21</v>
      </c>
      <c r="R6" s="93">
        <v>0</v>
      </c>
      <c r="S6" s="93">
        <v>0</v>
      </c>
      <c r="T6" s="93">
        <v>0</v>
      </c>
      <c r="U6">
        <v>0.99</v>
      </c>
      <c r="V6">
        <v>0</v>
      </c>
      <c r="W6">
        <v>1.39</v>
      </c>
      <c r="X6">
        <v>48.94</v>
      </c>
      <c r="Y6">
        <v>16.32</v>
      </c>
      <c r="Z6">
        <v>16.309999999999999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12.79</v>
      </c>
      <c r="AH6">
        <v>41.7</v>
      </c>
      <c r="AI6">
        <v>41.7</v>
      </c>
      <c r="AJ6">
        <v>23.1</v>
      </c>
      <c r="AK6">
        <v>0</v>
      </c>
      <c r="AL6">
        <v>0</v>
      </c>
    </row>
    <row r="7" spans="1:38">
      <c r="A7" t="s">
        <v>49</v>
      </c>
      <c r="B7" s="34">
        <v>83.75</v>
      </c>
      <c r="C7" s="34">
        <v>43.32</v>
      </c>
      <c r="D7" s="93">
        <f t="shared" si="0"/>
        <v>0</v>
      </c>
      <c r="E7" s="34">
        <v>0</v>
      </c>
      <c r="F7" s="34"/>
      <c r="G7" s="34"/>
      <c r="H7" s="34"/>
      <c r="I7" s="34"/>
      <c r="J7" s="37">
        <v>0</v>
      </c>
      <c r="K7" s="37">
        <v>0</v>
      </c>
      <c r="L7" s="37">
        <v>0</v>
      </c>
      <c r="M7">
        <v>35.1</v>
      </c>
      <c r="N7">
        <v>148.88999999999999</v>
      </c>
      <c r="O7">
        <v>52.94</v>
      </c>
      <c r="P7">
        <v>0.69</v>
      </c>
      <c r="Q7">
        <v>22.41</v>
      </c>
      <c r="R7" s="93">
        <v>0</v>
      </c>
      <c r="S7" s="93">
        <v>0</v>
      </c>
      <c r="T7" s="93">
        <v>0</v>
      </c>
      <c r="U7">
        <v>0.95</v>
      </c>
      <c r="V7">
        <v>0</v>
      </c>
      <c r="W7">
        <v>1.39</v>
      </c>
      <c r="X7">
        <v>48.47</v>
      </c>
      <c r="Y7">
        <v>16.149999999999999</v>
      </c>
      <c r="Z7">
        <v>16.16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12.39</v>
      </c>
      <c r="AH7">
        <v>40.869999999999997</v>
      </c>
      <c r="AI7">
        <v>40.869999999999997</v>
      </c>
      <c r="AJ7">
        <v>23.1</v>
      </c>
      <c r="AK7">
        <v>0</v>
      </c>
      <c r="AL7">
        <v>0</v>
      </c>
    </row>
    <row r="8" spans="1:38">
      <c r="A8" t="s">
        <v>50</v>
      </c>
      <c r="B8" s="34">
        <v>63.56</v>
      </c>
      <c r="C8" s="34">
        <v>43.32</v>
      </c>
      <c r="D8" s="93">
        <f t="shared" si="0"/>
        <v>0</v>
      </c>
      <c r="E8" s="34">
        <v>0</v>
      </c>
      <c r="F8" s="34"/>
      <c r="G8" s="34"/>
      <c r="H8" s="34"/>
      <c r="I8" s="34"/>
      <c r="J8" s="37">
        <v>0</v>
      </c>
      <c r="K8" s="37">
        <v>0</v>
      </c>
      <c r="L8" s="37">
        <v>0</v>
      </c>
      <c r="M8">
        <v>35.1</v>
      </c>
      <c r="N8">
        <v>148.88999999999999</v>
      </c>
      <c r="O8">
        <v>52.94</v>
      </c>
      <c r="P8">
        <v>0.69</v>
      </c>
      <c r="Q8">
        <v>21.61</v>
      </c>
      <c r="R8" s="93">
        <v>0</v>
      </c>
      <c r="S8" s="93">
        <v>0</v>
      </c>
      <c r="T8" s="93">
        <v>0</v>
      </c>
      <c r="U8">
        <v>0.95</v>
      </c>
      <c r="V8">
        <v>0</v>
      </c>
      <c r="W8">
        <v>1.39</v>
      </c>
      <c r="X8">
        <v>47.97</v>
      </c>
      <c r="Y8">
        <v>16</v>
      </c>
      <c r="Z8">
        <v>15.99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12.01</v>
      </c>
      <c r="AH8">
        <v>40.380000000000003</v>
      </c>
      <c r="AI8">
        <v>40.380000000000003</v>
      </c>
      <c r="AJ8">
        <v>23.1</v>
      </c>
      <c r="AK8">
        <v>0</v>
      </c>
      <c r="AL8">
        <v>0</v>
      </c>
    </row>
    <row r="9" spans="1:38">
      <c r="A9" t="s">
        <v>51</v>
      </c>
      <c r="B9" s="34">
        <v>63.56</v>
      </c>
      <c r="C9" s="34">
        <v>43.32</v>
      </c>
      <c r="D9" s="93">
        <f t="shared" si="0"/>
        <v>0</v>
      </c>
      <c r="E9" s="34">
        <v>0</v>
      </c>
      <c r="F9" s="34"/>
      <c r="G9" s="34"/>
      <c r="H9" s="34"/>
      <c r="I9" s="34"/>
      <c r="J9" s="37">
        <v>0</v>
      </c>
      <c r="K9" s="37">
        <v>0</v>
      </c>
      <c r="L9" s="37">
        <v>0</v>
      </c>
      <c r="M9">
        <v>35.1</v>
      </c>
      <c r="N9">
        <v>148.88999999999999</v>
      </c>
      <c r="O9">
        <v>52.94</v>
      </c>
      <c r="P9">
        <v>0.69</v>
      </c>
      <c r="Q9">
        <v>20</v>
      </c>
      <c r="R9" s="93">
        <v>0</v>
      </c>
      <c r="S9" s="93">
        <v>0</v>
      </c>
      <c r="T9" s="93">
        <v>0</v>
      </c>
      <c r="U9">
        <v>0.95</v>
      </c>
      <c r="V9">
        <v>0</v>
      </c>
      <c r="W9">
        <v>1.39</v>
      </c>
      <c r="X9">
        <v>55.01</v>
      </c>
      <c r="Y9">
        <v>18.329999999999998</v>
      </c>
      <c r="Z9">
        <v>18.34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11.73</v>
      </c>
      <c r="AH9">
        <v>44.54</v>
      </c>
      <c r="AI9">
        <v>44.54</v>
      </c>
      <c r="AJ9">
        <v>23.1</v>
      </c>
      <c r="AK9">
        <v>0</v>
      </c>
      <c r="AL9">
        <v>0</v>
      </c>
    </row>
    <row r="10" spans="1:38">
      <c r="A10" t="s">
        <v>52</v>
      </c>
      <c r="B10" s="34">
        <v>63.56</v>
      </c>
      <c r="C10" s="34">
        <v>43.32</v>
      </c>
      <c r="D10" s="93">
        <f t="shared" si="0"/>
        <v>0</v>
      </c>
      <c r="E10" s="34">
        <v>0</v>
      </c>
      <c r="F10" s="34"/>
      <c r="G10" s="34"/>
      <c r="H10" s="34"/>
      <c r="I10" s="34"/>
      <c r="J10" s="37">
        <v>0</v>
      </c>
      <c r="K10" s="37">
        <v>0</v>
      </c>
      <c r="L10" s="37">
        <v>0</v>
      </c>
      <c r="M10">
        <v>35.1</v>
      </c>
      <c r="N10">
        <v>148.88999999999999</v>
      </c>
      <c r="O10">
        <v>52.94</v>
      </c>
      <c r="P10">
        <v>0.69</v>
      </c>
      <c r="Q10">
        <v>19.600000000000001</v>
      </c>
      <c r="R10" s="93">
        <v>0</v>
      </c>
      <c r="S10" s="93">
        <v>0</v>
      </c>
      <c r="T10" s="93">
        <v>0</v>
      </c>
      <c r="U10">
        <v>0.95</v>
      </c>
      <c r="V10">
        <v>0</v>
      </c>
      <c r="W10">
        <v>1.39</v>
      </c>
      <c r="X10">
        <v>54.52</v>
      </c>
      <c r="Y10">
        <v>18.18</v>
      </c>
      <c r="Z10">
        <v>18.170000000000002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11.47</v>
      </c>
      <c r="AH10">
        <v>44.08</v>
      </c>
      <c r="AI10">
        <v>44.08</v>
      </c>
      <c r="AJ10">
        <v>23.1</v>
      </c>
      <c r="AK10">
        <v>0</v>
      </c>
      <c r="AL10">
        <v>0</v>
      </c>
    </row>
    <row r="11" spans="1:38">
      <c r="A11" t="s">
        <v>53</v>
      </c>
      <c r="B11" s="34">
        <v>63.56</v>
      </c>
      <c r="C11" s="34">
        <v>43.32</v>
      </c>
      <c r="D11" s="93">
        <f t="shared" si="0"/>
        <v>0</v>
      </c>
      <c r="E11" s="34">
        <v>0</v>
      </c>
      <c r="F11" s="34"/>
      <c r="G11" s="34"/>
      <c r="H11" s="34"/>
      <c r="I11" s="34"/>
      <c r="J11" s="37">
        <v>0</v>
      </c>
      <c r="K11" s="37">
        <v>0</v>
      </c>
      <c r="L11" s="37">
        <v>0</v>
      </c>
      <c r="M11">
        <v>35.1</v>
      </c>
      <c r="N11">
        <v>148.88999999999999</v>
      </c>
      <c r="O11">
        <v>52.94</v>
      </c>
      <c r="P11">
        <v>0.69</v>
      </c>
      <c r="Q11">
        <v>19</v>
      </c>
      <c r="R11" s="93">
        <v>0</v>
      </c>
      <c r="S11" s="93">
        <v>0</v>
      </c>
      <c r="T11" s="93">
        <v>0</v>
      </c>
      <c r="U11">
        <v>0.95</v>
      </c>
      <c r="V11">
        <v>0</v>
      </c>
      <c r="W11">
        <v>1.39</v>
      </c>
      <c r="X11">
        <v>52.99</v>
      </c>
      <c r="Y11">
        <v>17.66</v>
      </c>
      <c r="Z11">
        <v>17.66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11.46</v>
      </c>
      <c r="AH11">
        <v>42.83</v>
      </c>
      <c r="AI11">
        <v>42.83</v>
      </c>
      <c r="AJ11">
        <v>23.1</v>
      </c>
      <c r="AK11">
        <v>0</v>
      </c>
      <c r="AL11">
        <v>0</v>
      </c>
    </row>
    <row r="12" spans="1:38">
      <c r="A12" t="s">
        <v>54</v>
      </c>
      <c r="B12" s="34">
        <v>63.56</v>
      </c>
      <c r="C12" s="34">
        <v>43.32</v>
      </c>
      <c r="D12" s="93">
        <f t="shared" si="0"/>
        <v>0</v>
      </c>
      <c r="E12" s="34">
        <v>0</v>
      </c>
      <c r="F12" s="34"/>
      <c r="G12" s="34"/>
      <c r="H12" s="34"/>
      <c r="I12" s="34"/>
      <c r="J12" s="37">
        <v>0</v>
      </c>
      <c r="K12" s="37">
        <v>0</v>
      </c>
      <c r="L12" s="37">
        <v>0</v>
      </c>
      <c r="M12">
        <v>35.1</v>
      </c>
      <c r="N12">
        <v>148.88999999999999</v>
      </c>
      <c r="O12">
        <v>52.94</v>
      </c>
      <c r="P12">
        <v>0.69</v>
      </c>
      <c r="Q12">
        <v>18.399999999999999</v>
      </c>
      <c r="R12" s="93">
        <v>0</v>
      </c>
      <c r="S12" s="93">
        <v>0</v>
      </c>
      <c r="T12" s="93">
        <v>0</v>
      </c>
      <c r="U12">
        <v>0.95</v>
      </c>
      <c r="V12">
        <v>0</v>
      </c>
      <c r="W12">
        <v>1.39</v>
      </c>
      <c r="X12">
        <v>51.9</v>
      </c>
      <c r="Y12">
        <v>17.29</v>
      </c>
      <c r="Z12">
        <v>17.3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11.24</v>
      </c>
      <c r="AH12">
        <v>40.79</v>
      </c>
      <c r="AI12">
        <v>40.79</v>
      </c>
      <c r="AJ12">
        <v>23.1</v>
      </c>
      <c r="AK12">
        <v>0</v>
      </c>
      <c r="AL12">
        <v>0</v>
      </c>
    </row>
    <row r="13" spans="1:38">
      <c r="A13" t="s">
        <v>55</v>
      </c>
      <c r="B13" s="34">
        <v>63.56</v>
      </c>
      <c r="C13" s="34">
        <v>43.32</v>
      </c>
      <c r="D13" s="93">
        <f t="shared" si="0"/>
        <v>0</v>
      </c>
      <c r="E13" s="34">
        <v>0</v>
      </c>
      <c r="F13" s="34"/>
      <c r="G13" s="34"/>
      <c r="H13" s="34"/>
      <c r="I13" s="34"/>
      <c r="J13" s="37">
        <v>0</v>
      </c>
      <c r="K13" s="37">
        <v>0</v>
      </c>
      <c r="L13" s="37">
        <v>0</v>
      </c>
      <c r="M13">
        <v>35.1</v>
      </c>
      <c r="N13">
        <v>148.88999999999999</v>
      </c>
      <c r="O13">
        <v>52.94</v>
      </c>
      <c r="P13">
        <v>0.69</v>
      </c>
      <c r="Q13">
        <v>18</v>
      </c>
      <c r="R13" s="93">
        <v>0</v>
      </c>
      <c r="S13" s="93">
        <v>0</v>
      </c>
      <c r="T13" s="93">
        <v>0</v>
      </c>
      <c r="U13">
        <v>0.95</v>
      </c>
      <c r="V13">
        <v>0</v>
      </c>
      <c r="W13">
        <v>1.39</v>
      </c>
      <c r="X13">
        <v>50.34</v>
      </c>
      <c r="Y13">
        <v>16.78</v>
      </c>
      <c r="Z13">
        <v>16.78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10.47</v>
      </c>
      <c r="AH13">
        <v>38.880000000000003</v>
      </c>
      <c r="AI13">
        <v>38.880000000000003</v>
      </c>
      <c r="AJ13">
        <v>23.1</v>
      </c>
      <c r="AK13">
        <v>0</v>
      </c>
      <c r="AL13">
        <v>0</v>
      </c>
    </row>
    <row r="14" spans="1:38">
      <c r="A14" t="s">
        <v>56</v>
      </c>
      <c r="B14" s="34">
        <v>63.56</v>
      </c>
      <c r="C14" s="34">
        <v>43.32</v>
      </c>
      <c r="D14" s="93">
        <f t="shared" si="0"/>
        <v>0</v>
      </c>
      <c r="E14" s="34">
        <v>0</v>
      </c>
      <c r="F14" s="34"/>
      <c r="G14" s="34"/>
      <c r="H14" s="34"/>
      <c r="I14" s="34"/>
      <c r="J14" s="37">
        <v>0</v>
      </c>
      <c r="K14" s="37">
        <v>0</v>
      </c>
      <c r="L14" s="37">
        <v>0</v>
      </c>
      <c r="M14">
        <v>35.1</v>
      </c>
      <c r="N14">
        <v>148.88999999999999</v>
      </c>
      <c r="O14">
        <v>52.94</v>
      </c>
      <c r="P14">
        <v>0.69</v>
      </c>
      <c r="Q14">
        <v>17.600000000000001</v>
      </c>
      <c r="R14" s="93">
        <v>0</v>
      </c>
      <c r="S14" s="93">
        <v>0</v>
      </c>
      <c r="T14" s="93">
        <v>0</v>
      </c>
      <c r="U14">
        <v>0.95</v>
      </c>
      <c r="V14">
        <v>0</v>
      </c>
      <c r="W14">
        <v>1.39</v>
      </c>
      <c r="X14">
        <v>48.7</v>
      </c>
      <c r="Y14">
        <v>16.23</v>
      </c>
      <c r="Z14">
        <v>16.239999999999998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10.16</v>
      </c>
      <c r="AH14">
        <v>37.86</v>
      </c>
      <c r="AI14">
        <v>37.86</v>
      </c>
      <c r="AJ14">
        <v>23.1</v>
      </c>
      <c r="AK14">
        <v>0</v>
      </c>
      <c r="AL14">
        <v>0</v>
      </c>
    </row>
    <row r="15" spans="1:38">
      <c r="A15" t="s">
        <v>57</v>
      </c>
      <c r="B15" s="34">
        <v>63.56</v>
      </c>
      <c r="C15" s="34">
        <v>43.32</v>
      </c>
      <c r="D15" s="93">
        <f t="shared" si="0"/>
        <v>0</v>
      </c>
      <c r="E15" s="34">
        <v>0</v>
      </c>
      <c r="F15" s="34"/>
      <c r="G15" s="34"/>
      <c r="H15" s="34"/>
      <c r="I15" s="34"/>
      <c r="J15" s="37">
        <v>0</v>
      </c>
      <c r="K15" s="37">
        <v>0</v>
      </c>
      <c r="L15" s="37">
        <v>0</v>
      </c>
      <c r="M15">
        <v>33.020000000000003</v>
      </c>
      <c r="N15">
        <v>148.88999999999999</v>
      </c>
      <c r="O15">
        <v>52.94</v>
      </c>
      <c r="P15">
        <v>0.69</v>
      </c>
      <c r="Q15">
        <v>17.399999999999999</v>
      </c>
      <c r="R15" s="93">
        <v>0</v>
      </c>
      <c r="S15" s="93">
        <v>0</v>
      </c>
      <c r="T15" s="93">
        <v>0</v>
      </c>
      <c r="U15">
        <v>0.95</v>
      </c>
      <c r="V15">
        <v>0</v>
      </c>
      <c r="W15">
        <v>1.34</v>
      </c>
      <c r="X15">
        <v>52.83</v>
      </c>
      <c r="Y15">
        <v>17.61</v>
      </c>
      <c r="Z15">
        <v>17.61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9.34</v>
      </c>
      <c r="AH15">
        <v>40.79</v>
      </c>
      <c r="AI15">
        <v>40.79</v>
      </c>
      <c r="AJ15">
        <v>23.1</v>
      </c>
      <c r="AK15">
        <v>0</v>
      </c>
      <c r="AL15">
        <v>0</v>
      </c>
    </row>
    <row r="16" spans="1:38">
      <c r="A16" t="s">
        <v>58</v>
      </c>
      <c r="B16" s="34">
        <v>63.56</v>
      </c>
      <c r="C16" s="34">
        <v>43.32</v>
      </c>
      <c r="D16" s="93">
        <f t="shared" si="0"/>
        <v>0</v>
      </c>
      <c r="E16" s="34">
        <v>0</v>
      </c>
      <c r="F16" s="34"/>
      <c r="G16" s="34"/>
      <c r="H16" s="34"/>
      <c r="I16" s="34"/>
      <c r="J16" s="37">
        <v>0</v>
      </c>
      <c r="K16" s="37">
        <v>0</v>
      </c>
      <c r="L16" s="37">
        <v>0</v>
      </c>
      <c r="M16">
        <v>33.020000000000003</v>
      </c>
      <c r="N16">
        <v>148.88999999999999</v>
      </c>
      <c r="O16">
        <v>52.94</v>
      </c>
      <c r="P16">
        <v>0.69</v>
      </c>
      <c r="Q16">
        <v>17.2</v>
      </c>
      <c r="R16" s="93">
        <v>0</v>
      </c>
      <c r="S16" s="93">
        <v>0</v>
      </c>
      <c r="T16" s="93">
        <v>0</v>
      </c>
      <c r="U16">
        <v>0.95</v>
      </c>
      <c r="V16">
        <v>0</v>
      </c>
      <c r="W16">
        <v>1.34</v>
      </c>
      <c r="X16">
        <v>50.96</v>
      </c>
      <c r="Y16">
        <v>16.97</v>
      </c>
      <c r="Z16">
        <v>16.989999999999998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9.34</v>
      </c>
      <c r="AH16">
        <v>38.880000000000003</v>
      </c>
      <c r="AI16">
        <v>38.880000000000003</v>
      </c>
      <c r="AJ16">
        <v>23.1</v>
      </c>
      <c r="AK16">
        <v>0</v>
      </c>
      <c r="AL16">
        <v>0</v>
      </c>
    </row>
    <row r="17" spans="1:38">
      <c r="A17" t="s">
        <v>59</v>
      </c>
      <c r="B17" s="34">
        <v>63.56</v>
      </c>
      <c r="C17" s="34">
        <v>43.32</v>
      </c>
      <c r="D17" s="93">
        <f t="shared" si="0"/>
        <v>0</v>
      </c>
      <c r="E17" s="34">
        <v>0</v>
      </c>
      <c r="F17" s="34"/>
      <c r="G17" s="34"/>
      <c r="H17" s="34"/>
      <c r="I17" s="34"/>
      <c r="J17" s="37">
        <v>0</v>
      </c>
      <c r="K17" s="37">
        <v>0</v>
      </c>
      <c r="L17" s="37">
        <v>0</v>
      </c>
      <c r="M17">
        <v>33.020000000000003</v>
      </c>
      <c r="N17">
        <v>148.88999999999999</v>
      </c>
      <c r="O17">
        <v>52.94</v>
      </c>
      <c r="P17">
        <v>0.69</v>
      </c>
      <c r="Q17">
        <v>17.2</v>
      </c>
      <c r="R17" s="93">
        <v>0</v>
      </c>
      <c r="S17" s="93">
        <v>0</v>
      </c>
      <c r="T17" s="93">
        <v>0</v>
      </c>
      <c r="U17">
        <v>0.95</v>
      </c>
      <c r="V17">
        <v>0</v>
      </c>
      <c r="W17">
        <v>1.34</v>
      </c>
      <c r="X17">
        <v>49.08</v>
      </c>
      <c r="Y17">
        <v>16.36</v>
      </c>
      <c r="Z17">
        <v>16.36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9</v>
      </c>
      <c r="AH17">
        <v>31.67</v>
      </c>
      <c r="AI17">
        <v>31.67</v>
      </c>
      <c r="AJ17">
        <v>23.1</v>
      </c>
      <c r="AK17">
        <v>0</v>
      </c>
      <c r="AL17">
        <v>0</v>
      </c>
    </row>
    <row r="18" spans="1:38">
      <c r="A18" t="s">
        <v>60</v>
      </c>
      <c r="B18" s="34">
        <v>63.56</v>
      </c>
      <c r="C18" s="34">
        <v>43.32</v>
      </c>
      <c r="D18" s="93">
        <f t="shared" si="0"/>
        <v>0</v>
      </c>
      <c r="E18" s="34">
        <v>0</v>
      </c>
      <c r="F18" s="34"/>
      <c r="G18" s="34"/>
      <c r="H18" s="34"/>
      <c r="I18" s="34"/>
      <c r="J18" s="37">
        <v>0</v>
      </c>
      <c r="K18" s="37">
        <v>0</v>
      </c>
      <c r="L18" s="37">
        <v>0</v>
      </c>
      <c r="M18">
        <v>33.020000000000003</v>
      </c>
      <c r="N18">
        <v>148.88999999999999</v>
      </c>
      <c r="O18">
        <v>52.94</v>
      </c>
      <c r="P18">
        <v>0.69</v>
      </c>
      <c r="Q18">
        <v>17.399999999999999</v>
      </c>
      <c r="R18" s="93">
        <v>0</v>
      </c>
      <c r="S18" s="93">
        <v>0</v>
      </c>
      <c r="T18" s="93">
        <v>0</v>
      </c>
      <c r="U18">
        <v>0.95</v>
      </c>
      <c r="V18">
        <v>0</v>
      </c>
      <c r="W18">
        <v>1.34</v>
      </c>
      <c r="X18">
        <v>47.21</v>
      </c>
      <c r="Y18">
        <v>15.72</v>
      </c>
      <c r="Z18">
        <v>15.74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8.66</v>
      </c>
      <c r="AH18">
        <v>31</v>
      </c>
      <c r="AI18">
        <v>31</v>
      </c>
      <c r="AJ18">
        <v>23.1</v>
      </c>
      <c r="AK18">
        <v>0</v>
      </c>
      <c r="AL18">
        <v>0</v>
      </c>
    </row>
    <row r="19" spans="1:38">
      <c r="A19" t="s">
        <v>61</v>
      </c>
      <c r="B19" s="34">
        <v>63.56</v>
      </c>
      <c r="C19" s="34">
        <v>43.32</v>
      </c>
      <c r="D19" s="93">
        <f t="shared" si="0"/>
        <v>0</v>
      </c>
      <c r="E19" s="34">
        <v>0</v>
      </c>
      <c r="F19" s="34"/>
      <c r="G19" s="34"/>
      <c r="H19" s="34"/>
      <c r="I19" s="34"/>
      <c r="J19" s="37">
        <v>0</v>
      </c>
      <c r="K19" s="37">
        <v>0</v>
      </c>
      <c r="L19" s="37">
        <v>0</v>
      </c>
      <c r="M19">
        <v>33.020000000000003</v>
      </c>
      <c r="N19">
        <v>148.88999999999999</v>
      </c>
      <c r="O19">
        <v>52.94</v>
      </c>
      <c r="P19">
        <v>0.69</v>
      </c>
      <c r="Q19">
        <v>17</v>
      </c>
      <c r="R19" s="93">
        <v>0</v>
      </c>
      <c r="S19" s="93">
        <v>0</v>
      </c>
      <c r="T19" s="93">
        <v>0</v>
      </c>
      <c r="U19">
        <v>0.95</v>
      </c>
      <c r="V19">
        <v>0</v>
      </c>
      <c r="W19">
        <v>1.34</v>
      </c>
      <c r="X19">
        <v>45.33</v>
      </c>
      <c r="Y19">
        <v>15.11</v>
      </c>
      <c r="Z19">
        <v>15.11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8.34</v>
      </c>
      <c r="AH19">
        <v>30.33</v>
      </c>
      <c r="AI19">
        <v>30.33</v>
      </c>
      <c r="AJ19">
        <v>23.1</v>
      </c>
      <c r="AK19">
        <v>0</v>
      </c>
      <c r="AL19">
        <v>0</v>
      </c>
    </row>
    <row r="20" spans="1:38">
      <c r="A20" t="s">
        <v>62</v>
      </c>
      <c r="B20" s="34">
        <v>63.56</v>
      </c>
      <c r="C20" s="34">
        <v>43.32</v>
      </c>
      <c r="D20" s="93">
        <f t="shared" si="0"/>
        <v>0</v>
      </c>
      <c r="E20" s="34">
        <v>0</v>
      </c>
      <c r="F20" s="34"/>
      <c r="G20" s="34"/>
      <c r="H20" s="34"/>
      <c r="I20" s="34"/>
      <c r="J20" s="37">
        <v>0</v>
      </c>
      <c r="K20" s="37">
        <v>0</v>
      </c>
      <c r="L20" s="37">
        <v>0</v>
      </c>
      <c r="M20">
        <v>33.020000000000003</v>
      </c>
      <c r="N20">
        <v>148.88999999999999</v>
      </c>
      <c r="O20">
        <v>52.94</v>
      </c>
      <c r="P20">
        <v>0.69</v>
      </c>
      <c r="Q20">
        <v>17.2</v>
      </c>
      <c r="R20" s="93">
        <v>0</v>
      </c>
      <c r="S20" s="93">
        <v>0</v>
      </c>
      <c r="T20" s="93">
        <v>0</v>
      </c>
      <c r="U20">
        <v>0.95</v>
      </c>
      <c r="V20">
        <v>0</v>
      </c>
      <c r="W20">
        <v>1.34</v>
      </c>
      <c r="X20">
        <v>43.46</v>
      </c>
      <c r="Y20">
        <v>14.49</v>
      </c>
      <c r="Z20">
        <v>14.48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8</v>
      </c>
      <c r="AH20">
        <v>29.33</v>
      </c>
      <c r="AI20">
        <v>29.33</v>
      </c>
      <c r="AJ20">
        <v>23.1</v>
      </c>
      <c r="AK20">
        <v>0</v>
      </c>
      <c r="AL20">
        <v>0</v>
      </c>
    </row>
    <row r="21" spans="1:38">
      <c r="A21" t="s">
        <v>63</v>
      </c>
      <c r="B21" s="34">
        <v>63.56</v>
      </c>
      <c r="C21" s="34">
        <v>43.32</v>
      </c>
      <c r="D21" s="93">
        <f t="shared" si="0"/>
        <v>0</v>
      </c>
      <c r="E21" s="34">
        <v>0</v>
      </c>
      <c r="F21" s="34"/>
      <c r="G21" s="34"/>
      <c r="H21" s="34"/>
      <c r="I21" s="34"/>
      <c r="J21" s="37">
        <v>0</v>
      </c>
      <c r="K21" s="37">
        <v>0</v>
      </c>
      <c r="L21" s="37">
        <v>0</v>
      </c>
      <c r="M21">
        <v>33.020000000000003</v>
      </c>
      <c r="N21">
        <v>148.88999999999999</v>
      </c>
      <c r="O21">
        <v>52.94</v>
      </c>
      <c r="P21">
        <v>0.69</v>
      </c>
      <c r="Q21">
        <v>17.399999999999999</v>
      </c>
      <c r="R21" s="93">
        <v>0</v>
      </c>
      <c r="S21" s="93">
        <v>0</v>
      </c>
      <c r="T21" s="93">
        <v>0</v>
      </c>
      <c r="U21">
        <v>0.95</v>
      </c>
      <c r="V21">
        <v>0</v>
      </c>
      <c r="W21">
        <v>1.34</v>
      </c>
      <c r="X21">
        <v>41.58</v>
      </c>
      <c r="Y21">
        <v>13.86</v>
      </c>
      <c r="Z21">
        <v>13.86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7.66</v>
      </c>
      <c r="AH21">
        <v>28.92</v>
      </c>
      <c r="AI21">
        <v>28.92</v>
      </c>
      <c r="AJ21">
        <v>23.1</v>
      </c>
      <c r="AK21">
        <v>0</v>
      </c>
      <c r="AL21">
        <v>0</v>
      </c>
    </row>
    <row r="22" spans="1:38">
      <c r="A22" t="s">
        <v>64</v>
      </c>
      <c r="B22" s="34">
        <v>63.56</v>
      </c>
      <c r="C22" s="34">
        <v>43.32</v>
      </c>
      <c r="D22" s="93">
        <f t="shared" si="0"/>
        <v>0</v>
      </c>
      <c r="E22" s="34">
        <v>0</v>
      </c>
      <c r="F22" s="34"/>
      <c r="G22" s="34"/>
      <c r="H22" s="34"/>
      <c r="I22" s="34"/>
      <c r="J22" s="37">
        <v>0</v>
      </c>
      <c r="K22" s="37">
        <v>0</v>
      </c>
      <c r="L22" s="37">
        <v>0</v>
      </c>
      <c r="M22">
        <v>33.020000000000003</v>
      </c>
      <c r="N22">
        <v>192.52</v>
      </c>
      <c r="O22">
        <v>52.94</v>
      </c>
      <c r="P22">
        <v>0.69</v>
      </c>
      <c r="Q22">
        <v>17.399999999999999</v>
      </c>
      <c r="R22" s="93">
        <v>0</v>
      </c>
      <c r="S22" s="93">
        <v>0</v>
      </c>
      <c r="T22" s="93">
        <v>0</v>
      </c>
      <c r="U22">
        <v>0.95</v>
      </c>
      <c r="V22">
        <v>0</v>
      </c>
      <c r="W22">
        <v>1.34</v>
      </c>
      <c r="X22">
        <v>39.71</v>
      </c>
      <c r="Y22">
        <v>13.22</v>
      </c>
      <c r="Z22">
        <v>13.24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7.34</v>
      </c>
      <c r="AH22">
        <v>28.52</v>
      </c>
      <c r="AI22">
        <v>28.52</v>
      </c>
      <c r="AJ22">
        <v>23.1</v>
      </c>
      <c r="AK22">
        <v>0</v>
      </c>
      <c r="AL22">
        <v>0</v>
      </c>
    </row>
    <row r="23" spans="1:38">
      <c r="A23" t="s">
        <v>65</v>
      </c>
      <c r="B23" s="34">
        <v>63.56</v>
      </c>
      <c r="C23" s="34">
        <v>43.32</v>
      </c>
      <c r="D23" s="93">
        <f t="shared" si="0"/>
        <v>0</v>
      </c>
      <c r="E23" s="34">
        <v>0</v>
      </c>
      <c r="F23" s="34"/>
      <c r="G23" s="34"/>
      <c r="H23" s="34"/>
      <c r="I23" s="34"/>
      <c r="J23" s="37">
        <v>0</v>
      </c>
      <c r="K23" s="37">
        <v>0</v>
      </c>
      <c r="L23" s="37">
        <v>0</v>
      </c>
      <c r="M23">
        <v>33.020000000000003</v>
      </c>
      <c r="N23">
        <v>231.02</v>
      </c>
      <c r="O23">
        <v>52.94</v>
      </c>
      <c r="P23">
        <v>0.69</v>
      </c>
      <c r="Q23">
        <v>14.4</v>
      </c>
      <c r="R23" s="93">
        <v>0</v>
      </c>
      <c r="S23" s="93">
        <v>0</v>
      </c>
      <c r="T23" s="93">
        <v>0</v>
      </c>
      <c r="U23">
        <v>0.95</v>
      </c>
      <c r="V23">
        <v>0</v>
      </c>
      <c r="W23">
        <v>1.34</v>
      </c>
      <c r="X23">
        <v>37.83</v>
      </c>
      <c r="Y23">
        <v>12.61</v>
      </c>
      <c r="Z23">
        <v>12.61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7</v>
      </c>
      <c r="AH23">
        <v>27.96</v>
      </c>
      <c r="AI23">
        <v>27.96</v>
      </c>
      <c r="AJ23">
        <v>23.1</v>
      </c>
      <c r="AK23">
        <v>0</v>
      </c>
      <c r="AL23">
        <v>0</v>
      </c>
    </row>
    <row r="24" spans="1:38">
      <c r="A24" t="s">
        <v>66</v>
      </c>
      <c r="B24" s="34">
        <v>73.430000000000007</v>
      </c>
      <c r="C24" s="34">
        <v>67.38</v>
      </c>
      <c r="D24" s="93">
        <f t="shared" si="0"/>
        <v>0</v>
      </c>
      <c r="E24" s="34">
        <v>0</v>
      </c>
      <c r="F24" s="34"/>
      <c r="G24" s="34"/>
      <c r="H24" s="34"/>
      <c r="I24" s="34"/>
      <c r="J24" s="37">
        <v>0</v>
      </c>
      <c r="K24" s="37">
        <v>0</v>
      </c>
      <c r="L24" s="37">
        <v>0</v>
      </c>
      <c r="M24">
        <v>47.17</v>
      </c>
      <c r="N24">
        <v>270.73</v>
      </c>
      <c r="O24">
        <v>52.94</v>
      </c>
      <c r="P24">
        <v>0.69</v>
      </c>
      <c r="Q24">
        <v>14.6</v>
      </c>
      <c r="R24" s="93">
        <v>0</v>
      </c>
      <c r="S24" s="93">
        <v>0</v>
      </c>
      <c r="T24" s="93">
        <v>0</v>
      </c>
      <c r="U24">
        <v>0.95</v>
      </c>
      <c r="V24">
        <v>0</v>
      </c>
      <c r="W24">
        <v>1.34</v>
      </c>
      <c r="X24">
        <v>35.96</v>
      </c>
      <c r="Y24">
        <v>11.97</v>
      </c>
      <c r="Z24">
        <v>11.99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6.66</v>
      </c>
      <c r="AH24">
        <v>27.94</v>
      </c>
      <c r="AI24">
        <v>27.94</v>
      </c>
      <c r="AJ24">
        <v>23.1</v>
      </c>
      <c r="AK24">
        <v>0</v>
      </c>
      <c r="AL24">
        <v>0</v>
      </c>
    </row>
    <row r="25" spans="1:38">
      <c r="A25" t="s">
        <v>67</v>
      </c>
      <c r="B25" s="34">
        <v>73.430000000000007</v>
      </c>
      <c r="C25" s="34">
        <v>57.39</v>
      </c>
      <c r="D25" s="93">
        <f t="shared" si="0"/>
        <v>0</v>
      </c>
      <c r="E25" s="34">
        <v>0</v>
      </c>
      <c r="F25" s="34"/>
      <c r="G25" s="34"/>
      <c r="H25" s="34"/>
      <c r="I25" s="34"/>
      <c r="J25" s="37">
        <v>0</v>
      </c>
      <c r="K25" s="37">
        <v>0</v>
      </c>
      <c r="L25" s="37">
        <v>0</v>
      </c>
      <c r="M25">
        <v>33.020000000000003</v>
      </c>
      <c r="N25">
        <v>270.73</v>
      </c>
      <c r="O25">
        <v>52.94</v>
      </c>
      <c r="P25">
        <v>0.69</v>
      </c>
      <c r="Q25">
        <v>19</v>
      </c>
      <c r="R25" s="93">
        <v>0</v>
      </c>
      <c r="S25" s="93">
        <v>0</v>
      </c>
      <c r="T25" s="93">
        <v>0</v>
      </c>
      <c r="U25">
        <v>0.95</v>
      </c>
      <c r="V25">
        <v>0</v>
      </c>
      <c r="W25">
        <v>1.34</v>
      </c>
      <c r="X25">
        <v>35.5</v>
      </c>
      <c r="Y25">
        <v>11.84</v>
      </c>
      <c r="Z25">
        <v>11.83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6.34</v>
      </c>
      <c r="AH25">
        <v>27.98</v>
      </c>
      <c r="AI25">
        <v>27.98</v>
      </c>
      <c r="AJ25">
        <v>23.1</v>
      </c>
      <c r="AK25">
        <v>0</v>
      </c>
      <c r="AL25">
        <v>0</v>
      </c>
    </row>
    <row r="26" spans="1:38">
      <c r="A26" t="s">
        <v>68</v>
      </c>
      <c r="B26" s="34">
        <v>73.430000000000007</v>
      </c>
      <c r="C26" s="34">
        <v>57.39</v>
      </c>
      <c r="D26" s="93">
        <f t="shared" si="0"/>
        <v>0</v>
      </c>
      <c r="E26" s="34">
        <v>0</v>
      </c>
      <c r="F26" s="34"/>
      <c r="G26" s="34"/>
      <c r="H26" s="34"/>
      <c r="I26" s="34"/>
      <c r="J26" s="37">
        <v>0</v>
      </c>
      <c r="K26" s="37">
        <v>0</v>
      </c>
      <c r="L26" s="37">
        <v>0</v>
      </c>
      <c r="M26">
        <v>47.17</v>
      </c>
      <c r="N26">
        <v>231.02</v>
      </c>
      <c r="O26">
        <v>52.94</v>
      </c>
      <c r="P26">
        <v>0.69</v>
      </c>
      <c r="Q26">
        <v>19.2</v>
      </c>
      <c r="R26" s="93">
        <v>0</v>
      </c>
      <c r="S26" s="93">
        <v>0</v>
      </c>
      <c r="T26" s="93">
        <v>0</v>
      </c>
      <c r="U26">
        <v>0.95</v>
      </c>
      <c r="V26">
        <v>0</v>
      </c>
      <c r="W26">
        <v>1.34</v>
      </c>
      <c r="X26">
        <v>35.5</v>
      </c>
      <c r="Y26">
        <v>11.84</v>
      </c>
      <c r="Z26">
        <v>11.83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6.34</v>
      </c>
      <c r="AH26">
        <v>27.17</v>
      </c>
      <c r="AI26">
        <v>27.17</v>
      </c>
      <c r="AJ26">
        <v>23.1</v>
      </c>
      <c r="AK26">
        <v>0</v>
      </c>
      <c r="AL26">
        <v>0</v>
      </c>
    </row>
    <row r="27" spans="1:38">
      <c r="A27" t="s">
        <v>69</v>
      </c>
      <c r="B27" s="34">
        <v>219.47</v>
      </c>
      <c r="C27" s="34">
        <v>81.459999999999994</v>
      </c>
      <c r="D27" s="93">
        <f t="shared" si="0"/>
        <v>0</v>
      </c>
      <c r="E27" s="34">
        <v>0</v>
      </c>
      <c r="F27" s="34"/>
      <c r="G27" s="34"/>
      <c r="H27" s="34"/>
      <c r="I27" s="34"/>
      <c r="J27" s="37">
        <v>0</v>
      </c>
      <c r="K27" s="37">
        <v>0</v>
      </c>
      <c r="L27" s="37">
        <v>0</v>
      </c>
      <c r="M27">
        <v>57.74</v>
      </c>
      <c r="N27">
        <v>270.73</v>
      </c>
      <c r="O27">
        <v>81.819999999999993</v>
      </c>
      <c r="P27">
        <v>0.69</v>
      </c>
      <c r="Q27">
        <v>19.399999999999999</v>
      </c>
      <c r="R27" s="93">
        <v>0</v>
      </c>
      <c r="S27" s="93">
        <v>0</v>
      </c>
      <c r="T27" s="93">
        <v>0</v>
      </c>
      <c r="U27">
        <v>0.95</v>
      </c>
      <c r="V27">
        <v>0</v>
      </c>
      <c r="W27">
        <v>1.34</v>
      </c>
      <c r="X27">
        <v>35.5</v>
      </c>
      <c r="Y27">
        <v>11.84</v>
      </c>
      <c r="Z27">
        <v>11.83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6.34</v>
      </c>
      <c r="AH27">
        <v>26.49</v>
      </c>
      <c r="AI27">
        <v>26.49</v>
      </c>
      <c r="AJ27">
        <v>23.1</v>
      </c>
      <c r="AK27">
        <v>0</v>
      </c>
      <c r="AL27">
        <v>0</v>
      </c>
    </row>
    <row r="28" spans="1:38">
      <c r="A28" t="s">
        <v>70</v>
      </c>
      <c r="B28" s="34">
        <v>219.47</v>
      </c>
      <c r="C28" s="34">
        <v>86.83</v>
      </c>
      <c r="D28" s="93">
        <f t="shared" si="0"/>
        <v>0</v>
      </c>
      <c r="E28" s="34">
        <v>0</v>
      </c>
      <c r="F28" s="34"/>
      <c r="G28" s="34"/>
      <c r="H28" s="34"/>
      <c r="I28" s="34"/>
      <c r="J28" s="37">
        <v>0</v>
      </c>
      <c r="K28" s="37">
        <v>0</v>
      </c>
      <c r="L28" s="37">
        <v>0</v>
      </c>
      <c r="M28">
        <v>57.74</v>
      </c>
      <c r="N28">
        <v>270.73</v>
      </c>
      <c r="O28">
        <v>99.74</v>
      </c>
      <c r="P28">
        <v>0.69</v>
      </c>
      <c r="Q28">
        <v>19.600000000000001</v>
      </c>
      <c r="R28" s="93">
        <v>0</v>
      </c>
      <c r="S28" s="93">
        <v>0</v>
      </c>
      <c r="T28" s="93">
        <v>0</v>
      </c>
      <c r="U28">
        <v>0.95</v>
      </c>
      <c r="V28">
        <v>0</v>
      </c>
      <c r="W28">
        <v>1.34</v>
      </c>
      <c r="X28">
        <v>35.5</v>
      </c>
      <c r="Y28">
        <v>11.84</v>
      </c>
      <c r="Z28">
        <v>11.83</v>
      </c>
      <c r="AA28">
        <v>0.01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6.34</v>
      </c>
      <c r="AH28">
        <v>26.35</v>
      </c>
      <c r="AI28">
        <v>26.35</v>
      </c>
      <c r="AJ28">
        <v>23.1</v>
      </c>
      <c r="AK28">
        <v>0</v>
      </c>
      <c r="AL28">
        <v>0</v>
      </c>
    </row>
    <row r="29" spans="1:38">
      <c r="A29" t="s">
        <v>71</v>
      </c>
      <c r="B29" s="34">
        <v>219.47</v>
      </c>
      <c r="C29" s="34">
        <v>86.83</v>
      </c>
      <c r="D29" s="93">
        <f t="shared" si="0"/>
        <v>0.53</v>
      </c>
      <c r="E29" s="34">
        <v>0</v>
      </c>
      <c r="F29" s="34"/>
      <c r="G29" s="34"/>
      <c r="H29" s="34"/>
      <c r="I29" s="34"/>
      <c r="J29" s="37">
        <v>0</v>
      </c>
      <c r="K29" s="37">
        <v>0</v>
      </c>
      <c r="L29" s="37">
        <v>0</v>
      </c>
      <c r="M29">
        <v>57.74</v>
      </c>
      <c r="N29">
        <v>270.73</v>
      </c>
      <c r="O29">
        <v>99.74</v>
      </c>
      <c r="P29">
        <v>0.69</v>
      </c>
      <c r="Q29">
        <v>20</v>
      </c>
      <c r="R29" s="93">
        <v>0</v>
      </c>
      <c r="S29" s="93">
        <v>0.53</v>
      </c>
      <c r="T29" s="93">
        <v>0</v>
      </c>
      <c r="U29">
        <v>0.95</v>
      </c>
      <c r="V29">
        <v>0</v>
      </c>
      <c r="W29">
        <v>1.34</v>
      </c>
      <c r="X29">
        <v>34</v>
      </c>
      <c r="Y29">
        <v>11.34</v>
      </c>
      <c r="Z29">
        <v>11.33</v>
      </c>
      <c r="AA29">
        <v>0.02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6.34</v>
      </c>
      <c r="AH29">
        <v>16.670000000000002</v>
      </c>
      <c r="AI29">
        <v>16.670000000000002</v>
      </c>
      <c r="AJ29">
        <v>23.1</v>
      </c>
      <c r="AK29">
        <v>0</v>
      </c>
      <c r="AL29">
        <v>0</v>
      </c>
    </row>
    <row r="30" spans="1:38">
      <c r="A30" t="s">
        <v>72</v>
      </c>
      <c r="B30" s="34">
        <v>219.47</v>
      </c>
      <c r="C30" s="34">
        <v>86.83</v>
      </c>
      <c r="D30" s="93">
        <f t="shared" si="0"/>
        <v>4.5199999999999996</v>
      </c>
      <c r="E30" s="34">
        <v>0</v>
      </c>
      <c r="F30" s="34"/>
      <c r="G30" s="34"/>
      <c r="H30" s="34"/>
      <c r="I30" s="34"/>
      <c r="J30" s="37">
        <v>0</v>
      </c>
      <c r="K30" s="37">
        <v>0</v>
      </c>
      <c r="L30" s="37">
        <v>0</v>
      </c>
      <c r="M30">
        <v>57.74</v>
      </c>
      <c r="N30">
        <v>270.73</v>
      </c>
      <c r="O30">
        <v>99.74</v>
      </c>
      <c r="P30">
        <v>0.69</v>
      </c>
      <c r="Q30">
        <v>21.01</v>
      </c>
      <c r="R30" s="93">
        <v>2.42</v>
      </c>
      <c r="S30" s="93">
        <v>2.1</v>
      </c>
      <c r="T30" s="93">
        <v>0</v>
      </c>
      <c r="U30">
        <v>0.95</v>
      </c>
      <c r="V30">
        <v>0</v>
      </c>
      <c r="W30">
        <v>1.34</v>
      </c>
      <c r="X30">
        <v>32.5</v>
      </c>
      <c r="Y30">
        <v>10.84</v>
      </c>
      <c r="Z30">
        <v>10.83</v>
      </c>
      <c r="AA30">
        <v>0.03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6.34</v>
      </c>
      <c r="AH30">
        <v>16.670000000000002</v>
      </c>
      <c r="AI30">
        <v>16.670000000000002</v>
      </c>
      <c r="AJ30">
        <v>23.1</v>
      </c>
      <c r="AK30">
        <v>0</v>
      </c>
      <c r="AL30">
        <v>0</v>
      </c>
    </row>
    <row r="31" spans="1:38">
      <c r="A31" t="s">
        <v>73</v>
      </c>
      <c r="B31" s="34">
        <v>219.47</v>
      </c>
      <c r="C31" s="34">
        <v>86.83</v>
      </c>
      <c r="D31" s="93">
        <f t="shared" si="0"/>
        <v>19.8</v>
      </c>
      <c r="E31" s="34">
        <v>0</v>
      </c>
      <c r="F31" s="34"/>
      <c r="G31" s="34"/>
      <c r="H31" s="34"/>
      <c r="I31" s="34"/>
      <c r="J31" s="37">
        <v>0</v>
      </c>
      <c r="K31" s="37">
        <v>0</v>
      </c>
      <c r="L31" s="37">
        <v>0</v>
      </c>
      <c r="M31">
        <v>57.74</v>
      </c>
      <c r="N31">
        <v>270.73</v>
      </c>
      <c r="O31">
        <v>99.74</v>
      </c>
      <c r="P31">
        <v>0.65</v>
      </c>
      <c r="Q31">
        <v>21.81</v>
      </c>
      <c r="R31" s="93">
        <v>6.89</v>
      </c>
      <c r="S31" s="93">
        <v>7.46</v>
      </c>
      <c r="T31" s="93">
        <v>5.45</v>
      </c>
      <c r="U31">
        <v>0.95</v>
      </c>
      <c r="V31">
        <v>2.04582</v>
      </c>
      <c r="W31">
        <v>1.34</v>
      </c>
      <c r="X31">
        <v>31</v>
      </c>
      <c r="Y31">
        <v>10.34</v>
      </c>
      <c r="Z31">
        <v>10.33</v>
      </c>
      <c r="AA31">
        <v>2.1800000000000002</v>
      </c>
      <c r="AB31">
        <v>0.44</v>
      </c>
      <c r="AC31">
        <v>0</v>
      </c>
      <c r="AD31">
        <v>0</v>
      </c>
      <c r="AE31">
        <v>1</v>
      </c>
      <c r="AF31">
        <v>0</v>
      </c>
      <c r="AG31">
        <v>6.34</v>
      </c>
      <c r="AH31">
        <v>16.670000000000002</v>
      </c>
      <c r="AI31">
        <v>16.670000000000002</v>
      </c>
      <c r="AJ31">
        <v>22.14</v>
      </c>
      <c r="AK31">
        <v>0</v>
      </c>
      <c r="AL31">
        <v>0</v>
      </c>
    </row>
    <row r="32" spans="1:38">
      <c r="A32" t="s">
        <v>74</v>
      </c>
      <c r="B32" s="34">
        <v>219.47</v>
      </c>
      <c r="C32" s="34">
        <v>86.83</v>
      </c>
      <c r="D32" s="93">
        <f t="shared" si="0"/>
        <v>41.930000000000007</v>
      </c>
      <c r="E32" s="34">
        <v>0</v>
      </c>
      <c r="F32" s="34"/>
      <c r="G32" s="34"/>
      <c r="H32" s="34"/>
      <c r="I32" s="34"/>
      <c r="J32" s="37">
        <v>0.08</v>
      </c>
      <c r="K32" s="37">
        <v>0.08</v>
      </c>
      <c r="L32" s="37">
        <v>0.08</v>
      </c>
      <c r="M32">
        <v>57.74</v>
      </c>
      <c r="N32">
        <v>270.73</v>
      </c>
      <c r="O32">
        <v>99.74</v>
      </c>
      <c r="P32">
        <v>0.65</v>
      </c>
      <c r="Q32">
        <v>22.41</v>
      </c>
      <c r="R32" s="93">
        <v>15.48</v>
      </c>
      <c r="S32" s="93">
        <v>13.97</v>
      </c>
      <c r="T32" s="93">
        <v>12.48</v>
      </c>
      <c r="U32">
        <v>0.95</v>
      </c>
      <c r="V32">
        <v>6.9655300000000002</v>
      </c>
      <c r="W32">
        <v>1.34</v>
      </c>
      <c r="X32">
        <v>29.14</v>
      </c>
      <c r="Y32">
        <v>9.7200000000000006</v>
      </c>
      <c r="Z32">
        <v>9.7100000000000009</v>
      </c>
      <c r="AA32">
        <v>4.4000000000000004</v>
      </c>
      <c r="AB32">
        <v>0.88</v>
      </c>
      <c r="AC32">
        <v>0</v>
      </c>
      <c r="AD32">
        <v>0</v>
      </c>
      <c r="AE32">
        <v>3</v>
      </c>
      <c r="AF32">
        <v>1</v>
      </c>
      <c r="AG32">
        <v>6.34</v>
      </c>
      <c r="AH32">
        <v>16.670000000000002</v>
      </c>
      <c r="AI32">
        <v>16.670000000000002</v>
      </c>
      <c r="AJ32">
        <v>22.14</v>
      </c>
      <c r="AK32">
        <v>0</v>
      </c>
      <c r="AL32">
        <v>0</v>
      </c>
    </row>
    <row r="33" spans="1:38">
      <c r="A33" t="s">
        <v>75</v>
      </c>
      <c r="B33" s="34">
        <v>231.02</v>
      </c>
      <c r="C33" s="34">
        <v>86.83</v>
      </c>
      <c r="D33" s="93">
        <f t="shared" si="0"/>
        <v>74.62</v>
      </c>
      <c r="E33" s="34">
        <v>0</v>
      </c>
      <c r="F33" s="34"/>
      <c r="G33" s="34"/>
      <c r="H33" s="34"/>
      <c r="I33" s="34"/>
      <c r="J33" s="37">
        <v>0.41</v>
      </c>
      <c r="K33" s="37">
        <v>0.41</v>
      </c>
      <c r="L33" s="37">
        <v>0.42</v>
      </c>
      <c r="M33">
        <v>57.74</v>
      </c>
      <c r="N33">
        <v>270.73</v>
      </c>
      <c r="O33">
        <v>99.74</v>
      </c>
      <c r="P33">
        <v>0.65</v>
      </c>
      <c r="Q33">
        <v>23.01</v>
      </c>
      <c r="R33" s="93">
        <v>31.72</v>
      </c>
      <c r="S33" s="93">
        <v>21.42</v>
      </c>
      <c r="T33" s="93">
        <v>21.48</v>
      </c>
      <c r="U33">
        <v>0.95</v>
      </c>
      <c r="V33">
        <v>12.635374000000001</v>
      </c>
      <c r="W33">
        <v>1.34</v>
      </c>
      <c r="X33">
        <v>28.51</v>
      </c>
      <c r="Y33">
        <v>9.5</v>
      </c>
      <c r="Z33">
        <v>9.51</v>
      </c>
      <c r="AA33">
        <v>8.56</v>
      </c>
      <c r="AB33">
        <v>1.71</v>
      </c>
      <c r="AC33">
        <v>0.88</v>
      </c>
      <c r="AD33">
        <v>1</v>
      </c>
      <c r="AE33">
        <v>5</v>
      </c>
      <c r="AF33">
        <v>3</v>
      </c>
      <c r="AG33">
        <v>6.34</v>
      </c>
      <c r="AH33">
        <v>16.670000000000002</v>
      </c>
      <c r="AI33">
        <v>16.670000000000002</v>
      </c>
      <c r="AJ33">
        <v>22.14</v>
      </c>
      <c r="AK33">
        <v>2</v>
      </c>
      <c r="AL33">
        <v>1</v>
      </c>
    </row>
    <row r="34" spans="1:38">
      <c r="A34" t="s">
        <v>76</v>
      </c>
      <c r="B34" s="34">
        <v>231.02</v>
      </c>
      <c r="C34" s="34">
        <v>86.83</v>
      </c>
      <c r="D34" s="93">
        <f t="shared" si="0"/>
        <v>90.5</v>
      </c>
      <c r="E34" s="34">
        <v>0</v>
      </c>
      <c r="F34" s="34"/>
      <c r="G34" s="34"/>
      <c r="H34" s="34"/>
      <c r="I34" s="34"/>
      <c r="J34" s="37">
        <v>1.25</v>
      </c>
      <c r="K34" s="37">
        <v>1.25</v>
      </c>
      <c r="L34" s="37">
        <v>1.29</v>
      </c>
      <c r="M34">
        <v>57.74</v>
      </c>
      <c r="N34">
        <v>270.73</v>
      </c>
      <c r="O34">
        <v>99.74</v>
      </c>
      <c r="P34">
        <v>0.65</v>
      </c>
      <c r="Q34">
        <v>22.61</v>
      </c>
      <c r="R34" s="93">
        <v>30.34</v>
      </c>
      <c r="S34" s="93">
        <v>29.82</v>
      </c>
      <c r="T34" s="93">
        <v>30.34</v>
      </c>
      <c r="U34">
        <v>0.95</v>
      </c>
      <c r="V34">
        <v>18.616962000000001</v>
      </c>
      <c r="W34">
        <v>1.34</v>
      </c>
      <c r="X34">
        <v>28.08</v>
      </c>
      <c r="Y34">
        <v>9.3699999999999992</v>
      </c>
      <c r="Z34">
        <v>9.36</v>
      </c>
      <c r="AA34">
        <v>27.71</v>
      </c>
      <c r="AB34">
        <v>5.54</v>
      </c>
      <c r="AC34">
        <v>3.06</v>
      </c>
      <c r="AD34">
        <v>2</v>
      </c>
      <c r="AE34">
        <v>10</v>
      </c>
      <c r="AF34">
        <v>5</v>
      </c>
      <c r="AG34">
        <v>6.34</v>
      </c>
      <c r="AH34">
        <v>16.670000000000002</v>
      </c>
      <c r="AI34">
        <v>16.670000000000002</v>
      </c>
      <c r="AJ34">
        <v>22.14</v>
      </c>
      <c r="AK34">
        <v>7</v>
      </c>
      <c r="AL34">
        <v>3</v>
      </c>
    </row>
    <row r="35" spans="1:38">
      <c r="A35" t="s">
        <v>77</v>
      </c>
      <c r="B35" s="34">
        <v>231.02</v>
      </c>
      <c r="C35" s="34">
        <v>86.83</v>
      </c>
      <c r="D35" s="93">
        <f t="shared" si="0"/>
        <v>91</v>
      </c>
      <c r="E35" s="34">
        <v>0</v>
      </c>
      <c r="F35" s="34"/>
      <c r="G35" s="34"/>
      <c r="H35" s="34"/>
      <c r="I35" s="34"/>
      <c r="J35" s="37">
        <v>2.87</v>
      </c>
      <c r="K35" s="37">
        <v>2.87</v>
      </c>
      <c r="L35" s="37">
        <v>2.94</v>
      </c>
      <c r="M35">
        <v>57.74</v>
      </c>
      <c r="N35">
        <v>270.73</v>
      </c>
      <c r="O35">
        <v>99.74</v>
      </c>
      <c r="P35">
        <v>0.65</v>
      </c>
      <c r="Q35">
        <v>22.41</v>
      </c>
      <c r="R35" s="93">
        <v>30.33</v>
      </c>
      <c r="S35" s="93">
        <v>30.33</v>
      </c>
      <c r="T35" s="93">
        <v>30.34</v>
      </c>
      <c r="U35">
        <v>0.95</v>
      </c>
      <c r="V35">
        <v>25.865010000000002</v>
      </c>
      <c r="W35">
        <v>1.34</v>
      </c>
      <c r="X35">
        <v>21.5</v>
      </c>
      <c r="Y35">
        <v>7.16</v>
      </c>
      <c r="Z35">
        <v>7.17</v>
      </c>
      <c r="AA35">
        <v>37.57</v>
      </c>
      <c r="AB35">
        <v>7.51</v>
      </c>
      <c r="AC35">
        <v>6.94</v>
      </c>
      <c r="AD35">
        <v>7.1</v>
      </c>
      <c r="AE35">
        <v>13</v>
      </c>
      <c r="AF35">
        <v>7</v>
      </c>
      <c r="AG35">
        <v>6.34</v>
      </c>
      <c r="AH35">
        <v>16.670000000000002</v>
      </c>
      <c r="AI35">
        <v>16.670000000000002</v>
      </c>
      <c r="AJ35">
        <v>22.14</v>
      </c>
      <c r="AK35">
        <v>25</v>
      </c>
      <c r="AL35">
        <v>10</v>
      </c>
    </row>
    <row r="36" spans="1:38">
      <c r="A36" t="s">
        <v>78</v>
      </c>
      <c r="B36" s="34">
        <v>231.02</v>
      </c>
      <c r="C36" s="34">
        <v>86.83</v>
      </c>
      <c r="D36" s="93">
        <f t="shared" si="0"/>
        <v>91</v>
      </c>
      <c r="E36" s="34">
        <v>0</v>
      </c>
      <c r="F36" s="34"/>
      <c r="G36" s="34"/>
      <c r="H36" s="34"/>
      <c r="I36" s="34"/>
      <c r="J36" s="37">
        <v>2.87</v>
      </c>
      <c r="K36" s="37">
        <v>2.87</v>
      </c>
      <c r="L36" s="37">
        <v>2.94</v>
      </c>
      <c r="M36">
        <v>57.74</v>
      </c>
      <c r="N36">
        <v>270.73</v>
      </c>
      <c r="O36">
        <v>99.74</v>
      </c>
      <c r="P36">
        <v>0.65</v>
      </c>
      <c r="Q36">
        <v>22.01</v>
      </c>
      <c r="R36" s="93">
        <v>30.33</v>
      </c>
      <c r="S36" s="93">
        <v>30.33</v>
      </c>
      <c r="T36" s="93">
        <v>30.34</v>
      </c>
      <c r="U36">
        <v>0.95</v>
      </c>
      <c r="V36">
        <v>34.301582000000003</v>
      </c>
      <c r="W36">
        <v>1.34</v>
      </c>
      <c r="X36">
        <v>21.5</v>
      </c>
      <c r="Y36">
        <v>7.16</v>
      </c>
      <c r="Z36">
        <v>7.17</v>
      </c>
      <c r="AA36">
        <v>54.48</v>
      </c>
      <c r="AB36">
        <v>10.89</v>
      </c>
      <c r="AC36">
        <v>12.76</v>
      </c>
      <c r="AD36">
        <v>12.44</v>
      </c>
      <c r="AE36">
        <v>22</v>
      </c>
      <c r="AF36">
        <v>11</v>
      </c>
      <c r="AG36">
        <v>6.34</v>
      </c>
      <c r="AH36">
        <v>17.190000000000001</v>
      </c>
      <c r="AI36">
        <v>17.190000000000001</v>
      </c>
      <c r="AJ36">
        <v>21.18</v>
      </c>
      <c r="AK36">
        <v>42</v>
      </c>
      <c r="AL36">
        <v>18</v>
      </c>
    </row>
    <row r="37" spans="1:38">
      <c r="A37" t="s">
        <v>79</v>
      </c>
      <c r="B37" s="34">
        <v>231.02</v>
      </c>
      <c r="C37" s="34">
        <v>86.83</v>
      </c>
      <c r="D37" s="93">
        <f t="shared" si="0"/>
        <v>96</v>
      </c>
      <c r="E37" s="34">
        <v>0</v>
      </c>
      <c r="F37" s="34"/>
      <c r="G37" s="34"/>
      <c r="H37" s="34"/>
      <c r="I37" s="34"/>
      <c r="J37" s="37">
        <v>3.8</v>
      </c>
      <c r="K37" s="37">
        <v>3.8</v>
      </c>
      <c r="L37" s="37">
        <v>3.9</v>
      </c>
      <c r="M37">
        <v>57.74</v>
      </c>
      <c r="N37">
        <v>270.73</v>
      </c>
      <c r="O37">
        <v>99.74</v>
      </c>
      <c r="P37">
        <v>0.65</v>
      </c>
      <c r="Q37">
        <v>21.61</v>
      </c>
      <c r="R37" s="93">
        <v>32</v>
      </c>
      <c r="S37" s="93">
        <v>32</v>
      </c>
      <c r="T37" s="93">
        <v>32</v>
      </c>
      <c r="U37">
        <v>0.95</v>
      </c>
      <c r="V37">
        <v>43.605192000000002</v>
      </c>
      <c r="W37">
        <v>1.34</v>
      </c>
      <c r="X37">
        <v>17.5</v>
      </c>
      <c r="Y37">
        <v>5.84</v>
      </c>
      <c r="Z37">
        <v>5.83</v>
      </c>
      <c r="AA37">
        <v>70.319999999999993</v>
      </c>
      <c r="AB37">
        <v>14.06</v>
      </c>
      <c r="AC37">
        <v>21.44</v>
      </c>
      <c r="AD37">
        <v>16.809999999999999</v>
      </c>
      <c r="AE37">
        <v>31</v>
      </c>
      <c r="AF37">
        <v>15</v>
      </c>
      <c r="AG37">
        <v>6.34</v>
      </c>
      <c r="AH37">
        <v>16.34</v>
      </c>
      <c r="AI37">
        <v>16.34</v>
      </c>
      <c r="AJ37">
        <v>20.21</v>
      </c>
      <c r="AK37">
        <v>56</v>
      </c>
      <c r="AL37">
        <v>24</v>
      </c>
    </row>
    <row r="38" spans="1:38">
      <c r="A38" t="s">
        <v>80</v>
      </c>
      <c r="B38" s="34">
        <v>231.02</v>
      </c>
      <c r="C38" s="34">
        <v>86.83</v>
      </c>
      <c r="D38" s="93">
        <f t="shared" si="0"/>
        <v>96</v>
      </c>
      <c r="E38" s="34">
        <v>0</v>
      </c>
      <c r="F38" s="34"/>
      <c r="G38" s="34"/>
      <c r="H38" s="34"/>
      <c r="I38" s="34"/>
      <c r="J38" s="37">
        <v>4.7</v>
      </c>
      <c r="K38" s="37">
        <v>4.7</v>
      </c>
      <c r="L38" s="37">
        <v>4.8099999999999996</v>
      </c>
      <c r="M38">
        <v>57.74</v>
      </c>
      <c r="N38">
        <v>270.73</v>
      </c>
      <c r="O38">
        <v>99.74</v>
      </c>
      <c r="P38">
        <v>0.65</v>
      </c>
      <c r="Q38">
        <v>21.21</v>
      </c>
      <c r="R38" s="93">
        <v>32</v>
      </c>
      <c r="S38" s="93">
        <v>32</v>
      </c>
      <c r="T38" s="93">
        <v>32</v>
      </c>
      <c r="U38">
        <v>0.95</v>
      </c>
      <c r="V38">
        <v>53.230288000000002</v>
      </c>
      <c r="W38">
        <v>1.34</v>
      </c>
      <c r="X38">
        <v>17.5</v>
      </c>
      <c r="Y38">
        <v>5.84</v>
      </c>
      <c r="Z38">
        <v>5.83</v>
      </c>
      <c r="AA38">
        <v>85.2</v>
      </c>
      <c r="AB38">
        <v>17.04</v>
      </c>
      <c r="AC38">
        <v>29.01</v>
      </c>
      <c r="AD38">
        <v>22.61</v>
      </c>
      <c r="AE38">
        <v>40</v>
      </c>
      <c r="AF38">
        <v>20</v>
      </c>
      <c r="AG38">
        <v>6.34</v>
      </c>
      <c r="AH38">
        <v>15.66</v>
      </c>
      <c r="AI38">
        <v>15.66</v>
      </c>
      <c r="AJ38">
        <v>20.21</v>
      </c>
      <c r="AK38">
        <v>72</v>
      </c>
      <c r="AL38">
        <v>31</v>
      </c>
    </row>
    <row r="39" spans="1:38">
      <c r="A39" t="s">
        <v>81</v>
      </c>
      <c r="B39" s="34">
        <v>242.58</v>
      </c>
      <c r="C39" s="34">
        <v>86.83</v>
      </c>
      <c r="D39" s="93">
        <f t="shared" si="0"/>
        <v>96</v>
      </c>
      <c r="E39" s="34">
        <v>0</v>
      </c>
      <c r="F39" s="34"/>
      <c r="G39" s="34"/>
      <c r="H39" s="34"/>
      <c r="I39" s="34"/>
      <c r="J39" s="37">
        <v>6.18</v>
      </c>
      <c r="K39" s="37">
        <v>6.18</v>
      </c>
      <c r="L39" s="37">
        <v>6.34</v>
      </c>
      <c r="M39">
        <v>57.74</v>
      </c>
      <c r="N39">
        <v>270.73</v>
      </c>
      <c r="O39">
        <v>99.74</v>
      </c>
      <c r="P39">
        <v>0.65</v>
      </c>
      <c r="Q39">
        <v>20.47</v>
      </c>
      <c r="R39" s="93">
        <v>32</v>
      </c>
      <c r="S39" s="93">
        <v>32</v>
      </c>
      <c r="T39" s="93">
        <v>32</v>
      </c>
      <c r="U39">
        <v>0.95</v>
      </c>
      <c r="V39">
        <v>62.660544000000002</v>
      </c>
      <c r="W39">
        <v>1.34</v>
      </c>
      <c r="X39">
        <v>17.5</v>
      </c>
      <c r="Y39">
        <v>5.84</v>
      </c>
      <c r="Z39">
        <v>5.83</v>
      </c>
      <c r="AA39">
        <v>116.76</v>
      </c>
      <c r="AB39">
        <v>23.35</v>
      </c>
      <c r="AC39">
        <v>34.85</v>
      </c>
      <c r="AD39">
        <v>25.31</v>
      </c>
      <c r="AE39">
        <v>43</v>
      </c>
      <c r="AF39">
        <v>22</v>
      </c>
      <c r="AG39">
        <v>6.34</v>
      </c>
      <c r="AH39">
        <v>14.67</v>
      </c>
      <c r="AI39">
        <v>14.67</v>
      </c>
      <c r="AJ39">
        <v>0</v>
      </c>
      <c r="AK39">
        <v>84</v>
      </c>
      <c r="AL39">
        <v>36</v>
      </c>
    </row>
    <row r="40" spans="1:38">
      <c r="A40" t="s">
        <v>82</v>
      </c>
      <c r="B40" s="34">
        <v>242.58</v>
      </c>
      <c r="C40" s="34">
        <v>86.83</v>
      </c>
      <c r="D40" s="93">
        <f t="shared" si="0"/>
        <v>96</v>
      </c>
      <c r="E40" s="34">
        <v>0</v>
      </c>
      <c r="F40" s="34"/>
      <c r="G40" s="34"/>
      <c r="H40" s="34"/>
      <c r="I40" s="34"/>
      <c r="J40" s="37">
        <v>7.59</v>
      </c>
      <c r="K40" s="37">
        <v>7.59</v>
      </c>
      <c r="L40" s="37">
        <v>7.77</v>
      </c>
      <c r="M40">
        <v>57.74</v>
      </c>
      <c r="N40">
        <v>270.73</v>
      </c>
      <c r="O40">
        <v>99.74</v>
      </c>
      <c r="P40">
        <v>0.65</v>
      </c>
      <c r="Q40">
        <v>20</v>
      </c>
      <c r="R40" s="93">
        <v>32</v>
      </c>
      <c r="S40" s="93">
        <v>32</v>
      </c>
      <c r="T40" s="93">
        <v>32</v>
      </c>
      <c r="U40">
        <v>0.95</v>
      </c>
      <c r="V40">
        <v>72.217445999999995</v>
      </c>
      <c r="W40">
        <v>1.34</v>
      </c>
      <c r="X40">
        <v>17.5</v>
      </c>
      <c r="Y40">
        <v>5.84</v>
      </c>
      <c r="Z40">
        <v>5.83</v>
      </c>
      <c r="AA40">
        <v>136.34</v>
      </c>
      <c r="AB40">
        <v>27.27</v>
      </c>
      <c r="AC40">
        <v>40.26</v>
      </c>
      <c r="AD40">
        <v>28.64</v>
      </c>
      <c r="AE40">
        <v>50</v>
      </c>
      <c r="AF40">
        <v>25</v>
      </c>
      <c r="AG40">
        <v>6.34</v>
      </c>
      <c r="AH40">
        <v>11.04</v>
      </c>
      <c r="AI40">
        <v>11.04</v>
      </c>
      <c r="AJ40">
        <v>0</v>
      </c>
      <c r="AK40">
        <v>98</v>
      </c>
      <c r="AL40">
        <v>42</v>
      </c>
    </row>
    <row r="41" spans="1:38">
      <c r="A41" t="s">
        <v>83</v>
      </c>
      <c r="B41" s="34">
        <v>242.58</v>
      </c>
      <c r="C41" s="34">
        <v>86.83</v>
      </c>
      <c r="D41" s="93">
        <f t="shared" si="0"/>
        <v>96</v>
      </c>
      <c r="E41" s="34">
        <v>0</v>
      </c>
      <c r="F41" s="34"/>
      <c r="G41" s="34"/>
      <c r="H41" s="34"/>
      <c r="I41" s="34"/>
      <c r="J41" s="37">
        <v>9.18</v>
      </c>
      <c r="K41" s="37">
        <v>9.18</v>
      </c>
      <c r="L41" s="37">
        <v>9.41</v>
      </c>
      <c r="M41">
        <v>57.74</v>
      </c>
      <c r="N41">
        <v>270.73</v>
      </c>
      <c r="O41">
        <v>99.74</v>
      </c>
      <c r="P41">
        <v>0.65</v>
      </c>
      <c r="Q41">
        <v>19</v>
      </c>
      <c r="R41" s="93">
        <v>32</v>
      </c>
      <c r="S41" s="93">
        <v>32</v>
      </c>
      <c r="T41" s="93">
        <v>32</v>
      </c>
      <c r="U41">
        <v>0.95</v>
      </c>
      <c r="V41">
        <v>80.965761999999998</v>
      </c>
      <c r="W41">
        <v>1.34</v>
      </c>
      <c r="X41">
        <v>27.5</v>
      </c>
      <c r="Y41">
        <v>9.16</v>
      </c>
      <c r="Z41">
        <v>9.17</v>
      </c>
      <c r="AA41">
        <v>155.47</v>
      </c>
      <c r="AB41">
        <v>31.09</v>
      </c>
      <c r="AC41">
        <v>58.87</v>
      </c>
      <c r="AD41">
        <v>30.78</v>
      </c>
      <c r="AE41">
        <v>55</v>
      </c>
      <c r="AF41">
        <v>28</v>
      </c>
      <c r="AG41">
        <v>6.34</v>
      </c>
      <c r="AH41">
        <v>13.33</v>
      </c>
      <c r="AI41">
        <v>13.33</v>
      </c>
      <c r="AJ41">
        <v>0</v>
      </c>
      <c r="AK41">
        <v>112</v>
      </c>
      <c r="AL41">
        <v>48</v>
      </c>
    </row>
    <row r="42" spans="1:38">
      <c r="A42" t="s">
        <v>84</v>
      </c>
      <c r="B42" s="34">
        <v>242.58</v>
      </c>
      <c r="C42" s="34">
        <v>86.83</v>
      </c>
      <c r="D42" s="93">
        <f t="shared" si="0"/>
        <v>97.5</v>
      </c>
      <c r="E42" s="34">
        <v>0</v>
      </c>
      <c r="F42" s="34"/>
      <c r="G42" s="34"/>
      <c r="H42" s="34"/>
      <c r="I42" s="34"/>
      <c r="J42" s="37">
        <v>10.71</v>
      </c>
      <c r="K42" s="37">
        <v>10.71</v>
      </c>
      <c r="L42" s="37">
        <v>10.97</v>
      </c>
      <c r="M42">
        <v>57.74</v>
      </c>
      <c r="N42">
        <v>270.73</v>
      </c>
      <c r="O42">
        <v>99.74</v>
      </c>
      <c r="P42">
        <v>0.65</v>
      </c>
      <c r="Q42">
        <v>19</v>
      </c>
      <c r="R42" s="93">
        <v>32.5</v>
      </c>
      <c r="S42" s="93">
        <v>32.5</v>
      </c>
      <c r="T42" s="93">
        <v>32.5</v>
      </c>
      <c r="U42">
        <v>0.95</v>
      </c>
      <c r="V42">
        <v>87.999486000000005</v>
      </c>
      <c r="W42">
        <v>1.34</v>
      </c>
      <c r="X42">
        <v>27.5</v>
      </c>
      <c r="Y42">
        <v>9.16</v>
      </c>
      <c r="Z42">
        <v>9.17</v>
      </c>
      <c r="AA42">
        <v>175.29</v>
      </c>
      <c r="AB42">
        <v>35.06</v>
      </c>
      <c r="AC42">
        <v>65.209999999999994</v>
      </c>
      <c r="AD42">
        <v>33.44</v>
      </c>
      <c r="AE42">
        <v>61</v>
      </c>
      <c r="AF42">
        <v>31</v>
      </c>
      <c r="AG42">
        <v>6.34</v>
      </c>
      <c r="AH42">
        <v>13.33</v>
      </c>
      <c r="AI42">
        <v>13.33</v>
      </c>
      <c r="AJ42">
        <v>0</v>
      </c>
      <c r="AK42">
        <v>126</v>
      </c>
      <c r="AL42">
        <v>54</v>
      </c>
    </row>
    <row r="43" spans="1:38">
      <c r="A43" t="s">
        <v>85</v>
      </c>
      <c r="B43" s="34">
        <v>242.58</v>
      </c>
      <c r="C43" s="34">
        <v>86.83</v>
      </c>
      <c r="D43" s="93">
        <f t="shared" si="0"/>
        <v>97.5</v>
      </c>
      <c r="E43" s="34">
        <v>0</v>
      </c>
      <c r="F43" s="34"/>
      <c r="G43" s="34"/>
      <c r="H43" s="34"/>
      <c r="I43" s="34"/>
      <c r="J43" s="37">
        <v>11.86</v>
      </c>
      <c r="K43" s="37">
        <v>11.86</v>
      </c>
      <c r="L43" s="37">
        <v>12.16</v>
      </c>
      <c r="M43">
        <v>57.74</v>
      </c>
      <c r="N43">
        <v>270.73</v>
      </c>
      <c r="O43">
        <v>99.74</v>
      </c>
      <c r="P43">
        <v>0.65</v>
      </c>
      <c r="Q43">
        <v>18.8</v>
      </c>
      <c r="R43" s="93">
        <v>32.5</v>
      </c>
      <c r="S43" s="93">
        <v>32.5</v>
      </c>
      <c r="T43" s="93">
        <v>32.5</v>
      </c>
      <c r="U43">
        <v>0.95</v>
      </c>
      <c r="V43">
        <v>94.848112</v>
      </c>
      <c r="W43">
        <v>1.39</v>
      </c>
      <c r="X43">
        <v>26.5</v>
      </c>
      <c r="Y43">
        <v>8.84</v>
      </c>
      <c r="Z43">
        <v>8.83</v>
      </c>
      <c r="AA43">
        <v>188.59</v>
      </c>
      <c r="AB43">
        <v>37.72</v>
      </c>
      <c r="AC43">
        <v>70.989999999999995</v>
      </c>
      <c r="AD43">
        <v>34.94</v>
      </c>
      <c r="AE43">
        <v>65</v>
      </c>
      <c r="AF43">
        <v>33</v>
      </c>
      <c r="AG43">
        <v>6.34</v>
      </c>
      <c r="AH43">
        <v>13.33</v>
      </c>
      <c r="AI43">
        <v>13.33</v>
      </c>
      <c r="AJ43">
        <v>0</v>
      </c>
      <c r="AK43">
        <v>137</v>
      </c>
      <c r="AL43">
        <v>58</v>
      </c>
    </row>
    <row r="44" spans="1:38">
      <c r="A44" t="s">
        <v>86</v>
      </c>
      <c r="B44" s="34">
        <v>242.58</v>
      </c>
      <c r="C44" s="34">
        <v>86.83</v>
      </c>
      <c r="D44" s="93">
        <f t="shared" si="0"/>
        <v>97.5</v>
      </c>
      <c r="E44" s="34">
        <v>0</v>
      </c>
      <c r="F44" s="34"/>
      <c r="G44" s="34"/>
      <c r="H44" s="34"/>
      <c r="I44" s="34"/>
      <c r="J44" s="37">
        <v>13.08</v>
      </c>
      <c r="K44" s="37">
        <v>13.08</v>
      </c>
      <c r="L44" s="37">
        <v>13.41</v>
      </c>
      <c r="M44">
        <v>57.74</v>
      </c>
      <c r="N44">
        <v>270.73</v>
      </c>
      <c r="O44">
        <v>99.74</v>
      </c>
      <c r="P44">
        <v>0.65</v>
      </c>
      <c r="Q44">
        <v>18.47</v>
      </c>
      <c r="R44" s="93">
        <v>32.5</v>
      </c>
      <c r="S44" s="93">
        <v>32.5</v>
      </c>
      <c r="T44" s="93">
        <v>32.5</v>
      </c>
      <c r="U44">
        <v>0.95</v>
      </c>
      <c r="V44">
        <v>101.75519</v>
      </c>
      <c r="W44">
        <v>1.39</v>
      </c>
      <c r="X44">
        <v>25.5</v>
      </c>
      <c r="Y44">
        <v>8.5</v>
      </c>
      <c r="Z44">
        <v>8.5</v>
      </c>
      <c r="AA44">
        <v>203.46</v>
      </c>
      <c r="AB44">
        <v>40.69</v>
      </c>
      <c r="AC44">
        <v>76.22</v>
      </c>
      <c r="AD44">
        <v>37.11</v>
      </c>
      <c r="AE44">
        <v>71</v>
      </c>
      <c r="AF44">
        <v>35</v>
      </c>
      <c r="AG44">
        <v>6.34</v>
      </c>
      <c r="AH44">
        <v>13.33</v>
      </c>
      <c r="AI44">
        <v>13.33</v>
      </c>
      <c r="AJ44">
        <v>0</v>
      </c>
      <c r="AK44">
        <v>147</v>
      </c>
      <c r="AL44">
        <v>63</v>
      </c>
    </row>
    <row r="45" spans="1:38">
      <c r="A45" t="s">
        <v>87</v>
      </c>
      <c r="B45" s="34">
        <v>242.58</v>
      </c>
      <c r="C45" s="34">
        <v>86.83</v>
      </c>
      <c r="D45" s="93">
        <f t="shared" si="0"/>
        <v>97.5</v>
      </c>
      <c r="E45" s="34">
        <v>0</v>
      </c>
      <c r="F45" s="34"/>
      <c r="G45" s="34"/>
      <c r="H45" s="34"/>
      <c r="I45" s="34"/>
      <c r="J45" s="37">
        <v>14.21</v>
      </c>
      <c r="K45" s="37">
        <v>14.21</v>
      </c>
      <c r="L45" s="37">
        <v>14.56</v>
      </c>
      <c r="M45">
        <v>57.74</v>
      </c>
      <c r="N45">
        <v>270.73</v>
      </c>
      <c r="O45">
        <v>99.74</v>
      </c>
      <c r="P45">
        <v>0.65</v>
      </c>
      <c r="Q45">
        <v>20.88</v>
      </c>
      <c r="R45" s="93">
        <v>32.5</v>
      </c>
      <c r="S45" s="93">
        <v>32.5</v>
      </c>
      <c r="T45" s="93">
        <v>32.5</v>
      </c>
      <c r="U45">
        <v>0.95</v>
      </c>
      <c r="V45">
        <v>112.95849</v>
      </c>
      <c r="W45">
        <v>1.39</v>
      </c>
      <c r="X45">
        <v>24.5</v>
      </c>
      <c r="Y45">
        <v>8.16</v>
      </c>
      <c r="Z45">
        <v>8.17</v>
      </c>
      <c r="AA45">
        <v>200.3</v>
      </c>
      <c r="AB45">
        <v>40.06</v>
      </c>
      <c r="AC45">
        <v>80.680000000000007</v>
      </c>
      <c r="AD45">
        <v>37.58</v>
      </c>
      <c r="AE45">
        <v>78</v>
      </c>
      <c r="AF45">
        <v>39</v>
      </c>
      <c r="AG45">
        <v>6.34</v>
      </c>
      <c r="AH45">
        <v>13.33</v>
      </c>
      <c r="AI45">
        <v>13.33</v>
      </c>
      <c r="AJ45">
        <v>0</v>
      </c>
      <c r="AK45">
        <v>161</v>
      </c>
      <c r="AL45">
        <v>69</v>
      </c>
    </row>
    <row r="46" spans="1:38">
      <c r="A46" t="s">
        <v>88</v>
      </c>
      <c r="B46" s="34">
        <v>242.58</v>
      </c>
      <c r="C46" s="34">
        <v>86.83</v>
      </c>
      <c r="D46" s="93">
        <f t="shared" si="0"/>
        <v>97.5</v>
      </c>
      <c r="E46" s="34">
        <v>0</v>
      </c>
      <c r="F46" s="34"/>
      <c r="G46" s="34"/>
      <c r="H46" s="34"/>
      <c r="I46" s="34"/>
      <c r="J46" s="37">
        <v>15.13</v>
      </c>
      <c r="K46" s="37">
        <v>15.13</v>
      </c>
      <c r="L46" s="37">
        <v>15.5</v>
      </c>
      <c r="M46">
        <v>57.74</v>
      </c>
      <c r="N46">
        <v>270.73</v>
      </c>
      <c r="O46">
        <v>99.74</v>
      </c>
      <c r="P46">
        <v>0.65</v>
      </c>
      <c r="Q46">
        <v>20.27</v>
      </c>
      <c r="R46" s="93">
        <v>32.5</v>
      </c>
      <c r="S46" s="93">
        <v>32.5</v>
      </c>
      <c r="T46" s="93">
        <v>32.5</v>
      </c>
      <c r="U46">
        <v>0.95</v>
      </c>
      <c r="V46">
        <v>117.020904</v>
      </c>
      <c r="W46">
        <v>1.39</v>
      </c>
      <c r="X46">
        <v>23.5</v>
      </c>
      <c r="Y46">
        <v>7.84</v>
      </c>
      <c r="Z46">
        <v>7.83</v>
      </c>
      <c r="AA46">
        <v>212.8</v>
      </c>
      <c r="AB46">
        <v>42.56</v>
      </c>
      <c r="AC46">
        <v>84.25</v>
      </c>
      <c r="AD46">
        <v>39.36</v>
      </c>
      <c r="AE46">
        <v>83</v>
      </c>
      <c r="AF46">
        <v>42</v>
      </c>
      <c r="AG46">
        <v>6.34</v>
      </c>
      <c r="AH46">
        <v>13.67</v>
      </c>
      <c r="AI46">
        <v>13.67</v>
      </c>
      <c r="AJ46">
        <v>0</v>
      </c>
      <c r="AK46">
        <v>168</v>
      </c>
      <c r="AL46">
        <v>72</v>
      </c>
    </row>
    <row r="47" spans="1:38">
      <c r="A47" t="s">
        <v>89</v>
      </c>
      <c r="B47" s="34">
        <v>242.58</v>
      </c>
      <c r="C47" s="34">
        <v>86.83</v>
      </c>
      <c r="D47" s="93">
        <f t="shared" si="0"/>
        <v>97.5</v>
      </c>
      <c r="E47" s="34">
        <v>0</v>
      </c>
      <c r="F47" s="34"/>
      <c r="G47" s="34"/>
      <c r="H47" s="34"/>
      <c r="I47" s="34"/>
      <c r="J47" s="37">
        <v>15.64</v>
      </c>
      <c r="K47" s="37">
        <v>15.64</v>
      </c>
      <c r="L47" s="37">
        <v>16.03</v>
      </c>
      <c r="M47">
        <v>57.74</v>
      </c>
      <c r="N47">
        <v>270.73</v>
      </c>
      <c r="O47">
        <v>99.74</v>
      </c>
      <c r="P47">
        <v>0.65</v>
      </c>
      <c r="Q47">
        <v>19.87</v>
      </c>
      <c r="R47" s="93">
        <v>32.5</v>
      </c>
      <c r="S47" s="93">
        <v>32.5</v>
      </c>
      <c r="T47" s="93">
        <v>32.5</v>
      </c>
      <c r="U47">
        <v>0.95</v>
      </c>
      <c r="V47">
        <v>120.69363800000001</v>
      </c>
      <c r="W47">
        <v>1.39</v>
      </c>
      <c r="X47">
        <v>22.5</v>
      </c>
      <c r="Y47">
        <v>7.5</v>
      </c>
      <c r="Z47">
        <v>7.5</v>
      </c>
      <c r="AA47">
        <v>221.13</v>
      </c>
      <c r="AB47">
        <v>44.23</v>
      </c>
      <c r="AC47">
        <v>86.81</v>
      </c>
      <c r="AD47">
        <v>40.770000000000003</v>
      </c>
      <c r="AE47">
        <v>87</v>
      </c>
      <c r="AF47">
        <v>43</v>
      </c>
      <c r="AG47">
        <v>6.34</v>
      </c>
      <c r="AH47">
        <v>13.33</v>
      </c>
      <c r="AI47">
        <v>13.33</v>
      </c>
      <c r="AJ47">
        <v>0</v>
      </c>
      <c r="AK47">
        <v>179</v>
      </c>
      <c r="AL47">
        <v>76</v>
      </c>
    </row>
    <row r="48" spans="1:38">
      <c r="A48" t="s">
        <v>90</v>
      </c>
      <c r="B48" s="34">
        <v>242.58</v>
      </c>
      <c r="C48" s="34">
        <v>86.83</v>
      </c>
      <c r="D48" s="93">
        <f t="shared" si="0"/>
        <v>97.5</v>
      </c>
      <c r="E48" s="34">
        <v>0</v>
      </c>
      <c r="F48" s="34"/>
      <c r="G48" s="34"/>
      <c r="H48" s="34"/>
      <c r="I48" s="34"/>
      <c r="J48" s="37">
        <v>16.04</v>
      </c>
      <c r="K48" s="37">
        <v>16.04</v>
      </c>
      <c r="L48" s="37">
        <v>16.45</v>
      </c>
      <c r="M48">
        <v>57.74</v>
      </c>
      <c r="N48">
        <v>270.73</v>
      </c>
      <c r="O48">
        <v>99.74</v>
      </c>
      <c r="P48">
        <v>0.65</v>
      </c>
      <c r="Q48">
        <v>19.27</v>
      </c>
      <c r="R48" s="93">
        <v>32.5</v>
      </c>
      <c r="S48" s="93">
        <v>32.5</v>
      </c>
      <c r="T48" s="93">
        <v>32.5</v>
      </c>
      <c r="U48">
        <v>0.95</v>
      </c>
      <c r="V48">
        <v>123.75262600000001</v>
      </c>
      <c r="W48">
        <v>1.39</v>
      </c>
      <c r="X48">
        <v>21.5</v>
      </c>
      <c r="Y48">
        <v>7.16</v>
      </c>
      <c r="Z48">
        <v>7.17</v>
      </c>
      <c r="AA48">
        <v>225</v>
      </c>
      <c r="AB48">
        <v>45</v>
      </c>
      <c r="AC48">
        <v>87.68</v>
      </c>
      <c r="AD48">
        <v>41.5</v>
      </c>
      <c r="AE48">
        <v>87</v>
      </c>
      <c r="AF48">
        <v>44</v>
      </c>
      <c r="AG48">
        <v>6.34</v>
      </c>
      <c r="AH48">
        <v>13.67</v>
      </c>
      <c r="AI48">
        <v>13.67</v>
      </c>
      <c r="AJ48">
        <v>0</v>
      </c>
      <c r="AK48">
        <v>186</v>
      </c>
      <c r="AL48">
        <v>79</v>
      </c>
    </row>
    <row r="49" spans="1:38">
      <c r="A49" t="s">
        <v>91</v>
      </c>
      <c r="B49" s="34">
        <v>242.58</v>
      </c>
      <c r="C49" s="34">
        <v>86.83</v>
      </c>
      <c r="D49" s="93">
        <f t="shared" si="0"/>
        <v>97.5</v>
      </c>
      <c r="E49" s="34">
        <v>0</v>
      </c>
      <c r="F49" s="34"/>
      <c r="G49" s="34"/>
      <c r="H49" s="34"/>
      <c r="I49" s="34"/>
      <c r="J49" s="37">
        <v>16.04</v>
      </c>
      <c r="K49" s="37">
        <v>16.04</v>
      </c>
      <c r="L49" s="37">
        <v>16.45</v>
      </c>
      <c r="M49">
        <v>57.74</v>
      </c>
      <c r="N49">
        <v>270.73</v>
      </c>
      <c r="O49">
        <v>99.74</v>
      </c>
      <c r="P49">
        <v>0.65</v>
      </c>
      <c r="Q49">
        <v>17.95</v>
      </c>
      <c r="R49" s="93">
        <v>32.5</v>
      </c>
      <c r="S49" s="93">
        <v>32.5</v>
      </c>
      <c r="T49" s="93">
        <v>32.5</v>
      </c>
      <c r="U49">
        <v>0.95</v>
      </c>
      <c r="V49">
        <v>127.542264</v>
      </c>
      <c r="W49">
        <v>1.39</v>
      </c>
      <c r="X49">
        <v>20.5</v>
      </c>
      <c r="Y49">
        <v>6.84</v>
      </c>
      <c r="Z49">
        <v>6.83</v>
      </c>
      <c r="AA49">
        <v>220.83</v>
      </c>
      <c r="AB49">
        <v>44.17</v>
      </c>
      <c r="AC49">
        <v>87.71</v>
      </c>
      <c r="AD49">
        <v>42</v>
      </c>
      <c r="AE49">
        <v>88</v>
      </c>
      <c r="AF49">
        <v>44</v>
      </c>
      <c r="AG49">
        <v>6.34</v>
      </c>
      <c r="AH49">
        <v>13.33</v>
      </c>
      <c r="AI49">
        <v>13.33</v>
      </c>
      <c r="AJ49">
        <v>0</v>
      </c>
      <c r="AK49">
        <v>182</v>
      </c>
      <c r="AL49">
        <v>78</v>
      </c>
    </row>
    <row r="50" spans="1:38">
      <c r="A50" t="s">
        <v>92</v>
      </c>
      <c r="B50" s="34">
        <v>242.58</v>
      </c>
      <c r="C50" s="34">
        <v>76.319999999999993</v>
      </c>
      <c r="D50" s="93">
        <f t="shared" si="0"/>
        <v>97.5</v>
      </c>
      <c r="E50" s="34">
        <v>0</v>
      </c>
      <c r="F50" s="34"/>
      <c r="G50" s="34"/>
      <c r="H50" s="34"/>
      <c r="I50" s="34"/>
      <c r="J50" s="37">
        <v>16.04</v>
      </c>
      <c r="K50" s="37">
        <v>16.04</v>
      </c>
      <c r="L50" s="37">
        <v>16.45</v>
      </c>
      <c r="M50">
        <v>57.74</v>
      </c>
      <c r="N50">
        <v>270.73</v>
      </c>
      <c r="O50">
        <v>77.010000000000005</v>
      </c>
      <c r="P50">
        <v>0.65</v>
      </c>
      <c r="Q50">
        <v>17.73</v>
      </c>
      <c r="R50" s="93">
        <v>32.5</v>
      </c>
      <c r="S50" s="93">
        <v>32.5</v>
      </c>
      <c r="T50" s="93">
        <v>32.5</v>
      </c>
      <c r="U50">
        <v>0.95</v>
      </c>
      <c r="V50">
        <v>131.33190200000001</v>
      </c>
      <c r="W50">
        <v>1.39</v>
      </c>
      <c r="X50">
        <v>20</v>
      </c>
      <c r="Y50">
        <v>6.66</v>
      </c>
      <c r="Z50">
        <v>6.67</v>
      </c>
      <c r="AA50">
        <v>220.83</v>
      </c>
      <c r="AB50">
        <v>44.17</v>
      </c>
      <c r="AC50">
        <v>87.7</v>
      </c>
      <c r="AD50">
        <v>42</v>
      </c>
      <c r="AE50">
        <v>88</v>
      </c>
      <c r="AF50">
        <v>44</v>
      </c>
      <c r="AG50">
        <v>6.34</v>
      </c>
      <c r="AH50">
        <v>13.33</v>
      </c>
      <c r="AI50">
        <v>13.33</v>
      </c>
      <c r="AJ50">
        <v>0</v>
      </c>
      <c r="AK50">
        <v>182</v>
      </c>
      <c r="AL50">
        <v>78</v>
      </c>
    </row>
    <row r="51" spans="1:38">
      <c r="A51" t="s">
        <v>93</v>
      </c>
      <c r="B51" s="34">
        <v>258.85000000000002</v>
      </c>
      <c r="C51" s="34">
        <v>76.319999999999993</v>
      </c>
      <c r="D51" s="93">
        <f t="shared" si="0"/>
        <v>97.5</v>
      </c>
      <c r="E51" s="34">
        <v>0</v>
      </c>
      <c r="F51" s="34"/>
      <c r="G51" s="34"/>
      <c r="H51" s="34"/>
      <c r="I51" s="34"/>
      <c r="J51" s="37">
        <v>16.04</v>
      </c>
      <c r="K51" s="37">
        <v>16.04</v>
      </c>
      <c r="L51" s="37">
        <v>16.45</v>
      </c>
      <c r="M51">
        <v>57.74</v>
      </c>
      <c r="N51">
        <v>270.73</v>
      </c>
      <c r="O51">
        <v>52.94</v>
      </c>
      <c r="P51">
        <v>0.65</v>
      </c>
      <c r="Q51">
        <v>17.27</v>
      </c>
      <c r="R51" s="93">
        <v>32.5</v>
      </c>
      <c r="S51" s="93">
        <v>32.5</v>
      </c>
      <c r="T51" s="93">
        <v>32.5</v>
      </c>
      <c r="U51">
        <v>0.95</v>
      </c>
      <c r="V51">
        <v>141.804552</v>
      </c>
      <c r="W51">
        <v>1.39</v>
      </c>
      <c r="X51">
        <v>20</v>
      </c>
      <c r="Y51">
        <v>6.66</v>
      </c>
      <c r="Z51">
        <v>6.67</v>
      </c>
      <c r="AA51">
        <v>220.83</v>
      </c>
      <c r="AB51">
        <v>44.17</v>
      </c>
      <c r="AC51">
        <v>87.69</v>
      </c>
      <c r="AD51">
        <v>42</v>
      </c>
      <c r="AE51">
        <v>89</v>
      </c>
      <c r="AF51">
        <v>44</v>
      </c>
      <c r="AG51">
        <v>6.34</v>
      </c>
      <c r="AH51">
        <v>13.33</v>
      </c>
      <c r="AI51">
        <v>13.33</v>
      </c>
      <c r="AJ51">
        <v>0</v>
      </c>
      <c r="AK51">
        <v>182</v>
      </c>
      <c r="AL51">
        <v>78</v>
      </c>
    </row>
    <row r="52" spans="1:38">
      <c r="A52" t="s">
        <v>94</v>
      </c>
      <c r="B52" s="34">
        <v>258.85000000000002</v>
      </c>
      <c r="C52" s="34">
        <v>76.319999999999993</v>
      </c>
      <c r="D52" s="93">
        <f t="shared" si="0"/>
        <v>97.5</v>
      </c>
      <c r="E52" s="34">
        <v>0</v>
      </c>
      <c r="F52" s="34"/>
      <c r="G52" s="34"/>
      <c r="H52" s="34"/>
      <c r="I52" s="34"/>
      <c r="J52" s="37">
        <v>16.04</v>
      </c>
      <c r="K52" s="37">
        <v>16.04</v>
      </c>
      <c r="L52" s="37">
        <v>16.45</v>
      </c>
      <c r="M52">
        <v>57.74</v>
      </c>
      <c r="N52">
        <v>270.73</v>
      </c>
      <c r="O52">
        <v>52.94</v>
      </c>
      <c r="P52">
        <v>0.65</v>
      </c>
      <c r="Q52">
        <v>17.16</v>
      </c>
      <c r="R52" s="93">
        <v>32.5</v>
      </c>
      <c r="S52" s="93">
        <v>32.5</v>
      </c>
      <c r="T52" s="93">
        <v>32.5</v>
      </c>
      <c r="U52">
        <v>0.95</v>
      </c>
      <c r="V52">
        <v>142.62288000000001</v>
      </c>
      <c r="W52">
        <v>1.39</v>
      </c>
      <c r="X52">
        <v>20</v>
      </c>
      <c r="Y52">
        <v>6.66</v>
      </c>
      <c r="Z52">
        <v>6.67</v>
      </c>
      <c r="AA52">
        <v>220.83</v>
      </c>
      <c r="AB52">
        <v>44.17</v>
      </c>
      <c r="AC52">
        <v>87.69</v>
      </c>
      <c r="AD52">
        <v>43.5</v>
      </c>
      <c r="AE52">
        <v>89</v>
      </c>
      <c r="AF52">
        <v>44</v>
      </c>
      <c r="AG52">
        <v>6.34</v>
      </c>
      <c r="AH52">
        <v>13.33</v>
      </c>
      <c r="AI52">
        <v>13.33</v>
      </c>
      <c r="AJ52">
        <v>0</v>
      </c>
      <c r="AK52">
        <v>182</v>
      </c>
      <c r="AL52">
        <v>78</v>
      </c>
    </row>
    <row r="53" spans="1:38">
      <c r="A53" t="s">
        <v>95</v>
      </c>
      <c r="B53" s="34">
        <v>258.85000000000002</v>
      </c>
      <c r="C53" s="34">
        <v>76.319999999999993</v>
      </c>
      <c r="D53" s="93">
        <f t="shared" si="0"/>
        <v>97.5</v>
      </c>
      <c r="E53" s="34">
        <v>0</v>
      </c>
      <c r="F53" s="34"/>
      <c r="G53" s="34"/>
      <c r="H53" s="34"/>
      <c r="I53" s="34"/>
      <c r="J53" s="37">
        <v>16.04</v>
      </c>
      <c r="K53" s="37">
        <v>16.04</v>
      </c>
      <c r="L53" s="37">
        <v>16.45</v>
      </c>
      <c r="M53">
        <v>57.74</v>
      </c>
      <c r="N53">
        <v>270.73</v>
      </c>
      <c r="O53">
        <v>52.94</v>
      </c>
      <c r="P53">
        <v>0.65</v>
      </c>
      <c r="Q53">
        <v>16.13</v>
      </c>
      <c r="R53" s="93">
        <v>32.5</v>
      </c>
      <c r="S53" s="93">
        <v>32.5</v>
      </c>
      <c r="T53" s="93">
        <v>32.5</v>
      </c>
      <c r="U53">
        <v>0.95</v>
      </c>
      <c r="V53">
        <v>142.71055799999999</v>
      </c>
      <c r="W53">
        <v>1.39</v>
      </c>
      <c r="X53">
        <v>20</v>
      </c>
      <c r="Y53">
        <v>6.66</v>
      </c>
      <c r="Z53">
        <v>6.67</v>
      </c>
      <c r="AA53">
        <v>220.83</v>
      </c>
      <c r="AB53">
        <v>44.17</v>
      </c>
      <c r="AC53">
        <v>87.7</v>
      </c>
      <c r="AD53">
        <v>43.5</v>
      </c>
      <c r="AE53">
        <v>87</v>
      </c>
      <c r="AF53">
        <v>43</v>
      </c>
      <c r="AG53">
        <v>6.34</v>
      </c>
      <c r="AH53">
        <v>13.33</v>
      </c>
      <c r="AI53">
        <v>13.33</v>
      </c>
      <c r="AJ53">
        <v>0</v>
      </c>
      <c r="AK53">
        <v>182</v>
      </c>
      <c r="AL53">
        <v>78</v>
      </c>
    </row>
    <row r="54" spans="1:38">
      <c r="A54" t="s">
        <v>96</v>
      </c>
      <c r="B54" s="34">
        <v>258.85000000000002</v>
      </c>
      <c r="C54" s="34">
        <v>76.319999999999993</v>
      </c>
      <c r="D54" s="93">
        <f t="shared" si="0"/>
        <v>97.5</v>
      </c>
      <c r="E54" s="34">
        <v>0</v>
      </c>
      <c r="F54" s="34"/>
      <c r="G54" s="34"/>
      <c r="H54" s="34"/>
      <c r="I54" s="34"/>
      <c r="J54" s="37">
        <v>16.04</v>
      </c>
      <c r="K54" s="37">
        <v>16.04</v>
      </c>
      <c r="L54" s="37">
        <v>16.45</v>
      </c>
      <c r="M54">
        <v>57.74</v>
      </c>
      <c r="N54">
        <v>270.73</v>
      </c>
      <c r="O54">
        <v>52.94</v>
      </c>
      <c r="P54">
        <v>0.65</v>
      </c>
      <c r="Q54">
        <v>16.57</v>
      </c>
      <c r="R54" s="93">
        <v>32.5</v>
      </c>
      <c r="S54" s="93">
        <v>32.5</v>
      </c>
      <c r="T54" s="93">
        <v>32.5</v>
      </c>
      <c r="U54">
        <v>0.95</v>
      </c>
      <c r="V54">
        <v>141.98965000000001</v>
      </c>
      <c r="W54">
        <v>1.39</v>
      </c>
      <c r="X54">
        <v>20</v>
      </c>
      <c r="Y54">
        <v>6.66</v>
      </c>
      <c r="Z54">
        <v>6.67</v>
      </c>
      <c r="AA54">
        <v>220.83</v>
      </c>
      <c r="AB54">
        <v>44.17</v>
      </c>
      <c r="AC54">
        <v>87.71</v>
      </c>
      <c r="AD54">
        <v>43.5</v>
      </c>
      <c r="AE54">
        <v>87</v>
      </c>
      <c r="AF54">
        <v>43</v>
      </c>
      <c r="AG54">
        <v>6.34</v>
      </c>
      <c r="AH54">
        <v>13.33</v>
      </c>
      <c r="AI54">
        <v>13.33</v>
      </c>
      <c r="AJ54">
        <v>0</v>
      </c>
      <c r="AK54">
        <v>182</v>
      </c>
      <c r="AL54">
        <v>78</v>
      </c>
    </row>
    <row r="55" spans="1:38">
      <c r="A55" t="s">
        <v>97</v>
      </c>
      <c r="B55" s="34">
        <v>224.51</v>
      </c>
      <c r="C55" s="34">
        <v>57.39</v>
      </c>
      <c r="D55" s="93">
        <f t="shared" si="0"/>
        <v>97.5</v>
      </c>
      <c r="E55" s="34">
        <v>0</v>
      </c>
      <c r="F55" s="34"/>
      <c r="G55" s="34"/>
      <c r="H55" s="34"/>
      <c r="I55" s="34"/>
      <c r="J55" s="37">
        <v>13.37</v>
      </c>
      <c r="K55" s="37">
        <v>13.37</v>
      </c>
      <c r="L55" s="37">
        <v>13.7</v>
      </c>
      <c r="M55">
        <v>47.17</v>
      </c>
      <c r="N55">
        <v>270.73</v>
      </c>
      <c r="O55">
        <v>52.94</v>
      </c>
      <c r="P55">
        <v>0.65</v>
      </c>
      <c r="Q55">
        <v>15.93</v>
      </c>
      <c r="R55" s="93">
        <v>32.5</v>
      </c>
      <c r="S55" s="93">
        <v>32.5</v>
      </c>
      <c r="T55" s="93">
        <v>32.5</v>
      </c>
      <c r="U55">
        <v>0.99</v>
      </c>
      <c r="V55">
        <v>139.80744200000001</v>
      </c>
      <c r="W55">
        <v>1.39</v>
      </c>
      <c r="X55">
        <v>20</v>
      </c>
      <c r="Y55">
        <v>6.66</v>
      </c>
      <c r="Z55">
        <v>6.67</v>
      </c>
      <c r="AA55">
        <v>229.65</v>
      </c>
      <c r="AB55">
        <v>45.93</v>
      </c>
      <c r="AC55">
        <v>87.7</v>
      </c>
      <c r="AD55">
        <v>44</v>
      </c>
      <c r="AE55">
        <v>89</v>
      </c>
      <c r="AF55">
        <v>44</v>
      </c>
      <c r="AG55">
        <v>6.34</v>
      </c>
      <c r="AH55">
        <v>13.33</v>
      </c>
      <c r="AI55">
        <v>13.33</v>
      </c>
      <c r="AJ55">
        <v>0</v>
      </c>
      <c r="AK55">
        <v>186</v>
      </c>
      <c r="AL55">
        <v>79</v>
      </c>
    </row>
    <row r="56" spans="1:38">
      <c r="A56" t="s">
        <v>98</v>
      </c>
      <c r="B56" s="34">
        <v>224.51</v>
      </c>
      <c r="C56" s="34">
        <v>33.69</v>
      </c>
      <c r="D56" s="93">
        <f t="shared" si="0"/>
        <v>97.5</v>
      </c>
      <c r="E56" s="34">
        <v>0</v>
      </c>
      <c r="F56" s="34"/>
      <c r="G56" s="34"/>
      <c r="H56" s="34"/>
      <c r="I56" s="34"/>
      <c r="J56" s="37">
        <v>13.37</v>
      </c>
      <c r="K56" s="37">
        <v>13.37</v>
      </c>
      <c r="L56" s="37">
        <v>13.7</v>
      </c>
      <c r="M56">
        <v>33.020000000000003</v>
      </c>
      <c r="N56">
        <v>270.73</v>
      </c>
      <c r="O56">
        <v>52.94</v>
      </c>
      <c r="P56">
        <v>0.65</v>
      </c>
      <c r="Q56">
        <v>16.54</v>
      </c>
      <c r="R56" s="93">
        <v>32.5</v>
      </c>
      <c r="S56" s="93">
        <v>32.5</v>
      </c>
      <c r="T56" s="93">
        <v>32.5</v>
      </c>
      <c r="U56">
        <v>0.99</v>
      </c>
      <c r="V56">
        <v>136.68026</v>
      </c>
      <c r="W56">
        <v>1.39</v>
      </c>
      <c r="X56">
        <v>20</v>
      </c>
      <c r="Y56">
        <v>6.66</v>
      </c>
      <c r="Z56">
        <v>6.67</v>
      </c>
      <c r="AA56">
        <v>229.64</v>
      </c>
      <c r="AB56">
        <v>45.93</v>
      </c>
      <c r="AC56">
        <v>87.69</v>
      </c>
      <c r="AD56">
        <v>44</v>
      </c>
      <c r="AE56">
        <v>89</v>
      </c>
      <c r="AF56">
        <v>44</v>
      </c>
      <c r="AG56">
        <v>6.34</v>
      </c>
      <c r="AH56">
        <v>13.33</v>
      </c>
      <c r="AI56">
        <v>13.33</v>
      </c>
      <c r="AJ56">
        <v>0</v>
      </c>
      <c r="AK56">
        <v>186</v>
      </c>
      <c r="AL56">
        <v>79</v>
      </c>
    </row>
    <row r="57" spans="1:38">
      <c r="A57" t="s">
        <v>99</v>
      </c>
      <c r="B57" s="34">
        <v>224.51</v>
      </c>
      <c r="C57" s="34">
        <v>52.63</v>
      </c>
      <c r="D57" s="93">
        <f t="shared" si="0"/>
        <v>97.5</v>
      </c>
      <c r="E57" s="34">
        <v>0</v>
      </c>
      <c r="F57" s="34"/>
      <c r="G57" s="34"/>
      <c r="H57" s="34"/>
      <c r="I57" s="34"/>
      <c r="J57" s="37">
        <v>13.37</v>
      </c>
      <c r="K57" s="37">
        <v>13.37</v>
      </c>
      <c r="L57" s="37">
        <v>13.7</v>
      </c>
      <c r="M57">
        <v>33.020000000000003</v>
      </c>
      <c r="N57">
        <v>270.73</v>
      </c>
      <c r="O57">
        <v>52.94</v>
      </c>
      <c r="P57">
        <v>0.65</v>
      </c>
      <c r="Q57">
        <v>16.72</v>
      </c>
      <c r="R57" s="93">
        <v>32.5</v>
      </c>
      <c r="S57" s="93">
        <v>32.5</v>
      </c>
      <c r="T57" s="93">
        <v>32.5</v>
      </c>
      <c r="U57">
        <v>0.99</v>
      </c>
      <c r="V57">
        <v>141.122612</v>
      </c>
      <c r="W57">
        <v>1.39</v>
      </c>
      <c r="X57">
        <v>20</v>
      </c>
      <c r="Y57">
        <v>6.66</v>
      </c>
      <c r="Z57">
        <v>6.67</v>
      </c>
      <c r="AA57">
        <v>229.66</v>
      </c>
      <c r="AB57">
        <v>45.93</v>
      </c>
      <c r="AC57">
        <v>87.7</v>
      </c>
      <c r="AD57">
        <v>44</v>
      </c>
      <c r="AE57">
        <v>85</v>
      </c>
      <c r="AF57">
        <v>43</v>
      </c>
      <c r="AG57">
        <v>6.34</v>
      </c>
      <c r="AH57">
        <v>12.67</v>
      </c>
      <c r="AI57">
        <v>12.67</v>
      </c>
      <c r="AJ57">
        <v>0</v>
      </c>
      <c r="AK57">
        <v>182</v>
      </c>
      <c r="AL57">
        <v>78</v>
      </c>
    </row>
    <row r="58" spans="1:38">
      <c r="A58" t="s">
        <v>100</v>
      </c>
      <c r="B58" s="34">
        <v>224.51</v>
      </c>
      <c r="C58" s="34">
        <v>52.63</v>
      </c>
      <c r="D58" s="93">
        <f t="shared" si="0"/>
        <v>97.5</v>
      </c>
      <c r="E58" s="34">
        <v>0</v>
      </c>
      <c r="F58" s="34"/>
      <c r="G58" s="34"/>
      <c r="H58" s="34"/>
      <c r="I58" s="34"/>
      <c r="J58" s="37">
        <v>13.37</v>
      </c>
      <c r="K58" s="37">
        <v>13.37</v>
      </c>
      <c r="L58" s="37">
        <v>13.7</v>
      </c>
      <c r="M58">
        <v>47.17</v>
      </c>
      <c r="N58">
        <v>270.73</v>
      </c>
      <c r="O58">
        <v>52.94</v>
      </c>
      <c r="P58">
        <v>0.65</v>
      </c>
      <c r="Q58">
        <v>16.66</v>
      </c>
      <c r="R58" s="93">
        <v>32.5</v>
      </c>
      <c r="S58" s="93">
        <v>32.5</v>
      </c>
      <c r="T58" s="93">
        <v>32.5</v>
      </c>
      <c r="U58">
        <v>0.99</v>
      </c>
      <c r="V58">
        <v>136.99200400000001</v>
      </c>
      <c r="W58">
        <v>1.39</v>
      </c>
      <c r="X58">
        <v>20</v>
      </c>
      <c r="Y58">
        <v>6.66</v>
      </c>
      <c r="Z58">
        <v>6.67</v>
      </c>
      <c r="AA58">
        <v>229.68</v>
      </c>
      <c r="AB58">
        <v>45.94</v>
      </c>
      <c r="AC58">
        <v>87.7</v>
      </c>
      <c r="AD58">
        <v>44</v>
      </c>
      <c r="AE58">
        <v>85</v>
      </c>
      <c r="AF58">
        <v>43</v>
      </c>
      <c r="AG58">
        <v>6.34</v>
      </c>
      <c r="AH58">
        <v>12.67</v>
      </c>
      <c r="AI58">
        <v>12.67</v>
      </c>
      <c r="AJ58">
        <v>0</v>
      </c>
      <c r="AK58">
        <v>182</v>
      </c>
      <c r="AL58">
        <v>78</v>
      </c>
    </row>
    <row r="59" spans="1:38">
      <c r="A59" t="s">
        <v>101</v>
      </c>
      <c r="B59" s="34">
        <v>224.51</v>
      </c>
      <c r="C59" s="34">
        <v>52.63</v>
      </c>
      <c r="D59" s="93">
        <f t="shared" si="0"/>
        <v>97.5</v>
      </c>
      <c r="E59" s="34">
        <v>0</v>
      </c>
      <c r="F59" s="34"/>
      <c r="G59" s="34"/>
      <c r="H59" s="34"/>
      <c r="I59" s="34"/>
      <c r="J59" s="37">
        <v>13.37</v>
      </c>
      <c r="K59" s="37">
        <v>13.37</v>
      </c>
      <c r="L59" s="37">
        <v>13.7</v>
      </c>
      <c r="M59">
        <v>57.74</v>
      </c>
      <c r="N59">
        <v>270.73</v>
      </c>
      <c r="O59">
        <v>52.94</v>
      </c>
      <c r="P59">
        <v>0.65</v>
      </c>
      <c r="Q59">
        <v>17.100000000000001</v>
      </c>
      <c r="R59" s="93">
        <v>32.5</v>
      </c>
      <c r="S59" s="93">
        <v>32.5</v>
      </c>
      <c r="T59" s="93">
        <v>32.5</v>
      </c>
      <c r="U59">
        <v>0.99</v>
      </c>
      <c r="V59">
        <v>131.828744</v>
      </c>
      <c r="W59">
        <v>1.43</v>
      </c>
      <c r="X59">
        <v>20</v>
      </c>
      <c r="Y59">
        <v>6.66</v>
      </c>
      <c r="Z59">
        <v>6.67</v>
      </c>
      <c r="AA59">
        <v>216.67</v>
      </c>
      <c r="AB59">
        <v>43.33</v>
      </c>
      <c r="AC59">
        <v>53.33</v>
      </c>
      <c r="AD59">
        <v>43.5</v>
      </c>
      <c r="AE59">
        <v>83</v>
      </c>
      <c r="AF59">
        <v>42</v>
      </c>
      <c r="AG59">
        <v>6.34</v>
      </c>
      <c r="AH59">
        <v>12.67</v>
      </c>
      <c r="AI59">
        <v>12.67</v>
      </c>
      <c r="AJ59">
        <v>0</v>
      </c>
      <c r="AK59">
        <v>172</v>
      </c>
      <c r="AL59">
        <v>73</v>
      </c>
    </row>
    <row r="60" spans="1:38">
      <c r="A60" t="s">
        <v>102</v>
      </c>
      <c r="B60" s="34">
        <v>224.51</v>
      </c>
      <c r="C60" s="34">
        <v>52.63</v>
      </c>
      <c r="D60" s="93">
        <f t="shared" si="0"/>
        <v>97.5</v>
      </c>
      <c r="E60" s="34">
        <v>0</v>
      </c>
      <c r="F60" s="34"/>
      <c r="G60" s="34"/>
      <c r="H60" s="34"/>
      <c r="I60" s="34"/>
      <c r="J60" s="37">
        <v>13.37</v>
      </c>
      <c r="K60" s="37">
        <v>13.37</v>
      </c>
      <c r="L60" s="37">
        <v>13.7</v>
      </c>
      <c r="M60">
        <v>57.74</v>
      </c>
      <c r="N60">
        <v>270.73</v>
      </c>
      <c r="O60">
        <v>52.94</v>
      </c>
      <c r="P60">
        <v>0.65</v>
      </c>
      <c r="Q60">
        <v>17.37</v>
      </c>
      <c r="R60" s="93">
        <v>32.5</v>
      </c>
      <c r="S60" s="93">
        <v>32.5</v>
      </c>
      <c r="T60" s="93">
        <v>32.5</v>
      </c>
      <c r="U60">
        <v>0.99</v>
      </c>
      <c r="V60">
        <v>125.360056</v>
      </c>
      <c r="W60">
        <v>1.43</v>
      </c>
      <c r="X60">
        <v>20</v>
      </c>
      <c r="Y60">
        <v>6.66</v>
      </c>
      <c r="Z60">
        <v>6.67</v>
      </c>
      <c r="AA60">
        <v>216.67</v>
      </c>
      <c r="AB60">
        <v>43.33</v>
      </c>
      <c r="AC60">
        <v>56.67</v>
      </c>
      <c r="AD60">
        <v>43.5</v>
      </c>
      <c r="AE60">
        <v>83</v>
      </c>
      <c r="AF60">
        <v>42</v>
      </c>
      <c r="AG60">
        <v>6.34</v>
      </c>
      <c r="AH60">
        <v>12.67</v>
      </c>
      <c r="AI60">
        <v>12.67</v>
      </c>
      <c r="AJ60">
        <v>0</v>
      </c>
      <c r="AK60">
        <v>172</v>
      </c>
      <c r="AL60">
        <v>73</v>
      </c>
    </row>
    <row r="61" spans="1:38">
      <c r="A61" t="s">
        <v>103</v>
      </c>
      <c r="B61" s="34">
        <v>224.51</v>
      </c>
      <c r="C61" s="34">
        <v>52.63</v>
      </c>
      <c r="D61" s="93">
        <f t="shared" si="0"/>
        <v>97.5</v>
      </c>
      <c r="E61" s="34">
        <v>0</v>
      </c>
      <c r="F61" s="34"/>
      <c r="G61" s="34"/>
      <c r="H61" s="34"/>
      <c r="I61" s="34"/>
      <c r="J61" s="37">
        <v>13.37</v>
      </c>
      <c r="K61" s="37">
        <v>13.37</v>
      </c>
      <c r="L61" s="37">
        <v>13.7</v>
      </c>
      <c r="M61">
        <v>57.74</v>
      </c>
      <c r="N61">
        <v>270.73</v>
      </c>
      <c r="O61">
        <v>52.94</v>
      </c>
      <c r="P61">
        <v>0.65</v>
      </c>
      <c r="Q61">
        <v>16.87</v>
      </c>
      <c r="R61" s="93">
        <v>32.5</v>
      </c>
      <c r="S61" s="93">
        <v>32.5</v>
      </c>
      <c r="T61" s="93">
        <v>32.5</v>
      </c>
      <c r="U61">
        <v>0.99</v>
      </c>
      <c r="V61">
        <v>119.65124400000001</v>
      </c>
      <c r="W61">
        <v>1.43</v>
      </c>
      <c r="X61">
        <v>20</v>
      </c>
      <c r="Y61">
        <v>6.66</v>
      </c>
      <c r="Z61">
        <v>6.67</v>
      </c>
      <c r="AA61">
        <v>216.67</v>
      </c>
      <c r="AB61">
        <v>43.33</v>
      </c>
      <c r="AC61">
        <v>91.6</v>
      </c>
      <c r="AD61">
        <v>42.05</v>
      </c>
      <c r="AE61">
        <v>87</v>
      </c>
      <c r="AF61">
        <v>43</v>
      </c>
      <c r="AG61">
        <v>9.51</v>
      </c>
      <c r="AH61">
        <v>12.67</v>
      </c>
      <c r="AI61">
        <v>12.67</v>
      </c>
      <c r="AJ61">
        <v>0</v>
      </c>
      <c r="AK61">
        <v>182</v>
      </c>
      <c r="AL61">
        <v>78</v>
      </c>
    </row>
    <row r="62" spans="1:38">
      <c r="A62" t="s">
        <v>104</v>
      </c>
      <c r="B62" s="34">
        <v>224.51</v>
      </c>
      <c r="C62" s="34">
        <v>52.63</v>
      </c>
      <c r="D62" s="93">
        <f t="shared" si="0"/>
        <v>97.5</v>
      </c>
      <c r="E62" s="34">
        <v>0</v>
      </c>
      <c r="F62" s="34"/>
      <c r="G62" s="34"/>
      <c r="H62" s="34"/>
      <c r="I62" s="34"/>
      <c r="J62" s="37">
        <v>12.67</v>
      </c>
      <c r="K62" s="37">
        <v>12.67</v>
      </c>
      <c r="L62" s="37">
        <v>12.99</v>
      </c>
      <c r="M62">
        <v>57.74</v>
      </c>
      <c r="N62">
        <v>270.73</v>
      </c>
      <c r="O62">
        <v>52.94</v>
      </c>
      <c r="P62">
        <v>0.65</v>
      </c>
      <c r="Q62">
        <v>17.07</v>
      </c>
      <c r="R62" s="93">
        <v>32.5</v>
      </c>
      <c r="S62" s="93">
        <v>32.5</v>
      </c>
      <c r="T62" s="93">
        <v>32.5</v>
      </c>
      <c r="U62">
        <v>0.99</v>
      </c>
      <c r="V62">
        <v>112.013516</v>
      </c>
      <c r="W62">
        <v>1.43</v>
      </c>
      <c r="X62">
        <v>20</v>
      </c>
      <c r="Y62">
        <v>6.66</v>
      </c>
      <c r="Z62">
        <v>6.67</v>
      </c>
      <c r="AA62">
        <v>210.97</v>
      </c>
      <c r="AB62">
        <v>42.19</v>
      </c>
      <c r="AC62">
        <v>88.3</v>
      </c>
      <c r="AD62">
        <v>40.18</v>
      </c>
      <c r="AE62">
        <v>85</v>
      </c>
      <c r="AF62">
        <v>42</v>
      </c>
      <c r="AG62">
        <v>10.18</v>
      </c>
      <c r="AH62">
        <v>12.67</v>
      </c>
      <c r="AI62">
        <v>12.67</v>
      </c>
      <c r="AJ62">
        <v>0</v>
      </c>
      <c r="AK62">
        <v>175</v>
      </c>
      <c r="AL62">
        <v>75</v>
      </c>
    </row>
    <row r="63" spans="1:38">
      <c r="A63" t="s">
        <v>105</v>
      </c>
      <c r="B63" s="34">
        <v>224.51</v>
      </c>
      <c r="C63" s="34">
        <v>76.319999999999993</v>
      </c>
      <c r="D63" s="93">
        <f t="shared" si="0"/>
        <v>97.5</v>
      </c>
      <c r="E63" s="34">
        <v>0</v>
      </c>
      <c r="F63" s="34"/>
      <c r="G63" s="34"/>
      <c r="H63" s="34"/>
      <c r="I63" s="34"/>
      <c r="J63" s="37">
        <v>11.72</v>
      </c>
      <c r="K63" s="37">
        <v>11.72</v>
      </c>
      <c r="L63" s="37">
        <v>12.01</v>
      </c>
      <c r="M63">
        <v>57.74</v>
      </c>
      <c r="N63">
        <v>270.73</v>
      </c>
      <c r="O63">
        <v>52.94</v>
      </c>
      <c r="P63">
        <v>0.69</v>
      </c>
      <c r="Q63">
        <v>17.350000000000001</v>
      </c>
      <c r="R63" s="93">
        <v>32.5</v>
      </c>
      <c r="S63" s="93">
        <v>32.5</v>
      </c>
      <c r="T63" s="93">
        <v>32.5</v>
      </c>
      <c r="U63">
        <v>0.99</v>
      </c>
      <c r="V63">
        <v>101.36551</v>
      </c>
      <c r="W63">
        <v>1.43</v>
      </c>
      <c r="X63">
        <v>20</v>
      </c>
      <c r="Y63">
        <v>6.66</v>
      </c>
      <c r="Z63">
        <v>6.67</v>
      </c>
      <c r="AA63">
        <v>203.38</v>
      </c>
      <c r="AB63">
        <v>40.68</v>
      </c>
      <c r="AC63">
        <v>74.16</v>
      </c>
      <c r="AD63">
        <v>38.36</v>
      </c>
      <c r="AE63">
        <v>79</v>
      </c>
      <c r="AF63">
        <v>40</v>
      </c>
      <c r="AG63">
        <v>11.66</v>
      </c>
      <c r="AH63">
        <v>12.67</v>
      </c>
      <c r="AI63">
        <v>12.67</v>
      </c>
      <c r="AJ63">
        <v>0</v>
      </c>
      <c r="AK63">
        <v>165</v>
      </c>
      <c r="AL63">
        <v>70</v>
      </c>
    </row>
    <row r="64" spans="1:38">
      <c r="A64" t="s">
        <v>106</v>
      </c>
      <c r="B64" s="34">
        <v>224.51</v>
      </c>
      <c r="C64" s="34">
        <v>76.319999999999993</v>
      </c>
      <c r="D64" s="93">
        <f t="shared" si="0"/>
        <v>97.5</v>
      </c>
      <c r="E64" s="34">
        <v>0</v>
      </c>
      <c r="F64" s="34"/>
      <c r="G64" s="34"/>
      <c r="H64" s="34"/>
      <c r="I64" s="34"/>
      <c r="J64" s="37">
        <v>10.66</v>
      </c>
      <c r="K64" s="37">
        <v>10.66</v>
      </c>
      <c r="L64" s="37">
        <v>10.93</v>
      </c>
      <c r="M64">
        <v>57.74</v>
      </c>
      <c r="N64">
        <v>270.73</v>
      </c>
      <c r="O64">
        <v>52.94</v>
      </c>
      <c r="P64">
        <v>0.69</v>
      </c>
      <c r="Q64">
        <v>17.73</v>
      </c>
      <c r="R64" s="93">
        <v>32.5</v>
      </c>
      <c r="S64" s="93">
        <v>32.5</v>
      </c>
      <c r="T64" s="93">
        <v>32.5</v>
      </c>
      <c r="U64">
        <v>0.99</v>
      </c>
      <c r="V64">
        <v>94.789659999999998</v>
      </c>
      <c r="W64">
        <v>1.43</v>
      </c>
      <c r="X64">
        <v>20</v>
      </c>
      <c r="Y64">
        <v>6.66</v>
      </c>
      <c r="Z64">
        <v>6.67</v>
      </c>
      <c r="AA64">
        <v>194.21</v>
      </c>
      <c r="AB64">
        <v>38.840000000000003</v>
      </c>
      <c r="AC64">
        <v>69.430000000000007</v>
      </c>
      <c r="AD64">
        <v>36.22</v>
      </c>
      <c r="AE64">
        <v>75</v>
      </c>
      <c r="AF64">
        <v>37</v>
      </c>
      <c r="AG64">
        <v>12.34</v>
      </c>
      <c r="AH64">
        <v>12.67</v>
      </c>
      <c r="AI64">
        <v>12.67</v>
      </c>
      <c r="AJ64">
        <v>0</v>
      </c>
      <c r="AK64">
        <v>154</v>
      </c>
      <c r="AL64">
        <v>66</v>
      </c>
    </row>
    <row r="65" spans="1:38">
      <c r="A65" t="s">
        <v>107</v>
      </c>
      <c r="B65" s="34">
        <v>224.51</v>
      </c>
      <c r="C65" s="34">
        <v>76.319999999999993</v>
      </c>
      <c r="D65" s="93">
        <f t="shared" si="0"/>
        <v>97.5</v>
      </c>
      <c r="E65" s="34">
        <v>0</v>
      </c>
      <c r="F65" s="34"/>
      <c r="G65" s="34"/>
      <c r="H65" s="34"/>
      <c r="I65" s="34"/>
      <c r="J65" s="37">
        <v>6.4</v>
      </c>
      <c r="K65" s="37">
        <v>6.4</v>
      </c>
      <c r="L65" s="37">
        <v>6.56</v>
      </c>
      <c r="M65">
        <v>57.74</v>
      </c>
      <c r="N65">
        <v>270.73</v>
      </c>
      <c r="O65">
        <v>52.94</v>
      </c>
      <c r="P65">
        <v>0.69</v>
      </c>
      <c r="Q65">
        <v>17.87</v>
      </c>
      <c r="R65" s="93">
        <v>32.5</v>
      </c>
      <c r="S65" s="93">
        <v>32.5</v>
      </c>
      <c r="T65" s="93">
        <v>32.5</v>
      </c>
      <c r="U65">
        <v>0.99</v>
      </c>
      <c r="V65">
        <v>87.025285999999994</v>
      </c>
      <c r="W65">
        <v>1.43</v>
      </c>
      <c r="X65">
        <v>20</v>
      </c>
      <c r="Y65">
        <v>6.66</v>
      </c>
      <c r="Z65">
        <v>6.67</v>
      </c>
      <c r="AA65">
        <v>153.13999999999999</v>
      </c>
      <c r="AB65">
        <v>30.63</v>
      </c>
      <c r="AC65">
        <v>64.650000000000006</v>
      </c>
      <c r="AD65">
        <v>30.67</v>
      </c>
      <c r="AE65">
        <v>68</v>
      </c>
      <c r="AF65">
        <v>34</v>
      </c>
      <c r="AG65">
        <v>13</v>
      </c>
      <c r="AH65">
        <v>12.67</v>
      </c>
      <c r="AI65">
        <v>12.67</v>
      </c>
      <c r="AJ65">
        <v>0</v>
      </c>
      <c r="AK65">
        <v>137</v>
      </c>
      <c r="AL65">
        <v>58</v>
      </c>
    </row>
    <row r="66" spans="1:38">
      <c r="A66" t="s">
        <v>108</v>
      </c>
      <c r="B66" s="34">
        <v>224.51</v>
      </c>
      <c r="C66" s="34">
        <v>76.319999999999993</v>
      </c>
      <c r="D66" s="93">
        <f t="shared" si="0"/>
        <v>97.5</v>
      </c>
      <c r="E66" s="34">
        <v>0</v>
      </c>
      <c r="F66" s="34"/>
      <c r="G66" s="34"/>
      <c r="H66" s="34"/>
      <c r="I66" s="34"/>
      <c r="J66" s="37">
        <v>5.63</v>
      </c>
      <c r="K66" s="37">
        <v>5.63</v>
      </c>
      <c r="L66" s="37">
        <v>5.78</v>
      </c>
      <c r="M66">
        <v>57.74</v>
      </c>
      <c r="N66">
        <v>270.73</v>
      </c>
      <c r="O66">
        <v>52.94</v>
      </c>
      <c r="P66">
        <v>0.69</v>
      </c>
      <c r="Q66">
        <v>18.07</v>
      </c>
      <c r="R66" s="93">
        <v>32.5</v>
      </c>
      <c r="S66" s="93">
        <v>32.5</v>
      </c>
      <c r="T66" s="93">
        <v>32.5</v>
      </c>
      <c r="U66">
        <v>0.99</v>
      </c>
      <c r="V66">
        <v>77.721676000000002</v>
      </c>
      <c r="W66">
        <v>1.43</v>
      </c>
      <c r="X66">
        <v>20</v>
      </c>
      <c r="Y66">
        <v>6.66</v>
      </c>
      <c r="Z66">
        <v>6.67</v>
      </c>
      <c r="AA66">
        <v>141.02000000000001</v>
      </c>
      <c r="AB66">
        <v>28.2</v>
      </c>
      <c r="AC66">
        <v>59.06</v>
      </c>
      <c r="AD66">
        <v>28</v>
      </c>
      <c r="AE66">
        <v>60</v>
      </c>
      <c r="AF66">
        <v>30</v>
      </c>
      <c r="AG66">
        <v>13.34</v>
      </c>
      <c r="AH66">
        <v>12.67</v>
      </c>
      <c r="AI66">
        <v>12.67</v>
      </c>
      <c r="AJ66">
        <v>0</v>
      </c>
      <c r="AK66">
        <v>123</v>
      </c>
      <c r="AL66">
        <v>52</v>
      </c>
    </row>
    <row r="67" spans="1:38">
      <c r="A67" t="s">
        <v>109</v>
      </c>
      <c r="B67" s="34">
        <v>258.85000000000002</v>
      </c>
      <c r="C67" s="34">
        <v>76.319999999999993</v>
      </c>
      <c r="D67" s="93">
        <f t="shared" si="0"/>
        <v>97.5</v>
      </c>
      <c r="E67" s="34">
        <v>0</v>
      </c>
      <c r="F67" s="34"/>
      <c r="G67" s="34"/>
      <c r="H67" s="34"/>
      <c r="I67" s="34"/>
      <c r="J67" s="37">
        <v>5.0599999999999996</v>
      </c>
      <c r="K67" s="37">
        <v>5.0599999999999996</v>
      </c>
      <c r="L67" s="37">
        <v>5.19</v>
      </c>
      <c r="M67">
        <v>57.74</v>
      </c>
      <c r="N67">
        <v>270.73</v>
      </c>
      <c r="O67">
        <v>52.94</v>
      </c>
      <c r="P67">
        <v>0.69</v>
      </c>
      <c r="Q67">
        <v>20.65</v>
      </c>
      <c r="R67" s="93">
        <v>32.5</v>
      </c>
      <c r="S67" s="93">
        <v>32.5</v>
      </c>
      <c r="T67" s="93">
        <v>32.5</v>
      </c>
      <c r="U67">
        <v>0.99</v>
      </c>
      <c r="V67">
        <v>68.213483999999994</v>
      </c>
      <c r="W67">
        <v>1.43</v>
      </c>
      <c r="X67">
        <v>20</v>
      </c>
      <c r="Y67">
        <v>6.66</v>
      </c>
      <c r="Z67">
        <v>6.67</v>
      </c>
      <c r="AA67">
        <v>162.94999999999999</v>
      </c>
      <c r="AB67">
        <v>32.590000000000003</v>
      </c>
      <c r="AC67">
        <v>53.26</v>
      </c>
      <c r="AD67">
        <v>25.38</v>
      </c>
      <c r="AE67">
        <v>51</v>
      </c>
      <c r="AF67">
        <v>26</v>
      </c>
      <c r="AG67">
        <v>13.34</v>
      </c>
      <c r="AH67">
        <v>17.440000000000001</v>
      </c>
      <c r="AI67">
        <v>17.440000000000001</v>
      </c>
      <c r="AJ67">
        <v>0</v>
      </c>
      <c r="AK67">
        <v>109</v>
      </c>
      <c r="AL67">
        <v>46</v>
      </c>
    </row>
    <row r="68" spans="1:38">
      <c r="A68" t="s">
        <v>110</v>
      </c>
      <c r="B68" s="34">
        <v>258.85000000000002</v>
      </c>
      <c r="C68" s="34">
        <v>76.319999999999993</v>
      </c>
      <c r="D68" s="93">
        <f t="shared" ref="D68:D98" si="1">R68+S68+T68</f>
        <v>97.5</v>
      </c>
      <c r="E68" s="34">
        <v>0</v>
      </c>
      <c r="F68" s="34"/>
      <c r="G68" s="34"/>
      <c r="H68" s="34"/>
      <c r="I68" s="34"/>
      <c r="J68" s="37">
        <v>4.1100000000000003</v>
      </c>
      <c r="K68" s="37">
        <v>4.1100000000000003</v>
      </c>
      <c r="L68" s="37">
        <v>4.21</v>
      </c>
      <c r="M68">
        <v>57.74</v>
      </c>
      <c r="N68">
        <v>270.73</v>
      </c>
      <c r="O68">
        <v>52.94</v>
      </c>
      <c r="P68">
        <v>0.69</v>
      </c>
      <c r="Q68">
        <v>20.43</v>
      </c>
      <c r="R68" s="93">
        <v>32.69</v>
      </c>
      <c r="S68" s="93">
        <v>32.130000000000003</v>
      </c>
      <c r="T68" s="93">
        <v>32.68</v>
      </c>
      <c r="U68">
        <v>0.99</v>
      </c>
      <c r="V68">
        <v>58.315612000000002</v>
      </c>
      <c r="W68">
        <v>1.43</v>
      </c>
      <c r="X68">
        <v>20</v>
      </c>
      <c r="Y68">
        <v>6.66</v>
      </c>
      <c r="Z68">
        <v>6.67</v>
      </c>
      <c r="AA68">
        <v>143.22999999999999</v>
      </c>
      <c r="AB68">
        <v>28.65</v>
      </c>
      <c r="AC68">
        <v>47.59</v>
      </c>
      <c r="AD68">
        <v>21.98</v>
      </c>
      <c r="AE68">
        <v>43</v>
      </c>
      <c r="AF68">
        <v>22</v>
      </c>
      <c r="AG68">
        <v>13.34</v>
      </c>
      <c r="AH68">
        <v>18.22</v>
      </c>
      <c r="AI68">
        <v>18.22</v>
      </c>
      <c r="AJ68">
        <v>0</v>
      </c>
      <c r="AK68">
        <v>95</v>
      </c>
      <c r="AL68">
        <v>40</v>
      </c>
    </row>
    <row r="69" spans="1:38">
      <c r="A69" t="s">
        <v>111</v>
      </c>
      <c r="B69" s="34">
        <v>258.85000000000002</v>
      </c>
      <c r="C69" s="34">
        <v>76.319999999999993</v>
      </c>
      <c r="D69" s="93">
        <f t="shared" si="1"/>
        <v>84.17</v>
      </c>
      <c r="E69" s="34">
        <v>0</v>
      </c>
      <c r="F69" s="34"/>
      <c r="G69" s="34"/>
      <c r="H69" s="34"/>
      <c r="I69" s="34"/>
      <c r="J69" s="37">
        <v>3.53</v>
      </c>
      <c r="K69" s="37">
        <v>3.53</v>
      </c>
      <c r="L69" s="37">
        <v>3.62</v>
      </c>
      <c r="M69">
        <v>47.17</v>
      </c>
      <c r="N69">
        <v>270.73</v>
      </c>
      <c r="O69">
        <v>52.94</v>
      </c>
      <c r="P69">
        <v>0.69</v>
      </c>
      <c r="Q69">
        <v>20.149999999999999</v>
      </c>
      <c r="R69" s="93">
        <v>33</v>
      </c>
      <c r="S69" s="93">
        <v>18.170000000000002</v>
      </c>
      <c r="T69" s="93">
        <v>33</v>
      </c>
      <c r="U69">
        <v>0.99</v>
      </c>
      <c r="V69">
        <v>46.527791999999998</v>
      </c>
      <c r="W69">
        <v>1.43</v>
      </c>
      <c r="X69">
        <v>32.659999999999997</v>
      </c>
      <c r="Y69">
        <v>10.88</v>
      </c>
      <c r="Z69">
        <v>10.89</v>
      </c>
      <c r="AA69">
        <v>98.95</v>
      </c>
      <c r="AB69">
        <v>19.79</v>
      </c>
      <c r="AC69">
        <v>40.79</v>
      </c>
      <c r="AD69">
        <v>18.36</v>
      </c>
      <c r="AE69">
        <v>35</v>
      </c>
      <c r="AF69">
        <v>17</v>
      </c>
      <c r="AG69">
        <v>12.88</v>
      </c>
      <c r="AH69">
        <v>17.11</v>
      </c>
      <c r="AI69">
        <v>17.11</v>
      </c>
      <c r="AJ69">
        <v>21.18</v>
      </c>
      <c r="AK69">
        <v>81</v>
      </c>
      <c r="AL69">
        <v>34</v>
      </c>
    </row>
    <row r="70" spans="1:38">
      <c r="A70" t="s">
        <v>112</v>
      </c>
      <c r="B70" s="34">
        <v>258.85000000000002</v>
      </c>
      <c r="C70" s="34">
        <v>86.83</v>
      </c>
      <c r="D70" s="93">
        <f t="shared" si="1"/>
        <v>73.460000000000008</v>
      </c>
      <c r="E70" s="34">
        <v>0</v>
      </c>
      <c r="F70" s="34"/>
      <c r="G70" s="34"/>
      <c r="H70" s="34"/>
      <c r="I70" s="34"/>
      <c r="J70" s="37">
        <v>2.86</v>
      </c>
      <c r="K70" s="37">
        <v>2.86</v>
      </c>
      <c r="L70" s="37">
        <v>2.93</v>
      </c>
      <c r="M70">
        <v>57.74</v>
      </c>
      <c r="N70">
        <v>270.73</v>
      </c>
      <c r="O70">
        <v>81.819999999999993</v>
      </c>
      <c r="P70">
        <v>0.69</v>
      </c>
      <c r="Q70">
        <v>19.98</v>
      </c>
      <c r="R70" s="93">
        <v>33</v>
      </c>
      <c r="S70" s="93">
        <v>7.46</v>
      </c>
      <c r="T70" s="93">
        <v>33</v>
      </c>
      <c r="U70">
        <v>0.99</v>
      </c>
      <c r="V70">
        <v>35.899270000000001</v>
      </c>
      <c r="W70">
        <v>1.43</v>
      </c>
      <c r="X70">
        <v>31.16</v>
      </c>
      <c r="Y70">
        <v>10.38</v>
      </c>
      <c r="Z70">
        <v>10.39</v>
      </c>
      <c r="AA70">
        <v>81.41</v>
      </c>
      <c r="AB70">
        <v>16.28</v>
      </c>
      <c r="AC70">
        <v>33.71</v>
      </c>
      <c r="AD70">
        <v>15</v>
      </c>
      <c r="AE70">
        <v>26</v>
      </c>
      <c r="AF70">
        <v>13</v>
      </c>
      <c r="AG70">
        <v>12.52</v>
      </c>
      <c r="AH70">
        <v>16.77</v>
      </c>
      <c r="AI70">
        <v>16.77</v>
      </c>
      <c r="AJ70">
        <v>21.18</v>
      </c>
      <c r="AK70">
        <v>67</v>
      </c>
      <c r="AL70">
        <v>28</v>
      </c>
    </row>
    <row r="71" spans="1:38">
      <c r="A71" t="s">
        <v>113</v>
      </c>
      <c r="B71" s="34">
        <v>258.85000000000002</v>
      </c>
      <c r="C71" s="34">
        <v>86.83</v>
      </c>
      <c r="D71" s="93">
        <f t="shared" si="1"/>
        <v>49.65</v>
      </c>
      <c r="E71" s="34">
        <v>0</v>
      </c>
      <c r="F71" s="34"/>
      <c r="G71" s="34"/>
      <c r="H71" s="34"/>
      <c r="I71" s="34"/>
      <c r="J71" s="37">
        <v>2.2400000000000002</v>
      </c>
      <c r="K71" s="37">
        <v>2.2400000000000002</v>
      </c>
      <c r="L71" s="37">
        <v>2.2999999999999998</v>
      </c>
      <c r="M71">
        <v>57.74</v>
      </c>
      <c r="N71">
        <v>270.73</v>
      </c>
      <c r="O71">
        <v>99.74</v>
      </c>
      <c r="P71">
        <v>0.69</v>
      </c>
      <c r="Q71">
        <v>22.07</v>
      </c>
      <c r="R71" s="93">
        <v>20.149999999999999</v>
      </c>
      <c r="S71" s="93">
        <v>1.05</v>
      </c>
      <c r="T71" s="93">
        <v>28.45</v>
      </c>
      <c r="U71">
        <v>0.99</v>
      </c>
      <c r="V71">
        <v>25.718879999999999</v>
      </c>
      <c r="W71">
        <v>1.43</v>
      </c>
      <c r="X71">
        <v>30.83</v>
      </c>
      <c r="Y71">
        <v>10.26</v>
      </c>
      <c r="Z71">
        <v>10.28</v>
      </c>
      <c r="AA71">
        <v>45.83</v>
      </c>
      <c r="AB71">
        <v>9.17</v>
      </c>
      <c r="AC71">
        <v>26.23</v>
      </c>
      <c r="AD71">
        <v>11</v>
      </c>
      <c r="AE71">
        <v>19</v>
      </c>
      <c r="AF71">
        <v>9</v>
      </c>
      <c r="AG71">
        <v>8.7100000000000009</v>
      </c>
      <c r="AH71">
        <v>17.670000000000002</v>
      </c>
      <c r="AI71">
        <v>17.670000000000002</v>
      </c>
      <c r="AJ71">
        <v>21.18</v>
      </c>
      <c r="AK71">
        <v>49</v>
      </c>
      <c r="AL71">
        <v>21</v>
      </c>
    </row>
    <row r="72" spans="1:38">
      <c r="A72" t="s">
        <v>114</v>
      </c>
      <c r="B72" s="34">
        <v>258.85000000000002</v>
      </c>
      <c r="C72" s="34">
        <v>86.83</v>
      </c>
      <c r="D72" s="93">
        <f t="shared" si="1"/>
        <v>29.26</v>
      </c>
      <c r="E72" s="34">
        <v>0</v>
      </c>
      <c r="F72" s="34"/>
      <c r="G72" s="34"/>
      <c r="H72" s="34"/>
      <c r="I72" s="34"/>
      <c r="J72" s="37">
        <v>1.53</v>
      </c>
      <c r="K72" s="37">
        <v>1.53</v>
      </c>
      <c r="L72" s="37">
        <v>1.57</v>
      </c>
      <c r="M72">
        <v>57.74</v>
      </c>
      <c r="N72">
        <v>270.73</v>
      </c>
      <c r="O72">
        <v>99.74</v>
      </c>
      <c r="P72">
        <v>0.69</v>
      </c>
      <c r="Q72">
        <v>22.28</v>
      </c>
      <c r="R72" s="93">
        <v>10.48</v>
      </c>
      <c r="S72" s="93">
        <v>0</v>
      </c>
      <c r="T72" s="93">
        <v>18.78</v>
      </c>
      <c r="U72">
        <v>0.99</v>
      </c>
      <c r="V72">
        <v>16.541916000000001</v>
      </c>
      <c r="W72">
        <v>1.43</v>
      </c>
      <c r="X72">
        <v>29.82</v>
      </c>
      <c r="Y72">
        <v>9.9499999999999993</v>
      </c>
      <c r="Z72">
        <v>9.94</v>
      </c>
      <c r="AA72">
        <v>41.67</v>
      </c>
      <c r="AB72">
        <v>8.33</v>
      </c>
      <c r="AC72">
        <v>19.12</v>
      </c>
      <c r="AD72">
        <v>6</v>
      </c>
      <c r="AE72">
        <v>15</v>
      </c>
      <c r="AF72">
        <v>7</v>
      </c>
      <c r="AG72">
        <v>8.49</v>
      </c>
      <c r="AH72">
        <v>18.329999999999998</v>
      </c>
      <c r="AI72">
        <v>18.329999999999998</v>
      </c>
      <c r="AJ72">
        <v>21.18</v>
      </c>
      <c r="AK72">
        <v>35</v>
      </c>
      <c r="AL72">
        <v>15</v>
      </c>
    </row>
    <row r="73" spans="1:38">
      <c r="A73" t="s">
        <v>115</v>
      </c>
      <c r="B73" s="34">
        <v>258.85000000000002</v>
      </c>
      <c r="C73" s="34">
        <v>86.83</v>
      </c>
      <c r="D73" s="93">
        <f t="shared" si="1"/>
        <v>15.04</v>
      </c>
      <c r="E73" s="34">
        <v>0</v>
      </c>
      <c r="F73" s="34"/>
      <c r="G73" s="34"/>
      <c r="H73" s="34"/>
      <c r="I73" s="34"/>
      <c r="J73" s="37">
        <v>0.99</v>
      </c>
      <c r="K73" s="37">
        <v>0.99</v>
      </c>
      <c r="L73" s="37">
        <v>1.01</v>
      </c>
      <c r="M73">
        <v>57.74</v>
      </c>
      <c r="N73">
        <v>270.73</v>
      </c>
      <c r="O73">
        <v>99.74</v>
      </c>
      <c r="P73">
        <v>0.69</v>
      </c>
      <c r="Q73">
        <v>27.94</v>
      </c>
      <c r="R73" s="93">
        <v>4.5599999999999996</v>
      </c>
      <c r="S73" s="93">
        <v>0</v>
      </c>
      <c r="T73" s="93">
        <v>10.48</v>
      </c>
      <c r="U73">
        <v>0.99</v>
      </c>
      <c r="V73">
        <v>8.8554779999999997</v>
      </c>
      <c r="W73">
        <v>1.43</v>
      </c>
      <c r="X73">
        <v>28.83</v>
      </c>
      <c r="Y73">
        <v>9.6</v>
      </c>
      <c r="Z73">
        <v>9.61</v>
      </c>
      <c r="AA73">
        <v>37.5</v>
      </c>
      <c r="AB73">
        <v>7.5</v>
      </c>
      <c r="AC73">
        <v>12.05</v>
      </c>
      <c r="AD73">
        <v>4</v>
      </c>
      <c r="AE73">
        <v>8</v>
      </c>
      <c r="AF73">
        <v>4</v>
      </c>
      <c r="AG73">
        <v>8.2899999999999991</v>
      </c>
      <c r="AH73">
        <v>18.670000000000002</v>
      </c>
      <c r="AI73">
        <v>18.670000000000002</v>
      </c>
      <c r="AJ73">
        <v>22.14</v>
      </c>
      <c r="AK73">
        <v>21</v>
      </c>
      <c r="AL73">
        <v>9</v>
      </c>
    </row>
    <row r="74" spans="1:38">
      <c r="A74" t="s">
        <v>116</v>
      </c>
      <c r="B74" s="34">
        <v>258.85000000000002</v>
      </c>
      <c r="C74" s="34">
        <v>86.83</v>
      </c>
      <c r="D74" s="93">
        <f t="shared" si="1"/>
        <v>6.66</v>
      </c>
      <c r="E74" s="34">
        <v>0</v>
      </c>
      <c r="F74" s="34"/>
      <c r="G74" s="34"/>
      <c r="H74" s="34"/>
      <c r="I74" s="34"/>
      <c r="J74" s="37">
        <v>0.56000000000000005</v>
      </c>
      <c r="K74" s="37">
        <v>0.56000000000000005</v>
      </c>
      <c r="L74" s="37">
        <v>0.56999999999999995</v>
      </c>
      <c r="M74">
        <v>57.74</v>
      </c>
      <c r="N74">
        <v>270.73</v>
      </c>
      <c r="O74">
        <v>99.74</v>
      </c>
      <c r="P74">
        <v>0.69</v>
      </c>
      <c r="Q74">
        <v>27.57</v>
      </c>
      <c r="R74" s="93">
        <v>1.22</v>
      </c>
      <c r="S74" s="93">
        <v>0</v>
      </c>
      <c r="T74" s="93">
        <v>5.44</v>
      </c>
      <c r="U74">
        <v>0.99</v>
      </c>
      <c r="V74">
        <v>3.6240239999999999</v>
      </c>
      <c r="W74">
        <v>1.43</v>
      </c>
      <c r="X74">
        <v>27.83</v>
      </c>
      <c r="Y74">
        <v>9.26</v>
      </c>
      <c r="Z74">
        <v>9.2799999999999994</v>
      </c>
      <c r="AA74">
        <v>20.73</v>
      </c>
      <c r="AB74">
        <v>4.1399999999999997</v>
      </c>
      <c r="AC74">
        <v>5.71</v>
      </c>
      <c r="AD74">
        <v>2</v>
      </c>
      <c r="AE74">
        <v>5</v>
      </c>
      <c r="AF74">
        <v>2</v>
      </c>
      <c r="AG74">
        <v>8.16</v>
      </c>
      <c r="AH74">
        <v>19.329999999999998</v>
      </c>
      <c r="AI74">
        <v>19.329999999999998</v>
      </c>
      <c r="AJ74">
        <v>23.1</v>
      </c>
      <c r="AK74">
        <v>11</v>
      </c>
      <c r="AL74">
        <v>4</v>
      </c>
    </row>
    <row r="75" spans="1:38">
      <c r="A75" t="s">
        <v>117</v>
      </c>
      <c r="B75" s="34">
        <v>258.85000000000002</v>
      </c>
      <c r="C75" s="34">
        <v>86.83</v>
      </c>
      <c r="D75" s="93">
        <f t="shared" si="1"/>
        <v>0</v>
      </c>
      <c r="E75" s="34">
        <v>0</v>
      </c>
      <c r="F75" s="34"/>
      <c r="G75" s="34"/>
      <c r="H75" s="34"/>
      <c r="I75" s="34"/>
      <c r="J75" s="37">
        <v>0.26</v>
      </c>
      <c r="K75" s="37">
        <v>0.26</v>
      </c>
      <c r="L75" s="37">
        <v>0.27</v>
      </c>
      <c r="M75">
        <v>57.74</v>
      </c>
      <c r="N75">
        <v>270.73</v>
      </c>
      <c r="O75">
        <v>89.86</v>
      </c>
      <c r="P75">
        <v>0.69</v>
      </c>
      <c r="Q75">
        <v>27.82</v>
      </c>
      <c r="R75" s="93">
        <v>0</v>
      </c>
      <c r="S75" s="93">
        <v>0</v>
      </c>
      <c r="T75" s="93">
        <v>0</v>
      </c>
      <c r="U75">
        <v>0.99</v>
      </c>
      <c r="V75">
        <v>0.71116599999999996</v>
      </c>
      <c r="W75">
        <v>1.43</v>
      </c>
      <c r="X75">
        <v>28.33</v>
      </c>
      <c r="Y75">
        <v>9.44</v>
      </c>
      <c r="Z75">
        <v>9.44</v>
      </c>
      <c r="AA75">
        <v>12.82</v>
      </c>
      <c r="AB75">
        <v>2.56</v>
      </c>
      <c r="AC75">
        <v>1.95</v>
      </c>
      <c r="AD75">
        <v>1</v>
      </c>
      <c r="AE75">
        <v>0</v>
      </c>
      <c r="AF75">
        <v>0</v>
      </c>
      <c r="AG75">
        <v>8.31</v>
      </c>
      <c r="AH75">
        <v>36.549999999999997</v>
      </c>
      <c r="AI75">
        <v>36.549999999999997</v>
      </c>
      <c r="AJ75">
        <v>23.1</v>
      </c>
      <c r="AK75">
        <v>7</v>
      </c>
      <c r="AL75">
        <v>3</v>
      </c>
    </row>
    <row r="76" spans="1:38">
      <c r="A76" t="s">
        <v>118</v>
      </c>
      <c r="B76" s="34">
        <v>258.85000000000002</v>
      </c>
      <c r="C76" s="34">
        <v>86.83</v>
      </c>
      <c r="D76" s="93">
        <f t="shared" si="1"/>
        <v>0</v>
      </c>
      <c r="E76" s="34">
        <v>0</v>
      </c>
      <c r="F76" s="34"/>
      <c r="G76" s="34"/>
      <c r="H76" s="34"/>
      <c r="I76" s="34"/>
      <c r="J76" s="37">
        <v>0.09</v>
      </c>
      <c r="K76" s="37">
        <v>0.09</v>
      </c>
      <c r="L76" s="37">
        <v>0.09</v>
      </c>
      <c r="M76">
        <v>57.74</v>
      </c>
      <c r="N76">
        <v>270.73</v>
      </c>
      <c r="O76">
        <v>89.86</v>
      </c>
      <c r="P76">
        <v>0.69</v>
      </c>
      <c r="Q76">
        <v>28.33</v>
      </c>
      <c r="R76" s="93">
        <v>0</v>
      </c>
      <c r="S76" s="93">
        <v>0</v>
      </c>
      <c r="T76" s="93">
        <v>0</v>
      </c>
      <c r="U76">
        <v>0.99</v>
      </c>
      <c r="V76">
        <v>0</v>
      </c>
      <c r="W76">
        <v>1.43</v>
      </c>
      <c r="X76">
        <v>29.43</v>
      </c>
      <c r="Y76">
        <v>9.82</v>
      </c>
      <c r="Z76">
        <v>9.81</v>
      </c>
      <c r="AA76">
        <v>6.41</v>
      </c>
      <c r="AB76">
        <v>1.28</v>
      </c>
      <c r="AC76">
        <v>0.24</v>
      </c>
      <c r="AD76">
        <v>0</v>
      </c>
      <c r="AE76">
        <v>0</v>
      </c>
      <c r="AF76">
        <v>0</v>
      </c>
      <c r="AG76">
        <v>8.34</v>
      </c>
      <c r="AH76">
        <v>35.22</v>
      </c>
      <c r="AI76">
        <v>35.22</v>
      </c>
      <c r="AJ76">
        <v>23.1</v>
      </c>
      <c r="AK76">
        <v>2</v>
      </c>
      <c r="AL76">
        <v>1</v>
      </c>
    </row>
    <row r="77" spans="1:38">
      <c r="A77" t="s">
        <v>119</v>
      </c>
      <c r="B77" s="34">
        <v>258.85000000000002</v>
      </c>
      <c r="C77" s="34">
        <v>86.83</v>
      </c>
      <c r="D77" s="93">
        <f t="shared" si="1"/>
        <v>0</v>
      </c>
      <c r="E77" s="34">
        <v>0</v>
      </c>
      <c r="F77" s="34"/>
      <c r="G77" s="34"/>
      <c r="H77" s="34"/>
      <c r="I77" s="34"/>
      <c r="J77" s="37">
        <v>0</v>
      </c>
      <c r="K77" s="37">
        <v>0</v>
      </c>
      <c r="L77" s="37">
        <v>0</v>
      </c>
      <c r="M77">
        <v>57.74</v>
      </c>
      <c r="N77">
        <v>270.73</v>
      </c>
      <c r="O77">
        <v>89.86</v>
      </c>
      <c r="P77">
        <v>0.69</v>
      </c>
      <c r="Q77">
        <v>33.07</v>
      </c>
      <c r="R77" s="93">
        <v>0</v>
      </c>
      <c r="S77" s="93">
        <v>0</v>
      </c>
      <c r="T77" s="93">
        <v>0</v>
      </c>
      <c r="U77">
        <v>0.99</v>
      </c>
      <c r="V77">
        <v>0</v>
      </c>
      <c r="W77">
        <v>1.43</v>
      </c>
      <c r="X77">
        <v>30.97</v>
      </c>
      <c r="Y77">
        <v>10.33</v>
      </c>
      <c r="Z77">
        <v>10.32</v>
      </c>
      <c r="AA77">
        <v>1.6</v>
      </c>
      <c r="AB77">
        <v>0.32</v>
      </c>
      <c r="AC77">
        <v>0.22</v>
      </c>
      <c r="AD77">
        <v>0</v>
      </c>
      <c r="AE77">
        <v>0</v>
      </c>
      <c r="AF77">
        <v>0</v>
      </c>
      <c r="AG77">
        <v>7.44</v>
      </c>
      <c r="AH77">
        <v>26.55</v>
      </c>
      <c r="AI77">
        <v>26.55</v>
      </c>
      <c r="AJ77">
        <v>24.06</v>
      </c>
      <c r="AK77">
        <v>1</v>
      </c>
      <c r="AL77">
        <v>0</v>
      </c>
    </row>
    <row r="78" spans="1:38">
      <c r="A78" t="s">
        <v>120</v>
      </c>
      <c r="B78" s="34">
        <v>258.85000000000002</v>
      </c>
      <c r="C78" s="34">
        <v>86.83</v>
      </c>
      <c r="D78" s="93">
        <f t="shared" si="1"/>
        <v>0</v>
      </c>
      <c r="E78" s="34">
        <v>0</v>
      </c>
      <c r="F78" s="34"/>
      <c r="G78" s="34"/>
      <c r="H78" s="34"/>
      <c r="I78" s="34"/>
      <c r="J78" s="37">
        <v>0</v>
      </c>
      <c r="K78" s="37">
        <v>0</v>
      </c>
      <c r="L78" s="37">
        <v>0</v>
      </c>
      <c r="M78">
        <v>57.74</v>
      </c>
      <c r="N78">
        <v>270.73</v>
      </c>
      <c r="O78">
        <v>89.86</v>
      </c>
      <c r="P78">
        <v>0.69</v>
      </c>
      <c r="Q78">
        <v>33.61</v>
      </c>
      <c r="R78" s="93">
        <v>0</v>
      </c>
      <c r="S78" s="93">
        <v>0</v>
      </c>
      <c r="T78" s="93">
        <v>0</v>
      </c>
      <c r="U78">
        <v>0.99</v>
      </c>
      <c r="V78">
        <v>0</v>
      </c>
      <c r="W78">
        <v>1.43</v>
      </c>
      <c r="X78">
        <v>37.82</v>
      </c>
      <c r="Y78">
        <v>12.61</v>
      </c>
      <c r="Z78">
        <v>12.61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7.77</v>
      </c>
      <c r="AH78">
        <v>26.85</v>
      </c>
      <c r="AI78">
        <v>26.85</v>
      </c>
      <c r="AJ78">
        <v>24.06</v>
      </c>
      <c r="AK78">
        <v>0</v>
      </c>
      <c r="AL78">
        <v>0</v>
      </c>
    </row>
    <row r="79" spans="1:38">
      <c r="A79" t="s">
        <v>121</v>
      </c>
      <c r="B79" s="34">
        <v>258.85000000000002</v>
      </c>
      <c r="C79" s="34">
        <v>86.83</v>
      </c>
      <c r="D79" s="93">
        <f t="shared" si="1"/>
        <v>0</v>
      </c>
      <c r="E79" s="34">
        <v>0</v>
      </c>
      <c r="F79" s="34"/>
      <c r="G79" s="34"/>
      <c r="H79" s="34"/>
      <c r="I79" s="34"/>
      <c r="J79" s="37">
        <v>0</v>
      </c>
      <c r="K79" s="37">
        <v>0</v>
      </c>
      <c r="L79" s="37">
        <v>0</v>
      </c>
      <c r="M79">
        <v>57.74</v>
      </c>
      <c r="N79">
        <v>270.73</v>
      </c>
      <c r="O79">
        <v>89.86</v>
      </c>
      <c r="P79">
        <v>0.69</v>
      </c>
      <c r="Q79">
        <v>35.729999999999997</v>
      </c>
      <c r="R79" s="93">
        <v>0</v>
      </c>
      <c r="S79" s="93">
        <v>0</v>
      </c>
      <c r="T79" s="93">
        <v>0</v>
      </c>
      <c r="U79">
        <v>0.99</v>
      </c>
      <c r="V79">
        <v>0</v>
      </c>
      <c r="W79">
        <v>1.43</v>
      </c>
      <c r="X79">
        <v>38.83</v>
      </c>
      <c r="Y79">
        <v>12.94</v>
      </c>
      <c r="Z79">
        <v>12.94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8.1</v>
      </c>
      <c r="AH79">
        <v>27.22</v>
      </c>
      <c r="AI79">
        <v>27.22</v>
      </c>
      <c r="AJ79">
        <v>23.1</v>
      </c>
      <c r="AK79">
        <v>0</v>
      </c>
      <c r="AL79">
        <v>0</v>
      </c>
    </row>
    <row r="80" spans="1:38">
      <c r="A80" t="s">
        <v>122</v>
      </c>
      <c r="B80" s="34">
        <v>258.85000000000002</v>
      </c>
      <c r="C80" s="34">
        <v>86.83</v>
      </c>
      <c r="D80" s="93">
        <f t="shared" si="1"/>
        <v>0</v>
      </c>
      <c r="E80" s="34">
        <v>0</v>
      </c>
      <c r="F80" s="34"/>
      <c r="G80" s="34"/>
      <c r="H80" s="34"/>
      <c r="I80" s="34"/>
      <c r="J80" s="37">
        <v>0</v>
      </c>
      <c r="K80" s="37">
        <v>0</v>
      </c>
      <c r="L80" s="37">
        <v>0</v>
      </c>
      <c r="M80">
        <v>57.74</v>
      </c>
      <c r="N80">
        <v>270.73</v>
      </c>
      <c r="O80">
        <v>89.86</v>
      </c>
      <c r="P80">
        <v>0.69</v>
      </c>
      <c r="Q80">
        <v>36.299999999999997</v>
      </c>
      <c r="R80" s="93">
        <v>0</v>
      </c>
      <c r="S80" s="93">
        <v>0</v>
      </c>
      <c r="T80" s="93">
        <v>0</v>
      </c>
      <c r="U80">
        <v>0.99</v>
      </c>
      <c r="V80">
        <v>0</v>
      </c>
      <c r="W80">
        <v>1.43</v>
      </c>
      <c r="X80">
        <v>39.83</v>
      </c>
      <c r="Y80">
        <v>13.26</v>
      </c>
      <c r="Z80">
        <v>13.28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8.44</v>
      </c>
      <c r="AH80">
        <v>27.51</v>
      </c>
      <c r="AI80">
        <v>27.51</v>
      </c>
      <c r="AJ80">
        <v>23.1</v>
      </c>
      <c r="AK80">
        <v>0</v>
      </c>
      <c r="AL80">
        <v>0</v>
      </c>
    </row>
    <row r="81" spans="1:38">
      <c r="A81" t="s">
        <v>123</v>
      </c>
      <c r="B81" s="34">
        <v>258.85000000000002</v>
      </c>
      <c r="C81" s="34">
        <v>86.83</v>
      </c>
      <c r="D81" s="93">
        <f t="shared" si="1"/>
        <v>0</v>
      </c>
      <c r="E81" s="34">
        <v>0</v>
      </c>
      <c r="F81" s="34"/>
      <c r="G81" s="34"/>
      <c r="H81" s="34"/>
      <c r="I81" s="34"/>
      <c r="J81" s="37">
        <v>0</v>
      </c>
      <c r="K81" s="37">
        <v>0</v>
      </c>
      <c r="L81" s="37">
        <v>0</v>
      </c>
      <c r="M81">
        <v>57.74</v>
      </c>
      <c r="N81">
        <v>270.73</v>
      </c>
      <c r="O81">
        <v>89.86</v>
      </c>
      <c r="P81">
        <v>0.69</v>
      </c>
      <c r="Q81">
        <v>36.71</v>
      </c>
      <c r="R81" s="93">
        <v>0</v>
      </c>
      <c r="S81" s="93">
        <v>0</v>
      </c>
      <c r="T81" s="93">
        <v>0</v>
      </c>
      <c r="U81">
        <v>0.99</v>
      </c>
      <c r="V81">
        <v>0</v>
      </c>
      <c r="W81">
        <v>1.43</v>
      </c>
      <c r="X81">
        <v>41.33</v>
      </c>
      <c r="Y81">
        <v>13.78</v>
      </c>
      <c r="Z81">
        <v>13.77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8.75</v>
      </c>
      <c r="AH81">
        <v>41.55</v>
      </c>
      <c r="AI81">
        <v>41.55</v>
      </c>
      <c r="AJ81">
        <v>23.1</v>
      </c>
      <c r="AK81">
        <v>0</v>
      </c>
      <c r="AL81">
        <v>0</v>
      </c>
    </row>
    <row r="82" spans="1:38">
      <c r="A82" t="s">
        <v>124</v>
      </c>
      <c r="B82" s="34">
        <v>258.85000000000002</v>
      </c>
      <c r="C82" s="34">
        <v>86.83</v>
      </c>
      <c r="D82" s="93">
        <f t="shared" si="1"/>
        <v>0</v>
      </c>
      <c r="E82" s="34">
        <v>0</v>
      </c>
      <c r="F82" s="34"/>
      <c r="G82" s="34"/>
      <c r="H82" s="34"/>
      <c r="I82" s="34"/>
      <c r="J82" s="37">
        <v>0</v>
      </c>
      <c r="K82" s="37">
        <v>0</v>
      </c>
      <c r="L82" s="37">
        <v>0</v>
      </c>
      <c r="M82">
        <v>57.74</v>
      </c>
      <c r="N82">
        <v>270.73</v>
      </c>
      <c r="O82">
        <v>89.86</v>
      </c>
      <c r="P82">
        <v>0.69</v>
      </c>
      <c r="Q82">
        <v>36.75</v>
      </c>
      <c r="R82" s="93">
        <v>0</v>
      </c>
      <c r="S82" s="93">
        <v>0</v>
      </c>
      <c r="T82" s="93">
        <v>0</v>
      </c>
      <c r="U82">
        <v>0.99</v>
      </c>
      <c r="V82">
        <v>0</v>
      </c>
      <c r="W82">
        <v>1.43</v>
      </c>
      <c r="X82">
        <v>48.04</v>
      </c>
      <c r="Y82">
        <v>16.02</v>
      </c>
      <c r="Z82">
        <v>16.010000000000002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8.8800000000000008</v>
      </c>
      <c r="AH82">
        <v>43.22</v>
      </c>
      <c r="AI82">
        <v>43.22</v>
      </c>
      <c r="AJ82">
        <v>23.1</v>
      </c>
      <c r="AK82">
        <v>0</v>
      </c>
      <c r="AL82">
        <v>0</v>
      </c>
    </row>
    <row r="83" spans="1:38">
      <c r="A83" t="s">
        <v>125</v>
      </c>
      <c r="B83" s="34">
        <v>258.85000000000002</v>
      </c>
      <c r="C83" s="34">
        <v>86.83</v>
      </c>
      <c r="D83" s="93">
        <f t="shared" si="1"/>
        <v>0</v>
      </c>
      <c r="E83" s="34">
        <v>0</v>
      </c>
      <c r="F83" s="34"/>
      <c r="G83" s="34"/>
      <c r="H83" s="34"/>
      <c r="I83" s="34"/>
      <c r="J83" s="37">
        <v>0</v>
      </c>
      <c r="K83" s="37">
        <v>0</v>
      </c>
      <c r="L83" s="37">
        <v>0</v>
      </c>
      <c r="M83">
        <v>57.74</v>
      </c>
      <c r="N83">
        <v>270.73</v>
      </c>
      <c r="O83">
        <v>89.86</v>
      </c>
      <c r="P83">
        <v>0.69</v>
      </c>
      <c r="Q83">
        <v>41.01</v>
      </c>
      <c r="R83" s="93">
        <v>0</v>
      </c>
      <c r="S83" s="93">
        <v>0</v>
      </c>
      <c r="T83" s="93">
        <v>0</v>
      </c>
      <c r="U83">
        <v>0.99</v>
      </c>
      <c r="V83">
        <v>0</v>
      </c>
      <c r="W83">
        <v>1.39</v>
      </c>
      <c r="X83">
        <v>53.03</v>
      </c>
      <c r="Y83">
        <v>17.66</v>
      </c>
      <c r="Z83">
        <v>17.68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11.75</v>
      </c>
      <c r="AH83">
        <v>43.74</v>
      </c>
      <c r="AI83">
        <v>43.74</v>
      </c>
      <c r="AJ83">
        <v>24.06</v>
      </c>
      <c r="AK83">
        <v>0</v>
      </c>
      <c r="AL83">
        <v>0</v>
      </c>
    </row>
    <row r="84" spans="1:38">
      <c r="A84" t="s">
        <v>126</v>
      </c>
      <c r="B84" s="34">
        <v>258.85000000000002</v>
      </c>
      <c r="C84" s="34">
        <v>86.83</v>
      </c>
      <c r="D84" s="93">
        <f t="shared" si="1"/>
        <v>0</v>
      </c>
      <c r="E84" s="34">
        <v>0</v>
      </c>
      <c r="F84" s="34"/>
      <c r="G84" s="34"/>
      <c r="H84" s="34"/>
      <c r="I84" s="34"/>
      <c r="J84" s="37">
        <v>0</v>
      </c>
      <c r="K84" s="37">
        <v>0</v>
      </c>
      <c r="L84" s="37">
        <v>0</v>
      </c>
      <c r="M84">
        <v>57.74</v>
      </c>
      <c r="N84">
        <v>270.73</v>
      </c>
      <c r="O84">
        <v>89.86</v>
      </c>
      <c r="P84">
        <v>0.69</v>
      </c>
      <c r="Q84">
        <v>41.01</v>
      </c>
      <c r="R84" s="93">
        <v>0</v>
      </c>
      <c r="S84" s="93">
        <v>0</v>
      </c>
      <c r="T84" s="93">
        <v>0</v>
      </c>
      <c r="U84">
        <v>0.99</v>
      </c>
      <c r="V84">
        <v>0</v>
      </c>
      <c r="W84">
        <v>1.39</v>
      </c>
      <c r="X84">
        <v>56.28</v>
      </c>
      <c r="Y84">
        <v>18.75</v>
      </c>
      <c r="Z84">
        <v>18.760000000000002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11.81</v>
      </c>
      <c r="AH84">
        <v>44.44</v>
      </c>
      <c r="AI84">
        <v>44.44</v>
      </c>
      <c r="AJ84">
        <v>24.06</v>
      </c>
      <c r="AK84">
        <v>0</v>
      </c>
      <c r="AL84">
        <v>0</v>
      </c>
    </row>
    <row r="85" spans="1:38">
      <c r="A85" t="s">
        <v>127</v>
      </c>
      <c r="B85" s="34">
        <v>258.85000000000002</v>
      </c>
      <c r="C85" s="34">
        <v>86.83</v>
      </c>
      <c r="D85" s="93">
        <f t="shared" si="1"/>
        <v>0</v>
      </c>
      <c r="E85" s="34">
        <v>0</v>
      </c>
      <c r="F85" s="34"/>
      <c r="G85" s="34"/>
      <c r="H85" s="34"/>
      <c r="I85" s="34"/>
      <c r="J85" s="37">
        <v>0</v>
      </c>
      <c r="K85" s="37">
        <v>0</v>
      </c>
      <c r="L85" s="37">
        <v>0</v>
      </c>
      <c r="M85">
        <v>57.74</v>
      </c>
      <c r="N85">
        <v>270.73</v>
      </c>
      <c r="O85">
        <v>89.86</v>
      </c>
      <c r="P85">
        <v>0.69</v>
      </c>
      <c r="Q85">
        <v>34.11</v>
      </c>
      <c r="R85" s="93">
        <v>0</v>
      </c>
      <c r="S85" s="93">
        <v>0</v>
      </c>
      <c r="T85" s="93">
        <v>0</v>
      </c>
      <c r="U85">
        <v>0.99</v>
      </c>
      <c r="V85">
        <v>0</v>
      </c>
      <c r="W85">
        <v>1.39</v>
      </c>
      <c r="X85">
        <v>58.72</v>
      </c>
      <c r="Y85">
        <v>19.579999999999998</v>
      </c>
      <c r="Z85">
        <v>19.57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11.88</v>
      </c>
      <c r="AH85">
        <v>44.88</v>
      </c>
      <c r="AI85">
        <v>44.88</v>
      </c>
      <c r="AJ85">
        <v>24.06</v>
      </c>
      <c r="AK85">
        <v>0</v>
      </c>
      <c r="AL85">
        <v>0</v>
      </c>
    </row>
    <row r="86" spans="1:38">
      <c r="A86" t="s">
        <v>128</v>
      </c>
      <c r="B86" s="34">
        <v>258.85000000000002</v>
      </c>
      <c r="C86" s="34">
        <v>86.83</v>
      </c>
      <c r="D86" s="93">
        <f t="shared" si="1"/>
        <v>0</v>
      </c>
      <c r="E86" s="34">
        <v>0</v>
      </c>
      <c r="F86" s="34"/>
      <c r="G86" s="34"/>
      <c r="H86" s="34"/>
      <c r="I86" s="34"/>
      <c r="J86" s="37">
        <v>0</v>
      </c>
      <c r="K86" s="37">
        <v>0</v>
      </c>
      <c r="L86" s="37">
        <v>0</v>
      </c>
      <c r="M86">
        <v>57.74</v>
      </c>
      <c r="N86">
        <v>270.73</v>
      </c>
      <c r="O86">
        <v>89.86</v>
      </c>
      <c r="P86">
        <v>0.69</v>
      </c>
      <c r="Q86">
        <v>33.97</v>
      </c>
      <c r="R86" s="93">
        <v>0</v>
      </c>
      <c r="S86" s="93">
        <v>0</v>
      </c>
      <c r="T86" s="93">
        <v>0</v>
      </c>
      <c r="U86">
        <v>0.99</v>
      </c>
      <c r="V86">
        <v>0</v>
      </c>
      <c r="W86">
        <v>1.39</v>
      </c>
      <c r="X86">
        <v>59.73</v>
      </c>
      <c r="Y86">
        <v>19.91</v>
      </c>
      <c r="Z86">
        <v>19.91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12.21</v>
      </c>
      <c r="AH86">
        <v>45.81</v>
      </c>
      <c r="AI86">
        <v>45.81</v>
      </c>
      <c r="AJ86">
        <v>24.06</v>
      </c>
      <c r="AK86">
        <v>0</v>
      </c>
      <c r="AL86">
        <v>0</v>
      </c>
    </row>
    <row r="87" spans="1:38">
      <c r="A87" t="s">
        <v>129</v>
      </c>
      <c r="B87" s="34">
        <v>258.85000000000002</v>
      </c>
      <c r="C87" s="34">
        <v>86.83</v>
      </c>
      <c r="D87" s="93">
        <f t="shared" si="1"/>
        <v>0</v>
      </c>
      <c r="E87" s="34">
        <v>0</v>
      </c>
      <c r="F87" s="34"/>
      <c r="G87" s="34"/>
      <c r="H87" s="34"/>
      <c r="I87" s="34"/>
      <c r="J87" s="37">
        <v>0</v>
      </c>
      <c r="K87" s="37">
        <v>0</v>
      </c>
      <c r="L87" s="37">
        <v>0</v>
      </c>
      <c r="M87">
        <v>57.74</v>
      </c>
      <c r="N87">
        <v>270.73</v>
      </c>
      <c r="O87">
        <v>89.86</v>
      </c>
      <c r="P87">
        <v>0.69</v>
      </c>
      <c r="Q87">
        <v>34</v>
      </c>
      <c r="R87" s="93">
        <v>0</v>
      </c>
      <c r="S87" s="93">
        <v>0</v>
      </c>
      <c r="T87" s="93">
        <v>0</v>
      </c>
      <c r="U87">
        <v>0.99</v>
      </c>
      <c r="V87">
        <v>0</v>
      </c>
      <c r="W87">
        <v>1.39</v>
      </c>
      <c r="X87">
        <v>60.76</v>
      </c>
      <c r="Y87">
        <v>20.260000000000002</v>
      </c>
      <c r="Z87">
        <v>20.25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12.51</v>
      </c>
      <c r="AH87">
        <v>47.01</v>
      </c>
      <c r="AI87">
        <v>47.01</v>
      </c>
      <c r="AJ87">
        <v>24.06</v>
      </c>
      <c r="AK87">
        <v>0</v>
      </c>
      <c r="AL87">
        <v>0</v>
      </c>
    </row>
    <row r="88" spans="1:38">
      <c r="A88" t="s">
        <v>130</v>
      </c>
      <c r="B88" s="34">
        <v>258.85000000000002</v>
      </c>
      <c r="C88" s="34">
        <v>86.83</v>
      </c>
      <c r="D88" s="93">
        <f t="shared" si="1"/>
        <v>0</v>
      </c>
      <c r="E88" s="34">
        <v>0</v>
      </c>
      <c r="F88" s="34"/>
      <c r="G88" s="34"/>
      <c r="H88" s="34"/>
      <c r="I88" s="34"/>
      <c r="J88" s="37">
        <v>0</v>
      </c>
      <c r="K88" s="37">
        <v>0</v>
      </c>
      <c r="L88" s="37">
        <v>0</v>
      </c>
      <c r="M88">
        <v>57.74</v>
      </c>
      <c r="N88">
        <v>270.73</v>
      </c>
      <c r="O88">
        <v>89.86</v>
      </c>
      <c r="P88">
        <v>0.69</v>
      </c>
      <c r="Q88">
        <v>34.18</v>
      </c>
      <c r="R88" s="93">
        <v>0</v>
      </c>
      <c r="S88" s="93">
        <v>0</v>
      </c>
      <c r="T88" s="93">
        <v>0</v>
      </c>
      <c r="U88">
        <v>0.99</v>
      </c>
      <c r="V88">
        <v>0</v>
      </c>
      <c r="W88">
        <v>1.39</v>
      </c>
      <c r="X88">
        <v>62.78</v>
      </c>
      <c r="Y88">
        <v>20.91</v>
      </c>
      <c r="Z88">
        <v>20.93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13.18</v>
      </c>
      <c r="AH88">
        <v>48.29</v>
      </c>
      <c r="AI88">
        <v>48.29</v>
      </c>
      <c r="AJ88">
        <v>24.06</v>
      </c>
      <c r="AK88">
        <v>0</v>
      </c>
      <c r="AL88">
        <v>0</v>
      </c>
    </row>
    <row r="89" spans="1:38">
      <c r="A89" t="s">
        <v>131</v>
      </c>
      <c r="B89" s="34">
        <v>258.85000000000002</v>
      </c>
      <c r="C89" s="34">
        <v>86.83</v>
      </c>
      <c r="D89" s="93">
        <f t="shared" si="1"/>
        <v>0</v>
      </c>
      <c r="E89" s="34">
        <v>0</v>
      </c>
      <c r="F89" s="34"/>
      <c r="G89" s="34"/>
      <c r="H89" s="34"/>
      <c r="I89" s="34"/>
      <c r="J89" s="37">
        <v>0</v>
      </c>
      <c r="K89" s="37">
        <v>0</v>
      </c>
      <c r="L89" s="37">
        <v>0</v>
      </c>
      <c r="M89">
        <v>57.74</v>
      </c>
      <c r="N89">
        <v>270.73</v>
      </c>
      <c r="O89">
        <v>89.86</v>
      </c>
      <c r="P89">
        <v>0.69</v>
      </c>
      <c r="Q89">
        <v>33.6</v>
      </c>
      <c r="R89" s="93">
        <v>0</v>
      </c>
      <c r="S89" s="93">
        <v>0</v>
      </c>
      <c r="T89" s="93">
        <v>0</v>
      </c>
      <c r="U89">
        <v>0.99</v>
      </c>
      <c r="V89">
        <v>0</v>
      </c>
      <c r="W89">
        <v>1.39</v>
      </c>
      <c r="X89">
        <v>68.239999999999995</v>
      </c>
      <c r="Y89">
        <v>22.75</v>
      </c>
      <c r="Z89">
        <v>22.74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13.14</v>
      </c>
      <c r="AH89">
        <v>35.22</v>
      </c>
      <c r="AI89">
        <v>35.22</v>
      </c>
      <c r="AJ89">
        <v>24.06</v>
      </c>
      <c r="AK89">
        <v>0</v>
      </c>
      <c r="AL89">
        <v>0</v>
      </c>
    </row>
    <row r="90" spans="1:38">
      <c r="A90" t="s">
        <v>132</v>
      </c>
      <c r="B90" s="34">
        <v>258.85000000000002</v>
      </c>
      <c r="C90" s="34">
        <v>86.83</v>
      </c>
      <c r="D90" s="93">
        <f t="shared" si="1"/>
        <v>0</v>
      </c>
      <c r="E90" s="34">
        <v>0</v>
      </c>
      <c r="F90" s="34"/>
      <c r="G90" s="34"/>
      <c r="H90" s="34"/>
      <c r="I90" s="34"/>
      <c r="J90" s="37">
        <v>0</v>
      </c>
      <c r="K90" s="37">
        <v>0</v>
      </c>
      <c r="L90" s="37">
        <v>0</v>
      </c>
      <c r="M90">
        <v>57.74</v>
      </c>
      <c r="N90">
        <v>270.73</v>
      </c>
      <c r="O90">
        <v>89.86</v>
      </c>
      <c r="P90">
        <v>0.69</v>
      </c>
      <c r="Q90">
        <v>34.29</v>
      </c>
      <c r="R90" s="93">
        <v>0</v>
      </c>
      <c r="S90" s="93">
        <v>0</v>
      </c>
      <c r="T90" s="93">
        <v>0</v>
      </c>
      <c r="U90">
        <v>0.99</v>
      </c>
      <c r="V90">
        <v>0</v>
      </c>
      <c r="W90">
        <v>1.39</v>
      </c>
      <c r="X90">
        <v>69.08</v>
      </c>
      <c r="Y90">
        <v>23.03</v>
      </c>
      <c r="Z90">
        <v>23.03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13.44</v>
      </c>
      <c r="AH90">
        <v>36.619999999999997</v>
      </c>
      <c r="AI90">
        <v>36.619999999999997</v>
      </c>
      <c r="AJ90">
        <v>24.06</v>
      </c>
      <c r="AK90">
        <v>0</v>
      </c>
      <c r="AL90">
        <v>0</v>
      </c>
    </row>
    <row r="91" spans="1:38">
      <c r="A91" t="s">
        <v>133</v>
      </c>
      <c r="B91" s="34">
        <v>224.51</v>
      </c>
      <c r="C91" s="34">
        <v>56.43</v>
      </c>
      <c r="D91" s="93">
        <f t="shared" si="1"/>
        <v>0</v>
      </c>
      <c r="E91" s="34">
        <v>0</v>
      </c>
      <c r="F91" s="34"/>
      <c r="G91" s="34"/>
      <c r="H91" s="34"/>
      <c r="I91" s="34"/>
      <c r="J91" s="37">
        <v>0</v>
      </c>
      <c r="K91" s="37">
        <v>0</v>
      </c>
      <c r="L91" s="37">
        <v>0</v>
      </c>
      <c r="M91">
        <v>47.17</v>
      </c>
      <c r="N91">
        <v>270.73</v>
      </c>
      <c r="O91">
        <v>89.86</v>
      </c>
      <c r="P91">
        <v>0.69</v>
      </c>
      <c r="Q91">
        <v>27.45</v>
      </c>
      <c r="R91" s="93">
        <v>0</v>
      </c>
      <c r="S91" s="93">
        <v>0</v>
      </c>
      <c r="T91" s="93">
        <v>0</v>
      </c>
      <c r="U91">
        <v>0.95</v>
      </c>
      <c r="V91">
        <v>0</v>
      </c>
      <c r="W91">
        <v>1.39</v>
      </c>
      <c r="X91">
        <v>82.12</v>
      </c>
      <c r="Y91">
        <v>27.37</v>
      </c>
      <c r="Z91">
        <v>27.37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13.75</v>
      </c>
      <c r="AH91">
        <v>37.14</v>
      </c>
      <c r="AI91">
        <v>37.14</v>
      </c>
      <c r="AJ91">
        <v>23.1</v>
      </c>
      <c r="AK91">
        <v>0</v>
      </c>
      <c r="AL91">
        <v>0</v>
      </c>
    </row>
    <row r="92" spans="1:38">
      <c r="A92" t="s">
        <v>134</v>
      </c>
      <c r="B92" s="34">
        <v>224.51</v>
      </c>
      <c r="C92" s="34">
        <v>75.36</v>
      </c>
      <c r="D92" s="93">
        <f t="shared" si="1"/>
        <v>0</v>
      </c>
      <c r="E92" s="34">
        <v>0</v>
      </c>
      <c r="F92" s="34"/>
      <c r="G92" s="34"/>
      <c r="H92" s="34"/>
      <c r="I92" s="34"/>
      <c r="J92" s="37">
        <v>0</v>
      </c>
      <c r="K92" s="37">
        <v>0</v>
      </c>
      <c r="L92" s="37">
        <v>0</v>
      </c>
      <c r="M92">
        <v>33.020000000000003</v>
      </c>
      <c r="N92">
        <v>270.73</v>
      </c>
      <c r="O92">
        <v>89.86</v>
      </c>
      <c r="P92">
        <v>0.69</v>
      </c>
      <c r="Q92">
        <v>27.06</v>
      </c>
      <c r="R92" s="93">
        <v>0</v>
      </c>
      <c r="S92" s="93">
        <v>0</v>
      </c>
      <c r="T92" s="93">
        <v>0</v>
      </c>
      <c r="U92">
        <v>0.95</v>
      </c>
      <c r="V92">
        <v>0</v>
      </c>
      <c r="W92">
        <v>1.39</v>
      </c>
      <c r="X92">
        <v>82.59</v>
      </c>
      <c r="Y92">
        <v>27.53</v>
      </c>
      <c r="Z92">
        <v>27.53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14.1</v>
      </c>
      <c r="AH92">
        <v>37.47</v>
      </c>
      <c r="AI92">
        <v>37.47</v>
      </c>
      <c r="AJ92">
        <v>23.1</v>
      </c>
      <c r="AK92">
        <v>0</v>
      </c>
      <c r="AL92">
        <v>0</v>
      </c>
    </row>
    <row r="93" spans="1:38">
      <c r="A93" t="s">
        <v>135</v>
      </c>
      <c r="B93" s="34">
        <v>224.51</v>
      </c>
      <c r="C93" s="34">
        <v>56.43</v>
      </c>
      <c r="D93" s="93">
        <f t="shared" si="1"/>
        <v>0</v>
      </c>
      <c r="E93" s="34">
        <v>0</v>
      </c>
      <c r="F93" s="34"/>
      <c r="G93" s="34"/>
      <c r="H93" s="34"/>
      <c r="I93" s="34"/>
      <c r="J93" s="37">
        <v>0</v>
      </c>
      <c r="K93" s="37">
        <v>0</v>
      </c>
      <c r="L93" s="37">
        <v>0</v>
      </c>
      <c r="M93">
        <v>33.020000000000003</v>
      </c>
      <c r="N93">
        <v>270.73</v>
      </c>
      <c r="O93">
        <v>89.86</v>
      </c>
      <c r="P93">
        <v>0.69</v>
      </c>
      <c r="Q93">
        <v>26.88</v>
      </c>
      <c r="R93" s="93">
        <v>0</v>
      </c>
      <c r="S93" s="93">
        <v>0</v>
      </c>
      <c r="T93" s="93">
        <v>0</v>
      </c>
      <c r="U93">
        <v>0.95</v>
      </c>
      <c r="V93">
        <v>0</v>
      </c>
      <c r="W93">
        <v>1.39</v>
      </c>
      <c r="X93">
        <v>37.5</v>
      </c>
      <c r="Y93">
        <v>12.5</v>
      </c>
      <c r="Z93">
        <v>12.5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14.4</v>
      </c>
      <c r="AH93">
        <v>38.58</v>
      </c>
      <c r="AI93">
        <v>38.58</v>
      </c>
      <c r="AJ93">
        <v>23.1</v>
      </c>
      <c r="AK93">
        <v>0</v>
      </c>
      <c r="AL93">
        <v>0</v>
      </c>
    </row>
    <row r="94" spans="1:38">
      <c r="A94" t="s">
        <v>136</v>
      </c>
      <c r="B94" s="34">
        <v>224.51</v>
      </c>
      <c r="C94" s="34">
        <v>56.43</v>
      </c>
      <c r="D94" s="93">
        <f t="shared" si="1"/>
        <v>0</v>
      </c>
      <c r="E94" s="34">
        <v>0</v>
      </c>
      <c r="F94" s="34"/>
      <c r="G94" s="34"/>
      <c r="H94" s="34"/>
      <c r="I94" s="34"/>
      <c r="J94" s="37">
        <v>0</v>
      </c>
      <c r="K94" s="37">
        <v>0</v>
      </c>
      <c r="L94" s="37">
        <v>0</v>
      </c>
      <c r="M94">
        <v>33.020000000000003</v>
      </c>
      <c r="N94">
        <v>270.73</v>
      </c>
      <c r="O94">
        <v>89.86</v>
      </c>
      <c r="P94">
        <v>0.69</v>
      </c>
      <c r="Q94">
        <v>25.19</v>
      </c>
      <c r="R94" s="93">
        <v>0</v>
      </c>
      <c r="S94" s="93">
        <v>0</v>
      </c>
      <c r="T94" s="93">
        <v>0</v>
      </c>
      <c r="U94">
        <v>0.95</v>
      </c>
      <c r="V94">
        <v>0</v>
      </c>
      <c r="W94">
        <v>1.39</v>
      </c>
      <c r="X94">
        <v>39.5</v>
      </c>
      <c r="Y94">
        <v>13.16</v>
      </c>
      <c r="Z94">
        <v>13.17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13.84</v>
      </c>
      <c r="AH94">
        <v>39.72</v>
      </c>
      <c r="AI94">
        <v>39.72</v>
      </c>
      <c r="AJ94">
        <v>23.1</v>
      </c>
      <c r="AK94">
        <v>0</v>
      </c>
      <c r="AL94">
        <v>0</v>
      </c>
    </row>
    <row r="95" spans="1:38">
      <c r="A95" t="s">
        <v>137</v>
      </c>
      <c r="B95" s="34">
        <v>164.6</v>
      </c>
      <c r="C95" s="34">
        <v>32.729999999999997</v>
      </c>
      <c r="D95" s="93">
        <f t="shared" si="1"/>
        <v>0</v>
      </c>
      <c r="E95" s="34">
        <v>0</v>
      </c>
      <c r="F95" s="34"/>
      <c r="G95" s="34"/>
      <c r="H95" s="34"/>
      <c r="I95" s="34"/>
      <c r="J95" s="37">
        <v>0</v>
      </c>
      <c r="K95" s="37">
        <v>0</v>
      </c>
      <c r="L95" s="37">
        <v>0</v>
      </c>
      <c r="M95">
        <v>33.020000000000003</v>
      </c>
      <c r="N95">
        <v>270.73</v>
      </c>
      <c r="O95">
        <v>89.86</v>
      </c>
      <c r="P95">
        <v>0.69</v>
      </c>
      <c r="Q95">
        <v>24.86</v>
      </c>
      <c r="R95" s="93">
        <v>0</v>
      </c>
      <c r="S95" s="93">
        <v>0</v>
      </c>
      <c r="T95" s="93">
        <v>0</v>
      </c>
      <c r="U95">
        <v>0.95</v>
      </c>
      <c r="V95">
        <v>0</v>
      </c>
      <c r="W95">
        <v>1.39</v>
      </c>
      <c r="X95">
        <v>40.83</v>
      </c>
      <c r="Y95">
        <v>13.6</v>
      </c>
      <c r="Z95">
        <v>13.61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10.9</v>
      </c>
      <c r="AH95">
        <v>31.2</v>
      </c>
      <c r="AI95">
        <v>31.2</v>
      </c>
      <c r="AJ95">
        <v>23.1</v>
      </c>
      <c r="AK95">
        <v>0</v>
      </c>
      <c r="AL95">
        <v>0</v>
      </c>
    </row>
    <row r="96" spans="1:38">
      <c r="A96" t="s">
        <v>138</v>
      </c>
      <c r="B96" s="34">
        <v>164.6</v>
      </c>
      <c r="C96" s="34">
        <v>32.729999999999997</v>
      </c>
      <c r="D96" s="93">
        <f t="shared" si="1"/>
        <v>0</v>
      </c>
      <c r="E96" s="34">
        <v>0</v>
      </c>
      <c r="F96" s="34"/>
      <c r="G96" s="34"/>
      <c r="H96" s="34"/>
      <c r="I96" s="34"/>
      <c r="J96" s="37">
        <v>0</v>
      </c>
      <c r="K96" s="37">
        <v>0</v>
      </c>
      <c r="L96" s="37">
        <v>0</v>
      </c>
      <c r="M96">
        <v>33.020000000000003</v>
      </c>
      <c r="N96">
        <v>270.73</v>
      </c>
      <c r="O96">
        <v>89.86</v>
      </c>
      <c r="P96">
        <v>0.69</v>
      </c>
      <c r="Q96">
        <v>24.92</v>
      </c>
      <c r="R96" s="93">
        <v>0</v>
      </c>
      <c r="S96" s="93">
        <v>0</v>
      </c>
      <c r="T96" s="93">
        <v>0</v>
      </c>
      <c r="U96">
        <v>0.95</v>
      </c>
      <c r="V96">
        <v>0</v>
      </c>
      <c r="W96">
        <v>1.39</v>
      </c>
      <c r="X96">
        <v>42.5</v>
      </c>
      <c r="Y96">
        <v>14.16</v>
      </c>
      <c r="Z96">
        <v>14.17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11.21</v>
      </c>
      <c r="AH96">
        <v>32.909999999999997</v>
      </c>
      <c r="AI96">
        <v>32.909999999999997</v>
      </c>
      <c r="AJ96">
        <v>24.06</v>
      </c>
      <c r="AK96">
        <v>0</v>
      </c>
      <c r="AL96">
        <v>0</v>
      </c>
    </row>
    <row r="97" spans="1:50">
      <c r="A97" t="s">
        <v>139</v>
      </c>
      <c r="B97" s="34">
        <v>164.6</v>
      </c>
      <c r="C97" s="34">
        <v>32.729999999999997</v>
      </c>
      <c r="D97" s="93">
        <f t="shared" si="1"/>
        <v>0</v>
      </c>
      <c r="E97" s="34">
        <v>0</v>
      </c>
      <c r="F97" s="34"/>
      <c r="G97" s="34"/>
      <c r="H97" s="34"/>
      <c r="I97" s="34"/>
      <c r="J97" s="37">
        <v>0</v>
      </c>
      <c r="K97" s="37">
        <v>0</v>
      </c>
      <c r="L97" s="37">
        <v>0</v>
      </c>
      <c r="M97">
        <v>33.020000000000003</v>
      </c>
      <c r="N97">
        <v>270.73</v>
      </c>
      <c r="O97">
        <v>89.86</v>
      </c>
      <c r="P97">
        <v>0.69</v>
      </c>
      <c r="Q97">
        <v>24.08</v>
      </c>
      <c r="R97" s="93">
        <v>0</v>
      </c>
      <c r="S97" s="93">
        <v>0</v>
      </c>
      <c r="T97" s="93">
        <v>0</v>
      </c>
      <c r="U97">
        <v>0.95</v>
      </c>
      <c r="V97">
        <v>0</v>
      </c>
      <c r="W97">
        <v>1.39</v>
      </c>
      <c r="X97">
        <v>44.94</v>
      </c>
      <c r="Y97">
        <v>14.98</v>
      </c>
      <c r="Z97">
        <v>14.98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11.88</v>
      </c>
      <c r="AH97">
        <v>33.450000000000003</v>
      </c>
      <c r="AI97">
        <v>33.450000000000003</v>
      </c>
      <c r="AJ97">
        <v>24.06</v>
      </c>
      <c r="AK97">
        <v>0</v>
      </c>
      <c r="AL97">
        <v>0</v>
      </c>
    </row>
    <row r="98" spans="1:50">
      <c r="A98" t="s">
        <v>140</v>
      </c>
      <c r="B98" s="34">
        <v>164.6</v>
      </c>
      <c r="C98" s="34">
        <v>51.66</v>
      </c>
      <c r="D98" s="93">
        <f t="shared" si="1"/>
        <v>0</v>
      </c>
      <c r="E98" s="34">
        <v>0</v>
      </c>
      <c r="F98" s="34"/>
      <c r="G98" s="34"/>
      <c r="H98" s="34"/>
      <c r="I98" s="34"/>
      <c r="J98" s="37">
        <v>0</v>
      </c>
      <c r="K98" s="37">
        <v>0</v>
      </c>
      <c r="L98" s="37">
        <v>0</v>
      </c>
      <c r="M98">
        <v>33.020000000000003</v>
      </c>
      <c r="N98">
        <v>270.73</v>
      </c>
      <c r="O98">
        <v>89.86</v>
      </c>
      <c r="P98">
        <v>0.69</v>
      </c>
      <c r="Q98">
        <v>23.28</v>
      </c>
      <c r="R98" s="93">
        <v>0</v>
      </c>
      <c r="S98" s="93">
        <v>0</v>
      </c>
      <c r="T98" s="93">
        <v>0</v>
      </c>
      <c r="U98">
        <v>0.95</v>
      </c>
      <c r="V98">
        <v>0</v>
      </c>
      <c r="W98">
        <v>1.39</v>
      </c>
      <c r="X98">
        <v>45.88</v>
      </c>
      <c r="Y98">
        <v>15.3</v>
      </c>
      <c r="Z98">
        <v>15.29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12.55</v>
      </c>
      <c r="AH98">
        <v>33.67</v>
      </c>
      <c r="AI98">
        <v>33.67</v>
      </c>
      <c r="AJ98">
        <v>24.06</v>
      </c>
      <c r="AK98">
        <v>0</v>
      </c>
      <c r="AL98">
        <v>0</v>
      </c>
    </row>
    <row r="99" spans="1:50">
      <c r="A99" t="s">
        <v>141</v>
      </c>
      <c r="B99" s="34">
        <f>SUM(B3:B98)/4000</f>
        <v>4.7262349999999982</v>
      </c>
      <c r="C99" s="34">
        <f t="shared" ref="C99:P99" si="2">SUM(C3:C98)/4000</f>
        <v>1.6560574999999993</v>
      </c>
      <c r="D99" s="93">
        <f t="shared" ref="D99" si="3">SUM(D3:D98)/4000</f>
        <v>0.94616000000000011</v>
      </c>
      <c r="E99" s="34">
        <f>SUM(E3:E98)/4000</f>
        <v>0</v>
      </c>
      <c r="F99" s="34">
        <f t="shared" ref="F99:I99" si="4">SUM(F3:F98)/4000</f>
        <v>0</v>
      </c>
      <c r="G99" s="34">
        <f t="shared" si="4"/>
        <v>0</v>
      </c>
      <c r="H99" s="34">
        <f t="shared" si="4"/>
        <v>0</v>
      </c>
      <c r="I99" s="34">
        <f t="shared" si="4"/>
        <v>0</v>
      </c>
      <c r="J99" s="37">
        <f t="shared" si="2"/>
        <v>9.8434999999999995E-2</v>
      </c>
      <c r="K99" s="37">
        <f t="shared" si="2"/>
        <v>9.8434999999999995E-2</v>
      </c>
      <c r="L99" s="37">
        <f t="shared" si="2"/>
        <v>0.10090249999999995</v>
      </c>
      <c r="M99">
        <f t="shared" si="2"/>
        <v>1.1824849999999987</v>
      </c>
      <c r="N99">
        <f t="shared" si="2"/>
        <v>5.9108124999999916</v>
      </c>
      <c r="O99">
        <f t="shared" si="2"/>
        <v>1.8167374999999961</v>
      </c>
      <c r="P99">
        <f t="shared" si="2"/>
        <v>1.623999999999997E-2</v>
      </c>
      <c r="Q99">
        <f t="shared" ref="Q99:AF99" si="5">SUM(Q3:Q98)/4000</f>
        <v>0.54018749999999993</v>
      </c>
      <c r="R99" s="93">
        <f t="shared" si="5"/>
        <v>0.32190250000000004</v>
      </c>
      <c r="S99" s="93">
        <f t="shared" si="5"/>
        <v>0.29994250000000006</v>
      </c>
      <c r="T99" s="93">
        <f t="shared" si="5"/>
        <v>0.32431500000000008</v>
      </c>
      <c r="U99">
        <f t="shared" si="5"/>
        <v>2.3199999999999995E-2</v>
      </c>
      <c r="V99">
        <f t="shared" si="5"/>
        <v>0.91722634849999995</v>
      </c>
      <c r="W99">
        <f t="shared" si="5"/>
        <v>3.325000000000005E-2</v>
      </c>
      <c r="X99">
        <f t="shared" si="5"/>
        <v>0.86936999999999998</v>
      </c>
      <c r="Y99">
        <f t="shared" si="5"/>
        <v>0.28973499999999985</v>
      </c>
      <c r="Z99">
        <f t="shared" si="5"/>
        <v>0.2898024999999998</v>
      </c>
      <c r="AA99">
        <f t="shared" si="5"/>
        <v>1.6437649999999999</v>
      </c>
      <c r="AB99">
        <f t="shared" si="5"/>
        <v>0.32874749999999997</v>
      </c>
      <c r="AC99">
        <f t="shared" si="5"/>
        <v>0.60874250000000008</v>
      </c>
      <c r="AD99">
        <f t="shared" si="5"/>
        <v>0.31277249999999995</v>
      </c>
      <c r="AE99">
        <f t="shared" si="5"/>
        <v>0.62575000000000003</v>
      </c>
      <c r="AF99">
        <f t="shared" si="5"/>
        <v>0.3125</v>
      </c>
      <c r="AG99">
        <f t="shared" ref="AG99:AM99" si="6">SUM(AG3:AG98)/4000</f>
        <v>0.21903749999999983</v>
      </c>
      <c r="AH99">
        <f t="shared" si="6"/>
        <v>0.62352499999999966</v>
      </c>
      <c r="AI99">
        <f t="shared" si="6"/>
        <v>0.62352499999999966</v>
      </c>
      <c r="AJ99">
        <f t="shared" si="6"/>
        <v>0.37898499999999968</v>
      </c>
      <c r="AK99">
        <f t="shared" si="6"/>
        <v>1.2969999999999999</v>
      </c>
      <c r="AL99">
        <f t="shared" si="6"/>
        <v>0.55300000000000005</v>
      </c>
      <c r="AM99">
        <f t="shared" si="6"/>
        <v>0</v>
      </c>
    </row>
    <row r="101" spans="1:50">
      <c r="A101" t="s">
        <v>282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1</v>
      </c>
      <c r="AC101">
        <v>1</v>
      </c>
      <c r="AD101" s="149">
        <v>1</v>
      </c>
      <c r="AE101" s="149">
        <v>1</v>
      </c>
      <c r="AF101" s="149">
        <v>1</v>
      </c>
      <c r="AG101" s="66">
        <v>1</v>
      </c>
      <c r="AH101" s="66">
        <v>1</v>
      </c>
      <c r="AI101" s="66">
        <v>1</v>
      </c>
      <c r="AJ101" s="149">
        <v>0</v>
      </c>
      <c r="AK101" s="149">
        <v>1</v>
      </c>
      <c r="AL101" s="149">
        <v>1</v>
      </c>
      <c r="AM101" s="149">
        <v>0</v>
      </c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</row>
    <row r="102" spans="1:50">
      <c r="A102" t="s">
        <v>285</v>
      </c>
      <c r="J102">
        <v>0</v>
      </c>
      <c r="K102">
        <v>0</v>
      </c>
      <c r="L102">
        <v>0</v>
      </c>
      <c r="M102">
        <v>1</v>
      </c>
      <c r="N102">
        <v>1</v>
      </c>
      <c r="O102">
        <v>1</v>
      </c>
      <c r="P102">
        <v>1</v>
      </c>
      <c r="Q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66">
        <v>0</v>
      </c>
      <c r="AH102" s="66">
        <v>0</v>
      </c>
      <c r="AI102" s="66">
        <v>0</v>
      </c>
      <c r="AJ102">
        <v>1</v>
      </c>
      <c r="AK102">
        <v>0</v>
      </c>
      <c r="AL102">
        <v>0</v>
      </c>
      <c r="AM102">
        <v>0</v>
      </c>
    </row>
    <row r="103" spans="1:50" s="35" customFormat="1">
      <c r="A103" s="35" t="s">
        <v>145</v>
      </c>
      <c r="B103" s="34"/>
      <c r="C103" s="34"/>
      <c r="D103" s="34"/>
      <c r="E103" s="34"/>
      <c r="F103" s="34"/>
      <c r="G103" s="34"/>
      <c r="H103" s="34"/>
      <c r="I103" s="34"/>
      <c r="J103" s="37">
        <v>0</v>
      </c>
      <c r="K103" s="37">
        <v>0</v>
      </c>
      <c r="L103" s="37">
        <v>1</v>
      </c>
      <c r="M103" s="35">
        <v>0</v>
      </c>
      <c r="N103" s="35">
        <v>0</v>
      </c>
      <c r="O103" s="35">
        <v>0</v>
      </c>
      <c r="P103" s="35">
        <v>0</v>
      </c>
      <c r="Q103" s="35">
        <v>1</v>
      </c>
      <c r="U103" s="35">
        <v>0</v>
      </c>
      <c r="V103" s="35">
        <v>0</v>
      </c>
      <c r="W103" s="35">
        <v>0</v>
      </c>
      <c r="X103" s="35">
        <v>1</v>
      </c>
      <c r="Y103" s="35">
        <v>0</v>
      </c>
      <c r="Z103" s="35">
        <v>0</v>
      </c>
      <c r="AA103" s="35">
        <v>1</v>
      </c>
      <c r="AB103" s="35">
        <v>0</v>
      </c>
      <c r="AC103" s="35">
        <v>1</v>
      </c>
      <c r="AD103" s="35">
        <v>0</v>
      </c>
      <c r="AE103">
        <v>0</v>
      </c>
      <c r="AF103" s="35">
        <v>0</v>
      </c>
      <c r="AG103" s="66">
        <v>1</v>
      </c>
      <c r="AH103" s="66">
        <v>0</v>
      </c>
      <c r="AI103" s="66">
        <v>1</v>
      </c>
      <c r="AJ103" s="35">
        <v>1</v>
      </c>
      <c r="AK103" s="35">
        <v>1</v>
      </c>
      <c r="AL103" s="35">
        <v>0</v>
      </c>
      <c r="AM103" s="35">
        <v>0</v>
      </c>
    </row>
    <row r="104" spans="1:50" s="35" customFormat="1">
      <c r="A104" s="35" t="s">
        <v>146</v>
      </c>
      <c r="B104" s="34"/>
      <c r="C104" s="34"/>
      <c r="D104" s="34"/>
      <c r="E104" s="34"/>
      <c r="F104" s="34"/>
      <c r="G104" s="34"/>
      <c r="H104" s="34"/>
      <c r="I104" s="34"/>
      <c r="J104" s="37">
        <v>0</v>
      </c>
      <c r="K104" s="37">
        <v>1</v>
      </c>
      <c r="L104" s="37">
        <v>0</v>
      </c>
      <c r="M104" s="35">
        <v>0</v>
      </c>
      <c r="N104" s="35">
        <v>0</v>
      </c>
      <c r="O104" s="35">
        <v>1</v>
      </c>
      <c r="P104" s="35">
        <v>0</v>
      </c>
      <c r="Q104" s="35">
        <v>0</v>
      </c>
      <c r="U104" s="35">
        <v>0</v>
      </c>
      <c r="V104" s="35">
        <v>0</v>
      </c>
      <c r="W104" s="35">
        <v>0</v>
      </c>
      <c r="X104" s="35">
        <v>0</v>
      </c>
      <c r="Y104" s="35">
        <v>1</v>
      </c>
      <c r="Z104" s="35">
        <v>0</v>
      </c>
      <c r="AA104" s="35">
        <v>0</v>
      </c>
      <c r="AB104" s="35">
        <v>1</v>
      </c>
      <c r="AC104" s="35">
        <v>0</v>
      </c>
      <c r="AD104" s="35">
        <v>1</v>
      </c>
      <c r="AE104">
        <v>0</v>
      </c>
      <c r="AF104" s="35">
        <v>1</v>
      </c>
      <c r="AG104" s="66">
        <v>0</v>
      </c>
      <c r="AH104" s="66">
        <v>1</v>
      </c>
      <c r="AI104" s="66">
        <v>0</v>
      </c>
      <c r="AJ104" s="35">
        <v>0</v>
      </c>
      <c r="AK104" s="35">
        <v>0</v>
      </c>
      <c r="AL104" s="35">
        <v>1</v>
      </c>
      <c r="AM104" s="35">
        <v>0</v>
      </c>
    </row>
    <row r="105" spans="1:50" s="35" customFormat="1">
      <c r="A105" s="35" t="s">
        <v>149</v>
      </c>
      <c r="B105" s="34"/>
      <c r="C105" s="34"/>
      <c r="D105" s="34"/>
      <c r="E105" s="34"/>
      <c r="F105" s="34"/>
      <c r="G105" s="34"/>
      <c r="H105" s="34"/>
      <c r="I105" s="34"/>
      <c r="J105" s="37">
        <v>1</v>
      </c>
      <c r="K105" s="37">
        <v>0</v>
      </c>
      <c r="L105" s="37">
        <v>0</v>
      </c>
      <c r="M105" s="35">
        <v>1</v>
      </c>
      <c r="N105" s="35">
        <v>1</v>
      </c>
      <c r="O105" s="35">
        <v>0</v>
      </c>
      <c r="P105" s="35">
        <v>1</v>
      </c>
      <c r="Q105" s="35">
        <v>0</v>
      </c>
      <c r="U105" s="35">
        <v>1</v>
      </c>
      <c r="V105" s="35">
        <v>1</v>
      </c>
      <c r="W105" s="35">
        <v>1</v>
      </c>
      <c r="X105" s="35">
        <v>0</v>
      </c>
      <c r="Y105" s="35">
        <v>0</v>
      </c>
      <c r="Z105" s="35">
        <v>1</v>
      </c>
      <c r="AA105" s="35">
        <v>0</v>
      </c>
      <c r="AB105" s="35">
        <v>0</v>
      </c>
      <c r="AC105" s="35">
        <v>0</v>
      </c>
      <c r="AD105" s="35">
        <v>0</v>
      </c>
      <c r="AE105" s="35">
        <v>1</v>
      </c>
      <c r="AF105" s="35">
        <v>0</v>
      </c>
      <c r="AG105" s="35">
        <v>0</v>
      </c>
      <c r="AH105" s="35">
        <v>0</v>
      </c>
      <c r="AI105" s="35">
        <v>0</v>
      </c>
      <c r="AJ105" s="35">
        <v>0</v>
      </c>
      <c r="AK105" s="35">
        <v>0</v>
      </c>
      <c r="AL105" s="35">
        <v>0</v>
      </c>
      <c r="AM105" s="35">
        <v>0</v>
      </c>
    </row>
    <row r="106" spans="1:50" s="35" customFormat="1">
      <c r="A106" s="35" t="s">
        <v>148</v>
      </c>
      <c r="B106" s="34"/>
      <c r="C106" s="34"/>
      <c r="D106" s="34"/>
      <c r="E106" s="34"/>
      <c r="F106" s="34"/>
      <c r="G106" s="34"/>
      <c r="H106" s="34"/>
      <c r="I106" s="34"/>
      <c r="J106" s="37">
        <v>0</v>
      </c>
      <c r="K106" s="37">
        <v>0</v>
      </c>
      <c r="L106" s="37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>
        <v>0</v>
      </c>
      <c r="AF106" s="35">
        <v>0</v>
      </c>
      <c r="AG106" s="35">
        <v>0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5">
        <v>0</v>
      </c>
    </row>
    <row r="107" spans="1:50" s="35" customFormat="1">
      <c r="A107" s="35" t="s">
        <v>147</v>
      </c>
      <c r="B107" s="34"/>
      <c r="C107" s="34"/>
      <c r="D107" s="34"/>
      <c r="E107" s="34"/>
      <c r="F107" s="34"/>
      <c r="G107" s="34"/>
      <c r="H107" s="34"/>
      <c r="I107" s="34"/>
      <c r="J107" s="37">
        <v>0</v>
      </c>
      <c r="K107" s="37">
        <v>0</v>
      </c>
      <c r="L107" s="37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</row>
    <row r="108" spans="1:50" s="35" customFormat="1">
      <c r="A108" s="35" t="s">
        <v>271</v>
      </c>
      <c r="B108" s="34"/>
      <c r="C108" s="34"/>
      <c r="D108" s="34"/>
      <c r="E108" s="34"/>
      <c r="F108" s="34"/>
      <c r="G108" s="34"/>
      <c r="H108" s="34"/>
      <c r="I108" s="34"/>
      <c r="J108" s="37">
        <v>0</v>
      </c>
      <c r="K108" s="37">
        <v>0</v>
      </c>
      <c r="L108" s="37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</row>
    <row r="109" spans="1:50">
      <c r="A109" s="35" t="s">
        <v>142</v>
      </c>
      <c r="J109">
        <f t="shared" ref="J109" si="7">SUM(J103:J108)</f>
        <v>1</v>
      </c>
      <c r="K109">
        <f t="shared" ref="K109" si="8">SUM(K103:K108)</f>
        <v>1</v>
      </c>
      <c r="L109">
        <f t="shared" ref="L109" si="9">SUM(L103:L108)</f>
        <v>1</v>
      </c>
      <c r="M109">
        <f t="shared" ref="M109:P109" si="10">SUM(M103:M108)</f>
        <v>1</v>
      </c>
      <c r="N109">
        <f t="shared" si="10"/>
        <v>1</v>
      </c>
      <c r="O109">
        <f t="shared" si="10"/>
        <v>1</v>
      </c>
      <c r="P109">
        <f t="shared" si="10"/>
        <v>1</v>
      </c>
      <c r="Q109">
        <f t="shared" ref="Q109:AF109" si="11">SUM(Q103:Q108)</f>
        <v>1</v>
      </c>
      <c r="U109">
        <f t="shared" si="11"/>
        <v>1</v>
      </c>
      <c r="V109">
        <f t="shared" si="11"/>
        <v>1</v>
      </c>
      <c r="W109">
        <f t="shared" si="11"/>
        <v>1</v>
      </c>
      <c r="X109">
        <f t="shared" si="11"/>
        <v>1</v>
      </c>
      <c r="Y109">
        <f t="shared" si="11"/>
        <v>1</v>
      </c>
      <c r="Z109">
        <f t="shared" si="11"/>
        <v>1</v>
      </c>
      <c r="AA109">
        <f t="shared" si="11"/>
        <v>1</v>
      </c>
      <c r="AB109">
        <f t="shared" si="11"/>
        <v>1</v>
      </c>
      <c r="AC109">
        <f t="shared" si="11"/>
        <v>1</v>
      </c>
      <c r="AD109">
        <f t="shared" si="11"/>
        <v>1</v>
      </c>
      <c r="AE109">
        <f t="shared" si="11"/>
        <v>1</v>
      </c>
      <c r="AF109">
        <f t="shared" si="11"/>
        <v>1</v>
      </c>
      <c r="AG109">
        <f t="shared" ref="AG109:AM109" si="12">SUM(AG103:AG108)</f>
        <v>1</v>
      </c>
      <c r="AH109">
        <f t="shared" si="12"/>
        <v>1</v>
      </c>
      <c r="AI109">
        <f t="shared" si="12"/>
        <v>1</v>
      </c>
      <c r="AJ109">
        <f t="shared" si="12"/>
        <v>1</v>
      </c>
      <c r="AK109">
        <f t="shared" si="12"/>
        <v>1</v>
      </c>
      <c r="AL109">
        <f t="shared" si="12"/>
        <v>1</v>
      </c>
      <c r="AM109">
        <f t="shared" si="12"/>
        <v>0</v>
      </c>
    </row>
    <row r="112" spans="1:50">
      <c r="A112">
        <v>1</v>
      </c>
      <c r="B112">
        <v>2</v>
      </c>
      <c r="C112">
        <v>3</v>
      </c>
      <c r="D112">
        <v>4</v>
      </c>
      <c r="E112">
        <v>5</v>
      </c>
      <c r="F112">
        <v>6</v>
      </c>
      <c r="G112">
        <v>7</v>
      </c>
      <c r="H112">
        <v>8</v>
      </c>
      <c r="I112">
        <v>9</v>
      </c>
      <c r="J112">
        <v>10</v>
      </c>
      <c r="K112">
        <v>11</v>
      </c>
      <c r="L112">
        <v>12</v>
      </c>
      <c r="M112">
        <v>13</v>
      </c>
      <c r="N112">
        <v>14</v>
      </c>
      <c r="O112">
        <v>15</v>
      </c>
      <c r="P112">
        <v>16</v>
      </c>
      <c r="Q112">
        <v>17</v>
      </c>
      <c r="R112">
        <v>18</v>
      </c>
      <c r="S112">
        <v>19</v>
      </c>
      <c r="T112">
        <v>20</v>
      </c>
      <c r="U112">
        <v>21</v>
      </c>
      <c r="V112">
        <v>22</v>
      </c>
      <c r="W112">
        <v>23</v>
      </c>
      <c r="X112">
        <v>24</v>
      </c>
      <c r="Y112">
        <v>25</v>
      </c>
      <c r="Z112">
        <v>26</v>
      </c>
      <c r="AA112">
        <v>27</v>
      </c>
      <c r="AB112">
        <v>28</v>
      </c>
      <c r="AC112">
        <v>29</v>
      </c>
      <c r="AD112">
        <v>30</v>
      </c>
      <c r="AE112">
        <v>31</v>
      </c>
      <c r="AF112">
        <v>32</v>
      </c>
      <c r="AG112">
        <v>33</v>
      </c>
      <c r="AH112">
        <v>34</v>
      </c>
      <c r="AI112">
        <v>35</v>
      </c>
      <c r="AJ112">
        <v>36</v>
      </c>
      <c r="AK112">
        <v>37</v>
      </c>
      <c r="AL112">
        <v>38</v>
      </c>
      <c r="AM112">
        <v>39</v>
      </c>
    </row>
    <row r="115" spans="33:35">
      <c r="AG115" s="153"/>
      <c r="AH115" s="153"/>
      <c r="AI115" s="153"/>
    </row>
    <row r="116" spans="33:35">
      <c r="AG116" s="153"/>
      <c r="AH116" s="153"/>
      <c r="AI116" s="15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5"/>
  <cols>
    <col min="1" max="1" width="11.7109375" bestFit="1" customWidth="1"/>
    <col min="2" max="2" width="14.7109375" customWidth="1"/>
  </cols>
  <sheetData>
    <row r="1" spans="1:2">
      <c r="A1" s="30">
        <f>Allocation_SG!A1</f>
        <v>45335</v>
      </c>
      <c r="B1" t="s">
        <v>351</v>
      </c>
    </row>
    <row r="2" spans="1:2">
      <c r="A2" s="25" t="s">
        <v>44</v>
      </c>
    </row>
    <row r="3" spans="1:2">
      <c r="A3" t="s">
        <v>45</v>
      </c>
    </row>
    <row r="4" spans="1:2">
      <c r="A4" t="s">
        <v>46</v>
      </c>
    </row>
    <row r="5" spans="1:2">
      <c r="A5" t="s">
        <v>47</v>
      </c>
    </row>
    <row r="6" spans="1:2">
      <c r="A6" t="s">
        <v>48</v>
      </c>
    </row>
    <row r="7" spans="1:2">
      <c r="A7" t="s">
        <v>49</v>
      </c>
    </row>
    <row r="8" spans="1:2">
      <c r="A8" t="s">
        <v>50</v>
      </c>
    </row>
    <row r="9" spans="1:2">
      <c r="A9" t="s">
        <v>51</v>
      </c>
    </row>
    <row r="10" spans="1:2">
      <c r="A10" t="s">
        <v>52</v>
      </c>
    </row>
    <row r="11" spans="1:2">
      <c r="A11" t="s">
        <v>53</v>
      </c>
    </row>
    <row r="12" spans="1:2">
      <c r="A12" t="s">
        <v>54</v>
      </c>
    </row>
    <row r="13" spans="1:2">
      <c r="A13" t="s">
        <v>55</v>
      </c>
    </row>
    <row r="14" spans="1:2">
      <c r="A14" t="s">
        <v>56</v>
      </c>
    </row>
    <row r="15" spans="1:2">
      <c r="A15" t="s">
        <v>57</v>
      </c>
    </row>
    <row r="16" spans="1:2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3">
      <c r="A97" t="s">
        <v>139</v>
      </c>
    </row>
    <row r="98" spans="1:13">
      <c r="A98" t="s">
        <v>140</v>
      </c>
    </row>
    <row r="99" spans="1:13">
      <c r="A99" t="s">
        <v>141</v>
      </c>
      <c r="B99">
        <f t="shared" ref="B99:C99" si="0">SUM(B3:B98)/4000</f>
        <v>0</v>
      </c>
      <c r="C99">
        <f t="shared" si="0"/>
        <v>0</v>
      </c>
      <c r="D99">
        <f t="shared" ref="D99:G99" si="1">SUM(D3:D98)/4000</f>
        <v>0</v>
      </c>
      <c r="E99">
        <f t="shared" si="1"/>
        <v>0</v>
      </c>
      <c r="F99">
        <f t="shared" si="1"/>
        <v>0</v>
      </c>
      <c r="G99">
        <f t="shared" si="1"/>
        <v>0</v>
      </c>
    </row>
    <row r="101" spans="1:13">
      <c r="A101" t="s">
        <v>282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13">
      <c r="A102" t="s">
        <v>285</v>
      </c>
      <c r="B102">
        <v>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13">
      <c r="A103" s="66" t="s">
        <v>145</v>
      </c>
      <c r="B103" s="66">
        <v>0</v>
      </c>
      <c r="C103" s="66">
        <v>0</v>
      </c>
      <c r="D103" s="66">
        <v>0</v>
      </c>
      <c r="E103" s="66">
        <v>0</v>
      </c>
      <c r="F103" s="66">
        <v>0</v>
      </c>
      <c r="G103" s="66">
        <v>0</v>
      </c>
    </row>
    <row r="104" spans="1:13">
      <c r="A104" s="66" t="s">
        <v>146</v>
      </c>
      <c r="B104" s="66">
        <v>0</v>
      </c>
      <c r="C104" s="66">
        <v>0</v>
      </c>
      <c r="D104" s="66">
        <v>0</v>
      </c>
      <c r="E104" s="66">
        <v>0</v>
      </c>
      <c r="F104" s="66">
        <v>0</v>
      </c>
      <c r="G104" s="66">
        <v>0</v>
      </c>
    </row>
    <row r="105" spans="1:13">
      <c r="A105" s="66" t="s">
        <v>149</v>
      </c>
      <c r="B105" s="66">
        <v>0</v>
      </c>
      <c r="C105" s="66">
        <v>0</v>
      </c>
      <c r="D105" s="66">
        <v>0</v>
      </c>
      <c r="E105" s="66">
        <v>0</v>
      </c>
      <c r="F105" s="66">
        <v>0</v>
      </c>
      <c r="G105" s="66">
        <v>0</v>
      </c>
    </row>
    <row r="106" spans="1:13">
      <c r="A106" s="66" t="s">
        <v>148</v>
      </c>
      <c r="B106" s="66">
        <v>0</v>
      </c>
      <c r="C106" s="66">
        <v>0</v>
      </c>
      <c r="D106" s="66">
        <v>0</v>
      </c>
      <c r="E106" s="66">
        <v>0</v>
      </c>
      <c r="F106" s="66">
        <v>0</v>
      </c>
      <c r="G106" s="66">
        <v>0</v>
      </c>
    </row>
    <row r="107" spans="1:13">
      <c r="A107" s="66" t="s">
        <v>147</v>
      </c>
      <c r="B107" s="66">
        <v>0</v>
      </c>
      <c r="C107" s="66">
        <v>0</v>
      </c>
      <c r="D107" s="66">
        <v>0</v>
      </c>
      <c r="E107" s="66">
        <v>0</v>
      </c>
      <c r="F107" s="66">
        <v>0</v>
      </c>
      <c r="G107" s="66">
        <v>0</v>
      </c>
    </row>
    <row r="108" spans="1:13">
      <c r="A108" s="66" t="s">
        <v>271</v>
      </c>
      <c r="B108" s="66">
        <v>1</v>
      </c>
      <c r="C108" s="66">
        <v>0</v>
      </c>
      <c r="D108" s="66">
        <v>0</v>
      </c>
      <c r="E108" s="66">
        <v>0</v>
      </c>
      <c r="F108" s="66">
        <v>0</v>
      </c>
      <c r="G108" s="66">
        <v>0</v>
      </c>
    </row>
    <row r="109" spans="1:13">
      <c r="A109" s="38" t="s">
        <v>142</v>
      </c>
      <c r="B109" s="38">
        <f>SUM(B103:B108)</f>
        <v>1</v>
      </c>
      <c r="C109" s="38">
        <f t="shared" ref="C109" si="2">SUM(C103:C108)</f>
        <v>0</v>
      </c>
      <c r="D109" s="38">
        <f t="shared" ref="D109" si="3">SUM(D103:D108)</f>
        <v>0</v>
      </c>
      <c r="E109" s="38">
        <f t="shared" ref="E109" si="4">SUM(E103:E108)</f>
        <v>0</v>
      </c>
      <c r="F109" s="38">
        <f t="shared" ref="F109" si="5">SUM(F103:F108)</f>
        <v>0</v>
      </c>
      <c r="G109" s="38">
        <f t="shared" ref="G109" si="6">SUM(G103:G108)</f>
        <v>0</v>
      </c>
    </row>
    <row r="111" spans="1:13">
      <c r="B111" s="66">
        <v>0</v>
      </c>
      <c r="C111" s="66">
        <v>1</v>
      </c>
      <c r="D111" s="66">
        <v>2</v>
      </c>
      <c r="E111" s="66">
        <v>3</v>
      </c>
      <c r="F111" s="66">
        <v>4</v>
      </c>
      <c r="G111" s="66">
        <v>5</v>
      </c>
      <c r="H111" s="66">
        <v>6</v>
      </c>
      <c r="I111" s="66">
        <v>7</v>
      </c>
      <c r="J111" s="66">
        <v>8</v>
      </c>
      <c r="K111" s="66">
        <v>9</v>
      </c>
      <c r="L111" s="66">
        <v>10</v>
      </c>
      <c r="M111" s="6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3" activePane="bottomRight" state="frozen"/>
      <selection sqref="A1:XFD1048576"/>
      <selection pane="topRight" sqref="A1:XFD1048576"/>
      <selection pane="bottomLeft" sqref="A1:XFD1048576"/>
      <selection pane="bottomRight" activeCell="DM3" sqref="DM2:DM3"/>
    </sheetView>
  </sheetViews>
  <sheetFormatPr defaultRowHeight="15"/>
  <cols>
    <col min="1" max="1" width="12" customWidth="1"/>
  </cols>
  <sheetData>
    <row r="1" spans="1:117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19"/>
      <c r="AS2" s="165"/>
      <c r="AT2" s="165"/>
      <c r="AU2" s="165"/>
      <c r="AV2" s="165"/>
      <c r="AW2" s="165"/>
      <c r="AX2" s="165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269.53066135920017</v>
      </c>
      <c r="L3">
        <v>3.8499435751541018</v>
      </c>
      <c r="M3">
        <v>33.69053308363457</v>
      </c>
      <c r="N3">
        <v>28.882385156303972</v>
      </c>
      <c r="O3">
        <v>20.210915041160593</v>
      </c>
      <c r="P3">
        <v>23.890104342129209</v>
      </c>
      <c r="Q3">
        <v>3.84955648371532</v>
      </c>
      <c r="R3">
        <v>11.549708983890953</v>
      </c>
      <c r="S3">
        <v>6.740983577673167</v>
      </c>
      <c r="T3">
        <v>0</v>
      </c>
      <c r="U3">
        <v>59.789703653047553</v>
      </c>
      <c r="V3">
        <v>4.809956549232159</v>
      </c>
      <c r="W3">
        <v>11.548627598760651</v>
      </c>
      <c r="X3">
        <v>40.888215509452209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0.8136377817614967</v>
      </c>
      <c r="AF3">
        <v>5.9214336227180535</v>
      </c>
      <c r="AG3">
        <v>29.076077824399999</v>
      </c>
      <c r="AH3">
        <v>0</v>
      </c>
      <c r="AI3">
        <v>0</v>
      </c>
      <c r="AJ3">
        <v>0</v>
      </c>
      <c r="AK3">
        <v>23.071789232151303</v>
      </c>
      <c r="AL3">
        <v>1.0013731997418243</v>
      </c>
      <c r="AM3">
        <v>0</v>
      </c>
      <c r="AN3">
        <v>0</v>
      </c>
      <c r="AO3">
        <v>0</v>
      </c>
      <c r="AP3">
        <v>0.75818222261806123</v>
      </c>
      <c r="AQ3">
        <v>0</v>
      </c>
      <c r="AR3">
        <v>2.3338236999999991</v>
      </c>
      <c r="AS3">
        <v>10.464154998215879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592.6717674949615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269.53066135920017</v>
      </c>
      <c r="L4">
        <v>3.8499435751541018</v>
      </c>
      <c r="M4">
        <v>33.69053308363457</v>
      </c>
      <c r="N4">
        <v>28.882385156303972</v>
      </c>
      <c r="O4">
        <v>20.210915041160593</v>
      </c>
      <c r="P4">
        <v>23.890104342129209</v>
      </c>
      <c r="Q4">
        <v>3.84955648371532</v>
      </c>
      <c r="R4">
        <v>11.549708983890953</v>
      </c>
      <c r="S4">
        <v>6.740983577673167</v>
      </c>
      <c r="T4">
        <v>0</v>
      </c>
      <c r="U4">
        <v>59.789703653047553</v>
      </c>
      <c r="V4">
        <v>4.809956549232159</v>
      </c>
      <c r="W4">
        <v>11.548627598760651</v>
      </c>
      <c r="X4">
        <v>35.618786308258279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0.8136377817614967</v>
      </c>
      <c r="AF4">
        <v>5.9214336227180535</v>
      </c>
      <c r="AG4">
        <v>29.076077824399999</v>
      </c>
      <c r="AH4">
        <v>0</v>
      </c>
      <c r="AI4">
        <v>0</v>
      </c>
      <c r="AJ4">
        <v>0</v>
      </c>
      <c r="AK4">
        <v>23.071789232151303</v>
      </c>
      <c r="AL4">
        <v>1.0013731997418243</v>
      </c>
      <c r="AM4">
        <v>0</v>
      </c>
      <c r="AN4">
        <v>0</v>
      </c>
      <c r="AO4">
        <v>0</v>
      </c>
      <c r="AP4">
        <v>0.75818222261806123</v>
      </c>
      <c r="AQ4">
        <v>0</v>
      </c>
      <c r="AR4">
        <v>16.336765899999996</v>
      </c>
      <c r="AS4">
        <v>10.464154998215879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601.40528049376746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269.53066135920017</v>
      </c>
      <c r="L5">
        <v>3.8499435751541018</v>
      </c>
      <c r="M5">
        <v>33.69053308363457</v>
      </c>
      <c r="N5">
        <v>28.882385156303972</v>
      </c>
      <c r="O5">
        <v>20.210915041160593</v>
      </c>
      <c r="P5">
        <v>23.890104342129209</v>
      </c>
      <c r="Q5">
        <v>3.84955648371532</v>
      </c>
      <c r="R5">
        <v>11.549708983890953</v>
      </c>
      <c r="S5">
        <v>6.740983577673167</v>
      </c>
      <c r="T5">
        <v>0</v>
      </c>
      <c r="U5">
        <v>59.789703653047553</v>
      </c>
      <c r="V5">
        <v>4.809956549232159</v>
      </c>
      <c r="W5">
        <v>11.548627598760651</v>
      </c>
      <c r="X5">
        <v>35.618786308258279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0.8136377817614967</v>
      </c>
      <c r="AF5">
        <v>5.9214336227180535</v>
      </c>
      <c r="AG5">
        <v>29.076077824399999</v>
      </c>
      <c r="AH5">
        <v>0</v>
      </c>
      <c r="AI5">
        <v>0</v>
      </c>
      <c r="AJ5">
        <v>0</v>
      </c>
      <c r="AK5">
        <v>23.071789232151303</v>
      </c>
      <c r="AL5">
        <v>1.0013731997418243</v>
      </c>
      <c r="AM5">
        <v>0</v>
      </c>
      <c r="AN5">
        <v>0</v>
      </c>
      <c r="AO5">
        <v>0</v>
      </c>
      <c r="AP5">
        <v>0.75818222261806123</v>
      </c>
      <c r="AQ5">
        <v>0</v>
      </c>
      <c r="AR5">
        <v>16.336765899999996</v>
      </c>
      <c r="AS5">
        <v>10.464154998215879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601.40528049376746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269.53066135920017</v>
      </c>
      <c r="L6">
        <v>3.8499435751541018</v>
      </c>
      <c r="M6">
        <v>33.69053308363457</v>
      </c>
      <c r="N6">
        <v>28.882385156303972</v>
      </c>
      <c r="O6">
        <v>20.210915041160593</v>
      </c>
      <c r="P6">
        <v>23.890104342129209</v>
      </c>
      <c r="Q6">
        <v>3.84955648371532</v>
      </c>
      <c r="R6">
        <v>11.549708983890953</v>
      </c>
      <c r="S6">
        <v>6.740983577673167</v>
      </c>
      <c r="T6">
        <v>0</v>
      </c>
      <c r="U6">
        <v>59.789703653047553</v>
      </c>
      <c r="V6">
        <v>4.809956549232159</v>
      </c>
      <c r="W6">
        <v>11.548627598760651</v>
      </c>
      <c r="X6">
        <v>35.618786308258279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0.8136377817614967</v>
      </c>
      <c r="AF6">
        <v>5.9214336227180535</v>
      </c>
      <c r="AG6">
        <v>29.076077824399999</v>
      </c>
      <c r="AH6">
        <v>0</v>
      </c>
      <c r="AI6">
        <v>0</v>
      </c>
      <c r="AJ6">
        <v>0</v>
      </c>
      <c r="AK6">
        <v>23.071789232151303</v>
      </c>
      <c r="AL6">
        <v>1.0013731997418243</v>
      </c>
      <c r="AM6">
        <v>0</v>
      </c>
      <c r="AN6">
        <v>0</v>
      </c>
      <c r="AO6">
        <v>0</v>
      </c>
      <c r="AP6">
        <v>0.75818222261806123</v>
      </c>
      <c r="AQ6">
        <v>0</v>
      </c>
      <c r="AR6">
        <v>1.8670591356884048</v>
      </c>
      <c r="AS6">
        <v>10.464154998215879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586.93557372945577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269.53066135920017</v>
      </c>
      <c r="L7">
        <v>3.8499435751541018</v>
      </c>
      <c r="M7">
        <v>33.69053308363457</v>
      </c>
      <c r="N7">
        <v>28.882385156303972</v>
      </c>
      <c r="O7">
        <v>20.210915041160593</v>
      </c>
      <c r="P7">
        <v>23.890104342129209</v>
      </c>
      <c r="Q7">
        <v>3.84955648371532</v>
      </c>
      <c r="R7">
        <v>11.549708983890953</v>
      </c>
      <c r="S7">
        <v>6.740983577673167</v>
      </c>
      <c r="T7">
        <v>0</v>
      </c>
      <c r="U7">
        <v>59.789703653047553</v>
      </c>
      <c r="V7">
        <v>4.809956549232159</v>
      </c>
      <c r="W7">
        <v>11.548627598760651</v>
      </c>
      <c r="X7">
        <v>35.618786308258279</v>
      </c>
      <c r="Y7">
        <v>0</v>
      </c>
      <c r="Z7">
        <v>2.7567100165454534</v>
      </c>
      <c r="AA7">
        <v>0</v>
      </c>
      <c r="AB7">
        <v>0</v>
      </c>
      <c r="AC7">
        <v>0</v>
      </c>
      <c r="AD7">
        <v>0</v>
      </c>
      <c r="AE7">
        <v>0.8136377817614967</v>
      </c>
      <c r="AF7">
        <v>5.9214336227180535</v>
      </c>
      <c r="AG7">
        <v>29.076077824399999</v>
      </c>
      <c r="AH7">
        <v>0</v>
      </c>
      <c r="AI7">
        <v>0</v>
      </c>
      <c r="AJ7">
        <v>0</v>
      </c>
      <c r="AK7">
        <v>23.071789232151303</v>
      </c>
      <c r="AL7">
        <v>1.0013731997418243</v>
      </c>
      <c r="AM7">
        <v>0</v>
      </c>
      <c r="AN7">
        <v>0</v>
      </c>
      <c r="AO7">
        <v>0</v>
      </c>
      <c r="AP7">
        <v>0.75818222261806123</v>
      </c>
      <c r="AQ7">
        <v>0</v>
      </c>
      <c r="AR7">
        <v>0.93352956784420238</v>
      </c>
      <c r="AS7">
        <v>10.464154998215879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588.75875417815701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269.53066135920017</v>
      </c>
      <c r="L8">
        <v>3.8499435751541018</v>
      </c>
      <c r="M8">
        <v>33.69053308363457</v>
      </c>
      <c r="N8">
        <v>28.882385156303972</v>
      </c>
      <c r="O8">
        <v>20.210915041160593</v>
      </c>
      <c r="P8">
        <v>23.890104342129209</v>
      </c>
      <c r="Q8">
        <v>3.84955648371532</v>
      </c>
      <c r="R8">
        <v>11.549708983890953</v>
      </c>
      <c r="S8">
        <v>6.740983577673167</v>
      </c>
      <c r="T8">
        <v>0</v>
      </c>
      <c r="U8">
        <v>59.789703653047553</v>
      </c>
      <c r="V8">
        <v>4.809956549232159</v>
      </c>
      <c r="W8">
        <v>11.548627598760651</v>
      </c>
      <c r="X8">
        <v>35.618786308258279</v>
      </c>
      <c r="Y8">
        <v>0</v>
      </c>
      <c r="Z8">
        <v>2.7567100165454534</v>
      </c>
      <c r="AA8">
        <v>0</v>
      </c>
      <c r="AB8">
        <v>0</v>
      </c>
      <c r="AC8">
        <v>0</v>
      </c>
      <c r="AD8">
        <v>0</v>
      </c>
      <c r="AE8">
        <v>0.8136377817614967</v>
      </c>
      <c r="AF8">
        <v>5.9214336227180535</v>
      </c>
      <c r="AG8">
        <v>29.076077824399999</v>
      </c>
      <c r="AH8">
        <v>0</v>
      </c>
      <c r="AI8">
        <v>0</v>
      </c>
      <c r="AJ8">
        <v>0</v>
      </c>
      <c r="AK8">
        <v>23.071789232151303</v>
      </c>
      <c r="AL8">
        <v>1.0013731997418243</v>
      </c>
      <c r="AM8">
        <v>0</v>
      </c>
      <c r="AN8">
        <v>0</v>
      </c>
      <c r="AO8">
        <v>0</v>
      </c>
      <c r="AP8">
        <v>0.75818222261806123</v>
      </c>
      <c r="AQ8">
        <v>0</v>
      </c>
      <c r="AR8">
        <v>0.93352956784420238</v>
      </c>
      <c r="AS8">
        <v>10.464154998215879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588.75875417815701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269.53066135920017</v>
      </c>
      <c r="L9">
        <v>3.8499435751541018</v>
      </c>
      <c r="M9">
        <v>33.69053308363457</v>
      </c>
      <c r="N9">
        <v>28.882385156303972</v>
      </c>
      <c r="O9">
        <v>20.210915041160593</v>
      </c>
      <c r="P9">
        <v>23.890104342129209</v>
      </c>
      <c r="Q9">
        <v>3.84955648371532</v>
      </c>
      <c r="R9">
        <v>11.549708983890953</v>
      </c>
      <c r="S9">
        <v>6.740983577673167</v>
      </c>
      <c r="T9">
        <v>0</v>
      </c>
      <c r="U9">
        <v>59.789703653047553</v>
      </c>
      <c r="V9">
        <v>4.809956549232159</v>
      </c>
      <c r="W9">
        <v>11.548627598760651</v>
      </c>
      <c r="X9">
        <v>35.618786308258279</v>
      </c>
      <c r="Y9">
        <v>0</v>
      </c>
      <c r="Z9">
        <v>2.7567100165454534</v>
      </c>
      <c r="AA9">
        <v>0</v>
      </c>
      <c r="AB9">
        <v>0</v>
      </c>
      <c r="AC9">
        <v>0</v>
      </c>
      <c r="AD9">
        <v>0</v>
      </c>
      <c r="AE9">
        <v>0.8136377817614967</v>
      </c>
      <c r="AF9">
        <v>5.9214336227180535</v>
      </c>
      <c r="AG9">
        <v>29.076077824399999</v>
      </c>
      <c r="AH9">
        <v>0</v>
      </c>
      <c r="AI9">
        <v>0</v>
      </c>
      <c r="AJ9">
        <v>0</v>
      </c>
      <c r="AK9">
        <v>23.071789232151303</v>
      </c>
      <c r="AL9">
        <v>1.0013731997418243</v>
      </c>
      <c r="AM9">
        <v>0</v>
      </c>
      <c r="AN9">
        <v>0</v>
      </c>
      <c r="AO9">
        <v>0</v>
      </c>
      <c r="AP9">
        <v>0</v>
      </c>
      <c r="AQ9">
        <v>0</v>
      </c>
      <c r="AR9">
        <v>0.93352956784420238</v>
      </c>
      <c r="AS9">
        <v>1.9904641394588165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579.52688109678184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269.53066135920017</v>
      </c>
      <c r="L10">
        <v>3.8499435751541018</v>
      </c>
      <c r="M10">
        <v>33.69053308363457</v>
      </c>
      <c r="N10">
        <v>28.882385156303972</v>
      </c>
      <c r="O10">
        <v>20.210915041160593</v>
      </c>
      <c r="P10">
        <v>23.890104342129209</v>
      </c>
      <c r="Q10">
        <v>3.84955648371532</v>
      </c>
      <c r="R10">
        <v>11.549708983890953</v>
      </c>
      <c r="S10">
        <v>6.740983577673167</v>
      </c>
      <c r="T10">
        <v>0</v>
      </c>
      <c r="U10">
        <v>59.789703653047553</v>
      </c>
      <c r="V10">
        <v>4.809956549232159</v>
      </c>
      <c r="W10">
        <v>11.548627598760651</v>
      </c>
      <c r="X10">
        <v>35.618786308258279</v>
      </c>
      <c r="Y10">
        <v>0</v>
      </c>
      <c r="Z10">
        <v>2.7567100165454534</v>
      </c>
      <c r="AA10">
        <v>0</v>
      </c>
      <c r="AB10">
        <v>0</v>
      </c>
      <c r="AC10">
        <v>0</v>
      </c>
      <c r="AD10">
        <v>0</v>
      </c>
      <c r="AE10">
        <v>0.8136377817614967</v>
      </c>
      <c r="AF10">
        <v>5.9214336227180535</v>
      </c>
      <c r="AG10">
        <v>29.076077824399999</v>
      </c>
      <c r="AH10">
        <v>0</v>
      </c>
      <c r="AI10">
        <v>0</v>
      </c>
      <c r="AJ10">
        <v>0</v>
      </c>
      <c r="AK10">
        <v>23.071789232151303</v>
      </c>
      <c r="AL10">
        <v>1.0013731997418243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0.93352956784420238</v>
      </c>
      <c r="AS10">
        <v>1.9904641394588165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579.52688109678184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269.53066135920017</v>
      </c>
      <c r="L11">
        <v>3.8499435751541018</v>
      </c>
      <c r="M11">
        <v>33.69053308363457</v>
      </c>
      <c r="N11">
        <v>28.882385156303972</v>
      </c>
      <c r="O11">
        <v>20.210915041160593</v>
      </c>
      <c r="P11">
        <v>23.890104342129209</v>
      </c>
      <c r="Q11">
        <v>3.84955648371532</v>
      </c>
      <c r="R11">
        <v>11.549708983890953</v>
      </c>
      <c r="S11">
        <v>6.740983577673167</v>
      </c>
      <c r="T11">
        <v>0</v>
      </c>
      <c r="U11">
        <v>59.789703653047553</v>
      </c>
      <c r="V11">
        <v>4.809956549232159</v>
      </c>
      <c r="W11">
        <v>11.548627598760651</v>
      </c>
      <c r="X11">
        <v>35.618786308258279</v>
      </c>
      <c r="Y11">
        <v>0</v>
      </c>
      <c r="Z11">
        <v>2.7567100165454534</v>
      </c>
      <c r="AA11">
        <v>0</v>
      </c>
      <c r="AB11">
        <v>0</v>
      </c>
      <c r="AC11">
        <v>0</v>
      </c>
      <c r="AD11">
        <v>0</v>
      </c>
      <c r="AE11">
        <v>0.8136377817614967</v>
      </c>
      <c r="AF11">
        <v>5.9214336227180535</v>
      </c>
      <c r="AG11">
        <v>29.076077824399999</v>
      </c>
      <c r="AH11">
        <v>0</v>
      </c>
      <c r="AI11">
        <v>0</v>
      </c>
      <c r="AJ11">
        <v>0</v>
      </c>
      <c r="AK11">
        <v>23.071789232151303</v>
      </c>
      <c r="AL11">
        <v>1.0013731997418243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0.93352956784420238</v>
      </c>
      <c r="AS11">
        <v>1.9904641394588165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579.52688109678184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269.53066135920017</v>
      </c>
      <c r="L12">
        <v>3.8499435751541018</v>
      </c>
      <c r="M12">
        <v>33.69053308363457</v>
      </c>
      <c r="N12">
        <v>28.882385156303972</v>
      </c>
      <c r="O12">
        <v>20.210915041160593</v>
      </c>
      <c r="P12">
        <v>23.890104342129209</v>
      </c>
      <c r="Q12">
        <v>3.84955648371532</v>
      </c>
      <c r="R12">
        <v>11.549708983890953</v>
      </c>
      <c r="S12">
        <v>6.740983577673167</v>
      </c>
      <c r="T12">
        <v>0</v>
      </c>
      <c r="U12">
        <v>59.789703653047553</v>
      </c>
      <c r="V12">
        <v>4.809956549232159</v>
      </c>
      <c r="W12">
        <v>11.548627598760651</v>
      </c>
      <c r="X12">
        <v>35.618786308258279</v>
      </c>
      <c r="Y12">
        <v>0</v>
      </c>
      <c r="Z12">
        <v>2.7567100165454534</v>
      </c>
      <c r="AA12">
        <v>0</v>
      </c>
      <c r="AB12">
        <v>0</v>
      </c>
      <c r="AC12">
        <v>0</v>
      </c>
      <c r="AD12">
        <v>0</v>
      </c>
      <c r="AE12">
        <v>0.8136377817614967</v>
      </c>
      <c r="AF12">
        <v>5.9214336227180535</v>
      </c>
      <c r="AG12">
        <v>29.076077824399999</v>
      </c>
      <c r="AH12">
        <v>0</v>
      </c>
      <c r="AI12">
        <v>0</v>
      </c>
      <c r="AJ12">
        <v>0</v>
      </c>
      <c r="AK12">
        <v>23.071789232151303</v>
      </c>
      <c r="AL12">
        <v>1.0013731997418243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0.93352956784420238</v>
      </c>
      <c r="AS12">
        <v>1.9904641394588165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579.52688109678184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269.53066135920017</v>
      </c>
      <c r="L13">
        <v>3.8499435751541018</v>
      </c>
      <c r="M13">
        <v>33.69053308363457</v>
      </c>
      <c r="N13">
        <v>28.882385156303972</v>
      </c>
      <c r="O13">
        <v>20.210915041160593</v>
      </c>
      <c r="P13">
        <v>23.890104342129209</v>
      </c>
      <c r="Q13">
        <v>3.84955648371532</v>
      </c>
      <c r="R13">
        <v>11.549708983890953</v>
      </c>
      <c r="S13">
        <v>6.740983577673167</v>
      </c>
      <c r="T13">
        <v>0</v>
      </c>
      <c r="U13">
        <v>59.789703653047553</v>
      </c>
      <c r="V13">
        <v>4.809956549232159</v>
      </c>
      <c r="W13">
        <v>11.548627598760651</v>
      </c>
      <c r="X13">
        <v>35.618786308258279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0.8136377817614967</v>
      </c>
      <c r="AF13">
        <v>5.9214336227180535</v>
      </c>
      <c r="AG13">
        <v>29.076077824399999</v>
      </c>
      <c r="AH13">
        <v>0</v>
      </c>
      <c r="AI13">
        <v>0</v>
      </c>
      <c r="AJ13">
        <v>0</v>
      </c>
      <c r="AK13">
        <v>23.071789232151303</v>
      </c>
      <c r="AL13">
        <v>1.0013731997418243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0.93352956784420238</v>
      </c>
      <c r="AS13">
        <v>1.9904641394588165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576.77017108023642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269.53066135920017</v>
      </c>
      <c r="L14">
        <v>3.8499435751541018</v>
      </c>
      <c r="M14">
        <v>33.69053308363457</v>
      </c>
      <c r="N14">
        <v>28.882385156303972</v>
      </c>
      <c r="O14">
        <v>20.210915041160593</v>
      </c>
      <c r="P14">
        <v>23.890104342129209</v>
      </c>
      <c r="Q14">
        <v>3.84955648371532</v>
      </c>
      <c r="R14">
        <v>11.549708983890953</v>
      </c>
      <c r="S14">
        <v>6.740983577673167</v>
      </c>
      <c r="T14">
        <v>0</v>
      </c>
      <c r="U14">
        <v>59.789703653047553</v>
      </c>
      <c r="V14">
        <v>4.809956549232159</v>
      </c>
      <c r="W14">
        <v>11.548627598760651</v>
      </c>
      <c r="X14">
        <v>35.618786308258279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0.8136377817614967</v>
      </c>
      <c r="AF14">
        <v>5.9214336227180535</v>
      </c>
      <c r="AG14">
        <v>29.076077824399999</v>
      </c>
      <c r="AH14">
        <v>0</v>
      </c>
      <c r="AI14">
        <v>0</v>
      </c>
      <c r="AJ14">
        <v>0</v>
      </c>
      <c r="AK14">
        <v>23.071789232151303</v>
      </c>
      <c r="AL14">
        <v>1.0013731997418243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0.93352956784420238</v>
      </c>
      <c r="AS14">
        <v>1.9904641394588165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576.77017108023642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269.53066135920017</v>
      </c>
      <c r="L15">
        <v>3.8499435751541018</v>
      </c>
      <c r="M15">
        <v>33.69053308363457</v>
      </c>
      <c r="N15">
        <v>28.882385156303972</v>
      </c>
      <c r="O15">
        <v>20.210915041160593</v>
      </c>
      <c r="P15">
        <v>23.890104342129209</v>
      </c>
      <c r="Q15">
        <v>3.84955648371532</v>
      </c>
      <c r="R15">
        <v>11.549708983890953</v>
      </c>
      <c r="S15">
        <v>6.740983577673167</v>
      </c>
      <c r="T15">
        <v>0</v>
      </c>
      <c r="U15">
        <v>59.789703653047553</v>
      </c>
      <c r="V15">
        <v>4.809956549232159</v>
      </c>
      <c r="W15">
        <v>11.548627598760651</v>
      </c>
      <c r="X15">
        <v>35.618786308258279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0.8136377817614967</v>
      </c>
      <c r="AF15">
        <v>5.9214336227180535</v>
      </c>
      <c r="AG15">
        <v>29.076077824399999</v>
      </c>
      <c r="AH15">
        <v>0</v>
      </c>
      <c r="AI15">
        <v>0</v>
      </c>
      <c r="AJ15">
        <v>0</v>
      </c>
      <c r="AK15">
        <v>23.071789232151303</v>
      </c>
      <c r="AL15">
        <v>1.0013731997418243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0.93352956784420238</v>
      </c>
      <c r="AS15">
        <v>1.9904641394588165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576.77017108023642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269.53066135920017</v>
      </c>
      <c r="L16">
        <v>3.8499435751541018</v>
      </c>
      <c r="M16">
        <v>33.69053308363457</v>
      </c>
      <c r="N16">
        <v>28.882385156303972</v>
      </c>
      <c r="O16">
        <v>20.210915041160593</v>
      </c>
      <c r="P16">
        <v>23.890104342129209</v>
      </c>
      <c r="Q16">
        <v>3.84955648371532</v>
      </c>
      <c r="R16">
        <v>11.549708983890953</v>
      </c>
      <c r="S16">
        <v>6.740983577673167</v>
      </c>
      <c r="T16">
        <v>0</v>
      </c>
      <c r="U16">
        <v>59.789703653047553</v>
      </c>
      <c r="V16">
        <v>4.809956549232159</v>
      </c>
      <c r="W16">
        <v>11.548627598760651</v>
      </c>
      <c r="X16">
        <v>35.618786308258279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0.8136377817614967</v>
      </c>
      <c r="AF16">
        <v>5.9214336227180535</v>
      </c>
      <c r="AG16">
        <v>29.076077824399999</v>
      </c>
      <c r="AH16">
        <v>0</v>
      </c>
      <c r="AI16">
        <v>0</v>
      </c>
      <c r="AJ16">
        <v>0</v>
      </c>
      <c r="AK16">
        <v>23.071789232151303</v>
      </c>
      <c r="AL16">
        <v>1.0013731997418243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0.93352956784420238</v>
      </c>
      <c r="AS16">
        <v>1.9904641394588165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576.77017108023642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269.53066135920017</v>
      </c>
      <c r="L17">
        <v>3.8499435751541018</v>
      </c>
      <c r="M17">
        <v>33.69053308363457</v>
      </c>
      <c r="N17">
        <v>28.882385156303972</v>
      </c>
      <c r="O17">
        <v>20.210915041160593</v>
      </c>
      <c r="P17">
        <v>23.890104342129209</v>
      </c>
      <c r="Q17">
        <v>3.84955648371532</v>
      </c>
      <c r="R17">
        <v>11.549708983890953</v>
      </c>
      <c r="S17">
        <v>6.740983577673167</v>
      </c>
      <c r="T17">
        <v>0</v>
      </c>
      <c r="U17">
        <v>59.789703653047553</v>
      </c>
      <c r="V17">
        <v>4.809956549232159</v>
      </c>
      <c r="W17">
        <v>11.548627598760651</v>
      </c>
      <c r="X17">
        <v>35.618786308258279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0.8136377817614967</v>
      </c>
      <c r="AF17">
        <v>5.9214336227180535</v>
      </c>
      <c r="AG17">
        <v>29.076077824399999</v>
      </c>
      <c r="AH17">
        <v>0</v>
      </c>
      <c r="AI17">
        <v>0</v>
      </c>
      <c r="AJ17">
        <v>0</v>
      </c>
      <c r="AK17">
        <v>23.071789232151303</v>
      </c>
      <c r="AL17">
        <v>1.0013731997418243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1.1669118499999995</v>
      </c>
      <c r="AS17">
        <v>1.9904641394588165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577.00355336239227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269.53066135920017</v>
      </c>
      <c r="L18">
        <v>3.8499435751541018</v>
      </c>
      <c r="M18">
        <v>33.69053308363457</v>
      </c>
      <c r="N18">
        <v>28.882385156303972</v>
      </c>
      <c r="O18">
        <v>20.210915041160593</v>
      </c>
      <c r="P18">
        <v>23.890104342129209</v>
      </c>
      <c r="Q18">
        <v>3.84955648371532</v>
      </c>
      <c r="R18">
        <v>11.549708983890953</v>
      </c>
      <c r="S18">
        <v>6.740983577673167</v>
      </c>
      <c r="T18">
        <v>0</v>
      </c>
      <c r="U18">
        <v>59.789703653047553</v>
      </c>
      <c r="V18">
        <v>4.809956549232159</v>
      </c>
      <c r="W18">
        <v>11.548627598760651</v>
      </c>
      <c r="X18">
        <v>35.618786308258279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0.8136377817614967</v>
      </c>
      <c r="AF18">
        <v>5.9214336227180535</v>
      </c>
      <c r="AG18">
        <v>29.076077824399999</v>
      </c>
      <c r="AH18">
        <v>0</v>
      </c>
      <c r="AI18">
        <v>0</v>
      </c>
      <c r="AJ18">
        <v>0</v>
      </c>
      <c r="AK18">
        <v>23.071789232151303</v>
      </c>
      <c r="AL18">
        <v>1.0013731997418243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1.1669118499999995</v>
      </c>
      <c r="AS18">
        <v>1.9904641394588165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577.00355336239227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269.53066135920017</v>
      </c>
      <c r="L19">
        <v>3.8499435751541018</v>
      </c>
      <c r="M19">
        <v>33.69053308363457</v>
      </c>
      <c r="N19">
        <v>28.882385156303972</v>
      </c>
      <c r="O19">
        <v>20.210915041160593</v>
      </c>
      <c r="P19">
        <v>23.890104342129209</v>
      </c>
      <c r="Q19">
        <v>3.84955648371532</v>
      </c>
      <c r="R19">
        <v>11.549708983890953</v>
      </c>
      <c r="S19">
        <v>6.740983577673167</v>
      </c>
      <c r="T19">
        <v>0</v>
      </c>
      <c r="U19">
        <v>59.789703653047553</v>
      </c>
      <c r="V19">
        <v>4.809956549232159</v>
      </c>
      <c r="W19">
        <v>11.548627598760651</v>
      </c>
      <c r="X19">
        <v>35.618786308258279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6.9669080128604843</v>
      </c>
      <c r="AF19">
        <v>5.9214336227180535</v>
      </c>
      <c r="AG19">
        <v>29.076077824399999</v>
      </c>
      <c r="AH19">
        <v>0</v>
      </c>
      <c r="AI19">
        <v>0</v>
      </c>
      <c r="AJ19">
        <v>0</v>
      </c>
      <c r="AK19">
        <v>23.071789232151303</v>
      </c>
      <c r="AL19">
        <v>1.0013731997418243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1.1669118499999995</v>
      </c>
      <c r="AS19">
        <v>1.9904641394588165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583.15682359349125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269.53066135920017</v>
      </c>
      <c r="L20">
        <v>3.8499435751541018</v>
      </c>
      <c r="M20">
        <v>33.69053308363457</v>
      </c>
      <c r="N20">
        <v>28.882385156303972</v>
      </c>
      <c r="O20">
        <v>20.210915041160593</v>
      </c>
      <c r="P20">
        <v>23.890104342129209</v>
      </c>
      <c r="Q20">
        <v>3.84955648371532</v>
      </c>
      <c r="R20">
        <v>11.549708983890953</v>
      </c>
      <c r="S20">
        <v>6.740983577673167</v>
      </c>
      <c r="T20">
        <v>0</v>
      </c>
      <c r="U20">
        <v>59.789703653047553</v>
      </c>
      <c r="V20">
        <v>4.809956549232159</v>
      </c>
      <c r="W20">
        <v>11.548627598760651</v>
      </c>
      <c r="X20">
        <v>35.618786308258279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6.9669080128604843</v>
      </c>
      <c r="AF20">
        <v>5.9214336227180535</v>
      </c>
      <c r="AG20">
        <v>29.076077824399999</v>
      </c>
      <c r="AH20">
        <v>0</v>
      </c>
      <c r="AI20">
        <v>0</v>
      </c>
      <c r="AJ20">
        <v>0</v>
      </c>
      <c r="AK20">
        <v>23.071789232151303</v>
      </c>
      <c r="AL20">
        <v>1.0013731997418243</v>
      </c>
      <c r="AM20">
        <v>0</v>
      </c>
      <c r="AN20">
        <v>0</v>
      </c>
      <c r="AO20">
        <v>0</v>
      </c>
      <c r="AP20">
        <v>0</v>
      </c>
      <c r="AQ20">
        <v>9.4582669500000005</v>
      </c>
      <c r="AR20">
        <v>1.1669118499999995</v>
      </c>
      <c r="AS20">
        <v>1.9904641394588165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592.61509054349131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269.53066135920017</v>
      </c>
      <c r="L21">
        <v>3.8499435751541018</v>
      </c>
      <c r="M21">
        <v>33.69053308363457</v>
      </c>
      <c r="N21">
        <v>28.882385156303972</v>
      </c>
      <c r="O21">
        <v>20.210915041160593</v>
      </c>
      <c r="P21">
        <v>23.890104342129209</v>
      </c>
      <c r="Q21">
        <v>3.84955648371532</v>
      </c>
      <c r="R21">
        <v>11.549708983890953</v>
      </c>
      <c r="S21">
        <v>6.740983577673167</v>
      </c>
      <c r="T21">
        <v>0</v>
      </c>
      <c r="U21">
        <v>59.789703653047553</v>
      </c>
      <c r="V21">
        <v>4.809956549232159</v>
      </c>
      <c r="W21">
        <v>11.548627598760651</v>
      </c>
      <c r="X21">
        <v>35.618786308258279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6.9669080128604843</v>
      </c>
      <c r="AF21">
        <v>5.9214336227180535</v>
      </c>
      <c r="AG21">
        <v>29.076077824399999</v>
      </c>
      <c r="AH21">
        <v>0</v>
      </c>
      <c r="AI21">
        <v>0</v>
      </c>
      <c r="AJ21">
        <v>0</v>
      </c>
      <c r="AK21">
        <v>23.071789232151303</v>
      </c>
      <c r="AL21">
        <v>1.0013731997418243</v>
      </c>
      <c r="AM21">
        <v>0</v>
      </c>
      <c r="AN21">
        <v>0</v>
      </c>
      <c r="AO21">
        <v>0</v>
      </c>
      <c r="AP21">
        <v>0</v>
      </c>
      <c r="AQ21">
        <v>9.4582669500000005</v>
      </c>
      <c r="AR21">
        <v>0.93352956784420238</v>
      </c>
      <c r="AS21">
        <v>1.9904641394588165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592.38170826133546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269.53066135920017</v>
      </c>
      <c r="L22">
        <v>3.8499435751541018</v>
      </c>
      <c r="M22">
        <v>33.69053308363457</v>
      </c>
      <c r="N22">
        <v>28.882385156303972</v>
      </c>
      <c r="O22">
        <v>20.210915041160593</v>
      </c>
      <c r="P22">
        <v>23.890104342129209</v>
      </c>
      <c r="Q22">
        <v>3.84955648371532</v>
      </c>
      <c r="R22">
        <v>11.549708983890953</v>
      </c>
      <c r="S22">
        <v>6.740983577673167</v>
      </c>
      <c r="T22">
        <v>0</v>
      </c>
      <c r="U22">
        <v>59.789703653047553</v>
      </c>
      <c r="V22">
        <v>4.809956549232159</v>
      </c>
      <c r="W22">
        <v>11.548627598760651</v>
      </c>
      <c r="X22">
        <v>35.618786308258279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6.9669080128604843</v>
      </c>
      <c r="AF22">
        <v>5.9214336227180535</v>
      </c>
      <c r="AG22">
        <v>29.076077824399999</v>
      </c>
      <c r="AH22">
        <v>0</v>
      </c>
      <c r="AI22">
        <v>0</v>
      </c>
      <c r="AJ22">
        <v>0</v>
      </c>
      <c r="AK22">
        <v>23.071789232151303</v>
      </c>
      <c r="AL22">
        <v>1.0013731997418243</v>
      </c>
      <c r="AM22">
        <v>0</v>
      </c>
      <c r="AN22">
        <v>0</v>
      </c>
      <c r="AO22">
        <v>0</v>
      </c>
      <c r="AP22">
        <v>0</v>
      </c>
      <c r="AQ22">
        <v>9.4582669500000005</v>
      </c>
      <c r="AR22">
        <v>0.93352956784420238</v>
      </c>
      <c r="AS22">
        <v>1.9904641394588165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592.38170826133546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269.53066135920017</v>
      </c>
      <c r="L23">
        <v>3.8499435751541018</v>
      </c>
      <c r="M23">
        <v>33.69053308363457</v>
      </c>
      <c r="N23">
        <v>28.882385156303972</v>
      </c>
      <c r="O23">
        <v>20.210915041160593</v>
      </c>
      <c r="P23">
        <v>23.890104342129209</v>
      </c>
      <c r="Q23">
        <v>3.84955648371532</v>
      </c>
      <c r="R23">
        <v>11.549708983890953</v>
      </c>
      <c r="S23">
        <v>6.740983577673167</v>
      </c>
      <c r="T23">
        <v>0</v>
      </c>
      <c r="U23">
        <v>59.789703653047553</v>
      </c>
      <c r="V23">
        <v>4.809956549232159</v>
      </c>
      <c r="W23">
        <v>11.548627598760651</v>
      </c>
      <c r="X23">
        <v>35.618786308258279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6.9669080128604843</v>
      </c>
      <c r="AF23">
        <v>5.9214336227180535</v>
      </c>
      <c r="AG23">
        <v>29.076077824399999</v>
      </c>
      <c r="AH23">
        <v>0</v>
      </c>
      <c r="AI23">
        <v>0</v>
      </c>
      <c r="AJ23">
        <v>0</v>
      </c>
      <c r="AK23">
        <v>23.071789232151303</v>
      </c>
      <c r="AL23">
        <v>1.0013731997418243</v>
      </c>
      <c r="AM23">
        <v>0</v>
      </c>
      <c r="AN23">
        <v>0</v>
      </c>
      <c r="AO23">
        <v>0</v>
      </c>
      <c r="AP23">
        <v>0</v>
      </c>
      <c r="AQ23">
        <v>18.916533900000001</v>
      </c>
      <c r="AR23">
        <v>0.93352956784420238</v>
      </c>
      <c r="AS23">
        <v>1.9904641394588165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601.8399752113354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317.66068778074828</v>
      </c>
      <c r="L24">
        <v>5.7800444786456335</v>
      </c>
      <c r="M24">
        <v>61.389445438121051</v>
      </c>
      <c r="N24">
        <v>49.943129485488129</v>
      </c>
      <c r="O24">
        <v>35.268552934475807</v>
      </c>
      <c r="P24">
        <v>23.890104342129209</v>
      </c>
      <c r="Q24">
        <v>4.6089805417895775</v>
      </c>
      <c r="R24">
        <v>17.918076352097128</v>
      </c>
      <c r="S24">
        <v>11.150540872807017</v>
      </c>
      <c r="T24">
        <v>0</v>
      </c>
      <c r="U24">
        <v>59.789703653047553</v>
      </c>
      <c r="V24">
        <v>8.7620628812030077</v>
      </c>
      <c r="W24">
        <v>19.612866013428828</v>
      </c>
      <c r="X24">
        <v>62.367070686653499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6.9669080128604843</v>
      </c>
      <c r="AF24">
        <v>5.9214336227180535</v>
      </c>
      <c r="AG24">
        <v>29.076077824399999</v>
      </c>
      <c r="AH24">
        <v>9.8890052730728595</v>
      </c>
      <c r="AI24">
        <v>0</v>
      </c>
      <c r="AJ24">
        <v>0</v>
      </c>
      <c r="AK24">
        <v>23.071789232151303</v>
      </c>
      <c r="AL24">
        <v>1.0013731997418243</v>
      </c>
      <c r="AM24">
        <v>0</v>
      </c>
      <c r="AN24">
        <v>0</v>
      </c>
      <c r="AO24">
        <v>0</v>
      </c>
      <c r="AP24">
        <v>0</v>
      </c>
      <c r="AQ24">
        <v>18.916533900000001</v>
      </c>
      <c r="AR24">
        <v>0.93352956784420238</v>
      </c>
      <c r="AS24">
        <v>1.9904641394588165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775.90838023288245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365.79070864114226</v>
      </c>
      <c r="L25">
        <v>5.78</v>
      </c>
      <c r="M25">
        <v>61.389445438121051</v>
      </c>
      <c r="N25">
        <v>49.943129485488129</v>
      </c>
      <c r="O25">
        <v>35.268552934475807</v>
      </c>
      <c r="P25">
        <v>23.890104342129209</v>
      </c>
      <c r="Q25">
        <v>4.610578160220995</v>
      </c>
      <c r="R25">
        <v>17.919758566383258</v>
      </c>
      <c r="S25">
        <v>11.160569860031105</v>
      </c>
      <c r="T25">
        <v>0</v>
      </c>
      <c r="U25">
        <v>59.789703653047553</v>
      </c>
      <c r="V25">
        <v>8.7620628812030077</v>
      </c>
      <c r="W25">
        <v>19.612866013428828</v>
      </c>
      <c r="X25">
        <v>62.367070686653499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6.9669080128604843</v>
      </c>
      <c r="AF25">
        <v>5.9214336227180535</v>
      </c>
      <c r="AG25">
        <v>29.076077824399999</v>
      </c>
      <c r="AH25">
        <v>9.8890052730728595</v>
      </c>
      <c r="AI25">
        <v>0</v>
      </c>
      <c r="AJ25">
        <v>0</v>
      </c>
      <c r="AK25">
        <v>23.071789232151303</v>
      </c>
      <c r="AL25">
        <v>1.0013731997418243</v>
      </c>
      <c r="AM25">
        <v>0</v>
      </c>
      <c r="AN25">
        <v>0</v>
      </c>
      <c r="AO25">
        <v>0</v>
      </c>
      <c r="AP25">
        <v>0</v>
      </c>
      <c r="AQ25">
        <v>18.916533900000001</v>
      </c>
      <c r="AR25">
        <v>0.93352956784420238</v>
      </c>
      <c r="AS25">
        <v>1.9904641394588165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824.05166543457233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413.92072552895326</v>
      </c>
      <c r="L26">
        <v>5.7799332833150574</v>
      </c>
      <c r="M26">
        <v>61.389445438121051</v>
      </c>
      <c r="N26">
        <v>49.943129485488129</v>
      </c>
      <c r="O26">
        <v>35.268552934475807</v>
      </c>
      <c r="P26">
        <v>23.890104342129209</v>
      </c>
      <c r="Q26">
        <v>4.610578160220995</v>
      </c>
      <c r="R26">
        <v>17.919758566383258</v>
      </c>
      <c r="S26">
        <v>11.160569860031105</v>
      </c>
      <c r="T26">
        <v>0</v>
      </c>
      <c r="U26">
        <v>59.789703653047553</v>
      </c>
      <c r="V26">
        <v>8.7608464604651157</v>
      </c>
      <c r="W26">
        <v>19.614435054545456</v>
      </c>
      <c r="X26">
        <v>62.367684564705876</v>
      </c>
      <c r="Y26">
        <v>0</v>
      </c>
      <c r="Z26">
        <v>0</v>
      </c>
      <c r="AA26">
        <v>0</v>
      </c>
      <c r="AB26">
        <v>1.4087648804201047</v>
      </c>
      <c r="AC26">
        <v>0</v>
      </c>
      <c r="AD26">
        <v>0</v>
      </c>
      <c r="AE26">
        <v>6.9669080128604843</v>
      </c>
      <c r="AF26">
        <v>5.9214336227180535</v>
      </c>
      <c r="AG26">
        <v>29.076077824399999</v>
      </c>
      <c r="AH26">
        <v>9.8890052730728595</v>
      </c>
      <c r="AI26">
        <v>0</v>
      </c>
      <c r="AJ26">
        <v>0</v>
      </c>
      <c r="AK26">
        <v>23.071789232151303</v>
      </c>
      <c r="AL26">
        <v>1.0013731997418243</v>
      </c>
      <c r="AM26">
        <v>0</v>
      </c>
      <c r="AN26">
        <v>0</v>
      </c>
      <c r="AO26">
        <v>0</v>
      </c>
      <c r="AP26">
        <v>0</v>
      </c>
      <c r="AQ26">
        <v>18.916533900000001</v>
      </c>
      <c r="AR26">
        <v>0.93352956784420238</v>
      </c>
      <c r="AS26">
        <v>1.9904641394588165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873.59134698454955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462.05064142840223</v>
      </c>
      <c r="L27">
        <v>5.6600012263907491</v>
      </c>
      <c r="M27">
        <v>61.389445438121051</v>
      </c>
      <c r="N27">
        <v>49.943129485488129</v>
      </c>
      <c r="O27">
        <v>35.268552934475807</v>
      </c>
      <c r="P27">
        <v>23.890104342129209</v>
      </c>
      <c r="Q27">
        <v>4.6089805417895775</v>
      </c>
      <c r="R27">
        <v>17.917677118353346</v>
      </c>
      <c r="S27">
        <v>10.590985647449191</v>
      </c>
      <c r="T27">
        <v>0</v>
      </c>
      <c r="U27">
        <v>59.789703653047553</v>
      </c>
      <c r="V27">
        <v>8.7620628812030077</v>
      </c>
      <c r="W27">
        <v>19.612866013428828</v>
      </c>
      <c r="X27">
        <v>62.070571072157648</v>
      </c>
      <c r="Y27">
        <v>0</v>
      </c>
      <c r="Z27">
        <v>0</v>
      </c>
      <c r="AA27">
        <v>0</v>
      </c>
      <c r="AB27">
        <v>5.5674398930232538</v>
      </c>
      <c r="AC27">
        <v>0</v>
      </c>
      <c r="AD27">
        <v>0</v>
      </c>
      <c r="AE27">
        <v>6.9669080128604843</v>
      </c>
      <c r="AF27">
        <v>5.9214336227180535</v>
      </c>
      <c r="AG27">
        <v>29.076077824399999</v>
      </c>
      <c r="AH27">
        <v>9.8890052730728595</v>
      </c>
      <c r="AI27">
        <v>0</v>
      </c>
      <c r="AJ27">
        <v>0</v>
      </c>
      <c r="AK27">
        <v>23.071789232151303</v>
      </c>
      <c r="AL27">
        <v>1.0013731997418243</v>
      </c>
      <c r="AM27">
        <v>0</v>
      </c>
      <c r="AN27">
        <v>0</v>
      </c>
      <c r="AO27">
        <v>0</v>
      </c>
      <c r="AP27">
        <v>0</v>
      </c>
      <c r="AQ27">
        <v>18.916533900000001</v>
      </c>
      <c r="AR27">
        <v>0.93352956784420238</v>
      </c>
      <c r="AS27">
        <v>1.9904641394588165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924.88927644770718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484.25073183579309</v>
      </c>
      <c r="L28">
        <v>5.7800240511363636</v>
      </c>
      <c r="M28">
        <v>61.389445438121051</v>
      </c>
      <c r="N28">
        <v>49.943129485488129</v>
      </c>
      <c r="O28">
        <v>35.268552934475807</v>
      </c>
      <c r="P28">
        <v>23.890104342129209</v>
      </c>
      <c r="Q28">
        <v>4.6089805417895775</v>
      </c>
      <c r="R28">
        <v>17.917677118353346</v>
      </c>
      <c r="S28">
        <v>11.156973931523023</v>
      </c>
      <c r="T28">
        <v>0</v>
      </c>
      <c r="U28">
        <v>59.789703653047553</v>
      </c>
      <c r="V28">
        <v>8.7620628812030077</v>
      </c>
      <c r="W28">
        <v>19.612866013428828</v>
      </c>
      <c r="X28">
        <v>62.367070686653499</v>
      </c>
      <c r="Y28">
        <v>0</v>
      </c>
      <c r="Z28">
        <v>0</v>
      </c>
      <c r="AA28">
        <v>0</v>
      </c>
      <c r="AB28">
        <v>11.134879346886718</v>
      </c>
      <c r="AC28">
        <v>0</v>
      </c>
      <c r="AD28">
        <v>0</v>
      </c>
      <c r="AE28">
        <v>6.9669080128604843</v>
      </c>
      <c r="AF28">
        <v>11.842867938640975</v>
      </c>
      <c r="AG28">
        <v>29.076077824399999</v>
      </c>
      <c r="AH28">
        <v>19.778010985343187</v>
      </c>
      <c r="AI28">
        <v>0</v>
      </c>
      <c r="AJ28">
        <v>0</v>
      </c>
      <c r="AK28">
        <v>23.071789232151303</v>
      </c>
      <c r="AL28">
        <v>1.0013731997418243</v>
      </c>
      <c r="AM28">
        <v>0</v>
      </c>
      <c r="AN28">
        <v>0</v>
      </c>
      <c r="AO28">
        <v>0</v>
      </c>
      <c r="AP28">
        <v>0</v>
      </c>
      <c r="AQ28">
        <v>28.374800849999996</v>
      </c>
      <c r="AR28">
        <v>0.93352956784420238</v>
      </c>
      <c r="AS28">
        <v>1.9904641394588165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978.90802401047017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487.72711247453992</v>
      </c>
      <c r="L29">
        <v>5.7800240511363636</v>
      </c>
      <c r="M29">
        <v>61.389445438121051</v>
      </c>
      <c r="N29">
        <v>49.943129485488129</v>
      </c>
      <c r="O29">
        <v>35.268552934475807</v>
      </c>
      <c r="P29">
        <v>23.890104342129209</v>
      </c>
      <c r="Q29">
        <v>4.6089805417895775</v>
      </c>
      <c r="R29">
        <v>17.917677118353346</v>
      </c>
      <c r="S29">
        <v>11.156973931523023</v>
      </c>
      <c r="T29">
        <v>0</v>
      </c>
      <c r="U29">
        <v>59.789703653047553</v>
      </c>
      <c r="V29">
        <v>8.7620628812030077</v>
      </c>
      <c r="W29">
        <v>19.612866013428828</v>
      </c>
      <c r="X29">
        <v>62.367070686653499</v>
      </c>
      <c r="Y29">
        <v>0</v>
      </c>
      <c r="Z29">
        <v>0.46503205999999986</v>
      </c>
      <c r="AA29">
        <v>3.3402220000000007</v>
      </c>
      <c r="AB29">
        <v>11.134879346886718</v>
      </c>
      <c r="AC29">
        <v>0</v>
      </c>
      <c r="AD29">
        <v>3.8625894849356555</v>
      </c>
      <c r="AE29">
        <v>6.9669080128604843</v>
      </c>
      <c r="AF29">
        <v>17.76430156135903</v>
      </c>
      <c r="AG29">
        <v>29.076077824399999</v>
      </c>
      <c r="AH29">
        <v>29.667016258416048</v>
      </c>
      <c r="AI29">
        <v>0</v>
      </c>
      <c r="AJ29">
        <v>0</v>
      </c>
      <c r="AK29">
        <v>23.071789232151303</v>
      </c>
      <c r="AL29">
        <v>5.0068674907917377</v>
      </c>
      <c r="AM29">
        <v>2.231483756789197</v>
      </c>
      <c r="AN29">
        <v>0</v>
      </c>
      <c r="AO29">
        <v>0</v>
      </c>
      <c r="AP29">
        <v>0</v>
      </c>
      <c r="AQ29">
        <v>28.374800849999996</v>
      </c>
      <c r="AR29">
        <v>0.93352956784420238</v>
      </c>
      <c r="AS29">
        <v>1.9904641394588165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1012.0996651377828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487.72711247453992</v>
      </c>
      <c r="L30">
        <v>5.7800240511363636</v>
      </c>
      <c r="M30">
        <v>61.389445438121051</v>
      </c>
      <c r="N30">
        <v>49.943129485488129</v>
      </c>
      <c r="O30">
        <v>35.268552934475807</v>
      </c>
      <c r="P30">
        <v>23.890104342129209</v>
      </c>
      <c r="Q30">
        <v>4.6089805417895775</v>
      </c>
      <c r="R30">
        <v>17.917677118353346</v>
      </c>
      <c r="S30">
        <v>11.156973931523023</v>
      </c>
      <c r="T30">
        <v>0</v>
      </c>
      <c r="U30">
        <v>59.789703653047553</v>
      </c>
      <c r="V30">
        <v>8.7620628812030077</v>
      </c>
      <c r="W30">
        <v>19.612866013428828</v>
      </c>
      <c r="X30">
        <v>62.367070686653499</v>
      </c>
      <c r="Y30">
        <v>0</v>
      </c>
      <c r="Z30">
        <v>8.2701300496363608</v>
      </c>
      <c r="AA30">
        <v>8.5402796658227871</v>
      </c>
      <c r="AB30">
        <v>11.134879346886718</v>
      </c>
      <c r="AC30">
        <v>0</v>
      </c>
      <c r="AD30">
        <v>7.7251794090840278</v>
      </c>
      <c r="AE30">
        <v>13.933816025720969</v>
      </c>
      <c r="AF30">
        <v>23.68573587728195</v>
      </c>
      <c r="AG30">
        <v>29.076077824399999</v>
      </c>
      <c r="AH30">
        <v>39.556021531488909</v>
      </c>
      <c r="AI30">
        <v>0</v>
      </c>
      <c r="AJ30">
        <v>0</v>
      </c>
      <c r="AK30">
        <v>23.071789232151303</v>
      </c>
      <c r="AL30">
        <v>40.054941418416519</v>
      </c>
      <c r="AM30">
        <v>4.4629679527381851</v>
      </c>
      <c r="AN30">
        <v>0</v>
      </c>
      <c r="AO30">
        <v>0</v>
      </c>
      <c r="AP30">
        <v>0</v>
      </c>
      <c r="AQ30">
        <v>28.374800849999996</v>
      </c>
      <c r="AR30">
        <v>0.93352956784420238</v>
      </c>
      <c r="AS30">
        <v>1.9904641394588165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1089.02431644282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487.72711247453992</v>
      </c>
      <c r="L31">
        <v>5.7800240511363636</v>
      </c>
      <c r="M31">
        <v>61.389445438121051</v>
      </c>
      <c r="N31">
        <v>49.943129485488129</v>
      </c>
      <c r="O31">
        <v>35.268552934475807</v>
      </c>
      <c r="P31">
        <v>23.890104342129209</v>
      </c>
      <c r="Q31">
        <v>4.6089805417895775</v>
      </c>
      <c r="R31">
        <v>17.917677118353346</v>
      </c>
      <c r="S31">
        <v>11.156973931523023</v>
      </c>
      <c r="T31">
        <v>0</v>
      </c>
      <c r="U31">
        <v>59.789703653047553</v>
      </c>
      <c r="V31">
        <v>8.7620628812030077</v>
      </c>
      <c r="W31">
        <v>19.612866013428828</v>
      </c>
      <c r="X31">
        <v>62.367070686653499</v>
      </c>
      <c r="Y31">
        <v>0</v>
      </c>
      <c r="Z31">
        <v>8.2701300496363608</v>
      </c>
      <c r="AA31">
        <v>11.880501665822788</v>
      </c>
      <c r="AB31">
        <v>11.134879346886718</v>
      </c>
      <c r="AC31">
        <v>0</v>
      </c>
      <c r="AD31">
        <v>11.170010400000002</v>
      </c>
      <c r="AE31">
        <v>13.933816025720969</v>
      </c>
      <c r="AF31">
        <v>23.68573587728195</v>
      </c>
      <c r="AG31">
        <v>29.076077824399999</v>
      </c>
      <c r="AH31">
        <v>39.556021531488909</v>
      </c>
      <c r="AI31">
        <v>0</v>
      </c>
      <c r="AJ31">
        <v>0</v>
      </c>
      <c r="AK31">
        <v>23.071789232151303</v>
      </c>
      <c r="AL31">
        <v>40.054941418416519</v>
      </c>
      <c r="AM31">
        <v>6.6809277837959486</v>
      </c>
      <c r="AN31">
        <v>0</v>
      </c>
      <c r="AO31">
        <v>0</v>
      </c>
      <c r="AP31">
        <v>0</v>
      </c>
      <c r="AQ31">
        <v>28.374800849999996</v>
      </c>
      <c r="AR31">
        <v>0.93352956784420238</v>
      </c>
      <c r="AS31">
        <v>1.9904641394588165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1098.0273292647939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487.72711247453992</v>
      </c>
      <c r="L32">
        <v>5.7800240511363636</v>
      </c>
      <c r="M32">
        <v>61.389445438121051</v>
      </c>
      <c r="N32">
        <v>49.943129485488129</v>
      </c>
      <c r="O32">
        <v>35.268552934475807</v>
      </c>
      <c r="P32">
        <v>23.890104342129209</v>
      </c>
      <c r="Q32">
        <v>4.6089805417895775</v>
      </c>
      <c r="R32">
        <v>17.917677118353346</v>
      </c>
      <c r="S32">
        <v>11.156973931523023</v>
      </c>
      <c r="T32">
        <v>0</v>
      </c>
      <c r="U32">
        <v>59.789703653047553</v>
      </c>
      <c r="V32">
        <v>8.7620628812030077</v>
      </c>
      <c r="W32">
        <v>19.612866013428828</v>
      </c>
      <c r="X32">
        <v>62.367070686653499</v>
      </c>
      <c r="Y32">
        <v>0</v>
      </c>
      <c r="Z32">
        <v>5.5134200330909069</v>
      </c>
      <c r="AA32">
        <v>11.880501665822788</v>
      </c>
      <c r="AB32">
        <v>11.134879346886718</v>
      </c>
      <c r="AC32">
        <v>0</v>
      </c>
      <c r="AD32">
        <v>11.170010400000002</v>
      </c>
      <c r="AE32">
        <v>13.933816025720969</v>
      </c>
      <c r="AF32">
        <v>23.68573587728195</v>
      </c>
      <c r="AG32">
        <v>29.076077824399999</v>
      </c>
      <c r="AH32">
        <v>39.556021531488909</v>
      </c>
      <c r="AI32">
        <v>0</v>
      </c>
      <c r="AJ32">
        <v>0</v>
      </c>
      <c r="AK32">
        <v>23.071789232151303</v>
      </c>
      <c r="AL32">
        <v>40.054941418416519</v>
      </c>
      <c r="AM32">
        <v>6.6809277837959486</v>
      </c>
      <c r="AN32">
        <v>0</v>
      </c>
      <c r="AO32">
        <v>0</v>
      </c>
      <c r="AP32">
        <v>0</v>
      </c>
      <c r="AQ32">
        <v>28.374800849999996</v>
      </c>
      <c r="AR32">
        <v>0.93352956784420238</v>
      </c>
      <c r="AS32">
        <v>1.9904641394588165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1095.2706192482485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487.72711247453992</v>
      </c>
      <c r="L33">
        <v>5.7800240511363636</v>
      </c>
      <c r="M33">
        <v>61.389445438121051</v>
      </c>
      <c r="N33">
        <v>49.943129485488129</v>
      </c>
      <c r="O33">
        <v>35.268552934475807</v>
      </c>
      <c r="P33">
        <v>23.890104342129209</v>
      </c>
      <c r="Q33">
        <v>4.6089805417895775</v>
      </c>
      <c r="R33">
        <v>17.917677118353346</v>
      </c>
      <c r="S33">
        <v>11.156973931523023</v>
      </c>
      <c r="T33">
        <v>0</v>
      </c>
      <c r="U33">
        <v>59.789703653047553</v>
      </c>
      <c r="V33">
        <v>8.7620628812030077</v>
      </c>
      <c r="W33">
        <v>19.612866013428828</v>
      </c>
      <c r="X33">
        <v>62.367070686653499</v>
      </c>
      <c r="Y33">
        <v>0</v>
      </c>
      <c r="Z33">
        <v>5.5134200330909069</v>
      </c>
      <c r="AA33">
        <v>11.880501665822788</v>
      </c>
      <c r="AB33">
        <v>11.134879346886718</v>
      </c>
      <c r="AC33">
        <v>0</v>
      </c>
      <c r="AD33">
        <v>11.170010400000002</v>
      </c>
      <c r="AE33">
        <v>13.933816025720969</v>
      </c>
      <c r="AF33">
        <v>23.68573587728195</v>
      </c>
      <c r="AG33">
        <v>29.076077824399999</v>
      </c>
      <c r="AH33">
        <v>39.556021531488909</v>
      </c>
      <c r="AI33">
        <v>0</v>
      </c>
      <c r="AJ33">
        <v>0</v>
      </c>
      <c r="AK33">
        <v>23.071789232151303</v>
      </c>
      <c r="AL33">
        <v>40.054941418416519</v>
      </c>
      <c r="AM33">
        <v>6.6809277837959486</v>
      </c>
      <c r="AN33">
        <v>0</v>
      </c>
      <c r="AO33">
        <v>0</v>
      </c>
      <c r="AP33">
        <v>0</v>
      </c>
      <c r="AQ33">
        <v>28.374800849999996</v>
      </c>
      <c r="AR33">
        <v>1.4002941321557965</v>
      </c>
      <c r="AS33">
        <v>1.9904641394588165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1095.73738381256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487.72711247453992</v>
      </c>
      <c r="L34">
        <v>5.7800240511363636</v>
      </c>
      <c r="M34">
        <v>61.389445438121051</v>
      </c>
      <c r="N34">
        <v>49.943129485488129</v>
      </c>
      <c r="O34">
        <v>35.268552934475807</v>
      </c>
      <c r="P34">
        <v>23.890104342129209</v>
      </c>
      <c r="Q34">
        <v>4.6089805417895775</v>
      </c>
      <c r="R34">
        <v>17.917677118353346</v>
      </c>
      <c r="S34">
        <v>11.156973931523023</v>
      </c>
      <c r="T34">
        <v>0</v>
      </c>
      <c r="U34">
        <v>59.789703653047553</v>
      </c>
      <c r="V34">
        <v>8.7620628812030077</v>
      </c>
      <c r="W34">
        <v>19.612866013428828</v>
      </c>
      <c r="X34">
        <v>62.367070686653499</v>
      </c>
      <c r="Y34">
        <v>0</v>
      </c>
      <c r="Z34">
        <v>5.5134200330909069</v>
      </c>
      <c r="AA34">
        <v>11.880501665822788</v>
      </c>
      <c r="AB34">
        <v>11.134879346886718</v>
      </c>
      <c r="AC34">
        <v>0</v>
      </c>
      <c r="AD34">
        <v>11.170010400000002</v>
      </c>
      <c r="AE34">
        <v>13.933816025720969</v>
      </c>
      <c r="AF34">
        <v>23.68573587728195</v>
      </c>
      <c r="AG34">
        <v>29.076077824399999</v>
      </c>
      <c r="AH34">
        <v>39.556021531488909</v>
      </c>
      <c r="AI34">
        <v>0</v>
      </c>
      <c r="AJ34">
        <v>0</v>
      </c>
      <c r="AK34">
        <v>23.071789232151303</v>
      </c>
      <c r="AL34">
        <v>30.041205690791735</v>
      </c>
      <c r="AM34">
        <v>6.6809277837959486</v>
      </c>
      <c r="AN34">
        <v>0</v>
      </c>
      <c r="AO34">
        <v>0</v>
      </c>
      <c r="AP34">
        <v>0</v>
      </c>
      <c r="AQ34">
        <v>28.374800849999996</v>
      </c>
      <c r="AR34">
        <v>16.336765899999996</v>
      </c>
      <c r="AS34">
        <v>1.9904641394588165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1100.6601198527794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487.72711247453992</v>
      </c>
      <c r="L35">
        <v>5.7800240511363636</v>
      </c>
      <c r="M35">
        <v>61.389445438121051</v>
      </c>
      <c r="N35">
        <v>49.943129485488129</v>
      </c>
      <c r="O35">
        <v>35.268552934475807</v>
      </c>
      <c r="P35">
        <v>23.890104342129209</v>
      </c>
      <c r="Q35">
        <v>4.6089805417895775</v>
      </c>
      <c r="R35">
        <v>17.917677118353346</v>
      </c>
      <c r="S35">
        <v>11.156973931523023</v>
      </c>
      <c r="T35">
        <v>0</v>
      </c>
      <c r="U35">
        <v>59.789703653047553</v>
      </c>
      <c r="V35">
        <v>8.7620628812030077</v>
      </c>
      <c r="W35">
        <v>19.612866013428828</v>
      </c>
      <c r="X35">
        <v>62.367070686653499</v>
      </c>
      <c r="Y35">
        <v>0</v>
      </c>
      <c r="Z35">
        <v>5.5134200330909069</v>
      </c>
      <c r="AA35">
        <v>11.880501665822788</v>
      </c>
      <c r="AB35">
        <v>11.134879346886718</v>
      </c>
      <c r="AC35">
        <v>0</v>
      </c>
      <c r="AD35">
        <v>7.7251794090840278</v>
      </c>
      <c r="AE35">
        <v>13.933816025720969</v>
      </c>
      <c r="AF35">
        <v>23.68573587728195</v>
      </c>
      <c r="AG35">
        <v>29.076077824399999</v>
      </c>
      <c r="AH35">
        <v>39.556021531488909</v>
      </c>
      <c r="AI35">
        <v>0</v>
      </c>
      <c r="AJ35">
        <v>0</v>
      </c>
      <c r="AK35">
        <v>23.071789232151303</v>
      </c>
      <c r="AL35">
        <v>30.041205690791735</v>
      </c>
      <c r="AM35">
        <v>6.6809277837959486</v>
      </c>
      <c r="AN35">
        <v>0</v>
      </c>
      <c r="AO35">
        <v>0</v>
      </c>
      <c r="AP35">
        <v>0</v>
      </c>
      <c r="AQ35">
        <v>28.374800849999996</v>
      </c>
      <c r="AR35">
        <v>16.336765899999996</v>
      </c>
      <c r="AS35">
        <v>1.9904641394588165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1097.2152888618634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487.72711247453992</v>
      </c>
      <c r="L36">
        <v>5.7800240511363636</v>
      </c>
      <c r="M36">
        <v>61.389445438121051</v>
      </c>
      <c r="N36">
        <v>49.943129485488129</v>
      </c>
      <c r="O36">
        <v>35.268552934475807</v>
      </c>
      <c r="P36">
        <v>23.890104342129209</v>
      </c>
      <c r="Q36">
        <v>4.6089805417895775</v>
      </c>
      <c r="R36">
        <v>17.917677118353346</v>
      </c>
      <c r="S36">
        <v>11.156973931523023</v>
      </c>
      <c r="T36">
        <v>0</v>
      </c>
      <c r="U36">
        <v>59.789703653047553</v>
      </c>
      <c r="V36">
        <v>8.7620628812030077</v>
      </c>
      <c r="W36">
        <v>19.612866013428828</v>
      </c>
      <c r="X36">
        <v>62.367070686653499</v>
      </c>
      <c r="Y36">
        <v>0</v>
      </c>
      <c r="Z36">
        <v>0</v>
      </c>
      <c r="AA36">
        <v>0</v>
      </c>
      <c r="AB36">
        <v>1.1270122556639155</v>
      </c>
      <c r="AC36">
        <v>0</v>
      </c>
      <c r="AD36">
        <v>3.8625894849356555</v>
      </c>
      <c r="AE36">
        <v>6.9669080128604843</v>
      </c>
      <c r="AF36">
        <v>13.158742000000004</v>
      </c>
      <c r="AG36">
        <v>29.076077824399999</v>
      </c>
      <c r="AH36">
        <v>29.667016258416048</v>
      </c>
      <c r="AI36">
        <v>0</v>
      </c>
      <c r="AJ36">
        <v>0</v>
      </c>
      <c r="AK36">
        <v>23.071789232151303</v>
      </c>
      <c r="AL36">
        <v>5.0068674907917377</v>
      </c>
      <c r="AM36">
        <v>0</v>
      </c>
      <c r="AN36">
        <v>0</v>
      </c>
      <c r="AO36">
        <v>0</v>
      </c>
      <c r="AP36">
        <v>0</v>
      </c>
      <c r="AQ36">
        <v>28.374800849999996</v>
      </c>
      <c r="AR36">
        <v>1.4002941321557965</v>
      </c>
      <c r="AS36">
        <v>1.9904641394588165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991.91626523272328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487.72711247453992</v>
      </c>
      <c r="L37">
        <v>5.7800240511363636</v>
      </c>
      <c r="M37">
        <v>61.389445438121051</v>
      </c>
      <c r="N37">
        <v>49.943129485488129</v>
      </c>
      <c r="O37">
        <v>35.268552934475807</v>
      </c>
      <c r="P37">
        <v>23.890104342129209</v>
      </c>
      <c r="Q37">
        <v>4.6089805417895775</v>
      </c>
      <c r="R37">
        <v>17.917677118353346</v>
      </c>
      <c r="S37">
        <v>11.156973931523023</v>
      </c>
      <c r="T37">
        <v>0</v>
      </c>
      <c r="U37">
        <v>59.789703653047553</v>
      </c>
      <c r="V37">
        <v>8.7620628812030077</v>
      </c>
      <c r="W37">
        <v>19.612866013428828</v>
      </c>
      <c r="X37">
        <v>62.367070686653499</v>
      </c>
      <c r="Y37">
        <v>0</v>
      </c>
      <c r="Z37">
        <v>0</v>
      </c>
      <c r="AA37">
        <v>0</v>
      </c>
      <c r="AB37">
        <v>5.5674398930232538</v>
      </c>
      <c r="AC37">
        <v>0</v>
      </c>
      <c r="AD37">
        <v>3.8625894849356555</v>
      </c>
      <c r="AE37">
        <v>6.9669080128604843</v>
      </c>
      <c r="AF37">
        <v>5.9214336227180535</v>
      </c>
      <c r="AG37">
        <v>29.076077824399999</v>
      </c>
      <c r="AH37">
        <v>29.667016258416048</v>
      </c>
      <c r="AI37">
        <v>0</v>
      </c>
      <c r="AJ37">
        <v>0</v>
      </c>
      <c r="AK37">
        <v>23.071789232151303</v>
      </c>
      <c r="AL37">
        <v>1.0013731997418243</v>
      </c>
      <c r="AM37">
        <v>0</v>
      </c>
      <c r="AN37">
        <v>0</v>
      </c>
      <c r="AO37">
        <v>0</v>
      </c>
      <c r="AP37">
        <v>0</v>
      </c>
      <c r="AQ37">
        <v>28.374800849999996</v>
      </c>
      <c r="AR37">
        <v>1.4002941321557965</v>
      </c>
      <c r="AS37">
        <v>1.9904641394588165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985.11389020175079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487.72711247453992</v>
      </c>
      <c r="L38">
        <v>5.7800240511363636</v>
      </c>
      <c r="M38">
        <v>61.389445438121051</v>
      </c>
      <c r="N38">
        <v>49.943129485488129</v>
      </c>
      <c r="O38">
        <v>35.268552934475807</v>
      </c>
      <c r="P38">
        <v>23.890104342129209</v>
      </c>
      <c r="Q38">
        <v>4.6089805417895775</v>
      </c>
      <c r="R38">
        <v>17.917677118353346</v>
      </c>
      <c r="S38">
        <v>11.156973931523023</v>
      </c>
      <c r="T38">
        <v>0</v>
      </c>
      <c r="U38">
        <v>59.789703653047553</v>
      </c>
      <c r="V38">
        <v>8.7620628812030077</v>
      </c>
      <c r="W38">
        <v>19.612866013428828</v>
      </c>
      <c r="X38">
        <v>62.367070686653499</v>
      </c>
      <c r="Y38">
        <v>0</v>
      </c>
      <c r="Z38">
        <v>0</v>
      </c>
      <c r="AA38">
        <v>0</v>
      </c>
      <c r="AB38">
        <v>1.4087648804201047</v>
      </c>
      <c r="AC38">
        <v>0</v>
      </c>
      <c r="AD38">
        <v>0</v>
      </c>
      <c r="AE38">
        <v>6.9669080128604843</v>
      </c>
      <c r="AF38">
        <v>5.9214336227180535</v>
      </c>
      <c r="AG38">
        <v>29.076077824399999</v>
      </c>
      <c r="AH38">
        <v>29.667016258416048</v>
      </c>
      <c r="AI38">
        <v>0</v>
      </c>
      <c r="AJ38">
        <v>0</v>
      </c>
      <c r="AK38">
        <v>23.071789232151303</v>
      </c>
      <c r="AL38">
        <v>1.0013731997418243</v>
      </c>
      <c r="AM38">
        <v>0</v>
      </c>
      <c r="AN38">
        <v>0</v>
      </c>
      <c r="AO38">
        <v>0</v>
      </c>
      <c r="AP38">
        <v>0</v>
      </c>
      <c r="AQ38">
        <v>28.374800849999996</v>
      </c>
      <c r="AR38">
        <v>1.4002941321557965</v>
      </c>
      <c r="AS38">
        <v>1.9904641394588165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977.09262570421197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487.72711247453992</v>
      </c>
      <c r="L39">
        <v>5.7800240511363636</v>
      </c>
      <c r="M39">
        <v>61.389445438121051</v>
      </c>
      <c r="N39">
        <v>49.943129485488129</v>
      </c>
      <c r="O39">
        <v>35.268552934475807</v>
      </c>
      <c r="P39">
        <v>23.890104342129209</v>
      </c>
      <c r="Q39">
        <v>4.6089805417895775</v>
      </c>
      <c r="R39">
        <v>17.917677118353346</v>
      </c>
      <c r="S39">
        <v>11.156973931523023</v>
      </c>
      <c r="T39">
        <v>0</v>
      </c>
      <c r="U39">
        <v>59.789703653047553</v>
      </c>
      <c r="V39">
        <v>8.7620628812030077</v>
      </c>
      <c r="W39">
        <v>19.612866013428828</v>
      </c>
      <c r="X39">
        <v>62.367070686653499</v>
      </c>
      <c r="Y39">
        <v>0</v>
      </c>
      <c r="Z39">
        <v>0</v>
      </c>
      <c r="AA39">
        <v>0</v>
      </c>
      <c r="AB39">
        <v>1.4087648804201047</v>
      </c>
      <c r="AC39">
        <v>0</v>
      </c>
      <c r="AD39">
        <v>0</v>
      </c>
      <c r="AE39">
        <v>6.9669080128604843</v>
      </c>
      <c r="AF39">
        <v>5.9214336227180535</v>
      </c>
      <c r="AG39">
        <v>29.076077824399999</v>
      </c>
      <c r="AH39">
        <v>29.667016258416048</v>
      </c>
      <c r="AI39">
        <v>0</v>
      </c>
      <c r="AJ39">
        <v>0</v>
      </c>
      <c r="AK39">
        <v>23.071789232151303</v>
      </c>
      <c r="AL39">
        <v>1.0013731997418243</v>
      </c>
      <c r="AM39">
        <v>0</v>
      </c>
      <c r="AN39">
        <v>0</v>
      </c>
      <c r="AO39">
        <v>0</v>
      </c>
      <c r="AP39">
        <v>0</v>
      </c>
      <c r="AQ39">
        <v>18.916533900000001</v>
      </c>
      <c r="AR39">
        <v>1.4002941321557965</v>
      </c>
      <c r="AS39">
        <v>1.9904641394588165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967.63435875421192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487.72711247453992</v>
      </c>
      <c r="L40">
        <v>5.7800240511363636</v>
      </c>
      <c r="M40">
        <v>61.389445438121051</v>
      </c>
      <c r="N40">
        <v>49.943129485488129</v>
      </c>
      <c r="O40">
        <v>35.268552934475807</v>
      </c>
      <c r="P40">
        <v>23.890104342129209</v>
      </c>
      <c r="Q40">
        <v>4.6089805417895775</v>
      </c>
      <c r="R40">
        <v>17.917677118353346</v>
      </c>
      <c r="S40">
        <v>11.156973931523023</v>
      </c>
      <c r="T40">
        <v>0</v>
      </c>
      <c r="U40">
        <v>59.789703653047553</v>
      </c>
      <c r="V40">
        <v>8.7620628812030077</v>
      </c>
      <c r="W40">
        <v>19.612866013428828</v>
      </c>
      <c r="X40">
        <v>62.367070686653499</v>
      </c>
      <c r="Y40">
        <v>0</v>
      </c>
      <c r="Z40">
        <v>0</v>
      </c>
      <c r="AA40">
        <v>0</v>
      </c>
      <c r="AB40">
        <v>1.4087648804201047</v>
      </c>
      <c r="AC40">
        <v>0</v>
      </c>
      <c r="AD40">
        <v>0</v>
      </c>
      <c r="AE40">
        <v>6.9669080128604843</v>
      </c>
      <c r="AF40">
        <v>5.9214336227180535</v>
      </c>
      <c r="AG40">
        <v>29.076077824399999</v>
      </c>
      <c r="AH40">
        <v>19.778010985343187</v>
      </c>
      <c r="AI40">
        <v>0</v>
      </c>
      <c r="AJ40">
        <v>0</v>
      </c>
      <c r="AK40">
        <v>23.071789232151303</v>
      </c>
      <c r="AL40">
        <v>1.0013731997418243</v>
      </c>
      <c r="AM40">
        <v>0</v>
      </c>
      <c r="AN40">
        <v>0</v>
      </c>
      <c r="AO40">
        <v>0</v>
      </c>
      <c r="AP40">
        <v>0</v>
      </c>
      <c r="AQ40">
        <v>18.916533900000001</v>
      </c>
      <c r="AR40">
        <v>1.4002941321557965</v>
      </c>
      <c r="AS40">
        <v>1.9904641394588165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957.74535348113898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487.72711247453992</v>
      </c>
      <c r="L41">
        <v>5.7800240511363636</v>
      </c>
      <c r="M41">
        <v>61.389445438121051</v>
      </c>
      <c r="N41">
        <v>49.943129485488129</v>
      </c>
      <c r="O41">
        <v>35.268552934475807</v>
      </c>
      <c r="P41">
        <v>23.890104342129209</v>
      </c>
      <c r="Q41">
        <v>4.6089805417895775</v>
      </c>
      <c r="R41">
        <v>17.917677118353346</v>
      </c>
      <c r="S41">
        <v>11.156973931523023</v>
      </c>
      <c r="T41">
        <v>0</v>
      </c>
      <c r="U41">
        <v>59.789703653047553</v>
      </c>
      <c r="V41">
        <v>8.7620628812030077</v>
      </c>
      <c r="W41">
        <v>19.612866013428828</v>
      </c>
      <c r="X41">
        <v>62.367070686653499</v>
      </c>
      <c r="Y41">
        <v>0</v>
      </c>
      <c r="Z41">
        <v>0</v>
      </c>
      <c r="AA41">
        <v>0</v>
      </c>
      <c r="AB41">
        <v>1.4087648804201047</v>
      </c>
      <c r="AC41">
        <v>0</v>
      </c>
      <c r="AD41">
        <v>0</v>
      </c>
      <c r="AE41">
        <v>6.9669080128604843</v>
      </c>
      <c r="AF41">
        <v>5.9214336227180535</v>
      </c>
      <c r="AG41">
        <v>29.076077824399999</v>
      </c>
      <c r="AH41">
        <v>19.778010985343187</v>
      </c>
      <c r="AI41">
        <v>0</v>
      </c>
      <c r="AJ41">
        <v>0</v>
      </c>
      <c r="AK41">
        <v>23.071789232151303</v>
      </c>
      <c r="AL41">
        <v>1.0013731997418243</v>
      </c>
      <c r="AM41">
        <v>0</v>
      </c>
      <c r="AN41">
        <v>0</v>
      </c>
      <c r="AO41">
        <v>0</v>
      </c>
      <c r="AP41">
        <v>1.0289614309859154</v>
      </c>
      <c r="AQ41">
        <v>18.916533900000001</v>
      </c>
      <c r="AR41">
        <v>16.336765899999996</v>
      </c>
      <c r="AS41">
        <v>1.9904641394588165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973.71078667996915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487.72711247453992</v>
      </c>
      <c r="L42">
        <v>5.7800240511363636</v>
      </c>
      <c r="M42">
        <v>61.389445438121051</v>
      </c>
      <c r="N42">
        <v>49.943129485488129</v>
      </c>
      <c r="O42">
        <v>35.268552934475807</v>
      </c>
      <c r="P42">
        <v>23.890104342129209</v>
      </c>
      <c r="Q42">
        <v>4.6089805417895775</v>
      </c>
      <c r="R42">
        <v>17.917677118353346</v>
      </c>
      <c r="S42">
        <v>11.156973931523023</v>
      </c>
      <c r="T42">
        <v>0</v>
      </c>
      <c r="U42">
        <v>59.789703653047553</v>
      </c>
      <c r="V42">
        <v>8.7620628812030077</v>
      </c>
      <c r="W42">
        <v>19.612866013428828</v>
      </c>
      <c r="X42">
        <v>62.367070686653499</v>
      </c>
      <c r="Y42">
        <v>0</v>
      </c>
      <c r="Z42">
        <v>0</v>
      </c>
      <c r="AA42">
        <v>0</v>
      </c>
      <c r="AB42">
        <v>1.4087648804201047</v>
      </c>
      <c r="AC42">
        <v>0</v>
      </c>
      <c r="AD42">
        <v>0</v>
      </c>
      <c r="AE42">
        <v>0.8136377817614967</v>
      </c>
      <c r="AF42">
        <v>5.9214336227180535</v>
      </c>
      <c r="AG42">
        <v>29.076077824399999</v>
      </c>
      <c r="AH42">
        <v>9.8890052730728595</v>
      </c>
      <c r="AI42">
        <v>0</v>
      </c>
      <c r="AJ42">
        <v>0</v>
      </c>
      <c r="AK42">
        <v>23.071789232151303</v>
      </c>
      <c r="AL42">
        <v>1.0013731997418243</v>
      </c>
      <c r="AM42">
        <v>0</v>
      </c>
      <c r="AN42">
        <v>0</v>
      </c>
      <c r="AO42">
        <v>0</v>
      </c>
      <c r="AP42">
        <v>1.0289614309859154</v>
      </c>
      <c r="AQ42">
        <v>18.916533900000001</v>
      </c>
      <c r="AR42">
        <v>16.336765899999996</v>
      </c>
      <c r="AS42">
        <v>1.9904641394588165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957.66851073659984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487.72711247453992</v>
      </c>
      <c r="L43">
        <v>5.7800240511363636</v>
      </c>
      <c r="M43">
        <v>61.389445438121051</v>
      </c>
      <c r="N43">
        <v>49.943129485488129</v>
      </c>
      <c r="O43">
        <v>35.268552934475807</v>
      </c>
      <c r="P43">
        <v>23.890104342129209</v>
      </c>
      <c r="Q43">
        <v>4.6089805417895775</v>
      </c>
      <c r="R43">
        <v>17.917677118353346</v>
      </c>
      <c r="S43">
        <v>11.156973931523023</v>
      </c>
      <c r="T43">
        <v>0</v>
      </c>
      <c r="U43">
        <v>59.789703653047553</v>
      </c>
      <c r="V43">
        <v>8.7620628812030077</v>
      </c>
      <c r="W43">
        <v>19.612866013428828</v>
      </c>
      <c r="X43">
        <v>62.367070686653499</v>
      </c>
      <c r="Y43">
        <v>0</v>
      </c>
      <c r="Z43">
        <v>0</v>
      </c>
      <c r="AA43">
        <v>0</v>
      </c>
      <c r="AB43">
        <v>1.4087648804201047</v>
      </c>
      <c r="AC43">
        <v>0</v>
      </c>
      <c r="AD43">
        <v>0</v>
      </c>
      <c r="AE43">
        <v>0.8136377817614967</v>
      </c>
      <c r="AF43">
        <v>0</v>
      </c>
      <c r="AG43">
        <v>29.076077824399999</v>
      </c>
      <c r="AH43">
        <v>0</v>
      </c>
      <c r="AI43">
        <v>0</v>
      </c>
      <c r="AJ43">
        <v>0</v>
      </c>
      <c r="AK43">
        <v>23.071789232151303</v>
      </c>
      <c r="AL43">
        <v>1.0013731997418243</v>
      </c>
      <c r="AM43">
        <v>0</v>
      </c>
      <c r="AN43">
        <v>0</v>
      </c>
      <c r="AO43">
        <v>0</v>
      </c>
      <c r="AP43">
        <v>1.0289614309859154</v>
      </c>
      <c r="AQ43">
        <v>18.916533900000001</v>
      </c>
      <c r="AR43">
        <v>1.4002941321557965</v>
      </c>
      <c r="AS43">
        <v>1.9904641394588165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926.92160007296468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487.72711247453992</v>
      </c>
      <c r="L44">
        <v>5.7800240511363636</v>
      </c>
      <c r="M44">
        <v>61.389445438121051</v>
      </c>
      <c r="N44">
        <v>49.943129485488129</v>
      </c>
      <c r="O44">
        <v>35.268552934475807</v>
      </c>
      <c r="P44">
        <v>23.890104342129209</v>
      </c>
      <c r="Q44">
        <v>4.6089805417895775</v>
      </c>
      <c r="R44">
        <v>17.917677118353346</v>
      </c>
      <c r="S44">
        <v>11.156973931523023</v>
      </c>
      <c r="T44">
        <v>0</v>
      </c>
      <c r="U44">
        <v>59.789703653047553</v>
      </c>
      <c r="V44">
        <v>8.7620628812030077</v>
      </c>
      <c r="W44">
        <v>19.612866013428828</v>
      </c>
      <c r="X44">
        <v>62.367070686653499</v>
      </c>
      <c r="Y44">
        <v>0</v>
      </c>
      <c r="Z44">
        <v>0</v>
      </c>
      <c r="AA44">
        <v>0</v>
      </c>
      <c r="AB44">
        <v>1.4087648804201047</v>
      </c>
      <c r="AC44">
        <v>0</v>
      </c>
      <c r="AD44">
        <v>0</v>
      </c>
      <c r="AE44">
        <v>0.8136377817614967</v>
      </c>
      <c r="AF44">
        <v>0</v>
      </c>
      <c r="AG44">
        <v>29.076077824399999</v>
      </c>
      <c r="AH44">
        <v>0</v>
      </c>
      <c r="AI44">
        <v>0</v>
      </c>
      <c r="AJ44">
        <v>0</v>
      </c>
      <c r="AK44">
        <v>23.071789232151303</v>
      </c>
      <c r="AL44">
        <v>1.0013731997418243</v>
      </c>
      <c r="AM44">
        <v>0</v>
      </c>
      <c r="AN44">
        <v>0</v>
      </c>
      <c r="AO44">
        <v>0</v>
      </c>
      <c r="AP44">
        <v>1.0289614309859154</v>
      </c>
      <c r="AQ44">
        <v>18.916533900000001</v>
      </c>
      <c r="AR44">
        <v>0.70014728568840556</v>
      </c>
      <c r="AS44">
        <v>1.9904641394588165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926.22145322649737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487.72711247453992</v>
      </c>
      <c r="L45">
        <v>5.7800240511363636</v>
      </c>
      <c r="M45">
        <v>61.389445438121051</v>
      </c>
      <c r="N45">
        <v>49.943129485488129</v>
      </c>
      <c r="O45">
        <v>35.268552934475807</v>
      </c>
      <c r="P45">
        <v>23.890104342129209</v>
      </c>
      <c r="Q45">
        <v>4.6089805417895775</v>
      </c>
      <c r="R45">
        <v>17.917677118353346</v>
      </c>
      <c r="S45">
        <v>11.156973931523023</v>
      </c>
      <c r="T45">
        <v>0</v>
      </c>
      <c r="U45">
        <v>59.789703653047553</v>
      </c>
      <c r="V45">
        <v>8.7620628812030077</v>
      </c>
      <c r="W45">
        <v>19.612866013428828</v>
      </c>
      <c r="X45">
        <v>62.367070686653499</v>
      </c>
      <c r="Y45">
        <v>0</v>
      </c>
      <c r="Z45">
        <v>0</v>
      </c>
      <c r="AA45">
        <v>0</v>
      </c>
      <c r="AB45">
        <v>1.4087648804201047</v>
      </c>
      <c r="AC45">
        <v>0</v>
      </c>
      <c r="AD45">
        <v>0</v>
      </c>
      <c r="AE45">
        <v>0.8136377817614967</v>
      </c>
      <c r="AF45">
        <v>0</v>
      </c>
      <c r="AG45">
        <v>29.076077824399999</v>
      </c>
      <c r="AH45">
        <v>0</v>
      </c>
      <c r="AI45">
        <v>0</v>
      </c>
      <c r="AJ45">
        <v>0</v>
      </c>
      <c r="AK45">
        <v>23.071789232151303</v>
      </c>
      <c r="AL45">
        <v>1.0013731997418243</v>
      </c>
      <c r="AM45">
        <v>0</v>
      </c>
      <c r="AN45">
        <v>0</v>
      </c>
      <c r="AO45">
        <v>0</v>
      </c>
      <c r="AP45">
        <v>1.0289614309859154</v>
      </c>
      <c r="AQ45">
        <v>9.4582669500000005</v>
      </c>
      <c r="AR45">
        <v>0.70014728568840556</v>
      </c>
      <c r="AS45">
        <v>1.9904641394588165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916.76318627649744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487.72711247453992</v>
      </c>
      <c r="L46">
        <v>5.7800240511363636</v>
      </c>
      <c r="M46">
        <v>61.389445438121051</v>
      </c>
      <c r="N46">
        <v>49.943129485488129</v>
      </c>
      <c r="O46">
        <v>35.268552934475807</v>
      </c>
      <c r="P46">
        <v>23.890104342129209</v>
      </c>
      <c r="Q46">
        <v>4.6089805417895775</v>
      </c>
      <c r="R46">
        <v>17.917677118353346</v>
      </c>
      <c r="S46">
        <v>11.156973931523023</v>
      </c>
      <c r="T46">
        <v>0</v>
      </c>
      <c r="U46">
        <v>59.789703653047553</v>
      </c>
      <c r="V46">
        <v>8.7620628812030077</v>
      </c>
      <c r="W46">
        <v>19.612866013428828</v>
      </c>
      <c r="X46">
        <v>62.367070686653499</v>
      </c>
      <c r="Y46">
        <v>0</v>
      </c>
      <c r="Z46">
        <v>0</v>
      </c>
      <c r="AA46">
        <v>0</v>
      </c>
      <c r="AB46">
        <v>1.4087648804201047</v>
      </c>
      <c r="AC46">
        <v>0</v>
      </c>
      <c r="AD46">
        <v>0</v>
      </c>
      <c r="AE46">
        <v>0.8136377817614967</v>
      </c>
      <c r="AF46">
        <v>0</v>
      </c>
      <c r="AG46">
        <v>29.076077824399999</v>
      </c>
      <c r="AH46">
        <v>0</v>
      </c>
      <c r="AI46">
        <v>0</v>
      </c>
      <c r="AJ46">
        <v>0</v>
      </c>
      <c r="AK46">
        <v>23.071789232151303</v>
      </c>
      <c r="AL46">
        <v>1.0013731997418243</v>
      </c>
      <c r="AM46">
        <v>0</v>
      </c>
      <c r="AN46">
        <v>0</v>
      </c>
      <c r="AO46">
        <v>0</v>
      </c>
      <c r="AP46">
        <v>1.0289614309859154</v>
      </c>
      <c r="AQ46">
        <v>9.4582669500000005</v>
      </c>
      <c r="AR46">
        <v>0.70014728568840556</v>
      </c>
      <c r="AS46">
        <v>1.9904641394588165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916.76318627649744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487.72711247453992</v>
      </c>
      <c r="L47">
        <v>5.7800240511363636</v>
      </c>
      <c r="M47">
        <v>61.389445438121051</v>
      </c>
      <c r="N47">
        <v>49.943129485488129</v>
      </c>
      <c r="O47">
        <v>35.268552934475807</v>
      </c>
      <c r="P47">
        <v>23.890104342129209</v>
      </c>
      <c r="Q47">
        <v>4.6089805417895775</v>
      </c>
      <c r="R47">
        <v>17.917677118353346</v>
      </c>
      <c r="S47">
        <v>11.156973931523023</v>
      </c>
      <c r="T47">
        <v>0</v>
      </c>
      <c r="U47">
        <v>59.789703653047553</v>
      </c>
      <c r="V47">
        <v>8.7620628812030077</v>
      </c>
      <c r="W47">
        <v>19.612866013428828</v>
      </c>
      <c r="X47">
        <v>62.367070686653499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0.8136377817614967</v>
      </c>
      <c r="AF47">
        <v>0</v>
      </c>
      <c r="AG47">
        <v>29.076077824399999</v>
      </c>
      <c r="AH47">
        <v>0</v>
      </c>
      <c r="AI47">
        <v>0</v>
      </c>
      <c r="AJ47">
        <v>0</v>
      </c>
      <c r="AK47">
        <v>23.071789232151303</v>
      </c>
      <c r="AL47">
        <v>1.0013731997418243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0.70014728568840556</v>
      </c>
      <c r="AS47">
        <v>1.9904641394588165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904.8671930150914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506.89660212331773</v>
      </c>
      <c r="L48">
        <v>5.7800458216535047</v>
      </c>
      <c r="M48">
        <v>61.389445438121051</v>
      </c>
      <c r="N48">
        <v>49.943129485488129</v>
      </c>
      <c r="O48">
        <v>35.268552934475807</v>
      </c>
      <c r="P48">
        <v>23.890104342129209</v>
      </c>
      <c r="Q48">
        <v>4.6089805417895775</v>
      </c>
      <c r="R48">
        <v>17.917677118353346</v>
      </c>
      <c r="S48">
        <v>11.156973931523023</v>
      </c>
      <c r="T48">
        <v>0</v>
      </c>
      <c r="U48">
        <v>59.789703653047553</v>
      </c>
      <c r="V48">
        <v>8.7620628812030077</v>
      </c>
      <c r="W48">
        <v>19.612866013428828</v>
      </c>
      <c r="X48">
        <v>62.367070686653499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0.8136377817614967</v>
      </c>
      <c r="AF48">
        <v>0</v>
      </c>
      <c r="AG48">
        <v>29.076077824399999</v>
      </c>
      <c r="AH48">
        <v>0</v>
      </c>
      <c r="AI48">
        <v>0</v>
      </c>
      <c r="AJ48">
        <v>0</v>
      </c>
      <c r="AK48">
        <v>23.071789232151303</v>
      </c>
      <c r="AL48">
        <v>1.0013731997418243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0.70014728568840556</v>
      </c>
      <c r="AS48">
        <v>1.9904641394588165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924.03670443438625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487.94526964831283</v>
      </c>
      <c r="L49">
        <v>5.7800458216535047</v>
      </c>
      <c r="M49">
        <v>61.389445438121051</v>
      </c>
      <c r="N49">
        <v>49.943129485488129</v>
      </c>
      <c r="O49">
        <v>35.268552934475807</v>
      </c>
      <c r="P49">
        <v>23.890104342129209</v>
      </c>
      <c r="Q49">
        <v>4.6089805417895775</v>
      </c>
      <c r="R49">
        <v>17.917677118353346</v>
      </c>
      <c r="S49">
        <v>11.156973931523023</v>
      </c>
      <c r="T49">
        <v>0</v>
      </c>
      <c r="U49">
        <v>59.789703653047553</v>
      </c>
      <c r="V49">
        <v>8.7620628812030077</v>
      </c>
      <c r="W49">
        <v>19.612866013428828</v>
      </c>
      <c r="X49">
        <v>62.367070686653499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0.8136377817614967</v>
      </c>
      <c r="AF49">
        <v>0</v>
      </c>
      <c r="AG49">
        <v>29.076077824399999</v>
      </c>
      <c r="AH49">
        <v>0</v>
      </c>
      <c r="AI49">
        <v>0</v>
      </c>
      <c r="AJ49">
        <v>0</v>
      </c>
      <c r="AK49">
        <v>23.071789232151303</v>
      </c>
      <c r="AL49">
        <v>1.0013731997418243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0.93352956784420238</v>
      </c>
      <c r="AS49">
        <v>1.9335937103776393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905.26188381245595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487.94526964831283</v>
      </c>
      <c r="L50">
        <v>5.7800458216535047</v>
      </c>
      <c r="M50">
        <v>61.389445438121051</v>
      </c>
      <c r="N50">
        <v>49.943129485488129</v>
      </c>
      <c r="O50">
        <v>35.268552934475807</v>
      </c>
      <c r="P50">
        <v>23.890104342129209</v>
      </c>
      <c r="Q50">
        <v>4.6089805417895775</v>
      </c>
      <c r="R50">
        <v>18.617586380789021</v>
      </c>
      <c r="S50">
        <v>11.591421059134072</v>
      </c>
      <c r="T50">
        <v>0</v>
      </c>
      <c r="U50">
        <v>59.789703653047553</v>
      </c>
      <c r="V50">
        <v>8.7620628812030077</v>
      </c>
      <c r="W50">
        <v>19.612866013428828</v>
      </c>
      <c r="X50">
        <v>62.367070686653499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0.8136377817614967</v>
      </c>
      <c r="AF50">
        <v>0</v>
      </c>
      <c r="AG50">
        <v>29.076077824399999</v>
      </c>
      <c r="AH50">
        <v>0</v>
      </c>
      <c r="AI50">
        <v>0</v>
      </c>
      <c r="AJ50">
        <v>0</v>
      </c>
      <c r="AK50">
        <v>23.071789232151303</v>
      </c>
      <c r="AL50">
        <v>1.0013731997418243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0.93352956784420238</v>
      </c>
      <c r="AS50">
        <v>1.9335937103776393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906.39624020250278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487.94526964831283</v>
      </c>
      <c r="L51">
        <v>5.7800458216535047</v>
      </c>
      <c r="M51">
        <v>61.389445438121051</v>
      </c>
      <c r="N51">
        <v>49.943129485488129</v>
      </c>
      <c r="O51">
        <v>35.268552934475807</v>
      </c>
      <c r="P51">
        <v>23.890104342129209</v>
      </c>
      <c r="Q51">
        <v>4.6101977676266142</v>
      </c>
      <c r="R51">
        <v>18.617586380789021</v>
      </c>
      <c r="S51">
        <v>11.591421059134072</v>
      </c>
      <c r="T51">
        <v>0</v>
      </c>
      <c r="U51">
        <v>59.789703653047553</v>
      </c>
      <c r="V51">
        <v>8.7620628812030077</v>
      </c>
      <c r="W51">
        <v>19.612866013428828</v>
      </c>
      <c r="X51">
        <v>62.367070686653499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0.8136377817614967</v>
      </c>
      <c r="AF51">
        <v>0</v>
      </c>
      <c r="AG51">
        <v>29.076077824399999</v>
      </c>
      <c r="AH51">
        <v>0</v>
      </c>
      <c r="AI51">
        <v>0</v>
      </c>
      <c r="AJ51">
        <v>0</v>
      </c>
      <c r="AK51">
        <v>23.071789232151303</v>
      </c>
      <c r="AL51">
        <v>1.0013731997418243</v>
      </c>
      <c r="AM51">
        <v>0</v>
      </c>
      <c r="AN51">
        <v>0</v>
      </c>
      <c r="AO51">
        <v>0</v>
      </c>
      <c r="AP51">
        <v>0.21662336669428334</v>
      </c>
      <c r="AQ51">
        <v>0</v>
      </c>
      <c r="AR51">
        <v>0.93352956784420238</v>
      </c>
      <c r="AS51">
        <v>1.9335937103776393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906.61408079503394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433.17238246802117</v>
      </c>
      <c r="L52">
        <v>5.7800458216535047</v>
      </c>
      <c r="M52">
        <v>61.389445438121051</v>
      </c>
      <c r="N52">
        <v>49.943129485488129</v>
      </c>
      <c r="O52">
        <v>35.268552934475807</v>
      </c>
      <c r="P52">
        <v>23.890104342129209</v>
      </c>
      <c r="Q52">
        <v>4.6101977676266142</v>
      </c>
      <c r="R52">
        <v>18.617586380789021</v>
      </c>
      <c r="S52">
        <v>11.591421059134072</v>
      </c>
      <c r="T52">
        <v>0</v>
      </c>
      <c r="U52">
        <v>59.789703653047553</v>
      </c>
      <c r="V52">
        <v>8.7620628812030077</v>
      </c>
      <c r="W52">
        <v>19.612866013428828</v>
      </c>
      <c r="X52">
        <v>62.367070686653499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0.8136377817614967</v>
      </c>
      <c r="AF52">
        <v>0</v>
      </c>
      <c r="AG52">
        <v>29.076077824399999</v>
      </c>
      <c r="AH52">
        <v>0</v>
      </c>
      <c r="AI52">
        <v>0</v>
      </c>
      <c r="AJ52">
        <v>0</v>
      </c>
      <c r="AK52">
        <v>23.071789232151303</v>
      </c>
      <c r="AL52">
        <v>1.0013731997418243</v>
      </c>
      <c r="AM52">
        <v>0</v>
      </c>
      <c r="AN52">
        <v>0</v>
      </c>
      <c r="AO52">
        <v>0</v>
      </c>
      <c r="AP52">
        <v>0.21662336669428334</v>
      </c>
      <c r="AQ52">
        <v>0</v>
      </c>
      <c r="AR52">
        <v>0.93352956784420238</v>
      </c>
      <c r="AS52">
        <v>1.9335937103776393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851.84119361474222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385.04233161719719</v>
      </c>
      <c r="L53">
        <v>6.0500132384035403</v>
      </c>
      <c r="M53">
        <v>61.389445438121051</v>
      </c>
      <c r="N53">
        <v>49.943129485488129</v>
      </c>
      <c r="O53">
        <v>35.268552934475807</v>
      </c>
      <c r="P53">
        <v>23.890104342129209</v>
      </c>
      <c r="Q53">
        <v>4.6077952173913044</v>
      </c>
      <c r="R53">
        <v>17.918076352097128</v>
      </c>
      <c r="S53">
        <v>11.181069561487966</v>
      </c>
      <c r="T53">
        <v>0</v>
      </c>
      <c r="U53">
        <v>59.789703653047553</v>
      </c>
      <c r="V53">
        <v>8.7620628812030077</v>
      </c>
      <c r="W53">
        <v>19.612866013428828</v>
      </c>
      <c r="X53">
        <v>62.367070686653499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0.8136377817614967</v>
      </c>
      <c r="AF53">
        <v>0</v>
      </c>
      <c r="AG53">
        <v>29.076077824399999</v>
      </c>
      <c r="AH53">
        <v>0</v>
      </c>
      <c r="AI53">
        <v>0</v>
      </c>
      <c r="AJ53">
        <v>0</v>
      </c>
      <c r="AK53">
        <v>23.071789232151303</v>
      </c>
      <c r="AL53">
        <v>1.0013731997418243</v>
      </c>
      <c r="AM53">
        <v>0</v>
      </c>
      <c r="AN53">
        <v>0</v>
      </c>
      <c r="AO53">
        <v>0</v>
      </c>
      <c r="AP53">
        <v>0.21662336669428334</v>
      </c>
      <c r="AQ53">
        <v>0</v>
      </c>
      <c r="AR53">
        <v>0.93352956784420238</v>
      </c>
      <c r="AS53">
        <v>1.9335937103776393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802.86884610409516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336.91226934196891</v>
      </c>
      <c r="L54">
        <v>6.0500152425062126</v>
      </c>
      <c r="M54">
        <v>61.389445438121051</v>
      </c>
      <c r="N54">
        <v>49.943129485488129</v>
      </c>
      <c r="O54">
        <v>35.268552934475807</v>
      </c>
      <c r="P54">
        <v>23.890104342129209</v>
      </c>
      <c r="Q54">
        <v>4.6077952173913044</v>
      </c>
      <c r="R54">
        <v>17.918076352097128</v>
      </c>
      <c r="S54">
        <v>11.150540872807017</v>
      </c>
      <c r="T54">
        <v>0</v>
      </c>
      <c r="U54">
        <v>59.789703653047553</v>
      </c>
      <c r="V54">
        <v>8.7620628812030077</v>
      </c>
      <c r="W54">
        <v>19.612866013428828</v>
      </c>
      <c r="X54">
        <v>62.367070686653499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0.8136377817614967</v>
      </c>
      <c r="AF54">
        <v>0</v>
      </c>
      <c r="AG54">
        <v>29.076077824399999</v>
      </c>
      <c r="AH54">
        <v>0</v>
      </c>
      <c r="AI54">
        <v>0</v>
      </c>
      <c r="AJ54">
        <v>0</v>
      </c>
      <c r="AK54">
        <v>23.071789232151303</v>
      </c>
      <c r="AL54">
        <v>1.0013731997418243</v>
      </c>
      <c r="AM54">
        <v>0</v>
      </c>
      <c r="AN54">
        <v>0</v>
      </c>
      <c r="AO54">
        <v>0</v>
      </c>
      <c r="AP54">
        <v>0.21662336669428334</v>
      </c>
      <c r="AQ54">
        <v>0</v>
      </c>
      <c r="AR54">
        <v>0.93352956784420238</v>
      </c>
      <c r="AS54">
        <v>1.9335937103776393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754.70825714428861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274.34291367689741</v>
      </c>
      <c r="L55">
        <v>6.0500179616382495</v>
      </c>
      <c r="M55">
        <v>61.389445438121051</v>
      </c>
      <c r="N55">
        <v>49.943129485488129</v>
      </c>
      <c r="O55">
        <v>35.268552934475807</v>
      </c>
      <c r="P55">
        <v>23.890104342129209</v>
      </c>
      <c r="Q55">
        <v>4.7408764004683839</v>
      </c>
      <c r="R55">
        <v>17.919758566383258</v>
      </c>
      <c r="S55">
        <v>11.588084288102262</v>
      </c>
      <c r="T55">
        <v>0</v>
      </c>
      <c r="U55">
        <v>59.789703653047553</v>
      </c>
      <c r="V55">
        <v>8.7620628812030077</v>
      </c>
      <c r="W55">
        <v>19.612866013428828</v>
      </c>
      <c r="X55">
        <v>62.367070686653499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0.8136377817614967</v>
      </c>
      <c r="AF55">
        <v>0</v>
      </c>
      <c r="AG55">
        <v>29.076077824399999</v>
      </c>
      <c r="AH55">
        <v>0</v>
      </c>
      <c r="AI55">
        <v>0</v>
      </c>
      <c r="AJ55">
        <v>0</v>
      </c>
      <c r="AK55">
        <v>23.071789232151303</v>
      </c>
      <c r="AL55">
        <v>1.0013731997418243</v>
      </c>
      <c r="AM55">
        <v>0</v>
      </c>
      <c r="AN55">
        <v>0</v>
      </c>
      <c r="AO55">
        <v>0</v>
      </c>
      <c r="AP55">
        <v>0.21662336669428334</v>
      </c>
      <c r="AQ55">
        <v>0</v>
      </c>
      <c r="AR55">
        <v>0.93352956784420238</v>
      </c>
      <c r="AS55">
        <v>1.9335937103776393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692.71121101100766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274.34291367689741</v>
      </c>
      <c r="L56">
        <v>3.3699315839488579</v>
      </c>
      <c r="M56">
        <v>61.389445438121051</v>
      </c>
      <c r="N56">
        <v>49.943129485488129</v>
      </c>
      <c r="O56">
        <v>35.268552934475807</v>
      </c>
      <c r="P56">
        <v>23.890104342129209</v>
      </c>
      <c r="Q56">
        <v>3.3678473946251768</v>
      </c>
      <c r="R56">
        <v>11.54833695477387</v>
      </c>
      <c r="S56">
        <v>6.9788934367293969</v>
      </c>
      <c r="T56">
        <v>0</v>
      </c>
      <c r="U56">
        <v>59.789703653047553</v>
      </c>
      <c r="V56">
        <v>8.7620628812030077</v>
      </c>
      <c r="W56">
        <v>19.612866013428828</v>
      </c>
      <c r="X56">
        <v>62.367070686653499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0.8136377817614967</v>
      </c>
      <c r="AF56">
        <v>0</v>
      </c>
      <c r="AG56">
        <v>29.076077824399999</v>
      </c>
      <c r="AH56">
        <v>0</v>
      </c>
      <c r="AI56">
        <v>0</v>
      </c>
      <c r="AJ56">
        <v>0</v>
      </c>
      <c r="AK56">
        <v>23.071789232151303</v>
      </c>
      <c r="AL56">
        <v>1.0013731997418243</v>
      </c>
      <c r="AM56">
        <v>0</v>
      </c>
      <c r="AN56">
        <v>0</v>
      </c>
      <c r="AO56">
        <v>0</v>
      </c>
      <c r="AP56">
        <v>0.21662336669428334</v>
      </c>
      <c r="AQ56">
        <v>0</v>
      </c>
      <c r="AR56">
        <v>0.93352956784420238</v>
      </c>
      <c r="AS56">
        <v>1.9335937103776393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677.67748316449251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274.34291367689741</v>
      </c>
      <c r="L57">
        <v>3.3699315839488579</v>
      </c>
      <c r="M57">
        <v>61.389445438121051</v>
      </c>
      <c r="N57">
        <v>49.943129485488129</v>
      </c>
      <c r="O57">
        <v>35.268552934475807</v>
      </c>
      <c r="P57">
        <v>23.890104342129209</v>
      </c>
      <c r="Q57">
        <v>3.3678473946251768</v>
      </c>
      <c r="R57">
        <v>16.297230385549486</v>
      </c>
      <c r="S57">
        <v>6.7408401164309035</v>
      </c>
      <c r="T57">
        <v>0</v>
      </c>
      <c r="U57">
        <v>59.789703653047553</v>
      </c>
      <c r="V57">
        <v>8.7620628812030077</v>
      </c>
      <c r="W57">
        <v>19.612866013428828</v>
      </c>
      <c r="X57">
        <v>62.367070686653499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0.8136377817614967</v>
      </c>
      <c r="AF57">
        <v>0</v>
      </c>
      <c r="AG57">
        <v>29.076077824399999</v>
      </c>
      <c r="AH57">
        <v>0</v>
      </c>
      <c r="AI57">
        <v>0</v>
      </c>
      <c r="AJ57">
        <v>0</v>
      </c>
      <c r="AK57">
        <v>23.071789232151303</v>
      </c>
      <c r="AL57">
        <v>1.0013731997418243</v>
      </c>
      <c r="AM57">
        <v>0</v>
      </c>
      <c r="AN57">
        <v>0</v>
      </c>
      <c r="AO57">
        <v>0</v>
      </c>
      <c r="AP57">
        <v>0.21662336669428334</v>
      </c>
      <c r="AQ57">
        <v>0</v>
      </c>
      <c r="AR57">
        <v>0.93352956784420238</v>
      </c>
      <c r="AS57">
        <v>1.9335937103776393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682.18832327496966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274.34291367689741</v>
      </c>
      <c r="L58">
        <v>3.3699315839488579</v>
      </c>
      <c r="M58">
        <v>61.389445438121051</v>
      </c>
      <c r="N58">
        <v>49.943129485488129</v>
      </c>
      <c r="O58">
        <v>35.268552934475807</v>
      </c>
      <c r="P58">
        <v>23.890104342129209</v>
      </c>
      <c r="Q58">
        <v>2.9081412220650633</v>
      </c>
      <c r="R58">
        <v>17.866909855481726</v>
      </c>
      <c r="S58">
        <v>6.7408401164309035</v>
      </c>
      <c r="T58">
        <v>0</v>
      </c>
      <c r="U58">
        <v>59.789703653047553</v>
      </c>
      <c r="V58">
        <v>8.7620628812030077</v>
      </c>
      <c r="W58">
        <v>19.612866013428828</v>
      </c>
      <c r="X58">
        <v>62.367070686653499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0.8136377817614967</v>
      </c>
      <c r="AF58">
        <v>0</v>
      </c>
      <c r="AG58">
        <v>29.076077824399999</v>
      </c>
      <c r="AH58">
        <v>0</v>
      </c>
      <c r="AI58">
        <v>0</v>
      </c>
      <c r="AJ58">
        <v>0</v>
      </c>
      <c r="AK58">
        <v>23.071789232151303</v>
      </c>
      <c r="AL58">
        <v>1.0013731997418243</v>
      </c>
      <c r="AM58">
        <v>0</v>
      </c>
      <c r="AN58">
        <v>0</v>
      </c>
      <c r="AO58">
        <v>0</v>
      </c>
      <c r="AP58">
        <v>0.21662336669428334</v>
      </c>
      <c r="AQ58">
        <v>0</v>
      </c>
      <c r="AR58">
        <v>0.93352956784420238</v>
      </c>
      <c r="AS58">
        <v>1.9335937103776393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683.29829657234177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274.34291367689741</v>
      </c>
      <c r="L59">
        <v>3.3699315839488579</v>
      </c>
      <c r="M59">
        <v>61.389445438121051</v>
      </c>
      <c r="N59">
        <v>49.943129485488129</v>
      </c>
      <c r="O59">
        <v>35.268552934475807</v>
      </c>
      <c r="P59">
        <v>23.890104342129209</v>
      </c>
      <c r="Q59">
        <v>3.3708651589242056</v>
      </c>
      <c r="R59">
        <v>17.918076352097128</v>
      </c>
      <c r="S59">
        <v>6.7408401164309035</v>
      </c>
      <c r="T59">
        <v>0</v>
      </c>
      <c r="U59">
        <v>59.789703653047553</v>
      </c>
      <c r="V59">
        <v>8.7620628812030077</v>
      </c>
      <c r="W59">
        <v>19.612866013428828</v>
      </c>
      <c r="X59">
        <v>62.367070686653499</v>
      </c>
      <c r="Y59">
        <v>0</v>
      </c>
      <c r="Z59">
        <v>0</v>
      </c>
      <c r="AA59">
        <v>0</v>
      </c>
      <c r="AB59">
        <v>1.4087648804201047</v>
      </c>
      <c r="AC59">
        <v>0</v>
      </c>
      <c r="AD59">
        <v>0</v>
      </c>
      <c r="AE59">
        <v>0.8136377817614967</v>
      </c>
      <c r="AF59">
        <v>0</v>
      </c>
      <c r="AG59">
        <v>29.076077824399999</v>
      </c>
      <c r="AH59">
        <v>0</v>
      </c>
      <c r="AI59">
        <v>0</v>
      </c>
      <c r="AJ59">
        <v>0</v>
      </c>
      <c r="AK59">
        <v>23.071789232151303</v>
      </c>
      <c r="AL59">
        <v>1.0013731997418243</v>
      </c>
      <c r="AM59">
        <v>0</v>
      </c>
      <c r="AN59">
        <v>0</v>
      </c>
      <c r="AO59">
        <v>0</v>
      </c>
      <c r="AP59">
        <v>0.21662336669428334</v>
      </c>
      <c r="AQ59">
        <v>9.4582669500000005</v>
      </c>
      <c r="AR59">
        <v>1.8670591356884048</v>
      </c>
      <c r="AS59">
        <v>10.464154998215879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704.14330969191906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274.34291367689741</v>
      </c>
      <c r="L60">
        <v>3.3699315839488579</v>
      </c>
      <c r="M60">
        <v>61.389445438121051</v>
      </c>
      <c r="N60">
        <v>49.943129485488129</v>
      </c>
      <c r="O60">
        <v>35.268552934475807</v>
      </c>
      <c r="P60">
        <v>23.890104342129209</v>
      </c>
      <c r="Q60">
        <v>3.3708651589242056</v>
      </c>
      <c r="R60">
        <v>17.918076352097128</v>
      </c>
      <c r="S60">
        <v>6.7408401164309035</v>
      </c>
      <c r="T60">
        <v>0</v>
      </c>
      <c r="U60">
        <v>59.789703653047553</v>
      </c>
      <c r="V60">
        <v>8.7620628812030077</v>
      </c>
      <c r="W60">
        <v>19.612866013428828</v>
      </c>
      <c r="X60">
        <v>62.367070686653499</v>
      </c>
      <c r="Y60">
        <v>0</v>
      </c>
      <c r="Z60">
        <v>0</v>
      </c>
      <c r="AA60">
        <v>0</v>
      </c>
      <c r="AB60">
        <v>1.4087648804201047</v>
      </c>
      <c r="AC60">
        <v>0</v>
      </c>
      <c r="AD60">
        <v>0</v>
      </c>
      <c r="AE60">
        <v>0.8136377817614967</v>
      </c>
      <c r="AF60">
        <v>0</v>
      </c>
      <c r="AG60">
        <v>29.076077824399999</v>
      </c>
      <c r="AH60">
        <v>0</v>
      </c>
      <c r="AI60">
        <v>0</v>
      </c>
      <c r="AJ60">
        <v>0</v>
      </c>
      <c r="AK60">
        <v>23.071789232151303</v>
      </c>
      <c r="AL60">
        <v>1.0013731997418243</v>
      </c>
      <c r="AM60">
        <v>0</v>
      </c>
      <c r="AN60">
        <v>0</v>
      </c>
      <c r="AO60">
        <v>0</v>
      </c>
      <c r="AP60">
        <v>0.21662336669428334</v>
      </c>
      <c r="AQ60">
        <v>9.4582669500000005</v>
      </c>
      <c r="AR60">
        <v>16.803530464311585</v>
      </c>
      <c r="AS60">
        <v>10.464154998215879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719.07978102054233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274.34291367689741</v>
      </c>
      <c r="L61">
        <v>3.3699315839488579</v>
      </c>
      <c r="M61">
        <v>61.389445438121051</v>
      </c>
      <c r="N61">
        <v>49.943129485488129</v>
      </c>
      <c r="O61">
        <v>35.268552934475807</v>
      </c>
      <c r="P61">
        <v>23.890104342129209</v>
      </c>
      <c r="Q61">
        <v>3.3708651589242056</v>
      </c>
      <c r="R61">
        <v>17.918076352097128</v>
      </c>
      <c r="S61">
        <v>6.7408401164309035</v>
      </c>
      <c r="T61">
        <v>0</v>
      </c>
      <c r="U61">
        <v>59.789703653047553</v>
      </c>
      <c r="V61">
        <v>8.7620628812030077</v>
      </c>
      <c r="W61">
        <v>19.612866013428828</v>
      </c>
      <c r="X61">
        <v>62.367070686653499</v>
      </c>
      <c r="Y61">
        <v>0</v>
      </c>
      <c r="Z61">
        <v>0</v>
      </c>
      <c r="AA61">
        <v>0</v>
      </c>
      <c r="AB61">
        <v>1.4087648804201047</v>
      </c>
      <c r="AC61">
        <v>0</v>
      </c>
      <c r="AD61">
        <v>0</v>
      </c>
      <c r="AE61">
        <v>0.8136377817614967</v>
      </c>
      <c r="AF61">
        <v>0</v>
      </c>
      <c r="AG61">
        <v>29.076077824399999</v>
      </c>
      <c r="AH61">
        <v>0</v>
      </c>
      <c r="AI61">
        <v>0</v>
      </c>
      <c r="AJ61">
        <v>0</v>
      </c>
      <c r="AK61">
        <v>23.071789232151303</v>
      </c>
      <c r="AL61">
        <v>1.0013731997418243</v>
      </c>
      <c r="AM61">
        <v>0</v>
      </c>
      <c r="AN61">
        <v>0</v>
      </c>
      <c r="AO61">
        <v>0</v>
      </c>
      <c r="AP61">
        <v>0.21662336669428334</v>
      </c>
      <c r="AQ61">
        <v>9.4582669500000005</v>
      </c>
      <c r="AR61">
        <v>16.803530464311585</v>
      </c>
      <c r="AS61">
        <v>10.464154998215879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719.07978102054233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274.34291367689741</v>
      </c>
      <c r="L62">
        <v>3.3699315839488579</v>
      </c>
      <c r="M62">
        <v>61.389445438121051</v>
      </c>
      <c r="N62">
        <v>49.943129485488129</v>
      </c>
      <c r="O62">
        <v>35.268552934475807</v>
      </c>
      <c r="P62">
        <v>23.890104342129209</v>
      </c>
      <c r="Q62">
        <v>3.3708651589242056</v>
      </c>
      <c r="R62">
        <v>17.918076352097128</v>
      </c>
      <c r="S62">
        <v>6.7408401164309035</v>
      </c>
      <c r="T62">
        <v>0</v>
      </c>
      <c r="U62">
        <v>59.789703653047553</v>
      </c>
      <c r="V62">
        <v>8.7620628812030077</v>
      </c>
      <c r="W62">
        <v>19.612866013428828</v>
      </c>
      <c r="X62">
        <v>62.367070686653499</v>
      </c>
      <c r="Y62">
        <v>0</v>
      </c>
      <c r="Z62">
        <v>0</v>
      </c>
      <c r="AA62">
        <v>0</v>
      </c>
      <c r="AB62">
        <v>1.4087648804201047</v>
      </c>
      <c r="AC62">
        <v>0</v>
      </c>
      <c r="AD62">
        <v>0</v>
      </c>
      <c r="AE62">
        <v>0.8136377817614967</v>
      </c>
      <c r="AF62">
        <v>0</v>
      </c>
      <c r="AG62">
        <v>29.076077824399999</v>
      </c>
      <c r="AH62">
        <v>0</v>
      </c>
      <c r="AI62">
        <v>0</v>
      </c>
      <c r="AJ62">
        <v>0</v>
      </c>
      <c r="AK62">
        <v>23.071789232151303</v>
      </c>
      <c r="AL62">
        <v>1.0013731997418243</v>
      </c>
      <c r="AM62">
        <v>0</v>
      </c>
      <c r="AN62">
        <v>0</v>
      </c>
      <c r="AO62">
        <v>0</v>
      </c>
      <c r="AP62">
        <v>0.21662336669428334</v>
      </c>
      <c r="AQ62">
        <v>18.916533900000001</v>
      </c>
      <c r="AR62">
        <v>1.6336764143115934</v>
      </c>
      <c r="AS62">
        <v>10.464154998215879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713.36819392054224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274.34291367689741</v>
      </c>
      <c r="L63">
        <v>6.0400789306457119</v>
      </c>
      <c r="M63">
        <v>61.389445438121051</v>
      </c>
      <c r="N63">
        <v>49.943129485488129</v>
      </c>
      <c r="O63">
        <v>35.268552934475807</v>
      </c>
      <c r="P63">
        <v>23.890104342129209</v>
      </c>
      <c r="Q63">
        <v>4.6077952173913044</v>
      </c>
      <c r="R63">
        <v>17.918076352097128</v>
      </c>
      <c r="S63">
        <v>11.150540872807017</v>
      </c>
      <c r="T63">
        <v>0</v>
      </c>
      <c r="U63">
        <v>59.789703653047553</v>
      </c>
      <c r="V63">
        <v>8.7620628812030077</v>
      </c>
      <c r="W63">
        <v>19.612866013428828</v>
      </c>
      <c r="X63">
        <v>62.367070686653499</v>
      </c>
      <c r="Y63">
        <v>0</v>
      </c>
      <c r="Z63">
        <v>0</v>
      </c>
      <c r="AA63">
        <v>0</v>
      </c>
      <c r="AB63">
        <v>1.4087648804201047</v>
      </c>
      <c r="AC63">
        <v>0</v>
      </c>
      <c r="AD63">
        <v>0</v>
      </c>
      <c r="AE63">
        <v>0.8136377817614967</v>
      </c>
      <c r="AF63">
        <v>5.9214336227180535</v>
      </c>
      <c r="AG63">
        <v>29.076077824399999</v>
      </c>
      <c r="AH63">
        <v>0</v>
      </c>
      <c r="AI63">
        <v>0</v>
      </c>
      <c r="AJ63">
        <v>0</v>
      </c>
      <c r="AK63">
        <v>23.071789232151303</v>
      </c>
      <c r="AL63">
        <v>1.0013731997418243</v>
      </c>
      <c r="AM63">
        <v>0</v>
      </c>
      <c r="AN63">
        <v>0</v>
      </c>
      <c r="AO63">
        <v>0</v>
      </c>
      <c r="AP63">
        <v>0.21662336669428334</v>
      </c>
      <c r="AQ63">
        <v>18.916533900000001</v>
      </c>
      <c r="AR63">
        <v>0.93352956784420238</v>
      </c>
      <c r="AS63">
        <v>10.464154998215879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726.90625885833288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274.34291367689741</v>
      </c>
      <c r="L64">
        <v>6.0501188660432144</v>
      </c>
      <c r="M64">
        <v>61.389445438121051</v>
      </c>
      <c r="N64">
        <v>49.943129485488129</v>
      </c>
      <c r="O64">
        <v>35.268552934475807</v>
      </c>
      <c r="P64">
        <v>23.890104342129209</v>
      </c>
      <c r="Q64">
        <v>4.6077952173913044</v>
      </c>
      <c r="R64">
        <v>17.918076352097128</v>
      </c>
      <c r="S64">
        <v>11.150540872807017</v>
      </c>
      <c r="T64">
        <v>0</v>
      </c>
      <c r="U64">
        <v>59.789703653047553</v>
      </c>
      <c r="V64">
        <v>8.7620628812030077</v>
      </c>
      <c r="W64">
        <v>19.612866013428828</v>
      </c>
      <c r="X64">
        <v>62.367070686653499</v>
      </c>
      <c r="Y64">
        <v>0</v>
      </c>
      <c r="Z64">
        <v>0</v>
      </c>
      <c r="AA64">
        <v>0</v>
      </c>
      <c r="AB64">
        <v>1.4087648804201047</v>
      </c>
      <c r="AC64">
        <v>0</v>
      </c>
      <c r="AD64">
        <v>0</v>
      </c>
      <c r="AE64">
        <v>0.8136377817614967</v>
      </c>
      <c r="AF64">
        <v>5.9214336227180535</v>
      </c>
      <c r="AG64">
        <v>29.076077824399999</v>
      </c>
      <c r="AH64">
        <v>0</v>
      </c>
      <c r="AI64">
        <v>0</v>
      </c>
      <c r="AJ64">
        <v>0</v>
      </c>
      <c r="AK64">
        <v>23.071789232151303</v>
      </c>
      <c r="AL64">
        <v>1.0013731997418243</v>
      </c>
      <c r="AM64">
        <v>0</v>
      </c>
      <c r="AN64">
        <v>0</v>
      </c>
      <c r="AO64">
        <v>0</v>
      </c>
      <c r="AP64">
        <v>0.21662336669428334</v>
      </c>
      <c r="AQ64">
        <v>28.374800849999996</v>
      </c>
      <c r="AR64">
        <v>0.93352956784420238</v>
      </c>
      <c r="AS64">
        <v>10.464154998215879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736.3745657437305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274.34291367689741</v>
      </c>
      <c r="L65">
        <v>6.0500179616382495</v>
      </c>
      <c r="M65">
        <v>61.389445438121051</v>
      </c>
      <c r="N65">
        <v>49.943129485488129</v>
      </c>
      <c r="O65">
        <v>35.268552934475807</v>
      </c>
      <c r="P65">
        <v>23.890104342129209</v>
      </c>
      <c r="Q65">
        <v>4.6077952173913044</v>
      </c>
      <c r="R65">
        <v>17.917677118353346</v>
      </c>
      <c r="S65">
        <v>11.150540872807017</v>
      </c>
      <c r="T65">
        <v>0</v>
      </c>
      <c r="U65">
        <v>59.789703653047553</v>
      </c>
      <c r="V65">
        <v>8.7620628812030077</v>
      </c>
      <c r="W65">
        <v>19.612866013428828</v>
      </c>
      <c r="X65">
        <v>62.367070686653499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0.8136377817614967</v>
      </c>
      <c r="AF65">
        <v>5.9214336227180535</v>
      </c>
      <c r="AG65">
        <v>29.076077824399999</v>
      </c>
      <c r="AH65">
        <v>0</v>
      </c>
      <c r="AI65">
        <v>0</v>
      </c>
      <c r="AJ65">
        <v>0</v>
      </c>
      <c r="AK65">
        <v>23.071789232151303</v>
      </c>
      <c r="AL65">
        <v>1.0013731997418243</v>
      </c>
      <c r="AM65">
        <v>0</v>
      </c>
      <c r="AN65">
        <v>0</v>
      </c>
      <c r="AO65">
        <v>0</v>
      </c>
      <c r="AP65">
        <v>0.21662336669428334</v>
      </c>
      <c r="AQ65">
        <v>28.374800849999996</v>
      </c>
      <c r="AR65">
        <v>0.93352956784420238</v>
      </c>
      <c r="AS65">
        <v>1.9335937103776393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726.4347394373234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274.34291367689741</v>
      </c>
      <c r="L66">
        <v>6.0500179616382495</v>
      </c>
      <c r="M66">
        <v>61.389445438121051</v>
      </c>
      <c r="N66">
        <v>49.943129485488129</v>
      </c>
      <c r="O66">
        <v>35.268552934475807</v>
      </c>
      <c r="P66">
        <v>23.890104342129209</v>
      </c>
      <c r="Q66">
        <v>4.6077952173913044</v>
      </c>
      <c r="R66">
        <v>17.917677118353346</v>
      </c>
      <c r="S66">
        <v>11.150540872807017</v>
      </c>
      <c r="T66">
        <v>0</v>
      </c>
      <c r="U66">
        <v>59.789703653047553</v>
      </c>
      <c r="V66">
        <v>8.7620628812030077</v>
      </c>
      <c r="W66">
        <v>19.612866013428828</v>
      </c>
      <c r="X66">
        <v>62.367070686653499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0.8136377817614967</v>
      </c>
      <c r="AF66">
        <v>5.9214336227180535</v>
      </c>
      <c r="AG66">
        <v>29.076077824399999</v>
      </c>
      <c r="AH66">
        <v>0</v>
      </c>
      <c r="AI66">
        <v>0</v>
      </c>
      <c r="AJ66">
        <v>0</v>
      </c>
      <c r="AK66">
        <v>23.071789232151303</v>
      </c>
      <c r="AL66">
        <v>1.0013731997418243</v>
      </c>
      <c r="AM66">
        <v>0</v>
      </c>
      <c r="AN66">
        <v>0</v>
      </c>
      <c r="AO66">
        <v>0</v>
      </c>
      <c r="AP66">
        <v>0.21662336669428334</v>
      </c>
      <c r="AQ66">
        <v>28.374800849999996</v>
      </c>
      <c r="AR66">
        <v>0.93352956784420238</v>
      </c>
      <c r="AS66">
        <v>1.9335937103776393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726.4347394373234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274.34291367689741</v>
      </c>
      <c r="L67">
        <v>6.0500359025009072</v>
      </c>
      <c r="M67">
        <v>61.389445438121051</v>
      </c>
      <c r="N67">
        <v>49.943129485488129</v>
      </c>
      <c r="O67">
        <v>35.268552934475807</v>
      </c>
      <c r="P67">
        <v>23.890104342129209</v>
      </c>
      <c r="Q67">
        <v>0</v>
      </c>
      <c r="R67">
        <v>17.917677118353346</v>
      </c>
      <c r="S67">
        <v>11.150540872807017</v>
      </c>
      <c r="T67">
        <v>0</v>
      </c>
      <c r="U67">
        <v>59.789703653047553</v>
      </c>
      <c r="V67">
        <v>8.7620628812030077</v>
      </c>
      <c r="W67">
        <v>19.612866013428828</v>
      </c>
      <c r="X67">
        <v>62.367070686653499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0.8136377817614967</v>
      </c>
      <c r="AF67">
        <v>5.9214336227180535</v>
      </c>
      <c r="AG67">
        <v>29.076077824399999</v>
      </c>
      <c r="AH67">
        <v>0</v>
      </c>
      <c r="AI67">
        <v>0</v>
      </c>
      <c r="AJ67">
        <v>0</v>
      </c>
      <c r="AK67">
        <v>23.071789232151303</v>
      </c>
      <c r="AL67">
        <v>1.0013731997418243</v>
      </c>
      <c r="AM67">
        <v>0</v>
      </c>
      <c r="AN67">
        <v>0</v>
      </c>
      <c r="AO67">
        <v>0</v>
      </c>
      <c r="AP67">
        <v>0.21662336669428334</v>
      </c>
      <c r="AQ67">
        <v>28.374800849999996</v>
      </c>
      <c r="AR67">
        <v>0.93352956784420238</v>
      </c>
      <c r="AS67">
        <v>1.9335937103776393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721.82696216079478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336.91226934196891</v>
      </c>
      <c r="L68">
        <v>5.6000332320669539</v>
      </c>
      <c r="M68">
        <v>61.389445438121051</v>
      </c>
      <c r="N68">
        <v>49.943129485488129</v>
      </c>
      <c r="O68">
        <v>35.268552934475807</v>
      </c>
      <c r="P68">
        <v>23.890104342129209</v>
      </c>
      <c r="Q68">
        <v>0</v>
      </c>
      <c r="R68">
        <v>17.917677118353346</v>
      </c>
      <c r="S68">
        <v>11.150540872807017</v>
      </c>
      <c r="T68">
        <v>0</v>
      </c>
      <c r="U68">
        <v>59.789703653047553</v>
      </c>
      <c r="V68">
        <v>8.7620628812030077</v>
      </c>
      <c r="W68">
        <v>19.612866013428828</v>
      </c>
      <c r="X68">
        <v>62.367070686653499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0.8136377817614967</v>
      </c>
      <c r="AF68">
        <v>5.9214336227180535</v>
      </c>
      <c r="AG68">
        <v>29.076077824399999</v>
      </c>
      <c r="AH68">
        <v>0</v>
      </c>
      <c r="AI68">
        <v>0</v>
      </c>
      <c r="AJ68">
        <v>0</v>
      </c>
      <c r="AK68">
        <v>23.071789232151303</v>
      </c>
      <c r="AL68">
        <v>1.0013731997418243</v>
      </c>
      <c r="AM68">
        <v>0</v>
      </c>
      <c r="AN68">
        <v>0</v>
      </c>
      <c r="AO68">
        <v>0</v>
      </c>
      <c r="AP68">
        <v>0.21662336669428334</v>
      </c>
      <c r="AQ68">
        <v>28.374800849999996</v>
      </c>
      <c r="AR68">
        <v>0.93352956784420238</v>
      </c>
      <c r="AS68">
        <v>1.9335937103776393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783.94631515543222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363.74538006663818</v>
      </c>
      <c r="L69">
        <v>5.8000189685102344</v>
      </c>
      <c r="M69">
        <v>61.389445438121051</v>
      </c>
      <c r="N69">
        <v>49.943129485488129</v>
      </c>
      <c r="O69">
        <v>35.268552934475807</v>
      </c>
      <c r="P69">
        <v>23.890104342129209</v>
      </c>
      <c r="Q69">
        <v>0</v>
      </c>
      <c r="R69">
        <v>17.917677118353346</v>
      </c>
      <c r="S69">
        <v>11.150540872807017</v>
      </c>
      <c r="T69">
        <v>0</v>
      </c>
      <c r="U69">
        <v>59.789703653047553</v>
      </c>
      <c r="V69">
        <v>8.7620628812030077</v>
      </c>
      <c r="W69">
        <v>19.612866013428828</v>
      </c>
      <c r="X69">
        <v>62.367070686653499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0.8136377817614967</v>
      </c>
      <c r="AF69">
        <v>5.9214336227180535</v>
      </c>
      <c r="AG69">
        <v>29.076077824399999</v>
      </c>
      <c r="AH69">
        <v>8.5678022336642012</v>
      </c>
      <c r="AI69">
        <v>0</v>
      </c>
      <c r="AJ69">
        <v>0</v>
      </c>
      <c r="AK69">
        <v>23.071789232151303</v>
      </c>
      <c r="AL69">
        <v>1.0013731997418243</v>
      </c>
      <c r="AM69">
        <v>0</v>
      </c>
      <c r="AN69">
        <v>0</v>
      </c>
      <c r="AO69">
        <v>0</v>
      </c>
      <c r="AP69">
        <v>0.21662336669428334</v>
      </c>
      <c r="AQ69">
        <v>28.374800849999996</v>
      </c>
      <c r="AR69">
        <v>0.93352956784420238</v>
      </c>
      <c r="AS69">
        <v>1.9335937103776393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819.547213850209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433.25108124783355</v>
      </c>
      <c r="L70">
        <v>5.8699873718437292</v>
      </c>
      <c r="M70">
        <v>61.389445438121051</v>
      </c>
      <c r="N70">
        <v>49.943129485488129</v>
      </c>
      <c r="O70">
        <v>35.268552934475807</v>
      </c>
      <c r="P70">
        <v>23.890104342129209</v>
      </c>
      <c r="Q70">
        <v>0</v>
      </c>
      <c r="R70">
        <v>17.917677118353346</v>
      </c>
      <c r="S70">
        <v>11.156973931523023</v>
      </c>
      <c r="T70">
        <v>0</v>
      </c>
      <c r="U70">
        <v>59.789703653047553</v>
      </c>
      <c r="V70">
        <v>8.7620628812030077</v>
      </c>
      <c r="W70">
        <v>19.612866013428828</v>
      </c>
      <c r="X70">
        <v>62.367070686653499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0.8136377817614967</v>
      </c>
      <c r="AF70">
        <v>5.9214336227180535</v>
      </c>
      <c r="AG70">
        <v>29.076077824399999</v>
      </c>
      <c r="AH70">
        <v>17.616042135839493</v>
      </c>
      <c r="AI70">
        <v>0</v>
      </c>
      <c r="AJ70">
        <v>0</v>
      </c>
      <c r="AK70">
        <v>23.071789232151303</v>
      </c>
      <c r="AL70">
        <v>1.0013731997418243</v>
      </c>
      <c r="AM70">
        <v>0</v>
      </c>
      <c r="AN70">
        <v>0</v>
      </c>
      <c r="AO70">
        <v>0</v>
      </c>
      <c r="AP70">
        <v>0.21662336669428334</v>
      </c>
      <c r="AQ70">
        <v>28.374800849999996</v>
      </c>
      <c r="AR70">
        <v>0.93352956784420238</v>
      </c>
      <c r="AS70">
        <v>1.9335937103776393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898.17755639562927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487.94401456173904</v>
      </c>
      <c r="L71">
        <v>6.0499961172611236</v>
      </c>
      <c r="M71">
        <v>61.389445438121051</v>
      </c>
      <c r="N71">
        <v>49.943129485488129</v>
      </c>
      <c r="O71">
        <v>35.268552934475807</v>
      </c>
      <c r="P71">
        <v>23.890104342129209</v>
      </c>
      <c r="Q71">
        <v>0</v>
      </c>
      <c r="R71">
        <v>17.917677118353346</v>
      </c>
      <c r="S71">
        <v>11.156973931523023</v>
      </c>
      <c r="T71">
        <v>0</v>
      </c>
      <c r="U71">
        <v>59.789703653047553</v>
      </c>
      <c r="V71">
        <v>8.7620628812030077</v>
      </c>
      <c r="W71">
        <v>19.612866013428828</v>
      </c>
      <c r="X71">
        <v>62.367070686653499</v>
      </c>
      <c r="Y71">
        <v>0</v>
      </c>
      <c r="Z71">
        <v>0</v>
      </c>
      <c r="AA71">
        <v>0</v>
      </c>
      <c r="AB71">
        <v>1.4087648804201047</v>
      </c>
      <c r="AC71">
        <v>0</v>
      </c>
      <c r="AD71">
        <v>0</v>
      </c>
      <c r="AE71">
        <v>0.8136377817614967</v>
      </c>
      <c r="AF71">
        <v>11.842867938640975</v>
      </c>
      <c r="AG71">
        <v>29.076077824399999</v>
      </c>
      <c r="AH71">
        <v>29.62697989583949</v>
      </c>
      <c r="AI71">
        <v>0</v>
      </c>
      <c r="AJ71">
        <v>0</v>
      </c>
      <c r="AK71">
        <v>23.071789232151303</v>
      </c>
      <c r="AL71">
        <v>1.0013731997418243</v>
      </c>
      <c r="AM71">
        <v>0</v>
      </c>
      <c r="AN71">
        <v>0</v>
      </c>
      <c r="AO71">
        <v>0</v>
      </c>
      <c r="AP71">
        <v>5.4155841673570834E-2</v>
      </c>
      <c r="AQ71">
        <v>28.374800849999996</v>
      </c>
      <c r="AR71">
        <v>0.93352956784420238</v>
      </c>
      <c r="AS71">
        <v>1.9335937103776393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972.22916788627447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487.72872731705894</v>
      </c>
      <c r="L72">
        <v>6.0499961172611236</v>
      </c>
      <c r="M72">
        <v>61.389445438121051</v>
      </c>
      <c r="N72">
        <v>49.943129485488129</v>
      </c>
      <c r="O72">
        <v>35.268552934475807</v>
      </c>
      <c r="P72">
        <v>23.890104342129209</v>
      </c>
      <c r="Q72">
        <v>0</v>
      </c>
      <c r="R72">
        <v>17.917677118353346</v>
      </c>
      <c r="S72">
        <v>11.156973931523023</v>
      </c>
      <c r="T72">
        <v>0</v>
      </c>
      <c r="U72">
        <v>59.789703653047553</v>
      </c>
      <c r="V72">
        <v>8.7620628812030077</v>
      </c>
      <c r="W72">
        <v>19.612866013428828</v>
      </c>
      <c r="X72">
        <v>62.367070686653499</v>
      </c>
      <c r="Y72">
        <v>0</v>
      </c>
      <c r="Z72">
        <v>0.46503205999999986</v>
      </c>
      <c r="AA72">
        <v>3.3402220000000007</v>
      </c>
      <c r="AB72">
        <v>2.8175301999999993</v>
      </c>
      <c r="AC72">
        <v>0</v>
      </c>
      <c r="AD72">
        <v>3.8625894849356555</v>
      </c>
      <c r="AE72">
        <v>6.9669080128604843</v>
      </c>
      <c r="AF72">
        <v>17.76430156135903</v>
      </c>
      <c r="AG72">
        <v>29.076077824399999</v>
      </c>
      <c r="AH72">
        <v>39.556021531488909</v>
      </c>
      <c r="AI72">
        <v>0</v>
      </c>
      <c r="AJ72">
        <v>0</v>
      </c>
      <c r="AK72">
        <v>23.071789232151303</v>
      </c>
      <c r="AL72">
        <v>9.1792571907917377</v>
      </c>
      <c r="AM72">
        <v>2.231483756789197</v>
      </c>
      <c r="AN72">
        <v>0</v>
      </c>
      <c r="AO72">
        <v>0</v>
      </c>
      <c r="AP72">
        <v>5.4155841673570834E-2</v>
      </c>
      <c r="AQ72">
        <v>28.374800849999996</v>
      </c>
      <c r="AR72">
        <v>0.93352956784420238</v>
      </c>
      <c r="AS72">
        <v>1.9335937103776393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1013.5036027434155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487.72872731705894</v>
      </c>
      <c r="L73">
        <v>6.0499961172611236</v>
      </c>
      <c r="M73">
        <v>61.389445438121051</v>
      </c>
      <c r="N73">
        <v>49.943129485488129</v>
      </c>
      <c r="O73">
        <v>35.268552934475807</v>
      </c>
      <c r="P73">
        <v>23.890104342129209</v>
      </c>
      <c r="Q73">
        <v>0</v>
      </c>
      <c r="R73">
        <v>17.917677118353346</v>
      </c>
      <c r="S73">
        <v>11.156973931523023</v>
      </c>
      <c r="T73">
        <v>0</v>
      </c>
      <c r="U73">
        <v>59.789703653047553</v>
      </c>
      <c r="V73">
        <v>8.7620628812030077</v>
      </c>
      <c r="W73">
        <v>19.612866013428828</v>
      </c>
      <c r="X73">
        <v>62.367070686653499</v>
      </c>
      <c r="Y73">
        <v>0</v>
      </c>
      <c r="Z73">
        <v>8.2701300496363608</v>
      </c>
      <c r="AA73">
        <v>8.6692121278481036</v>
      </c>
      <c r="AB73">
        <v>11.134879346886718</v>
      </c>
      <c r="AC73">
        <v>0</v>
      </c>
      <c r="AD73">
        <v>7.7251794090840278</v>
      </c>
      <c r="AE73">
        <v>13.933816025720969</v>
      </c>
      <c r="AF73">
        <v>23.68573587728195</v>
      </c>
      <c r="AG73">
        <v>29.076077824399999</v>
      </c>
      <c r="AH73">
        <v>39.556021531488909</v>
      </c>
      <c r="AI73">
        <v>0</v>
      </c>
      <c r="AJ73">
        <v>0</v>
      </c>
      <c r="AK73">
        <v>23.071789232151303</v>
      </c>
      <c r="AL73">
        <v>40.054941418416519</v>
      </c>
      <c r="AM73">
        <v>4.4629679527381851</v>
      </c>
      <c r="AN73">
        <v>0</v>
      </c>
      <c r="AO73">
        <v>0</v>
      </c>
      <c r="AP73">
        <v>0</v>
      </c>
      <c r="AQ73">
        <v>28.374800849999996</v>
      </c>
      <c r="AR73">
        <v>0.93352956784420238</v>
      </c>
      <c r="AS73">
        <v>1.9335937103776393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1084.7589848426185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487.72872731705894</v>
      </c>
      <c r="L74">
        <v>6.0499961172611236</v>
      </c>
      <c r="M74">
        <v>61.389445438121051</v>
      </c>
      <c r="N74">
        <v>49.943129485488129</v>
      </c>
      <c r="O74">
        <v>35.268552934475807</v>
      </c>
      <c r="P74">
        <v>23.890104342129209</v>
      </c>
      <c r="Q74">
        <v>0</v>
      </c>
      <c r="R74">
        <v>17.917677118353346</v>
      </c>
      <c r="S74">
        <v>11.156973931523023</v>
      </c>
      <c r="T74">
        <v>0</v>
      </c>
      <c r="U74">
        <v>59.789703653047553</v>
      </c>
      <c r="V74">
        <v>8.7620628812030077</v>
      </c>
      <c r="W74">
        <v>19.612866013428828</v>
      </c>
      <c r="X74">
        <v>62.367070686653499</v>
      </c>
      <c r="Y74">
        <v>0</v>
      </c>
      <c r="Z74">
        <v>8.2701300496363608</v>
      </c>
      <c r="AA74">
        <v>13.360888000000003</v>
      </c>
      <c r="AB74">
        <v>11.134879346886718</v>
      </c>
      <c r="AC74">
        <v>0</v>
      </c>
      <c r="AD74">
        <v>11.170010400000002</v>
      </c>
      <c r="AE74">
        <v>13.933816025720969</v>
      </c>
      <c r="AF74">
        <v>23.68573587728195</v>
      </c>
      <c r="AG74">
        <v>29.076077824399999</v>
      </c>
      <c r="AH74">
        <v>39.556021531488909</v>
      </c>
      <c r="AI74">
        <v>0</v>
      </c>
      <c r="AJ74">
        <v>0</v>
      </c>
      <c r="AK74">
        <v>23.071789232151303</v>
      </c>
      <c r="AL74">
        <v>40.054941418416519</v>
      </c>
      <c r="AM74">
        <v>6.6809277837959486</v>
      </c>
      <c r="AN74">
        <v>0</v>
      </c>
      <c r="AO74">
        <v>0</v>
      </c>
      <c r="AP74">
        <v>0</v>
      </c>
      <c r="AQ74">
        <v>28.374800849999996</v>
      </c>
      <c r="AR74">
        <v>0.93352956784420238</v>
      </c>
      <c r="AS74">
        <v>1.9335937103776393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1095.1134515367442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487.72872731705894</v>
      </c>
      <c r="L75">
        <v>6.0499961172611236</v>
      </c>
      <c r="M75">
        <v>61.389445438121051</v>
      </c>
      <c r="N75">
        <v>49.943129485488129</v>
      </c>
      <c r="O75">
        <v>35.268552934475807</v>
      </c>
      <c r="P75">
        <v>23.890104342129209</v>
      </c>
      <c r="Q75">
        <v>0</v>
      </c>
      <c r="R75">
        <v>17.917677118353346</v>
      </c>
      <c r="S75">
        <v>11.156973931523023</v>
      </c>
      <c r="T75">
        <v>0</v>
      </c>
      <c r="U75">
        <v>59.789703653047553</v>
      </c>
      <c r="V75">
        <v>8.7620628812030077</v>
      </c>
      <c r="W75">
        <v>19.612866013428828</v>
      </c>
      <c r="X75">
        <v>62.367070686653499</v>
      </c>
      <c r="Y75">
        <v>0</v>
      </c>
      <c r="Z75">
        <v>5.5134200330909069</v>
      </c>
      <c r="AA75">
        <v>13.360888000000003</v>
      </c>
      <c r="AB75">
        <v>11.134879346886718</v>
      </c>
      <c r="AC75">
        <v>0</v>
      </c>
      <c r="AD75">
        <v>11.170010400000002</v>
      </c>
      <c r="AE75">
        <v>13.933816025720969</v>
      </c>
      <c r="AF75">
        <v>23.68573587728195</v>
      </c>
      <c r="AG75">
        <v>29.076077824399999</v>
      </c>
      <c r="AH75">
        <v>39.556021531488909</v>
      </c>
      <c r="AI75">
        <v>0</v>
      </c>
      <c r="AJ75">
        <v>0</v>
      </c>
      <c r="AK75">
        <v>23.071789232151303</v>
      </c>
      <c r="AL75">
        <v>40.054941418416519</v>
      </c>
      <c r="AM75">
        <v>6.6809277837959486</v>
      </c>
      <c r="AN75">
        <v>0</v>
      </c>
      <c r="AO75">
        <v>0</v>
      </c>
      <c r="AP75">
        <v>0</v>
      </c>
      <c r="AQ75">
        <v>28.374800849999996</v>
      </c>
      <c r="AR75">
        <v>1.8670591356884048</v>
      </c>
      <c r="AS75">
        <v>1.9335937103776393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1093.2902710880428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487.72872731705894</v>
      </c>
      <c r="L76">
        <v>6.0499961172611236</v>
      </c>
      <c r="M76">
        <v>61.389445438121051</v>
      </c>
      <c r="N76">
        <v>49.943129485488129</v>
      </c>
      <c r="O76">
        <v>35.268552934475807</v>
      </c>
      <c r="P76">
        <v>23.890104342129209</v>
      </c>
      <c r="Q76">
        <v>0</v>
      </c>
      <c r="R76">
        <v>17.917677118353346</v>
      </c>
      <c r="S76">
        <v>11.156973931523023</v>
      </c>
      <c r="T76">
        <v>0</v>
      </c>
      <c r="U76">
        <v>59.789703653047553</v>
      </c>
      <c r="V76">
        <v>8.7620628812030077</v>
      </c>
      <c r="W76">
        <v>19.612866013428828</v>
      </c>
      <c r="X76">
        <v>62.367070686653499</v>
      </c>
      <c r="Y76">
        <v>0</v>
      </c>
      <c r="Z76">
        <v>5.5134200330909069</v>
      </c>
      <c r="AA76">
        <v>13.360888000000003</v>
      </c>
      <c r="AB76">
        <v>11.134879346886718</v>
      </c>
      <c r="AC76">
        <v>0</v>
      </c>
      <c r="AD76">
        <v>11.170010400000002</v>
      </c>
      <c r="AE76">
        <v>13.933816025720969</v>
      </c>
      <c r="AF76">
        <v>23.68573587728195</v>
      </c>
      <c r="AG76">
        <v>29.076077824399999</v>
      </c>
      <c r="AH76">
        <v>39.556021531488909</v>
      </c>
      <c r="AI76">
        <v>0</v>
      </c>
      <c r="AJ76">
        <v>0</v>
      </c>
      <c r="AK76">
        <v>23.071789232151303</v>
      </c>
      <c r="AL76">
        <v>40.054941418416519</v>
      </c>
      <c r="AM76">
        <v>6.6809277837959486</v>
      </c>
      <c r="AN76">
        <v>0</v>
      </c>
      <c r="AO76">
        <v>0</v>
      </c>
      <c r="AP76">
        <v>0</v>
      </c>
      <c r="AQ76">
        <v>28.374800849999996</v>
      </c>
      <c r="AR76">
        <v>16.803530464311585</v>
      </c>
      <c r="AS76">
        <v>1.9335937103776393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1108.226742416666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487.72872731705894</v>
      </c>
      <c r="L77">
        <v>6.0499961172611236</v>
      </c>
      <c r="M77">
        <v>61.389445438121051</v>
      </c>
      <c r="N77">
        <v>49.943129485488129</v>
      </c>
      <c r="O77">
        <v>35.268552934475807</v>
      </c>
      <c r="P77">
        <v>23.890104342129209</v>
      </c>
      <c r="Q77">
        <v>0</v>
      </c>
      <c r="R77">
        <v>17.917677118353346</v>
      </c>
      <c r="S77">
        <v>11.156973931523023</v>
      </c>
      <c r="T77">
        <v>0</v>
      </c>
      <c r="U77">
        <v>59.789703653047553</v>
      </c>
      <c r="V77">
        <v>8.7620628812030077</v>
      </c>
      <c r="W77">
        <v>19.612866013428828</v>
      </c>
      <c r="X77">
        <v>62.367070686653499</v>
      </c>
      <c r="Y77">
        <v>0</v>
      </c>
      <c r="Z77">
        <v>5.5134200330909069</v>
      </c>
      <c r="AA77">
        <v>13.360888000000003</v>
      </c>
      <c r="AB77">
        <v>5.5674398930232538</v>
      </c>
      <c r="AC77">
        <v>0</v>
      </c>
      <c r="AD77">
        <v>11.170010400000002</v>
      </c>
      <c r="AE77">
        <v>13.933816025720969</v>
      </c>
      <c r="AF77">
        <v>23.68573587728195</v>
      </c>
      <c r="AG77">
        <v>29.076077824399999</v>
      </c>
      <c r="AH77">
        <v>39.556021531488909</v>
      </c>
      <c r="AI77">
        <v>0</v>
      </c>
      <c r="AJ77">
        <v>0</v>
      </c>
      <c r="AK77">
        <v>23.071789232151303</v>
      </c>
      <c r="AL77">
        <v>30.041205690791735</v>
      </c>
      <c r="AM77">
        <v>6.6809277837959486</v>
      </c>
      <c r="AN77">
        <v>0</v>
      </c>
      <c r="AO77">
        <v>0</v>
      </c>
      <c r="AP77">
        <v>0</v>
      </c>
      <c r="AQ77">
        <v>28.374800849999996</v>
      </c>
      <c r="AR77">
        <v>16.803530464311585</v>
      </c>
      <c r="AS77">
        <v>1.9335937103776393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1092.6455672351779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487.72872731705894</v>
      </c>
      <c r="L78">
        <v>6.0499961172611236</v>
      </c>
      <c r="M78">
        <v>61.389445438121051</v>
      </c>
      <c r="N78">
        <v>49.943129485488129</v>
      </c>
      <c r="O78">
        <v>35.268552934475807</v>
      </c>
      <c r="P78">
        <v>23.890104342129209</v>
      </c>
      <c r="Q78">
        <v>0</v>
      </c>
      <c r="R78">
        <v>17.917677118353346</v>
      </c>
      <c r="S78">
        <v>11.156973931523023</v>
      </c>
      <c r="T78">
        <v>0</v>
      </c>
      <c r="U78">
        <v>59.789703653047553</v>
      </c>
      <c r="V78">
        <v>8.7620628812030077</v>
      </c>
      <c r="W78">
        <v>19.612866013428828</v>
      </c>
      <c r="X78">
        <v>62.367070686653499</v>
      </c>
      <c r="Y78">
        <v>0</v>
      </c>
      <c r="Z78">
        <v>5.5134200330909069</v>
      </c>
      <c r="AA78">
        <v>13.360888000000003</v>
      </c>
      <c r="AB78">
        <v>5.5674398930232538</v>
      </c>
      <c r="AC78">
        <v>0</v>
      </c>
      <c r="AD78">
        <v>7.7251794090840278</v>
      </c>
      <c r="AE78">
        <v>13.933816025720969</v>
      </c>
      <c r="AF78">
        <v>23.68573587728195</v>
      </c>
      <c r="AG78">
        <v>29.076077824399999</v>
      </c>
      <c r="AH78">
        <v>39.556021531488909</v>
      </c>
      <c r="AI78">
        <v>0</v>
      </c>
      <c r="AJ78">
        <v>0</v>
      </c>
      <c r="AK78">
        <v>23.071789232151303</v>
      </c>
      <c r="AL78">
        <v>30.041205690791735</v>
      </c>
      <c r="AM78">
        <v>5.3955703176294074</v>
      </c>
      <c r="AN78">
        <v>0</v>
      </c>
      <c r="AO78">
        <v>0</v>
      </c>
      <c r="AP78">
        <v>0</v>
      </c>
      <c r="AQ78">
        <v>28.374800849999996</v>
      </c>
      <c r="AR78">
        <v>1.8670591356884048</v>
      </c>
      <c r="AS78">
        <v>1.9335937103776393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1072.978907449472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487.72872731705894</v>
      </c>
      <c r="L79">
        <v>6.0499961172611236</v>
      </c>
      <c r="M79">
        <v>61.389445438121051</v>
      </c>
      <c r="N79">
        <v>49.943129485488129</v>
      </c>
      <c r="O79">
        <v>35.268552934475807</v>
      </c>
      <c r="P79">
        <v>23.890104342129209</v>
      </c>
      <c r="Q79">
        <v>0</v>
      </c>
      <c r="R79">
        <v>17.917677118353346</v>
      </c>
      <c r="S79">
        <v>11.156973931523023</v>
      </c>
      <c r="T79">
        <v>0</v>
      </c>
      <c r="U79">
        <v>59.789703653047553</v>
      </c>
      <c r="V79">
        <v>8.7620628812030077</v>
      </c>
      <c r="W79">
        <v>19.612866013428828</v>
      </c>
      <c r="X79">
        <v>62.367070686653499</v>
      </c>
      <c r="Y79">
        <v>0</v>
      </c>
      <c r="Z79">
        <v>0.93006411999999972</v>
      </c>
      <c r="AA79">
        <v>7.6491085556962046</v>
      </c>
      <c r="AB79">
        <v>0</v>
      </c>
      <c r="AC79">
        <v>0</v>
      </c>
      <c r="AD79">
        <v>3.8625894849356555</v>
      </c>
      <c r="AE79">
        <v>6.9669080128604843</v>
      </c>
      <c r="AF79">
        <v>13.158742000000004</v>
      </c>
      <c r="AG79">
        <v>29.076077824399999</v>
      </c>
      <c r="AH79">
        <v>29.62697989583949</v>
      </c>
      <c r="AI79">
        <v>0</v>
      </c>
      <c r="AJ79">
        <v>0</v>
      </c>
      <c r="AK79">
        <v>23.071789232151303</v>
      </c>
      <c r="AL79">
        <v>9.1792571907917377</v>
      </c>
      <c r="AM79">
        <v>2.231483756789197</v>
      </c>
      <c r="AN79">
        <v>0</v>
      </c>
      <c r="AO79">
        <v>0</v>
      </c>
      <c r="AP79">
        <v>0</v>
      </c>
      <c r="AQ79">
        <v>28.374800849999996</v>
      </c>
      <c r="AR79">
        <v>1.4002941321557965</v>
      </c>
      <c r="AS79">
        <v>1.9335937103776393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1001.3379986847411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487.72872731705894</v>
      </c>
      <c r="L80">
        <v>6.0499961172611236</v>
      </c>
      <c r="M80">
        <v>61.389445438121051</v>
      </c>
      <c r="N80">
        <v>49.943129485488129</v>
      </c>
      <c r="O80">
        <v>35.268552934475807</v>
      </c>
      <c r="P80">
        <v>23.890104342129209</v>
      </c>
      <c r="Q80">
        <v>0</v>
      </c>
      <c r="R80">
        <v>17.917677118353346</v>
      </c>
      <c r="S80">
        <v>11.156973931523023</v>
      </c>
      <c r="T80">
        <v>0</v>
      </c>
      <c r="U80">
        <v>59.789703653047553</v>
      </c>
      <c r="V80">
        <v>8.7620628812030077</v>
      </c>
      <c r="W80">
        <v>19.612866013428828</v>
      </c>
      <c r="X80">
        <v>62.367070686653499</v>
      </c>
      <c r="Y80">
        <v>0</v>
      </c>
      <c r="Z80">
        <v>0</v>
      </c>
      <c r="AA80">
        <v>2.5385685443037982</v>
      </c>
      <c r="AB80">
        <v>0</v>
      </c>
      <c r="AC80">
        <v>0</v>
      </c>
      <c r="AD80">
        <v>0</v>
      </c>
      <c r="AE80">
        <v>6.9669080128604843</v>
      </c>
      <c r="AF80">
        <v>5.9214336227180535</v>
      </c>
      <c r="AG80">
        <v>29.076077824399999</v>
      </c>
      <c r="AH80">
        <v>16.014583679999998</v>
      </c>
      <c r="AI80">
        <v>0</v>
      </c>
      <c r="AJ80">
        <v>0</v>
      </c>
      <c r="AK80">
        <v>23.071789232151303</v>
      </c>
      <c r="AL80">
        <v>1.6689555815834765</v>
      </c>
      <c r="AM80">
        <v>0</v>
      </c>
      <c r="AN80">
        <v>0</v>
      </c>
      <c r="AO80">
        <v>0</v>
      </c>
      <c r="AP80">
        <v>0</v>
      </c>
      <c r="AQ80">
        <v>28.374800849999996</v>
      </c>
      <c r="AR80">
        <v>1.4002941321557965</v>
      </c>
      <c r="AS80">
        <v>1.9335937103776393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960.84331510929417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487.72872731705894</v>
      </c>
      <c r="L81">
        <v>6.0499961172611236</v>
      </c>
      <c r="M81">
        <v>61.389445438121051</v>
      </c>
      <c r="N81">
        <v>49.943129485488129</v>
      </c>
      <c r="O81">
        <v>35.268552934475807</v>
      </c>
      <c r="P81">
        <v>23.890104342129209</v>
      </c>
      <c r="Q81">
        <v>0</v>
      </c>
      <c r="R81">
        <v>17.917677118353346</v>
      </c>
      <c r="S81">
        <v>11.156973931523023</v>
      </c>
      <c r="T81">
        <v>0</v>
      </c>
      <c r="U81">
        <v>59.789703653047553</v>
      </c>
      <c r="V81">
        <v>8.7620628812030077</v>
      </c>
      <c r="W81">
        <v>19.612866013428828</v>
      </c>
      <c r="X81">
        <v>62.367070686653499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6.9669080128604843</v>
      </c>
      <c r="AF81">
        <v>5.9214336227180535</v>
      </c>
      <c r="AG81">
        <v>29.076077824399999</v>
      </c>
      <c r="AH81">
        <v>8.0072918399999988</v>
      </c>
      <c r="AI81">
        <v>0</v>
      </c>
      <c r="AJ81">
        <v>0</v>
      </c>
      <c r="AK81">
        <v>23.071789232151303</v>
      </c>
      <c r="AL81">
        <v>1.6689555815834765</v>
      </c>
      <c r="AM81">
        <v>0</v>
      </c>
      <c r="AN81">
        <v>0</v>
      </c>
      <c r="AO81">
        <v>0</v>
      </c>
      <c r="AP81">
        <v>0</v>
      </c>
      <c r="AQ81">
        <v>28.374800849999996</v>
      </c>
      <c r="AR81">
        <v>1.4002941321557965</v>
      </c>
      <c r="AS81">
        <v>1.9335937103776393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950.29745472499042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487.72872731705894</v>
      </c>
      <c r="L82">
        <v>6.0499961172611236</v>
      </c>
      <c r="M82">
        <v>61.389445438121051</v>
      </c>
      <c r="N82">
        <v>49.943129485488129</v>
      </c>
      <c r="O82">
        <v>35.268552934475807</v>
      </c>
      <c r="P82">
        <v>23.890104342129209</v>
      </c>
      <c r="Q82">
        <v>0</v>
      </c>
      <c r="R82">
        <v>17.917677118353346</v>
      </c>
      <c r="S82">
        <v>11.156973931523023</v>
      </c>
      <c r="T82">
        <v>0</v>
      </c>
      <c r="U82">
        <v>59.789703653047553</v>
      </c>
      <c r="V82">
        <v>8.7620628812030077</v>
      </c>
      <c r="W82">
        <v>19.612866013428828</v>
      </c>
      <c r="X82">
        <v>62.367070686653499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6.9669080128604843</v>
      </c>
      <c r="AF82">
        <v>5.9214336227180535</v>
      </c>
      <c r="AG82">
        <v>29.076077824399999</v>
      </c>
      <c r="AH82">
        <v>0</v>
      </c>
      <c r="AI82">
        <v>0</v>
      </c>
      <c r="AJ82">
        <v>0</v>
      </c>
      <c r="AK82">
        <v>23.071789232151303</v>
      </c>
      <c r="AL82">
        <v>1.6689555815834765</v>
      </c>
      <c r="AM82">
        <v>0</v>
      </c>
      <c r="AN82">
        <v>0</v>
      </c>
      <c r="AO82">
        <v>0</v>
      </c>
      <c r="AP82">
        <v>0</v>
      </c>
      <c r="AQ82">
        <v>18.916533900000001</v>
      </c>
      <c r="AR82">
        <v>1.4002941321557965</v>
      </c>
      <c r="AS82">
        <v>1.9335937103776393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932.83189593499037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487.72872731705894</v>
      </c>
      <c r="L83">
        <v>6.0499961172611236</v>
      </c>
      <c r="M83">
        <v>61.389445438121051</v>
      </c>
      <c r="N83">
        <v>49.943129485488129</v>
      </c>
      <c r="O83">
        <v>35.268552934475807</v>
      </c>
      <c r="P83">
        <v>23.890104342129209</v>
      </c>
      <c r="Q83">
        <v>0.40217890109890114</v>
      </c>
      <c r="R83">
        <v>17.917677118353346</v>
      </c>
      <c r="S83">
        <v>11.158977740445861</v>
      </c>
      <c r="T83">
        <v>0</v>
      </c>
      <c r="U83">
        <v>59.789703653047553</v>
      </c>
      <c r="V83">
        <v>8.7620628812030077</v>
      </c>
      <c r="W83">
        <v>19.612866013428828</v>
      </c>
      <c r="X83">
        <v>62.367070686653499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6.9669080128604843</v>
      </c>
      <c r="AF83">
        <v>5.9214336227180535</v>
      </c>
      <c r="AG83">
        <v>29.076077824399999</v>
      </c>
      <c r="AH83">
        <v>0</v>
      </c>
      <c r="AI83">
        <v>0</v>
      </c>
      <c r="AJ83">
        <v>0</v>
      </c>
      <c r="AK83">
        <v>23.071789232151303</v>
      </c>
      <c r="AL83">
        <v>1.6689555815834765</v>
      </c>
      <c r="AM83">
        <v>0</v>
      </c>
      <c r="AN83">
        <v>0</v>
      </c>
      <c r="AO83">
        <v>0</v>
      </c>
      <c r="AP83">
        <v>0</v>
      </c>
      <c r="AQ83">
        <v>18.916533900000001</v>
      </c>
      <c r="AR83">
        <v>1.4002941321557965</v>
      </c>
      <c r="AS83">
        <v>1.9335937103776393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933.23607864501219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487.72872731705894</v>
      </c>
      <c r="L84">
        <v>6.0499961172611236</v>
      </c>
      <c r="M84">
        <v>61.389445438121051</v>
      </c>
      <c r="N84">
        <v>49.943129485488129</v>
      </c>
      <c r="O84">
        <v>35.268552934475807</v>
      </c>
      <c r="P84">
        <v>23.890104342129209</v>
      </c>
      <c r="Q84">
        <v>1.2379318727915194</v>
      </c>
      <c r="R84">
        <v>17.917677118353346</v>
      </c>
      <c r="S84">
        <v>11.158977740445861</v>
      </c>
      <c r="T84">
        <v>0</v>
      </c>
      <c r="U84">
        <v>59.789703653047553</v>
      </c>
      <c r="V84">
        <v>8.7620628812030077</v>
      </c>
      <c r="W84">
        <v>19.612866013428828</v>
      </c>
      <c r="X84">
        <v>62.367070686653499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6.9669080128604843</v>
      </c>
      <c r="AF84">
        <v>5.9214336227180535</v>
      </c>
      <c r="AG84">
        <v>29.076077824399999</v>
      </c>
      <c r="AH84">
        <v>0</v>
      </c>
      <c r="AI84">
        <v>0</v>
      </c>
      <c r="AJ84">
        <v>0</v>
      </c>
      <c r="AK84">
        <v>23.071789232151303</v>
      </c>
      <c r="AL84">
        <v>1.6689555815834765</v>
      </c>
      <c r="AM84">
        <v>0</v>
      </c>
      <c r="AN84">
        <v>0</v>
      </c>
      <c r="AO84">
        <v>0</v>
      </c>
      <c r="AP84">
        <v>0</v>
      </c>
      <c r="AQ84">
        <v>18.916533900000001</v>
      </c>
      <c r="AR84">
        <v>1.4002941321557965</v>
      </c>
      <c r="AS84">
        <v>1.9335937103776393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934.07183161670469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487.72872731705894</v>
      </c>
      <c r="L85">
        <v>6.0499961172611236</v>
      </c>
      <c r="M85">
        <v>61.389445438121051</v>
      </c>
      <c r="N85">
        <v>49.943129485488129</v>
      </c>
      <c r="O85">
        <v>35.268552934475807</v>
      </c>
      <c r="P85">
        <v>23.890104342129209</v>
      </c>
      <c r="Q85">
        <v>1.6109299289617487</v>
      </c>
      <c r="R85">
        <v>17.917677118353346</v>
      </c>
      <c r="S85">
        <v>11.158977740445861</v>
      </c>
      <c r="T85">
        <v>0</v>
      </c>
      <c r="U85">
        <v>59.789703653047553</v>
      </c>
      <c r="V85">
        <v>8.7620628812030077</v>
      </c>
      <c r="W85">
        <v>19.612866013428828</v>
      </c>
      <c r="X85">
        <v>62.367070686653499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6.9669080128604843</v>
      </c>
      <c r="AF85">
        <v>5.9214336227180535</v>
      </c>
      <c r="AG85">
        <v>29.076077824399999</v>
      </c>
      <c r="AH85">
        <v>0</v>
      </c>
      <c r="AI85">
        <v>0</v>
      </c>
      <c r="AJ85">
        <v>0</v>
      </c>
      <c r="AK85">
        <v>23.071789232151303</v>
      </c>
      <c r="AL85">
        <v>1.6689555815834765</v>
      </c>
      <c r="AM85">
        <v>0</v>
      </c>
      <c r="AN85">
        <v>0</v>
      </c>
      <c r="AO85">
        <v>0</v>
      </c>
      <c r="AP85">
        <v>0</v>
      </c>
      <c r="AQ85">
        <v>18.916533900000001</v>
      </c>
      <c r="AR85">
        <v>16.803530464311585</v>
      </c>
      <c r="AS85">
        <v>1.9335937103776393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949.84806600503077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487.72872731705894</v>
      </c>
      <c r="L86">
        <v>6.0499961172611236</v>
      </c>
      <c r="M86">
        <v>61.389445438121051</v>
      </c>
      <c r="N86">
        <v>49.943129485488129</v>
      </c>
      <c r="O86">
        <v>35.268552934475807</v>
      </c>
      <c r="P86">
        <v>23.890104342129209</v>
      </c>
      <c r="Q86">
        <v>1.912040107798165</v>
      </c>
      <c r="R86">
        <v>17.917677118353346</v>
      </c>
      <c r="S86">
        <v>11.158977740445861</v>
      </c>
      <c r="T86">
        <v>0</v>
      </c>
      <c r="U86">
        <v>59.789703653047553</v>
      </c>
      <c r="V86">
        <v>8.7620628812030077</v>
      </c>
      <c r="W86">
        <v>19.612866013428828</v>
      </c>
      <c r="X86">
        <v>62.367070686653499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6.9669080128604843</v>
      </c>
      <c r="AF86">
        <v>5.9214336227180535</v>
      </c>
      <c r="AG86">
        <v>29.076077824399999</v>
      </c>
      <c r="AH86">
        <v>0</v>
      </c>
      <c r="AI86">
        <v>0</v>
      </c>
      <c r="AJ86">
        <v>0</v>
      </c>
      <c r="AK86">
        <v>23.071789232151303</v>
      </c>
      <c r="AL86">
        <v>1.6689555815834765</v>
      </c>
      <c r="AM86">
        <v>0</v>
      </c>
      <c r="AN86">
        <v>0</v>
      </c>
      <c r="AO86">
        <v>0</v>
      </c>
      <c r="AP86">
        <v>0</v>
      </c>
      <c r="AQ86">
        <v>18.916533900000001</v>
      </c>
      <c r="AR86">
        <v>16.803530464311585</v>
      </c>
      <c r="AS86">
        <v>1.9335937103776393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950.14917618386733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487.72872731705894</v>
      </c>
      <c r="L87">
        <v>6.0499961172611236</v>
      </c>
      <c r="M87">
        <v>61.389445438121051</v>
      </c>
      <c r="N87">
        <v>49.943129485488129</v>
      </c>
      <c r="O87">
        <v>35.268552934475807</v>
      </c>
      <c r="P87">
        <v>23.890104342129209</v>
      </c>
      <c r="Q87">
        <v>2.2736247692307692</v>
      </c>
      <c r="R87">
        <v>17.917677118353346</v>
      </c>
      <c r="S87">
        <v>11.156973931523023</v>
      </c>
      <c r="T87">
        <v>0</v>
      </c>
      <c r="U87">
        <v>59.789703653047553</v>
      </c>
      <c r="V87">
        <v>8.7620628812030077</v>
      </c>
      <c r="W87">
        <v>19.612866013428828</v>
      </c>
      <c r="X87">
        <v>62.367070686653499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6.9669080128604843</v>
      </c>
      <c r="AF87">
        <v>5.9214336227180535</v>
      </c>
      <c r="AG87">
        <v>29.076077824399999</v>
      </c>
      <c r="AH87">
        <v>0</v>
      </c>
      <c r="AI87">
        <v>0</v>
      </c>
      <c r="AJ87">
        <v>0</v>
      </c>
      <c r="AK87">
        <v>23.071789232151303</v>
      </c>
      <c r="AL87">
        <v>1.6689555815834765</v>
      </c>
      <c r="AM87">
        <v>0</v>
      </c>
      <c r="AN87">
        <v>0</v>
      </c>
      <c r="AO87">
        <v>0</v>
      </c>
      <c r="AP87">
        <v>0</v>
      </c>
      <c r="AQ87">
        <v>9.4582669500000005</v>
      </c>
      <c r="AR87">
        <v>3.7341178321557957</v>
      </c>
      <c r="AS87">
        <v>1.9335937103776393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927.98107745422124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487.72913068685796</v>
      </c>
      <c r="L88">
        <v>6.0499961172611236</v>
      </c>
      <c r="M88">
        <v>61.389445438121051</v>
      </c>
      <c r="N88">
        <v>49.943129485488129</v>
      </c>
      <c r="O88">
        <v>35.268552934475807</v>
      </c>
      <c r="P88">
        <v>23.890104342129209</v>
      </c>
      <c r="Q88">
        <v>2.8186075700934583</v>
      </c>
      <c r="R88">
        <v>17.917677118353346</v>
      </c>
      <c r="S88">
        <v>11.156973931523023</v>
      </c>
      <c r="T88">
        <v>0</v>
      </c>
      <c r="U88">
        <v>59.789703653047553</v>
      </c>
      <c r="V88">
        <v>8.7620628812030077</v>
      </c>
      <c r="W88">
        <v>19.612866013428828</v>
      </c>
      <c r="X88">
        <v>62.367070686653499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6.9669080128604843</v>
      </c>
      <c r="AF88">
        <v>5.9214336227180535</v>
      </c>
      <c r="AG88">
        <v>29.076077824399999</v>
      </c>
      <c r="AH88">
        <v>0</v>
      </c>
      <c r="AI88">
        <v>0</v>
      </c>
      <c r="AJ88">
        <v>0</v>
      </c>
      <c r="AK88">
        <v>23.071789232151303</v>
      </c>
      <c r="AL88">
        <v>1.6689555815834765</v>
      </c>
      <c r="AM88">
        <v>0</v>
      </c>
      <c r="AN88">
        <v>0</v>
      </c>
      <c r="AO88">
        <v>0</v>
      </c>
      <c r="AP88">
        <v>0</v>
      </c>
      <c r="AQ88">
        <v>9.4582669500000005</v>
      </c>
      <c r="AR88">
        <v>2.8005882643115929</v>
      </c>
      <c r="AS88">
        <v>1.9335937103776393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927.59293405703875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487.94494249932575</v>
      </c>
      <c r="L89">
        <v>6.2800856338953741</v>
      </c>
      <c r="M89">
        <v>61.389445438121051</v>
      </c>
      <c r="N89">
        <v>49.943129485488129</v>
      </c>
      <c r="O89">
        <v>35.268552934475807</v>
      </c>
      <c r="P89">
        <v>23.890104342129209</v>
      </c>
      <c r="Q89">
        <v>3.5747924407643312</v>
      </c>
      <c r="R89">
        <v>17.917677118353346</v>
      </c>
      <c r="S89">
        <v>11.40962292713245</v>
      </c>
      <c r="T89">
        <v>0</v>
      </c>
      <c r="U89">
        <v>59.789703653047553</v>
      </c>
      <c r="V89">
        <v>8.7620628812030077</v>
      </c>
      <c r="W89">
        <v>19.612866013428828</v>
      </c>
      <c r="X89">
        <v>62.367070686653499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6.9669080128604843</v>
      </c>
      <c r="AF89">
        <v>5.9214336227180535</v>
      </c>
      <c r="AG89">
        <v>29.076077824399999</v>
      </c>
      <c r="AH89">
        <v>0</v>
      </c>
      <c r="AI89">
        <v>0</v>
      </c>
      <c r="AJ89">
        <v>0</v>
      </c>
      <c r="AK89">
        <v>23.071789232151303</v>
      </c>
      <c r="AL89">
        <v>1.6689555815834765</v>
      </c>
      <c r="AM89">
        <v>0</v>
      </c>
      <c r="AN89">
        <v>0</v>
      </c>
      <c r="AO89">
        <v>0</v>
      </c>
      <c r="AP89">
        <v>0</v>
      </c>
      <c r="AQ89">
        <v>9.4582669500000005</v>
      </c>
      <c r="AR89">
        <v>2.8005882643115929</v>
      </c>
      <c r="AS89">
        <v>1.9335937103776393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929.0476692524212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487.94380856420315</v>
      </c>
      <c r="L90">
        <v>6.049894310562336</v>
      </c>
      <c r="M90">
        <v>61.389445438121051</v>
      </c>
      <c r="N90">
        <v>49.943129485488129</v>
      </c>
      <c r="O90">
        <v>35.268552934475807</v>
      </c>
      <c r="P90">
        <v>23.890104342129209</v>
      </c>
      <c r="Q90">
        <v>4.4640042335845003</v>
      </c>
      <c r="R90">
        <v>17.917677118353346</v>
      </c>
      <c r="S90">
        <v>11.155333816448152</v>
      </c>
      <c r="T90">
        <v>0</v>
      </c>
      <c r="U90">
        <v>59.789703653047553</v>
      </c>
      <c r="V90">
        <v>8.7620628812030077</v>
      </c>
      <c r="W90">
        <v>19.612866013428828</v>
      </c>
      <c r="X90">
        <v>62.367070686653499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6.9669080128604843</v>
      </c>
      <c r="AF90">
        <v>5.9214336227180535</v>
      </c>
      <c r="AG90">
        <v>29.076077824399999</v>
      </c>
      <c r="AH90">
        <v>0</v>
      </c>
      <c r="AI90">
        <v>0</v>
      </c>
      <c r="AJ90">
        <v>0</v>
      </c>
      <c r="AK90">
        <v>23.071789232151303</v>
      </c>
      <c r="AL90">
        <v>1.6689555815834765</v>
      </c>
      <c r="AM90">
        <v>0</v>
      </c>
      <c r="AN90">
        <v>0</v>
      </c>
      <c r="AO90">
        <v>0</v>
      </c>
      <c r="AP90">
        <v>0</v>
      </c>
      <c r="AQ90">
        <v>9.4582669500000005</v>
      </c>
      <c r="AR90">
        <v>2.8005882643115929</v>
      </c>
      <c r="AS90">
        <v>1.9335937103776393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929.45126667610157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383.65218254653018</v>
      </c>
      <c r="L91">
        <v>6.0496266688901317</v>
      </c>
      <c r="M91">
        <v>61.389445438121051</v>
      </c>
      <c r="N91">
        <v>49.943129485488129</v>
      </c>
      <c r="O91">
        <v>35.268552934475807</v>
      </c>
      <c r="P91">
        <v>23.890104342129209</v>
      </c>
      <c r="Q91">
        <v>4.6093753477737662</v>
      </c>
      <c r="R91">
        <v>17.924613396574443</v>
      </c>
      <c r="S91">
        <v>11.152041087653661</v>
      </c>
      <c r="T91">
        <v>0</v>
      </c>
      <c r="U91">
        <v>59.789703653047553</v>
      </c>
      <c r="V91">
        <v>8.7620628812030077</v>
      </c>
      <c r="W91">
        <v>19.612866013428828</v>
      </c>
      <c r="X91">
        <v>62.367070686653499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0.8136377817614967</v>
      </c>
      <c r="AF91">
        <v>5.9214336227180535</v>
      </c>
      <c r="AG91">
        <v>29.076077824399999</v>
      </c>
      <c r="AH91">
        <v>0</v>
      </c>
      <c r="AI91">
        <v>0</v>
      </c>
      <c r="AJ91">
        <v>0</v>
      </c>
      <c r="AK91">
        <v>23.071789232151303</v>
      </c>
      <c r="AL91">
        <v>1.6689555815834765</v>
      </c>
      <c r="AM91">
        <v>0</v>
      </c>
      <c r="AN91">
        <v>0</v>
      </c>
      <c r="AO91">
        <v>0</v>
      </c>
      <c r="AP91">
        <v>0</v>
      </c>
      <c r="AQ91">
        <v>9.4582669500000005</v>
      </c>
      <c r="AR91">
        <v>5.1344119643115924</v>
      </c>
      <c r="AS91">
        <v>1.9335937103776393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821.48894114927282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288.782327215343</v>
      </c>
      <c r="L92">
        <v>6.0496266688901317</v>
      </c>
      <c r="M92">
        <v>61.389445438121051</v>
      </c>
      <c r="N92">
        <v>49.943129485488129</v>
      </c>
      <c r="O92">
        <v>35.268552934475807</v>
      </c>
      <c r="P92">
        <v>23.890104342129209</v>
      </c>
      <c r="Q92">
        <v>4.6077952173913044</v>
      </c>
      <c r="R92">
        <v>17.825795543678481</v>
      </c>
      <c r="S92">
        <v>11.152041087653661</v>
      </c>
      <c r="T92">
        <v>0</v>
      </c>
      <c r="U92">
        <v>59.789703653047553</v>
      </c>
      <c r="V92">
        <v>8.7620628812030077</v>
      </c>
      <c r="W92">
        <v>19.612866013428828</v>
      </c>
      <c r="X92">
        <v>62.367070686653499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0.8136377817614967</v>
      </c>
      <c r="AF92">
        <v>5.9214336227180535</v>
      </c>
      <c r="AG92">
        <v>29.076077824399999</v>
      </c>
      <c r="AH92">
        <v>0</v>
      </c>
      <c r="AI92">
        <v>0</v>
      </c>
      <c r="AJ92">
        <v>0</v>
      </c>
      <c r="AK92">
        <v>23.071789232151303</v>
      </c>
      <c r="AL92">
        <v>1.6689555815834765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5.1344119643115924</v>
      </c>
      <c r="AS92">
        <v>1.9335937103776393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717.06042088480729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274.34305562122802</v>
      </c>
      <c r="L93">
        <v>6.0496266688901317</v>
      </c>
      <c r="M93">
        <v>61.389445438121051</v>
      </c>
      <c r="N93">
        <v>49.943129485488129</v>
      </c>
      <c r="O93">
        <v>35.268552934475807</v>
      </c>
      <c r="P93">
        <v>23.890104342129209</v>
      </c>
      <c r="Q93">
        <v>4.7411317166276348</v>
      </c>
      <c r="R93">
        <v>17.92205482666667</v>
      </c>
      <c r="S93">
        <v>11.152041087653661</v>
      </c>
      <c r="T93">
        <v>0</v>
      </c>
      <c r="U93">
        <v>59.789703653047553</v>
      </c>
      <c r="V93">
        <v>8.7620628812030077</v>
      </c>
      <c r="W93">
        <v>19.612866013428828</v>
      </c>
      <c r="X93">
        <v>62.367070686653499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0.8136377817614967</v>
      </c>
      <c r="AF93">
        <v>5.9214336227180535</v>
      </c>
      <c r="AG93">
        <v>29.076077824399999</v>
      </c>
      <c r="AH93">
        <v>0</v>
      </c>
      <c r="AI93">
        <v>0</v>
      </c>
      <c r="AJ93">
        <v>0</v>
      </c>
      <c r="AK93">
        <v>23.071789232151303</v>
      </c>
      <c r="AL93">
        <v>1.6689555815834765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2.8005882643115929</v>
      </c>
      <c r="AS93">
        <v>1.9335937103776393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700.51692137291707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274.34305562122802</v>
      </c>
      <c r="L94">
        <v>6.0496266688901317</v>
      </c>
      <c r="M94">
        <v>61.389445438121051</v>
      </c>
      <c r="N94">
        <v>49.943129485488129</v>
      </c>
      <c r="O94">
        <v>35.268552934475807</v>
      </c>
      <c r="P94">
        <v>23.890104342129209</v>
      </c>
      <c r="Q94">
        <v>4.6093753477737662</v>
      </c>
      <c r="R94">
        <v>17.924613396574443</v>
      </c>
      <c r="S94">
        <v>11.152041087653661</v>
      </c>
      <c r="T94">
        <v>0</v>
      </c>
      <c r="U94">
        <v>59.789703653047553</v>
      </c>
      <c r="V94">
        <v>8.7620628812030077</v>
      </c>
      <c r="W94">
        <v>19.612866013428828</v>
      </c>
      <c r="X94">
        <v>62.367070686653499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0.8136377817614967</v>
      </c>
      <c r="AF94">
        <v>5.9214336227180535</v>
      </c>
      <c r="AG94">
        <v>29.076077824399999</v>
      </c>
      <c r="AH94">
        <v>0</v>
      </c>
      <c r="AI94">
        <v>0</v>
      </c>
      <c r="AJ94">
        <v>0</v>
      </c>
      <c r="AK94">
        <v>23.071789232151303</v>
      </c>
      <c r="AL94">
        <v>1.6689555815834765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2.8005882643115929</v>
      </c>
      <c r="AS94">
        <v>1.9335937103776393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700.38772357397079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274.34305562122802</v>
      </c>
      <c r="L95">
        <v>3.3800395853214193</v>
      </c>
      <c r="M95">
        <v>61.389445438121051</v>
      </c>
      <c r="N95">
        <v>49.943129485488129</v>
      </c>
      <c r="O95">
        <v>35.268552934475807</v>
      </c>
      <c r="P95">
        <v>23.890104342129209</v>
      </c>
      <c r="Q95">
        <v>3.3678473946251768</v>
      </c>
      <c r="R95">
        <v>11.553667690704462</v>
      </c>
      <c r="S95">
        <v>6.8496118019257217</v>
      </c>
      <c r="T95">
        <v>0</v>
      </c>
      <c r="U95">
        <v>59.789703653047553</v>
      </c>
      <c r="V95">
        <v>4.8110218639652675</v>
      </c>
      <c r="W95">
        <v>19.614134565011231</v>
      </c>
      <c r="X95">
        <v>62.367070686653499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0.8136377817614967</v>
      </c>
      <c r="AF95">
        <v>5.9214336227180535</v>
      </c>
      <c r="AG95">
        <v>29.076077824399999</v>
      </c>
      <c r="AH95">
        <v>0</v>
      </c>
      <c r="AI95">
        <v>0</v>
      </c>
      <c r="AJ95">
        <v>0</v>
      </c>
      <c r="AK95">
        <v>23.071789232151303</v>
      </c>
      <c r="AL95">
        <v>1.6689555815834765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1.4002941321557965</v>
      </c>
      <c r="AS95">
        <v>1.9335937103776393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680.45316694784447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274.34305562122802</v>
      </c>
      <c r="L96">
        <v>3.3800395853214193</v>
      </c>
      <c r="M96">
        <v>61.389445438121051</v>
      </c>
      <c r="N96">
        <v>49.943129485488129</v>
      </c>
      <c r="O96">
        <v>35.268552934475807</v>
      </c>
      <c r="P96">
        <v>23.890104342129209</v>
      </c>
      <c r="Q96">
        <v>3.3678473946251768</v>
      </c>
      <c r="R96">
        <v>11.553667690704462</v>
      </c>
      <c r="S96">
        <v>6.7421743456962915</v>
      </c>
      <c r="T96">
        <v>0</v>
      </c>
      <c r="U96">
        <v>59.789703653047553</v>
      </c>
      <c r="V96">
        <v>4.8110218639652675</v>
      </c>
      <c r="W96">
        <v>19.614134565011231</v>
      </c>
      <c r="X96">
        <v>62.367070686653499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0.8136377817614967</v>
      </c>
      <c r="AF96">
        <v>5.9214336227180535</v>
      </c>
      <c r="AG96">
        <v>29.076077824399999</v>
      </c>
      <c r="AH96">
        <v>0</v>
      </c>
      <c r="AI96">
        <v>0</v>
      </c>
      <c r="AJ96">
        <v>0</v>
      </c>
      <c r="AK96">
        <v>23.071789232151303</v>
      </c>
      <c r="AL96">
        <v>1.6689555815834765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1.4002941321557965</v>
      </c>
      <c r="AS96">
        <v>1.9335937103776393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680.34572949161497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274.34305562122802</v>
      </c>
      <c r="L97">
        <v>3.3800395853214193</v>
      </c>
      <c r="M97">
        <v>61.389445438121051</v>
      </c>
      <c r="N97">
        <v>49.943129485488129</v>
      </c>
      <c r="O97">
        <v>35.268552934475807</v>
      </c>
      <c r="P97">
        <v>23.890104342129209</v>
      </c>
      <c r="Q97">
        <v>3.3678473946251768</v>
      </c>
      <c r="R97">
        <v>11.553667690704462</v>
      </c>
      <c r="S97">
        <v>6.7421743456962915</v>
      </c>
      <c r="T97">
        <v>0</v>
      </c>
      <c r="U97">
        <v>59.789703653047553</v>
      </c>
      <c r="V97">
        <v>4.8110218639652675</v>
      </c>
      <c r="W97">
        <v>19.614134565011231</v>
      </c>
      <c r="X97">
        <v>62.367070686653499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0.8136377817614967</v>
      </c>
      <c r="AF97">
        <v>5.9214336227180535</v>
      </c>
      <c r="AG97">
        <v>29.076077824399999</v>
      </c>
      <c r="AH97">
        <v>0</v>
      </c>
      <c r="AI97">
        <v>0</v>
      </c>
      <c r="AJ97">
        <v>0</v>
      </c>
      <c r="AK97">
        <v>23.071789232151303</v>
      </c>
      <c r="AL97">
        <v>1.6689555815834765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1.4002941321557965</v>
      </c>
      <c r="AS97">
        <v>1.9335937103776393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680.34572949161497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274.34305562122802</v>
      </c>
      <c r="L98">
        <v>3.3800395853214193</v>
      </c>
      <c r="M98">
        <v>61.389445438121051</v>
      </c>
      <c r="N98">
        <v>49.943129485488129</v>
      </c>
      <c r="O98">
        <v>35.268552934475807</v>
      </c>
      <c r="P98">
        <v>23.890104342129209</v>
      </c>
      <c r="Q98">
        <v>3.3708651589242056</v>
      </c>
      <c r="R98">
        <v>11.551531943975702</v>
      </c>
      <c r="S98">
        <v>6.7421743456962915</v>
      </c>
      <c r="T98">
        <v>0</v>
      </c>
      <c r="U98">
        <v>59.789703653047553</v>
      </c>
      <c r="V98">
        <v>4.8110218639652675</v>
      </c>
      <c r="W98">
        <v>19.614134565011231</v>
      </c>
      <c r="X98">
        <v>62.367070686653499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0.8136377817614967</v>
      </c>
      <c r="AF98">
        <v>5.9214336227180535</v>
      </c>
      <c r="AG98">
        <v>29.076077824399999</v>
      </c>
      <c r="AH98">
        <v>0</v>
      </c>
      <c r="AI98">
        <v>0</v>
      </c>
      <c r="AJ98">
        <v>0</v>
      </c>
      <c r="AK98">
        <v>23.071789232151303</v>
      </c>
      <c r="AL98">
        <v>1.6689555815834765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1.4002941321557965</v>
      </c>
      <c r="AS98">
        <v>1.9335937103776393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680.34661150918532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9.2176432251500859</v>
      </c>
      <c r="L99">
        <f t="shared" si="2"/>
        <v>0.12413698899866596</v>
      </c>
      <c r="M99">
        <f t="shared" si="2"/>
        <v>1.3279274006538504</v>
      </c>
      <c r="N99">
        <f t="shared" si="2"/>
        <v>1.0880661999234975</v>
      </c>
      <c r="O99">
        <f t="shared" si="2"/>
        <v>0.76739267148751433</v>
      </c>
      <c r="P99">
        <f t="shared" si="2"/>
        <v>0.57336250421110146</v>
      </c>
      <c r="Q99">
        <f t="shared" si="2"/>
        <v>8.0089472676743628E-2</v>
      </c>
      <c r="R99">
        <f t="shared" si="2"/>
        <v>0.38872671971170109</v>
      </c>
      <c r="S99">
        <f t="shared" si="2"/>
        <v>0.23287205046939069</v>
      </c>
      <c r="T99">
        <f t="shared" si="2"/>
        <v>0</v>
      </c>
      <c r="U99">
        <f t="shared" si="2"/>
        <v>1.4349528876731417</v>
      </c>
      <c r="V99">
        <f t="shared" si="2"/>
        <v>0.18558960578360337</v>
      </c>
      <c r="W99">
        <f t="shared" si="2"/>
        <v>0.42837319345714592</v>
      </c>
      <c r="X99">
        <f t="shared" si="2"/>
        <v>1.3576245893592935</v>
      </c>
      <c r="Y99">
        <f t="shared" si="2"/>
        <v>0</v>
      </c>
      <c r="Z99">
        <f t="shared" si="2"/>
        <v>2.3897067200636359E-2</v>
      </c>
      <c r="AA99">
        <f t="shared" si="2"/>
        <v>4.007114030569621E-2</v>
      </c>
      <c r="AB99">
        <f t="shared" si="2"/>
        <v>4.5945464289384848E-2</v>
      </c>
      <c r="AC99">
        <f t="shared" si="2"/>
        <v>0</v>
      </c>
      <c r="AD99">
        <f t="shared" si="2"/>
        <v>3.4893437065253594E-2</v>
      </c>
      <c r="AE99">
        <f t="shared" si="2"/>
        <v>0.10503736822739655</v>
      </c>
      <c r="AF99">
        <f t="shared" si="2"/>
        <v>0.17830095091125747</v>
      </c>
      <c r="AG99">
        <f t="shared" si="2"/>
        <v>0.69782586778559941</v>
      </c>
      <c r="AH99">
        <f t="shared" si="2"/>
        <v>0.2202005250510031</v>
      </c>
      <c r="AI99">
        <f t="shared" si="2"/>
        <v>0</v>
      </c>
      <c r="AJ99">
        <f t="shared" si="2"/>
        <v>0</v>
      </c>
      <c r="AK99">
        <f t="shared" si="2"/>
        <v>0.55372294157163182</v>
      </c>
      <c r="AL99">
        <f t="shared" si="2"/>
        <v>0.14044263117700098</v>
      </c>
      <c r="AM99">
        <f t="shared" si="2"/>
        <v>2.0286076886909227E-2</v>
      </c>
      <c r="AN99">
        <f t="shared" si="2"/>
        <v>0</v>
      </c>
      <c r="AO99">
        <f t="shared" si="2"/>
        <v>0</v>
      </c>
      <c r="AP99">
        <f t="shared" si="2"/>
        <v>3.7909102347141715E-3</v>
      </c>
      <c r="AQ99">
        <f t="shared" si="2"/>
        <v>0.32158107630000027</v>
      </c>
      <c r="AR99">
        <f t="shared" si="2"/>
        <v>7.7833020746376866E-2</v>
      </c>
      <c r="AS99">
        <f t="shared" si="2"/>
        <v>7.2566637203389878E-2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19.743152624512007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  <c r="DM101">
        <v>117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19"/>
      <c r="AS2" s="165"/>
      <c r="AT2" s="165"/>
      <c r="AU2" s="165"/>
      <c r="AV2" s="165"/>
      <c r="AW2" s="165"/>
      <c r="AX2" s="165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86.630212568350515</v>
      </c>
      <c r="L3">
        <v>23.099661450924611</v>
      </c>
      <c r="M3">
        <v>0</v>
      </c>
      <c r="N3">
        <v>28.882385156303972</v>
      </c>
      <c r="O3">
        <v>24.251097958839406</v>
      </c>
      <c r="P3">
        <v>59.910261663330296</v>
      </c>
      <c r="Q3">
        <v>2.6696924185765982</v>
      </c>
      <c r="R3">
        <v>5.7798543659644777</v>
      </c>
      <c r="S3">
        <v>3.8505618359112308</v>
      </c>
      <c r="T3">
        <v>0</v>
      </c>
      <c r="U3">
        <v>318.57842096985934</v>
      </c>
      <c r="V3">
        <v>2.889973893405601</v>
      </c>
      <c r="W3">
        <v>6.739199135553835</v>
      </c>
      <c r="X3">
        <v>23.648967884532762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0.4705670862042089</v>
      </c>
      <c r="AF3">
        <v>0</v>
      </c>
      <c r="AG3">
        <v>0</v>
      </c>
      <c r="AH3">
        <v>0</v>
      </c>
      <c r="AI3">
        <v>0</v>
      </c>
      <c r="AJ3">
        <v>0</v>
      </c>
      <c r="AK3">
        <v>13.340577089204098</v>
      </c>
      <c r="AL3">
        <v>0.34087580025817565</v>
      </c>
      <c r="AM3">
        <v>0</v>
      </c>
      <c r="AN3">
        <v>0</v>
      </c>
      <c r="AO3">
        <v>0</v>
      </c>
      <c r="AP3">
        <v>0.43841382855310695</v>
      </c>
      <c r="AQ3">
        <v>0</v>
      </c>
      <c r="AR3">
        <v>1.3495651999999998</v>
      </c>
      <c r="AS3">
        <v>6.0521356853256023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608.92242399109796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86.630212568350515</v>
      </c>
      <c r="L4">
        <v>23.099661450924611</v>
      </c>
      <c r="M4">
        <v>0</v>
      </c>
      <c r="N4">
        <v>28.882385156303972</v>
      </c>
      <c r="O4">
        <v>24.251097958839406</v>
      </c>
      <c r="P4">
        <v>59.910261663330296</v>
      </c>
      <c r="Q4">
        <v>2.6696924185765982</v>
      </c>
      <c r="R4">
        <v>5.7798543659644777</v>
      </c>
      <c r="S4">
        <v>3.8505618359112308</v>
      </c>
      <c r="T4">
        <v>0</v>
      </c>
      <c r="U4">
        <v>318.57842096985934</v>
      </c>
      <c r="V4">
        <v>2.889973893405601</v>
      </c>
      <c r="W4">
        <v>6.739199135553835</v>
      </c>
      <c r="X4">
        <v>19.249344088544969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0.4705670862042089</v>
      </c>
      <c r="AF4">
        <v>0</v>
      </c>
      <c r="AG4">
        <v>0</v>
      </c>
      <c r="AH4">
        <v>0</v>
      </c>
      <c r="AI4">
        <v>0</v>
      </c>
      <c r="AJ4">
        <v>0</v>
      </c>
      <c r="AK4">
        <v>13.340577089204098</v>
      </c>
      <c r="AL4">
        <v>0.34087580025817565</v>
      </c>
      <c r="AM4">
        <v>0</v>
      </c>
      <c r="AN4">
        <v>0</v>
      </c>
      <c r="AO4">
        <v>0</v>
      </c>
      <c r="AP4">
        <v>0.43841382855310695</v>
      </c>
      <c r="AQ4">
        <v>0</v>
      </c>
      <c r="AR4">
        <v>9.4469563999999995</v>
      </c>
      <c r="AS4">
        <v>6.0521356853256023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612.62019139511006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86.630212568350515</v>
      </c>
      <c r="L5">
        <v>23.099661450924611</v>
      </c>
      <c r="M5">
        <v>0</v>
      </c>
      <c r="N5">
        <v>28.882385156303972</v>
      </c>
      <c r="O5">
        <v>24.251097958839406</v>
      </c>
      <c r="P5">
        <v>59.910261663330296</v>
      </c>
      <c r="Q5">
        <v>2.6696924185765982</v>
      </c>
      <c r="R5">
        <v>5.7798543659644777</v>
      </c>
      <c r="S5">
        <v>3.8505618359112308</v>
      </c>
      <c r="T5">
        <v>0</v>
      </c>
      <c r="U5">
        <v>318.57842096985934</v>
      </c>
      <c r="V5">
        <v>2.889973893405601</v>
      </c>
      <c r="W5">
        <v>6.739199135553835</v>
      </c>
      <c r="X5">
        <v>19.249344088544969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0.4705670862042089</v>
      </c>
      <c r="AF5">
        <v>0</v>
      </c>
      <c r="AG5">
        <v>0</v>
      </c>
      <c r="AH5">
        <v>0</v>
      </c>
      <c r="AI5">
        <v>0</v>
      </c>
      <c r="AJ5">
        <v>0</v>
      </c>
      <c r="AK5">
        <v>13.340577089204098</v>
      </c>
      <c r="AL5">
        <v>0.34087580025817565</v>
      </c>
      <c r="AM5">
        <v>0</v>
      </c>
      <c r="AN5">
        <v>0</v>
      </c>
      <c r="AO5">
        <v>0</v>
      </c>
      <c r="AP5">
        <v>0.43841382855310695</v>
      </c>
      <c r="AQ5">
        <v>0</v>
      </c>
      <c r="AR5">
        <v>9.4469563999999995</v>
      </c>
      <c r="AS5">
        <v>6.0521356853256023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612.62019139511006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86.630212568350515</v>
      </c>
      <c r="L6">
        <v>23.099661450924611</v>
      </c>
      <c r="M6">
        <v>0</v>
      </c>
      <c r="N6">
        <v>28.882385156303972</v>
      </c>
      <c r="O6">
        <v>24.251097958839406</v>
      </c>
      <c r="P6">
        <v>59.910261663330296</v>
      </c>
      <c r="Q6">
        <v>2.6696924185765982</v>
      </c>
      <c r="R6">
        <v>5.7798543659644777</v>
      </c>
      <c r="S6">
        <v>3.8505618359112308</v>
      </c>
      <c r="T6">
        <v>0</v>
      </c>
      <c r="U6">
        <v>318.57842096985934</v>
      </c>
      <c r="V6">
        <v>2.889973893405601</v>
      </c>
      <c r="W6">
        <v>6.739199135553835</v>
      </c>
      <c r="X6">
        <v>19.249344088544969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0.4705670862042089</v>
      </c>
      <c r="AF6">
        <v>0</v>
      </c>
      <c r="AG6">
        <v>0</v>
      </c>
      <c r="AH6">
        <v>0</v>
      </c>
      <c r="AI6">
        <v>0</v>
      </c>
      <c r="AJ6">
        <v>0</v>
      </c>
      <c r="AK6">
        <v>13.340577089204098</v>
      </c>
      <c r="AL6">
        <v>0.34087580025817565</v>
      </c>
      <c r="AM6">
        <v>0</v>
      </c>
      <c r="AN6">
        <v>0</v>
      </c>
      <c r="AO6">
        <v>0</v>
      </c>
      <c r="AP6">
        <v>0.43841382855310695</v>
      </c>
      <c r="AQ6">
        <v>0</v>
      </c>
      <c r="AR6">
        <v>1.0796522615942026</v>
      </c>
      <c r="AS6">
        <v>6.0521356853256023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604.2528872567043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86.630212568350515</v>
      </c>
      <c r="L7">
        <v>23.099661450924611</v>
      </c>
      <c r="M7">
        <v>0</v>
      </c>
      <c r="N7">
        <v>28.882385156303972</v>
      </c>
      <c r="O7">
        <v>24.251097958839406</v>
      </c>
      <c r="P7">
        <v>59.910261663330296</v>
      </c>
      <c r="Q7">
        <v>2.6696924185765982</v>
      </c>
      <c r="R7">
        <v>5.7798543659644777</v>
      </c>
      <c r="S7">
        <v>3.8505618359112308</v>
      </c>
      <c r="T7">
        <v>0</v>
      </c>
      <c r="U7">
        <v>318.57842096985934</v>
      </c>
      <c r="V7">
        <v>2.889973893405601</v>
      </c>
      <c r="W7">
        <v>6.739199135553835</v>
      </c>
      <c r="X7">
        <v>19.249344088544969</v>
      </c>
      <c r="Y7">
        <v>0</v>
      </c>
      <c r="Z7">
        <v>1.5943381879999998</v>
      </c>
      <c r="AA7">
        <v>0</v>
      </c>
      <c r="AB7">
        <v>0</v>
      </c>
      <c r="AC7">
        <v>0</v>
      </c>
      <c r="AD7">
        <v>0</v>
      </c>
      <c r="AE7">
        <v>0.4705670862042089</v>
      </c>
      <c r="AF7">
        <v>0</v>
      </c>
      <c r="AG7">
        <v>0</v>
      </c>
      <c r="AH7">
        <v>0</v>
      </c>
      <c r="AI7">
        <v>0</v>
      </c>
      <c r="AJ7">
        <v>0</v>
      </c>
      <c r="AK7">
        <v>13.340577089204098</v>
      </c>
      <c r="AL7">
        <v>0.34087580025817565</v>
      </c>
      <c r="AM7">
        <v>0</v>
      </c>
      <c r="AN7">
        <v>0</v>
      </c>
      <c r="AO7">
        <v>0</v>
      </c>
      <c r="AP7">
        <v>0.43841382855310695</v>
      </c>
      <c r="AQ7">
        <v>0</v>
      </c>
      <c r="AR7">
        <v>0.53982613079710129</v>
      </c>
      <c r="AS7">
        <v>6.0521356853256023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605.30739931390724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86.630212568350515</v>
      </c>
      <c r="L8">
        <v>23.099661450924611</v>
      </c>
      <c r="M8">
        <v>0</v>
      </c>
      <c r="N8">
        <v>28.882385156303972</v>
      </c>
      <c r="O8">
        <v>24.251097958839406</v>
      </c>
      <c r="P8">
        <v>59.910261663330296</v>
      </c>
      <c r="Q8">
        <v>2.6696924185765982</v>
      </c>
      <c r="R8">
        <v>5.7798543659644777</v>
      </c>
      <c r="S8">
        <v>3.8505618359112308</v>
      </c>
      <c r="T8">
        <v>0</v>
      </c>
      <c r="U8">
        <v>318.57842096985934</v>
      </c>
      <c r="V8">
        <v>2.889973893405601</v>
      </c>
      <c r="W8">
        <v>6.739199135553835</v>
      </c>
      <c r="X8">
        <v>19.249344088544969</v>
      </c>
      <c r="Y8">
        <v>0</v>
      </c>
      <c r="Z8">
        <v>1.5943381879999998</v>
      </c>
      <c r="AA8">
        <v>0</v>
      </c>
      <c r="AB8">
        <v>0</v>
      </c>
      <c r="AC8">
        <v>0</v>
      </c>
      <c r="AD8">
        <v>0</v>
      </c>
      <c r="AE8">
        <v>0.4705670862042089</v>
      </c>
      <c r="AF8">
        <v>0</v>
      </c>
      <c r="AG8">
        <v>0</v>
      </c>
      <c r="AH8">
        <v>0</v>
      </c>
      <c r="AI8">
        <v>0</v>
      </c>
      <c r="AJ8">
        <v>0</v>
      </c>
      <c r="AK8">
        <v>13.340577089204098</v>
      </c>
      <c r="AL8">
        <v>0.34087580025817565</v>
      </c>
      <c r="AM8">
        <v>0</v>
      </c>
      <c r="AN8">
        <v>0</v>
      </c>
      <c r="AO8">
        <v>0</v>
      </c>
      <c r="AP8">
        <v>0.43841382855310695</v>
      </c>
      <c r="AQ8">
        <v>0</v>
      </c>
      <c r="AR8">
        <v>0.53982613079710129</v>
      </c>
      <c r="AS8">
        <v>6.0521356853256023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605.30739931390724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86.630212568350515</v>
      </c>
      <c r="L9">
        <v>23.099661450924611</v>
      </c>
      <c r="M9">
        <v>0</v>
      </c>
      <c r="N9">
        <v>28.882385156303972</v>
      </c>
      <c r="O9">
        <v>24.251097958839406</v>
      </c>
      <c r="P9">
        <v>59.910261663330296</v>
      </c>
      <c r="Q9">
        <v>2.6696924185765982</v>
      </c>
      <c r="R9">
        <v>5.7798543659644777</v>
      </c>
      <c r="S9">
        <v>3.8505618359112308</v>
      </c>
      <c r="T9">
        <v>0</v>
      </c>
      <c r="U9">
        <v>318.57842096985934</v>
      </c>
      <c r="V9">
        <v>2.889973893405601</v>
      </c>
      <c r="W9">
        <v>6.739199135553835</v>
      </c>
      <c r="X9">
        <v>19.249344088544969</v>
      </c>
      <c r="Y9">
        <v>0</v>
      </c>
      <c r="Z9">
        <v>1.5943381879999998</v>
      </c>
      <c r="AA9">
        <v>0</v>
      </c>
      <c r="AB9">
        <v>0</v>
      </c>
      <c r="AC9">
        <v>0</v>
      </c>
      <c r="AD9">
        <v>0</v>
      </c>
      <c r="AE9">
        <v>0.4705670862042089</v>
      </c>
      <c r="AF9">
        <v>0</v>
      </c>
      <c r="AG9">
        <v>0</v>
      </c>
      <c r="AH9">
        <v>0</v>
      </c>
      <c r="AI9">
        <v>0</v>
      </c>
      <c r="AJ9">
        <v>0</v>
      </c>
      <c r="AK9">
        <v>13.340577089204098</v>
      </c>
      <c r="AL9">
        <v>0.34087580025817565</v>
      </c>
      <c r="AM9">
        <v>0</v>
      </c>
      <c r="AN9">
        <v>0</v>
      </c>
      <c r="AO9">
        <v>0</v>
      </c>
      <c r="AP9">
        <v>0</v>
      </c>
      <c r="AQ9">
        <v>0</v>
      </c>
      <c r="AR9">
        <v>0.53982613079710129</v>
      </c>
      <c r="AS9">
        <v>1.1512213887154328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599.96807118874392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86.630212568350515</v>
      </c>
      <c r="L10">
        <v>23.099661450924611</v>
      </c>
      <c r="M10">
        <v>0</v>
      </c>
      <c r="N10">
        <v>28.882385156303972</v>
      </c>
      <c r="O10">
        <v>24.251097958839406</v>
      </c>
      <c r="P10">
        <v>59.910261663330296</v>
      </c>
      <c r="Q10">
        <v>2.6696924185765982</v>
      </c>
      <c r="R10">
        <v>5.7798543659644777</v>
      </c>
      <c r="S10">
        <v>3.8505618359112308</v>
      </c>
      <c r="T10">
        <v>0</v>
      </c>
      <c r="U10">
        <v>318.57842096985934</v>
      </c>
      <c r="V10">
        <v>2.889973893405601</v>
      </c>
      <c r="W10">
        <v>6.739199135553835</v>
      </c>
      <c r="X10">
        <v>19.249344088544969</v>
      </c>
      <c r="Y10">
        <v>0</v>
      </c>
      <c r="Z10">
        <v>1.5943381879999998</v>
      </c>
      <c r="AA10">
        <v>0</v>
      </c>
      <c r="AB10">
        <v>0</v>
      </c>
      <c r="AC10">
        <v>0</v>
      </c>
      <c r="AD10">
        <v>0</v>
      </c>
      <c r="AE10">
        <v>0.4705670862042089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13.340577089204098</v>
      </c>
      <c r="AL10">
        <v>0.34087580025817565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0.53982613079710129</v>
      </c>
      <c r="AS10">
        <v>1.1512213887154328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599.96807118874392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86.630212568350515</v>
      </c>
      <c r="L11">
        <v>23.099661450924611</v>
      </c>
      <c r="M11">
        <v>0</v>
      </c>
      <c r="N11">
        <v>28.882385156303972</v>
      </c>
      <c r="O11">
        <v>24.251097958839406</v>
      </c>
      <c r="P11">
        <v>59.910261663330296</v>
      </c>
      <c r="Q11">
        <v>2.6696924185765982</v>
      </c>
      <c r="R11">
        <v>5.7798543659644777</v>
      </c>
      <c r="S11">
        <v>3.8505618359112308</v>
      </c>
      <c r="T11">
        <v>0</v>
      </c>
      <c r="U11">
        <v>318.57842096985934</v>
      </c>
      <c r="V11">
        <v>2.889973893405601</v>
      </c>
      <c r="W11">
        <v>6.739199135553835</v>
      </c>
      <c r="X11">
        <v>19.249344088544969</v>
      </c>
      <c r="Y11">
        <v>0</v>
      </c>
      <c r="Z11">
        <v>1.5943381879999998</v>
      </c>
      <c r="AA11">
        <v>0</v>
      </c>
      <c r="AB11">
        <v>0</v>
      </c>
      <c r="AC11">
        <v>0</v>
      </c>
      <c r="AD11">
        <v>0</v>
      </c>
      <c r="AE11">
        <v>0.4705670862042089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13.340577089204098</v>
      </c>
      <c r="AL11">
        <v>0.34087580025817565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0.53982613079710129</v>
      </c>
      <c r="AS11">
        <v>1.1512213887154328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599.96807118874392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86.630212568350515</v>
      </c>
      <c r="L12">
        <v>23.099661450924611</v>
      </c>
      <c r="M12">
        <v>0</v>
      </c>
      <c r="N12">
        <v>28.882385156303972</v>
      </c>
      <c r="O12">
        <v>24.251097958839406</v>
      </c>
      <c r="P12">
        <v>59.910261663330296</v>
      </c>
      <c r="Q12">
        <v>2.6696924185765982</v>
      </c>
      <c r="R12">
        <v>5.7798543659644777</v>
      </c>
      <c r="S12">
        <v>3.8505618359112308</v>
      </c>
      <c r="T12">
        <v>0</v>
      </c>
      <c r="U12">
        <v>318.57842096985934</v>
      </c>
      <c r="V12">
        <v>2.889973893405601</v>
      </c>
      <c r="W12">
        <v>6.739199135553835</v>
      </c>
      <c r="X12">
        <v>19.249344088544969</v>
      </c>
      <c r="Y12">
        <v>0</v>
      </c>
      <c r="Z12">
        <v>1.5943381879999998</v>
      </c>
      <c r="AA12">
        <v>0</v>
      </c>
      <c r="AB12">
        <v>0</v>
      </c>
      <c r="AC12">
        <v>0</v>
      </c>
      <c r="AD12">
        <v>0</v>
      </c>
      <c r="AE12">
        <v>0.4705670862042089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13.340577089204098</v>
      </c>
      <c r="AL12">
        <v>0.34087580025817565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0.53982613079710129</v>
      </c>
      <c r="AS12">
        <v>1.1512213887154328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599.96807118874392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86.630212568350515</v>
      </c>
      <c r="L13">
        <v>23.099661450924611</v>
      </c>
      <c r="M13">
        <v>0</v>
      </c>
      <c r="N13">
        <v>28.882385156303972</v>
      </c>
      <c r="O13">
        <v>24.251097958839406</v>
      </c>
      <c r="P13">
        <v>59.910261663330296</v>
      </c>
      <c r="Q13">
        <v>2.6696924185765982</v>
      </c>
      <c r="R13">
        <v>5.7798543659644777</v>
      </c>
      <c r="S13">
        <v>3.8505618359112308</v>
      </c>
      <c r="T13">
        <v>0</v>
      </c>
      <c r="U13">
        <v>318.57842096985934</v>
      </c>
      <c r="V13">
        <v>2.889973893405601</v>
      </c>
      <c r="W13">
        <v>6.739199135553835</v>
      </c>
      <c r="X13">
        <v>19.249344088544969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0.4705670862042089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13.340577089204098</v>
      </c>
      <c r="AL13">
        <v>0.34087580025817565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0.53982613079710129</v>
      </c>
      <c r="AS13">
        <v>1.1512213887154328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598.37373300074387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86.630212568350515</v>
      </c>
      <c r="L14">
        <v>23.099661450924611</v>
      </c>
      <c r="M14">
        <v>0</v>
      </c>
      <c r="N14">
        <v>28.882385156303972</v>
      </c>
      <c r="O14">
        <v>24.251097958839406</v>
      </c>
      <c r="P14">
        <v>59.910261663330296</v>
      </c>
      <c r="Q14">
        <v>2.6696924185765982</v>
      </c>
      <c r="R14">
        <v>5.7798543659644777</v>
      </c>
      <c r="S14">
        <v>3.8505618359112308</v>
      </c>
      <c r="T14">
        <v>0</v>
      </c>
      <c r="U14">
        <v>318.57842096985934</v>
      </c>
      <c r="V14">
        <v>2.889973893405601</v>
      </c>
      <c r="W14">
        <v>6.739199135553835</v>
      </c>
      <c r="X14">
        <v>19.249344088544969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0.4705670862042089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13.340577089204098</v>
      </c>
      <c r="AL14">
        <v>0.34087580025817565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0.53982613079710129</v>
      </c>
      <c r="AS14">
        <v>1.1512213887154328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598.37373300074387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86.630212568350515</v>
      </c>
      <c r="L15">
        <v>23.099661450924611</v>
      </c>
      <c r="M15">
        <v>0</v>
      </c>
      <c r="N15">
        <v>28.882385156303972</v>
      </c>
      <c r="O15">
        <v>24.251097958839406</v>
      </c>
      <c r="P15">
        <v>59.910261663330296</v>
      </c>
      <c r="Q15">
        <v>2.6696924185765982</v>
      </c>
      <c r="R15">
        <v>5.7798543659644777</v>
      </c>
      <c r="S15">
        <v>3.8505618359112308</v>
      </c>
      <c r="T15">
        <v>0</v>
      </c>
      <c r="U15">
        <v>318.57842096985934</v>
      </c>
      <c r="V15">
        <v>2.889973893405601</v>
      </c>
      <c r="W15">
        <v>6.739199135553835</v>
      </c>
      <c r="X15">
        <v>19.249344088544969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0.4705670862042089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13.340577089204098</v>
      </c>
      <c r="AL15">
        <v>0.34087580025817565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0.53982613079710129</v>
      </c>
      <c r="AS15">
        <v>1.1512213887154328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598.37373300074387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86.630212568350515</v>
      </c>
      <c r="L16">
        <v>23.099661450924611</v>
      </c>
      <c r="M16">
        <v>0</v>
      </c>
      <c r="N16">
        <v>28.882385156303972</v>
      </c>
      <c r="O16">
        <v>24.251097958839406</v>
      </c>
      <c r="P16">
        <v>59.910261663330296</v>
      </c>
      <c r="Q16">
        <v>2.6696924185765982</v>
      </c>
      <c r="R16">
        <v>5.7798543659644777</v>
      </c>
      <c r="S16">
        <v>3.8505618359112308</v>
      </c>
      <c r="T16">
        <v>0</v>
      </c>
      <c r="U16">
        <v>318.57842096985934</v>
      </c>
      <c r="V16">
        <v>2.889973893405601</v>
      </c>
      <c r="W16">
        <v>6.739199135553835</v>
      </c>
      <c r="X16">
        <v>19.249344088544969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0.4705670862042089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13.340577089204098</v>
      </c>
      <c r="AL16">
        <v>0.34087580025817565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0.53982613079710129</v>
      </c>
      <c r="AS16">
        <v>1.1512213887154328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598.37373300074387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86.630212568350515</v>
      </c>
      <c r="L17">
        <v>23.099661450924611</v>
      </c>
      <c r="M17">
        <v>0</v>
      </c>
      <c r="N17">
        <v>28.882385156303972</v>
      </c>
      <c r="O17">
        <v>24.251097958839406</v>
      </c>
      <c r="P17">
        <v>59.910261663330296</v>
      </c>
      <c r="Q17">
        <v>2.6696924185765982</v>
      </c>
      <c r="R17">
        <v>5.7798543659644777</v>
      </c>
      <c r="S17">
        <v>3.8505618359112308</v>
      </c>
      <c r="T17">
        <v>0</v>
      </c>
      <c r="U17">
        <v>318.57842096985934</v>
      </c>
      <c r="V17">
        <v>2.889973893405601</v>
      </c>
      <c r="W17">
        <v>6.739199135553835</v>
      </c>
      <c r="X17">
        <v>19.249344088544969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0.4705670862042089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13.340577089204098</v>
      </c>
      <c r="AL17">
        <v>0.34087580025817565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0.6747825999999999</v>
      </c>
      <c r="AS17">
        <v>1.1512213887154328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598.50868946994672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86.630212568350515</v>
      </c>
      <c r="L18">
        <v>23.099661450924611</v>
      </c>
      <c r="M18">
        <v>0</v>
      </c>
      <c r="N18">
        <v>28.882385156303972</v>
      </c>
      <c r="O18">
        <v>24.251097958839406</v>
      </c>
      <c r="P18">
        <v>59.910261663330296</v>
      </c>
      <c r="Q18">
        <v>2.6696924185765982</v>
      </c>
      <c r="R18">
        <v>5.7798543659644777</v>
      </c>
      <c r="S18">
        <v>3.8505618359112308</v>
      </c>
      <c r="T18">
        <v>0</v>
      </c>
      <c r="U18">
        <v>318.57842096985934</v>
      </c>
      <c r="V18">
        <v>2.889973893405601</v>
      </c>
      <c r="W18">
        <v>6.739199135553835</v>
      </c>
      <c r="X18">
        <v>19.249344088544969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0.4705670862042089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13.340577089204098</v>
      </c>
      <c r="AL18">
        <v>0.34087580025817565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0.6747825999999999</v>
      </c>
      <c r="AS18">
        <v>1.1512213887154328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598.50868946994672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86.630212568350515</v>
      </c>
      <c r="L19">
        <v>23.099661450924611</v>
      </c>
      <c r="M19">
        <v>0</v>
      </c>
      <c r="N19">
        <v>28.882385156303972</v>
      </c>
      <c r="O19">
        <v>24.251097958839406</v>
      </c>
      <c r="P19">
        <v>59.910261663330296</v>
      </c>
      <c r="Q19">
        <v>2.6696924185765982</v>
      </c>
      <c r="R19">
        <v>5.7798543659644777</v>
      </c>
      <c r="S19">
        <v>3.8505618359112308</v>
      </c>
      <c r="T19">
        <v>0</v>
      </c>
      <c r="U19">
        <v>318.57842096985934</v>
      </c>
      <c r="V19">
        <v>2.889973893405601</v>
      </c>
      <c r="W19">
        <v>6.739199135553835</v>
      </c>
      <c r="X19">
        <v>19.249344088544969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4.0293084674201092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13.340577089204098</v>
      </c>
      <c r="AL19">
        <v>0.34087580025817565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0.6747825999999999</v>
      </c>
      <c r="AS19">
        <v>1.1512213887154328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602.06743085116261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86.630212568350515</v>
      </c>
      <c r="L20">
        <v>23.099661450924611</v>
      </c>
      <c r="M20">
        <v>0</v>
      </c>
      <c r="N20">
        <v>28.882385156303972</v>
      </c>
      <c r="O20">
        <v>24.251097958839406</v>
      </c>
      <c r="P20">
        <v>59.910261663330296</v>
      </c>
      <c r="Q20">
        <v>2.6696924185765982</v>
      </c>
      <c r="R20">
        <v>5.7798543659644777</v>
      </c>
      <c r="S20">
        <v>3.8505618359112308</v>
      </c>
      <c r="T20">
        <v>0</v>
      </c>
      <c r="U20">
        <v>318.57842096985934</v>
      </c>
      <c r="V20">
        <v>2.889973893405601</v>
      </c>
      <c r="W20">
        <v>6.739199135553835</v>
      </c>
      <c r="X20">
        <v>19.249344088544969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4.0293084674201092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13.340577089204098</v>
      </c>
      <c r="AL20">
        <v>0.34087580025817565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0.6747825999999999</v>
      </c>
      <c r="AS20">
        <v>1.1512213887154328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602.06743085116261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86.630212568350515</v>
      </c>
      <c r="L21">
        <v>23.099661450924611</v>
      </c>
      <c r="M21">
        <v>0</v>
      </c>
      <c r="N21">
        <v>28.882385156303972</v>
      </c>
      <c r="O21">
        <v>24.251097958839406</v>
      </c>
      <c r="P21">
        <v>59.910261663330296</v>
      </c>
      <c r="Q21">
        <v>2.6696924185765982</v>
      </c>
      <c r="R21">
        <v>5.7798543659644777</v>
      </c>
      <c r="S21">
        <v>3.8505618359112308</v>
      </c>
      <c r="T21">
        <v>0</v>
      </c>
      <c r="U21">
        <v>318.57842096985934</v>
      </c>
      <c r="V21">
        <v>2.889973893405601</v>
      </c>
      <c r="W21">
        <v>6.739199135553835</v>
      </c>
      <c r="X21">
        <v>19.249344088544969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4.0293084674201092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13.340577089204098</v>
      </c>
      <c r="AL21">
        <v>0.34087580025817565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0.53982613079710129</v>
      </c>
      <c r="AS21">
        <v>1.1512213887154328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601.93247438195976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86.630212568350515</v>
      </c>
      <c r="L22">
        <v>23.099661450924611</v>
      </c>
      <c r="M22">
        <v>0</v>
      </c>
      <c r="N22">
        <v>28.882385156303972</v>
      </c>
      <c r="O22">
        <v>24.251097958839406</v>
      </c>
      <c r="P22">
        <v>59.910261663330296</v>
      </c>
      <c r="Q22">
        <v>2.6696924185765982</v>
      </c>
      <c r="R22">
        <v>5.7798543659644777</v>
      </c>
      <c r="S22">
        <v>3.8505618359112308</v>
      </c>
      <c r="T22">
        <v>0</v>
      </c>
      <c r="U22">
        <v>318.57842096985934</v>
      </c>
      <c r="V22">
        <v>2.889973893405601</v>
      </c>
      <c r="W22">
        <v>6.739199135553835</v>
      </c>
      <c r="X22">
        <v>19.249344088544969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4.0293084674201092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13.340577089204098</v>
      </c>
      <c r="AL22">
        <v>0.34087580025817565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0.53982613079710129</v>
      </c>
      <c r="AS22">
        <v>1.1512213887154328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601.93247438195976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86.630212568350515</v>
      </c>
      <c r="L23">
        <v>23.099661450924611</v>
      </c>
      <c r="M23">
        <v>0</v>
      </c>
      <c r="N23">
        <v>28.882385156303972</v>
      </c>
      <c r="O23">
        <v>24.251097958839406</v>
      </c>
      <c r="P23">
        <v>59.910261663330296</v>
      </c>
      <c r="Q23">
        <v>2.6696924185765982</v>
      </c>
      <c r="R23">
        <v>5.7798543659644777</v>
      </c>
      <c r="S23">
        <v>3.8505618359112308</v>
      </c>
      <c r="T23">
        <v>0</v>
      </c>
      <c r="U23">
        <v>318.57842096985934</v>
      </c>
      <c r="V23">
        <v>2.889973893405601</v>
      </c>
      <c r="W23">
        <v>6.739199135553835</v>
      </c>
      <c r="X23">
        <v>19.249344088544969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4.0293084674201092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13.340577089204098</v>
      </c>
      <c r="AL23">
        <v>0.34087580025817565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0.53982613079710129</v>
      </c>
      <c r="AS23">
        <v>1.1512213887154328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601.93247438195976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86.630187566726121</v>
      </c>
      <c r="L24">
        <v>23.100177760677184</v>
      </c>
      <c r="M24">
        <v>0</v>
      </c>
      <c r="N24">
        <v>28.881809762532985</v>
      </c>
      <c r="O24">
        <v>24.249005065524194</v>
      </c>
      <c r="P24">
        <v>59.910261663330296</v>
      </c>
      <c r="Q24">
        <v>2.6694095545722716</v>
      </c>
      <c r="R24">
        <v>5.7761562362030903</v>
      </c>
      <c r="S24">
        <v>3.8501867587719301</v>
      </c>
      <c r="T24">
        <v>0</v>
      </c>
      <c r="U24">
        <v>318.57842096985934</v>
      </c>
      <c r="V24">
        <v>5.0711939278195493</v>
      </c>
      <c r="W24">
        <v>11.345873050581915</v>
      </c>
      <c r="X24">
        <v>36.068305910976299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4.0293084674201092</v>
      </c>
      <c r="AF24">
        <v>0</v>
      </c>
      <c r="AG24">
        <v>0</v>
      </c>
      <c r="AH24">
        <v>5.7191318724392817</v>
      </c>
      <c r="AI24">
        <v>0</v>
      </c>
      <c r="AJ24">
        <v>0</v>
      </c>
      <c r="AK24">
        <v>13.340577089204098</v>
      </c>
      <c r="AL24">
        <v>0.34087580025817565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0.53982613079710129</v>
      </c>
      <c r="AS24">
        <v>1.1512213887154328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631.25192897640943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86.63016782739318</v>
      </c>
      <c r="L25">
        <v>23.1</v>
      </c>
      <c r="M25">
        <v>0</v>
      </c>
      <c r="N25">
        <v>28.881809762532985</v>
      </c>
      <c r="O25">
        <v>24.249005065524194</v>
      </c>
      <c r="P25">
        <v>59.910261663330296</v>
      </c>
      <c r="Q25">
        <v>2.6703348563535911</v>
      </c>
      <c r="R25">
        <v>5.7799221268803143</v>
      </c>
      <c r="S25">
        <v>3.8501965914981855</v>
      </c>
      <c r="T25">
        <v>0</v>
      </c>
      <c r="U25">
        <v>318.57842096985934</v>
      </c>
      <c r="V25">
        <v>5.0711939278195493</v>
      </c>
      <c r="W25">
        <v>11.345873050581915</v>
      </c>
      <c r="X25">
        <v>36.068305910976299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4.0293084674201092</v>
      </c>
      <c r="AF25">
        <v>0</v>
      </c>
      <c r="AG25">
        <v>0</v>
      </c>
      <c r="AH25">
        <v>5.7191318724392817</v>
      </c>
      <c r="AI25">
        <v>0</v>
      </c>
      <c r="AJ25">
        <v>0</v>
      </c>
      <c r="AK25">
        <v>13.340577089204098</v>
      </c>
      <c r="AL25">
        <v>0.34087580025817565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0.53982613079710129</v>
      </c>
      <c r="AS25">
        <v>1.1512213887154328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631.25643250158407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86.630151847152149</v>
      </c>
      <c r="L26">
        <v>23.09973336411381</v>
      </c>
      <c r="M26">
        <v>0</v>
      </c>
      <c r="N26">
        <v>28.881809762532985</v>
      </c>
      <c r="O26">
        <v>24.249005065524194</v>
      </c>
      <c r="P26">
        <v>59.910261663330296</v>
      </c>
      <c r="Q26">
        <v>2.6703348563535911</v>
      </c>
      <c r="R26">
        <v>5.7799221268803143</v>
      </c>
      <c r="S26">
        <v>3.8501965914981855</v>
      </c>
      <c r="T26">
        <v>0</v>
      </c>
      <c r="U26">
        <v>318.57842096985934</v>
      </c>
      <c r="V26">
        <v>5.0704899034883724</v>
      </c>
      <c r="W26">
        <v>11.346780727272728</v>
      </c>
      <c r="X26">
        <v>36.068660930718949</v>
      </c>
      <c r="Y26">
        <v>0</v>
      </c>
      <c r="Z26">
        <v>0</v>
      </c>
      <c r="AA26">
        <v>0</v>
      </c>
      <c r="AB26">
        <v>0.81484077299324842</v>
      </c>
      <c r="AC26">
        <v>0</v>
      </c>
      <c r="AD26">
        <v>0</v>
      </c>
      <c r="AE26">
        <v>4.0293084674201092</v>
      </c>
      <c r="AF26">
        <v>0</v>
      </c>
      <c r="AG26">
        <v>0</v>
      </c>
      <c r="AH26">
        <v>5.7191318724392817</v>
      </c>
      <c r="AI26">
        <v>0</v>
      </c>
      <c r="AJ26">
        <v>0</v>
      </c>
      <c r="AK26">
        <v>13.340577089204098</v>
      </c>
      <c r="AL26">
        <v>0.34087580025817565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0.53982613079710129</v>
      </c>
      <c r="AS26">
        <v>1.1512213887154328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632.07154933055233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86.631995210246913</v>
      </c>
      <c r="L27">
        <v>41.05000889458308</v>
      </c>
      <c r="M27">
        <v>0</v>
      </c>
      <c r="N27">
        <v>28.881809762532985</v>
      </c>
      <c r="O27">
        <v>24.249005065524194</v>
      </c>
      <c r="P27">
        <v>59.910261663330296</v>
      </c>
      <c r="Q27">
        <v>2.6694095545722716</v>
      </c>
      <c r="R27">
        <v>10.368655787797108</v>
      </c>
      <c r="S27">
        <v>6.1205696092907509</v>
      </c>
      <c r="T27">
        <v>0</v>
      </c>
      <c r="U27">
        <v>318.57842096985934</v>
      </c>
      <c r="V27">
        <v>5.0711939278195493</v>
      </c>
      <c r="W27">
        <v>11.345873050581915</v>
      </c>
      <c r="X27">
        <v>35.900330296285802</v>
      </c>
      <c r="Y27">
        <v>0</v>
      </c>
      <c r="Z27">
        <v>0</v>
      </c>
      <c r="AA27">
        <v>0</v>
      </c>
      <c r="AB27">
        <v>3.2202513627906986</v>
      </c>
      <c r="AC27">
        <v>0</v>
      </c>
      <c r="AD27">
        <v>0</v>
      </c>
      <c r="AE27">
        <v>4.0293084674201092</v>
      </c>
      <c r="AF27">
        <v>0</v>
      </c>
      <c r="AG27">
        <v>0</v>
      </c>
      <c r="AH27">
        <v>5.7191318724392817</v>
      </c>
      <c r="AI27">
        <v>0</v>
      </c>
      <c r="AJ27">
        <v>0</v>
      </c>
      <c r="AK27">
        <v>13.340577089204098</v>
      </c>
      <c r="AL27">
        <v>0.34087580025817565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0.53982613079710129</v>
      </c>
      <c r="AS27">
        <v>1.1512213887154328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659.11872590404903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155.98023572895613</v>
      </c>
      <c r="L28">
        <v>41.860174183489299</v>
      </c>
      <c r="M28">
        <v>0</v>
      </c>
      <c r="N28">
        <v>28.881809762532985</v>
      </c>
      <c r="O28">
        <v>24.249005065524194</v>
      </c>
      <c r="P28">
        <v>59.910261663330296</v>
      </c>
      <c r="Q28">
        <v>2.6694095545722716</v>
      </c>
      <c r="R28">
        <v>10.368655787797108</v>
      </c>
      <c r="S28">
        <v>6.4482510625737905</v>
      </c>
      <c r="T28">
        <v>0</v>
      </c>
      <c r="U28">
        <v>318.57842096985934</v>
      </c>
      <c r="V28">
        <v>5.0711939278195493</v>
      </c>
      <c r="W28">
        <v>11.345873050581915</v>
      </c>
      <c r="X28">
        <v>36.068305910976299</v>
      </c>
      <c r="Y28">
        <v>0</v>
      </c>
      <c r="Z28">
        <v>0</v>
      </c>
      <c r="AA28">
        <v>0</v>
      </c>
      <c r="AB28">
        <v>6.4405024715678927</v>
      </c>
      <c r="AC28">
        <v>0</v>
      </c>
      <c r="AD28">
        <v>0</v>
      </c>
      <c r="AE28">
        <v>4.0293084674201092</v>
      </c>
      <c r="AF28">
        <v>0</v>
      </c>
      <c r="AG28">
        <v>0</v>
      </c>
      <c r="AH28">
        <v>11.438263998880677</v>
      </c>
      <c r="AI28">
        <v>0</v>
      </c>
      <c r="AJ28">
        <v>0</v>
      </c>
      <c r="AK28">
        <v>13.340577089204098</v>
      </c>
      <c r="AL28">
        <v>0.34087580025817565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0.53982613079710129</v>
      </c>
      <c r="AS28">
        <v>1.1512213887154328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738.71217201485661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157.10229100662309</v>
      </c>
      <c r="L29">
        <v>41.860174183489299</v>
      </c>
      <c r="M29">
        <v>0</v>
      </c>
      <c r="N29">
        <v>28.881809762532985</v>
      </c>
      <c r="O29">
        <v>24.249005065524194</v>
      </c>
      <c r="P29">
        <v>59.910261663330296</v>
      </c>
      <c r="Q29">
        <v>2.6694095545722716</v>
      </c>
      <c r="R29">
        <v>10.368655787797108</v>
      </c>
      <c r="S29">
        <v>6.4482510625737905</v>
      </c>
      <c r="T29">
        <v>0</v>
      </c>
      <c r="U29">
        <v>318.57842096985934</v>
      </c>
      <c r="V29">
        <v>5.0711939278195493</v>
      </c>
      <c r="W29">
        <v>11.345873050581915</v>
      </c>
      <c r="X29">
        <v>36.068305910976299</v>
      </c>
      <c r="Y29">
        <v>0</v>
      </c>
      <c r="Z29">
        <v>0.26895043999999996</v>
      </c>
      <c r="AA29">
        <v>1.9314390740740746</v>
      </c>
      <c r="AB29">
        <v>6.4405024715678927</v>
      </c>
      <c r="AC29">
        <v>0</v>
      </c>
      <c r="AD29">
        <v>2.2335380423921269</v>
      </c>
      <c r="AE29">
        <v>4.0293084674201092</v>
      </c>
      <c r="AF29">
        <v>0</v>
      </c>
      <c r="AG29">
        <v>0</v>
      </c>
      <c r="AH29">
        <v>17.157395871319959</v>
      </c>
      <c r="AI29">
        <v>0</v>
      </c>
      <c r="AJ29">
        <v>0</v>
      </c>
      <c r="AK29">
        <v>13.340577089204098</v>
      </c>
      <c r="AL29">
        <v>1.7043795092082619</v>
      </c>
      <c r="AM29">
        <v>1.2907078921230308</v>
      </c>
      <c r="AN29">
        <v>0</v>
      </c>
      <c r="AO29">
        <v>0</v>
      </c>
      <c r="AP29">
        <v>0</v>
      </c>
      <c r="AQ29">
        <v>0</v>
      </c>
      <c r="AR29">
        <v>0.53982613079710129</v>
      </c>
      <c r="AS29">
        <v>1.1512213887154328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752.64149832250223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157.10229100662309</v>
      </c>
      <c r="L30">
        <v>41.860174183489299</v>
      </c>
      <c r="M30">
        <v>0</v>
      </c>
      <c r="N30">
        <v>28.881809762532985</v>
      </c>
      <c r="O30">
        <v>24.249005065524194</v>
      </c>
      <c r="P30">
        <v>59.910261663330296</v>
      </c>
      <c r="Q30">
        <v>2.6694095545722716</v>
      </c>
      <c r="R30">
        <v>10.368655787797108</v>
      </c>
      <c r="S30">
        <v>6.4482510625737905</v>
      </c>
      <c r="T30">
        <v>0</v>
      </c>
      <c r="U30">
        <v>318.57842096985934</v>
      </c>
      <c r="V30">
        <v>5.0711939278195493</v>
      </c>
      <c r="W30">
        <v>11.345873050581915</v>
      </c>
      <c r="X30">
        <v>36.068305910976299</v>
      </c>
      <c r="Y30">
        <v>0</v>
      </c>
      <c r="Z30">
        <v>4.7830145640000001</v>
      </c>
      <c r="AA30">
        <v>4.9383034571026734</v>
      </c>
      <c r="AB30">
        <v>6.4405024715678927</v>
      </c>
      <c r="AC30">
        <v>0</v>
      </c>
      <c r="AD30">
        <v>4.467076338758516</v>
      </c>
      <c r="AE30">
        <v>8.0586169348402183</v>
      </c>
      <c r="AF30">
        <v>0</v>
      </c>
      <c r="AG30">
        <v>0</v>
      </c>
      <c r="AH30">
        <v>22.876527743759244</v>
      </c>
      <c r="AI30">
        <v>0</v>
      </c>
      <c r="AJ30">
        <v>0</v>
      </c>
      <c r="AK30">
        <v>13.340577089204098</v>
      </c>
      <c r="AL30">
        <v>13.635036581583481</v>
      </c>
      <c r="AM30">
        <v>2.5814160382595657</v>
      </c>
      <c r="AN30">
        <v>0</v>
      </c>
      <c r="AO30">
        <v>0</v>
      </c>
      <c r="AP30">
        <v>0</v>
      </c>
      <c r="AQ30">
        <v>0</v>
      </c>
      <c r="AR30">
        <v>0.53982613079710129</v>
      </c>
      <c r="AS30">
        <v>1.1512213887154328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785.36577068426811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157.10229100662309</v>
      </c>
      <c r="L31">
        <v>41.860174183489299</v>
      </c>
      <c r="M31">
        <v>0</v>
      </c>
      <c r="N31">
        <v>28.881809762532985</v>
      </c>
      <c r="O31">
        <v>24.249005065524194</v>
      </c>
      <c r="P31">
        <v>59.910261663330296</v>
      </c>
      <c r="Q31">
        <v>2.6694095545722716</v>
      </c>
      <c r="R31">
        <v>10.368655787797108</v>
      </c>
      <c r="S31">
        <v>6.4482510625737905</v>
      </c>
      <c r="T31">
        <v>0</v>
      </c>
      <c r="U31">
        <v>318.57842096985934</v>
      </c>
      <c r="V31">
        <v>5.0711939278195493</v>
      </c>
      <c r="W31">
        <v>11.345873050581915</v>
      </c>
      <c r="X31">
        <v>36.068305910976299</v>
      </c>
      <c r="Y31">
        <v>0</v>
      </c>
      <c r="Z31">
        <v>4.7830145640000001</v>
      </c>
      <c r="AA31">
        <v>6.8697425311767484</v>
      </c>
      <c r="AB31">
        <v>6.4405024715678927</v>
      </c>
      <c r="AC31">
        <v>0</v>
      </c>
      <c r="AD31">
        <v>6.4590460000000007</v>
      </c>
      <c r="AE31">
        <v>8.0586169348402183</v>
      </c>
      <c r="AF31">
        <v>0</v>
      </c>
      <c r="AG31">
        <v>0</v>
      </c>
      <c r="AH31">
        <v>22.876527743759244</v>
      </c>
      <c r="AI31">
        <v>0</v>
      </c>
      <c r="AJ31">
        <v>0</v>
      </c>
      <c r="AK31">
        <v>13.340577089204098</v>
      </c>
      <c r="AL31">
        <v>13.635036581583481</v>
      </c>
      <c r="AM31">
        <v>3.864301584546137</v>
      </c>
      <c r="AN31">
        <v>0</v>
      </c>
      <c r="AO31">
        <v>0</v>
      </c>
      <c r="AP31">
        <v>0</v>
      </c>
      <c r="AQ31">
        <v>0</v>
      </c>
      <c r="AR31">
        <v>0.53982613079710129</v>
      </c>
      <c r="AS31">
        <v>1.1512213887154328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790.57206496587037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157.10229100662309</v>
      </c>
      <c r="L32">
        <v>41.860174183489299</v>
      </c>
      <c r="M32">
        <v>0</v>
      </c>
      <c r="N32">
        <v>28.881809762532985</v>
      </c>
      <c r="O32">
        <v>24.249005065524194</v>
      </c>
      <c r="P32">
        <v>59.910261663330296</v>
      </c>
      <c r="Q32">
        <v>2.6694095545722716</v>
      </c>
      <c r="R32">
        <v>10.368655787797108</v>
      </c>
      <c r="S32">
        <v>6.4482510625737905</v>
      </c>
      <c r="T32">
        <v>0</v>
      </c>
      <c r="U32">
        <v>318.57842096985934</v>
      </c>
      <c r="V32">
        <v>5.0711939278195493</v>
      </c>
      <c r="W32">
        <v>11.345873050581915</v>
      </c>
      <c r="X32">
        <v>36.068305910976299</v>
      </c>
      <c r="Y32">
        <v>0</v>
      </c>
      <c r="Z32">
        <v>3.1886763759999996</v>
      </c>
      <c r="AA32">
        <v>6.8697425311767484</v>
      </c>
      <c r="AB32">
        <v>6.4405024715678927</v>
      </c>
      <c r="AC32">
        <v>0</v>
      </c>
      <c r="AD32">
        <v>6.4590460000000007</v>
      </c>
      <c r="AE32">
        <v>8.0586169348402183</v>
      </c>
      <c r="AF32">
        <v>0</v>
      </c>
      <c r="AG32">
        <v>0</v>
      </c>
      <c r="AH32">
        <v>22.876527743759244</v>
      </c>
      <c r="AI32">
        <v>0</v>
      </c>
      <c r="AJ32">
        <v>0</v>
      </c>
      <c r="AK32">
        <v>13.340577089204098</v>
      </c>
      <c r="AL32">
        <v>13.635036581583481</v>
      </c>
      <c r="AM32">
        <v>3.864301584546137</v>
      </c>
      <c r="AN32">
        <v>0</v>
      </c>
      <c r="AO32">
        <v>0</v>
      </c>
      <c r="AP32">
        <v>0</v>
      </c>
      <c r="AQ32">
        <v>0</v>
      </c>
      <c r="AR32">
        <v>0.53982613079710129</v>
      </c>
      <c r="AS32">
        <v>1.1512213887154328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788.9777267778702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157.10229100662309</v>
      </c>
      <c r="L33">
        <v>41.860174183489299</v>
      </c>
      <c r="M33">
        <v>0</v>
      </c>
      <c r="N33">
        <v>28.881809762532985</v>
      </c>
      <c r="O33">
        <v>24.249005065524194</v>
      </c>
      <c r="P33">
        <v>59.910261663330296</v>
      </c>
      <c r="Q33">
        <v>2.6694095545722716</v>
      </c>
      <c r="R33">
        <v>10.368655787797108</v>
      </c>
      <c r="S33">
        <v>6.4482510625737905</v>
      </c>
      <c r="T33">
        <v>0</v>
      </c>
      <c r="U33">
        <v>318.57842096985934</v>
      </c>
      <c r="V33">
        <v>5.0711939278195493</v>
      </c>
      <c r="W33">
        <v>11.345873050581915</v>
      </c>
      <c r="X33">
        <v>36.068305910976299</v>
      </c>
      <c r="Y33">
        <v>0</v>
      </c>
      <c r="Z33">
        <v>3.1886763759999996</v>
      </c>
      <c r="AA33">
        <v>6.8697425311767484</v>
      </c>
      <c r="AB33">
        <v>6.4405024715678927</v>
      </c>
      <c r="AC33">
        <v>0</v>
      </c>
      <c r="AD33">
        <v>6.4590460000000007</v>
      </c>
      <c r="AE33">
        <v>8.0586169348402183</v>
      </c>
      <c r="AF33">
        <v>0</v>
      </c>
      <c r="AG33">
        <v>0</v>
      </c>
      <c r="AH33">
        <v>22.876527743759244</v>
      </c>
      <c r="AI33">
        <v>0</v>
      </c>
      <c r="AJ33">
        <v>0</v>
      </c>
      <c r="AK33">
        <v>13.340577089204098</v>
      </c>
      <c r="AL33">
        <v>13.635036581583481</v>
      </c>
      <c r="AM33">
        <v>3.864301584546137</v>
      </c>
      <c r="AN33">
        <v>0</v>
      </c>
      <c r="AO33">
        <v>0</v>
      </c>
      <c r="AP33">
        <v>0</v>
      </c>
      <c r="AQ33">
        <v>0</v>
      </c>
      <c r="AR33">
        <v>0.80973906920289851</v>
      </c>
      <c r="AS33">
        <v>1.1512213887154328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789.24763971627601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157.10229100662309</v>
      </c>
      <c r="L34">
        <v>41.860174183489299</v>
      </c>
      <c r="M34">
        <v>0</v>
      </c>
      <c r="N34">
        <v>28.881809762532985</v>
      </c>
      <c r="O34">
        <v>24.249005065524194</v>
      </c>
      <c r="P34">
        <v>59.910261663330296</v>
      </c>
      <c r="Q34">
        <v>2.6694095545722716</v>
      </c>
      <c r="R34">
        <v>10.368655787797108</v>
      </c>
      <c r="S34">
        <v>6.4482510625737905</v>
      </c>
      <c r="T34">
        <v>0</v>
      </c>
      <c r="U34">
        <v>318.57842096985934</v>
      </c>
      <c r="V34">
        <v>5.0711939278195493</v>
      </c>
      <c r="W34">
        <v>11.345873050581915</v>
      </c>
      <c r="X34">
        <v>36.068305910976299</v>
      </c>
      <c r="Y34">
        <v>0</v>
      </c>
      <c r="Z34">
        <v>3.1886763759999996</v>
      </c>
      <c r="AA34">
        <v>6.8697425311767484</v>
      </c>
      <c r="AB34">
        <v>6.4405024715678927</v>
      </c>
      <c r="AC34">
        <v>0</v>
      </c>
      <c r="AD34">
        <v>6.4590460000000007</v>
      </c>
      <c r="AE34">
        <v>8.0586169348402183</v>
      </c>
      <c r="AF34">
        <v>0</v>
      </c>
      <c r="AG34">
        <v>0</v>
      </c>
      <c r="AH34">
        <v>22.876527743759244</v>
      </c>
      <c r="AI34">
        <v>0</v>
      </c>
      <c r="AJ34">
        <v>0</v>
      </c>
      <c r="AK34">
        <v>13.340577089204098</v>
      </c>
      <c r="AL34">
        <v>10.226277309208262</v>
      </c>
      <c r="AM34">
        <v>3.864301584546137</v>
      </c>
      <c r="AN34">
        <v>0</v>
      </c>
      <c r="AO34">
        <v>0</v>
      </c>
      <c r="AP34">
        <v>0</v>
      </c>
      <c r="AQ34">
        <v>0</v>
      </c>
      <c r="AR34">
        <v>9.4469563999999995</v>
      </c>
      <c r="AS34">
        <v>1.1512213887154328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794.47609777469791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157.10229100662309</v>
      </c>
      <c r="L35">
        <v>41.860174183489299</v>
      </c>
      <c r="M35">
        <v>0</v>
      </c>
      <c r="N35">
        <v>28.881809762532985</v>
      </c>
      <c r="O35">
        <v>24.249005065524194</v>
      </c>
      <c r="P35">
        <v>59.910261663330296</v>
      </c>
      <c r="Q35">
        <v>2.6694095545722716</v>
      </c>
      <c r="R35">
        <v>10.368655787797108</v>
      </c>
      <c r="S35">
        <v>6.4482510625737905</v>
      </c>
      <c r="T35">
        <v>0</v>
      </c>
      <c r="U35">
        <v>318.57842096985934</v>
      </c>
      <c r="V35">
        <v>5.0711939278195493</v>
      </c>
      <c r="W35">
        <v>11.345873050581915</v>
      </c>
      <c r="X35">
        <v>36.068305910976299</v>
      </c>
      <c r="Y35">
        <v>0</v>
      </c>
      <c r="Z35">
        <v>3.1886763759999996</v>
      </c>
      <c r="AA35">
        <v>6.8697425311767484</v>
      </c>
      <c r="AB35">
        <v>6.4405024715678927</v>
      </c>
      <c r="AC35">
        <v>0</v>
      </c>
      <c r="AD35">
        <v>4.467076338758516</v>
      </c>
      <c r="AE35">
        <v>8.0586169348402183</v>
      </c>
      <c r="AF35">
        <v>0</v>
      </c>
      <c r="AG35">
        <v>0</v>
      </c>
      <c r="AH35">
        <v>22.876527743759244</v>
      </c>
      <c r="AI35">
        <v>0</v>
      </c>
      <c r="AJ35">
        <v>0</v>
      </c>
      <c r="AK35">
        <v>13.340577089204098</v>
      </c>
      <c r="AL35">
        <v>10.226277309208262</v>
      </c>
      <c r="AM35">
        <v>3.864301584546137</v>
      </c>
      <c r="AN35">
        <v>0</v>
      </c>
      <c r="AO35">
        <v>0</v>
      </c>
      <c r="AP35">
        <v>0</v>
      </c>
      <c r="AQ35">
        <v>0</v>
      </c>
      <c r="AR35">
        <v>9.4469563999999995</v>
      </c>
      <c r="AS35">
        <v>1.1512213887154328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792.48412811345645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157.10229100662309</v>
      </c>
      <c r="L36">
        <v>41.860174183489299</v>
      </c>
      <c r="M36">
        <v>0</v>
      </c>
      <c r="N36">
        <v>28.881809762532985</v>
      </c>
      <c r="O36">
        <v>24.249005065524194</v>
      </c>
      <c r="P36">
        <v>59.910261663330296</v>
      </c>
      <c r="Q36">
        <v>2.6694095545722716</v>
      </c>
      <c r="R36">
        <v>10.368655787797108</v>
      </c>
      <c r="S36">
        <v>6.4482510625737905</v>
      </c>
      <c r="T36">
        <v>0</v>
      </c>
      <c r="U36">
        <v>318.57842096985934</v>
      </c>
      <c r="V36">
        <v>5.0711939278195493</v>
      </c>
      <c r="W36">
        <v>11.345873050581915</v>
      </c>
      <c r="X36">
        <v>36.068305910976299</v>
      </c>
      <c r="Y36">
        <v>0</v>
      </c>
      <c r="Z36">
        <v>0</v>
      </c>
      <c r="AA36">
        <v>0</v>
      </c>
      <c r="AB36">
        <v>0.65187282160540139</v>
      </c>
      <c r="AC36">
        <v>0</v>
      </c>
      <c r="AD36">
        <v>2.2335380423921269</v>
      </c>
      <c r="AE36">
        <v>4.0293084674201092</v>
      </c>
      <c r="AF36">
        <v>0</v>
      </c>
      <c r="AG36">
        <v>0</v>
      </c>
      <c r="AH36">
        <v>17.157395871319959</v>
      </c>
      <c r="AI36">
        <v>0</v>
      </c>
      <c r="AJ36">
        <v>0</v>
      </c>
      <c r="AK36">
        <v>13.340577089204098</v>
      </c>
      <c r="AL36">
        <v>1.7043795092082619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0.80973906920289851</v>
      </c>
      <c r="AS36">
        <v>1.1512213887154328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743.63168420474835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157.10229100662309</v>
      </c>
      <c r="L37">
        <v>41.860174183489299</v>
      </c>
      <c r="M37">
        <v>0</v>
      </c>
      <c r="N37">
        <v>28.881809762532985</v>
      </c>
      <c r="O37">
        <v>24.249005065524194</v>
      </c>
      <c r="P37">
        <v>59.910261663330296</v>
      </c>
      <c r="Q37">
        <v>2.6694095545722716</v>
      </c>
      <c r="R37">
        <v>10.368655787797108</v>
      </c>
      <c r="S37">
        <v>6.4482510625737905</v>
      </c>
      <c r="T37">
        <v>0</v>
      </c>
      <c r="U37">
        <v>318.57842096985934</v>
      </c>
      <c r="V37">
        <v>5.0711939278195493</v>
      </c>
      <c r="W37">
        <v>11.345873050581915</v>
      </c>
      <c r="X37">
        <v>36.068305910976299</v>
      </c>
      <c r="Y37">
        <v>0</v>
      </c>
      <c r="Z37">
        <v>0</v>
      </c>
      <c r="AA37">
        <v>0</v>
      </c>
      <c r="AB37">
        <v>3.2202513627906986</v>
      </c>
      <c r="AC37">
        <v>0</v>
      </c>
      <c r="AD37">
        <v>2.2335380423921269</v>
      </c>
      <c r="AE37">
        <v>4.0293084674201092</v>
      </c>
      <c r="AF37">
        <v>0</v>
      </c>
      <c r="AG37">
        <v>0</v>
      </c>
      <c r="AH37">
        <v>17.157395871319959</v>
      </c>
      <c r="AI37">
        <v>0</v>
      </c>
      <c r="AJ37">
        <v>0</v>
      </c>
      <c r="AK37">
        <v>13.340577089204098</v>
      </c>
      <c r="AL37">
        <v>0.34087580025817565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0.80973906920289851</v>
      </c>
      <c r="AS37">
        <v>1.1512213887154328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744.83655903698366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157.10229100662309</v>
      </c>
      <c r="L38">
        <v>41.860174183489299</v>
      </c>
      <c r="M38">
        <v>0</v>
      </c>
      <c r="N38">
        <v>28.881809762532985</v>
      </c>
      <c r="O38">
        <v>24.249005065524194</v>
      </c>
      <c r="P38">
        <v>59.910261663330296</v>
      </c>
      <c r="Q38">
        <v>2.6694095545722716</v>
      </c>
      <c r="R38">
        <v>10.368655787797108</v>
      </c>
      <c r="S38">
        <v>6.4482510625737905</v>
      </c>
      <c r="T38">
        <v>0</v>
      </c>
      <c r="U38">
        <v>318.57842096985934</v>
      </c>
      <c r="V38">
        <v>5.0711939278195493</v>
      </c>
      <c r="W38">
        <v>11.345873050581915</v>
      </c>
      <c r="X38">
        <v>36.068305910976299</v>
      </c>
      <c r="Y38">
        <v>0</v>
      </c>
      <c r="Z38">
        <v>0</v>
      </c>
      <c r="AA38">
        <v>0</v>
      </c>
      <c r="AB38">
        <v>0.81484077299324842</v>
      </c>
      <c r="AC38">
        <v>0</v>
      </c>
      <c r="AD38">
        <v>0</v>
      </c>
      <c r="AE38">
        <v>4.0293084674201092</v>
      </c>
      <c r="AF38">
        <v>0</v>
      </c>
      <c r="AG38">
        <v>0</v>
      </c>
      <c r="AH38">
        <v>17.157395871319959</v>
      </c>
      <c r="AI38">
        <v>0</v>
      </c>
      <c r="AJ38">
        <v>0</v>
      </c>
      <c r="AK38">
        <v>13.340577089204098</v>
      </c>
      <c r="AL38">
        <v>0.34087580025817565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0.80973906920289851</v>
      </c>
      <c r="AS38">
        <v>1.1512213887154328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740.19761040479398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157.10229100662309</v>
      </c>
      <c r="L39">
        <v>41.860174183489299</v>
      </c>
      <c r="M39">
        <v>0</v>
      </c>
      <c r="N39">
        <v>28.881809762532985</v>
      </c>
      <c r="O39">
        <v>24.249005065524194</v>
      </c>
      <c r="P39">
        <v>59.910261663330296</v>
      </c>
      <c r="Q39">
        <v>2.6694095545722716</v>
      </c>
      <c r="R39">
        <v>10.368655787797108</v>
      </c>
      <c r="S39">
        <v>6.4482510625737905</v>
      </c>
      <c r="T39">
        <v>0</v>
      </c>
      <c r="U39">
        <v>318.57842096985934</v>
      </c>
      <c r="V39">
        <v>5.0711939278195493</v>
      </c>
      <c r="W39">
        <v>11.345873050581915</v>
      </c>
      <c r="X39">
        <v>36.068305910976299</v>
      </c>
      <c r="Y39">
        <v>0</v>
      </c>
      <c r="Z39">
        <v>0</v>
      </c>
      <c r="AA39">
        <v>0</v>
      </c>
      <c r="AB39">
        <v>0.81484077299324842</v>
      </c>
      <c r="AC39">
        <v>0</v>
      </c>
      <c r="AD39">
        <v>0</v>
      </c>
      <c r="AE39">
        <v>4.0293084674201092</v>
      </c>
      <c r="AF39">
        <v>0</v>
      </c>
      <c r="AG39">
        <v>0</v>
      </c>
      <c r="AH39">
        <v>17.157395871319959</v>
      </c>
      <c r="AI39">
        <v>0</v>
      </c>
      <c r="AJ39">
        <v>0</v>
      </c>
      <c r="AK39">
        <v>13.340577089204098</v>
      </c>
      <c r="AL39">
        <v>0.34087580025817565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0.80973906920289851</v>
      </c>
      <c r="AS39">
        <v>1.1512213887154328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740.19761040479398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157.10229100662309</v>
      </c>
      <c r="L40">
        <v>41.860174183489299</v>
      </c>
      <c r="M40">
        <v>0</v>
      </c>
      <c r="N40">
        <v>28.881809762532985</v>
      </c>
      <c r="O40">
        <v>24.249005065524194</v>
      </c>
      <c r="P40">
        <v>59.910261663330296</v>
      </c>
      <c r="Q40">
        <v>2.6694095545722716</v>
      </c>
      <c r="R40">
        <v>10.368655787797108</v>
      </c>
      <c r="S40">
        <v>6.4482510625737905</v>
      </c>
      <c r="T40">
        <v>0</v>
      </c>
      <c r="U40">
        <v>318.57842096985934</v>
      </c>
      <c r="V40">
        <v>5.0711939278195493</v>
      </c>
      <c r="W40">
        <v>11.345873050581915</v>
      </c>
      <c r="X40">
        <v>36.068305910976299</v>
      </c>
      <c r="Y40">
        <v>0</v>
      </c>
      <c r="Z40">
        <v>0</v>
      </c>
      <c r="AA40">
        <v>0</v>
      </c>
      <c r="AB40">
        <v>0.81484077299324842</v>
      </c>
      <c r="AC40">
        <v>0</v>
      </c>
      <c r="AD40">
        <v>0</v>
      </c>
      <c r="AE40">
        <v>4.0293084674201092</v>
      </c>
      <c r="AF40">
        <v>0</v>
      </c>
      <c r="AG40">
        <v>0</v>
      </c>
      <c r="AH40">
        <v>11.438263998880677</v>
      </c>
      <c r="AI40">
        <v>0</v>
      </c>
      <c r="AJ40">
        <v>0</v>
      </c>
      <c r="AK40">
        <v>13.340577089204098</v>
      </c>
      <c r="AL40">
        <v>0.34087580025817565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0.80973906920289851</v>
      </c>
      <c r="AS40">
        <v>1.1512213887154328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734.47847853235464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157.10229100662309</v>
      </c>
      <c r="L41">
        <v>41.860174183489299</v>
      </c>
      <c r="M41">
        <v>0</v>
      </c>
      <c r="N41">
        <v>28.881809762532985</v>
      </c>
      <c r="O41">
        <v>24.249005065524194</v>
      </c>
      <c r="P41">
        <v>59.910261663330296</v>
      </c>
      <c r="Q41">
        <v>2.6694095545722716</v>
      </c>
      <c r="R41">
        <v>10.368655787797108</v>
      </c>
      <c r="S41">
        <v>6.4482510625737905</v>
      </c>
      <c r="T41">
        <v>0</v>
      </c>
      <c r="U41">
        <v>318.57842096985934</v>
      </c>
      <c r="V41">
        <v>5.0711939278195493</v>
      </c>
      <c r="W41">
        <v>11.345873050581915</v>
      </c>
      <c r="X41">
        <v>36.068305910976299</v>
      </c>
      <c r="Y41">
        <v>0</v>
      </c>
      <c r="Z41">
        <v>0</v>
      </c>
      <c r="AA41">
        <v>0</v>
      </c>
      <c r="AB41">
        <v>0.81484077299324842</v>
      </c>
      <c r="AC41">
        <v>0</v>
      </c>
      <c r="AD41">
        <v>0</v>
      </c>
      <c r="AE41">
        <v>4.0293084674201092</v>
      </c>
      <c r="AF41">
        <v>0</v>
      </c>
      <c r="AG41">
        <v>0</v>
      </c>
      <c r="AH41">
        <v>11.438263998880677</v>
      </c>
      <c r="AI41">
        <v>0</v>
      </c>
      <c r="AJ41">
        <v>0</v>
      </c>
      <c r="AK41">
        <v>13.340577089204098</v>
      </c>
      <c r="AL41">
        <v>0.34087580025817565</v>
      </c>
      <c r="AM41">
        <v>0</v>
      </c>
      <c r="AN41">
        <v>0</v>
      </c>
      <c r="AO41">
        <v>0</v>
      </c>
      <c r="AP41">
        <v>0.59499010519436635</v>
      </c>
      <c r="AQ41">
        <v>0</v>
      </c>
      <c r="AR41">
        <v>9.4469563999999995</v>
      </c>
      <c r="AS41">
        <v>1.1512213887154328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743.71068596834607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157.10229100662309</v>
      </c>
      <c r="L42">
        <v>41.860174183489299</v>
      </c>
      <c r="M42">
        <v>0</v>
      </c>
      <c r="N42">
        <v>28.881809762532985</v>
      </c>
      <c r="O42">
        <v>24.249005065524194</v>
      </c>
      <c r="P42">
        <v>59.910261663330296</v>
      </c>
      <c r="Q42">
        <v>2.6694095545722716</v>
      </c>
      <c r="R42">
        <v>10.368655787797108</v>
      </c>
      <c r="S42">
        <v>6.4482510625737905</v>
      </c>
      <c r="T42">
        <v>0</v>
      </c>
      <c r="U42">
        <v>318.57842096985934</v>
      </c>
      <c r="V42">
        <v>5.0711939278195493</v>
      </c>
      <c r="W42">
        <v>11.345873050581915</v>
      </c>
      <c r="X42">
        <v>36.068305910976299</v>
      </c>
      <c r="Y42">
        <v>0</v>
      </c>
      <c r="Z42">
        <v>0</v>
      </c>
      <c r="AA42">
        <v>0</v>
      </c>
      <c r="AB42">
        <v>0.81484077299324842</v>
      </c>
      <c r="AC42">
        <v>0</v>
      </c>
      <c r="AD42">
        <v>0</v>
      </c>
      <c r="AE42">
        <v>0.4705670862042089</v>
      </c>
      <c r="AF42">
        <v>0</v>
      </c>
      <c r="AG42">
        <v>0</v>
      </c>
      <c r="AH42">
        <v>5.7191318724392817</v>
      </c>
      <c r="AI42">
        <v>0</v>
      </c>
      <c r="AJ42">
        <v>0</v>
      </c>
      <c r="AK42">
        <v>13.340577089204098</v>
      </c>
      <c r="AL42">
        <v>0.34087580025817565</v>
      </c>
      <c r="AM42">
        <v>0</v>
      </c>
      <c r="AN42">
        <v>0</v>
      </c>
      <c r="AO42">
        <v>0</v>
      </c>
      <c r="AP42">
        <v>0.59499010519436635</v>
      </c>
      <c r="AQ42">
        <v>0</v>
      </c>
      <c r="AR42">
        <v>9.4469563999999995</v>
      </c>
      <c r="AS42">
        <v>1.1512213887154328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734.43281246068887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157.10229100662309</v>
      </c>
      <c r="L43">
        <v>41.860174183489299</v>
      </c>
      <c r="M43">
        <v>0</v>
      </c>
      <c r="N43">
        <v>28.881809762532985</v>
      </c>
      <c r="O43">
        <v>24.249005065524194</v>
      </c>
      <c r="P43">
        <v>59.910261663330296</v>
      </c>
      <c r="Q43">
        <v>2.6694095545722716</v>
      </c>
      <c r="R43">
        <v>10.368655787797108</v>
      </c>
      <c r="S43">
        <v>6.4482510625737905</v>
      </c>
      <c r="T43">
        <v>0</v>
      </c>
      <c r="U43">
        <v>318.57842096985934</v>
      </c>
      <c r="V43">
        <v>5.0711939278195493</v>
      </c>
      <c r="W43">
        <v>11.345873050581915</v>
      </c>
      <c r="X43">
        <v>36.068305910976299</v>
      </c>
      <c r="Y43">
        <v>0</v>
      </c>
      <c r="Z43">
        <v>0</v>
      </c>
      <c r="AA43">
        <v>0</v>
      </c>
      <c r="AB43">
        <v>0.81484077299324842</v>
      </c>
      <c r="AC43">
        <v>0</v>
      </c>
      <c r="AD43">
        <v>0</v>
      </c>
      <c r="AE43">
        <v>0.4705670862042089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13.340577089204098</v>
      </c>
      <c r="AL43">
        <v>0.34087580025817565</v>
      </c>
      <c r="AM43">
        <v>0</v>
      </c>
      <c r="AN43">
        <v>0</v>
      </c>
      <c r="AO43">
        <v>0</v>
      </c>
      <c r="AP43">
        <v>0.59499010519436635</v>
      </c>
      <c r="AQ43">
        <v>0</v>
      </c>
      <c r="AR43">
        <v>0.80973906920289851</v>
      </c>
      <c r="AS43">
        <v>1.1512213887154328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720.07646325745247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157.10229100662309</v>
      </c>
      <c r="L44">
        <v>41.860174183489299</v>
      </c>
      <c r="M44">
        <v>0</v>
      </c>
      <c r="N44">
        <v>28.881809762532985</v>
      </c>
      <c r="O44">
        <v>24.249005065524194</v>
      </c>
      <c r="P44">
        <v>59.910261663330296</v>
      </c>
      <c r="Q44">
        <v>2.6694095545722716</v>
      </c>
      <c r="R44">
        <v>10.368655787797108</v>
      </c>
      <c r="S44">
        <v>6.4482510625737905</v>
      </c>
      <c r="T44">
        <v>0</v>
      </c>
      <c r="U44">
        <v>318.57842096985934</v>
      </c>
      <c r="V44">
        <v>5.0711939278195493</v>
      </c>
      <c r="W44">
        <v>11.345873050581915</v>
      </c>
      <c r="X44">
        <v>36.068305910976299</v>
      </c>
      <c r="Y44">
        <v>0</v>
      </c>
      <c r="Z44">
        <v>0</v>
      </c>
      <c r="AA44">
        <v>0</v>
      </c>
      <c r="AB44">
        <v>0.81484077299324842</v>
      </c>
      <c r="AC44">
        <v>0</v>
      </c>
      <c r="AD44">
        <v>0</v>
      </c>
      <c r="AE44">
        <v>0.4705670862042089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13.340577089204098</v>
      </c>
      <c r="AL44">
        <v>0.34087580025817565</v>
      </c>
      <c r="AM44">
        <v>0</v>
      </c>
      <c r="AN44">
        <v>0</v>
      </c>
      <c r="AO44">
        <v>0</v>
      </c>
      <c r="AP44">
        <v>0.59499010519436635</v>
      </c>
      <c r="AQ44">
        <v>0</v>
      </c>
      <c r="AR44">
        <v>0.40486966159420285</v>
      </c>
      <c r="AS44">
        <v>1.1512213887154328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719.6715938498437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157.10229100662309</v>
      </c>
      <c r="L45">
        <v>41.860174183489299</v>
      </c>
      <c r="M45">
        <v>0</v>
      </c>
      <c r="N45">
        <v>28.881809762532985</v>
      </c>
      <c r="O45">
        <v>24.249005065524194</v>
      </c>
      <c r="P45">
        <v>59.910261663330296</v>
      </c>
      <c r="Q45">
        <v>2.6694095545722716</v>
      </c>
      <c r="R45">
        <v>10.368655787797108</v>
      </c>
      <c r="S45">
        <v>6.4482510625737905</v>
      </c>
      <c r="T45">
        <v>0</v>
      </c>
      <c r="U45">
        <v>318.57842096985934</v>
      </c>
      <c r="V45">
        <v>5.0711939278195493</v>
      </c>
      <c r="W45">
        <v>11.345873050581915</v>
      </c>
      <c r="X45">
        <v>36.068305910976299</v>
      </c>
      <c r="Y45">
        <v>0</v>
      </c>
      <c r="Z45">
        <v>0</v>
      </c>
      <c r="AA45">
        <v>0</v>
      </c>
      <c r="AB45">
        <v>0.81484077299324842</v>
      </c>
      <c r="AC45">
        <v>0</v>
      </c>
      <c r="AD45">
        <v>0</v>
      </c>
      <c r="AE45">
        <v>0.4705670862042089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13.340577089204098</v>
      </c>
      <c r="AL45">
        <v>0.34087580025817565</v>
      </c>
      <c r="AM45">
        <v>0</v>
      </c>
      <c r="AN45">
        <v>0</v>
      </c>
      <c r="AO45">
        <v>0</v>
      </c>
      <c r="AP45">
        <v>0.59499010519436635</v>
      </c>
      <c r="AQ45">
        <v>0</v>
      </c>
      <c r="AR45">
        <v>0.40486966159420285</v>
      </c>
      <c r="AS45">
        <v>1.1512213887154328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719.6715938498437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157.10229100662309</v>
      </c>
      <c r="L46">
        <v>41.860174183489299</v>
      </c>
      <c r="M46">
        <v>0</v>
      </c>
      <c r="N46">
        <v>28.881809762532985</v>
      </c>
      <c r="O46">
        <v>24.249005065524194</v>
      </c>
      <c r="P46">
        <v>59.910261663330296</v>
      </c>
      <c r="Q46">
        <v>2.6694095545722716</v>
      </c>
      <c r="R46">
        <v>10.368655787797108</v>
      </c>
      <c r="S46">
        <v>6.4482510625737905</v>
      </c>
      <c r="T46">
        <v>0</v>
      </c>
      <c r="U46">
        <v>318.57842096985934</v>
      </c>
      <c r="V46">
        <v>5.0711939278195493</v>
      </c>
      <c r="W46">
        <v>11.345873050581915</v>
      </c>
      <c r="X46">
        <v>36.068305910976299</v>
      </c>
      <c r="Y46">
        <v>0</v>
      </c>
      <c r="Z46">
        <v>0</v>
      </c>
      <c r="AA46">
        <v>0</v>
      </c>
      <c r="AB46">
        <v>0.81484077299324842</v>
      </c>
      <c r="AC46">
        <v>0</v>
      </c>
      <c r="AD46">
        <v>0</v>
      </c>
      <c r="AE46">
        <v>0.4705670862042089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13.340577089204098</v>
      </c>
      <c r="AL46">
        <v>0.34087580025817565</v>
      </c>
      <c r="AM46">
        <v>0</v>
      </c>
      <c r="AN46">
        <v>0</v>
      </c>
      <c r="AO46">
        <v>0</v>
      </c>
      <c r="AP46">
        <v>0.59499010519436635</v>
      </c>
      <c r="AQ46">
        <v>0</v>
      </c>
      <c r="AR46">
        <v>0.40486966159420285</v>
      </c>
      <c r="AS46">
        <v>1.1512213887154328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719.6715938498437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157.10229100662309</v>
      </c>
      <c r="L47">
        <v>41.860174183489299</v>
      </c>
      <c r="M47">
        <v>0</v>
      </c>
      <c r="N47">
        <v>28.881809762532985</v>
      </c>
      <c r="O47">
        <v>24.249005065524194</v>
      </c>
      <c r="P47">
        <v>59.910261663330296</v>
      </c>
      <c r="Q47">
        <v>2.6694095545722716</v>
      </c>
      <c r="R47">
        <v>10.368655787797108</v>
      </c>
      <c r="S47">
        <v>6.4482510625737905</v>
      </c>
      <c r="T47">
        <v>0</v>
      </c>
      <c r="U47">
        <v>318.57842096985934</v>
      </c>
      <c r="V47">
        <v>5.0711939278195493</v>
      </c>
      <c r="W47">
        <v>11.345873050581915</v>
      </c>
      <c r="X47">
        <v>36.068305910976299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0.4705670862042089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13.340577089204098</v>
      </c>
      <c r="AL47">
        <v>0.34087580025817565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0.40486966159420285</v>
      </c>
      <c r="AS47">
        <v>1.1512213887154328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718.26176297165614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99.759331283926187</v>
      </c>
      <c r="L48">
        <v>23.100183128061584</v>
      </c>
      <c r="M48">
        <v>0</v>
      </c>
      <c r="N48">
        <v>28.881809762532985</v>
      </c>
      <c r="O48">
        <v>24.249005065524194</v>
      </c>
      <c r="P48">
        <v>59.910261663330296</v>
      </c>
      <c r="Q48">
        <v>2.6694095545722716</v>
      </c>
      <c r="R48">
        <v>10.368655787797108</v>
      </c>
      <c r="S48">
        <v>6.4482510625737905</v>
      </c>
      <c r="T48">
        <v>0</v>
      </c>
      <c r="U48">
        <v>318.57842096985934</v>
      </c>
      <c r="V48">
        <v>5.0711939278195493</v>
      </c>
      <c r="W48">
        <v>11.345873050581915</v>
      </c>
      <c r="X48">
        <v>36.068305910976299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0.4705670862042089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13.340577089204098</v>
      </c>
      <c r="AL48">
        <v>0.34087580025817565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0.40486966159420285</v>
      </c>
      <c r="AS48">
        <v>1.1512213887154328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642.15881219353162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86.630935585591146</v>
      </c>
      <c r="L49">
        <v>23.100183128061584</v>
      </c>
      <c r="M49">
        <v>0</v>
      </c>
      <c r="N49">
        <v>28.881809762532985</v>
      </c>
      <c r="O49">
        <v>24.249005065524194</v>
      </c>
      <c r="P49">
        <v>59.910261663330296</v>
      </c>
      <c r="Q49">
        <v>2.6694095545722716</v>
      </c>
      <c r="R49">
        <v>10.368655787797108</v>
      </c>
      <c r="S49">
        <v>6.4482510625737905</v>
      </c>
      <c r="T49">
        <v>0</v>
      </c>
      <c r="U49">
        <v>318.57842096985934</v>
      </c>
      <c r="V49">
        <v>5.0711939278195493</v>
      </c>
      <c r="W49">
        <v>11.345873050581915</v>
      </c>
      <c r="X49">
        <v>36.068305910976299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0.4705670862042089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13.340577089204098</v>
      </c>
      <c r="AL49">
        <v>0.34087580025817565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0.53982613079710129</v>
      </c>
      <c r="AS49">
        <v>1.1183293345227476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629.13248091020682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86.630935585591146</v>
      </c>
      <c r="L50">
        <v>23.100183128061584</v>
      </c>
      <c r="M50">
        <v>0</v>
      </c>
      <c r="N50">
        <v>28.881809762532985</v>
      </c>
      <c r="O50">
        <v>24.249005065524194</v>
      </c>
      <c r="P50">
        <v>59.910261663330296</v>
      </c>
      <c r="Q50">
        <v>2.6694095545722716</v>
      </c>
      <c r="R50">
        <v>9.1788100416564564</v>
      </c>
      <c r="S50">
        <v>5.7116889408659306</v>
      </c>
      <c r="T50">
        <v>0</v>
      </c>
      <c r="U50">
        <v>318.57842096985934</v>
      </c>
      <c r="V50">
        <v>5.0711939278195493</v>
      </c>
      <c r="W50">
        <v>11.345873050581915</v>
      </c>
      <c r="X50">
        <v>36.068305910976299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0.4705670862042089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13.340577089204098</v>
      </c>
      <c r="AL50">
        <v>0.34087580025817565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0.53982613079710129</v>
      </c>
      <c r="AS50">
        <v>1.1183293345227476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627.2060730423583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86.630935585591146</v>
      </c>
      <c r="L51">
        <v>23.100183128061584</v>
      </c>
      <c r="M51">
        <v>0</v>
      </c>
      <c r="N51">
        <v>28.881809762532985</v>
      </c>
      <c r="O51">
        <v>24.249005065524194</v>
      </c>
      <c r="P51">
        <v>59.910261663330296</v>
      </c>
      <c r="Q51">
        <v>2.5701102522343593</v>
      </c>
      <c r="R51">
        <v>9.1788100416564564</v>
      </c>
      <c r="S51">
        <v>5.7116889408659306</v>
      </c>
      <c r="T51">
        <v>0</v>
      </c>
      <c r="U51">
        <v>318.57842096985934</v>
      </c>
      <c r="V51">
        <v>5.0711939278195493</v>
      </c>
      <c r="W51">
        <v>11.345873050581915</v>
      </c>
      <c r="X51">
        <v>36.068305910976299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0.4705670862042089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13.340577089204098</v>
      </c>
      <c r="AL51">
        <v>0.34087580025817565</v>
      </c>
      <c r="AM51">
        <v>0</v>
      </c>
      <c r="AN51">
        <v>0</v>
      </c>
      <c r="AO51">
        <v>0</v>
      </c>
      <c r="AP51">
        <v>0.12526102131300748</v>
      </c>
      <c r="AQ51">
        <v>0</v>
      </c>
      <c r="AR51">
        <v>0.53982613079710129</v>
      </c>
      <c r="AS51">
        <v>1.1183293345227476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627.23203476133347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86.630476471603913</v>
      </c>
      <c r="L52">
        <v>23.100183128061584</v>
      </c>
      <c r="M52">
        <v>0</v>
      </c>
      <c r="N52">
        <v>28.881809762532985</v>
      </c>
      <c r="O52">
        <v>24.249005065524194</v>
      </c>
      <c r="P52">
        <v>59.910261663330296</v>
      </c>
      <c r="Q52">
        <v>2.5701102522343593</v>
      </c>
      <c r="R52">
        <v>9.1788100416564564</v>
      </c>
      <c r="S52">
        <v>5.7116889408659306</v>
      </c>
      <c r="T52">
        <v>0</v>
      </c>
      <c r="U52">
        <v>318.57842096985934</v>
      </c>
      <c r="V52">
        <v>5.0711939278195493</v>
      </c>
      <c r="W52">
        <v>11.345873050581915</v>
      </c>
      <c r="X52">
        <v>36.068305910976299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0.4705670862042089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13.340577089204098</v>
      </c>
      <c r="AL52">
        <v>0.34087580025817565</v>
      </c>
      <c r="AM52">
        <v>0</v>
      </c>
      <c r="AN52">
        <v>0</v>
      </c>
      <c r="AO52">
        <v>0</v>
      </c>
      <c r="AP52">
        <v>0.12526102131300748</v>
      </c>
      <c r="AQ52">
        <v>0</v>
      </c>
      <c r="AR52">
        <v>0.53982613079710129</v>
      </c>
      <c r="AS52">
        <v>1.1183293345227476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627.23157564734618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86.63052458964728</v>
      </c>
      <c r="L53">
        <v>23.100050546631703</v>
      </c>
      <c r="M53">
        <v>0</v>
      </c>
      <c r="N53">
        <v>28.881809762532985</v>
      </c>
      <c r="O53">
        <v>24.249005065524194</v>
      </c>
      <c r="P53">
        <v>59.910261663330296</v>
      </c>
      <c r="Q53">
        <v>1.9290769565217392</v>
      </c>
      <c r="R53">
        <v>5.7761562362030903</v>
      </c>
      <c r="S53">
        <v>3.8603692761487967</v>
      </c>
      <c r="T53">
        <v>0</v>
      </c>
      <c r="U53">
        <v>318.57842096985934</v>
      </c>
      <c r="V53">
        <v>5.0711939278195493</v>
      </c>
      <c r="W53">
        <v>11.345873050581915</v>
      </c>
      <c r="X53">
        <v>36.068305910976299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0.4705670862042089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13.340577089204098</v>
      </c>
      <c r="AL53">
        <v>0.34087580025817565</v>
      </c>
      <c r="AM53">
        <v>0</v>
      </c>
      <c r="AN53">
        <v>0</v>
      </c>
      <c r="AO53">
        <v>0</v>
      </c>
      <c r="AP53">
        <v>0.12526102131300748</v>
      </c>
      <c r="AQ53">
        <v>0</v>
      </c>
      <c r="AR53">
        <v>0.53982613079710129</v>
      </c>
      <c r="AS53">
        <v>1.1183293345227476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621.33648441807657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86.630583518134713</v>
      </c>
      <c r="L54">
        <v>23.100058198660086</v>
      </c>
      <c r="M54">
        <v>0</v>
      </c>
      <c r="N54">
        <v>28.881809762532985</v>
      </c>
      <c r="O54">
        <v>24.249005065524194</v>
      </c>
      <c r="P54">
        <v>59.910261663330296</v>
      </c>
      <c r="Q54">
        <v>1.9290769565217392</v>
      </c>
      <c r="R54">
        <v>5.7761562362030903</v>
      </c>
      <c r="S54">
        <v>3.8501867587719301</v>
      </c>
      <c r="T54">
        <v>0</v>
      </c>
      <c r="U54">
        <v>318.57842096985934</v>
      </c>
      <c r="V54">
        <v>5.0711939278195493</v>
      </c>
      <c r="W54">
        <v>11.345873050581915</v>
      </c>
      <c r="X54">
        <v>36.068305910976299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0.4705670862042089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13.340577089204098</v>
      </c>
      <c r="AL54">
        <v>0.34087580025817565</v>
      </c>
      <c r="AM54">
        <v>0</v>
      </c>
      <c r="AN54">
        <v>0</v>
      </c>
      <c r="AO54">
        <v>0</v>
      </c>
      <c r="AP54">
        <v>0.12526102131300748</v>
      </c>
      <c r="AQ54">
        <v>0</v>
      </c>
      <c r="AR54">
        <v>0.53982613079710129</v>
      </c>
      <c r="AS54">
        <v>1.1183293345227476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621.32636848121547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86.630920069365104</v>
      </c>
      <c r="L55">
        <v>23.100068580800592</v>
      </c>
      <c r="M55">
        <v>0</v>
      </c>
      <c r="N55">
        <v>28.881809762532985</v>
      </c>
      <c r="O55">
        <v>24.249005065524194</v>
      </c>
      <c r="P55">
        <v>59.910261663330296</v>
      </c>
      <c r="Q55">
        <v>1.9803660913348944</v>
      </c>
      <c r="R55">
        <v>5.7799221268803143</v>
      </c>
      <c r="S55">
        <v>3.9993388397246807</v>
      </c>
      <c r="T55">
        <v>0</v>
      </c>
      <c r="U55">
        <v>318.57842096985934</v>
      </c>
      <c r="V55">
        <v>5.0711939278195493</v>
      </c>
      <c r="W55">
        <v>11.345873050581915</v>
      </c>
      <c r="X55">
        <v>36.068305910976299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0.4705670862042089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13.340577089204098</v>
      </c>
      <c r="AL55">
        <v>0.34087580025817565</v>
      </c>
      <c r="AM55">
        <v>0</v>
      </c>
      <c r="AN55">
        <v>0</v>
      </c>
      <c r="AO55">
        <v>0</v>
      </c>
      <c r="AP55">
        <v>0.12526102131300748</v>
      </c>
      <c r="AQ55">
        <v>0</v>
      </c>
      <c r="AR55">
        <v>0.53982613079710129</v>
      </c>
      <c r="AS55">
        <v>1.1183293345227476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621.53092252102954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86.630920069365104</v>
      </c>
      <c r="L56">
        <v>23.099531035376444</v>
      </c>
      <c r="M56">
        <v>0</v>
      </c>
      <c r="N56">
        <v>28.881809762532985</v>
      </c>
      <c r="O56">
        <v>24.249005065524194</v>
      </c>
      <c r="P56">
        <v>59.910261663330296</v>
      </c>
      <c r="Q56">
        <v>1.9287672022630833</v>
      </c>
      <c r="R56">
        <v>5.7791677574539362</v>
      </c>
      <c r="S56">
        <v>3.9893674516547701</v>
      </c>
      <c r="T56">
        <v>0</v>
      </c>
      <c r="U56">
        <v>318.57842096985934</v>
      </c>
      <c r="V56">
        <v>5.0711939278195493</v>
      </c>
      <c r="W56">
        <v>11.345873050581915</v>
      </c>
      <c r="X56">
        <v>36.068305910976299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0.4705670862042089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13.340577089204098</v>
      </c>
      <c r="AL56">
        <v>0.34087580025817565</v>
      </c>
      <c r="AM56">
        <v>0</v>
      </c>
      <c r="AN56">
        <v>0</v>
      </c>
      <c r="AO56">
        <v>0</v>
      </c>
      <c r="AP56">
        <v>0.12526102131300748</v>
      </c>
      <c r="AQ56">
        <v>0</v>
      </c>
      <c r="AR56">
        <v>0.53982613079710129</v>
      </c>
      <c r="AS56">
        <v>1.1183293345227476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621.46806032903726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86.630920069365104</v>
      </c>
      <c r="L57">
        <v>23.099531035376444</v>
      </c>
      <c r="M57">
        <v>0</v>
      </c>
      <c r="N57">
        <v>28.881809762532985</v>
      </c>
      <c r="O57">
        <v>24.249005065524194</v>
      </c>
      <c r="P57">
        <v>59.910261663330296</v>
      </c>
      <c r="Q57">
        <v>1.9287672022630833</v>
      </c>
      <c r="R57">
        <v>5.2491079462659389</v>
      </c>
      <c r="S57">
        <v>3.8504798884657236</v>
      </c>
      <c r="T57">
        <v>0</v>
      </c>
      <c r="U57">
        <v>318.57842096985934</v>
      </c>
      <c r="V57">
        <v>5.0711939278195493</v>
      </c>
      <c r="W57">
        <v>11.345873050581915</v>
      </c>
      <c r="X57">
        <v>36.068305910976299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0.4705670862042089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13.340577089204098</v>
      </c>
      <c r="AL57">
        <v>0.34087580025817565</v>
      </c>
      <c r="AM57">
        <v>0</v>
      </c>
      <c r="AN57">
        <v>0</v>
      </c>
      <c r="AO57">
        <v>0</v>
      </c>
      <c r="AP57">
        <v>0.12526102131300748</v>
      </c>
      <c r="AQ57">
        <v>0</v>
      </c>
      <c r="AR57">
        <v>0.53982613079710129</v>
      </c>
      <c r="AS57">
        <v>1.1183293345227476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620.79911295466025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86.630920069365104</v>
      </c>
      <c r="L58">
        <v>23.099531035376444</v>
      </c>
      <c r="M58">
        <v>0</v>
      </c>
      <c r="N58">
        <v>28.881809762532985</v>
      </c>
      <c r="O58">
        <v>24.249005065524194</v>
      </c>
      <c r="P58">
        <v>59.910261663330296</v>
      </c>
      <c r="Q58">
        <v>1.6589396661951907</v>
      </c>
      <c r="R58">
        <v>5.7590039601328895</v>
      </c>
      <c r="S58">
        <v>3.8504798884657236</v>
      </c>
      <c r="T58">
        <v>0</v>
      </c>
      <c r="U58">
        <v>318.57842096985934</v>
      </c>
      <c r="V58">
        <v>5.0711939278195493</v>
      </c>
      <c r="W58">
        <v>11.345873050581915</v>
      </c>
      <c r="X58">
        <v>36.068305910976299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0.4705670862042089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13.340577089204098</v>
      </c>
      <c r="AL58">
        <v>0.34087580025817565</v>
      </c>
      <c r="AM58">
        <v>0</v>
      </c>
      <c r="AN58">
        <v>0</v>
      </c>
      <c r="AO58">
        <v>0</v>
      </c>
      <c r="AP58">
        <v>0.12526102131300748</v>
      </c>
      <c r="AQ58">
        <v>0</v>
      </c>
      <c r="AR58">
        <v>0.53982613079710129</v>
      </c>
      <c r="AS58">
        <v>1.1183293345227476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621.03918143245926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86.630920069365104</v>
      </c>
      <c r="L59">
        <v>23.099531035376444</v>
      </c>
      <c r="M59">
        <v>0</v>
      </c>
      <c r="N59">
        <v>28.881809762532985</v>
      </c>
      <c r="O59">
        <v>24.249005065524194</v>
      </c>
      <c r="P59">
        <v>59.910261663330296</v>
      </c>
      <c r="Q59">
        <v>1.9204929095354524</v>
      </c>
      <c r="R59">
        <v>5.7761562362030903</v>
      </c>
      <c r="S59">
        <v>3.8504798884657236</v>
      </c>
      <c r="T59">
        <v>0</v>
      </c>
      <c r="U59">
        <v>318.57842096985934</v>
      </c>
      <c r="V59">
        <v>5.0711939278195493</v>
      </c>
      <c r="W59">
        <v>11.345873050581915</v>
      </c>
      <c r="X59">
        <v>36.068305910976299</v>
      </c>
      <c r="Y59">
        <v>0</v>
      </c>
      <c r="Z59">
        <v>0</v>
      </c>
      <c r="AA59">
        <v>0</v>
      </c>
      <c r="AB59">
        <v>0.81484077299324842</v>
      </c>
      <c r="AC59">
        <v>0</v>
      </c>
      <c r="AD59">
        <v>0</v>
      </c>
      <c r="AE59">
        <v>0.4705670862042089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13.340577089204098</v>
      </c>
      <c r="AL59">
        <v>0.34087580025817565</v>
      </c>
      <c r="AM59">
        <v>0</v>
      </c>
      <c r="AN59">
        <v>0</v>
      </c>
      <c r="AO59">
        <v>0</v>
      </c>
      <c r="AP59">
        <v>0.12526102131300748</v>
      </c>
      <c r="AQ59">
        <v>0</v>
      </c>
      <c r="AR59">
        <v>1.0796522615942026</v>
      </c>
      <c r="AS59">
        <v>6.0521356853256023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627.60636020646291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86.630920069365104</v>
      </c>
      <c r="L60">
        <v>23.099531035376444</v>
      </c>
      <c r="M60">
        <v>0</v>
      </c>
      <c r="N60">
        <v>28.881809762532985</v>
      </c>
      <c r="O60">
        <v>24.249005065524194</v>
      </c>
      <c r="P60">
        <v>59.910261663330296</v>
      </c>
      <c r="Q60">
        <v>1.9204929095354524</v>
      </c>
      <c r="R60">
        <v>5.7761562362030903</v>
      </c>
      <c r="S60">
        <v>3.8504798884657236</v>
      </c>
      <c r="T60">
        <v>0</v>
      </c>
      <c r="U60">
        <v>318.57842096985934</v>
      </c>
      <c r="V60">
        <v>5.0711939278195493</v>
      </c>
      <c r="W60">
        <v>11.345873050581915</v>
      </c>
      <c r="X60">
        <v>36.068305910976299</v>
      </c>
      <c r="Y60">
        <v>0</v>
      </c>
      <c r="Z60">
        <v>0</v>
      </c>
      <c r="AA60">
        <v>0</v>
      </c>
      <c r="AB60">
        <v>0.81484077299324842</v>
      </c>
      <c r="AC60">
        <v>0</v>
      </c>
      <c r="AD60">
        <v>0</v>
      </c>
      <c r="AE60">
        <v>0.4705670862042089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13.340577089204098</v>
      </c>
      <c r="AL60">
        <v>0.34087580025817565</v>
      </c>
      <c r="AM60">
        <v>0</v>
      </c>
      <c r="AN60">
        <v>0</v>
      </c>
      <c r="AO60">
        <v>0</v>
      </c>
      <c r="AP60">
        <v>0.12526102131300748</v>
      </c>
      <c r="AQ60">
        <v>0</v>
      </c>
      <c r="AR60">
        <v>9.7168693384057967</v>
      </c>
      <c r="AS60">
        <v>6.0521356853256023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636.24357728327448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86.630920069365104</v>
      </c>
      <c r="L61">
        <v>23.099531035376444</v>
      </c>
      <c r="M61">
        <v>0</v>
      </c>
      <c r="N61">
        <v>28.881809762532985</v>
      </c>
      <c r="O61">
        <v>24.249005065524194</v>
      </c>
      <c r="P61">
        <v>59.910261663330296</v>
      </c>
      <c r="Q61">
        <v>1.9204929095354524</v>
      </c>
      <c r="R61">
        <v>5.7761562362030903</v>
      </c>
      <c r="S61">
        <v>3.8504798884657236</v>
      </c>
      <c r="T61">
        <v>0</v>
      </c>
      <c r="U61">
        <v>318.57842096985934</v>
      </c>
      <c r="V61">
        <v>5.0711939278195493</v>
      </c>
      <c r="W61">
        <v>11.345873050581915</v>
      </c>
      <c r="X61">
        <v>36.068305910976299</v>
      </c>
      <c r="Y61">
        <v>0</v>
      </c>
      <c r="Z61">
        <v>0</v>
      </c>
      <c r="AA61">
        <v>0</v>
      </c>
      <c r="AB61">
        <v>0.81484077299324842</v>
      </c>
      <c r="AC61">
        <v>0</v>
      </c>
      <c r="AD61">
        <v>0</v>
      </c>
      <c r="AE61">
        <v>0.4705670862042089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13.340577089204098</v>
      </c>
      <c r="AL61">
        <v>0.34087580025817565</v>
      </c>
      <c r="AM61">
        <v>0</v>
      </c>
      <c r="AN61">
        <v>0</v>
      </c>
      <c r="AO61">
        <v>0</v>
      </c>
      <c r="AP61">
        <v>0.12526102131300748</v>
      </c>
      <c r="AQ61">
        <v>0</v>
      </c>
      <c r="AR61">
        <v>9.7168693384057967</v>
      </c>
      <c r="AS61">
        <v>6.0521356853256023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636.24357728327448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86.630920069365104</v>
      </c>
      <c r="L62">
        <v>23.099531035376444</v>
      </c>
      <c r="M62">
        <v>0</v>
      </c>
      <c r="N62">
        <v>28.881809762532985</v>
      </c>
      <c r="O62">
        <v>24.249005065524194</v>
      </c>
      <c r="P62">
        <v>59.910261663330296</v>
      </c>
      <c r="Q62">
        <v>1.9204929095354524</v>
      </c>
      <c r="R62">
        <v>5.7761562362030903</v>
      </c>
      <c r="S62">
        <v>3.8504798884657236</v>
      </c>
      <c r="T62">
        <v>0</v>
      </c>
      <c r="U62">
        <v>318.57842096985934</v>
      </c>
      <c r="V62">
        <v>5.0711939278195493</v>
      </c>
      <c r="W62">
        <v>11.345873050581915</v>
      </c>
      <c r="X62">
        <v>36.068305910976299</v>
      </c>
      <c r="Y62">
        <v>0</v>
      </c>
      <c r="Z62">
        <v>0</v>
      </c>
      <c r="AA62">
        <v>0</v>
      </c>
      <c r="AB62">
        <v>0.81484077299324842</v>
      </c>
      <c r="AC62">
        <v>0</v>
      </c>
      <c r="AD62">
        <v>0</v>
      </c>
      <c r="AE62">
        <v>0.4705670862042089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13.340577089204098</v>
      </c>
      <c r="AL62">
        <v>0.34087580025817565</v>
      </c>
      <c r="AM62">
        <v>0</v>
      </c>
      <c r="AN62">
        <v>0</v>
      </c>
      <c r="AO62">
        <v>0</v>
      </c>
      <c r="AP62">
        <v>0.12526102131300748</v>
      </c>
      <c r="AQ62">
        <v>0</v>
      </c>
      <c r="AR62">
        <v>0.94469553840579712</v>
      </c>
      <c r="AS62">
        <v>6.0521356853256023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627.47140348327446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86.630920069365104</v>
      </c>
      <c r="L63">
        <v>23.100301870515885</v>
      </c>
      <c r="M63">
        <v>0</v>
      </c>
      <c r="N63">
        <v>28.881809762532985</v>
      </c>
      <c r="O63">
        <v>24.249005065524194</v>
      </c>
      <c r="P63">
        <v>59.910261663330296</v>
      </c>
      <c r="Q63">
        <v>1.9290769565217392</v>
      </c>
      <c r="R63">
        <v>5.7761562362030903</v>
      </c>
      <c r="S63">
        <v>3.8501867587719301</v>
      </c>
      <c r="T63">
        <v>0</v>
      </c>
      <c r="U63">
        <v>318.57842096985934</v>
      </c>
      <c r="V63">
        <v>5.0711939278195493</v>
      </c>
      <c r="W63">
        <v>11.345873050581915</v>
      </c>
      <c r="X63">
        <v>36.068305910976299</v>
      </c>
      <c r="Y63">
        <v>0</v>
      </c>
      <c r="Z63">
        <v>0</v>
      </c>
      <c r="AA63">
        <v>0</v>
      </c>
      <c r="AB63">
        <v>0.81484077299324842</v>
      </c>
      <c r="AC63">
        <v>0</v>
      </c>
      <c r="AD63">
        <v>0</v>
      </c>
      <c r="AE63">
        <v>0.4705670862042089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13.340577089204098</v>
      </c>
      <c r="AL63">
        <v>0.34087580025817565</v>
      </c>
      <c r="AM63">
        <v>0</v>
      </c>
      <c r="AN63">
        <v>0</v>
      </c>
      <c r="AO63">
        <v>0</v>
      </c>
      <c r="AP63">
        <v>0.12526102131300748</v>
      </c>
      <c r="AQ63">
        <v>0</v>
      </c>
      <c r="AR63">
        <v>0.53982613079710129</v>
      </c>
      <c r="AS63">
        <v>6.0521356853256023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627.07559582809779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86.630920069365104</v>
      </c>
      <c r="L64">
        <v>23.100453852165</v>
      </c>
      <c r="M64">
        <v>0</v>
      </c>
      <c r="N64">
        <v>28.881809762532985</v>
      </c>
      <c r="O64">
        <v>24.249005065524194</v>
      </c>
      <c r="P64">
        <v>59.910261663330296</v>
      </c>
      <c r="Q64">
        <v>1.9290769565217392</v>
      </c>
      <c r="R64">
        <v>5.7761562362030903</v>
      </c>
      <c r="S64">
        <v>3.8501867587719301</v>
      </c>
      <c r="T64">
        <v>0</v>
      </c>
      <c r="U64">
        <v>318.57842096985934</v>
      </c>
      <c r="V64">
        <v>5.0711939278195493</v>
      </c>
      <c r="W64">
        <v>11.345873050581915</v>
      </c>
      <c r="X64">
        <v>36.068305910976299</v>
      </c>
      <c r="Y64">
        <v>0</v>
      </c>
      <c r="Z64">
        <v>0</v>
      </c>
      <c r="AA64">
        <v>0</v>
      </c>
      <c r="AB64">
        <v>0.81484077299324842</v>
      </c>
      <c r="AC64">
        <v>0</v>
      </c>
      <c r="AD64">
        <v>0</v>
      </c>
      <c r="AE64">
        <v>0.4705670862042089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13.340577089204098</v>
      </c>
      <c r="AL64">
        <v>0.34087580025817565</v>
      </c>
      <c r="AM64">
        <v>0</v>
      </c>
      <c r="AN64">
        <v>0</v>
      </c>
      <c r="AO64">
        <v>0</v>
      </c>
      <c r="AP64">
        <v>0.12526102131300748</v>
      </c>
      <c r="AQ64">
        <v>0</v>
      </c>
      <c r="AR64">
        <v>0.53982613079710129</v>
      </c>
      <c r="AS64">
        <v>6.0521356853256023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627.07574780974687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86.630920069365104</v>
      </c>
      <c r="L65">
        <v>23.100068580800592</v>
      </c>
      <c r="M65">
        <v>0</v>
      </c>
      <c r="N65">
        <v>28.881809762532985</v>
      </c>
      <c r="O65">
        <v>24.249005065524194</v>
      </c>
      <c r="P65">
        <v>59.910261663330296</v>
      </c>
      <c r="Q65">
        <v>1.9290769565217392</v>
      </c>
      <c r="R65">
        <v>10.368655787797108</v>
      </c>
      <c r="S65">
        <v>3.8501867587719301</v>
      </c>
      <c r="T65">
        <v>0</v>
      </c>
      <c r="U65">
        <v>318.57842096985934</v>
      </c>
      <c r="V65">
        <v>5.0711939278195493</v>
      </c>
      <c r="W65">
        <v>11.345873050581915</v>
      </c>
      <c r="X65">
        <v>36.068305910976299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0.4705670862042089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13.340577089204098</v>
      </c>
      <c r="AL65">
        <v>0.34087580025817565</v>
      </c>
      <c r="AM65">
        <v>0</v>
      </c>
      <c r="AN65">
        <v>0</v>
      </c>
      <c r="AO65">
        <v>0</v>
      </c>
      <c r="AP65">
        <v>0.12526102131300748</v>
      </c>
      <c r="AQ65">
        <v>0</v>
      </c>
      <c r="AR65">
        <v>0.53982613079710129</v>
      </c>
      <c r="AS65">
        <v>1.1183293345227476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625.91921496618045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86.630920069365104</v>
      </c>
      <c r="L66">
        <v>23.100068580800592</v>
      </c>
      <c r="M66">
        <v>0</v>
      </c>
      <c r="N66">
        <v>28.881809762532985</v>
      </c>
      <c r="O66">
        <v>24.249005065524194</v>
      </c>
      <c r="P66">
        <v>59.910261663330296</v>
      </c>
      <c r="Q66">
        <v>1.9290769565217392</v>
      </c>
      <c r="R66">
        <v>10.368655787797108</v>
      </c>
      <c r="S66">
        <v>3.8501867587719301</v>
      </c>
      <c r="T66">
        <v>0</v>
      </c>
      <c r="U66">
        <v>318.57842096985934</v>
      </c>
      <c r="V66">
        <v>5.0711939278195493</v>
      </c>
      <c r="W66">
        <v>11.345873050581915</v>
      </c>
      <c r="X66">
        <v>36.068305910976299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0.4705670862042089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13.340577089204098</v>
      </c>
      <c r="AL66">
        <v>0.34087580025817565</v>
      </c>
      <c r="AM66">
        <v>0</v>
      </c>
      <c r="AN66">
        <v>0</v>
      </c>
      <c r="AO66">
        <v>0</v>
      </c>
      <c r="AP66">
        <v>0.12526102131300748</v>
      </c>
      <c r="AQ66">
        <v>0</v>
      </c>
      <c r="AR66">
        <v>0.53982613079710129</v>
      </c>
      <c r="AS66">
        <v>1.1183293345227476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625.91921496618045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86.630920069365104</v>
      </c>
      <c r="L67">
        <v>23.100137082276191</v>
      </c>
      <c r="M67">
        <v>0</v>
      </c>
      <c r="N67">
        <v>28.881809762532985</v>
      </c>
      <c r="O67">
        <v>24.249005065524194</v>
      </c>
      <c r="P67">
        <v>59.910261663330296</v>
      </c>
      <c r="Q67">
        <v>0</v>
      </c>
      <c r="R67">
        <v>10.368655787797108</v>
      </c>
      <c r="S67">
        <v>3.8501867587719301</v>
      </c>
      <c r="T67">
        <v>0</v>
      </c>
      <c r="U67">
        <v>318.57842096985934</v>
      </c>
      <c r="V67">
        <v>5.0711939278195493</v>
      </c>
      <c r="W67">
        <v>11.345873050581915</v>
      </c>
      <c r="X67">
        <v>36.068305910976299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0.4705670862042089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13.340577089204098</v>
      </c>
      <c r="AL67">
        <v>0.34087580025817565</v>
      </c>
      <c r="AM67">
        <v>0</v>
      </c>
      <c r="AN67">
        <v>0</v>
      </c>
      <c r="AO67">
        <v>0</v>
      </c>
      <c r="AP67">
        <v>0.12526102131300748</v>
      </c>
      <c r="AQ67">
        <v>0</v>
      </c>
      <c r="AR67">
        <v>0.53982613079710129</v>
      </c>
      <c r="AS67">
        <v>1.1183293345227476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623.99020651113426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86.630583518134713</v>
      </c>
      <c r="L68">
        <v>21.410127053313126</v>
      </c>
      <c r="M68">
        <v>0</v>
      </c>
      <c r="N68">
        <v>28.881809762532985</v>
      </c>
      <c r="O68">
        <v>24.249005065524194</v>
      </c>
      <c r="P68">
        <v>59.910261663330296</v>
      </c>
      <c r="Q68">
        <v>0</v>
      </c>
      <c r="R68">
        <v>10.368655787797108</v>
      </c>
      <c r="S68">
        <v>3.8501867587719301</v>
      </c>
      <c r="T68">
        <v>0</v>
      </c>
      <c r="U68">
        <v>318.57842096985934</v>
      </c>
      <c r="V68">
        <v>5.0711939278195493</v>
      </c>
      <c r="W68">
        <v>11.345873050581915</v>
      </c>
      <c r="X68">
        <v>36.068305910976299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0.4705670862042089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13.340577089204098</v>
      </c>
      <c r="AL68">
        <v>0.34087580025817565</v>
      </c>
      <c r="AM68">
        <v>0</v>
      </c>
      <c r="AN68">
        <v>0</v>
      </c>
      <c r="AO68">
        <v>0</v>
      </c>
      <c r="AP68">
        <v>0.12526102131300748</v>
      </c>
      <c r="AQ68">
        <v>0</v>
      </c>
      <c r="AR68">
        <v>0.53982613079710129</v>
      </c>
      <c r="AS68">
        <v>1.1183293345227476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622.29985993094078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76.13112603638082</v>
      </c>
      <c r="L69">
        <v>22.180072538199486</v>
      </c>
      <c r="M69">
        <v>0</v>
      </c>
      <c r="N69">
        <v>28.881809762532985</v>
      </c>
      <c r="O69">
        <v>24.249005065524194</v>
      </c>
      <c r="P69">
        <v>59.910261663330296</v>
      </c>
      <c r="Q69">
        <v>0</v>
      </c>
      <c r="R69">
        <v>10.368655787797108</v>
      </c>
      <c r="S69">
        <v>3.8501867587719301</v>
      </c>
      <c r="T69">
        <v>0</v>
      </c>
      <c r="U69">
        <v>318.57842096985934</v>
      </c>
      <c r="V69">
        <v>5.0711939278195493</v>
      </c>
      <c r="W69">
        <v>11.345873050581915</v>
      </c>
      <c r="X69">
        <v>36.068305910976299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0.4705670862042089</v>
      </c>
      <c r="AF69">
        <v>0</v>
      </c>
      <c r="AG69">
        <v>0</v>
      </c>
      <c r="AH69">
        <v>4.9550373852798311</v>
      </c>
      <c r="AI69">
        <v>0</v>
      </c>
      <c r="AJ69">
        <v>0</v>
      </c>
      <c r="AK69">
        <v>13.340577089204098</v>
      </c>
      <c r="AL69">
        <v>0.34087580025817565</v>
      </c>
      <c r="AM69">
        <v>0</v>
      </c>
      <c r="AN69">
        <v>0</v>
      </c>
      <c r="AO69">
        <v>0</v>
      </c>
      <c r="AP69">
        <v>0.12526102131300748</v>
      </c>
      <c r="AQ69">
        <v>0</v>
      </c>
      <c r="AR69">
        <v>0.53982613079710129</v>
      </c>
      <c r="AS69">
        <v>1.1183293345227476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617.52538531935318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77.980194612131712</v>
      </c>
      <c r="L70">
        <v>40.619912614019128</v>
      </c>
      <c r="M70">
        <v>0</v>
      </c>
      <c r="N70">
        <v>28.881809762532985</v>
      </c>
      <c r="O70">
        <v>24.249005065524194</v>
      </c>
      <c r="P70">
        <v>59.910261663330296</v>
      </c>
      <c r="Q70">
        <v>0</v>
      </c>
      <c r="R70">
        <v>10.368655787797108</v>
      </c>
      <c r="S70">
        <v>6.4482510625737905</v>
      </c>
      <c r="T70">
        <v>0</v>
      </c>
      <c r="U70">
        <v>318.57842096985934</v>
      </c>
      <c r="V70">
        <v>5.0711939278195493</v>
      </c>
      <c r="W70">
        <v>11.345873050581915</v>
      </c>
      <c r="X70">
        <v>36.068305910976299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0.4705670862042089</v>
      </c>
      <c r="AF70">
        <v>0</v>
      </c>
      <c r="AG70">
        <v>0</v>
      </c>
      <c r="AH70">
        <v>10.187927426800423</v>
      </c>
      <c r="AI70">
        <v>0</v>
      </c>
      <c r="AJ70">
        <v>0</v>
      </c>
      <c r="AK70">
        <v>13.340577089204098</v>
      </c>
      <c r="AL70">
        <v>0.34087580025817565</v>
      </c>
      <c r="AM70">
        <v>0</v>
      </c>
      <c r="AN70">
        <v>0</v>
      </c>
      <c r="AO70">
        <v>0</v>
      </c>
      <c r="AP70">
        <v>0.12526102131300748</v>
      </c>
      <c r="AQ70">
        <v>0</v>
      </c>
      <c r="AR70">
        <v>0.53982613079710129</v>
      </c>
      <c r="AS70">
        <v>1.1183293345227476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645.64524831624612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123.2110137192111</v>
      </c>
      <c r="L71">
        <v>41.859973135297622</v>
      </c>
      <c r="M71">
        <v>0</v>
      </c>
      <c r="N71">
        <v>28.881809762532985</v>
      </c>
      <c r="O71">
        <v>24.249005065524194</v>
      </c>
      <c r="P71">
        <v>59.910261663330296</v>
      </c>
      <c r="Q71">
        <v>0</v>
      </c>
      <c r="R71">
        <v>10.368655787797108</v>
      </c>
      <c r="S71">
        <v>6.4482510625737905</v>
      </c>
      <c r="T71">
        <v>0</v>
      </c>
      <c r="U71">
        <v>318.57842096985934</v>
      </c>
      <c r="V71">
        <v>5.0711939278195493</v>
      </c>
      <c r="W71">
        <v>11.345873050581915</v>
      </c>
      <c r="X71">
        <v>36.068305910976299</v>
      </c>
      <c r="Y71">
        <v>0</v>
      </c>
      <c r="Z71">
        <v>0</v>
      </c>
      <c r="AA71">
        <v>0</v>
      </c>
      <c r="AB71">
        <v>0.81484077299324842</v>
      </c>
      <c r="AC71">
        <v>0</v>
      </c>
      <c r="AD71">
        <v>0</v>
      </c>
      <c r="AE71">
        <v>0.4705670862042089</v>
      </c>
      <c r="AF71">
        <v>0</v>
      </c>
      <c r="AG71">
        <v>0</v>
      </c>
      <c r="AH71">
        <v>17.134241546800421</v>
      </c>
      <c r="AI71">
        <v>0</v>
      </c>
      <c r="AJ71">
        <v>0</v>
      </c>
      <c r="AK71">
        <v>13.340577089204098</v>
      </c>
      <c r="AL71">
        <v>0.34087580025817565</v>
      </c>
      <c r="AM71">
        <v>0</v>
      </c>
      <c r="AN71">
        <v>0</v>
      </c>
      <c r="AO71">
        <v>0</v>
      </c>
      <c r="AP71">
        <v>3.131525532825187E-2</v>
      </c>
      <c r="AQ71">
        <v>0</v>
      </c>
      <c r="AR71">
        <v>0.53982613079710129</v>
      </c>
      <c r="AS71">
        <v>1.1183293345227476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699.78333707161232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157.10959003707612</v>
      </c>
      <c r="L72">
        <v>41.859973135297622</v>
      </c>
      <c r="M72">
        <v>0</v>
      </c>
      <c r="N72">
        <v>28.881809762532985</v>
      </c>
      <c r="O72">
        <v>24.249005065524194</v>
      </c>
      <c r="P72">
        <v>59.910261663330296</v>
      </c>
      <c r="Q72">
        <v>0</v>
      </c>
      <c r="R72">
        <v>10.368655787797108</v>
      </c>
      <c r="S72">
        <v>6.4482510625737905</v>
      </c>
      <c r="T72">
        <v>0</v>
      </c>
      <c r="U72">
        <v>318.57842096985934</v>
      </c>
      <c r="V72">
        <v>5.0711939278195493</v>
      </c>
      <c r="W72">
        <v>11.345873050581915</v>
      </c>
      <c r="X72">
        <v>36.068305910976299</v>
      </c>
      <c r="Y72">
        <v>0</v>
      </c>
      <c r="Z72">
        <v>0.26895043999999996</v>
      </c>
      <c r="AA72">
        <v>1.9314390740740746</v>
      </c>
      <c r="AB72">
        <v>1.6296818000000002</v>
      </c>
      <c r="AC72">
        <v>0</v>
      </c>
      <c r="AD72">
        <v>2.2335380423921269</v>
      </c>
      <c r="AE72">
        <v>4.0293084674201092</v>
      </c>
      <c r="AF72">
        <v>0</v>
      </c>
      <c r="AG72">
        <v>0</v>
      </c>
      <c r="AH72">
        <v>22.876527743759244</v>
      </c>
      <c r="AI72">
        <v>0</v>
      </c>
      <c r="AJ72">
        <v>0</v>
      </c>
      <c r="AK72">
        <v>13.340577089204098</v>
      </c>
      <c r="AL72">
        <v>3.1246958092082622</v>
      </c>
      <c r="AM72">
        <v>1.2907078921230308</v>
      </c>
      <c r="AN72">
        <v>0</v>
      </c>
      <c r="AO72">
        <v>0</v>
      </c>
      <c r="AP72">
        <v>3.131525532825187E-2</v>
      </c>
      <c r="AQ72">
        <v>0</v>
      </c>
      <c r="AR72">
        <v>0.53982613079710129</v>
      </c>
      <c r="AS72">
        <v>1.1183293345227476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752.30623745219805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157.10959003707612</v>
      </c>
      <c r="L73">
        <v>41.859973135297622</v>
      </c>
      <c r="M73">
        <v>0</v>
      </c>
      <c r="N73">
        <v>28.881809762532985</v>
      </c>
      <c r="O73">
        <v>24.249005065524194</v>
      </c>
      <c r="P73">
        <v>59.910261663330296</v>
      </c>
      <c r="Q73">
        <v>0</v>
      </c>
      <c r="R73">
        <v>10.368655787797108</v>
      </c>
      <c r="S73">
        <v>6.4482510625737905</v>
      </c>
      <c r="T73">
        <v>0</v>
      </c>
      <c r="U73">
        <v>318.57842096985934</v>
      </c>
      <c r="V73">
        <v>5.0711939278195493</v>
      </c>
      <c r="W73">
        <v>11.345873050581915</v>
      </c>
      <c r="X73">
        <v>36.068305910976299</v>
      </c>
      <c r="Y73">
        <v>0</v>
      </c>
      <c r="Z73">
        <v>4.7830145640000001</v>
      </c>
      <c r="AA73">
        <v>5.0128569433895942</v>
      </c>
      <c r="AB73">
        <v>6.4405024715678927</v>
      </c>
      <c r="AC73">
        <v>0</v>
      </c>
      <c r="AD73">
        <v>4.467076338758516</v>
      </c>
      <c r="AE73">
        <v>8.0586169348402183</v>
      </c>
      <c r="AF73">
        <v>0</v>
      </c>
      <c r="AG73">
        <v>0</v>
      </c>
      <c r="AH73">
        <v>22.876527743759244</v>
      </c>
      <c r="AI73">
        <v>0</v>
      </c>
      <c r="AJ73">
        <v>0</v>
      </c>
      <c r="AK73">
        <v>13.340577089204098</v>
      </c>
      <c r="AL73">
        <v>13.635036581583481</v>
      </c>
      <c r="AM73">
        <v>2.5814160382595657</v>
      </c>
      <c r="AN73">
        <v>0</v>
      </c>
      <c r="AO73">
        <v>0</v>
      </c>
      <c r="AP73">
        <v>0</v>
      </c>
      <c r="AQ73">
        <v>0</v>
      </c>
      <c r="AR73">
        <v>0.53982613079710129</v>
      </c>
      <c r="AS73">
        <v>1.1183293345227476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782.74512054405147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157.10959003707612</v>
      </c>
      <c r="L74">
        <v>41.859973135297622</v>
      </c>
      <c r="M74">
        <v>0</v>
      </c>
      <c r="N74">
        <v>28.881809762532985</v>
      </c>
      <c r="O74">
        <v>24.249005065524194</v>
      </c>
      <c r="P74">
        <v>59.910261663330296</v>
      </c>
      <c r="Q74">
        <v>0</v>
      </c>
      <c r="R74">
        <v>10.368655787797108</v>
      </c>
      <c r="S74">
        <v>6.4482510625737905</v>
      </c>
      <c r="T74">
        <v>0</v>
      </c>
      <c r="U74">
        <v>318.57842096985934</v>
      </c>
      <c r="V74">
        <v>5.0711939278195493</v>
      </c>
      <c r="W74">
        <v>11.345873050581915</v>
      </c>
      <c r="X74">
        <v>36.068305910976299</v>
      </c>
      <c r="Y74">
        <v>0</v>
      </c>
      <c r="Z74">
        <v>4.7830145640000001</v>
      </c>
      <c r="AA74">
        <v>7.7257562962962982</v>
      </c>
      <c r="AB74">
        <v>6.4405024715678927</v>
      </c>
      <c r="AC74">
        <v>0</v>
      </c>
      <c r="AD74">
        <v>6.4590460000000007</v>
      </c>
      <c r="AE74">
        <v>8.0586169348402183</v>
      </c>
      <c r="AF74">
        <v>0</v>
      </c>
      <c r="AG74">
        <v>0</v>
      </c>
      <c r="AH74">
        <v>22.876527743759244</v>
      </c>
      <c r="AI74">
        <v>0</v>
      </c>
      <c r="AJ74">
        <v>0</v>
      </c>
      <c r="AK74">
        <v>13.340577089204098</v>
      </c>
      <c r="AL74">
        <v>13.635036581583481</v>
      </c>
      <c r="AM74">
        <v>3.864301584546137</v>
      </c>
      <c r="AN74">
        <v>0</v>
      </c>
      <c r="AO74">
        <v>0</v>
      </c>
      <c r="AP74">
        <v>0</v>
      </c>
      <c r="AQ74">
        <v>0</v>
      </c>
      <c r="AR74">
        <v>0.53982613079710129</v>
      </c>
      <c r="AS74">
        <v>1.1183293345227476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788.73287510448631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157.10959003707612</v>
      </c>
      <c r="L75">
        <v>41.859973135297622</v>
      </c>
      <c r="M75">
        <v>0</v>
      </c>
      <c r="N75">
        <v>28.881809762532985</v>
      </c>
      <c r="O75">
        <v>24.249005065524194</v>
      </c>
      <c r="P75">
        <v>59.910261663330296</v>
      </c>
      <c r="Q75">
        <v>0</v>
      </c>
      <c r="R75">
        <v>10.368655787797108</v>
      </c>
      <c r="S75">
        <v>6.4482510625737905</v>
      </c>
      <c r="T75">
        <v>0</v>
      </c>
      <c r="U75">
        <v>318.57842096985934</v>
      </c>
      <c r="V75">
        <v>5.0711939278195493</v>
      </c>
      <c r="W75">
        <v>11.345873050581915</v>
      </c>
      <c r="X75">
        <v>36.068305910976299</v>
      </c>
      <c r="Y75">
        <v>0</v>
      </c>
      <c r="Z75">
        <v>3.1886763759999996</v>
      </c>
      <c r="AA75">
        <v>7.7257562962962982</v>
      </c>
      <c r="AB75">
        <v>6.4405024715678927</v>
      </c>
      <c r="AC75">
        <v>0</v>
      </c>
      <c r="AD75">
        <v>6.4590460000000007</v>
      </c>
      <c r="AE75">
        <v>8.0586169348402183</v>
      </c>
      <c r="AF75">
        <v>0</v>
      </c>
      <c r="AG75">
        <v>0</v>
      </c>
      <c r="AH75">
        <v>22.876527743759244</v>
      </c>
      <c r="AI75">
        <v>0</v>
      </c>
      <c r="AJ75">
        <v>0</v>
      </c>
      <c r="AK75">
        <v>13.340577089204098</v>
      </c>
      <c r="AL75">
        <v>13.635036581583481</v>
      </c>
      <c r="AM75">
        <v>3.864301584546137</v>
      </c>
      <c r="AN75">
        <v>0</v>
      </c>
      <c r="AO75">
        <v>0</v>
      </c>
      <c r="AP75">
        <v>0</v>
      </c>
      <c r="AQ75">
        <v>0</v>
      </c>
      <c r="AR75">
        <v>1.0796522615942026</v>
      </c>
      <c r="AS75">
        <v>1.1183293345227476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787.67836304728326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157.10959003707612</v>
      </c>
      <c r="L76">
        <v>41.859973135297622</v>
      </c>
      <c r="M76">
        <v>0</v>
      </c>
      <c r="N76">
        <v>28.881809762532985</v>
      </c>
      <c r="O76">
        <v>24.249005065524194</v>
      </c>
      <c r="P76">
        <v>59.910261663330296</v>
      </c>
      <c r="Q76">
        <v>0</v>
      </c>
      <c r="R76">
        <v>10.368655787797108</v>
      </c>
      <c r="S76">
        <v>6.4482510625737905</v>
      </c>
      <c r="T76">
        <v>0</v>
      </c>
      <c r="U76">
        <v>318.57842096985934</v>
      </c>
      <c r="V76">
        <v>5.0711939278195493</v>
      </c>
      <c r="W76">
        <v>11.345873050581915</v>
      </c>
      <c r="X76">
        <v>36.068305910976299</v>
      </c>
      <c r="Y76">
        <v>0</v>
      </c>
      <c r="Z76">
        <v>3.1886763759999996</v>
      </c>
      <c r="AA76">
        <v>7.7257562962962982</v>
      </c>
      <c r="AB76">
        <v>6.4405024715678927</v>
      </c>
      <c r="AC76">
        <v>0</v>
      </c>
      <c r="AD76">
        <v>6.4590460000000007</v>
      </c>
      <c r="AE76">
        <v>8.0586169348402183</v>
      </c>
      <c r="AF76">
        <v>0</v>
      </c>
      <c r="AG76">
        <v>0</v>
      </c>
      <c r="AH76">
        <v>22.876527743759244</v>
      </c>
      <c r="AI76">
        <v>0</v>
      </c>
      <c r="AJ76">
        <v>0</v>
      </c>
      <c r="AK76">
        <v>13.340577089204098</v>
      </c>
      <c r="AL76">
        <v>13.635036581583481</v>
      </c>
      <c r="AM76">
        <v>3.864301584546137</v>
      </c>
      <c r="AN76">
        <v>0</v>
      </c>
      <c r="AO76">
        <v>0</v>
      </c>
      <c r="AP76">
        <v>0</v>
      </c>
      <c r="AQ76">
        <v>0</v>
      </c>
      <c r="AR76">
        <v>9.7168693384057967</v>
      </c>
      <c r="AS76">
        <v>1.1183293345227476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796.31558012409482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157.10959003707612</v>
      </c>
      <c r="L77">
        <v>41.859973135297622</v>
      </c>
      <c r="M77">
        <v>0</v>
      </c>
      <c r="N77">
        <v>28.881809762532985</v>
      </c>
      <c r="O77">
        <v>24.249005065524194</v>
      </c>
      <c r="P77">
        <v>59.910261663330296</v>
      </c>
      <c r="Q77">
        <v>0</v>
      </c>
      <c r="R77">
        <v>10.368655787797108</v>
      </c>
      <c r="S77">
        <v>6.4482510625737905</v>
      </c>
      <c r="T77">
        <v>0</v>
      </c>
      <c r="U77">
        <v>318.57842096985934</v>
      </c>
      <c r="V77">
        <v>5.0711939278195493</v>
      </c>
      <c r="W77">
        <v>11.345873050581915</v>
      </c>
      <c r="X77">
        <v>36.068305910976299</v>
      </c>
      <c r="Y77">
        <v>0</v>
      </c>
      <c r="Z77">
        <v>3.1886763759999996</v>
      </c>
      <c r="AA77">
        <v>7.7257562962962982</v>
      </c>
      <c r="AB77">
        <v>3.2202513627906986</v>
      </c>
      <c r="AC77">
        <v>0</v>
      </c>
      <c r="AD77">
        <v>6.4590460000000007</v>
      </c>
      <c r="AE77">
        <v>8.0586169348402183</v>
      </c>
      <c r="AF77">
        <v>0</v>
      </c>
      <c r="AG77">
        <v>0</v>
      </c>
      <c r="AH77">
        <v>22.876527743759244</v>
      </c>
      <c r="AI77">
        <v>0</v>
      </c>
      <c r="AJ77">
        <v>0</v>
      </c>
      <c r="AK77">
        <v>13.340577089204098</v>
      </c>
      <c r="AL77">
        <v>10.226277309208262</v>
      </c>
      <c r="AM77">
        <v>3.864301584546137</v>
      </c>
      <c r="AN77">
        <v>0</v>
      </c>
      <c r="AO77">
        <v>0</v>
      </c>
      <c r="AP77">
        <v>0</v>
      </c>
      <c r="AQ77">
        <v>0</v>
      </c>
      <c r="AR77">
        <v>9.7168693384057967</v>
      </c>
      <c r="AS77">
        <v>1.1183293345227476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789.68656974294254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157.10959003707612</v>
      </c>
      <c r="L78">
        <v>41.859973135297622</v>
      </c>
      <c r="M78">
        <v>0</v>
      </c>
      <c r="N78">
        <v>28.881809762532985</v>
      </c>
      <c r="O78">
        <v>24.249005065524194</v>
      </c>
      <c r="P78">
        <v>59.910261663330296</v>
      </c>
      <c r="Q78">
        <v>0</v>
      </c>
      <c r="R78">
        <v>10.368655787797108</v>
      </c>
      <c r="S78">
        <v>6.4482510625737905</v>
      </c>
      <c r="T78">
        <v>0</v>
      </c>
      <c r="U78">
        <v>318.57842096985934</v>
      </c>
      <c r="V78">
        <v>5.0711939278195493</v>
      </c>
      <c r="W78">
        <v>11.345873050581915</v>
      </c>
      <c r="X78">
        <v>36.068305910976299</v>
      </c>
      <c r="Y78">
        <v>0</v>
      </c>
      <c r="Z78">
        <v>3.1886763759999996</v>
      </c>
      <c r="AA78">
        <v>7.7257562962962982</v>
      </c>
      <c r="AB78">
        <v>3.2202513627906986</v>
      </c>
      <c r="AC78">
        <v>0</v>
      </c>
      <c r="AD78">
        <v>4.467076338758516</v>
      </c>
      <c r="AE78">
        <v>8.0586169348402183</v>
      </c>
      <c r="AF78">
        <v>0</v>
      </c>
      <c r="AG78">
        <v>0</v>
      </c>
      <c r="AH78">
        <v>22.876527743759244</v>
      </c>
      <c r="AI78">
        <v>0</v>
      </c>
      <c r="AJ78">
        <v>0</v>
      </c>
      <c r="AK78">
        <v>13.340577089204098</v>
      </c>
      <c r="AL78">
        <v>10.226277309208262</v>
      </c>
      <c r="AM78">
        <v>3.1208406381095277</v>
      </c>
      <c r="AN78">
        <v>0</v>
      </c>
      <c r="AO78">
        <v>0</v>
      </c>
      <c r="AP78">
        <v>0</v>
      </c>
      <c r="AQ78">
        <v>0</v>
      </c>
      <c r="AR78">
        <v>1.0796522615942026</v>
      </c>
      <c r="AS78">
        <v>1.1183293345227476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778.3139220584527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157.10959003707612</v>
      </c>
      <c r="L79">
        <v>41.859973135297622</v>
      </c>
      <c r="M79">
        <v>0</v>
      </c>
      <c r="N79">
        <v>28.881809762532985</v>
      </c>
      <c r="O79">
        <v>24.249005065524194</v>
      </c>
      <c r="P79">
        <v>59.910261663330296</v>
      </c>
      <c r="Q79">
        <v>0</v>
      </c>
      <c r="R79">
        <v>10.368655787797108</v>
      </c>
      <c r="S79">
        <v>6.4482510625737905</v>
      </c>
      <c r="T79">
        <v>0</v>
      </c>
      <c r="U79">
        <v>318.57842096985934</v>
      </c>
      <c r="V79">
        <v>5.0711939278195493</v>
      </c>
      <c r="W79">
        <v>11.345873050581915</v>
      </c>
      <c r="X79">
        <v>36.068305910976299</v>
      </c>
      <c r="Y79">
        <v>0</v>
      </c>
      <c r="Z79">
        <v>0.53790087999999991</v>
      </c>
      <c r="AA79">
        <v>4.4229955812236303</v>
      </c>
      <c r="AB79">
        <v>0</v>
      </c>
      <c r="AC79">
        <v>0</v>
      </c>
      <c r="AD79">
        <v>2.2335380423921269</v>
      </c>
      <c r="AE79">
        <v>4.0293084674201092</v>
      </c>
      <c r="AF79">
        <v>0</v>
      </c>
      <c r="AG79">
        <v>0</v>
      </c>
      <c r="AH79">
        <v>17.134241546800421</v>
      </c>
      <c r="AI79">
        <v>0</v>
      </c>
      <c r="AJ79">
        <v>0</v>
      </c>
      <c r="AK79">
        <v>13.340577089204098</v>
      </c>
      <c r="AL79">
        <v>3.1246958092082622</v>
      </c>
      <c r="AM79">
        <v>1.2907078921230308</v>
      </c>
      <c r="AN79">
        <v>0</v>
      </c>
      <c r="AO79">
        <v>0</v>
      </c>
      <c r="AP79">
        <v>0</v>
      </c>
      <c r="AQ79">
        <v>0</v>
      </c>
      <c r="AR79">
        <v>0.80973906920289851</v>
      </c>
      <c r="AS79">
        <v>1.1183293345227476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747.93337408546654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157.10959003707612</v>
      </c>
      <c r="L80">
        <v>41.859973135297622</v>
      </c>
      <c r="M80">
        <v>0</v>
      </c>
      <c r="N80">
        <v>28.881809762532985</v>
      </c>
      <c r="O80">
        <v>24.249005065524194</v>
      </c>
      <c r="P80">
        <v>59.910261663330296</v>
      </c>
      <c r="Q80">
        <v>0</v>
      </c>
      <c r="R80">
        <v>10.368655787797108</v>
      </c>
      <c r="S80">
        <v>6.4482510625737905</v>
      </c>
      <c r="T80">
        <v>0</v>
      </c>
      <c r="U80">
        <v>318.57842096985934</v>
      </c>
      <c r="V80">
        <v>5.0711939278195493</v>
      </c>
      <c r="W80">
        <v>11.345873050581915</v>
      </c>
      <c r="X80">
        <v>36.068305910976299</v>
      </c>
      <c r="Y80">
        <v>0</v>
      </c>
      <c r="Z80">
        <v>0</v>
      </c>
      <c r="AA80">
        <v>1.4678935947022975</v>
      </c>
      <c r="AB80">
        <v>0</v>
      </c>
      <c r="AC80">
        <v>0</v>
      </c>
      <c r="AD80">
        <v>0</v>
      </c>
      <c r="AE80">
        <v>4.0293084674201092</v>
      </c>
      <c r="AF80">
        <v>0</v>
      </c>
      <c r="AG80">
        <v>0</v>
      </c>
      <c r="AH80">
        <v>9.2617521600000003</v>
      </c>
      <c r="AI80">
        <v>0</v>
      </c>
      <c r="AJ80">
        <v>0</v>
      </c>
      <c r="AK80">
        <v>13.340577089204098</v>
      </c>
      <c r="AL80">
        <v>0.56812641841652334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0.80973906920289851</v>
      </c>
      <c r="AS80">
        <v>1.1183293345227476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730.48706650683789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157.10959003707612</v>
      </c>
      <c r="L81">
        <v>41.859973135297622</v>
      </c>
      <c r="M81">
        <v>0</v>
      </c>
      <c r="N81">
        <v>28.881809762532985</v>
      </c>
      <c r="O81">
        <v>24.249005065524194</v>
      </c>
      <c r="P81">
        <v>59.910261663330296</v>
      </c>
      <c r="Q81">
        <v>0</v>
      </c>
      <c r="R81">
        <v>10.368655787797108</v>
      </c>
      <c r="S81">
        <v>6.4482510625737905</v>
      </c>
      <c r="T81">
        <v>0</v>
      </c>
      <c r="U81">
        <v>318.57842096985934</v>
      </c>
      <c r="V81">
        <v>5.0711939278195493</v>
      </c>
      <c r="W81">
        <v>11.345873050581915</v>
      </c>
      <c r="X81">
        <v>36.068305910976299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4.0293084674201092</v>
      </c>
      <c r="AF81">
        <v>0</v>
      </c>
      <c r="AG81">
        <v>0</v>
      </c>
      <c r="AH81">
        <v>4.6308760800000002</v>
      </c>
      <c r="AI81">
        <v>0</v>
      </c>
      <c r="AJ81">
        <v>0</v>
      </c>
      <c r="AK81">
        <v>13.340577089204098</v>
      </c>
      <c r="AL81">
        <v>0.56812641841652334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0.80973906920289851</v>
      </c>
      <c r="AS81">
        <v>1.1183293345227476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724.38829683213555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157.10959003707612</v>
      </c>
      <c r="L82">
        <v>41.859973135297622</v>
      </c>
      <c r="M82">
        <v>0</v>
      </c>
      <c r="N82">
        <v>28.881809762532985</v>
      </c>
      <c r="O82">
        <v>24.249005065524194</v>
      </c>
      <c r="P82">
        <v>59.910261663330296</v>
      </c>
      <c r="Q82">
        <v>0</v>
      </c>
      <c r="R82">
        <v>10.368655787797108</v>
      </c>
      <c r="S82">
        <v>6.4482510625737905</v>
      </c>
      <c r="T82">
        <v>0</v>
      </c>
      <c r="U82">
        <v>318.57842096985934</v>
      </c>
      <c r="V82">
        <v>5.0711939278195493</v>
      </c>
      <c r="W82">
        <v>11.345873050581915</v>
      </c>
      <c r="X82">
        <v>36.068305910976299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4.0293084674201092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13.340577089204098</v>
      </c>
      <c r="AL82">
        <v>0.56812641841652334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0.80973906920289851</v>
      </c>
      <c r="AS82">
        <v>1.1183293345227476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719.75742075213554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157.10959003707612</v>
      </c>
      <c r="L83">
        <v>41.859973135297622</v>
      </c>
      <c r="M83">
        <v>0</v>
      </c>
      <c r="N83">
        <v>28.881809762532985</v>
      </c>
      <c r="O83">
        <v>24.249005065524194</v>
      </c>
      <c r="P83">
        <v>59.910261663330296</v>
      </c>
      <c r="Q83">
        <v>0.23125286813186813</v>
      </c>
      <c r="R83">
        <v>10.368655787797108</v>
      </c>
      <c r="S83">
        <v>6.4494091779458609</v>
      </c>
      <c r="T83">
        <v>0</v>
      </c>
      <c r="U83">
        <v>318.57842096985934</v>
      </c>
      <c r="V83">
        <v>5.0711939278195493</v>
      </c>
      <c r="W83">
        <v>11.345873050581915</v>
      </c>
      <c r="X83">
        <v>36.068305910976299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4.0293084674201092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13.340577089204098</v>
      </c>
      <c r="AL83">
        <v>0.56812641841652334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0.80973906920289851</v>
      </c>
      <c r="AS83">
        <v>1.1183293345227476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719.98983173563954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157.10959003707612</v>
      </c>
      <c r="L84">
        <v>41.859973135297622</v>
      </c>
      <c r="M84">
        <v>0</v>
      </c>
      <c r="N84">
        <v>28.881809762532985</v>
      </c>
      <c r="O84">
        <v>24.249005065524194</v>
      </c>
      <c r="P84">
        <v>59.910261663330296</v>
      </c>
      <c r="Q84">
        <v>0.71879915194346278</v>
      </c>
      <c r="R84">
        <v>10.368655787797108</v>
      </c>
      <c r="S84">
        <v>6.4494091779458609</v>
      </c>
      <c r="T84">
        <v>0</v>
      </c>
      <c r="U84">
        <v>318.57842096985934</v>
      </c>
      <c r="V84">
        <v>5.0711939278195493</v>
      </c>
      <c r="W84">
        <v>11.345873050581915</v>
      </c>
      <c r="X84">
        <v>36.068305910976299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4.0293084674201092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13.340577089204098</v>
      </c>
      <c r="AL84">
        <v>0.56812641841652334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0.80973906920289851</v>
      </c>
      <c r="AS84">
        <v>1.1183293345227476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720.47737801945107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157.10959003707612</v>
      </c>
      <c r="L85">
        <v>41.859973135297622</v>
      </c>
      <c r="M85">
        <v>0</v>
      </c>
      <c r="N85">
        <v>28.881809762532985</v>
      </c>
      <c r="O85">
        <v>24.249005065524194</v>
      </c>
      <c r="P85">
        <v>59.910261663330296</v>
      </c>
      <c r="Q85">
        <v>0.9305371639344262</v>
      </c>
      <c r="R85">
        <v>10.368655787797108</v>
      </c>
      <c r="S85">
        <v>6.4494091779458609</v>
      </c>
      <c r="T85">
        <v>0</v>
      </c>
      <c r="U85">
        <v>318.57842096985934</v>
      </c>
      <c r="V85">
        <v>5.0711939278195493</v>
      </c>
      <c r="W85">
        <v>11.345873050581915</v>
      </c>
      <c r="X85">
        <v>36.068305910976299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4.0293084674201092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13.340577089204098</v>
      </c>
      <c r="AL85">
        <v>0.56812641841652334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9.7168693384057967</v>
      </c>
      <c r="AS85">
        <v>1.1183293345227476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729.59624630064491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157.10959003707612</v>
      </c>
      <c r="L86">
        <v>41.859973135297622</v>
      </c>
      <c r="M86">
        <v>0</v>
      </c>
      <c r="N86">
        <v>28.881809762532985</v>
      </c>
      <c r="O86">
        <v>24.249005065524194</v>
      </c>
      <c r="P86">
        <v>59.910261663330296</v>
      </c>
      <c r="Q86">
        <v>1.1111856123853212</v>
      </c>
      <c r="R86">
        <v>10.368655787797108</v>
      </c>
      <c r="S86">
        <v>6.4494091779458609</v>
      </c>
      <c r="T86">
        <v>0</v>
      </c>
      <c r="U86">
        <v>318.57842096985934</v>
      </c>
      <c r="V86">
        <v>5.0711939278195493</v>
      </c>
      <c r="W86">
        <v>11.345873050581915</v>
      </c>
      <c r="X86">
        <v>36.068305910976299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4.0293084674201092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13.340577089204098</v>
      </c>
      <c r="AL86">
        <v>0.56812641841652334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9.7168693384057967</v>
      </c>
      <c r="AS86">
        <v>1.1183293345227476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729.77689474909585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157.10959003707612</v>
      </c>
      <c r="L87">
        <v>41.859973135297622</v>
      </c>
      <c r="M87">
        <v>0</v>
      </c>
      <c r="N87">
        <v>28.881809762532985</v>
      </c>
      <c r="O87">
        <v>24.249005065524194</v>
      </c>
      <c r="P87">
        <v>59.910261663330296</v>
      </c>
      <c r="Q87">
        <v>1.3163090769230772</v>
      </c>
      <c r="R87">
        <v>10.368655787797108</v>
      </c>
      <c r="S87">
        <v>6.4482510625737905</v>
      </c>
      <c r="T87">
        <v>0</v>
      </c>
      <c r="U87">
        <v>318.57842096985934</v>
      </c>
      <c r="V87">
        <v>5.0711939278195493</v>
      </c>
      <c r="W87">
        <v>11.345873050581915</v>
      </c>
      <c r="X87">
        <v>36.068305910976299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4.0293084674201092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13.340577089204098</v>
      </c>
      <c r="AL87">
        <v>0.56812641841652334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2.1593042692028983</v>
      </c>
      <c r="AS87">
        <v>1.1183293345227476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722.42329502905864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105.88981126531357</v>
      </c>
      <c r="L88">
        <v>41.859973135297622</v>
      </c>
      <c r="M88">
        <v>0</v>
      </c>
      <c r="N88">
        <v>28.881809762532985</v>
      </c>
      <c r="O88">
        <v>24.249005065524194</v>
      </c>
      <c r="P88">
        <v>59.910261663330296</v>
      </c>
      <c r="Q88">
        <v>1.62919515576324</v>
      </c>
      <c r="R88">
        <v>10.368655787797108</v>
      </c>
      <c r="S88">
        <v>6.4482510625737905</v>
      </c>
      <c r="T88">
        <v>0</v>
      </c>
      <c r="U88">
        <v>318.57842096985934</v>
      </c>
      <c r="V88">
        <v>5.0711939278195493</v>
      </c>
      <c r="W88">
        <v>11.345873050581915</v>
      </c>
      <c r="X88">
        <v>36.068305910976299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4.0293084674201092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13.340577089204098</v>
      </c>
      <c r="AL88">
        <v>0.56812641841652334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1.619478138405797</v>
      </c>
      <c r="AS88">
        <v>1.1183293345227476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670.97657620533914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85.670867778655648</v>
      </c>
      <c r="L89">
        <v>34.520470713705144</v>
      </c>
      <c r="M89">
        <v>0</v>
      </c>
      <c r="N89">
        <v>28.881809762532985</v>
      </c>
      <c r="O89">
        <v>24.249005065524194</v>
      </c>
      <c r="P89">
        <v>59.910261663330296</v>
      </c>
      <c r="Q89">
        <v>1.782389508280255</v>
      </c>
      <c r="R89">
        <v>10.368655787797108</v>
      </c>
      <c r="S89">
        <v>3.939869792541792</v>
      </c>
      <c r="T89">
        <v>0</v>
      </c>
      <c r="U89">
        <v>318.57842096985934</v>
      </c>
      <c r="V89">
        <v>5.0711939278195493</v>
      </c>
      <c r="W89">
        <v>11.345873050581915</v>
      </c>
      <c r="X89">
        <v>36.068305910976299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4.0293084674201092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13.340577089204098</v>
      </c>
      <c r="AL89">
        <v>0.56812641841652334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1.619478138405797</v>
      </c>
      <c r="AS89">
        <v>1.1183293345227476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641.06294337957388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83.390650891849205</v>
      </c>
      <c r="L90">
        <v>22.239611482133281</v>
      </c>
      <c r="M90">
        <v>0</v>
      </c>
      <c r="N90">
        <v>28.881809762532985</v>
      </c>
      <c r="O90">
        <v>24.249005065524194</v>
      </c>
      <c r="P90">
        <v>59.910261663330296</v>
      </c>
      <c r="Q90">
        <v>1.9274112238966634</v>
      </c>
      <c r="R90">
        <v>10.368655787797108</v>
      </c>
      <c r="S90">
        <v>6.2074034946364716</v>
      </c>
      <c r="T90">
        <v>0</v>
      </c>
      <c r="U90">
        <v>318.57842096985934</v>
      </c>
      <c r="V90">
        <v>5.0711939278195493</v>
      </c>
      <c r="W90">
        <v>11.345873050581915</v>
      </c>
      <c r="X90">
        <v>36.068305910976299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4.0293084674201092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13.340577089204098</v>
      </c>
      <c r="AL90">
        <v>0.56812641841652334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1.619478138405797</v>
      </c>
      <c r="AS90">
        <v>1.1183293345227476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628.91442267890659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86.330491122747176</v>
      </c>
      <c r="L91">
        <v>22.238627622498598</v>
      </c>
      <c r="M91">
        <v>0</v>
      </c>
      <c r="N91">
        <v>28.881809762532985</v>
      </c>
      <c r="O91">
        <v>24.249005065524194</v>
      </c>
      <c r="P91">
        <v>59.910261663330296</v>
      </c>
      <c r="Q91">
        <v>1.9297384861612512</v>
      </c>
      <c r="R91">
        <v>5.5614313886693019</v>
      </c>
      <c r="S91">
        <v>3.7106791421699628</v>
      </c>
      <c r="T91">
        <v>0</v>
      </c>
      <c r="U91">
        <v>318.57842096985934</v>
      </c>
      <c r="V91">
        <v>5.0711939278195493</v>
      </c>
      <c r="W91">
        <v>11.345873050581915</v>
      </c>
      <c r="X91">
        <v>36.068305910976299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0.4705670862042089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13.340577089204098</v>
      </c>
      <c r="AL91">
        <v>0.56812641841652334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2.9690433384057968</v>
      </c>
      <c r="AS91">
        <v>1.1183293345227476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622.34248137962413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83.390672021910987</v>
      </c>
      <c r="L92">
        <v>22.238627622498598</v>
      </c>
      <c r="M92">
        <v>0</v>
      </c>
      <c r="N92">
        <v>28.881809762532985</v>
      </c>
      <c r="O92">
        <v>24.249005065524194</v>
      </c>
      <c r="P92">
        <v>59.910261663330296</v>
      </c>
      <c r="Q92">
        <v>1.9290769565217392</v>
      </c>
      <c r="R92">
        <v>5.5386936237789568</v>
      </c>
      <c r="S92">
        <v>3.7106791421699628</v>
      </c>
      <c r="T92">
        <v>0</v>
      </c>
      <c r="U92">
        <v>318.57842096985934</v>
      </c>
      <c r="V92">
        <v>5.0711939278195493</v>
      </c>
      <c r="W92">
        <v>11.345873050581915</v>
      </c>
      <c r="X92">
        <v>36.068305910976299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0.4705670862042089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13.340577089204098</v>
      </c>
      <c r="AL92">
        <v>0.56812641841652334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2.9690433384057968</v>
      </c>
      <c r="AS92">
        <v>1.1183293345227476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619.37926298425816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83.390928804600875</v>
      </c>
      <c r="L93">
        <v>22.238627622498598</v>
      </c>
      <c r="M93">
        <v>0</v>
      </c>
      <c r="N93">
        <v>28.881809762532985</v>
      </c>
      <c r="O93">
        <v>24.249005065524194</v>
      </c>
      <c r="P93">
        <v>59.910261663330296</v>
      </c>
      <c r="Q93">
        <v>1.9804727423887587</v>
      </c>
      <c r="R93">
        <v>5.5606375466666664</v>
      </c>
      <c r="S93">
        <v>3.7106791421699628</v>
      </c>
      <c r="T93">
        <v>0</v>
      </c>
      <c r="U93">
        <v>318.57842096985934</v>
      </c>
      <c r="V93">
        <v>5.0711939278195493</v>
      </c>
      <c r="W93">
        <v>11.345873050581915</v>
      </c>
      <c r="X93">
        <v>36.068305910976299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0.4705670862042089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13.340577089204098</v>
      </c>
      <c r="AL93">
        <v>0.56812641841652334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1.619478138405797</v>
      </c>
      <c r="AS93">
        <v>1.1183293345227476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618.10329427570286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83.390928804600875</v>
      </c>
      <c r="L94">
        <v>22.238627622498598</v>
      </c>
      <c r="M94">
        <v>0</v>
      </c>
      <c r="N94">
        <v>28.881809762532985</v>
      </c>
      <c r="O94">
        <v>24.249005065524194</v>
      </c>
      <c r="P94">
        <v>59.910261663330296</v>
      </c>
      <c r="Q94">
        <v>1.9297384861612512</v>
      </c>
      <c r="R94">
        <v>5.5614313886693019</v>
      </c>
      <c r="S94">
        <v>3.7106791421699628</v>
      </c>
      <c r="T94">
        <v>0</v>
      </c>
      <c r="U94">
        <v>318.57842096985934</v>
      </c>
      <c r="V94">
        <v>5.0711939278195493</v>
      </c>
      <c r="W94">
        <v>11.345873050581915</v>
      </c>
      <c r="X94">
        <v>36.068305910976299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0.4705670862042089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13.340577089204098</v>
      </c>
      <c r="AL94">
        <v>0.56812641841652334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1.619478138405797</v>
      </c>
      <c r="AS94">
        <v>1.1183293345227476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618.05335386147794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83.390928804600875</v>
      </c>
      <c r="L95">
        <v>22.320261403660972</v>
      </c>
      <c r="M95">
        <v>0</v>
      </c>
      <c r="N95">
        <v>28.881809762532985</v>
      </c>
      <c r="O95">
        <v>24.249005065524194</v>
      </c>
      <c r="P95">
        <v>59.910261663330296</v>
      </c>
      <c r="Q95">
        <v>1.9287672022630833</v>
      </c>
      <c r="R95">
        <v>5.5617655723218009</v>
      </c>
      <c r="S95">
        <v>3.7697863493810178</v>
      </c>
      <c r="T95">
        <v>0</v>
      </c>
      <c r="U95">
        <v>318.57842096985934</v>
      </c>
      <c r="V95">
        <v>2.8906139681620839</v>
      </c>
      <c r="W95">
        <v>6.7379850646368853</v>
      </c>
      <c r="X95">
        <v>36.068305910976299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0.4705670862042089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13.340577089204098</v>
      </c>
      <c r="AL95">
        <v>0.56812641841652334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0.80973906920289851</v>
      </c>
      <c r="AS95">
        <v>1.1183293345227476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610.59525073480029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83.390928804600875</v>
      </c>
      <c r="L96">
        <v>22.320261403660972</v>
      </c>
      <c r="M96">
        <v>0</v>
      </c>
      <c r="N96">
        <v>28.881809762532985</v>
      </c>
      <c r="O96">
        <v>24.249005065524194</v>
      </c>
      <c r="P96">
        <v>59.910261663330296</v>
      </c>
      <c r="Q96">
        <v>1.9287672022630833</v>
      </c>
      <c r="R96">
        <v>5.5617655723218009</v>
      </c>
      <c r="S96">
        <v>3.7011936319104271</v>
      </c>
      <c r="T96">
        <v>0</v>
      </c>
      <c r="U96">
        <v>318.57842096985934</v>
      </c>
      <c r="V96">
        <v>2.8906139681620839</v>
      </c>
      <c r="W96">
        <v>6.7379850646368853</v>
      </c>
      <c r="X96">
        <v>36.068305910976299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0.4705670862042089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13.340577089204098</v>
      </c>
      <c r="AL96">
        <v>0.56812641841652334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0.80973906920289851</v>
      </c>
      <c r="AS96">
        <v>1.1183293345227476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610.52665801732974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83.390928804600875</v>
      </c>
      <c r="L97">
        <v>22.320261403660972</v>
      </c>
      <c r="M97">
        <v>0</v>
      </c>
      <c r="N97">
        <v>28.881809762532985</v>
      </c>
      <c r="O97">
        <v>24.249005065524194</v>
      </c>
      <c r="P97">
        <v>59.910261663330296</v>
      </c>
      <c r="Q97">
        <v>1.9287672022630833</v>
      </c>
      <c r="R97">
        <v>5.5617655723218009</v>
      </c>
      <c r="S97">
        <v>3.7011936319104271</v>
      </c>
      <c r="T97">
        <v>0</v>
      </c>
      <c r="U97">
        <v>318.57842096985934</v>
      </c>
      <c r="V97">
        <v>2.8906139681620839</v>
      </c>
      <c r="W97">
        <v>6.7379850646368853</v>
      </c>
      <c r="X97">
        <v>36.068305910976299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0.4705670862042089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13.340577089204098</v>
      </c>
      <c r="AL97">
        <v>0.56812641841652334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0.80973906920289851</v>
      </c>
      <c r="AS97">
        <v>1.1183293345227476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610.52665801732974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83.390928804600875</v>
      </c>
      <c r="L98">
        <v>22.320261403660972</v>
      </c>
      <c r="M98">
        <v>0</v>
      </c>
      <c r="N98">
        <v>28.881809762532985</v>
      </c>
      <c r="O98">
        <v>24.249005065524194</v>
      </c>
      <c r="P98">
        <v>59.910261663330296</v>
      </c>
      <c r="Q98">
        <v>1.9204929095354524</v>
      </c>
      <c r="R98">
        <v>5.5607374552818083</v>
      </c>
      <c r="S98">
        <v>3.7011936319104271</v>
      </c>
      <c r="T98">
        <v>0</v>
      </c>
      <c r="U98">
        <v>318.57842096985934</v>
      </c>
      <c r="V98">
        <v>2.8906139681620839</v>
      </c>
      <c r="W98">
        <v>6.7379850646368853</v>
      </c>
      <c r="X98">
        <v>36.068305910976299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0.4705670862042089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13.340577089204098</v>
      </c>
      <c r="AL98">
        <v>0.56812641841652334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0.80973906920289851</v>
      </c>
      <c r="AS98">
        <v>1.1183293345227476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610.51735560756208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2.718787709787668</v>
      </c>
      <c r="L99">
        <f t="shared" si="2"/>
        <v>0.74183260032013343</v>
      </c>
      <c r="M99">
        <f t="shared" si="2"/>
        <v>0</v>
      </c>
      <c r="N99">
        <f t="shared" si="2"/>
        <v>0.69316645511809039</v>
      </c>
      <c r="O99">
        <f t="shared" si="2"/>
        <v>0.58198710926248587</v>
      </c>
      <c r="P99">
        <f t="shared" si="2"/>
        <v>1.4378462799199261</v>
      </c>
      <c r="Q99">
        <f t="shared" si="2"/>
        <v>4.6288961089933911E-2</v>
      </c>
      <c r="R99">
        <f t="shared" si="2"/>
        <v>0.19688954642565865</v>
      </c>
      <c r="S99">
        <f t="shared" si="2"/>
        <v>0.12141693675606872</v>
      </c>
      <c r="T99">
        <f t="shared" si="2"/>
        <v>0</v>
      </c>
      <c r="U99">
        <f t="shared" si="2"/>
        <v>7.6458821032766071</v>
      </c>
      <c r="V99">
        <f t="shared" si="2"/>
        <v>0.10807649312125552</v>
      </c>
      <c r="W99">
        <f t="shared" si="2"/>
        <v>0.24350825409329588</v>
      </c>
      <c r="X99">
        <f t="shared" si="2"/>
        <v>0.77839779309592794</v>
      </c>
      <c r="Y99">
        <f t="shared" si="2"/>
        <v>0</v>
      </c>
      <c r="Z99">
        <f t="shared" si="2"/>
        <v>1.3820825037999996E-2</v>
      </c>
      <c r="AA99">
        <f t="shared" si="2"/>
        <v>2.3170605465482892E-2</v>
      </c>
      <c r="AB99">
        <f t="shared" si="2"/>
        <v>2.6575220718117049E-2</v>
      </c>
      <c r="AC99">
        <f t="shared" si="2"/>
        <v>0</v>
      </c>
      <c r="AD99">
        <f t="shared" si="2"/>
        <v>2.0177090891748677E-2</v>
      </c>
      <c r="AE99">
        <f t="shared" si="2"/>
        <v>6.0748319973928253E-2</v>
      </c>
      <c r="AF99">
        <f t="shared" si="2"/>
        <v>0</v>
      </c>
      <c r="AG99">
        <f t="shared" si="2"/>
        <v>0</v>
      </c>
      <c r="AH99">
        <f t="shared" si="2"/>
        <v>0.12734909188249738</v>
      </c>
      <c r="AI99">
        <f t="shared" si="2"/>
        <v>0</v>
      </c>
      <c r="AJ99">
        <f t="shared" si="2"/>
        <v>0</v>
      </c>
      <c r="AK99">
        <f t="shared" si="2"/>
        <v>0.32017385014089822</v>
      </c>
      <c r="AL99">
        <f t="shared" si="2"/>
        <v>4.7807844572999088E-2</v>
      </c>
      <c r="AM99">
        <f t="shared" si="2"/>
        <v>1.1733627662978249E-2</v>
      </c>
      <c r="AN99">
        <f t="shared" si="2"/>
        <v>0</v>
      </c>
      <c r="AO99">
        <f t="shared" si="2"/>
        <v>0</v>
      </c>
      <c r="AP99">
        <f t="shared" si="2"/>
        <v>2.1920686348503738E-3</v>
      </c>
      <c r="AQ99">
        <f t="shared" si="2"/>
        <v>0</v>
      </c>
      <c r="AR99">
        <f t="shared" si="2"/>
        <v>4.5007999623188369E-2</v>
      </c>
      <c r="AS99">
        <f t="shared" si="2"/>
        <v>4.1970243622881272E-2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16.054807030494633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19"/>
      <c r="AS2" s="165"/>
      <c r="AT2" s="165"/>
      <c r="AU2" s="165"/>
      <c r="AV2" s="165"/>
      <c r="AW2" s="165"/>
      <c r="AX2" s="165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4.9200120724493193</v>
      </c>
      <c r="L3">
        <v>205.03699497392128</v>
      </c>
      <c r="M3">
        <v>27.170429916365428</v>
      </c>
      <c r="N3">
        <v>34.882880687392053</v>
      </c>
      <c r="O3">
        <v>0</v>
      </c>
      <c r="P3">
        <v>37.090161994540495</v>
      </c>
      <c r="Q3">
        <v>1.7697960977080822</v>
      </c>
      <c r="R3">
        <v>6.879826650144568</v>
      </c>
      <c r="S3">
        <v>4.2806245864156018</v>
      </c>
      <c r="T3">
        <v>0</v>
      </c>
      <c r="U3">
        <v>24.739877377093098</v>
      </c>
      <c r="V3">
        <v>3.3699695573622406</v>
      </c>
      <c r="W3">
        <v>7.5291052656855157</v>
      </c>
      <c r="X3">
        <v>28.558753606015038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0.56831913203429474</v>
      </c>
      <c r="AF3">
        <v>2.6206783772819473</v>
      </c>
      <c r="AG3">
        <v>12.868639175600002</v>
      </c>
      <c r="AH3">
        <v>0</v>
      </c>
      <c r="AI3">
        <v>0</v>
      </c>
      <c r="AJ3">
        <v>0</v>
      </c>
      <c r="AK3">
        <v>16.113827678644601</v>
      </c>
      <c r="AL3">
        <v>0</v>
      </c>
      <c r="AM3">
        <v>0</v>
      </c>
      <c r="AN3">
        <v>0.791825</v>
      </c>
      <c r="AO3">
        <v>0</v>
      </c>
      <c r="AP3">
        <v>0.52962625360397675</v>
      </c>
      <c r="AQ3">
        <v>0</v>
      </c>
      <c r="AR3">
        <v>1.6301631000000001</v>
      </c>
      <c r="AS3">
        <v>7.3096763164585195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428.66118781871609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4.9200120724493193</v>
      </c>
      <c r="L4">
        <v>205.03699497392128</v>
      </c>
      <c r="M4">
        <v>27.170429916365428</v>
      </c>
      <c r="N4">
        <v>34.882880687392053</v>
      </c>
      <c r="O4">
        <v>0</v>
      </c>
      <c r="P4">
        <v>37.090161994540495</v>
      </c>
      <c r="Q4">
        <v>1.7697960977080822</v>
      </c>
      <c r="R4">
        <v>6.879826650144568</v>
      </c>
      <c r="S4">
        <v>4.2806245864156018</v>
      </c>
      <c r="T4">
        <v>0</v>
      </c>
      <c r="U4">
        <v>24.739877377093098</v>
      </c>
      <c r="V4">
        <v>3.3699695573622406</v>
      </c>
      <c r="W4">
        <v>7.5291052656855157</v>
      </c>
      <c r="X4">
        <v>23.959183603196756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0.56831913203429474</v>
      </c>
      <c r="AF4">
        <v>2.6206783772819473</v>
      </c>
      <c r="AG4">
        <v>12.868639175600002</v>
      </c>
      <c r="AH4">
        <v>0</v>
      </c>
      <c r="AI4">
        <v>0</v>
      </c>
      <c r="AJ4">
        <v>0</v>
      </c>
      <c r="AK4">
        <v>16.113827678644601</v>
      </c>
      <c r="AL4">
        <v>0</v>
      </c>
      <c r="AM4">
        <v>0</v>
      </c>
      <c r="AN4">
        <v>0.791825</v>
      </c>
      <c r="AO4">
        <v>0</v>
      </c>
      <c r="AP4">
        <v>0.52962625360397675</v>
      </c>
      <c r="AQ4">
        <v>0</v>
      </c>
      <c r="AR4">
        <v>11.4111417</v>
      </c>
      <c r="AS4">
        <v>7.3096763164585195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433.84259641589779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4.9200120724493193</v>
      </c>
      <c r="L5">
        <v>205.03699497392128</v>
      </c>
      <c r="M5">
        <v>27.170429916365428</v>
      </c>
      <c r="N5">
        <v>34.882880687392053</v>
      </c>
      <c r="O5">
        <v>0</v>
      </c>
      <c r="P5">
        <v>37.090161994540495</v>
      </c>
      <c r="Q5">
        <v>1.7697960977080822</v>
      </c>
      <c r="R5">
        <v>6.879826650144568</v>
      </c>
      <c r="S5">
        <v>4.2806245864156018</v>
      </c>
      <c r="T5">
        <v>0</v>
      </c>
      <c r="U5">
        <v>24.739877377093098</v>
      </c>
      <c r="V5">
        <v>3.3699695573622406</v>
      </c>
      <c r="W5">
        <v>7.5291052656855157</v>
      </c>
      <c r="X5">
        <v>23.959183603196756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0.56831913203429474</v>
      </c>
      <c r="AF5">
        <v>2.6206783772819473</v>
      </c>
      <c r="AG5">
        <v>12.868639175600002</v>
      </c>
      <c r="AH5">
        <v>0</v>
      </c>
      <c r="AI5">
        <v>0</v>
      </c>
      <c r="AJ5">
        <v>0</v>
      </c>
      <c r="AK5">
        <v>16.113827678644601</v>
      </c>
      <c r="AL5">
        <v>0</v>
      </c>
      <c r="AM5">
        <v>0</v>
      </c>
      <c r="AN5">
        <v>0.791825</v>
      </c>
      <c r="AO5">
        <v>0</v>
      </c>
      <c r="AP5">
        <v>0.52962625360397675</v>
      </c>
      <c r="AQ5">
        <v>0</v>
      </c>
      <c r="AR5">
        <v>11.4111417</v>
      </c>
      <c r="AS5">
        <v>7.3096763164585195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433.84259641589779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4.9200120724493193</v>
      </c>
      <c r="L6">
        <v>205.03699497392128</v>
      </c>
      <c r="M6">
        <v>27.170429916365428</v>
      </c>
      <c r="N6">
        <v>34.882880687392053</v>
      </c>
      <c r="O6">
        <v>0</v>
      </c>
      <c r="P6">
        <v>37.090161994540495</v>
      </c>
      <c r="Q6">
        <v>1.7697960977080822</v>
      </c>
      <c r="R6">
        <v>6.879826650144568</v>
      </c>
      <c r="S6">
        <v>4.2806245864156018</v>
      </c>
      <c r="T6">
        <v>0</v>
      </c>
      <c r="U6">
        <v>24.739877377093098</v>
      </c>
      <c r="V6">
        <v>3.3699695573622406</v>
      </c>
      <c r="W6">
        <v>7.5291052656855157</v>
      </c>
      <c r="X6">
        <v>23.959183603196756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0.56831913203429474</v>
      </c>
      <c r="AF6">
        <v>2.6206783772819473</v>
      </c>
      <c r="AG6">
        <v>12.868639175600002</v>
      </c>
      <c r="AH6">
        <v>0</v>
      </c>
      <c r="AI6">
        <v>0</v>
      </c>
      <c r="AJ6">
        <v>0</v>
      </c>
      <c r="AK6">
        <v>16.113827678644601</v>
      </c>
      <c r="AL6">
        <v>0</v>
      </c>
      <c r="AM6">
        <v>0</v>
      </c>
      <c r="AN6">
        <v>0.791825</v>
      </c>
      <c r="AO6">
        <v>0</v>
      </c>
      <c r="AP6">
        <v>0.52962625360397675</v>
      </c>
      <c r="AQ6">
        <v>0</v>
      </c>
      <c r="AR6">
        <v>1.3041306027173911</v>
      </c>
      <c r="AS6">
        <v>7.3096763164585195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423.73558531861522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4.9200120724493193</v>
      </c>
      <c r="L7">
        <v>205.03699497392128</v>
      </c>
      <c r="M7">
        <v>27.170429916365428</v>
      </c>
      <c r="N7">
        <v>34.882880687392053</v>
      </c>
      <c r="O7">
        <v>0</v>
      </c>
      <c r="P7">
        <v>37.090161994540495</v>
      </c>
      <c r="Q7">
        <v>1.7697960977080822</v>
      </c>
      <c r="R7">
        <v>6.879826650144568</v>
      </c>
      <c r="S7">
        <v>4.2806245864156018</v>
      </c>
      <c r="T7">
        <v>0</v>
      </c>
      <c r="U7">
        <v>24.739877377093098</v>
      </c>
      <c r="V7">
        <v>3.3699695573622406</v>
      </c>
      <c r="W7">
        <v>7.5291052656855157</v>
      </c>
      <c r="X7">
        <v>23.959183603196756</v>
      </c>
      <c r="Y7">
        <v>0</v>
      </c>
      <c r="Z7">
        <v>1.9258737954545455</v>
      </c>
      <c r="AA7">
        <v>0</v>
      </c>
      <c r="AB7">
        <v>0</v>
      </c>
      <c r="AC7">
        <v>0</v>
      </c>
      <c r="AD7">
        <v>0</v>
      </c>
      <c r="AE7">
        <v>0.56831913203429474</v>
      </c>
      <c r="AF7">
        <v>2.6206783772819473</v>
      </c>
      <c r="AG7">
        <v>12.868639175600002</v>
      </c>
      <c r="AH7">
        <v>0</v>
      </c>
      <c r="AI7">
        <v>0</v>
      </c>
      <c r="AJ7">
        <v>0</v>
      </c>
      <c r="AK7">
        <v>16.113827678644601</v>
      </c>
      <c r="AL7">
        <v>0</v>
      </c>
      <c r="AM7">
        <v>0</v>
      </c>
      <c r="AN7">
        <v>0.791825</v>
      </c>
      <c r="AO7">
        <v>0</v>
      </c>
      <c r="AP7">
        <v>0.52962625360397675</v>
      </c>
      <c r="AQ7">
        <v>0</v>
      </c>
      <c r="AR7">
        <v>0.65206530135869556</v>
      </c>
      <c r="AS7">
        <v>7.3096763164585195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425.00939381271104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4.9200120724493193</v>
      </c>
      <c r="L8">
        <v>205.03699497392128</v>
      </c>
      <c r="M8">
        <v>27.170429916365428</v>
      </c>
      <c r="N8">
        <v>34.882880687392053</v>
      </c>
      <c r="O8">
        <v>0</v>
      </c>
      <c r="P8">
        <v>37.090161994540495</v>
      </c>
      <c r="Q8">
        <v>1.7697960977080822</v>
      </c>
      <c r="R8">
        <v>6.879826650144568</v>
      </c>
      <c r="S8">
        <v>4.2806245864156018</v>
      </c>
      <c r="T8">
        <v>0</v>
      </c>
      <c r="U8">
        <v>24.739877377093098</v>
      </c>
      <c r="V8">
        <v>3.3699695573622406</v>
      </c>
      <c r="W8">
        <v>7.5291052656855157</v>
      </c>
      <c r="X8">
        <v>23.959183603196756</v>
      </c>
      <c r="Y8">
        <v>0</v>
      </c>
      <c r="Z8">
        <v>1.9258737954545455</v>
      </c>
      <c r="AA8">
        <v>0</v>
      </c>
      <c r="AB8">
        <v>0</v>
      </c>
      <c r="AC8">
        <v>0</v>
      </c>
      <c r="AD8">
        <v>0</v>
      </c>
      <c r="AE8">
        <v>0.56831913203429474</v>
      </c>
      <c r="AF8">
        <v>2.6206783772819473</v>
      </c>
      <c r="AG8">
        <v>12.868639175600002</v>
      </c>
      <c r="AH8">
        <v>0</v>
      </c>
      <c r="AI8">
        <v>0</v>
      </c>
      <c r="AJ8">
        <v>0</v>
      </c>
      <c r="AK8">
        <v>16.113827678644601</v>
      </c>
      <c r="AL8">
        <v>0</v>
      </c>
      <c r="AM8">
        <v>0</v>
      </c>
      <c r="AN8">
        <v>0.791825</v>
      </c>
      <c r="AO8">
        <v>0</v>
      </c>
      <c r="AP8">
        <v>0.52962625360397675</v>
      </c>
      <c r="AQ8">
        <v>0</v>
      </c>
      <c r="AR8">
        <v>0.65206530135869556</v>
      </c>
      <c r="AS8">
        <v>7.3096763164585195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425.00939381271104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4.9200120724493193</v>
      </c>
      <c r="L9">
        <v>205.03699497392128</v>
      </c>
      <c r="M9">
        <v>27.170429916365428</v>
      </c>
      <c r="N9">
        <v>34.882880687392053</v>
      </c>
      <c r="O9">
        <v>0</v>
      </c>
      <c r="P9">
        <v>37.090161994540495</v>
      </c>
      <c r="Q9">
        <v>1.7697960977080822</v>
      </c>
      <c r="R9">
        <v>6.879826650144568</v>
      </c>
      <c r="S9">
        <v>4.2806245864156018</v>
      </c>
      <c r="T9">
        <v>0</v>
      </c>
      <c r="U9">
        <v>24.739877377093098</v>
      </c>
      <c r="V9">
        <v>3.3699695573622406</v>
      </c>
      <c r="W9">
        <v>7.5291052656855157</v>
      </c>
      <c r="X9">
        <v>23.959183603196756</v>
      </c>
      <c r="Y9">
        <v>0</v>
      </c>
      <c r="Z9">
        <v>1.9258737954545455</v>
      </c>
      <c r="AA9">
        <v>0</v>
      </c>
      <c r="AB9">
        <v>0</v>
      </c>
      <c r="AC9">
        <v>0</v>
      </c>
      <c r="AD9">
        <v>0</v>
      </c>
      <c r="AE9">
        <v>0.56831913203429474</v>
      </c>
      <c r="AF9">
        <v>2.6206783772819473</v>
      </c>
      <c r="AG9">
        <v>12.868639175600002</v>
      </c>
      <c r="AH9">
        <v>0</v>
      </c>
      <c r="AI9">
        <v>0</v>
      </c>
      <c r="AJ9">
        <v>0</v>
      </c>
      <c r="AK9">
        <v>16.113827678644601</v>
      </c>
      <c r="AL9">
        <v>0</v>
      </c>
      <c r="AM9">
        <v>0</v>
      </c>
      <c r="AN9">
        <v>0.791825</v>
      </c>
      <c r="AO9">
        <v>0</v>
      </c>
      <c r="AP9">
        <v>0</v>
      </c>
      <c r="AQ9">
        <v>0</v>
      </c>
      <c r="AR9">
        <v>0.65206530135869556</v>
      </c>
      <c r="AS9">
        <v>1.3904274718257508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418.56051871447431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4.9200120724493193</v>
      </c>
      <c r="L10">
        <v>205.03699497392128</v>
      </c>
      <c r="M10">
        <v>27.170429916365428</v>
      </c>
      <c r="N10">
        <v>34.882880687392053</v>
      </c>
      <c r="O10">
        <v>0</v>
      </c>
      <c r="P10">
        <v>37.090161994540495</v>
      </c>
      <c r="Q10">
        <v>1.7697960977080822</v>
      </c>
      <c r="R10">
        <v>6.879826650144568</v>
      </c>
      <c r="S10">
        <v>4.2806245864156018</v>
      </c>
      <c r="T10">
        <v>0</v>
      </c>
      <c r="U10">
        <v>24.739877377093098</v>
      </c>
      <c r="V10">
        <v>3.3699695573622406</v>
      </c>
      <c r="W10">
        <v>7.5291052656855157</v>
      </c>
      <c r="X10">
        <v>23.959183603196756</v>
      </c>
      <c r="Y10">
        <v>0</v>
      </c>
      <c r="Z10">
        <v>1.9258737954545455</v>
      </c>
      <c r="AA10">
        <v>0</v>
      </c>
      <c r="AB10">
        <v>0</v>
      </c>
      <c r="AC10">
        <v>0</v>
      </c>
      <c r="AD10">
        <v>0</v>
      </c>
      <c r="AE10">
        <v>0.56831913203429474</v>
      </c>
      <c r="AF10">
        <v>2.6206783772819473</v>
      </c>
      <c r="AG10">
        <v>12.868639175600002</v>
      </c>
      <c r="AH10">
        <v>0</v>
      </c>
      <c r="AI10">
        <v>0</v>
      </c>
      <c r="AJ10">
        <v>0</v>
      </c>
      <c r="AK10">
        <v>16.113827678644601</v>
      </c>
      <c r="AL10">
        <v>0</v>
      </c>
      <c r="AM10">
        <v>0</v>
      </c>
      <c r="AN10">
        <v>0.791825</v>
      </c>
      <c r="AO10">
        <v>0</v>
      </c>
      <c r="AP10">
        <v>0</v>
      </c>
      <c r="AQ10">
        <v>0</v>
      </c>
      <c r="AR10">
        <v>0.65206530135869556</v>
      </c>
      <c r="AS10">
        <v>1.3904274718257508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418.56051871447431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4.9200120724493193</v>
      </c>
      <c r="L11">
        <v>205.03699497392128</v>
      </c>
      <c r="M11">
        <v>27.170429916365428</v>
      </c>
      <c r="N11">
        <v>34.882880687392053</v>
      </c>
      <c r="O11">
        <v>0</v>
      </c>
      <c r="P11">
        <v>37.090161994540495</v>
      </c>
      <c r="Q11">
        <v>1.7697960977080822</v>
      </c>
      <c r="R11">
        <v>6.879826650144568</v>
      </c>
      <c r="S11">
        <v>4.2806245864156018</v>
      </c>
      <c r="T11">
        <v>0</v>
      </c>
      <c r="U11">
        <v>24.739877377093098</v>
      </c>
      <c r="V11">
        <v>3.3699695573622406</v>
      </c>
      <c r="W11">
        <v>7.5291052656855157</v>
      </c>
      <c r="X11">
        <v>23.959183603196756</v>
      </c>
      <c r="Y11">
        <v>0</v>
      </c>
      <c r="Z11">
        <v>1.9258737954545455</v>
      </c>
      <c r="AA11">
        <v>0</v>
      </c>
      <c r="AB11">
        <v>0</v>
      </c>
      <c r="AC11">
        <v>0</v>
      </c>
      <c r="AD11">
        <v>0</v>
      </c>
      <c r="AE11">
        <v>0.56831913203429474</v>
      </c>
      <c r="AF11">
        <v>2.6206783772819473</v>
      </c>
      <c r="AG11">
        <v>12.868639175600002</v>
      </c>
      <c r="AH11">
        <v>0</v>
      </c>
      <c r="AI11">
        <v>0</v>
      </c>
      <c r="AJ11">
        <v>0</v>
      </c>
      <c r="AK11">
        <v>16.113827678644601</v>
      </c>
      <c r="AL11">
        <v>0</v>
      </c>
      <c r="AM11">
        <v>0</v>
      </c>
      <c r="AN11">
        <v>0.791825</v>
      </c>
      <c r="AO11">
        <v>0</v>
      </c>
      <c r="AP11">
        <v>0</v>
      </c>
      <c r="AQ11">
        <v>0</v>
      </c>
      <c r="AR11">
        <v>0.65206530135869556</v>
      </c>
      <c r="AS11">
        <v>1.3904274718257508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418.56051871447431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4.9200120724493193</v>
      </c>
      <c r="L12">
        <v>205.03699497392128</v>
      </c>
      <c r="M12">
        <v>27.170429916365428</v>
      </c>
      <c r="N12">
        <v>34.882880687392053</v>
      </c>
      <c r="O12">
        <v>0</v>
      </c>
      <c r="P12">
        <v>37.090161994540495</v>
      </c>
      <c r="Q12">
        <v>1.7697960977080822</v>
      </c>
      <c r="R12">
        <v>6.879826650144568</v>
      </c>
      <c r="S12">
        <v>4.2806245864156018</v>
      </c>
      <c r="T12">
        <v>0</v>
      </c>
      <c r="U12">
        <v>24.739877377093098</v>
      </c>
      <c r="V12">
        <v>3.3699695573622406</v>
      </c>
      <c r="W12">
        <v>7.5291052656855157</v>
      </c>
      <c r="X12">
        <v>23.959183603196756</v>
      </c>
      <c r="Y12">
        <v>0</v>
      </c>
      <c r="Z12">
        <v>1.9258737954545455</v>
      </c>
      <c r="AA12">
        <v>0</v>
      </c>
      <c r="AB12">
        <v>0</v>
      </c>
      <c r="AC12">
        <v>0</v>
      </c>
      <c r="AD12">
        <v>0</v>
      </c>
      <c r="AE12">
        <v>0.56831913203429474</v>
      </c>
      <c r="AF12">
        <v>2.6206783772819473</v>
      </c>
      <c r="AG12">
        <v>12.868639175600002</v>
      </c>
      <c r="AH12">
        <v>0</v>
      </c>
      <c r="AI12">
        <v>0</v>
      </c>
      <c r="AJ12">
        <v>0</v>
      </c>
      <c r="AK12">
        <v>16.113827678644601</v>
      </c>
      <c r="AL12">
        <v>0</v>
      </c>
      <c r="AM12">
        <v>0</v>
      </c>
      <c r="AN12">
        <v>0.791825</v>
      </c>
      <c r="AO12">
        <v>0</v>
      </c>
      <c r="AP12">
        <v>0</v>
      </c>
      <c r="AQ12">
        <v>0</v>
      </c>
      <c r="AR12">
        <v>0.65206530135869556</v>
      </c>
      <c r="AS12">
        <v>1.3904274718257508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418.56051871447431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4.9200120724493193</v>
      </c>
      <c r="L13">
        <v>205.03699497392128</v>
      </c>
      <c r="M13">
        <v>27.170429916365428</v>
      </c>
      <c r="N13">
        <v>34.882880687392053</v>
      </c>
      <c r="O13">
        <v>0</v>
      </c>
      <c r="P13">
        <v>37.090161994540495</v>
      </c>
      <c r="Q13">
        <v>1.7697960977080822</v>
      </c>
      <c r="R13">
        <v>6.879826650144568</v>
      </c>
      <c r="S13">
        <v>4.2806245864156018</v>
      </c>
      <c r="T13">
        <v>0</v>
      </c>
      <c r="U13">
        <v>24.739877377093098</v>
      </c>
      <c r="V13">
        <v>3.3699695573622406</v>
      </c>
      <c r="W13">
        <v>7.5291052656855157</v>
      </c>
      <c r="X13">
        <v>23.959183603196756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0.56831913203429474</v>
      </c>
      <c r="AF13">
        <v>2.6206783772819473</v>
      </c>
      <c r="AG13">
        <v>12.868639175600002</v>
      </c>
      <c r="AH13">
        <v>0</v>
      </c>
      <c r="AI13">
        <v>0</v>
      </c>
      <c r="AJ13">
        <v>0</v>
      </c>
      <c r="AK13">
        <v>16.113827678644601</v>
      </c>
      <c r="AL13">
        <v>0</v>
      </c>
      <c r="AM13">
        <v>0</v>
      </c>
      <c r="AN13">
        <v>0.791825</v>
      </c>
      <c r="AO13">
        <v>0</v>
      </c>
      <c r="AP13">
        <v>0</v>
      </c>
      <c r="AQ13">
        <v>0</v>
      </c>
      <c r="AR13">
        <v>0.65206530135869556</v>
      </c>
      <c r="AS13">
        <v>1.3904274718257508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416.63464491901976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4.9200120724493193</v>
      </c>
      <c r="L14">
        <v>205.03699497392128</v>
      </c>
      <c r="M14">
        <v>27.170429916365428</v>
      </c>
      <c r="N14">
        <v>34.882880687392053</v>
      </c>
      <c r="O14">
        <v>0</v>
      </c>
      <c r="P14">
        <v>37.090161994540495</v>
      </c>
      <c r="Q14">
        <v>1.7697960977080822</v>
      </c>
      <c r="R14">
        <v>6.879826650144568</v>
      </c>
      <c r="S14">
        <v>4.2806245864156018</v>
      </c>
      <c r="T14">
        <v>0</v>
      </c>
      <c r="U14">
        <v>24.739877377093098</v>
      </c>
      <c r="V14">
        <v>3.3699695573622406</v>
      </c>
      <c r="W14">
        <v>7.5291052656855157</v>
      </c>
      <c r="X14">
        <v>23.959183603196756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0.56831913203429474</v>
      </c>
      <c r="AF14">
        <v>2.6206783772819473</v>
      </c>
      <c r="AG14">
        <v>12.868639175600002</v>
      </c>
      <c r="AH14">
        <v>0</v>
      </c>
      <c r="AI14">
        <v>0</v>
      </c>
      <c r="AJ14">
        <v>0</v>
      </c>
      <c r="AK14">
        <v>16.113827678644601</v>
      </c>
      <c r="AL14">
        <v>0</v>
      </c>
      <c r="AM14">
        <v>0</v>
      </c>
      <c r="AN14">
        <v>0.791825</v>
      </c>
      <c r="AO14">
        <v>0</v>
      </c>
      <c r="AP14">
        <v>0</v>
      </c>
      <c r="AQ14">
        <v>0</v>
      </c>
      <c r="AR14">
        <v>0.65206530135869556</v>
      </c>
      <c r="AS14">
        <v>1.3904274718257508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416.63464491901976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4.9200120724493193</v>
      </c>
      <c r="L15">
        <v>205.03699497392128</v>
      </c>
      <c r="M15">
        <v>27.170429916365428</v>
      </c>
      <c r="N15">
        <v>34.882880687392053</v>
      </c>
      <c r="O15">
        <v>0</v>
      </c>
      <c r="P15">
        <v>37.090161994540495</v>
      </c>
      <c r="Q15">
        <v>1.7697960977080822</v>
      </c>
      <c r="R15">
        <v>6.879826650144568</v>
      </c>
      <c r="S15">
        <v>4.2806245864156018</v>
      </c>
      <c r="T15">
        <v>0</v>
      </c>
      <c r="U15">
        <v>24.739877377093098</v>
      </c>
      <c r="V15">
        <v>3.3699695573622406</v>
      </c>
      <c r="W15">
        <v>7.5291052656855157</v>
      </c>
      <c r="X15">
        <v>23.959183603196756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0.56831913203429474</v>
      </c>
      <c r="AF15">
        <v>2.6206783772819473</v>
      </c>
      <c r="AG15">
        <v>12.868639175600002</v>
      </c>
      <c r="AH15">
        <v>0</v>
      </c>
      <c r="AI15">
        <v>0</v>
      </c>
      <c r="AJ15">
        <v>0</v>
      </c>
      <c r="AK15">
        <v>16.113827678644601</v>
      </c>
      <c r="AL15">
        <v>0</v>
      </c>
      <c r="AM15">
        <v>0</v>
      </c>
      <c r="AN15">
        <v>0.791825</v>
      </c>
      <c r="AO15">
        <v>0</v>
      </c>
      <c r="AP15">
        <v>0</v>
      </c>
      <c r="AQ15">
        <v>0</v>
      </c>
      <c r="AR15">
        <v>0.65206530135869556</v>
      </c>
      <c r="AS15">
        <v>1.3904274718257508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416.63464491901976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4.9200120724493193</v>
      </c>
      <c r="L16">
        <v>205.03699497392128</v>
      </c>
      <c r="M16">
        <v>27.170429916365428</v>
      </c>
      <c r="N16">
        <v>34.882880687392053</v>
      </c>
      <c r="O16">
        <v>0</v>
      </c>
      <c r="P16">
        <v>37.090161994540495</v>
      </c>
      <c r="Q16">
        <v>1.7697960977080822</v>
      </c>
      <c r="R16">
        <v>6.879826650144568</v>
      </c>
      <c r="S16">
        <v>4.2806245864156018</v>
      </c>
      <c r="T16">
        <v>0</v>
      </c>
      <c r="U16">
        <v>24.739877377093098</v>
      </c>
      <c r="V16">
        <v>3.3699695573622406</v>
      </c>
      <c r="W16">
        <v>7.5291052656855157</v>
      </c>
      <c r="X16">
        <v>23.959183603196756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0.56831913203429474</v>
      </c>
      <c r="AF16">
        <v>2.6206783772819473</v>
      </c>
      <c r="AG16">
        <v>12.868639175600002</v>
      </c>
      <c r="AH16">
        <v>0</v>
      </c>
      <c r="AI16">
        <v>0</v>
      </c>
      <c r="AJ16">
        <v>0</v>
      </c>
      <c r="AK16">
        <v>16.113827678644601</v>
      </c>
      <c r="AL16">
        <v>0</v>
      </c>
      <c r="AM16">
        <v>0</v>
      </c>
      <c r="AN16">
        <v>0.791825</v>
      </c>
      <c r="AO16">
        <v>0</v>
      </c>
      <c r="AP16">
        <v>0</v>
      </c>
      <c r="AQ16">
        <v>0</v>
      </c>
      <c r="AR16">
        <v>0.65206530135869556</v>
      </c>
      <c r="AS16">
        <v>1.3904274718257508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416.63464491901976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4.9200120724493193</v>
      </c>
      <c r="L17">
        <v>205.03699497392128</v>
      </c>
      <c r="M17">
        <v>27.170429916365428</v>
      </c>
      <c r="N17">
        <v>34.882880687392053</v>
      </c>
      <c r="O17">
        <v>0</v>
      </c>
      <c r="P17">
        <v>37.090161994540495</v>
      </c>
      <c r="Q17">
        <v>1.7697960977080822</v>
      </c>
      <c r="R17">
        <v>6.879826650144568</v>
      </c>
      <c r="S17">
        <v>4.2806245864156018</v>
      </c>
      <c r="T17">
        <v>0</v>
      </c>
      <c r="U17">
        <v>24.739877377093098</v>
      </c>
      <c r="V17">
        <v>3.3699695573622406</v>
      </c>
      <c r="W17">
        <v>7.5291052656855157</v>
      </c>
      <c r="X17">
        <v>23.959183603196756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0.56831913203429474</v>
      </c>
      <c r="AF17">
        <v>2.6206783772819473</v>
      </c>
      <c r="AG17">
        <v>12.868639175600002</v>
      </c>
      <c r="AH17">
        <v>0</v>
      </c>
      <c r="AI17">
        <v>0</v>
      </c>
      <c r="AJ17">
        <v>0</v>
      </c>
      <c r="AK17">
        <v>16.113827678644601</v>
      </c>
      <c r="AL17">
        <v>0</v>
      </c>
      <c r="AM17">
        <v>0</v>
      </c>
      <c r="AN17">
        <v>0.791825</v>
      </c>
      <c r="AO17">
        <v>0</v>
      </c>
      <c r="AP17">
        <v>0</v>
      </c>
      <c r="AQ17">
        <v>0</v>
      </c>
      <c r="AR17">
        <v>0.81508155000000004</v>
      </c>
      <c r="AS17">
        <v>1.3904274718257508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416.79766116766109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4.9200120724493193</v>
      </c>
      <c r="L18">
        <v>205.03699497392128</v>
      </c>
      <c r="M18">
        <v>27.170429916365428</v>
      </c>
      <c r="N18">
        <v>34.882880687392053</v>
      </c>
      <c r="O18">
        <v>0</v>
      </c>
      <c r="P18">
        <v>37.090161994540495</v>
      </c>
      <c r="Q18">
        <v>1.7697960977080822</v>
      </c>
      <c r="R18">
        <v>6.879826650144568</v>
      </c>
      <c r="S18">
        <v>4.2806245864156018</v>
      </c>
      <c r="T18">
        <v>0</v>
      </c>
      <c r="U18">
        <v>24.739877377093098</v>
      </c>
      <c r="V18">
        <v>3.3699695573622406</v>
      </c>
      <c r="W18">
        <v>7.5291052656855157</v>
      </c>
      <c r="X18">
        <v>23.959183603196756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0.56831913203429474</v>
      </c>
      <c r="AF18">
        <v>2.6206783772819473</v>
      </c>
      <c r="AG18">
        <v>12.868639175600002</v>
      </c>
      <c r="AH18">
        <v>0</v>
      </c>
      <c r="AI18">
        <v>0</v>
      </c>
      <c r="AJ18">
        <v>0</v>
      </c>
      <c r="AK18">
        <v>16.113827678644601</v>
      </c>
      <c r="AL18">
        <v>0</v>
      </c>
      <c r="AM18">
        <v>0</v>
      </c>
      <c r="AN18">
        <v>0.791825</v>
      </c>
      <c r="AO18">
        <v>0</v>
      </c>
      <c r="AP18">
        <v>0</v>
      </c>
      <c r="AQ18">
        <v>0</v>
      </c>
      <c r="AR18">
        <v>0.81508155000000004</v>
      </c>
      <c r="AS18">
        <v>1.3904274718257508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416.79766116766109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4.9200120724493193</v>
      </c>
      <c r="L19">
        <v>205.03699497392128</v>
      </c>
      <c r="M19">
        <v>27.170429916365428</v>
      </c>
      <c r="N19">
        <v>34.882880687392053</v>
      </c>
      <c r="O19">
        <v>0</v>
      </c>
      <c r="P19">
        <v>37.090161994540495</v>
      </c>
      <c r="Q19">
        <v>1.7697960977080822</v>
      </c>
      <c r="R19">
        <v>6.879826650144568</v>
      </c>
      <c r="S19">
        <v>4.2806245864156018</v>
      </c>
      <c r="T19">
        <v>0</v>
      </c>
      <c r="U19">
        <v>24.739877377093098</v>
      </c>
      <c r="V19">
        <v>3.3699695573622406</v>
      </c>
      <c r="W19">
        <v>7.5291052656855157</v>
      </c>
      <c r="X19">
        <v>23.959183603196756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4.8663265197194088</v>
      </c>
      <c r="AF19">
        <v>2.6206783772819473</v>
      </c>
      <c r="AG19">
        <v>12.868639175600002</v>
      </c>
      <c r="AH19">
        <v>0</v>
      </c>
      <c r="AI19">
        <v>0</v>
      </c>
      <c r="AJ19">
        <v>0</v>
      </c>
      <c r="AK19">
        <v>16.113827678644601</v>
      </c>
      <c r="AL19">
        <v>0</v>
      </c>
      <c r="AM19">
        <v>0</v>
      </c>
      <c r="AN19">
        <v>0.791825</v>
      </c>
      <c r="AO19">
        <v>0</v>
      </c>
      <c r="AP19">
        <v>0</v>
      </c>
      <c r="AQ19">
        <v>0</v>
      </c>
      <c r="AR19">
        <v>0.81508155000000004</v>
      </c>
      <c r="AS19">
        <v>1.3904274718257508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421.09566855534621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4.9200120724493193</v>
      </c>
      <c r="L20">
        <v>205.03699497392128</v>
      </c>
      <c r="M20">
        <v>27.170429916365428</v>
      </c>
      <c r="N20">
        <v>34.882880687392053</v>
      </c>
      <c r="O20">
        <v>0</v>
      </c>
      <c r="P20">
        <v>37.090161994540495</v>
      </c>
      <c r="Q20">
        <v>1.7697960977080822</v>
      </c>
      <c r="R20">
        <v>6.879826650144568</v>
      </c>
      <c r="S20">
        <v>4.2806245864156018</v>
      </c>
      <c r="T20">
        <v>0</v>
      </c>
      <c r="U20">
        <v>24.739877377093098</v>
      </c>
      <c r="V20">
        <v>3.3699695573622406</v>
      </c>
      <c r="W20">
        <v>7.5291052656855157</v>
      </c>
      <c r="X20">
        <v>23.959183603196756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4.8663265197194088</v>
      </c>
      <c r="AF20">
        <v>2.6206783772819473</v>
      </c>
      <c r="AG20">
        <v>12.868639175600002</v>
      </c>
      <c r="AH20">
        <v>0</v>
      </c>
      <c r="AI20">
        <v>0</v>
      </c>
      <c r="AJ20">
        <v>0</v>
      </c>
      <c r="AK20">
        <v>16.113827678644601</v>
      </c>
      <c r="AL20">
        <v>0</v>
      </c>
      <c r="AM20">
        <v>0</v>
      </c>
      <c r="AN20">
        <v>0.791825</v>
      </c>
      <c r="AO20">
        <v>0</v>
      </c>
      <c r="AP20">
        <v>0</v>
      </c>
      <c r="AQ20">
        <v>4.1865880499999992</v>
      </c>
      <c r="AR20">
        <v>0.81508155000000004</v>
      </c>
      <c r="AS20">
        <v>1.3904274718257508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425.28225660534622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4.9200120724493193</v>
      </c>
      <c r="L21">
        <v>205.03699497392128</v>
      </c>
      <c r="M21">
        <v>27.170429916365428</v>
      </c>
      <c r="N21">
        <v>34.882880687392053</v>
      </c>
      <c r="O21">
        <v>0</v>
      </c>
      <c r="P21">
        <v>37.090161994540495</v>
      </c>
      <c r="Q21">
        <v>1.7697960977080822</v>
      </c>
      <c r="R21">
        <v>6.879826650144568</v>
      </c>
      <c r="S21">
        <v>4.2806245864156018</v>
      </c>
      <c r="T21">
        <v>0</v>
      </c>
      <c r="U21">
        <v>24.739877377093098</v>
      </c>
      <c r="V21">
        <v>3.3699695573622406</v>
      </c>
      <c r="W21">
        <v>7.5291052656855157</v>
      </c>
      <c r="X21">
        <v>23.959183603196756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4.8663265197194088</v>
      </c>
      <c r="AF21">
        <v>2.6206783772819473</v>
      </c>
      <c r="AG21">
        <v>12.868639175600002</v>
      </c>
      <c r="AH21">
        <v>0</v>
      </c>
      <c r="AI21">
        <v>0</v>
      </c>
      <c r="AJ21">
        <v>0</v>
      </c>
      <c r="AK21">
        <v>16.113827678644601</v>
      </c>
      <c r="AL21">
        <v>0</v>
      </c>
      <c r="AM21">
        <v>0</v>
      </c>
      <c r="AN21">
        <v>0.791825</v>
      </c>
      <c r="AO21">
        <v>0</v>
      </c>
      <c r="AP21">
        <v>0</v>
      </c>
      <c r="AQ21">
        <v>4.1865880499999992</v>
      </c>
      <c r="AR21">
        <v>0.65206530135869556</v>
      </c>
      <c r="AS21">
        <v>1.3904274718257508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425.11924035670489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4.9200120724493193</v>
      </c>
      <c r="L22">
        <v>205.03699497392128</v>
      </c>
      <c r="M22">
        <v>27.170429916365428</v>
      </c>
      <c r="N22">
        <v>34.882880687392053</v>
      </c>
      <c r="O22">
        <v>0</v>
      </c>
      <c r="P22">
        <v>37.090161994540495</v>
      </c>
      <c r="Q22">
        <v>1.7697960977080822</v>
      </c>
      <c r="R22">
        <v>6.879826650144568</v>
      </c>
      <c r="S22">
        <v>4.2806245864156018</v>
      </c>
      <c r="T22">
        <v>0</v>
      </c>
      <c r="U22">
        <v>24.739877377093098</v>
      </c>
      <c r="V22">
        <v>3.3699695573622406</v>
      </c>
      <c r="W22">
        <v>7.5291052656855157</v>
      </c>
      <c r="X22">
        <v>23.959183603196756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4.8663265197194088</v>
      </c>
      <c r="AF22">
        <v>2.6206783772819473</v>
      </c>
      <c r="AG22">
        <v>12.868639175600002</v>
      </c>
      <c r="AH22">
        <v>0</v>
      </c>
      <c r="AI22">
        <v>0</v>
      </c>
      <c r="AJ22">
        <v>0</v>
      </c>
      <c r="AK22">
        <v>16.113827678644601</v>
      </c>
      <c r="AL22">
        <v>0</v>
      </c>
      <c r="AM22">
        <v>0</v>
      </c>
      <c r="AN22">
        <v>0.791825</v>
      </c>
      <c r="AO22">
        <v>0</v>
      </c>
      <c r="AP22">
        <v>0</v>
      </c>
      <c r="AQ22">
        <v>4.1865880499999992</v>
      </c>
      <c r="AR22">
        <v>0.65206530135869556</v>
      </c>
      <c r="AS22">
        <v>1.3904274718257508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425.11924035670489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4.9200120724493193</v>
      </c>
      <c r="L23">
        <v>205.03699497392128</v>
      </c>
      <c r="M23">
        <v>27.170429916365428</v>
      </c>
      <c r="N23">
        <v>34.882880687392053</v>
      </c>
      <c r="O23">
        <v>0</v>
      </c>
      <c r="P23">
        <v>37.090161994540495</v>
      </c>
      <c r="Q23">
        <v>1.7697960977080822</v>
      </c>
      <c r="R23">
        <v>6.879826650144568</v>
      </c>
      <c r="S23">
        <v>4.2806245864156018</v>
      </c>
      <c r="T23">
        <v>0</v>
      </c>
      <c r="U23">
        <v>24.739877377093098</v>
      </c>
      <c r="V23">
        <v>3.3699695573622406</v>
      </c>
      <c r="W23">
        <v>7.5291052656855157</v>
      </c>
      <c r="X23">
        <v>23.959183603196756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4.8663265197194088</v>
      </c>
      <c r="AF23">
        <v>2.6206783772819473</v>
      </c>
      <c r="AG23">
        <v>12.868639175600002</v>
      </c>
      <c r="AH23">
        <v>0</v>
      </c>
      <c r="AI23">
        <v>0</v>
      </c>
      <c r="AJ23">
        <v>0</v>
      </c>
      <c r="AK23">
        <v>16.113827678644601</v>
      </c>
      <c r="AL23">
        <v>0</v>
      </c>
      <c r="AM23">
        <v>0</v>
      </c>
      <c r="AN23">
        <v>0.791825</v>
      </c>
      <c r="AO23">
        <v>0</v>
      </c>
      <c r="AP23">
        <v>0</v>
      </c>
      <c r="AQ23">
        <v>8.3731760999999985</v>
      </c>
      <c r="AR23">
        <v>0.65206530135869556</v>
      </c>
      <c r="AS23">
        <v>1.3904274718257508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429.3058284067049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4.9200106525255975</v>
      </c>
      <c r="L24">
        <v>205.03157776067718</v>
      </c>
      <c r="M24">
        <v>27.169754561878953</v>
      </c>
      <c r="N24">
        <v>34.882185751978902</v>
      </c>
      <c r="O24">
        <v>0</v>
      </c>
      <c r="P24">
        <v>37.090161994540495</v>
      </c>
      <c r="Q24">
        <v>2.8893609036381518</v>
      </c>
      <c r="R24">
        <v>12.521667411699777</v>
      </c>
      <c r="S24">
        <v>7.8003783684210521</v>
      </c>
      <c r="T24">
        <v>0</v>
      </c>
      <c r="U24">
        <v>24.739877377093098</v>
      </c>
      <c r="V24">
        <v>6.1214411909774444</v>
      </c>
      <c r="W24">
        <v>13.705014935989258</v>
      </c>
      <c r="X24">
        <v>43.317965402370206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4.8663265197194088</v>
      </c>
      <c r="AF24">
        <v>2.6206783772819473</v>
      </c>
      <c r="AG24">
        <v>12.868639175600002</v>
      </c>
      <c r="AH24">
        <v>6.9079428544878567</v>
      </c>
      <c r="AI24">
        <v>0</v>
      </c>
      <c r="AJ24">
        <v>0</v>
      </c>
      <c r="AK24">
        <v>16.113827678644601</v>
      </c>
      <c r="AL24">
        <v>0</v>
      </c>
      <c r="AM24">
        <v>0</v>
      </c>
      <c r="AN24">
        <v>0.791825</v>
      </c>
      <c r="AO24">
        <v>0</v>
      </c>
      <c r="AP24">
        <v>0</v>
      </c>
      <c r="AQ24">
        <v>8.3731760999999985</v>
      </c>
      <c r="AR24">
        <v>0.65206530135869556</v>
      </c>
      <c r="AS24">
        <v>1.3904274718257508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474.77430479070836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4.9200095314645553</v>
      </c>
      <c r="L25">
        <v>259.89999999999998</v>
      </c>
      <c r="M25">
        <v>27.169754561878953</v>
      </c>
      <c r="N25">
        <v>34.882185751978902</v>
      </c>
      <c r="O25">
        <v>0</v>
      </c>
      <c r="P25">
        <v>37.090161994540495</v>
      </c>
      <c r="Q25">
        <v>1.7702219834254143</v>
      </c>
      <c r="R25">
        <v>6.8799073067364285</v>
      </c>
      <c r="S25">
        <v>4.2802185484707103</v>
      </c>
      <c r="T25">
        <v>0</v>
      </c>
      <c r="U25">
        <v>24.739877377093098</v>
      </c>
      <c r="V25">
        <v>6.1214411909774444</v>
      </c>
      <c r="W25">
        <v>13.705014935989258</v>
      </c>
      <c r="X25">
        <v>43.317965402370206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4.8663265197194088</v>
      </c>
      <c r="AF25">
        <v>2.6206783772819473</v>
      </c>
      <c r="AG25">
        <v>12.868639175600002</v>
      </c>
      <c r="AH25">
        <v>6.9079428544878567</v>
      </c>
      <c r="AI25">
        <v>0</v>
      </c>
      <c r="AJ25">
        <v>0</v>
      </c>
      <c r="AK25">
        <v>16.113827678644601</v>
      </c>
      <c r="AL25">
        <v>0</v>
      </c>
      <c r="AM25">
        <v>0</v>
      </c>
      <c r="AN25">
        <v>0.791825</v>
      </c>
      <c r="AO25">
        <v>0</v>
      </c>
      <c r="AP25">
        <v>0</v>
      </c>
      <c r="AQ25">
        <v>8.3731760999999985</v>
      </c>
      <c r="AR25">
        <v>0.65206530135869556</v>
      </c>
      <c r="AS25">
        <v>1.3904274718257508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519.3616670638437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4.920008623894593</v>
      </c>
      <c r="L26">
        <v>317.65633335257115</v>
      </c>
      <c r="M26">
        <v>27.169754561878953</v>
      </c>
      <c r="N26">
        <v>34.882185751978902</v>
      </c>
      <c r="O26">
        <v>0</v>
      </c>
      <c r="P26">
        <v>37.090161994540495</v>
      </c>
      <c r="Q26">
        <v>1.7702219834254143</v>
      </c>
      <c r="R26">
        <v>6.8799073067364285</v>
      </c>
      <c r="S26">
        <v>4.2802185484707103</v>
      </c>
      <c r="T26">
        <v>0</v>
      </c>
      <c r="U26">
        <v>24.739877377093098</v>
      </c>
      <c r="V26">
        <v>3.3703256360465117</v>
      </c>
      <c r="W26">
        <v>7.5278642181818185</v>
      </c>
      <c r="X26">
        <v>23.959110504575161</v>
      </c>
      <c r="Y26">
        <v>0</v>
      </c>
      <c r="Z26">
        <v>0</v>
      </c>
      <c r="AA26">
        <v>0</v>
      </c>
      <c r="AB26">
        <v>0.98425834658664646</v>
      </c>
      <c r="AC26">
        <v>0</v>
      </c>
      <c r="AD26">
        <v>0</v>
      </c>
      <c r="AE26">
        <v>4.8663265197194088</v>
      </c>
      <c r="AF26">
        <v>2.6206783772819473</v>
      </c>
      <c r="AG26">
        <v>12.868639175600002</v>
      </c>
      <c r="AH26">
        <v>6.9079428544878567</v>
      </c>
      <c r="AI26">
        <v>0</v>
      </c>
      <c r="AJ26">
        <v>0</v>
      </c>
      <c r="AK26">
        <v>16.113827678644601</v>
      </c>
      <c r="AL26">
        <v>0</v>
      </c>
      <c r="AM26">
        <v>0</v>
      </c>
      <c r="AN26">
        <v>0.791825</v>
      </c>
      <c r="AO26">
        <v>0</v>
      </c>
      <c r="AP26">
        <v>0</v>
      </c>
      <c r="AQ26">
        <v>8.3731760999999985</v>
      </c>
      <c r="AR26">
        <v>0.65206530135869556</v>
      </c>
      <c r="AS26">
        <v>1.3904274718257508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549.81513668489822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8.9602063613507159</v>
      </c>
      <c r="L27">
        <v>364.04007887902617</v>
      </c>
      <c r="M27">
        <v>27.169754561878953</v>
      </c>
      <c r="N27">
        <v>34.882185751978902</v>
      </c>
      <c r="O27">
        <v>0</v>
      </c>
      <c r="P27">
        <v>37.090161994540495</v>
      </c>
      <c r="Q27">
        <v>2.8893609036381518</v>
      </c>
      <c r="R27">
        <v>12.518377093849546</v>
      </c>
      <c r="S27">
        <v>7.4006887432600585</v>
      </c>
      <c r="T27">
        <v>0</v>
      </c>
      <c r="U27">
        <v>24.739877377093098</v>
      </c>
      <c r="V27">
        <v>6.1214411909774444</v>
      </c>
      <c r="W27">
        <v>13.705014935989258</v>
      </c>
      <c r="X27">
        <v>43.110396631556569</v>
      </c>
      <c r="Y27">
        <v>0</v>
      </c>
      <c r="Z27">
        <v>0</v>
      </c>
      <c r="AA27">
        <v>0</v>
      </c>
      <c r="AB27">
        <v>3.8897897441860461</v>
      </c>
      <c r="AC27">
        <v>0</v>
      </c>
      <c r="AD27">
        <v>0</v>
      </c>
      <c r="AE27">
        <v>4.8663265197194088</v>
      </c>
      <c r="AF27">
        <v>2.6206783772819473</v>
      </c>
      <c r="AG27">
        <v>12.868639175600002</v>
      </c>
      <c r="AH27">
        <v>6.9079428544878567</v>
      </c>
      <c r="AI27">
        <v>0</v>
      </c>
      <c r="AJ27">
        <v>0</v>
      </c>
      <c r="AK27">
        <v>16.113827678644601</v>
      </c>
      <c r="AL27">
        <v>0</v>
      </c>
      <c r="AM27">
        <v>0</v>
      </c>
      <c r="AN27">
        <v>0.791825</v>
      </c>
      <c r="AO27">
        <v>0</v>
      </c>
      <c r="AP27">
        <v>0</v>
      </c>
      <c r="AQ27">
        <v>8.3731760999999985</v>
      </c>
      <c r="AR27">
        <v>0.65206530135869556</v>
      </c>
      <c r="AS27">
        <v>1.3904274718257508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641.10224264824376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8.8900134352508022</v>
      </c>
      <c r="L28">
        <v>371.24154476537433</v>
      </c>
      <c r="M28">
        <v>27.169754561878953</v>
      </c>
      <c r="N28">
        <v>34.882185751978902</v>
      </c>
      <c r="O28">
        <v>0</v>
      </c>
      <c r="P28">
        <v>37.090161994540495</v>
      </c>
      <c r="Q28">
        <v>2.8893609036381518</v>
      </c>
      <c r="R28">
        <v>12.518377093849546</v>
      </c>
      <c r="S28">
        <v>7.7978850059031881</v>
      </c>
      <c r="T28">
        <v>0</v>
      </c>
      <c r="U28">
        <v>24.739877377093098</v>
      </c>
      <c r="V28">
        <v>6.1214411909774444</v>
      </c>
      <c r="W28">
        <v>13.705014935989258</v>
      </c>
      <c r="X28">
        <v>43.317965402370206</v>
      </c>
      <c r="Y28">
        <v>0</v>
      </c>
      <c r="Z28">
        <v>0</v>
      </c>
      <c r="AA28">
        <v>0</v>
      </c>
      <c r="AB28">
        <v>7.7795791815453841</v>
      </c>
      <c r="AC28">
        <v>0</v>
      </c>
      <c r="AD28">
        <v>0</v>
      </c>
      <c r="AE28">
        <v>4.8663265197194088</v>
      </c>
      <c r="AF28">
        <v>5.2413570613590261</v>
      </c>
      <c r="AG28">
        <v>12.868639175600002</v>
      </c>
      <c r="AH28">
        <v>13.815886015776137</v>
      </c>
      <c r="AI28">
        <v>0</v>
      </c>
      <c r="AJ28">
        <v>0</v>
      </c>
      <c r="AK28">
        <v>16.113827678644601</v>
      </c>
      <c r="AL28">
        <v>0</v>
      </c>
      <c r="AM28">
        <v>0</v>
      </c>
      <c r="AN28">
        <v>0.791825</v>
      </c>
      <c r="AO28">
        <v>0</v>
      </c>
      <c r="AP28">
        <v>0</v>
      </c>
      <c r="AQ28">
        <v>12.559764149999996</v>
      </c>
      <c r="AR28">
        <v>0.65206530135869556</v>
      </c>
      <c r="AS28">
        <v>1.3904274718257508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666.4432799746736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8.9501305188368985</v>
      </c>
      <c r="L29">
        <v>371.24154476537433</v>
      </c>
      <c r="M29">
        <v>27.169754561878953</v>
      </c>
      <c r="N29">
        <v>34.882185751978902</v>
      </c>
      <c r="O29">
        <v>0</v>
      </c>
      <c r="P29">
        <v>37.090161994540495</v>
      </c>
      <c r="Q29">
        <v>2.8893609036381518</v>
      </c>
      <c r="R29">
        <v>12.518377093849546</v>
      </c>
      <c r="S29">
        <v>7.7978850059031881</v>
      </c>
      <c r="T29">
        <v>0</v>
      </c>
      <c r="U29">
        <v>24.739877377093098</v>
      </c>
      <c r="V29">
        <v>6.1214411909774444</v>
      </c>
      <c r="W29">
        <v>13.705014935989258</v>
      </c>
      <c r="X29">
        <v>43.317965402370206</v>
      </c>
      <c r="Y29">
        <v>0</v>
      </c>
      <c r="Z29">
        <v>0.32487749999999999</v>
      </c>
      <c r="AA29">
        <v>2.3327006666666663</v>
      </c>
      <c r="AB29">
        <v>7.7795791815453841</v>
      </c>
      <c r="AC29">
        <v>0</v>
      </c>
      <c r="AD29">
        <v>2.6982204726722174</v>
      </c>
      <c r="AE29">
        <v>4.8663265197194088</v>
      </c>
      <c r="AF29">
        <v>7.8620354386409739</v>
      </c>
      <c r="AG29">
        <v>12.868639175600002</v>
      </c>
      <c r="AH29">
        <v>20.723828870263997</v>
      </c>
      <c r="AI29">
        <v>0</v>
      </c>
      <c r="AJ29">
        <v>0</v>
      </c>
      <c r="AK29">
        <v>16.113827678644601</v>
      </c>
      <c r="AL29">
        <v>0</v>
      </c>
      <c r="AM29">
        <v>1.5590653510877717</v>
      </c>
      <c r="AN29">
        <v>0.791825</v>
      </c>
      <c r="AO29">
        <v>0</v>
      </c>
      <c r="AP29">
        <v>0</v>
      </c>
      <c r="AQ29">
        <v>12.559764149999996</v>
      </c>
      <c r="AR29">
        <v>0.65206530135869556</v>
      </c>
      <c r="AS29">
        <v>1.3904274718257508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682.94688228045607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8.9501305188368985</v>
      </c>
      <c r="L30">
        <v>371.24154476537433</v>
      </c>
      <c r="M30">
        <v>27.169754561878953</v>
      </c>
      <c r="N30">
        <v>34.882185751978902</v>
      </c>
      <c r="O30">
        <v>0</v>
      </c>
      <c r="P30">
        <v>37.090161994540495</v>
      </c>
      <c r="Q30">
        <v>2.8893609036381518</v>
      </c>
      <c r="R30">
        <v>12.518377093849546</v>
      </c>
      <c r="S30">
        <v>7.7978850059031881</v>
      </c>
      <c r="T30">
        <v>0</v>
      </c>
      <c r="U30">
        <v>24.739877377093098</v>
      </c>
      <c r="V30">
        <v>6.1214411909774444</v>
      </c>
      <c r="W30">
        <v>13.705014935989258</v>
      </c>
      <c r="X30">
        <v>43.317965402370206</v>
      </c>
      <c r="Y30">
        <v>0</v>
      </c>
      <c r="Z30">
        <v>5.777621386363637</v>
      </c>
      <c r="AA30">
        <v>5.9642491037974672</v>
      </c>
      <c r="AB30">
        <v>7.7795791815453841</v>
      </c>
      <c r="AC30">
        <v>0</v>
      </c>
      <c r="AD30">
        <v>5.396441252157457</v>
      </c>
      <c r="AE30">
        <v>9.7326530394388175</v>
      </c>
      <c r="AF30">
        <v>10.482714122718052</v>
      </c>
      <c r="AG30">
        <v>12.868639175600002</v>
      </c>
      <c r="AH30">
        <v>27.631771724751854</v>
      </c>
      <c r="AI30">
        <v>0</v>
      </c>
      <c r="AJ30">
        <v>0</v>
      </c>
      <c r="AK30">
        <v>16.113827678644601</v>
      </c>
      <c r="AL30">
        <v>0</v>
      </c>
      <c r="AM30">
        <v>3.1181310090022509</v>
      </c>
      <c r="AN30">
        <v>0.791825</v>
      </c>
      <c r="AO30">
        <v>0</v>
      </c>
      <c r="AP30">
        <v>0</v>
      </c>
      <c r="AQ30">
        <v>12.559764149999996</v>
      </c>
      <c r="AR30">
        <v>0.65206530135869556</v>
      </c>
      <c r="AS30">
        <v>1.3904274718257508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710.68340909963456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8.9501305188368985</v>
      </c>
      <c r="L31">
        <v>371.24154476537433</v>
      </c>
      <c r="M31">
        <v>27.169754561878953</v>
      </c>
      <c r="N31">
        <v>34.882185751978902</v>
      </c>
      <c r="O31">
        <v>0</v>
      </c>
      <c r="P31">
        <v>37.090161994540495</v>
      </c>
      <c r="Q31">
        <v>2.8893609036381518</v>
      </c>
      <c r="R31">
        <v>12.518377093849546</v>
      </c>
      <c r="S31">
        <v>7.7978850059031881</v>
      </c>
      <c r="T31">
        <v>0</v>
      </c>
      <c r="U31">
        <v>24.739877377093098</v>
      </c>
      <c r="V31">
        <v>6.1214411909774444</v>
      </c>
      <c r="W31">
        <v>13.705014935989258</v>
      </c>
      <c r="X31">
        <v>43.317965402370206</v>
      </c>
      <c r="Y31">
        <v>0</v>
      </c>
      <c r="Z31">
        <v>5.777621386363637</v>
      </c>
      <c r="AA31">
        <v>8.2969497704641348</v>
      </c>
      <c r="AB31">
        <v>7.7795791815453841</v>
      </c>
      <c r="AC31">
        <v>0</v>
      </c>
      <c r="AD31">
        <v>7.8028356000000008</v>
      </c>
      <c r="AE31">
        <v>9.7326530394388175</v>
      </c>
      <c r="AF31">
        <v>10.482714122718052</v>
      </c>
      <c r="AG31">
        <v>12.868639175600002</v>
      </c>
      <c r="AH31">
        <v>27.631771724751854</v>
      </c>
      <c r="AI31">
        <v>0</v>
      </c>
      <c r="AJ31">
        <v>0</v>
      </c>
      <c r="AK31">
        <v>16.113827678644601</v>
      </c>
      <c r="AL31">
        <v>0</v>
      </c>
      <c r="AM31">
        <v>4.6677476316579147</v>
      </c>
      <c r="AN31">
        <v>0.791825</v>
      </c>
      <c r="AO31">
        <v>0</v>
      </c>
      <c r="AP31">
        <v>0</v>
      </c>
      <c r="AQ31">
        <v>12.559764149999996</v>
      </c>
      <c r="AR31">
        <v>0.65206530135869556</v>
      </c>
      <c r="AS31">
        <v>1.3904274718257508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716.97212073679941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8.9501305188368985</v>
      </c>
      <c r="L32">
        <v>371.24154476537433</v>
      </c>
      <c r="M32">
        <v>27.169754561878953</v>
      </c>
      <c r="N32">
        <v>34.882185751978902</v>
      </c>
      <c r="O32">
        <v>0</v>
      </c>
      <c r="P32">
        <v>37.090161994540495</v>
      </c>
      <c r="Q32">
        <v>2.8893609036381518</v>
      </c>
      <c r="R32">
        <v>12.518377093849546</v>
      </c>
      <c r="S32">
        <v>7.7978850059031881</v>
      </c>
      <c r="T32">
        <v>0</v>
      </c>
      <c r="U32">
        <v>24.739877377093098</v>
      </c>
      <c r="V32">
        <v>6.1214411909774444</v>
      </c>
      <c r="W32">
        <v>13.705014935989258</v>
      </c>
      <c r="X32">
        <v>43.317965402370206</v>
      </c>
      <c r="Y32">
        <v>0</v>
      </c>
      <c r="Z32">
        <v>3.851747590909091</v>
      </c>
      <c r="AA32">
        <v>8.2969497704641348</v>
      </c>
      <c r="AB32">
        <v>7.7795791815453841</v>
      </c>
      <c r="AC32">
        <v>0</v>
      </c>
      <c r="AD32">
        <v>7.8028356000000008</v>
      </c>
      <c r="AE32">
        <v>9.7326530394388175</v>
      </c>
      <c r="AF32">
        <v>10.482714122718052</v>
      </c>
      <c r="AG32">
        <v>12.868639175600002</v>
      </c>
      <c r="AH32">
        <v>27.631771724751854</v>
      </c>
      <c r="AI32">
        <v>0</v>
      </c>
      <c r="AJ32">
        <v>0</v>
      </c>
      <c r="AK32">
        <v>16.113827678644601</v>
      </c>
      <c r="AL32">
        <v>0</v>
      </c>
      <c r="AM32">
        <v>4.6677476316579147</v>
      </c>
      <c r="AN32">
        <v>0.791825</v>
      </c>
      <c r="AO32">
        <v>0</v>
      </c>
      <c r="AP32">
        <v>0</v>
      </c>
      <c r="AQ32">
        <v>12.559764149999996</v>
      </c>
      <c r="AR32">
        <v>0.65206530135869556</v>
      </c>
      <c r="AS32">
        <v>1.3904274718257508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715.04624694134486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8.9501305188368985</v>
      </c>
      <c r="L33">
        <v>371.24154476537433</v>
      </c>
      <c r="M33">
        <v>27.169754561878953</v>
      </c>
      <c r="N33">
        <v>34.882185751978902</v>
      </c>
      <c r="O33">
        <v>0</v>
      </c>
      <c r="P33">
        <v>37.090161994540495</v>
      </c>
      <c r="Q33">
        <v>2.8893609036381518</v>
      </c>
      <c r="R33">
        <v>12.518377093849546</v>
      </c>
      <c r="S33">
        <v>7.7978850059031881</v>
      </c>
      <c r="T33">
        <v>0</v>
      </c>
      <c r="U33">
        <v>24.739877377093098</v>
      </c>
      <c r="V33">
        <v>6.1214411909774444</v>
      </c>
      <c r="W33">
        <v>13.705014935989258</v>
      </c>
      <c r="X33">
        <v>43.317965402370206</v>
      </c>
      <c r="Y33">
        <v>0</v>
      </c>
      <c r="Z33">
        <v>3.851747590909091</v>
      </c>
      <c r="AA33">
        <v>8.2969497704641348</v>
      </c>
      <c r="AB33">
        <v>7.7795791815453841</v>
      </c>
      <c r="AC33">
        <v>0</v>
      </c>
      <c r="AD33">
        <v>7.8028356000000008</v>
      </c>
      <c r="AE33">
        <v>9.7326530394388175</v>
      </c>
      <c r="AF33">
        <v>10.482714122718052</v>
      </c>
      <c r="AG33">
        <v>12.868639175600002</v>
      </c>
      <c r="AH33">
        <v>27.631771724751854</v>
      </c>
      <c r="AI33">
        <v>0</v>
      </c>
      <c r="AJ33">
        <v>0</v>
      </c>
      <c r="AK33">
        <v>16.113827678644601</v>
      </c>
      <c r="AL33">
        <v>0</v>
      </c>
      <c r="AM33">
        <v>4.6677476316579147</v>
      </c>
      <c r="AN33">
        <v>0.791825</v>
      </c>
      <c r="AO33">
        <v>0</v>
      </c>
      <c r="AP33">
        <v>0</v>
      </c>
      <c r="AQ33">
        <v>12.559764149999996</v>
      </c>
      <c r="AR33">
        <v>0.97809779864130431</v>
      </c>
      <c r="AS33">
        <v>1.3904274718257508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715.37227943862752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8.9501305188368985</v>
      </c>
      <c r="L34">
        <v>371.24154476537433</v>
      </c>
      <c r="M34">
        <v>27.169754561878953</v>
      </c>
      <c r="N34">
        <v>34.882185751978902</v>
      </c>
      <c r="O34">
        <v>0</v>
      </c>
      <c r="P34">
        <v>37.090161994540495</v>
      </c>
      <c r="Q34">
        <v>2.8893609036381518</v>
      </c>
      <c r="R34">
        <v>12.518377093849546</v>
      </c>
      <c r="S34">
        <v>7.7978850059031881</v>
      </c>
      <c r="T34">
        <v>0</v>
      </c>
      <c r="U34">
        <v>24.739877377093098</v>
      </c>
      <c r="V34">
        <v>6.1214411909774444</v>
      </c>
      <c r="W34">
        <v>13.705014935989258</v>
      </c>
      <c r="X34">
        <v>43.317965402370206</v>
      </c>
      <c r="Y34">
        <v>0</v>
      </c>
      <c r="Z34">
        <v>3.851747590909091</v>
      </c>
      <c r="AA34">
        <v>8.2969497704641348</v>
      </c>
      <c r="AB34">
        <v>7.7795791815453841</v>
      </c>
      <c r="AC34">
        <v>0</v>
      </c>
      <c r="AD34">
        <v>7.8028356000000008</v>
      </c>
      <c r="AE34">
        <v>9.7326530394388175</v>
      </c>
      <c r="AF34">
        <v>10.482714122718052</v>
      </c>
      <c r="AG34">
        <v>12.868639175600002</v>
      </c>
      <c r="AH34">
        <v>27.631771724751854</v>
      </c>
      <c r="AI34">
        <v>0</v>
      </c>
      <c r="AJ34">
        <v>0</v>
      </c>
      <c r="AK34">
        <v>16.113827678644601</v>
      </c>
      <c r="AL34">
        <v>0</v>
      </c>
      <c r="AM34">
        <v>4.6677476316579147</v>
      </c>
      <c r="AN34">
        <v>0.791825</v>
      </c>
      <c r="AO34">
        <v>0</v>
      </c>
      <c r="AP34">
        <v>0</v>
      </c>
      <c r="AQ34">
        <v>12.559764149999996</v>
      </c>
      <c r="AR34">
        <v>11.4111417</v>
      </c>
      <c r="AS34">
        <v>1.3904274718257508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725.80532333998622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8.9501305188368985</v>
      </c>
      <c r="L35">
        <v>371.24154476537433</v>
      </c>
      <c r="M35">
        <v>27.169754561878953</v>
      </c>
      <c r="N35">
        <v>34.882185751978902</v>
      </c>
      <c r="O35">
        <v>0</v>
      </c>
      <c r="P35">
        <v>37.090161994540495</v>
      </c>
      <c r="Q35">
        <v>2.8893609036381518</v>
      </c>
      <c r="R35">
        <v>12.518377093849546</v>
      </c>
      <c r="S35">
        <v>7.7978850059031881</v>
      </c>
      <c r="T35">
        <v>0</v>
      </c>
      <c r="U35">
        <v>24.739877377093098</v>
      </c>
      <c r="V35">
        <v>6.1214411909774444</v>
      </c>
      <c r="W35">
        <v>13.705014935989258</v>
      </c>
      <c r="X35">
        <v>43.317965402370206</v>
      </c>
      <c r="Y35">
        <v>0</v>
      </c>
      <c r="Z35">
        <v>3.851747590909091</v>
      </c>
      <c r="AA35">
        <v>8.2969497704641348</v>
      </c>
      <c r="AB35">
        <v>7.7795791815453841</v>
      </c>
      <c r="AC35">
        <v>0</v>
      </c>
      <c r="AD35">
        <v>5.396441252157457</v>
      </c>
      <c r="AE35">
        <v>9.7326530394388175</v>
      </c>
      <c r="AF35">
        <v>10.482714122718052</v>
      </c>
      <c r="AG35">
        <v>12.868639175600002</v>
      </c>
      <c r="AH35">
        <v>27.631771724751854</v>
      </c>
      <c r="AI35">
        <v>0</v>
      </c>
      <c r="AJ35">
        <v>0</v>
      </c>
      <c r="AK35">
        <v>16.113827678644601</v>
      </c>
      <c r="AL35">
        <v>0</v>
      </c>
      <c r="AM35">
        <v>4.6677476316579147</v>
      </c>
      <c r="AN35">
        <v>0.791825</v>
      </c>
      <c r="AO35">
        <v>0</v>
      </c>
      <c r="AP35">
        <v>0</v>
      </c>
      <c r="AQ35">
        <v>12.559764149999996</v>
      </c>
      <c r="AR35">
        <v>11.4111417</v>
      </c>
      <c r="AS35">
        <v>1.3904274718257508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723.39892899214374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8.9501305188368985</v>
      </c>
      <c r="L36">
        <v>371.24154476537433</v>
      </c>
      <c r="M36">
        <v>27.169754561878953</v>
      </c>
      <c r="N36">
        <v>34.882185751978902</v>
      </c>
      <c r="O36">
        <v>0</v>
      </c>
      <c r="P36">
        <v>37.090161994540495</v>
      </c>
      <c r="Q36">
        <v>2.8893609036381518</v>
      </c>
      <c r="R36">
        <v>12.518377093849546</v>
      </c>
      <c r="S36">
        <v>7.7978850059031881</v>
      </c>
      <c r="T36">
        <v>0</v>
      </c>
      <c r="U36">
        <v>24.739877377093098</v>
      </c>
      <c r="V36">
        <v>6.1214411909774444</v>
      </c>
      <c r="W36">
        <v>13.705014935989258</v>
      </c>
      <c r="X36">
        <v>43.317965402370206</v>
      </c>
      <c r="Y36">
        <v>0</v>
      </c>
      <c r="Z36">
        <v>0</v>
      </c>
      <c r="AA36">
        <v>0</v>
      </c>
      <c r="AB36">
        <v>0.78740692273068247</v>
      </c>
      <c r="AC36">
        <v>0</v>
      </c>
      <c r="AD36">
        <v>2.6982204726722174</v>
      </c>
      <c r="AE36">
        <v>4.8663265197194088</v>
      </c>
      <c r="AF36">
        <v>5.8237300000000003</v>
      </c>
      <c r="AG36">
        <v>12.868639175600002</v>
      </c>
      <c r="AH36">
        <v>20.723828870263997</v>
      </c>
      <c r="AI36">
        <v>0</v>
      </c>
      <c r="AJ36">
        <v>0</v>
      </c>
      <c r="AK36">
        <v>16.113827678644601</v>
      </c>
      <c r="AL36">
        <v>0</v>
      </c>
      <c r="AM36">
        <v>0</v>
      </c>
      <c r="AN36">
        <v>0.791825</v>
      </c>
      <c r="AO36">
        <v>0</v>
      </c>
      <c r="AP36">
        <v>0</v>
      </c>
      <c r="AQ36">
        <v>12.559764149999996</v>
      </c>
      <c r="AR36">
        <v>0.97809779864130431</v>
      </c>
      <c r="AS36">
        <v>1.3904274718257508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670.02579356252863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8.9501305188368985</v>
      </c>
      <c r="L37">
        <v>371.24154476537433</v>
      </c>
      <c r="M37">
        <v>27.169754561878953</v>
      </c>
      <c r="N37">
        <v>34.882185751978902</v>
      </c>
      <c r="O37">
        <v>0</v>
      </c>
      <c r="P37">
        <v>37.090161994540495</v>
      </c>
      <c r="Q37">
        <v>2.8893609036381518</v>
      </c>
      <c r="R37">
        <v>12.518377093849546</v>
      </c>
      <c r="S37">
        <v>7.7978850059031881</v>
      </c>
      <c r="T37">
        <v>0</v>
      </c>
      <c r="U37">
        <v>24.739877377093098</v>
      </c>
      <c r="V37">
        <v>6.1214411909774444</v>
      </c>
      <c r="W37">
        <v>13.705014935989258</v>
      </c>
      <c r="X37">
        <v>43.317965402370206</v>
      </c>
      <c r="Y37">
        <v>0</v>
      </c>
      <c r="Z37">
        <v>0</v>
      </c>
      <c r="AA37">
        <v>0</v>
      </c>
      <c r="AB37">
        <v>3.8897897441860461</v>
      </c>
      <c r="AC37">
        <v>0</v>
      </c>
      <c r="AD37">
        <v>2.6982204726722174</v>
      </c>
      <c r="AE37">
        <v>4.8663265197194088</v>
      </c>
      <c r="AF37">
        <v>2.6206783772819473</v>
      </c>
      <c r="AG37">
        <v>12.868639175600002</v>
      </c>
      <c r="AH37">
        <v>20.723828870263997</v>
      </c>
      <c r="AI37">
        <v>0</v>
      </c>
      <c r="AJ37">
        <v>0</v>
      </c>
      <c r="AK37">
        <v>16.113827678644601</v>
      </c>
      <c r="AL37">
        <v>0</v>
      </c>
      <c r="AM37">
        <v>0</v>
      </c>
      <c r="AN37">
        <v>0.791825</v>
      </c>
      <c r="AO37">
        <v>0</v>
      </c>
      <c r="AP37">
        <v>0</v>
      </c>
      <c r="AQ37">
        <v>12.559764149999996</v>
      </c>
      <c r="AR37">
        <v>0.97809779864130431</v>
      </c>
      <c r="AS37">
        <v>1.3904274718257508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669.92512476126592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8.9501305188368985</v>
      </c>
      <c r="L38">
        <v>371.24154476537433</v>
      </c>
      <c r="M38">
        <v>27.169754561878953</v>
      </c>
      <c r="N38">
        <v>34.882185751978902</v>
      </c>
      <c r="O38">
        <v>0</v>
      </c>
      <c r="P38">
        <v>37.090161994540495</v>
      </c>
      <c r="Q38">
        <v>2.8893609036381518</v>
      </c>
      <c r="R38">
        <v>12.518377093849546</v>
      </c>
      <c r="S38">
        <v>7.7978850059031881</v>
      </c>
      <c r="T38">
        <v>0</v>
      </c>
      <c r="U38">
        <v>24.739877377093098</v>
      </c>
      <c r="V38">
        <v>6.1214411909774444</v>
      </c>
      <c r="W38">
        <v>13.705014935989258</v>
      </c>
      <c r="X38">
        <v>43.317965402370206</v>
      </c>
      <c r="Y38">
        <v>0</v>
      </c>
      <c r="Z38">
        <v>0</v>
      </c>
      <c r="AA38">
        <v>0</v>
      </c>
      <c r="AB38">
        <v>0.98425834658664646</v>
      </c>
      <c r="AC38">
        <v>0</v>
      </c>
      <c r="AD38">
        <v>0</v>
      </c>
      <c r="AE38">
        <v>4.8663265197194088</v>
      </c>
      <c r="AF38">
        <v>2.6206783772819473</v>
      </c>
      <c r="AG38">
        <v>12.868639175600002</v>
      </c>
      <c r="AH38">
        <v>20.723828870263997</v>
      </c>
      <c r="AI38">
        <v>0</v>
      </c>
      <c r="AJ38">
        <v>0</v>
      </c>
      <c r="AK38">
        <v>16.113827678644601</v>
      </c>
      <c r="AL38">
        <v>0</v>
      </c>
      <c r="AM38">
        <v>0</v>
      </c>
      <c r="AN38">
        <v>0.791825</v>
      </c>
      <c r="AO38">
        <v>0</v>
      </c>
      <c r="AP38">
        <v>0</v>
      </c>
      <c r="AQ38">
        <v>12.559764149999996</v>
      </c>
      <c r="AR38">
        <v>0.97809779864130431</v>
      </c>
      <c r="AS38">
        <v>1.3904274718257508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664.32137289099433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8.9501305188368985</v>
      </c>
      <c r="L39">
        <v>371.24154476537433</v>
      </c>
      <c r="M39">
        <v>27.169754561878953</v>
      </c>
      <c r="N39">
        <v>34.882185751978902</v>
      </c>
      <c r="O39">
        <v>0</v>
      </c>
      <c r="P39">
        <v>37.090161994540495</v>
      </c>
      <c r="Q39">
        <v>2.8893609036381518</v>
      </c>
      <c r="R39">
        <v>12.518377093849546</v>
      </c>
      <c r="S39">
        <v>7.7978850059031881</v>
      </c>
      <c r="T39">
        <v>0</v>
      </c>
      <c r="U39">
        <v>24.739877377093098</v>
      </c>
      <c r="V39">
        <v>6.1214411909774444</v>
      </c>
      <c r="W39">
        <v>13.705014935989258</v>
      </c>
      <c r="X39">
        <v>43.317965402370206</v>
      </c>
      <c r="Y39">
        <v>0</v>
      </c>
      <c r="Z39">
        <v>0</v>
      </c>
      <c r="AA39">
        <v>0</v>
      </c>
      <c r="AB39">
        <v>0.98425834658664646</v>
      </c>
      <c r="AC39">
        <v>0</v>
      </c>
      <c r="AD39">
        <v>0</v>
      </c>
      <c r="AE39">
        <v>4.8663265197194088</v>
      </c>
      <c r="AF39">
        <v>2.6206783772819473</v>
      </c>
      <c r="AG39">
        <v>12.868639175600002</v>
      </c>
      <c r="AH39">
        <v>20.723828870263997</v>
      </c>
      <c r="AI39">
        <v>0</v>
      </c>
      <c r="AJ39">
        <v>0</v>
      </c>
      <c r="AK39">
        <v>16.113827678644601</v>
      </c>
      <c r="AL39">
        <v>0</v>
      </c>
      <c r="AM39">
        <v>0</v>
      </c>
      <c r="AN39">
        <v>0.791825</v>
      </c>
      <c r="AO39">
        <v>0</v>
      </c>
      <c r="AP39">
        <v>0</v>
      </c>
      <c r="AQ39">
        <v>8.3731760999999985</v>
      </c>
      <c r="AR39">
        <v>0.97809779864130431</v>
      </c>
      <c r="AS39">
        <v>1.3904274718257508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660.13478484099437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8.9501305188368985</v>
      </c>
      <c r="L40">
        <v>371.24154476537433</v>
      </c>
      <c r="M40">
        <v>27.169754561878953</v>
      </c>
      <c r="N40">
        <v>34.882185751978902</v>
      </c>
      <c r="O40">
        <v>0</v>
      </c>
      <c r="P40">
        <v>37.090161994540495</v>
      </c>
      <c r="Q40">
        <v>2.8893609036381518</v>
      </c>
      <c r="R40">
        <v>12.518377093849546</v>
      </c>
      <c r="S40">
        <v>7.7978850059031881</v>
      </c>
      <c r="T40">
        <v>0</v>
      </c>
      <c r="U40">
        <v>24.739877377093098</v>
      </c>
      <c r="V40">
        <v>6.1214411909774444</v>
      </c>
      <c r="W40">
        <v>13.705014935989258</v>
      </c>
      <c r="X40">
        <v>43.317965402370206</v>
      </c>
      <c r="Y40">
        <v>0</v>
      </c>
      <c r="Z40">
        <v>0</v>
      </c>
      <c r="AA40">
        <v>0</v>
      </c>
      <c r="AB40">
        <v>0.98425834658664646</v>
      </c>
      <c r="AC40">
        <v>0</v>
      </c>
      <c r="AD40">
        <v>0</v>
      </c>
      <c r="AE40">
        <v>4.8663265197194088</v>
      </c>
      <c r="AF40">
        <v>2.6206783772819473</v>
      </c>
      <c r="AG40">
        <v>12.868639175600002</v>
      </c>
      <c r="AH40">
        <v>13.815886015776137</v>
      </c>
      <c r="AI40">
        <v>0</v>
      </c>
      <c r="AJ40">
        <v>0</v>
      </c>
      <c r="AK40">
        <v>16.113827678644601</v>
      </c>
      <c r="AL40">
        <v>0</v>
      </c>
      <c r="AM40">
        <v>0</v>
      </c>
      <c r="AN40">
        <v>0.791825</v>
      </c>
      <c r="AO40">
        <v>0</v>
      </c>
      <c r="AP40">
        <v>0</v>
      </c>
      <c r="AQ40">
        <v>8.3731760999999985</v>
      </c>
      <c r="AR40">
        <v>0.97809779864130431</v>
      </c>
      <c r="AS40">
        <v>1.3904274718257508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653.22684198650654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8.9501305188368985</v>
      </c>
      <c r="L41">
        <v>371.24154476537433</v>
      </c>
      <c r="M41">
        <v>27.169754561878953</v>
      </c>
      <c r="N41">
        <v>34.882185751978902</v>
      </c>
      <c r="O41">
        <v>0</v>
      </c>
      <c r="P41">
        <v>37.090161994540495</v>
      </c>
      <c r="Q41">
        <v>2.8893609036381518</v>
      </c>
      <c r="R41">
        <v>12.518377093849546</v>
      </c>
      <c r="S41">
        <v>7.7978850059031881</v>
      </c>
      <c r="T41">
        <v>0</v>
      </c>
      <c r="U41">
        <v>24.739877377093098</v>
      </c>
      <c r="V41">
        <v>6.1214411909774444</v>
      </c>
      <c r="W41">
        <v>13.705014935989258</v>
      </c>
      <c r="X41">
        <v>43.317965402370206</v>
      </c>
      <c r="Y41">
        <v>0</v>
      </c>
      <c r="Z41">
        <v>0</v>
      </c>
      <c r="AA41">
        <v>0</v>
      </c>
      <c r="AB41">
        <v>0.98425834658664646</v>
      </c>
      <c r="AC41">
        <v>0</v>
      </c>
      <c r="AD41">
        <v>0</v>
      </c>
      <c r="AE41">
        <v>4.8663265197194088</v>
      </c>
      <c r="AF41">
        <v>2.6206783772819473</v>
      </c>
      <c r="AG41">
        <v>12.868639175600002</v>
      </c>
      <c r="AH41">
        <v>13.815886015776137</v>
      </c>
      <c r="AI41">
        <v>0</v>
      </c>
      <c r="AJ41">
        <v>0</v>
      </c>
      <c r="AK41">
        <v>16.113827678644601</v>
      </c>
      <c r="AL41">
        <v>0</v>
      </c>
      <c r="AM41">
        <v>0</v>
      </c>
      <c r="AN41">
        <v>0.791825</v>
      </c>
      <c r="AO41">
        <v>0</v>
      </c>
      <c r="AP41">
        <v>0.71877837746478856</v>
      </c>
      <c r="AQ41">
        <v>8.3731760999999985</v>
      </c>
      <c r="AR41">
        <v>11.4111417</v>
      </c>
      <c r="AS41">
        <v>1.3904274718257508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664.37866426533003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8.9501305188368985</v>
      </c>
      <c r="L42">
        <v>371.24154476537433</v>
      </c>
      <c r="M42">
        <v>27.169754561878953</v>
      </c>
      <c r="N42">
        <v>34.882185751978902</v>
      </c>
      <c r="O42">
        <v>0</v>
      </c>
      <c r="P42">
        <v>37.090161994540495</v>
      </c>
      <c r="Q42">
        <v>2.8893609036381518</v>
      </c>
      <c r="R42">
        <v>12.518377093849546</v>
      </c>
      <c r="S42">
        <v>7.7978850059031881</v>
      </c>
      <c r="T42">
        <v>0</v>
      </c>
      <c r="U42">
        <v>24.739877377093098</v>
      </c>
      <c r="V42">
        <v>6.1214411909774444</v>
      </c>
      <c r="W42">
        <v>13.705014935989258</v>
      </c>
      <c r="X42">
        <v>43.317965402370206</v>
      </c>
      <c r="Y42">
        <v>0</v>
      </c>
      <c r="Z42">
        <v>0</v>
      </c>
      <c r="AA42">
        <v>0</v>
      </c>
      <c r="AB42">
        <v>0.98425834658664646</v>
      </c>
      <c r="AC42">
        <v>0</v>
      </c>
      <c r="AD42">
        <v>0</v>
      </c>
      <c r="AE42">
        <v>0.56831913203429474</v>
      </c>
      <c r="AF42">
        <v>2.6206783772819473</v>
      </c>
      <c r="AG42">
        <v>12.868639175600002</v>
      </c>
      <c r="AH42">
        <v>6.9079428544878567</v>
      </c>
      <c r="AI42">
        <v>0</v>
      </c>
      <c r="AJ42">
        <v>0</v>
      </c>
      <c r="AK42">
        <v>16.113827678644601</v>
      </c>
      <c r="AL42">
        <v>0</v>
      </c>
      <c r="AM42">
        <v>0</v>
      </c>
      <c r="AN42">
        <v>0.791825</v>
      </c>
      <c r="AO42">
        <v>0</v>
      </c>
      <c r="AP42">
        <v>0.71877837746478856</v>
      </c>
      <c r="AQ42">
        <v>8.3731760999999985</v>
      </c>
      <c r="AR42">
        <v>11.4111417</v>
      </c>
      <c r="AS42">
        <v>1.3904274718257508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653.1727137163565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8.9501305188368985</v>
      </c>
      <c r="L43">
        <v>371.24154476537433</v>
      </c>
      <c r="M43">
        <v>27.169754561878953</v>
      </c>
      <c r="N43">
        <v>34.882185751978902</v>
      </c>
      <c r="O43">
        <v>0</v>
      </c>
      <c r="P43">
        <v>37.090161994540495</v>
      </c>
      <c r="Q43">
        <v>2.8893609036381518</v>
      </c>
      <c r="R43">
        <v>12.518377093849546</v>
      </c>
      <c r="S43">
        <v>7.7978850059031881</v>
      </c>
      <c r="T43">
        <v>0</v>
      </c>
      <c r="U43">
        <v>24.739877377093098</v>
      </c>
      <c r="V43">
        <v>6.1214411909774444</v>
      </c>
      <c r="W43">
        <v>13.705014935989258</v>
      </c>
      <c r="X43">
        <v>43.317965402370206</v>
      </c>
      <c r="Y43">
        <v>0</v>
      </c>
      <c r="Z43">
        <v>0</v>
      </c>
      <c r="AA43">
        <v>0</v>
      </c>
      <c r="AB43">
        <v>0.98425834658664646</v>
      </c>
      <c r="AC43">
        <v>0</v>
      </c>
      <c r="AD43">
        <v>0</v>
      </c>
      <c r="AE43">
        <v>0.56831913203429474</v>
      </c>
      <c r="AF43">
        <v>0</v>
      </c>
      <c r="AG43">
        <v>12.868639175600002</v>
      </c>
      <c r="AH43">
        <v>0</v>
      </c>
      <c r="AI43">
        <v>0</v>
      </c>
      <c r="AJ43">
        <v>0</v>
      </c>
      <c r="AK43">
        <v>16.113827678644601</v>
      </c>
      <c r="AL43">
        <v>0</v>
      </c>
      <c r="AM43">
        <v>0</v>
      </c>
      <c r="AN43">
        <v>0.791825</v>
      </c>
      <c r="AO43">
        <v>0</v>
      </c>
      <c r="AP43">
        <v>0.71877837746478856</v>
      </c>
      <c r="AQ43">
        <v>8.3731760999999985</v>
      </c>
      <c r="AR43">
        <v>0.97809779864130431</v>
      </c>
      <c r="AS43">
        <v>1.3904274718257508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633.21104858322803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8.9501305188368985</v>
      </c>
      <c r="L44">
        <v>371.24154476537433</v>
      </c>
      <c r="M44">
        <v>27.169754561878953</v>
      </c>
      <c r="N44">
        <v>34.882185751978902</v>
      </c>
      <c r="O44">
        <v>0</v>
      </c>
      <c r="P44">
        <v>37.090161994540495</v>
      </c>
      <c r="Q44">
        <v>2.8893609036381518</v>
      </c>
      <c r="R44">
        <v>12.518377093849546</v>
      </c>
      <c r="S44">
        <v>7.7978850059031881</v>
      </c>
      <c r="T44">
        <v>0</v>
      </c>
      <c r="U44">
        <v>24.739877377093098</v>
      </c>
      <c r="V44">
        <v>6.1214411909774444</v>
      </c>
      <c r="W44">
        <v>13.705014935989258</v>
      </c>
      <c r="X44">
        <v>43.317965402370206</v>
      </c>
      <c r="Y44">
        <v>0</v>
      </c>
      <c r="Z44">
        <v>0</v>
      </c>
      <c r="AA44">
        <v>0</v>
      </c>
      <c r="AB44">
        <v>0.98425834658664646</v>
      </c>
      <c r="AC44">
        <v>0</v>
      </c>
      <c r="AD44">
        <v>0</v>
      </c>
      <c r="AE44">
        <v>0.56831913203429474</v>
      </c>
      <c r="AF44">
        <v>0</v>
      </c>
      <c r="AG44">
        <v>12.868639175600002</v>
      </c>
      <c r="AH44">
        <v>0</v>
      </c>
      <c r="AI44">
        <v>0</v>
      </c>
      <c r="AJ44">
        <v>0</v>
      </c>
      <c r="AK44">
        <v>16.113827678644601</v>
      </c>
      <c r="AL44">
        <v>0</v>
      </c>
      <c r="AM44">
        <v>0</v>
      </c>
      <c r="AN44">
        <v>0.791825</v>
      </c>
      <c r="AO44">
        <v>0</v>
      </c>
      <c r="AP44">
        <v>0.71877837746478856</v>
      </c>
      <c r="AQ44">
        <v>8.3731760999999985</v>
      </c>
      <c r="AR44">
        <v>0.4890490527173913</v>
      </c>
      <c r="AS44">
        <v>1.3904274718257508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632.72199983730411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8.9501305188368985</v>
      </c>
      <c r="L45">
        <v>371.24154476537433</v>
      </c>
      <c r="M45">
        <v>27.169754561878953</v>
      </c>
      <c r="N45">
        <v>34.882185751978902</v>
      </c>
      <c r="O45">
        <v>0</v>
      </c>
      <c r="P45">
        <v>37.090161994540495</v>
      </c>
      <c r="Q45">
        <v>2.8893609036381518</v>
      </c>
      <c r="R45">
        <v>12.518377093849546</v>
      </c>
      <c r="S45">
        <v>7.7978850059031881</v>
      </c>
      <c r="T45">
        <v>0</v>
      </c>
      <c r="U45">
        <v>24.739877377093098</v>
      </c>
      <c r="V45">
        <v>6.1214411909774444</v>
      </c>
      <c r="W45">
        <v>13.705014935989258</v>
      </c>
      <c r="X45">
        <v>43.317965402370206</v>
      </c>
      <c r="Y45">
        <v>0</v>
      </c>
      <c r="Z45">
        <v>0</v>
      </c>
      <c r="AA45">
        <v>0</v>
      </c>
      <c r="AB45">
        <v>0.98425834658664646</v>
      </c>
      <c r="AC45">
        <v>0</v>
      </c>
      <c r="AD45">
        <v>0</v>
      </c>
      <c r="AE45">
        <v>0.56831913203429474</v>
      </c>
      <c r="AF45">
        <v>0</v>
      </c>
      <c r="AG45">
        <v>12.868639175600002</v>
      </c>
      <c r="AH45">
        <v>0</v>
      </c>
      <c r="AI45">
        <v>0</v>
      </c>
      <c r="AJ45">
        <v>0</v>
      </c>
      <c r="AK45">
        <v>16.113827678644601</v>
      </c>
      <c r="AL45">
        <v>0</v>
      </c>
      <c r="AM45">
        <v>0</v>
      </c>
      <c r="AN45">
        <v>0.791825</v>
      </c>
      <c r="AO45">
        <v>0</v>
      </c>
      <c r="AP45">
        <v>0.71877837746478856</v>
      </c>
      <c r="AQ45">
        <v>4.1865880499999992</v>
      </c>
      <c r="AR45">
        <v>0.4890490527173913</v>
      </c>
      <c r="AS45">
        <v>1.3904274718257508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628.53541178730404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8.9501305188368985</v>
      </c>
      <c r="L46">
        <v>371.24154476537433</v>
      </c>
      <c r="M46">
        <v>27.169754561878953</v>
      </c>
      <c r="N46">
        <v>34.882185751978902</v>
      </c>
      <c r="O46">
        <v>0</v>
      </c>
      <c r="P46">
        <v>37.090161994540495</v>
      </c>
      <c r="Q46">
        <v>2.8893609036381518</v>
      </c>
      <c r="R46">
        <v>12.518377093849546</v>
      </c>
      <c r="S46">
        <v>7.7978850059031881</v>
      </c>
      <c r="T46">
        <v>0</v>
      </c>
      <c r="U46">
        <v>24.739877377093098</v>
      </c>
      <c r="V46">
        <v>6.1214411909774444</v>
      </c>
      <c r="W46">
        <v>13.705014935989258</v>
      </c>
      <c r="X46">
        <v>43.317965402370206</v>
      </c>
      <c r="Y46">
        <v>0</v>
      </c>
      <c r="Z46">
        <v>0</v>
      </c>
      <c r="AA46">
        <v>0</v>
      </c>
      <c r="AB46">
        <v>0.98425834658664646</v>
      </c>
      <c r="AC46">
        <v>0</v>
      </c>
      <c r="AD46">
        <v>0</v>
      </c>
      <c r="AE46">
        <v>0.56831913203429474</v>
      </c>
      <c r="AF46">
        <v>0</v>
      </c>
      <c r="AG46">
        <v>12.868639175600002</v>
      </c>
      <c r="AH46">
        <v>0</v>
      </c>
      <c r="AI46">
        <v>0</v>
      </c>
      <c r="AJ46">
        <v>0</v>
      </c>
      <c r="AK46">
        <v>16.113827678644601</v>
      </c>
      <c r="AL46">
        <v>0</v>
      </c>
      <c r="AM46">
        <v>0</v>
      </c>
      <c r="AN46">
        <v>0.791825</v>
      </c>
      <c r="AO46">
        <v>0</v>
      </c>
      <c r="AP46">
        <v>0.71877837746478856</v>
      </c>
      <c r="AQ46">
        <v>4.1865880499999992</v>
      </c>
      <c r="AR46">
        <v>0.4890490527173913</v>
      </c>
      <c r="AS46">
        <v>1.3904274718257508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628.53541178730404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8.9501305188368985</v>
      </c>
      <c r="L47">
        <v>371.24154476537433</v>
      </c>
      <c r="M47">
        <v>27.169754561878953</v>
      </c>
      <c r="N47">
        <v>34.882185751978902</v>
      </c>
      <c r="O47">
        <v>0</v>
      </c>
      <c r="P47">
        <v>37.090161994540495</v>
      </c>
      <c r="Q47">
        <v>2.8893609036381518</v>
      </c>
      <c r="R47">
        <v>12.518377093849546</v>
      </c>
      <c r="S47">
        <v>7.7978850059031881</v>
      </c>
      <c r="T47">
        <v>0</v>
      </c>
      <c r="U47">
        <v>24.739877377093098</v>
      </c>
      <c r="V47">
        <v>6.1214411909774444</v>
      </c>
      <c r="W47">
        <v>13.705014935989258</v>
      </c>
      <c r="X47">
        <v>43.317965402370206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0.56831913203429474</v>
      </c>
      <c r="AF47">
        <v>0</v>
      </c>
      <c r="AG47">
        <v>12.868639175600002</v>
      </c>
      <c r="AH47">
        <v>0</v>
      </c>
      <c r="AI47">
        <v>0</v>
      </c>
      <c r="AJ47">
        <v>0</v>
      </c>
      <c r="AK47">
        <v>16.113827678644601</v>
      </c>
      <c r="AL47">
        <v>0</v>
      </c>
      <c r="AM47">
        <v>0</v>
      </c>
      <c r="AN47">
        <v>0.791825</v>
      </c>
      <c r="AO47">
        <v>0</v>
      </c>
      <c r="AP47">
        <v>0</v>
      </c>
      <c r="AQ47">
        <v>0</v>
      </c>
      <c r="AR47">
        <v>0.4890490527173913</v>
      </c>
      <c r="AS47">
        <v>1.3904274718257508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622.64578701325263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9.3099375927561425</v>
      </c>
      <c r="L48">
        <v>371.24294305028491</v>
      </c>
      <c r="M48">
        <v>27.169754561878953</v>
      </c>
      <c r="N48">
        <v>34.882185751978902</v>
      </c>
      <c r="O48">
        <v>0</v>
      </c>
      <c r="P48">
        <v>37.090161994540495</v>
      </c>
      <c r="Q48">
        <v>2.8893609036381518</v>
      </c>
      <c r="R48">
        <v>12.518377093849546</v>
      </c>
      <c r="S48">
        <v>7.7978850059031881</v>
      </c>
      <c r="T48">
        <v>0</v>
      </c>
      <c r="U48">
        <v>24.739877377093098</v>
      </c>
      <c r="V48">
        <v>6.1214411909774444</v>
      </c>
      <c r="W48">
        <v>13.705014935989258</v>
      </c>
      <c r="X48">
        <v>43.317965402370206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0.56831913203429474</v>
      </c>
      <c r="AF48">
        <v>0</v>
      </c>
      <c r="AG48">
        <v>12.868639175600002</v>
      </c>
      <c r="AH48">
        <v>0</v>
      </c>
      <c r="AI48">
        <v>0</v>
      </c>
      <c r="AJ48">
        <v>0</v>
      </c>
      <c r="AK48">
        <v>16.113827678644601</v>
      </c>
      <c r="AL48">
        <v>0</v>
      </c>
      <c r="AM48">
        <v>0</v>
      </c>
      <c r="AN48">
        <v>0.791825</v>
      </c>
      <c r="AO48">
        <v>0</v>
      </c>
      <c r="AP48">
        <v>0</v>
      </c>
      <c r="AQ48">
        <v>0</v>
      </c>
      <c r="AR48">
        <v>0.4890490527173913</v>
      </c>
      <c r="AS48">
        <v>1.3904274718257508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623.00699237208244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8.9600967660960027</v>
      </c>
      <c r="L49">
        <v>371.24294305028491</v>
      </c>
      <c r="M49">
        <v>27.169754561878953</v>
      </c>
      <c r="N49">
        <v>34.882185751978902</v>
      </c>
      <c r="O49">
        <v>0</v>
      </c>
      <c r="P49">
        <v>37.090161994540495</v>
      </c>
      <c r="Q49">
        <v>2.8893609036381518</v>
      </c>
      <c r="R49">
        <v>12.518377093849546</v>
      </c>
      <c r="S49">
        <v>7.7978850059031881</v>
      </c>
      <c r="T49">
        <v>0</v>
      </c>
      <c r="U49">
        <v>24.739877377093098</v>
      </c>
      <c r="V49">
        <v>6.1214411909774444</v>
      </c>
      <c r="W49">
        <v>13.705014935989258</v>
      </c>
      <c r="X49">
        <v>43.317965402370206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0.56831913203429474</v>
      </c>
      <c r="AF49">
        <v>0</v>
      </c>
      <c r="AG49">
        <v>12.868639175600002</v>
      </c>
      <c r="AH49">
        <v>0</v>
      </c>
      <c r="AI49">
        <v>0</v>
      </c>
      <c r="AJ49">
        <v>0</v>
      </c>
      <c r="AK49">
        <v>16.113827678644601</v>
      </c>
      <c r="AL49">
        <v>0</v>
      </c>
      <c r="AM49">
        <v>0</v>
      </c>
      <c r="AN49">
        <v>0.791825</v>
      </c>
      <c r="AO49">
        <v>0</v>
      </c>
      <c r="AP49">
        <v>0</v>
      </c>
      <c r="AQ49">
        <v>0</v>
      </c>
      <c r="AR49">
        <v>0.65206530135869556</v>
      </c>
      <c r="AS49">
        <v>1.3507009550996136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622.78044127733733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8.9600967660960027</v>
      </c>
      <c r="L50">
        <v>371.24294305028491</v>
      </c>
      <c r="M50">
        <v>27.169754561878953</v>
      </c>
      <c r="N50">
        <v>34.882185751978902</v>
      </c>
      <c r="O50">
        <v>0</v>
      </c>
      <c r="P50">
        <v>37.090161994540495</v>
      </c>
      <c r="Q50">
        <v>2.8893609036381518</v>
      </c>
      <c r="R50">
        <v>13.008313577554521</v>
      </c>
      <c r="S50">
        <v>8.1</v>
      </c>
      <c r="T50">
        <v>0</v>
      </c>
      <c r="U50">
        <v>24.739877377093098</v>
      </c>
      <c r="V50">
        <v>6.1214411909774444</v>
      </c>
      <c r="W50">
        <v>13.705014935989258</v>
      </c>
      <c r="X50">
        <v>43.317965402370206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0.56831913203429474</v>
      </c>
      <c r="AF50">
        <v>0</v>
      </c>
      <c r="AG50">
        <v>12.868639175600002</v>
      </c>
      <c r="AH50">
        <v>0</v>
      </c>
      <c r="AI50">
        <v>0</v>
      </c>
      <c r="AJ50">
        <v>0</v>
      </c>
      <c r="AK50">
        <v>16.113827678644601</v>
      </c>
      <c r="AL50">
        <v>0</v>
      </c>
      <c r="AM50">
        <v>0</v>
      </c>
      <c r="AN50">
        <v>0.791825</v>
      </c>
      <c r="AO50">
        <v>0</v>
      </c>
      <c r="AP50">
        <v>0</v>
      </c>
      <c r="AQ50">
        <v>0</v>
      </c>
      <c r="AR50">
        <v>0.65206530135869556</v>
      </c>
      <c r="AS50">
        <v>1.3507009550996136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623.57249275513914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8.9600967660960027</v>
      </c>
      <c r="L51">
        <v>371.24294305028491</v>
      </c>
      <c r="M51">
        <v>27.169754561878953</v>
      </c>
      <c r="N51">
        <v>34.882185751978902</v>
      </c>
      <c r="O51">
        <v>0</v>
      </c>
      <c r="P51">
        <v>37.090161994540495</v>
      </c>
      <c r="Q51">
        <v>2.8901239801390268</v>
      </c>
      <c r="R51">
        <v>13.008313577554521</v>
      </c>
      <c r="S51">
        <v>8.1</v>
      </c>
      <c r="T51">
        <v>0</v>
      </c>
      <c r="U51">
        <v>24.739877377093098</v>
      </c>
      <c r="V51">
        <v>6.1214411909774444</v>
      </c>
      <c r="W51">
        <v>13.705014935989258</v>
      </c>
      <c r="X51">
        <v>43.317965402370206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0.56831913203429474</v>
      </c>
      <c r="AF51">
        <v>0</v>
      </c>
      <c r="AG51">
        <v>12.868639175600002</v>
      </c>
      <c r="AH51">
        <v>0</v>
      </c>
      <c r="AI51">
        <v>0</v>
      </c>
      <c r="AJ51">
        <v>0</v>
      </c>
      <c r="AK51">
        <v>16.113827678644601</v>
      </c>
      <c r="AL51">
        <v>0</v>
      </c>
      <c r="AM51">
        <v>0</v>
      </c>
      <c r="AN51">
        <v>0.791825</v>
      </c>
      <c r="AO51">
        <v>0</v>
      </c>
      <c r="AP51">
        <v>0.15132169908864954</v>
      </c>
      <c r="AQ51">
        <v>0</v>
      </c>
      <c r="AR51">
        <v>0.65206530135869556</v>
      </c>
      <c r="AS51">
        <v>1.3507009550996136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623.72457753072865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4.920027060375058</v>
      </c>
      <c r="L52">
        <v>371.24294305028491</v>
      </c>
      <c r="M52">
        <v>27.169754561878953</v>
      </c>
      <c r="N52">
        <v>34.882185751978902</v>
      </c>
      <c r="O52">
        <v>0</v>
      </c>
      <c r="P52">
        <v>37.090161994540495</v>
      </c>
      <c r="Q52">
        <v>2.8901239801390268</v>
      </c>
      <c r="R52">
        <v>13.008313577554521</v>
      </c>
      <c r="S52">
        <v>8.1</v>
      </c>
      <c r="T52">
        <v>0</v>
      </c>
      <c r="U52">
        <v>24.739877377093098</v>
      </c>
      <c r="V52">
        <v>6.1214411909774444</v>
      </c>
      <c r="W52">
        <v>13.705014935989258</v>
      </c>
      <c r="X52">
        <v>43.317965402370206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0.56831913203429474</v>
      </c>
      <c r="AF52">
        <v>0</v>
      </c>
      <c r="AG52">
        <v>12.868639175600002</v>
      </c>
      <c r="AH52">
        <v>0</v>
      </c>
      <c r="AI52">
        <v>0</v>
      </c>
      <c r="AJ52">
        <v>0</v>
      </c>
      <c r="AK52">
        <v>16.113827678644601</v>
      </c>
      <c r="AL52">
        <v>0</v>
      </c>
      <c r="AM52">
        <v>0</v>
      </c>
      <c r="AN52">
        <v>0.791825</v>
      </c>
      <c r="AO52">
        <v>0</v>
      </c>
      <c r="AP52">
        <v>0.15132169908864954</v>
      </c>
      <c r="AQ52">
        <v>0</v>
      </c>
      <c r="AR52">
        <v>0.65206530135869556</v>
      </c>
      <c r="AS52">
        <v>1.3507009550996136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619.6845078250077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4.9200297931555426</v>
      </c>
      <c r="L53">
        <v>336.9107372149648</v>
      </c>
      <c r="M53">
        <v>27.169754561878953</v>
      </c>
      <c r="N53">
        <v>34.882185751978902</v>
      </c>
      <c r="O53">
        <v>0</v>
      </c>
      <c r="P53">
        <v>37.090161994540495</v>
      </c>
      <c r="Q53">
        <v>2.8886178260869566</v>
      </c>
      <c r="R53">
        <v>12.521667411699777</v>
      </c>
      <c r="S53">
        <v>7.8107471623632385</v>
      </c>
      <c r="T53">
        <v>0</v>
      </c>
      <c r="U53">
        <v>24.739877377093098</v>
      </c>
      <c r="V53">
        <v>6.1214411909774444</v>
      </c>
      <c r="W53">
        <v>13.705014935989258</v>
      </c>
      <c r="X53">
        <v>43.317965402370206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0.56831913203429474</v>
      </c>
      <c r="AF53">
        <v>0</v>
      </c>
      <c r="AG53">
        <v>12.868639175600002</v>
      </c>
      <c r="AH53">
        <v>0</v>
      </c>
      <c r="AI53">
        <v>0</v>
      </c>
      <c r="AJ53">
        <v>0</v>
      </c>
      <c r="AK53">
        <v>16.113827678644601</v>
      </c>
      <c r="AL53">
        <v>0</v>
      </c>
      <c r="AM53">
        <v>0</v>
      </c>
      <c r="AN53">
        <v>0.791825</v>
      </c>
      <c r="AO53">
        <v>0</v>
      </c>
      <c r="AP53">
        <v>0.15132169908864954</v>
      </c>
      <c r="AQ53">
        <v>0</v>
      </c>
      <c r="AR53">
        <v>0.65206530135869556</v>
      </c>
      <c r="AS53">
        <v>1.3507009550996136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584.57489956492441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4.9200331398963728</v>
      </c>
      <c r="L54">
        <v>288.78072755883369</v>
      </c>
      <c r="M54">
        <v>27.169754561878953</v>
      </c>
      <c r="N54">
        <v>34.882185751978902</v>
      </c>
      <c r="O54">
        <v>0</v>
      </c>
      <c r="P54">
        <v>37.090161994540495</v>
      </c>
      <c r="Q54">
        <v>2.8886178260869566</v>
      </c>
      <c r="R54">
        <v>12.521667411699777</v>
      </c>
      <c r="S54">
        <v>7.8003783684210521</v>
      </c>
      <c r="T54">
        <v>0</v>
      </c>
      <c r="U54">
        <v>24.739877377093098</v>
      </c>
      <c r="V54">
        <v>6.1214411909774444</v>
      </c>
      <c r="W54">
        <v>13.705014935989258</v>
      </c>
      <c r="X54">
        <v>43.317965402370206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0.56831913203429474</v>
      </c>
      <c r="AF54">
        <v>0</v>
      </c>
      <c r="AG54">
        <v>12.868639175600002</v>
      </c>
      <c r="AH54">
        <v>0</v>
      </c>
      <c r="AI54">
        <v>0</v>
      </c>
      <c r="AJ54">
        <v>0</v>
      </c>
      <c r="AK54">
        <v>16.113827678644601</v>
      </c>
      <c r="AL54">
        <v>0</v>
      </c>
      <c r="AM54">
        <v>0</v>
      </c>
      <c r="AN54">
        <v>0.791825</v>
      </c>
      <c r="AO54">
        <v>0</v>
      </c>
      <c r="AP54">
        <v>0.15132169908864954</v>
      </c>
      <c r="AQ54">
        <v>0</v>
      </c>
      <c r="AR54">
        <v>0.65206530135869556</v>
      </c>
      <c r="AS54">
        <v>1.3507009550996136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536.43452446159188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4.9200522537374622</v>
      </c>
      <c r="L55">
        <v>240.65071445756112</v>
      </c>
      <c r="M55">
        <v>27.169754561878953</v>
      </c>
      <c r="N55">
        <v>34.882185751978902</v>
      </c>
      <c r="O55">
        <v>0</v>
      </c>
      <c r="P55">
        <v>37.090161994540495</v>
      </c>
      <c r="Q55">
        <v>1.8203365081967213</v>
      </c>
      <c r="R55">
        <v>6.8799073067364285</v>
      </c>
      <c r="S55">
        <v>4.7492148721730585</v>
      </c>
      <c r="T55">
        <v>0</v>
      </c>
      <c r="U55">
        <v>24.739877377093098</v>
      </c>
      <c r="V55">
        <v>6.1214411909774444</v>
      </c>
      <c r="W55">
        <v>13.705014935989258</v>
      </c>
      <c r="X55">
        <v>43.317965402370206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0.56831913203429474</v>
      </c>
      <c r="AF55">
        <v>0</v>
      </c>
      <c r="AG55">
        <v>12.868639175600002</v>
      </c>
      <c r="AH55">
        <v>0</v>
      </c>
      <c r="AI55">
        <v>0</v>
      </c>
      <c r="AJ55">
        <v>0</v>
      </c>
      <c r="AK55">
        <v>16.113827678644601</v>
      </c>
      <c r="AL55">
        <v>0</v>
      </c>
      <c r="AM55">
        <v>0</v>
      </c>
      <c r="AN55">
        <v>0.791825</v>
      </c>
      <c r="AO55">
        <v>0</v>
      </c>
      <c r="AP55">
        <v>0.15132169908864954</v>
      </c>
      <c r="AQ55">
        <v>0</v>
      </c>
      <c r="AR55">
        <v>0.65206530135869556</v>
      </c>
      <c r="AS55">
        <v>1.3507009550996136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478.54332555505897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4.9200522537374622</v>
      </c>
      <c r="L56">
        <v>205.03583738067471</v>
      </c>
      <c r="M56">
        <v>27.169754561878953</v>
      </c>
      <c r="N56">
        <v>34.882185751978902</v>
      </c>
      <c r="O56">
        <v>0</v>
      </c>
      <c r="P56">
        <v>37.090161994540495</v>
      </c>
      <c r="Q56">
        <v>1.7688694031117396</v>
      </c>
      <c r="R56">
        <v>12.518197287772193</v>
      </c>
      <c r="S56">
        <v>4.4392961116158345</v>
      </c>
      <c r="T56">
        <v>0</v>
      </c>
      <c r="U56">
        <v>24.739877377093098</v>
      </c>
      <c r="V56">
        <v>6.1214411909774444</v>
      </c>
      <c r="W56">
        <v>13.705014935989258</v>
      </c>
      <c r="X56">
        <v>43.317965402370206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0.56831913203429474</v>
      </c>
      <c r="AF56">
        <v>0</v>
      </c>
      <c r="AG56">
        <v>12.868639175600002</v>
      </c>
      <c r="AH56">
        <v>0</v>
      </c>
      <c r="AI56">
        <v>0</v>
      </c>
      <c r="AJ56">
        <v>0</v>
      </c>
      <c r="AK56">
        <v>16.113827678644601</v>
      </c>
      <c r="AL56">
        <v>0</v>
      </c>
      <c r="AM56">
        <v>0</v>
      </c>
      <c r="AN56">
        <v>0.791825</v>
      </c>
      <c r="AO56">
        <v>0</v>
      </c>
      <c r="AP56">
        <v>0.15132169908864954</v>
      </c>
      <c r="AQ56">
        <v>0</v>
      </c>
      <c r="AR56">
        <v>0.65206530135869556</v>
      </c>
      <c r="AS56">
        <v>1.3507009550996136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448.20535259356609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4.9200522537374622</v>
      </c>
      <c r="L57">
        <v>205.03583738067471</v>
      </c>
      <c r="M57">
        <v>27.169754561878953</v>
      </c>
      <c r="N57">
        <v>34.882185751978902</v>
      </c>
      <c r="O57">
        <v>0</v>
      </c>
      <c r="P57">
        <v>37.090161994540495</v>
      </c>
      <c r="Q57">
        <v>1.7688694031117396</v>
      </c>
      <c r="R57">
        <v>11.38806466818458</v>
      </c>
      <c r="S57">
        <v>7.7909709951033728</v>
      </c>
      <c r="T57">
        <v>0</v>
      </c>
      <c r="U57">
        <v>24.739877377093098</v>
      </c>
      <c r="V57">
        <v>6.1214411909774444</v>
      </c>
      <c r="W57">
        <v>13.705014935989258</v>
      </c>
      <c r="X57">
        <v>43.317965402370206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0.56831913203429474</v>
      </c>
      <c r="AF57">
        <v>0</v>
      </c>
      <c r="AG57">
        <v>12.868639175600002</v>
      </c>
      <c r="AH57">
        <v>0</v>
      </c>
      <c r="AI57">
        <v>0</v>
      </c>
      <c r="AJ57">
        <v>0</v>
      </c>
      <c r="AK57">
        <v>16.113827678644601</v>
      </c>
      <c r="AL57">
        <v>0</v>
      </c>
      <c r="AM57">
        <v>0</v>
      </c>
      <c r="AN57">
        <v>0.791825</v>
      </c>
      <c r="AO57">
        <v>0</v>
      </c>
      <c r="AP57">
        <v>0.15132169908864954</v>
      </c>
      <c r="AQ57">
        <v>0</v>
      </c>
      <c r="AR57">
        <v>0.65206530135869556</v>
      </c>
      <c r="AS57">
        <v>1.3507009550996136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450.42689485746604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4.9200522537374622</v>
      </c>
      <c r="L58">
        <v>205.03583738067471</v>
      </c>
      <c r="M58">
        <v>27.169754561878953</v>
      </c>
      <c r="N58">
        <v>34.882185751978902</v>
      </c>
      <c r="O58">
        <v>0</v>
      </c>
      <c r="P58">
        <v>37.090161994540495</v>
      </c>
      <c r="Q58">
        <v>2.4984031117397452</v>
      </c>
      <c r="R58">
        <v>12.48784018438538</v>
      </c>
      <c r="S58">
        <v>7.7909709951033728</v>
      </c>
      <c r="T58">
        <v>0</v>
      </c>
      <c r="U58">
        <v>24.739877377093098</v>
      </c>
      <c r="V58">
        <v>6.1214411909774444</v>
      </c>
      <c r="W58">
        <v>13.705014935989258</v>
      </c>
      <c r="X58">
        <v>43.317965402370206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0.56831913203429474</v>
      </c>
      <c r="AF58">
        <v>0</v>
      </c>
      <c r="AG58">
        <v>12.868639175600002</v>
      </c>
      <c r="AH58">
        <v>0</v>
      </c>
      <c r="AI58">
        <v>0</v>
      </c>
      <c r="AJ58">
        <v>0</v>
      </c>
      <c r="AK58">
        <v>16.113827678644601</v>
      </c>
      <c r="AL58">
        <v>0</v>
      </c>
      <c r="AM58">
        <v>0</v>
      </c>
      <c r="AN58">
        <v>0.791825</v>
      </c>
      <c r="AO58">
        <v>0</v>
      </c>
      <c r="AP58">
        <v>0.15132169908864954</v>
      </c>
      <c r="AQ58">
        <v>0</v>
      </c>
      <c r="AR58">
        <v>0.65206530135869556</v>
      </c>
      <c r="AS58">
        <v>1.3507009550996136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452.2562040822948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4.9200522537374622</v>
      </c>
      <c r="L59">
        <v>205.03583738067471</v>
      </c>
      <c r="M59">
        <v>27.169754561878953</v>
      </c>
      <c r="N59">
        <v>34.882185751978902</v>
      </c>
      <c r="O59">
        <v>0</v>
      </c>
      <c r="P59">
        <v>37.090161994540495</v>
      </c>
      <c r="Q59">
        <v>2.8907419315403424</v>
      </c>
      <c r="R59">
        <v>12.521667411699777</v>
      </c>
      <c r="S59">
        <v>7.7909709951033728</v>
      </c>
      <c r="T59">
        <v>0</v>
      </c>
      <c r="U59">
        <v>24.739877377093098</v>
      </c>
      <c r="V59">
        <v>6.1214411909774444</v>
      </c>
      <c r="W59">
        <v>13.705014935989258</v>
      </c>
      <c r="X59">
        <v>43.317965402370206</v>
      </c>
      <c r="Y59">
        <v>0</v>
      </c>
      <c r="Z59">
        <v>0</v>
      </c>
      <c r="AA59">
        <v>0</v>
      </c>
      <c r="AB59">
        <v>0.98425834658664646</v>
      </c>
      <c r="AC59">
        <v>0</v>
      </c>
      <c r="AD59">
        <v>0</v>
      </c>
      <c r="AE59">
        <v>0.56831913203429474</v>
      </c>
      <c r="AF59">
        <v>0</v>
      </c>
      <c r="AG59">
        <v>12.868639175600002</v>
      </c>
      <c r="AH59">
        <v>0</v>
      </c>
      <c r="AI59">
        <v>0</v>
      </c>
      <c r="AJ59">
        <v>0</v>
      </c>
      <c r="AK59">
        <v>16.113827678644601</v>
      </c>
      <c r="AL59">
        <v>0</v>
      </c>
      <c r="AM59">
        <v>0</v>
      </c>
      <c r="AN59">
        <v>0.791825</v>
      </c>
      <c r="AO59">
        <v>0</v>
      </c>
      <c r="AP59">
        <v>0.15132169908864954</v>
      </c>
      <c r="AQ59">
        <v>4.1865880499999992</v>
      </c>
      <c r="AR59">
        <v>1.3041306027173911</v>
      </c>
      <c r="AS59">
        <v>7.3096763164585195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464.4642571887141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4.9200522537374622</v>
      </c>
      <c r="L60">
        <v>205.03583738067471</v>
      </c>
      <c r="M60">
        <v>27.169754561878953</v>
      </c>
      <c r="N60">
        <v>34.882185751978902</v>
      </c>
      <c r="O60">
        <v>0</v>
      </c>
      <c r="P60">
        <v>37.090161994540495</v>
      </c>
      <c r="Q60">
        <v>2.8907419315403424</v>
      </c>
      <c r="R60">
        <v>12.521667411699777</v>
      </c>
      <c r="S60">
        <v>7.7909709951033728</v>
      </c>
      <c r="T60">
        <v>0</v>
      </c>
      <c r="U60">
        <v>24.739877377093098</v>
      </c>
      <c r="V60">
        <v>6.1214411909774444</v>
      </c>
      <c r="W60">
        <v>13.705014935989258</v>
      </c>
      <c r="X60">
        <v>43.317965402370206</v>
      </c>
      <c r="Y60">
        <v>0</v>
      </c>
      <c r="Z60">
        <v>0</v>
      </c>
      <c r="AA60">
        <v>0</v>
      </c>
      <c r="AB60">
        <v>0.98425834658664646</v>
      </c>
      <c r="AC60">
        <v>0</v>
      </c>
      <c r="AD60">
        <v>0</v>
      </c>
      <c r="AE60">
        <v>0.56831913203429474</v>
      </c>
      <c r="AF60">
        <v>0</v>
      </c>
      <c r="AG60">
        <v>12.868639175600002</v>
      </c>
      <c r="AH60">
        <v>0</v>
      </c>
      <c r="AI60">
        <v>0</v>
      </c>
      <c r="AJ60">
        <v>0</v>
      </c>
      <c r="AK60">
        <v>16.113827678644601</v>
      </c>
      <c r="AL60">
        <v>0</v>
      </c>
      <c r="AM60">
        <v>0</v>
      </c>
      <c r="AN60">
        <v>0.791825</v>
      </c>
      <c r="AO60">
        <v>0</v>
      </c>
      <c r="AP60">
        <v>0.15132169908864954</v>
      </c>
      <c r="AQ60">
        <v>4.1865880499999992</v>
      </c>
      <c r="AR60">
        <v>11.737174197282609</v>
      </c>
      <c r="AS60">
        <v>7.3096763164585195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474.89730078327932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4.9200522537374622</v>
      </c>
      <c r="L61">
        <v>205.03583738067471</v>
      </c>
      <c r="M61">
        <v>27.169754561878953</v>
      </c>
      <c r="N61">
        <v>34.882185751978902</v>
      </c>
      <c r="O61">
        <v>0</v>
      </c>
      <c r="P61">
        <v>37.090161994540495</v>
      </c>
      <c r="Q61">
        <v>2.8907419315403424</v>
      </c>
      <c r="R61">
        <v>12.521667411699777</v>
      </c>
      <c r="S61">
        <v>7.7909709951033728</v>
      </c>
      <c r="T61">
        <v>0</v>
      </c>
      <c r="U61">
        <v>24.739877377093098</v>
      </c>
      <c r="V61">
        <v>6.1214411909774444</v>
      </c>
      <c r="W61">
        <v>13.705014935989258</v>
      </c>
      <c r="X61">
        <v>43.317965402370206</v>
      </c>
      <c r="Y61">
        <v>0</v>
      </c>
      <c r="Z61">
        <v>0</v>
      </c>
      <c r="AA61">
        <v>0</v>
      </c>
      <c r="AB61">
        <v>0.98425834658664646</v>
      </c>
      <c r="AC61">
        <v>0</v>
      </c>
      <c r="AD61">
        <v>0</v>
      </c>
      <c r="AE61">
        <v>0.56831913203429474</v>
      </c>
      <c r="AF61">
        <v>0</v>
      </c>
      <c r="AG61">
        <v>12.868639175600002</v>
      </c>
      <c r="AH61">
        <v>0</v>
      </c>
      <c r="AI61">
        <v>0</v>
      </c>
      <c r="AJ61">
        <v>0</v>
      </c>
      <c r="AK61">
        <v>16.113827678644601</v>
      </c>
      <c r="AL61">
        <v>0</v>
      </c>
      <c r="AM61">
        <v>0</v>
      </c>
      <c r="AN61">
        <v>0.791825</v>
      </c>
      <c r="AO61">
        <v>0</v>
      </c>
      <c r="AP61">
        <v>0.15132169908864954</v>
      </c>
      <c r="AQ61">
        <v>4.1865880499999992</v>
      </c>
      <c r="AR61">
        <v>11.737174197282609</v>
      </c>
      <c r="AS61">
        <v>7.3096763164585195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474.89730078327932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4.9200522537374622</v>
      </c>
      <c r="L62">
        <v>205.03583738067471</v>
      </c>
      <c r="M62">
        <v>27.169754561878953</v>
      </c>
      <c r="N62">
        <v>34.882185751978902</v>
      </c>
      <c r="O62">
        <v>0</v>
      </c>
      <c r="P62">
        <v>37.090161994540495</v>
      </c>
      <c r="Q62">
        <v>2.8907419315403424</v>
      </c>
      <c r="R62">
        <v>12.521667411699777</v>
      </c>
      <c r="S62">
        <v>7.7909709951033728</v>
      </c>
      <c r="T62">
        <v>0</v>
      </c>
      <c r="U62">
        <v>24.739877377093098</v>
      </c>
      <c r="V62">
        <v>6.1214411909774444</v>
      </c>
      <c r="W62">
        <v>13.705014935989258</v>
      </c>
      <c r="X62">
        <v>43.317965402370206</v>
      </c>
      <c r="Y62">
        <v>0</v>
      </c>
      <c r="Z62">
        <v>0</v>
      </c>
      <c r="AA62">
        <v>0</v>
      </c>
      <c r="AB62">
        <v>0.98425834658664646</v>
      </c>
      <c r="AC62">
        <v>0</v>
      </c>
      <c r="AD62">
        <v>0</v>
      </c>
      <c r="AE62">
        <v>0.56831913203429474</v>
      </c>
      <c r="AF62">
        <v>0</v>
      </c>
      <c r="AG62">
        <v>12.868639175600002</v>
      </c>
      <c r="AH62">
        <v>0</v>
      </c>
      <c r="AI62">
        <v>0</v>
      </c>
      <c r="AJ62">
        <v>0</v>
      </c>
      <c r="AK62">
        <v>16.113827678644601</v>
      </c>
      <c r="AL62">
        <v>0</v>
      </c>
      <c r="AM62">
        <v>0</v>
      </c>
      <c r="AN62">
        <v>0.791825</v>
      </c>
      <c r="AO62">
        <v>0</v>
      </c>
      <c r="AP62">
        <v>0.15132169908864954</v>
      </c>
      <c r="AQ62">
        <v>8.3731760999999985</v>
      </c>
      <c r="AR62">
        <v>1.1411140472826087</v>
      </c>
      <c r="AS62">
        <v>7.3096763164585195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468.4878286832793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4.9200522537374622</v>
      </c>
      <c r="L63">
        <v>205.0226791988384</v>
      </c>
      <c r="M63">
        <v>27.169754561878953</v>
      </c>
      <c r="N63">
        <v>34.882185751978902</v>
      </c>
      <c r="O63">
        <v>0</v>
      </c>
      <c r="P63">
        <v>37.090161994540495</v>
      </c>
      <c r="Q63">
        <v>2.8886178260869566</v>
      </c>
      <c r="R63">
        <v>12.521667411699777</v>
      </c>
      <c r="S63">
        <v>7.8003783684210521</v>
      </c>
      <c r="T63">
        <v>0</v>
      </c>
      <c r="U63">
        <v>24.739877377093098</v>
      </c>
      <c r="V63">
        <v>6.1214411909774444</v>
      </c>
      <c r="W63">
        <v>13.705014935989258</v>
      </c>
      <c r="X63">
        <v>43.317965402370206</v>
      </c>
      <c r="Y63">
        <v>0</v>
      </c>
      <c r="Z63">
        <v>0</v>
      </c>
      <c r="AA63">
        <v>0</v>
      </c>
      <c r="AB63">
        <v>0.98425834658664646</v>
      </c>
      <c r="AC63">
        <v>0</v>
      </c>
      <c r="AD63">
        <v>0</v>
      </c>
      <c r="AE63">
        <v>0.56831913203429474</v>
      </c>
      <c r="AF63">
        <v>2.6206783772819473</v>
      </c>
      <c r="AG63">
        <v>12.868639175600002</v>
      </c>
      <c r="AH63">
        <v>0</v>
      </c>
      <c r="AI63">
        <v>0</v>
      </c>
      <c r="AJ63">
        <v>0</v>
      </c>
      <c r="AK63">
        <v>16.113827678644601</v>
      </c>
      <c r="AL63">
        <v>0</v>
      </c>
      <c r="AM63">
        <v>0</v>
      </c>
      <c r="AN63">
        <v>0.791825</v>
      </c>
      <c r="AO63">
        <v>0</v>
      </c>
      <c r="AP63">
        <v>0.15132169908864954</v>
      </c>
      <c r="AQ63">
        <v>8.3731760999999985</v>
      </c>
      <c r="AR63">
        <v>0.65206530135869556</v>
      </c>
      <c r="AS63">
        <v>7.3096763164585195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470.61358340066533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4.9200522537374622</v>
      </c>
      <c r="L64">
        <v>205.03402828179176</v>
      </c>
      <c r="M64">
        <v>27.169754561878953</v>
      </c>
      <c r="N64">
        <v>34.882185751978902</v>
      </c>
      <c r="O64">
        <v>0</v>
      </c>
      <c r="P64">
        <v>37.090161994540495</v>
      </c>
      <c r="Q64">
        <v>2.8886178260869566</v>
      </c>
      <c r="R64">
        <v>12.521667411699777</v>
      </c>
      <c r="S64">
        <v>7.8003783684210521</v>
      </c>
      <c r="T64">
        <v>0</v>
      </c>
      <c r="U64">
        <v>24.739877377093098</v>
      </c>
      <c r="V64">
        <v>6.1214411909774444</v>
      </c>
      <c r="W64">
        <v>13.705014935989258</v>
      </c>
      <c r="X64">
        <v>43.317965402370206</v>
      </c>
      <c r="Y64">
        <v>0</v>
      </c>
      <c r="Z64">
        <v>0</v>
      </c>
      <c r="AA64">
        <v>0</v>
      </c>
      <c r="AB64">
        <v>0.98425834658664646</v>
      </c>
      <c r="AC64">
        <v>0</v>
      </c>
      <c r="AD64">
        <v>0</v>
      </c>
      <c r="AE64">
        <v>0.56831913203429474</v>
      </c>
      <c r="AF64">
        <v>2.6206783772819473</v>
      </c>
      <c r="AG64">
        <v>12.868639175600002</v>
      </c>
      <c r="AH64">
        <v>0</v>
      </c>
      <c r="AI64">
        <v>0</v>
      </c>
      <c r="AJ64">
        <v>0</v>
      </c>
      <c r="AK64">
        <v>16.113827678644601</v>
      </c>
      <c r="AL64">
        <v>0</v>
      </c>
      <c r="AM64">
        <v>0</v>
      </c>
      <c r="AN64">
        <v>0.791825</v>
      </c>
      <c r="AO64">
        <v>0</v>
      </c>
      <c r="AP64">
        <v>0.15132169908864954</v>
      </c>
      <c r="AQ64">
        <v>12.559764149999996</v>
      </c>
      <c r="AR64">
        <v>0.65206530135869556</v>
      </c>
      <c r="AS64">
        <v>7.3096763164585195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474.81152053361865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4.9200522537374622</v>
      </c>
      <c r="L65">
        <v>240.65071445756112</v>
      </c>
      <c r="M65">
        <v>27.169754561878953</v>
      </c>
      <c r="N65">
        <v>34.882185751978902</v>
      </c>
      <c r="O65">
        <v>0</v>
      </c>
      <c r="P65">
        <v>37.090161994540495</v>
      </c>
      <c r="Q65">
        <v>2.8886178260869566</v>
      </c>
      <c r="R65">
        <v>12.518377093849546</v>
      </c>
      <c r="S65">
        <v>7.8003783684210521</v>
      </c>
      <c r="T65">
        <v>0</v>
      </c>
      <c r="U65">
        <v>24.739877377093098</v>
      </c>
      <c r="V65">
        <v>6.1214411909774444</v>
      </c>
      <c r="W65">
        <v>13.705014935989258</v>
      </c>
      <c r="X65">
        <v>43.317965402370206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0.56831913203429474</v>
      </c>
      <c r="AF65">
        <v>2.6206783772819473</v>
      </c>
      <c r="AG65">
        <v>12.868639175600002</v>
      </c>
      <c r="AH65">
        <v>0</v>
      </c>
      <c r="AI65">
        <v>0</v>
      </c>
      <c r="AJ65">
        <v>0</v>
      </c>
      <c r="AK65">
        <v>16.113827678644601</v>
      </c>
      <c r="AL65">
        <v>0</v>
      </c>
      <c r="AM65">
        <v>0</v>
      </c>
      <c r="AN65">
        <v>0.791825</v>
      </c>
      <c r="AO65">
        <v>0</v>
      </c>
      <c r="AP65">
        <v>0.15132169908864954</v>
      </c>
      <c r="AQ65">
        <v>12.559764149999996</v>
      </c>
      <c r="AR65">
        <v>0.65206530135869556</v>
      </c>
      <c r="AS65">
        <v>1.3507009550996136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503.48168268359223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4.9200522537374622</v>
      </c>
      <c r="L66">
        <v>240.65071445756112</v>
      </c>
      <c r="M66">
        <v>27.169754561878953</v>
      </c>
      <c r="N66">
        <v>34.882185751978902</v>
      </c>
      <c r="O66">
        <v>0</v>
      </c>
      <c r="P66">
        <v>37.090161994540495</v>
      </c>
      <c r="Q66">
        <v>2.8886178260869566</v>
      </c>
      <c r="R66">
        <v>12.518377093849546</v>
      </c>
      <c r="S66">
        <v>7.8003783684210521</v>
      </c>
      <c r="T66">
        <v>0</v>
      </c>
      <c r="U66">
        <v>24.739877377093098</v>
      </c>
      <c r="V66">
        <v>6.1214411909774444</v>
      </c>
      <c r="W66">
        <v>13.705014935989258</v>
      </c>
      <c r="X66">
        <v>43.317965402370206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0.56831913203429474</v>
      </c>
      <c r="AF66">
        <v>2.6206783772819473</v>
      </c>
      <c r="AG66">
        <v>12.868639175600002</v>
      </c>
      <c r="AH66">
        <v>0</v>
      </c>
      <c r="AI66">
        <v>0</v>
      </c>
      <c r="AJ66">
        <v>0</v>
      </c>
      <c r="AK66">
        <v>16.113827678644601</v>
      </c>
      <c r="AL66">
        <v>0</v>
      </c>
      <c r="AM66">
        <v>0</v>
      </c>
      <c r="AN66">
        <v>0.791825</v>
      </c>
      <c r="AO66">
        <v>0</v>
      </c>
      <c r="AP66">
        <v>0.15132169908864954</v>
      </c>
      <c r="AQ66">
        <v>12.559764149999996</v>
      </c>
      <c r="AR66">
        <v>0.65206530135869556</v>
      </c>
      <c r="AS66">
        <v>1.3507009550996136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503.48168268359223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4.9200522537374622</v>
      </c>
      <c r="L67">
        <v>274.34162801522291</v>
      </c>
      <c r="M67">
        <v>27.169754561878953</v>
      </c>
      <c r="N67">
        <v>34.882185751978902</v>
      </c>
      <c r="O67">
        <v>0</v>
      </c>
      <c r="P67">
        <v>37.090161994540495</v>
      </c>
      <c r="Q67">
        <v>0</v>
      </c>
      <c r="R67">
        <v>12.518377093849546</v>
      </c>
      <c r="S67">
        <v>7.8003783684210521</v>
      </c>
      <c r="T67">
        <v>0</v>
      </c>
      <c r="U67">
        <v>24.739877377093098</v>
      </c>
      <c r="V67">
        <v>6.1214411909774444</v>
      </c>
      <c r="W67">
        <v>13.705014935989258</v>
      </c>
      <c r="X67">
        <v>43.317965402370206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0.56831913203429474</v>
      </c>
      <c r="AF67">
        <v>2.6206783772819473</v>
      </c>
      <c r="AG67">
        <v>12.868639175600002</v>
      </c>
      <c r="AH67">
        <v>0</v>
      </c>
      <c r="AI67">
        <v>0</v>
      </c>
      <c r="AJ67">
        <v>0</v>
      </c>
      <c r="AK67">
        <v>16.113827678644601</v>
      </c>
      <c r="AL67">
        <v>0</v>
      </c>
      <c r="AM67">
        <v>0</v>
      </c>
      <c r="AN67">
        <v>0.791825</v>
      </c>
      <c r="AO67">
        <v>0</v>
      </c>
      <c r="AP67">
        <v>0.15132169908864954</v>
      </c>
      <c r="AQ67">
        <v>12.559764149999996</v>
      </c>
      <c r="AR67">
        <v>0.65206530135869556</v>
      </c>
      <c r="AS67">
        <v>1.3507009550996136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534.28397841516698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4.9200331398963728</v>
      </c>
      <c r="L68">
        <v>276.48164071461991</v>
      </c>
      <c r="M68">
        <v>27.169754561878953</v>
      </c>
      <c r="N68">
        <v>34.882185751978902</v>
      </c>
      <c r="O68">
        <v>0</v>
      </c>
      <c r="P68">
        <v>37.090161994540495</v>
      </c>
      <c r="Q68">
        <v>0</v>
      </c>
      <c r="R68">
        <v>12.518377093849546</v>
      </c>
      <c r="S68">
        <v>7.8003783684210521</v>
      </c>
      <c r="T68">
        <v>0</v>
      </c>
      <c r="U68">
        <v>24.739877377093098</v>
      </c>
      <c r="V68">
        <v>6.1214411909774444</v>
      </c>
      <c r="W68">
        <v>13.705014935989258</v>
      </c>
      <c r="X68">
        <v>43.317965402370206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0.56831913203429474</v>
      </c>
      <c r="AF68">
        <v>2.6206783772819473</v>
      </c>
      <c r="AG68">
        <v>12.868639175600002</v>
      </c>
      <c r="AH68">
        <v>0</v>
      </c>
      <c r="AI68">
        <v>0</v>
      </c>
      <c r="AJ68">
        <v>0</v>
      </c>
      <c r="AK68">
        <v>16.113827678644601</v>
      </c>
      <c r="AL68">
        <v>0</v>
      </c>
      <c r="AM68">
        <v>0</v>
      </c>
      <c r="AN68">
        <v>0.791825</v>
      </c>
      <c r="AO68">
        <v>0</v>
      </c>
      <c r="AP68">
        <v>0.15132169908864954</v>
      </c>
      <c r="AQ68">
        <v>12.559764149999996</v>
      </c>
      <c r="AR68">
        <v>0.65206530135869556</v>
      </c>
      <c r="AS68">
        <v>1.3507009550996136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536.42397200072287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4.3200638969810221</v>
      </c>
      <c r="L69">
        <v>309.59101249329024</v>
      </c>
      <c r="M69">
        <v>27.169754561878953</v>
      </c>
      <c r="N69">
        <v>34.882185751978902</v>
      </c>
      <c r="O69">
        <v>0</v>
      </c>
      <c r="P69">
        <v>37.090161994540495</v>
      </c>
      <c r="Q69">
        <v>0</v>
      </c>
      <c r="R69">
        <v>12.518377093849546</v>
      </c>
      <c r="S69">
        <v>7.8003783684210521</v>
      </c>
      <c r="T69">
        <v>0</v>
      </c>
      <c r="U69">
        <v>24.739877377093098</v>
      </c>
      <c r="V69">
        <v>6.1214411909774444</v>
      </c>
      <c r="W69">
        <v>13.705014935989258</v>
      </c>
      <c r="X69">
        <v>43.317965402370206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0.56831913203429474</v>
      </c>
      <c r="AF69">
        <v>2.6206783772819473</v>
      </c>
      <c r="AG69">
        <v>12.868639175600002</v>
      </c>
      <c r="AH69">
        <v>5.9850193810559666</v>
      </c>
      <c r="AI69">
        <v>0</v>
      </c>
      <c r="AJ69">
        <v>0</v>
      </c>
      <c r="AK69">
        <v>16.113827678644601</v>
      </c>
      <c r="AL69">
        <v>0</v>
      </c>
      <c r="AM69">
        <v>0</v>
      </c>
      <c r="AN69">
        <v>0.791825</v>
      </c>
      <c r="AO69">
        <v>0</v>
      </c>
      <c r="AP69">
        <v>0.15132169908864954</v>
      </c>
      <c r="AQ69">
        <v>12.559764149999996</v>
      </c>
      <c r="AR69">
        <v>0.65206530135869556</v>
      </c>
      <c r="AS69">
        <v>1.3507009550996136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574.91839391753388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8.0700201400346607</v>
      </c>
      <c r="L70">
        <v>360.23922501413716</v>
      </c>
      <c r="M70">
        <v>27.169754561878953</v>
      </c>
      <c r="N70">
        <v>34.882185751978902</v>
      </c>
      <c r="O70">
        <v>0</v>
      </c>
      <c r="P70">
        <v>37.090161994540495</v>
      </c>
      <c r="Q70">
        <v>0</v>
      </c>
      <c r="R70">
        <v>12.518377093849546</v>
      </c>
      <c r="S70">
        <v>7.7978850059031881</v>
      </c>
      <c r="T70">
        <v>0</v>
      </c>
      <c r="U70">
        <v>24.739877377093098</v>
      </c>
      <c r="V70">
        <v>6.1214411909774444</v>
      </c>
      <c r="W70">
        <v>13.705014935989258</v>
      </c>
      <c r="X70">
        <v>43.317965402370206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0.56831913203429474</v>
      </c>
      <c r="AF70">
        <v>2.6206783772819473</v>
      </c>
      <c r="AG70">
        <v>12.868639175600002</v>
      </c>
      <c r="AH70">
        <v>12.305647437360085</v>
      </c>
      <c r="AI70">
        <v>0</v>
      </c>
      <c r="AJ70">
        <v>0</v>
      </c>
      <c r="AK70">
        <v>16.113827678644601</v>
      </c>
      <c r="AL70">
        <v>0</v>
      </c>
      <c r="AM70">
        <v>0</v>
      </c>
      <c r="AN70">
        <v>0.791825</v>
      </c>
      <c r="AO70">
        <v>0</v>
      </c>
      <c r="AP70">
        <v>0.15132169908864954</v>
      </c>
      <c r="AQ70">
        <v>12.559764149999996</v>
      </c>
      <c r="AR70">
        <v>0.65206530135869556</v>
      </c>
      <c r="AS70">
        <v>1.3507009550996136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635.63469737522075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8.9600737190498467</v>
      </c>
      <c r="L71">
        <v>371.23976174744126</v>
      </c>
      <c r="M71">
        <v>27.169754561878953</v>
      </c>
      <c r="N71">
        <v>34.882185751978902</v>
      </c>
      <c r="O71">
        <v>0</v>
      </c>
      <c r="P71">
        <v>37.090161994540495</v>
      </c>
      <c r="Q71">
        <v>0</v>
      </c>
      <c r="R71">
        <v>12.518377093849546</v>
      </c>
      <c r="S71">
        <v>7.7978850059031881</v>
      </c>
      <c r="T71">
        <v>0</v>
      </c>
      <c r="U71">
        <v>24.739877377093098</v>
      </c>
      <c r="V71">
        <v>6.1214411909774444</v>
      </c>
      <c r="W71">
        <v>13.705014935989258</v>
      </c>
      <c r="X71">
        <v>43.317965402370206</v>
      </c>
      <c r="Y71">
        <v>0</v>
      </c>
      <c r="Z71">
        <v>0</v>
      </c>
      <c r="AA71">
        <v>0</v>
      </c>
      <c r="AB71">
        <v>0.98425834658664646</v>
      </c>
      <c r="AC71">
        <v>0</v>
      </c>
      <c r="AD71">
        <v>0</v>
      </c>
      <c r="AE71">
        <v>0.56831913203429474</v>
      </c>
      <c r="AF71">
        <v>5.2413570613590261</v>
      </c>
      <c r="AG71">
        <v>12.868639175600002</v>
      </c>
      <c r="AH71">
        <v>20.695861557360086</v>
      </c>
      <c r="AI71">
        <v>0</v>
      </c>
      <c r="AJ71">
        <v>0</v>
      </c>
      <c r="AK71">
        <v>16.113827678644601</v>
      </c>
      <c r="AL71">
        <v>0</v>
      </c>
      <c r="AM71">
        <v>0</v>
      </c>
      <c r="AN71">
        <v>0.791825</v>
      </c>
      <c r="AO71">
        <v>0</v>
      </c>
      <c r="AP71">
        <v>3.7830424772162384E-2</v>
      </c>
      <c r="AQ71">
        <v>12.559764149999996</v>
      </c>
      <c r="AR71">
        <v>0.65206530135869556</v>
      </c>
      <c r="AS71">
        <v>1.3507009550996136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659.40694756388746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8.9499766458648775</v>
      </c>
      <c r="L72">
        <v>371.23976174744126</v>
      </c>
      <c r="M72">
        <v>27.169754561878953</v>
      </c>
      <c r="N72">
        <v>34.882185751978902</v>
      </c>
      <c r="O72">
        <v>0</v>
      </c>
      <c r="P72">
        <v>37.090161994540495</v>
      </c>
      <c r="Q72">
        <v>0</v>
      </c>
      <c r="R72">
        <v>12.518377093849546</v>
      </c>
      <c r="S72">
        <v>7.7978850059031881</v>
      </c>
      <c r="T72">
        <v>0</v>
      </c>
      <c r="U72">
        <v>24.739877377093098</v>
      </c>
      <c r="V72">
        <v>6.1214411909774444</v>
      </c>
      <c r="W72">
        <v>13.705014935989258</v>
      </c>
      <c r="X72">
        <v>43.317965402370206</v>
      </c>
      <c r="Y72">
        <v>0</v>
      </c>
      <c r="Z72">
        <v>0.32487749999999999</v>
      </c>
      <c r="AA72">
        <v>2.3327006666666663</v>
      </c>
      <c r="AB72">
        <v>1.9685169999999996</v>
      </c>
      <c r="AC72">
        <v>0</v>
      </c>
      <c r="AD72">
        <v>2.6982204726722174</v>
      </c>
      <c r="AE72">
        <v>4.8663265197194088</v>
      </c>
      <c r="AF72">
        <v>7.8620354386409739</v>
      </c>
      <c r="AG72">
        <v>12.868639175600002</v>
      </c>
      <c r="AH72">
        <v>27.631771724751854</v>
      </c>
      <c r="AI72">
        <v>0</v>
      </c>
      <c r="AJ72">
        <v>0</v>
      </c>
      <c r="AK72">
        <v>16.113827678644601</v>
      </c>
      <c r="AL72">
        <v>0</v>
      </c>
      <c r="AM72">
        <v>1.5590653510877717</v>
      </c>
      <c r="AN72">
        <v>0.791825</v>
      </c>
      <c r="AO72">
        <v>0</v>
      </c>
      <c r="AP72">
        <v>3.7830424772162384E-2</v>
      </c>
      <c r="AQ72">
        <v>12.559764149999996</v>
      </c>
      <c r="AR72">
        <v>0.65206530135869556</v>
      </c>
      <c r="AS72">
        <v>1.3507009550996136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681.15056906690131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8.9499766458648775</v>
      </c>
      <c r="L73">
        <v>371.23976174744126</v>
      </c>
      <c r="M73">
        <v>27.169754561878953</v>
      </c>
      <c r="N73">
        <v>34.882185751978902</v>
      </c>
      <c r="O73">
        <v>0</v>
      </c>
      <c r="P73">
        <v>37.090161994540495</v>
      </c>
      <c r="Q73">
        <v>0</v>
      </c>
      <c r="R73">
        <v>12.518377093849546</v>
      </c>
      <c r="S73">
        <v>7.7978850059031881</v>
      </c>
      <c r="T73">
        <v>0</v>
      </c>
      <c r="U73">
        <v>24.739877377093098</v>
      </c>
      <c r="V73">
        <v>6.1214411909774444</v>
      </c>
      <c r="W73">
        <v>13.705014935989258</v>
      </c>
      <c r="X73">
        <v>43.317965402370206</v>
      </c>
      <c r="Y73">
        <v>0</v>
      </c>
      <c r="Z73">
        <v>5.777621386363637</v>
      </c>
      <c r="AA73">
        <v>6.0542912746835444</v>
      </c>
      <c r="AB73">
        <v>7.7795791815453841</v>
      </c>
      <c r="AC73">
        <v>0</v>
      </c>
      <c r="AD73">
        <v>5.396441252157457</v>
      </c>
      <c r="AE73">
        <v>9.7326530394388175</v>
      </c>
      <c r="AF73">
        <v>10.482714122718052</v>
      </c>
      <c r="AG73">
        <v>12.868639175600002</v>
      </c>
      <c r="AH73">
        <v>27.631771724751854</v>
      </c>
      <c r="AI73">
        <v>0</v>
      </c>
      <c r="AJ73">
        <v>0</v>
      </c>
      <c r="AK73">
        <v>16.113827678644601</v>
      </c>
      <c r="AL73">
        <v>0</v>
      </c>
      <c r="AM73">
        <v>3.1181310090022509</v>
      </c>
      <c r="AN73">
        <v>0.791825</v>
      </c>
      <c r="AO73">
        <v>0</v>
      </c>
      <c r="AP73">
        <v>0</v>
      </c>
      <c r="AQ73">
        <v>12.559764149999996</v>
      </c>
      <c r="AR73">
        <v>0.65206530135869556</v>
      </c>
      <c r="AS73">
        <v>1.3507009550996136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707.84242695925127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8.9499766458648775</v>
      </c>
      <c r="L74">
        <v>371.23976174744126</v>
      </c>
      <c r="M74">
        <v>27.169754561878953</v>
      </c>
      <c r="N74">
        <v>34.882185751978902</v>
      </c>
      <c r="O74">
        <v>0</v>
      </c>
      <c r="P74">
        <v>37.090161994540495</v>
      </c>
      <c r="Q74">
        <v>0</v>
      </c>
      <c r="R74">
        <v>12.518377093849546</v>
      </c>
      <c r="S74">
        <v>7.7978850059031881</v>
      </c>
      <c r="T74">
        <v>0</v>
      </c>
      <c r="U74">
        <v>24.739877377093098</v>
      </c>
      <c r="V74">
        <v>6.1214411909774444</v>
      </c>
      <c r="W74">
        <v>13.705014935989258</v>
      </c>
      <c r="X74">
        <v>43.317965402370206</v>
      </c>
      <c r="Y74">
        <v>0</v>
      </c>
      <c r="Z74">
        <v>5.777621386363637</v>
      </c>
      <c r="AA74">
        <v>9.3308026666666652</v>
      </c>
      <c r="AB74">
        <v>7.7795791815453841</v>
      </c>
      <c r="AC74">
        <v>0</v>
      </c>
      <c r="AD74">
        <v>7.8028356000000008</v>
      </c>
      <c r="AE74">
        <v>9.7326530394388175</v>
      </c>
      <c r="AF74">
        <v>10.482714122718052</v>
      </c>
      <c r="AG74">
        <v>12.868639175600002</v>
      </c>
      <c r="AH74">
        <v>27.631771724751854</v>
      </c>
      <c r="AI74">
        <v>0</v>
      </c>
      <c r="AJ74">
        <v>0</v>
      </c>
      <c r="AK74">
        <v>16.113827678644601</v>
      </c>
      <c r="AL74">
        <v>0</v>
      </c>
      <c r="AM74">
        <v>4.6677476316579147</v>
      </c>
      <c r="AN74">
        <v>0.791825</v>
      </c>
      <c r="AO74">
        <v>0</v>
      </c>
      <c r="AP74">
        <v>0</v>
      </c>
      <c r="AQ74">
        <v>12.559764149999996</v>
      </c>
      <c r="AR74">
        <v>0.65206530135869556</v>
      </c>
      <c r="AS74">
        <v>1.3507009550996136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715.07494932173245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8.9499766458648775</v>
      </c>
      <c r="L75">
        <v>371.23976174744126</v>
      </c>
      <c r="M75">
        <v>27.169754561878953</v>
      </c>
      <c r="N75">
        <v>34.882185751978902</v>
      </c>
      <c r="O75">
        <v>0</v>
      </c>
      <c r="P75">
        <v>37.090161994540495</v>
      </c>
      <c r="Q75">
        <v>0</v>
      </c>
      <c r="R75">
        <v>12.518377093849546</v>
      </c>
      <c r="S75">
        <v>7.7978850059031881</v>
      </c>
      <c r="T75">
        <v>0</v>
      </c>
      <c r="U75">
        <v>24.739877377093098</v>
      </c>
      <c r="V75">
        <v>6.1214411909774444</v>
      </c>
      <c r="W75">
        <v>13.705014935989258</v>
      </c>
      <c r="X75">
        <v>43.317965402370206</v>
      </c>
      <c r="Y75">
        <v>0</v>
      </c>
      <c r="Z75">
        <v>3.851747590909091</v>
      </c>
      <c r="AA75">
        <v>9.3308026666666652</v>
      </c>
      <c r="AB75">
        <v>7.7795791815453841</v>
      </c>
      <c r="AC75">
        <v>0</v>
      </c>
      <c r="AD75">
        <v>7.8028356000000008</v>
      </c>
      <c r="AE75">
        <v>9.7326530394388175</v>
      </c>
      <c r="AF75">
        <v>10.482714122718052</v>
      </c>
      <c r="AG75">
        <v>12.868639175600002</v>
      </c>
      <c r="AH75">
        <v>27.631771724751854</v>
      </c>
      <c r="AI75">
        <v>0</v>
      </c>
      <c r="AJ75">
        <v>0</v>
      </c>
      <c r="AK75">
        <v>16.113827678644601</v>
      </c>
      <c r="AL75">
        <v>0</v>
      </c>
      <c r="AM75">
        <v>4.6677476316579147</v>
      </c>
      <c r="AN75">
        <v>0.791825</v>
      </c>
      <c r="AO75">
        <v>0</v>
      </c>
      <c r="AP75">
        <v>0</v>
      </c>
      <c r="AQ75">
        <v>12.559764149999996</v>
      </c>
      <c r="AR75">
        <v>1.3041306027173911</v>
      </c>
      <c r="AS75">
        <v>1.3507009550996136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713.80114082763657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8.9499766458648775</v>
      </c>
      <c r="L76">
        <v>371.23976174744126</v>
      </c>
      <c r="M76">
        <v>27.169754561878953</v>
      </c>
      <c r="N76">
        <v>34.882185751978902</v>
      </c>
      <c r="O76">
        <v>0</v>
      </c>
      <c r="P76">
        <v>37.090161994540495</v>
      </c>
      <c r="Q76">
        <v>0</v>
      </c>
      <c r="R76">
        <v>12.518377093849546</v>
      </c>
      <c r="S76">
        <v>7.7978850059031881</v>
      </c>
      <c r="T76">
        <v>0</v>
      </c>
      <c r="U76">
        <v>24.739877377093098</v>
      </c>
      <c r="V76">
        <v>6.1214411909774444</v>
      </c>
      <c r="W76">
        <v>13.705014935989258</v>
      </c>
      <c r="X76">
        <v>43.317965402370206</v>
      </c>
      <c r="Y76">
        <v>0</v>
      </c>
      <c r="Z76">
        <v>3.851747590909091</v>
      </c>
      <c r="AA76">
        <v>9.3308026666666652</v>
      </c>
      <c r="AB76">
        <v>7.7795791815453841</v>
      </c>
      <c r="AC76">
        <v>0</v>
      </c>
      <c r="AD76">
        <v>7.8028356000000008</v>
      </c>
      <c r="AE76">
        <v>9.7326530394388175</v>
      </c>
      <c r="AF76">
        <v>10.482714122718052</v>
      </c>
      <c r="AG76">
        <v>12.868639175600002</v>
      </c>
      <c r="AH76">
        <v>27.631771724751854</v>
      </c>
      <c r="AI76">
        <v>0</v>
      </c>
      <c r="AJ76">
        <v>0</v>
      </c>
      <c r="AK76">
        <v>16.113827678644601</v>
      </c>
      <c r="AL76">
        <v>0</v>
      </c>
      <c r="AM76">
        <v>4.6677476316579147</v>
      </c>
      <c r="AN76">
        <v>0.791825</v>
      </c>
      <c r="AO76">
        <v>0</v>
      </c>
      <c r="AP76">
        <v>0</v>
      </c>
      <c r="AQ76">
        <v>12.559764149999996</v>
      </c>
      <c r="AR76">
        <v>11.737174197282609</v>
      </c>
      <c r="AS76">
        <v>1.3507009550996136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724.23418442220179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8.9499766458648775</v>
      </c>
      <c r="L77">
        <v>371.23976174744126</v>
      </c>
      <c r="M77">
        <v>27.169754561878953</v>
      </c>
      <c r="N77">
        <v>34.882185751978902</v>
      </c>
      <c r="O77">
        <v>0</v>
      </c>
      <c r="P77">
        <v>37.090161994540495</v>
      </c>
      <c r="Q77">
        <v>0</v>
      </c>
      <c r="R77">
        <v>12.518377093849546</v>
      </c>
      <c r="S77">
        <v>7.7978850059031881</v>
      </c>
      <c r="T77">
        <v>0</v>
      </c>
      <c r="U77">
        <v>24.739877377093098</v>
      </c>
      <c r="V77">
        <v>6.1214411909774444</v>
      </c>
      <c r="W77">
        <v>13.705014935989258</v>
      </c>
      <c r="X77">
        <v>43.317965402370206</v>
      </c>
      <c r="Y77">
        <v>0</v>
      </c>
      <c r="Z77">
        <v>3.851747590909091</v>
      </c>
      <c r="AA77">
        <v>9.3308026666666652</v>
      </c>
      <c r="AB77">
        <v>3.8897897441860461</v>
      </c>
      <c r="AC77">
        <v>0</v>
      </c>
      <c r="AD77">
        <v>7.8028356000000008</v>
      </c>
      <c r="AE77">
        <v>9.7326530394388175</v>
      </c>
      <c r="AF77">
        <v>10.482714122718052</v>
      </c>
      <c r="AG77">
        <v>12.868639175600002</v>
      </c>
      <c r="AH77">
        <v>27.631771724751854</v>
      </c>
      <c r="AI77">
        <v>0</v>
      </c>
      <c r="AJ77">
        <v>0</v>
      </c>
      <c r="AK77">
        <v>16.113827678644601</v>
      </c>
      <c r="AL77">
        <v>0</v>
      </c>
      <c r="AM77">
        <v>4.6677476316579147</v>
      </c>
      <c r="AN77">
        <v>0.791825</v>
      </c>
      <c r="AO77">
        <v>0</v>
      </c>
      <c r="AP77">
        <v>0</v>
      </c>
      <c r="AQ77">
        <v>12.559764149999996</v>
      </c>
      <c r="AR77">
        <v>11.737174197282609</v>
      </c>
      <c r="AS77">
        <v>1.3507009550996136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720.34439498484244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8.9499766458648775</v>
      </c>
      <c r="L78">
        <v>371.23976174744126</v>
      </c>
      <c r="M78">
        <v>27.169754561878953</v>
      </c>
      <c r="N78">
        <v>34.882185751978902</v>
      </c>
      <c r="O78">
        <v>0</v>
      </c>
      <c r="P78">
        <v>37.090161994540495</v>
      </c>
      <c r="Q78">
        <v>0</v>
      </c>
      <c r="R78">
        <v>12.518377093849546</v>
      </c>
      <c r="S78">
        <v>7.7978850059031881</v>
      </c>
      <c r="T78">
        <v>0</v>
      </c>
      <c r="U78">
        <v>24.739877377093098</v>
      </c>
      <c r="V78">
        <v>6.1214411909774444</v>
      </c>
      <c r="W78">
        <v>13.705014935989258</v>
      </c>
      <c r="X78">
        <v>43.317965402370206</v>
      </c>
      <c r="Y78">
        <v>0</v>
      </c>
      <c r="Z78">
        <v>3.851747590909091</v>
      </c>
      <c r="AA78">
        <v>9.3308026666666652</v>
      </c>
      <c r="AB78">
        <v>3.8897897441860461</v>
      </c>
      <c r="AC78">
        <v>0</v>
      </c>
      <c r="AD78">
        <v>5.396441252157457</v>
      </c>
      <c r="AE78">
        <v>9.7326530394388175</v>
      </c>
      <c r="AF78">
        <v>10.482714122718052</v>
      </c>
      <c r="AG78">
        <v>12.868639175600002</v>
      </c>
      <c r="AH78">
        <v>27.631771724751854</v>
      </c>
      <c r="AI78">
        <v>0</v>
      </c>
      <c r="AJ78">
        <v>0</v>
      </c>
      <c r="AK78">
        <v>16.113827678644601</v>
      </c>
      <c r="AL78">
        <v>0</v>
      </c>
      <c r="AM78">
        <v>3.7697100442610649</v>
      </c>
      <c r="AN78">
        <v>0.791825</v>
      </c>
      <c r="AO78">
        <v>0</v>
      </c>
      <c r="AP78">
        <v>0</v>
      </c>
      <c r="AQ78">
        <v>12.559764149999996</v>
      </c>
      <c r="AR78">
        <v>1.3041306027173911</v>
      </c>
      <c r="AS78">
        <v>1.3507009550996136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706.60691945503788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8.9499766458648775</v>
      </c>
      <c r="L79">
        <v>371.23976174744126</v>
      </c>
      <c r="M79">
        <v>27.169754561878953</v>
      </c>
      <c r="N79">
        <v>34.882185751978902</v>
      </c>
      <c r="O79">
        <v>0</v>
      </c>
      <c r="P79">
        <v>37.090161994540495</v>
      </c>
      <c r="Q79">
        <v>0</v>
      </c>
      <c r="R79">
        <v>12.518377093849546</v>
      </c>
      <c r="S79">
        <v>7.7978850059031881</v>
      </c>
      <c r="T79">
        <v>0</v>
      </c>
      <c r="U79">
        <v>24.739877377093098</v>
      </c>
      <c r="V79">
        <v>6.1214411909774444</v>
      </c>
      <c r="W79">
        <v>13.705014935989258</v>
      </c>
      <c r="X79">
        <v>43.317965402370206</v>
      </c>
      <c r="Y79">
        <v>0</v>
      </c>
      <c r="Z79">
        <v>0.64975499999999997</v>
      </c>
      <c r="AA79">
        <v>5.3418846493670893</v>
      </c>
      <c r="AB79">
        <v>0</v>
      </c>
      <c r="AC79">
        <v>0</v>
      </c>
      <c r="AD79">
        <v>2.6982204726722174</v>
      </c>
      <c r="AE79">
        <v>4.8663265197194088</v>
      </c>
      <c r="AF79">
        <v>5.8237300000000003</v>
      </c>
      <c r="AG79">
        <v>12.868639175600002</v>
      </c>
      <c r="AH79">
        <v>20.695861557360086</v>
      </c>
      <c r="AI79">
        <v>0</v>
      </c>
      <c r="AJ79">
        <v>0</v>
      </c>
      <c r="AK79">
        <v>16.113827678644601</v>
      </c>
      <c r="AL79">
        <v>0</v>
      </c>
      <c r="AM79">
        <v>1.5590653510877717</v>
      </c>
      <c r="AN79">
        <v>0.791825</v>
      </c>
      <c r="AO79">
        <v>0</v>
      </c>
      <c r="AP79">
        <v>0</v>
      </c>
      <c r="AQ79">
        <v>12.559764149999996</v>
      </c>
      <c r="AR79">
        <v>0.97809779864130431</v>
      </c>
      <c r="AS79">
        <v>1.3507009550996136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673.83010001607943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8.9499766458648775</v>
      </c>
      <c r="L80">
        <v>371.23976174744126</v>
      </c>
      <c r="M80">
        <v>27.169754561878953</v>
      </c>
      <c r="N80">
        <v>34.882185751978902</v>
      </c>
      <c r="O80">
        <v>0</v>
      </c>
      <c r="P80">
        <v>37.090161994540495</v>
      </c>
      <c r="Q80">
        <v>0</v>
      </c>
      <c r="R80">
        <v>12.518377093849546</v>
      </c>
      <c r="S80">
        <v>7.7978850059031881</v>
      </c>
      <c r="T80">
        <v>0</v>
      </c>
      <c r="U80">
        <v>24.739877377093098</v>
      </c>
      <c r="V80">
        <v>6.1214411909774444</v>
      </c>
      <c r="W80">
        <v>13.705014935989258</v>
      </c>
      <c r="X80">
        <v>43.317965402370206</v>
      </c>
      <c r="Y80">
        <v>0</v>
      </c>
      <c r="Z80">
        <v>0</v>
      </c>
      <c r="AA80">
        <v>1.7728523839662447</v>
      </c>
      <c r="AB80">
        <v>0</v>
      </c>
      <c r="AC80">
        <v>0</v>
      </c>
      <c r="AD80">
        <v>0</v>
      </c>
      <c r="AE80">
        <v>4.8663265197194088</v>
      </c>
      <c r="AF80">
        <v>2.6206783772819473</v>
      </c>
      <c r="AG80">
        <v>12.868639175600002</v>
      </c>
      <c r="AH80">
        <v>11.186952160000001</v>
      </c>
      <c r="AI80">
        <v>0</v>
      </c>
      <c r="AJ80">
        <v>0</v>
      </c>
      <c r="AK80">
        <v>16.113827678644601</v>
      </c>
      <c r="AL80">
        <v>0</v>
      </c>
      <c r="AM80">
        <v>0</v>
      </c>
      <c r="AN80">
        <v>0.791825</v>
      </c>
      <c r="AO80">
        <v>0</v>
      </c>
      <c r="AP80">
        <v>0</v>
      </c>
      <c r="AQ80">
        <v>12.559764149999996</v>
      </c>
      <c r="AR80">
        <v>0.97809779864130431</v>
      </c>
      <c r="AS80">
        <v>1.3507009550996136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652.64206590684046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8.9499766458648775</v>
      </c>
      <c r="L81">
        <v>371.23976174744126</v>
      </c>
      <c r="M81">
        <v>27.169754561878953</v>
      </c>
      <c r="N81">
        <v>34.882185751978902</v>
      </c>
      <c r="O81">
        <v>0</v>
      </c>
      <c r="P81">
        <v>37.090161994540495</v>
      </c>
      <c r="Q81">
        <v>0</v>
      </c>
      <c r="R81">
        <v>12.518377093849546</v>
      </c>
      <c r="S81">
        <v>7.7978850059031881</v>
      </c>
      <c r="T81">
        <v>0</v>
      </c>
      <c r="U81">
        <v>24.739877377093098</v>
      </c>
      <c r="V81">
        <v>6.1214411909774444</v>
      </c>
      <c r="W81">
        <v>13.705014935989258</v>
      </c>
      <c r="X81">
        <v>43.317965402370206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4.8663265197194088</v>
      </c>
      <c r="AF81">
        <v>2.6206783772819473</v>
      </c>
      <c r="AG81">
        <v>12.868639175600002</v>
      </c>
      <c r="AH81">
        <v>5.5934760800000003</v>
      </c>
      <c r="AI81">
        <v>0</v>
      </c>
      <c r="AJ81">
        <v>0</v>
      </c>
      <c r="AK81">
        <v>16.113827678644601</v>
      </c>
      <c r="AL81">
        <v>0</v>
      </c>
      <c r="AM81">
        <v>0</v>
      </c>
      <c r="AN81">
        <v>0.791825</v>
      </c>
      <c r="AO81">
        <v>0</v>
      </c>
      <c r="AP81">
        <v>0</v>
      </c>
      <c r="AQ81">
        <v>12.559764149999996</v>
      </c>
      <c r="AR81">
        <v>0.97809779864130431</v>
      </c>
      <c r="AS81">
        <v>1.3507009550996136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645.27573744287417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8.9499766458648775</v>
      </c>
      <c r="L82">
        <v>371.23976174744126</v>
      </c>
      <c r="M82">
        <v>27.169754561878953</v>
      </c>
      <c r="N82">
        <v>34.882185751978902</v>
      </c>
      <c r="O82">
        <v>0</v>
      </c>
      <c r="P82">
        <v>37.090161994540495</v>
      </c>
      <c r="Q82">
        <v>0</v>
      </c>
      <c r="R82">
        <v>12.518377093849546</v>
      </c>
      <c r="S82">
        <v>7.7978850059031881</v>
      </c>
      <c r="T82">
        <v>0</v>
      </c>
      <c r="U82">
        <v>24.739877377093098</v>
      </c>
      <c r="V82">
        <v>6.1214411909774444</v>
      </c>
      <c r="W82">
        <v>13.705014935989258</v>
      </c>
      <c r="X82">
        <v>43.317965402370206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4.8663265197194088</v>
      </c>
      <c r="AF82">
        <v>2.6206783772819473</v>
      </c>
      <c r="AG82">
        <v>12.868639175600002</v>
      </c>
      <c r="AH82">
        <v>0</v>
      </c>
      <c r="AI82">
        <v>0</v>
      </c>
      <c r="AJ82">
        <v>0</v>
      </c>
      <c r="AK82">
        <v>16.113827678644601</v>
      </c>
      <c r="AL82">
        <v>0</v>
      </c>
      <c r="AM82">
        <v>0</v>
      </c>
      <c r="AN82">
        <v>0.791825</v>
      </c>
      <c r="AO82">
        <v>0</v>
      </c>
      <c r="AP82">
        <v>0</v>
      </c>
      <c r="AQ82">
        <v>8.3731760999999985</v>
      </c>
      <c r="AR82">
        <v>0.97809779864130431</v>
      </c>
      <c r="AS82">
        <v>1.3507009550996136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635.49567331287426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8.9499766458648775</v>
      </c>
      <c r="L83">
        <v>371.23976174744126</v>
      </c>
      <c r="M83">
        <v>27.169754561878953</v>
      </c>
      <c r="N83">
        <v>34.882185751978902</v>
      </c>
      <c r="O83">
        <v>0</v>
      </c>
      <c r="P83">
        <v>37.090161994540495</v>
      </c>
      <c r="Q83">
        <v>0.28152523076923081</v>
      </c>
      <c r="R83">
        <v>12.518377093849546</v>
      </c>
      <c r="S83">
        <v>7.5093120816082815</v>
      </c>
      <c r="T83">
        <v>0</v>
      </c>
      <c r="U83">
        <v>24.739877377093098</v>
      </c>
      <c r="V83">
        <v>6.1214411909774444</v>
      </c>
      <c r="W83">
        <v>13.705014935989258</v>
      </c>
      <c r="X83">
        <v>43.317965402370206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4.8663265197194088</v>
      </c>
      <c r="AF83">
        <v>2.6206783772819473</v>
      </c>
      <c r="AG83">
        <v>12.868639175600002</v>
      </c>
      <c r="AH83">
        <v>0</v>
      </c>
      <c r="AI83">
        <v>0</v>
      </c>
      <c r="AJ83">
        <v>0</v>
      </c>
      <c r="AK83">
        <v>16.113827678644601</v>
      </c>
      <c r="AL83">
        <v>0</v>
      </c>
      <c r="AM83">
        <v>0</v>
      </c>
      <c r="AN83">
        <v>0.791825</v>
      </c>
      <c r="AO83">
        <v>0</v>
      </c>
      <c r="AP83">
        <v>0</v>
      </c>
      <c r="AQ83">
        <v>8.3731760999999985</v>
      </c>
      <c r="AR83">
        <v>0.97809779864130431</v>
      </c>
      <c r="AS83">
        <v>1.3507009550996136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635.48862561934857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8.9499766458648775</v>
      </c>
      <c r="L84">
        <v>371.23976174744126</v>
      </c>
      <c r="M84">
        <v>27.169754561878953</v>
      </c>
      <c r="N84">
        <v>34.882185751978902</v>
      </c>
      <c r="O84">
        <v>0</v>
      </c>
      <c r="P84">
        <v>37.090161994540495</v>
      </c>
      <c r="Q84">
        <v>0.86854897526501762</v>
      </c>
      <c r="R84">
        <v>12.518377093849546</v>
      </c>
      <c r="S84">
        <v>7.5093120816082815</v>
      </c>
      <c r="T84">
        <v>0</v>
      </c>
      <c r="U84">
        <v>24.739877377093098</v>
      </c>
      <c r="V84">
        <v>6.1214411909774444</v>
      </c>
      <c r="W84">
        <v>13.705014935989258</v>
      </c>
      <c r="X84">
        <v>43.317965402370206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4.8663265197194088</v>
      </c>
      <c r="AF84">
        <v>2.6206783772819473</v>
      </c>
      <c r="AG84">
        <v>12.868639175600002</v>
      </c>
      <c r="AH84">
        <v>0</v>
      </c>
      <c r="AI84">
        <v>0</v>
      </c>
      <c r="AJ84">
        <v>0</v>
      </c>
      <c r="AK84">
        <v>16.113827678644601</v>
      </c>
      <c r="AL84">
        <v>0</v>
      </c>
      <c r="AM84">
        <v>0</v>
      </c>
      <c r="AN84">
        <v>0.791825</v>
      </c>
      <c r="AO84">
        <v>0</v>
      </c>
      <c r="AP84">
        <v>0</v>
      </c>
      <c r="AQ84">
        <v>8.3731760999999985</v>
      </c>
      <c r="AR84">
        <v>0.97809779864130431</v>
      </c>
      <c r="AS84">
        <v>1.3507009550996136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636.07564936384438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8.9499766458648775</v>
      </c>
      <c r="L85">
        <v>371.23976174744126</v>
      </c>
      <c r="M85">
        <v>27.169754561878953</v>
      </c>
      <c r="N85">
        <v>34.882185751978902</v>
      </c>
      <c r="O85">
        <v>0</v>
      </c>
      <c r="P85">
        <v>37.090161994540495</v>
      </c>
      <c r="Q85">
        <v>1.1206469071038252</v>
      </c>
      <c r="R85">
        <v>12.518377093849546</v>
      </c>
      <c r="S85">
        <v>7.5093120816082815</v>
      </c>
      <c r="T85">
        <v>0</v>
      </c>
      <c r="U85">
        <v>24.739877377093098</v>
      </c>
      <c r="V85">
        <v>6.1214411909774444</v>
      </c>
      <c r="W85">
        <v>13.705014935989258</v>
      </c>
      <c r="X85">
        <v>43.317965402370206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4.8663265197194088</v>
      </c>
      <c r="AF85">
        <v>2.6206783772819473</v>
      </c>
      <c r="AG85">
        <v>12.868639175600002</v>
      </c>
      <c r="AH85">
        <v>0</v>
      </c>
      <c r="AI85">
        <v>0</v>
      </c>
      <c r="AJ85">
        <v>0</v>
      </c>
      <c r="AK85">
        <v>16.113827678644601</v>
      </c>
      <c r="AL85">
        <v>0</v>
      </c>
      <c r="AM85">
        <v>0</v>
      </c>
      <c r="AN85">
        <v>0.791825</v>
      </c>
      <c r="AO85">
        <v>0</v>
      </c>
      <c r="AP85">
        <v>0</v>
      </c>
      <c r="AQ85">
        <v>8.3731760999999985</v>
      </c>
      <c r="AR85">
        <v>11.737174197282609</v>
      </c>
      <c r="AS85">
        <v>1.3507009550996136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647.08682369432438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8.9499766458648775</v>
      </c>
      <c r="L86">
        <v>371.23976174744126</v>
      </c>
      <c r="M86">
        <v>27.169754561878953</v>
      </c>
      <c r="N86">
        <v>34.882185751978902</v>
      </c>
      <c r="O86">
        <v>0</v>
      </c>
      <c r="P86">
        <v>37.090161994540495</v>
      </c>
      <c r="Q86">
        <v>1.3414312798165138</v>
      </c>
      <c r="R86">
        <v>12.518377093849546</v>
      </c>
      <c r="S86">
        <v>7.5093120816082815</v>
      </c>
      <c r="T86">
        <v>0</v>
      </c>
      <c r="U86">
        <v>24.739877377093098</v>
      </c>
      <c r="V86">
        <v>6.1214411909774444</v>
      </c>
      <c r="W86">
        <v>13.705014935989258</v>
      </c>
      <c r="X86">
        <v>43.317965402370206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4.8663265197194088</v>
      </c>
      <c r="AF86">
        <v>2.6206783772819473</v>
      </c>
      <c r="AG86">
        <v>12.868639175600002</v>
      </c>
      <c r="AH86">
        <v>0</v>
      </c>
      <c r="AI86">
        <v>0</v>
      </c>
      <c r="AJ86">
        <v>0</v>
      </c>
      <c r="AK86">
        <v>16.113827678644601</v>
      </c>
      <c r="AL86">
        <v>0</v>
      </c>
      <c r="AM86">
        <v>0</v>
      </c>
      <c r="AN86">
        <v>0.791825</v>
      </c>
      <c r="AO86">
        <v>0</v>
      </c>
      <c r="AP86">
        <v>0</v>
      </c>
      <c r="AQ86">
        <v>8.3731760999999985</v>
      </c>
      <c r="AR86">
        <v>11.737174197282609</v>
      </c>
      <c r="AS86">
        <v>1.3507009550996136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647.30760806703711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8.9499766458648775</v>
      </c>
      <c r="L87">
        <v>371.23976174744126</v>
      </c>
      <c r="M87">
        <v>27.169754561878953</v>
      </c>
      <c r="N87">
        <v>34.882185751978902</v>
      </c>
      <c r="O87">
        <v>0</v>
      </c>
      <c r="P87">
        <v>37.090161994540495</v>
      </c>
      <c r="Q87">
        <v>1.595526153846154</v>
      </c>
      <c r="R87">
        <v>12.518377093849546</v>
      </c>
      <c r="S87">
        <v>7.7978850059031881</v>
      </c>
      <c r="T87">
        <v>0</v>
      </c>
      <c r="U87">
        <v>24.739877377093098</v>
      </c>
      <c r="V87">
        <v>6.1214411909774444</v>
      </c>
      <c r="W87">
        <v>13.705014935989258</v>
      </c>
      <c r="X87">
        <v>43.317965402370206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4.8663265197194088</v>
      </c>
      <c r="AF87">
        <v>2.6206783772819473</v>
      </c>
      <c r="AG87">
        <v>12.868639175600002</v>
      </c>
      <c r="AH87">
        <v>0</v>
      </c>
      <c r="AI87">
        <v>0</v>
      </c>
      <c r="AJ87">
        <v>0</v>
      </c>
      <c r="AK87">
        <v>16.113827678644601</v>
      </c>
      <c r="AL87">
        <v>0</v>
      </c>
      <c r="AM87">
        <v>0</v>
      </c>
      <c r="AN87">
        <v>0.791825</v>
      </c>
      <c r="AO87">
        <v>0</v>
      </c>
      <c r="AP87">
        <v>0</v>
      </c>
      <c r="AQ87">
        <v>4.1865880499999992</v>
      </c>
      <c r="AR87">
        <v>2.6082608986413045</v>
      </c>
      <c r="AS87">
        <v>1.3507009550996136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634.53477451672029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8.9499840478284671</v>
      </c>
      <c r="L88">
        <v>371.23976174744126</v>
      </c>
      <c r="M88">
        <v>27.169754561878953</v>
      </c>
      <c r="N88">
        <v>34.882185751978902</v>
      </c>
      <c r="O88">
        <v>0</v>
      </c>
      <c r="P88">
        <v>37.090161994540495</v>
      </c>
      <c r="Q88">
        <v>1.9690272741433024</v>
      </c>
      <c r="R88">
        <v>12.518377093849546</v>
      </c>
      <c r="S88">
        <v>7.7978850059031881</v>
      </c>
      <c r="T88">
        <v>0</v>
      </c>
      <c r="U88">
        <v>24.739877377093098</v>
      </c>
      <c r="V88">
        <v>6.1214411909774444</v>
      </c>
      <c r="W88">
        <v>13.705014935989258</v>
      </c>
      <c r="X88">
        <v>43.317965402370206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4.8663265197194088</v>
      </c>
      <c r="AF88">
        <v>2.6206783772819473</v>
      </c>
      <c r="AG88">
        <v>12.868639175600002</v>
      </c>
      <c r="AH88">
        <v>0</v>
      </c>
      <c r="AI88">
        <v>0</v>
      </c>
      <c r="AJ88">
        <v>0</v>
      </c>
      <c r="AK88">
        <v>16.113827678644601</v>
      </c>
      <c r="AL88">
        <v>0</v>
      </c>
      <c r="AM88">
        <v>0</v>
      </c>
      <c r="AN88">
        <v>0.791825</v>
      </c>
      <c r="AO88">
        <v>0</v>
      </c>
      <c r="AP88">
        <v>0</v>
      </c>
      <c r="AQ88">
        <v>4.1865880499999992</v>
      </c>
      <c r="AR88">
        <v>1.9561955972826086</v>
      </c>
      <c r="AS88">
        <v>1.3507009550996136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634.25621773762236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4.8100487220186023</v>
      </c>
      <c r="L89">
        <v>306.15417465239943</v>
      </c>
      <c r="M89">
        <v>27.169754561878953</v>
      </c>
      <c r="N89">
        <v>34.882185751978902</v>
      </c>
      <c r="O89">
        <v>0</v>
      </c>
      <c r="P89">
        <v>37.090161994540495</v>
      </c>
      <c r="Q89">
        <v>2.5033560509554142</v>
      </c>
      <c r="R89">
        <v>12.518377093849546</v>
      </c>
      <c r="S89">
        <v>7.9797362803257625</v>
      </c>
      <c r="T89">
        <v>0</v>
      </c>
      <c r="U89">
        <v>24.739877377093098</v>
      </c>
      <c r="V89">
        <v>6.1214411909774444</v>
      </c>
      <c r="W89">
        <v>13.705014935989258</v>
      </c>
      <c r="X89">
        <v>43.317965402370206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4.8663265197194088</v>
      </c>
      <c r="AF89">
        <v>2.6206783772819473</v>
      </c>
      <c r="AG89">
        <v>12.868639175600002</v>
      </c>
      <c r="AH89">
        <v>0</v>
      </c>
      <c r="AI89">
        <v>0</v>
      </c>
      <c r="AJ89">
        <v>0</v>
      </c>
      <c r="AK89">
        <v>16.113827678644601</v>
      </c>
      <c r="AL89">
        <v>0</v>
      </c>
      <c r="AM89">
        <v>0</v>
      </c>
      <c r="AN89">
        <v>0.791825</v>
      </c>
      <c r="AO89">
        <v>0</v>
      </c>
      <c r="AP89">
        <v>0</v>
      </c>
      <c r="AQ89">
        <v>4.1865880499999992</v>
      </c>
      <c r="AR89">
        <v>1.9561955972826086</v>
      </c>
      <c r="AS89">
        <v>1.3507009550996136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565.74687536800536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4.8100375439476517</v>
      </c>
      <c r="L90">
        <v>288.77495520730434</v>
      </c>
      <c r="M90">
        <v>27.169754561878953</v>
      </c>
      <c r="N90">
        <v>34.882185751978902</v>
      </c>
      <c r="O90">
        <v>0</v>
      </c>
      <c r="P90">
        <v>37.090161994540495</v>
      </c>
      <c r="Q90">
        <v>2.8861235425188383</v>
      </c>
      <c r="R90">
        <v>12.518377093849546</v>
      </c>
      <c r="S90">
        <v>7.7967386889153749</v>
      </c>
      <c r="T90">
        <v>0</v>
      </c>
      <c r="U90">
        <v>24.739877377093098</v>
      </c>
      <c r="V90">
        <v>6.1214411909774444</v>
      </c>
      <c r="W90">
        <v>13.705014935989258</v>
      </c>
      <c r="X90">
        <v>43.317965402370206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4.8663265197194088</v>
      </c>
      <c r="AF90">
        <v>2.6206783772819473</v>
      </c>
      <c r="AG90">
        <v>12.868639175600002</v>
      </c>
      <c r="AH90">
        <v>0</v>
      </c>
      <c r="AI90">
        <v>0</v>
      </c>
      <c r="AJ90">
        <v>0</v>
      </c>
      <c r="AK90">
        <v>16.113827678644601</v>
      </c>
      <c r="AL90">
        <v>0</v>
      </c>
      <c r="AM90">
        <v>0</v>
      </c>
      <c r="AN90">
        <v>0.791825</v>
      </c>
      <c r="AO90">
        <v>0</v>
      </c>
      <c r="AP90">
        <v>0</v>
      </c>
      <c r="AQ90">
        <v>4.1865880499999992</v>
      </c>
      <c r="AR90">
        <v>1.9561955972826086</v>
      </c>
      <c r="AS90">
        <v>1.3507009550996136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548.56741464499225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4.9800283307225879</v>
      </c>
      <c r="L91">
        <v>204.06740670861129</v>
      </c>
      <c r="M91">
        <v>27.169754561878953</v>
      </c>
      <c r="N91">
        <v>34.882185751978902</v>
      </c>
      <c r="O91">
        <v>0</v>
      </c>
      <c r="P91">
        <v>37.090161994540495</v>
      </c>
      <c r="Q91">
        <v>1.7697601660649818</v>
      </c>
      <c r="R91">
        <v>6.8817712147562586</v>
      </c>
      <c r="S91">
        <v>3.8507047701763764</v>
      </c>
      <c r="T91">
        <v>0</v>
      </c>
      <c r="U91">
        <v>24.739877377093098</v>
      </c>
      <c r="V91">
        <v>6.1214411909774444</v>
      </c>
      <c r="W91">
        <v>13.705014935989258</v>
      </c>
      <c r="X91">
        <v>43.317965402370206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0.56831913203429474</v>
      </c>
      <c r="AF91">
        <v>2.6206783772819473</v>
      </c>
      <c r="AG91">
        <v>12.868639175600002</v>
      </c>
      <c r="AH91">
        <v>0</v>
      </c>
      <c r="AI91">
        <v>0</v>
      </c>
      <c r="AJ91">
        <v>0</v>
      </c>
      <c r="AK91">
        <v>16.113827678644601</v>
      </c>
      <c r="AL91">
        <v>0</v>
      </c>
      <c r="AM91">
        <v>0</v>
      </c>
      <c r="AN91">
        <v>0.791825</v>
      </c>
      <c r="AO91">
        <v>0</v>
      </c>
      <c r="AP91">
        <v>0</v>
      </c>
      <c r="AQ91">
        <v>4.1865880499999992</v>
      </c>
      <c r="AR91">
        <v>3.5863586972826091</v>
      </c>
      <c r="AS91">
        <v>1.3507009550996136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450.6630094711029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4.8100387627460348</v>
      </c>
      <c r="L92">
        <v>204.06740670861129</v>
      </c>
      <c r="M92">
        <v>27.169754561878953</v>
      </c>
      <c r="N92">
        <v>34.882185751978902</v>
      </c>
      <c r="O92">
        <v>0</v>
      </c>
      <c r="P92">
        <v>37.090161994540495</v>
      </c>
      <c r="Q92">
        <v>2.8886178260869566</v>
      </c>
      <c r="R92">
        <v>12.457061832542564</v>
      </c>
      <c r="S92">
        <v>3.8507047701763764</v>
      </c>
      <c r="T92">
        <v>0</v>
      </c>
      <c r="U92">
        <v>24.739877377093098</v>
      </c>
      <c r="V92">
        <v>6.1214411909774444</v>
      </c>
      <c r="W92">
        <v>13.705014935989258</v>
      </c>
      <c r="X92">
        <v>43.317965402370206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0.56831913203429474</v>
      </c>
      <c r="AF92">
        <v>2.6206783772819473</v>
      </c>
      <c r="AG92">
        <v>12.868639175600002</v>
      </c>
      <c r="AH92">
        <v>0</v>
      </c>
      <c r="AI92">
        <v>0</v>
      </c>
      <c r="AJ92">
        <v>0</v>
      </c>
      <c r="AK92">
        <v>16.113827678644601</v>
      </c>
      <c r="AL92">
        <v>0</v>
      </c>
      <c r="AM92">
        <v>0</v>
      </c>
      <c r="AN92">
        <v>0.791825</v>
      </c>
      <c r="AO92">
        <v>0</v>
      </c>
      <c r="AP92">
        <v>0</v>
      </c>
      <c r="AQ92">
        <v>0</v>
      </c>
      <c r="AR92">
        <v>3.5863586972826091</v>
      </c>
      <c r="AS92">
        <v>1.3507009550996136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453.00058013093462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4.8100535741711257</v>
      </c>
      <c r="L93">
        <v>204.06740670861129</v>
      </c>
      <c r="M93">
        <v>27.169754561878953</v>
      </c>
      <c r="N93">
        <v>34.882185751978902</v>
      </c>
      <c r="O93">
        <v>0</v>
      </c>
      <c r="P93">
        <v>37.090161994540495</v>
      </c>
      <c r="Q93">
        <v>1.8204345409836067</v>
      </c>
      <c r="R93">
        <v>12.521435626666667</v>
      </c>
      <c r="S93">
        <v>3.8507047701763764</v>
      </c>
      <c r="T93">
        <v>0</v>
      </c>
      <c r="U93">
        <v>24.739877377093098</v>
      </c>
      <c r="V93">
        <v>6.1214411909774444</v>
      </c>
      <c r="W93">
        <v>13.705014935989258</v>
      </c>
      <c r="X93">
        <v>43.317965402370206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0.56831913203429474</v>
      </c>
      <c r="AF93">
        <v>2.6206783772819473</v>
      </c>
      <c r="AG93">
        <v>12.868639175600002</v>
      </c>
      <c r="AH93">
        <v>0</v>
      </c>
      <c r="AI93">
        <v>0</v>
      </c>
      <c r="AJ93">
        <v>0</v>
      </c>
      <c r="AK93">
        <v>16.113827678644601</v>
      </c>
      <c r="AL93">
        <v>0</v>
      </c>
      <c r="AM93">
        <v>0</v>
      </c>
      <c r="AN93">
        <v>0.791825</v>
      </c>
      <c r="AO93">
        <v>0</v>
      </c>
      <c r="AP93">
        <v>0</v>
      </c>
      <c r="AQ93">
        <v>0</v>
      </c>
      <c r="AR93">
        <v>1.9561955972826086</v>
      </c>
      <c r="AS93">
        <v>1.3507009550996136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450.3666223513805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4.8100535741711257</v>
      </c>
      <c r="L94">
        <v>204.06740670861129</v>
      </c>
      <c r="M94">
        <v>27.169754561878953</v>
      </c>
      <c r="N94">
        <v>34.882185751978902</v>
      </c>
      <c r="O94">
        <v>0</v>
      </c>
      <c r="P94">
        <v>37.090161994540495</v>
      </c>
      <c r="Q94">
        <v>1.7697601660649818</v>
      </c>
      <c r="R94">
        <v>6.8817712147562586</v>
      </c>
      <c r="S94">
        <v>3.8507047701763764</v>
      </c>
      <c r="T94">
        <v>0</v>
      </c>
      <c r="U94">
        <v>24.739877377093098</v>
      </c>
      <c r="V94">
        <v>6.1214411909774444</v>
      </c>
      <c r="W94">
        <v>13.705014935989258</v>
      </c>
      <c r="X94">
        <v>43.317965402370206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0.56831913203429474</v>
      </c>
      <c r="AF94">
        <v>2.6206783772819473</v>
      </c>
      <c r="AG94">
        <v>12.868639175600002</v>
      </c>
      <c r="AH94">
        <v>0</v>
      </c>
      <c r="AI94">
        <v>0</v>
      </c>
      <c r="AJ94">
        <v>0</v>
      </c>
      <c r="AK94">
        <v>16.113827678644601</v>
      </c>
      <c r="AL94">
        <v>0</v>
      </c>
      <c r="AM94">
        <v>0</v>
      </c>
      <c r="AN94">
        <v>0.791825</v>
      </c>
      <c r="AO94">
        <v>0</v>
      </c>
      <c r="AP94">
        <v>0</v>
      </c>
      <c r="AQ94">
        <v>0</v>
      </c>
      <c r="AR94">
        <v>1.9561955972826086</v>
      </c>
      <c r="AS94">
        <v>1.3507009550996136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444.67628356455145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4.8100535741711257</v>
      </c>
      <c r="L95">
        <v>204.84239901101762</v>
      </c>
      <c r="M95">
        <v>27.169754561878953</v>
      </c>
      <c r="N95">
        <v>34.882185751978902</v>
      </c>
      <c r="O95">
        <v>0</v>
      </c>
      <c r="P95">
        <v>37.090161994540495</v>
      </c>
      <c r="Q95">
        <v>1.7688694031117396</v>
      </c>
      <c r="R95">
        <v>6.8821847369737394</v>
      </c>
      <c r="S95">
        <v>3.91977784869326</v>
      </c>
      <c r="T95">
        <v>0</v>
      </c>
      <c r="U95">
        <v>24.739877377093098</v>
      </c>
      <c r="V95">
        <v>6.1213001678726489</v>
      </c>
      <c r="W95">
        <v>13.705901370351883</v>
      </c>
      <c r="X95">
        <v>43.317965402370206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0.56831913203429474</v>
      </c>
      <c r="AF95">
        <v>2.6206783772819473</v>
      </c>
      <c r="AG95">
        <v>12.868639175600002</v>
      </c>
      <c r="AH95">
        <v>0</v>
      </c>
      <c r="AI95">
        <v>0</v>
      </c>
      <c r="AJ95">
        <v>0</v>
      </c>
      <c r="AK95">
        <v>16.113827678644601</v>
      </c>
      <c r="AL95">
        <v>0</v>
      </c>
      <c r="AM95">
        <v>0</v>
      </c>
      <c r="AN95">
        <v>0.791825</v>
      </c>
      <c r="AO95">
        <v>0</v>
      </c>
      <c r="AP95">
        <v>0</v>
      </c>
      <c r="AQ95">
        <v>0</v>
      </c>
      <c r="AR95">
        <v>0.97809779864130431</v>
      </c>
      <c r="AS95">
        <v>1.3507009550996136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444.54251931735547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4.8100535741711257</v>
      </c>
      <c r="L96">
        <v>204.84239901101762</v>
      </c>
      <c r="M96">
        <v>27.169754561878953</v>
      </c>
      <c r="N96">
        <v>34.882185751978902</v>
      </c>
      <c r="O96">
        <v>0</v>
      </c>
      <c r="P96">
        <v>37.090161994540495</v>
      </c>
      <c r="Q96">
        <v>1.7688694031117396</v>
      </c>
      <c r="R96">
        <v>6.8821847369737394</v>
      </c>
      <c r="S96">
        <v>3.8512420223932819</v>
      </c>
      <c r="T96">
        <v>0</v>
      </c>
      <c r="U96">
        <v>24.739877377093098</v>
      </c>
      <c r="V96">
        <v>6.1213001678726489</v>
      </c>
      <c r="W96">
        <v>13.705901370351883</v>
      </c>
      <c r="X96">
        <v>43.317965402370206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0.56831913203429474</v>
      </c>
      <c r="AF96">
        <v>2.6206783772819473</v>
      </c>
      <c r="AG96">
        <v>12.868639175600002</v>
      </c>
      <c r="AH96">
        <v>0</v>
      </c>
      <c r="AI96">
        <v>0</v>
      </c>
      <c r="AJ96">
        <v>0</v>
      </c>
      <c r="AK96">
        <v>16.113827678644601</v>
      </c>
      <c r="AL96">
        <v>0</v>
      </c>
      <c r="AM96">
        <v>0</v>
      </c>
      <c r="AN96">
        <v>0.791825</v>
      </c>
      <c r="AO96">
        <v>0</v>
      </c>
      <c r="AP96">
        <v>0</v>
      </c>
      <c r="AQ96">
        <v>0</v>
      </c>
      <c r="AR96">
        <v>0.97809779864130431</v>
      </c>
      <c r="AS96">
        <v>1.3507009550996136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444.47398349105549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4.8100535741711257</v>
      </c>
      <c r="L97">
        <v>204.84239901101762</v>
      </c>
      <c r="M97">
        <v>27.169754561878953</v>
      </c>
      <c r="N97">
        <v>34.882185751978902</v>
      </c>
      <c r="O97">
        <v>0</v>
      </c>
      <c r="P97">
        <v>37.090161994540495</v>
      </c>
      <c r="Q97">
        <v>1.7688694031117396</v>
      </c>
      <c r="R97">
        <v>6.8821847369737394</v>
      </c>
      <c r="S97">
        <v>3.8512420223932819</v>
      </c>
      <c r="T97">
        <v>0</v>
      </c>
      <c r="U97">
        <v>24.739877377093098</v>
      </c>
      <c r="V97">
        <v>6.1213001678726489</v>
      </c>
      <c r="W97">
        <v>13.705901370351883</v>
      </c>
      <c r="X97">
        <v>43.317965402370206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0.56831913203429474</v>
      </c>
      <c r="AF97">
        <v>2.6206783772819473</v>
      </c>
      <c r="AG97">
        <v>12.868639175600002</v>
      </c>
      <c r="AH97">
        <v>0</v>
      </c>
      <c r="AI97">
        <v>0</v>
      </c>
      <c r="AJ97">
        <v>0</v>
      </c>
      <c r="AK97">
        <v>16.113827678644601</v>
      </c>
      <c r="AL97">
        <v>0</v>
      </c>
      <c r="AM97">
        <v>0</v>
      </c>
      <c r="AN97">
        <v>0.791825</v>
      </c>
      <c r="AO97">
        <v>0</v>
      </c>
      <c r="AP97">
        <v>0</v>
      </c>
      <c r="AQ97">
        <v>0</v>
      </c>
      <c r="AR97">
        <v>0.97809779864130431</v>
      </c>
      <c r="AS97">
        <v>1.3507009550996136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444.47398349105549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4.8100535741711257</v>
      </c>
      <c r="L98">
        <v>204.84239901101762</v>
      </c>
      <c r="M98">
        <v>27.169754561878953</v>
      </c>
      <c r="N98">
        <v>34.882185751978902</v>
      </c>
      <c r="O98">
        <v>0</v>
      </c>
      <c r="P98">
        <v>37.090161994540495</v>
      </c>
      <c r="Q98">
        <v>2.8907419315403424</v>
      </c>
      <c r="R98">
        <v>12.521660600742491</v>
      </c>
      <c r="S98">
        <v>3.8512420223932819</v>
      </c>
      <c r="T98">
        <v>0</v>
      </c>
      <c r="U98">
        <v>24.739877377093098</v>
      </c>
      <c r="V98">
        <v>6.1213001678726489</v>
      </c>
      <c r="W98">
        <v>13.705901370351883</v>
      </c>
      <c r="X98">
        <v>43.317965402370206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0.56831913203429474</v>
      </c>
      <c r="AF98">
        <v>2.6206783772819473</v>
      </c>
      <c r="AG98">
        <v>12.868639175600002</v>
      </c>
      <c r="AH98">
        <v>0</v>
      </c>
      <c r="AI98">
        <v>0</v>
      </c>
      <c r="AJ98">
        <v>0</v>
      </c>
      <c r="AK98">
        <v>16.113827678644601</v>
      </c>
      <c r="AL98">
        <v>0</v>
      </c>
      <c r="AM98">
        <v>0</v>
      </c>
      <c r="AN98">
        <v>0.791825</v>
      </c>
      <c r="AO98">
        <v>0</v>
      </c>
      <c r="AP98">
        <v>0</v>
      </c>
      <c r="AQ98">
        <v>0</v>
      </c>
      <c r="AR98">
        <v>0.97809779864130431</v>
      </c>
      <c r="AS98">
        <v>1.3507009550996136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451.23533188325285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0.16189606381224278</v>
      </c>
      <c r="L99">
        <f t="shared" si="2"/>
        <v>7.0149848106812023</v>
      </c>
      <c r="M99">
        <f t="shared" si="2"/>
        <v>0.65207765509614957</v>
      </c>
      <c r="N99">
        <f t="shared" si="2"/>
        <v>0.8371761064584109</v>
      </c>
      <c r="O99">
        <f t="shared" si="2"/>
        <v>0</v>
      </c>
      <c r="P99">
        <f t="shared" si="2"/>
        <v>0.89016388786897416</v>
      </c>
      <c r="Q99">
        <f t="shared" si="2"/>
        <v>4.6120923483322411E-2</v>
      </c>
      <c r="R99">
        <f t="shared" si="2"/>
        <v>0.25963521586264021</v>
      </c>
      <c r="S99">
        <f t="shared" si="2"/>
        <v>0.15732863077454035</v>
      </c>
      <c r="T99">
        <f t="shared" si="2"/>
        <v>0</v>
      </c>
      <c r="U99">
        <f t="shared" si="2"/>
        <v>0.59375705705023474</v>
      </c>
      <c r="V99">
        <f t="shared" si="2"/>
        <v>0.13178144259514146</v>
      </c>
      <c r="W99">
        <f t="shared" si="2"/>
        <v>0.29495343144955893</v>
      </c>
      <c r="X99">
        <f t="shared" si="2"/>
        <v>0.93425585179477655</v>
      </c>
      <c r="Y99">
        <f t="shared" si="2"/>
        <v>0</v>
      </c>
      <c r="Z99">
        <f t="shared" si="2"/>
        <v>1.6694804761363636E-2</v>
      </c>
      <c r="AA99">
        <f t="shared" si="2"/>
        <v>2.7984360232700425E-2</v>
      </c>
      <c r="AB99">
        <f t="shared" si="2"/>
        <v>3.2100606242498102E-2</v>
      </c>
      <c r="AC99">
        <f t="shared" si="2"/>
        <v>0</v>
      </c>
      <c r="AD99">
        <f t="shared" si="2"/>
        <v>2.4374888042997728E-2</v>
      </c>
      <c r="AE99">
        <f t="shared" si="2"/>
        <v>7.3367716298675029E-2</v>
      </c>
      <c r="AF99">
        <f t="shared" si="2"/>
        <v>7.891154008874228E-2</v>
      </c>
      <c r="AG99">
        <f t="shared" si="2"/>
        <v>0.30884734021440047</v>
      </c>
      <c r="AH99">
        <f t="shared" si="2"/>
        <v>0.15382059181649951</v>
      </c>
      <c r="AI99">
        <f t="shared" si="2"/>
        <v>0</v>
      </c>
      <c r="AJ99">
        <f t="shared" si="2"/>
        <v>0</v>
      </c>
      <c r="AK99">
        <f t="shared" si="2"/>
        <v>0.38673186428747064</v>
      </c>
      <c r="AL99">
        <f t="shared" si="2"/>
        <v>0</v>
      </c>
      <c r="AM99">
        <f t="shared" si="2"/>
        <v>1.4173224200112531E-2</v>
      </c>
      <c r="AN99">
        <f t="shared" si="2"/>
        <v>1.9003800000000032E-2</v>
      </c>
      <c r="AO99">
        <f t="shared" si="2"/>
        <v>0</v>
      </c>
      <c r="AP99">
        <f t="shared" si="2"/>
        <v>2.6481306544324764E-3</v>
      </c>
      <c r="AQ99">
        <f t="shared" si="2"/>
        <v>0.14234399369999989</v>
      </c>
      <c r="AR99">
        <f t="shared" si="2"/>
        <v>5.4365939630434755E-2</v>
      </c>
      <c r="AS99">
        <f t="shared" si="2"/>
        <v>5.0691014173728878E-2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13.360190891271246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19"/>
      <c r="AS2" s="165"/>
      <c r="AT2" s="165"/>
      <c r="AU2" s="165"/>
      <c r="AV2" s="165"/>
      <c r="AW2" s="165"/>
      <c r="AX2" s="165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19"/>
      <c r="AS2" s="165"/>
      <c r="AT2" s="165"/>
      <c r="AU2" s="165"/>
      <c r="AV2" s="165"/>
      <c r="AW2" s="165"/>
      <c r="AX2" s="165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19.252016999999999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19.252016999999999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18.585217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18.585217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19.252016999999999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19.252016999999999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15.844493999999999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15.844493999999999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14.671239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14.671239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13.63927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13.63927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14.064543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14.064543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15.197459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15.197459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13.767044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13.767044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14.556877999999999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14.556877999999999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14.102461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14.102461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15.515328999999999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15.515328999999999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15.971662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15.971662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19.072308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19.072308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18.022893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18.022893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19.131302999999999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19.131302999999999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19.252016999999999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19.252016999999999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19.252016999999999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19.252016999999999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19.252016999999999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19.252016999999999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19.252016999999999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19.252016999999999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19.252016999999999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19.252016999999999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19.252016999999999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19.252016999999999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19.252016999999999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19.252016999999999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19.252016999999999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19.252016999999999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19.252016999999999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19.252016999999999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19.252016999999999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19.252016999999999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19.252016999999999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19.252016999999999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19.252016999999999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19.252016999999999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19.252016999999999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19.252016999999999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19.252016999999999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19.252016999999999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19.252016999999999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19.252016999999999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19.252016999999999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19.252016999999999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18.671945000000001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18.671945000000001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19.252016999999999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19.252016999999999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19.252016999999999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19.252016999999999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19.252016999999999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19.252016999999999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19.252016999999999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19.252016999999999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19.252016999999999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19.252016999999999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19.252016999999999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19.252016999999999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19.252016999999999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19.252016999999999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19.252016999999999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19.252016999999999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18.710972999999999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18.710972999999999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17.376261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17.376261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17.623134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17.623134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18.253530000000001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18.253530000000001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19.252016999999999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19.252016999999999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18.190197999999999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18.190197999999999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15.744151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15.744151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19.252016999999999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19.252016999999999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19.252016999999999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19.252016999999999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19.252016999999999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19.252016999999999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19.252016999999999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19.252016999999999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19.252016999999999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19.252016999999999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19.252016999999999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19.252016999999999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19.252016999999999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19.252016999999999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19.252016999999999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19.252016999999999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19.252016999999999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19.252016999999999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19.252016999999999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19.252016999999999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19.252016999999999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19.252016999999999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19.252016999999999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19.252016999999999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19.252016999999999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19.252016999999999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19.252016999999999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19.252016999999999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19.252016999999999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19.252016999999999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19.252016999999999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19.252016999999999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19.252016999999999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19.252016999999999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19.252016999999999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19.252016999999999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19.252016999999999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19.252016999999999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19.252016999999999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19.252016999999999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19.252016999999999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19.252016999999999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19.252016999999999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19.252016999999999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19.252016999999999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19.252016999999999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19.252016999999999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19.252016999999999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19.252016999999999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19.252016999999999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19.252016999999999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19.252016999999999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19.252016999999999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19.252016999999999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19.252016999999999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19.252016999999999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19.252016999999999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19.252016999999999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19.252016999999999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19.252016999999999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19.252016999999999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19.252016999999999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19.252016999999999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19.252016999999999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19.252016999999999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19.252016999999999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19.252016999999999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19.252016999999999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19.252016999999999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19.252016999999999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19.252016999999999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19.252016999999999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19.252016999999999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19.252016999999999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19.252016999999999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19.252016999999999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19.252016999999999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19.252016999999999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19.252016999999999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19.252016999999999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19.252016999999999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19.252016999999999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19.252016999999999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19.252016999999999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19.252016999999999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19.252016999999999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19.252016999999999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19.252016999999999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19.252016999999999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19.252016999999999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19.252016999999999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19.252016999999999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19.252016999999999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19.252016999999999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19.252016999999999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19.252016999999999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0.44765339175000041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0.44765339175000041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5" sqref="N95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19"/>
    </row>
    <row r="3" spans="1:96">
      <c r="A3" t="s">
        <v>45</v>
      </c>
      <c r="B3" s="200">
        <v>0</v>
      </c>
      <c r="C3" s="200">
        <v>0</v>
      </c>
      <c r="D3" s="200">
        <v>0</v>
      </c>
      <c r="E3" s="200">
        <v>0</v>
      </c>
      <c r="F3" s="200">
        <v>0</v>
      </c>
      <c r="G3" s="200">
        <v>0</v>
      </c>
      <c r="H3" s="200">
        <v>0</v>
      </c>
      <c r="I3" s="200">
        <v>0</v>
      </c>
      <c r="J3" s="200">
        <v>0</v>
      </c>
      <c r="K3" s="200">
        <v>269.52999999999997</v>
      </c>
      <c r="L3" s="200">
        <v>3.85</v>
      </c>
      <c r="M3" s="200">
        <v>33.69</v>
      </c>
      <c r="N3" s="200">
        <v>28.88</v>
      </c>
      <c r="O3" s="200">
        <v>20.21</v>
      </c>
      <c r="P3" s="200">
        <v>23.89</v>
      </c>
      <c r="Q3" s="200">
        <v>3.85</v>
      </c>
      <c r="R3" s="200">
        <v>11.55</v>
      </c>
      <c r="S3" s="200">
        <v>6.74</v>
      </c>
      <c r="T3" s="200">
        <v>0</v>
      </c>
      <c r="U3" s="200">
        <v>59.79</v>
      </c>
      <c r="V3" s="200">
        <v>4.8099999999999996</v>
      </c>
      <c r="W3" s="200">
        <v>11.55</v>
      </c>
      <c r="X3" s="200">
        <v>40.89</v>
      </c>
      <c r="Y3" s="200">
        <v>0</v>
      </c>
      <c r="Z3">
        <v>0</v>
      </c>
      <c r="AA3" s="200">
        <v>15.23</v>
      </c>
      <c r="AB3" s="200">
        <v>0</v>
      </c>
      <c r="AC3" s="200">
        <v>0</v>
      </c>
      <c r="AD3" s="200">
        <v>0</v>
      </c>
      <c r="AE3" s="200">
        <v>0</v>
      </c>
      <c r="AF3" s="200">
        <v>0</v>
      </c>
      <c r="AG3" s="200">
        <v>0</v>
      </c>
      <c r="AH3" s="200">
        <v>0</v>
      </c>
      <c r="AI3" s="200">
        <v>134.61000000000001</v>
      </c>
      <c r="AJ3" s="200">
        <v>0</v>
      </c>
      <c r="AK3" s="200">
        <v>0</v>
      </c>
      <c r="AL3" s="200">
        <v>0</v>
      </c>
      <c r="AM3" s="200">
        <v>140</v>
      </c>
      <c r="AN3" s="200">
        <v>0</v>
      </c>
      <c r="AO3">
        <v>0</v>
      </c>
      <c r="AP3" s="200">
        <v>57.76</v>
      </c>
      <c r="AQ3" s="200">
        <v>24.07</v>
      </c>
      <c r="AR3" s="200">
        <v>0</v>
      </c>
      <c r="AS3" s="200">
        <v>0</v>
      </c>
      <c r="AT3">
        <v>0</v>
      </c>
      <c r="AU3">
        <v>0</v>
      </c>
      <c r="AV3" s="200">
        <v>0</v>
      </c>
      <c r="AW3" s="200">
        <v>0</v>
      </c>
      <c r="AX3" s="200">
        <v>0</v>
      </c>
      <c r="AY3" s="200">
        <v>0</v>
      </c>
      <c r="AZ3" s="200">
        <v>0</v>
      </c>
      <c r="BA3" s="200">
        <v>0</v>
      </c>
      <c r="BB3" s="200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0">
        <v>0</v>
      </c>
      <c r="C4" s="200">
        <v>0</v>
      </c>
      <c r="D4" s="200">
        <v>0</v>
      </c>
      <c r="E4" s="200">
        <v>0</v>
      </c>
      <c r="F4" s="200">
        <v>0</v>
      </c>
      <c r="G4" s="200">
        <v>0</v>
      </c>
      <c r="H4" s="200">
        <v>0</v>
      </c>
      <c r="I4" s="200">
        <v>0</v>
      </c>
      <c r="J4" s="200">
        <v>0</v>
      </c>
      <c r="K4" s="200">
        <v>269.52999999999997</v>
      </c>
      <c r="L4" s="200">
        <v>3.85</v>
      </c>
      <c r="M4" s="200">
        <v>33.69</v>
      </c>
      <c r="N4" s="200">
        <v>28.88</v>
      </c>
      <c r="O4" s="200">
        <v>20.21</v>
      </c>
      <c r="P4" s="200">
        <v>23.89</v>
      </c>
      <c r="Q4" s="200">
        <v>3.85</v>
      </c>
      <c r="R4" s="200">
        <v>11.55</v>
      </c>
      <c r="S4" s="200">
        <v>6.74</v>
      </c>
      <c r="T4" s="200">
        <v>0</v>
      </c>
      <c r="U4" s="200">
        <v>59.79</v>
      </c>
      <c r="V4" s="200">
        <v>4.8099999999999996</v>
      </c>
      <c r="W4" s="200">
        <v>11.55</v>
      </c>
      <c r="X4" s="200">
        <v>35.619999999999997</v>
      </c>
      <c r="Y4" s="200">
        <v>0</v>
      </c>
      <c r="Z4">
        <v>0</v>
      </c>
      <c r="AA4" s="200">
        <v>15.23</v>
      </c>
      <c r="AB4" s="200">
        <v>0</v>
      </c>
      <c r="AC4" s="200">
        <v>0</v>
      </c>
      <c r="AD4" s="200">
        <v>0</v>
      </c>
      <c r="AE4" s="200">
        <v>0</v>
      </c>
      <c r="AF4" s="200">
        <v>0</v>
      </c>
      <c r="AG4" s="200">
        <v>0</v>
      </c>
      <c r="AH4" s="200">
        <v>0</v>
      </c>
      <c r="AI4" s="200">
        <v>134.61000000000001</v>
      </c>
      <c r="AJ4" s="200">
        <v>0</v>
      </c>
      <c r="AK4" s="200">
        <v>0</v>
      </c>
      <c r="AL4" s="200">
        <v>0</v>
      </c>
      <c r="AM4" s="200">
        <v>140</v>
      </c>
      <c r="AN4" s="200">
        <v>0</v>
      </c>
      <c r="AO4">
        <v>0</v>
      </c>
      <c r="AP4" s="200">
        <v>57.76</v>
      </c>
      <c r="AQ4" s="200">
        <v>24.07</v>
      </c>
      <c r="AR4" s="200">
        <v>0</v>
      </c>
      <c r="AS4" s="200">
        <v>0</v>
      </c>
      <c r="AT4">
        <v>0</v>
      </c>
      <c r="AU4">
        <v>0</v>
      </c>
      <c r="AV4" s="200">
        <v>0</v>
      </c>
      <c r="AW4" s="200">
        <v>0</v>
      </c>
      <c r="AX4" s="200">
        <v>0</v>
      </c>
      <c r="AY4" s="200">
        <v>0</v>
      </c>
      <c r="AZ4" s="200">
        <v>0</v>
      </c>
      <c r="BA4" s="200">
        <v>0</v>
      </c>
      <c r="BB4" s="200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0">
        <v>0</v>
      </c>
      <c r="C5" s="200">
        <v>0</v>
      </c>
      <c r="D5" s="200">
        <v>0</v>
      </c>
      <c r="E5" s="200">
        <v>0</v>
      </c>
      <c r="F5" s="200">
        <v>0</v>
      </c>
      <c r="G5" s="200">
        <v>0</v>
      </c>
      <c r="H5" s="200">
        <v>0</v>
      </c>
      <c r="I5" s="200">
        <v>0</v>
      </c>
      <c r="J5" s="200">
        <v>0</v>
      </c>
      <c r="K5" s="200">
        <v>269.52999999999997</v>
      </c>
      <c r="L5" s="200">
        <v>3.85</v>
      </c>
      <c r="M5" s="200">
        <v>33.69</v>
      </c>
      <c r="N5" s="200">
        <v>28.88</v>
      </c>
      <c r="O5" s="200">
        <v>20.21</v>
      </c>
      <c r="P5" s="200">
        <v>23.89</v>
      </c>
      <c r="Q5" s="200">
        <v>3.85</v>
      </c>
      <c r="R5" s="200">
        <v>11.55</v>
      </c>
      <c r="S5" s="200">
        <v>6.74</v>
      </c>
      <c r="T5" s="200">
        <v>0</v>
      </c>
      <c r="U5" s="200">
        <v>59.79</v>
      </c>
      <c r="V5" s="200">
        <v>4.8099999999999996</v>
      </c>
      <c r="W5" s="200">
        <v>11.55</v>
      </c>
      <c r="X5" s="200">
        <v>35.619999999999997</v>
      </c>
      <c r="Y5" s="200">
        <v>0</v>
      </c>
      <c r="Z5">
        <v>0</v>
      </c>
      <c r="AA5" s="200">
        <v>15.23</v>
      </c>
      <c r="AB5" s="200">
        <v>0</v>
      </c>
      <c r="AC5" s="200">
        <v>0</v>
      </c>
      <c r="AD5" s="200">
        <v>0</v>
      </c>
      <c r="AE5" s="200">
        <v>0</v>
      </c>
      <c r="AF5" s="200">
        <v>0</v>
      </c>
      <c r="AG5" s="200">
        <v>0</v>
      </c>
      <c r="AH5" s="200">
        <v>0</v>
      </c>
      <c r="AI5" s="200">
        <v>134.61000000000001</v>
      </c>
      <c r="AJ5" s="200">
        <v>0</v>
      </c>
      <c r="AK5" s="200">
        <v>0</v>
      </c>
      <c r="AL5" s="200">
        <v>0</v>
      </c>
      <c r="AM5" s="200">
        <v>140</v>
      </c>
      <c r="AN5" s="200">
        <v>0</v>
      </c>
      <c r="AO5">
        <v>0</v>
      </c>
      <c r="AP5" s="200">
        <v>57.76</v>
      </c>
      <c r="AQ5" s="200">
        <v>24.07</v>
      </c>
      <c r="AR5" s="200">
        <v>0</v>
      </c>
      <c r="AS5" s="200">
        <v>0</v>
      </c>
      <c r="AT5">
        <v>0</v>
      </c>
      <c r="AU5">
        <v>0</v>
      </c>
      <c r="AV5" s="200">
        <v>0</v>
      </c>
      <c r="AW5" s="200">
        <v>0</v>
      </c>
      <c r="AX5" s="200">
        <v>0</v>
      </c>
      <c r="AY5" s="200">
        <v>0</v>
      </c>
      <c r="AZ5" s="200">
        <v>0</v>
      </c>
      <c r="BA5" s="200">
        <v>0</v>
      </c>
      <c r="BB5" s="200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0">
        <v>0</v>
      </c>
      <c r="C6" s="200">
        <v>0</v>
      </c>
      <c r="D6" s="200">
        <v>0</v>
      </c>
      <c r="E6" s="200">
        <v>0</v>
      </c>
      <c r="F6" s="200">
        <v>0</v>
      </c>
      <c r="G6" s="200">
        <v>0</v>
      </c>
      <c r="H6" s="200">
        <v>0</v>
      </c>
      <c r="I6" s="200">
        <v>0</v>
      </c>
      <c r="J6" s="200">
        <v>0</v>
      </c>
      <c r="K6" s="200">
        <v>269.52999999999997</v>
      </c>
      <c r="L6" s="200">
        <v>3.85</v>
      </c>
      <c r="M6" s="200">
        <v>33.69</v>
      </c>
      <c r="N6" s="200">
        <v>28.88</v>
      </c>
      <c r="O6" s="200">
        <v>20.21</v>
      </c>
      <c r="P6" s="200">
        <v>23.89</v>
      </c>
      <c r="Q6" s="200">
        <v>3.85</v>
      </c>
      <c r="R6" s="200">
        <v>11.55</v>
      </c>
      <c r="S6" s="200">
        <v>6.74</v>
      </c>
      <c r="T6" s="200">
        <v>0</v>
      </c>
      <c r="U6" s="200">
        <v>59.79</v>
      </c>
      <c r="V6" s="200">
        <v>4.8099999999999996</v>
      </c>
      <c r="W6" s="200">
        <v>11.55</v>
      </c>
      <c r="X6" s="200">
        <v>35.619999999999997</v>
      </c>
      <c r="Y6" s="200">
        <v>0</v>
      </c>
      <c r="Z6">
        <v>0</v>
      </c>
      <c r="AA6" s="200">
        <v>15.23</v>
      </c>
      <c r="AB6" s="200">
        <v>0</v>
      </c>
      <c r="AC6" s="200">
        <v>0</v>
      </c>
      <c r="AD6" s="200">
        <v>0</v>
      </c>
      <c r="AE6" s="200">
        <v>0</v>
      </c>
      <c r="AF6" s="200">
        <v>0</v>
      </c>
      <c r="AG6" s="200">
        <v>0</v>
      </c>
      <c r="AH6" s="200">
        <v>0</v>
      </c>
      <c r="AI6" s="200">
        <v>134.61000000000001</v>
      </c>
      <c r="AJ6" s="200">
        <v>0</v>
      </c>
      <c r="AK6" s="200">
        <v>0</v>
      </c>
      <c r="AL6" s="200">
        <v>0</v>
      </c>
      <c r="AM6" s="200">
        <v>140</v>
      </c>
      <c r="AN6" s="200">
        <v>0</v>
      </c>
      <c r="AO6">
        <v>0</v>
      </c>
      <c r="AP6" s="200">
        <v>57.76</v>
      </c>
      <c r="AQ6" s="200">
        <v>24.07</v>
      </c>
      <c r="AR6" s="200">
        <v>0</v>
      </c>
      <c r="AS6" s="200">
        <v>0</v>
      </c>
      <c r="AT6">
        <v>0</v>
      </c>
      <c r="AU6">
        <v>0</v>
      </c>
      <c r="AV6" s="200">
        <v>0</v>
      </c>
      <c r="AW6" s="200">
        <v>0</v>
      </c>
      <c r="AX6" s="200">
        <v>0</v>
      </c>
      <c r="AY6" s="200">
        <v>0</v>
      </c>
      <c r="AZ6" s="200">
        <v>0</v>
      </c>
      <c r="BA6" s="200">
        <v>0</v>
      </c>
      <c r="BB6" s="200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0">
        <v>0</v>
      </c>
      <c r="C7" s="200">
        <v>0</v>
      </c>
      <c r="D7" s="200">
        <v>0</v>
      </c>
      <c r="E7" s="200">
        <v>0</v>
      </c>
      <c r="F7" s="200">
        <v>0</v>
      </c>
      <c r="G7" s="200">
        <v>0</v>
      </c>
      <c r="H7" s="200">
        <v>0</v>
      </c>
      <c r="I7" s="200">
        <v>0</v>
      </c>
      <c r="J7" s="200">
        <v>0</v>
      </c>
      <c r="K7" s="200">
        <v>269.52999999999997</v>
      </c>
      <c r="L7" s="200">
        <v>3.85</v>
      </c>
      <c r="M7" s="200">
        <v>33.69</v>
      </c>
      <c r="N7" s="200">
        <v>28.88</v>
      </c>
      <c r="O7" s="200">
        <v>20.21</v>
      </c>
      <c r="P7" s="200">
        <v>23.89</v>
      </c>
      <c r="Q7" s="200">
        <v>3.85</v>
      </c>
      <c r="R7" s="200">
        <v>11.55</v>
      </c>
      <c r="S7" s="200">
        <v>6.74</v>
      </c>
      <c r="T7" s="200">
        <v>0</v>
      </c>
      <c r="U7" s="200">
        <v>59.79</v>
      </c>
      <c r="V7" s="200">
        <v>4.8099999999999996</v>
      </c>
      <c r="W7" s="200">
        <v>11.55</v>
      </c>
      <c r="X7" s="200">
        <v>35.619999999999997</v>
      </c>
      <c r="Y7" s="200">
        <v>0</v>
      </c>
      <c r="Z7">
        <v>0</v>
      </c>
      <c r="AA7" s="200">
        <v>15.23</v>
      </c>
      <c r="AB7" s="200">
        <v>0</v>
      </c>
      <c r="AC7" s="200">
        <v>0</v>
      </c>
      <c r="AD7" s="200">
        <v>0</v>
      </c>
      <c r="AE7" s="200">
        <v>0</v>
      </c>
      <c r="AF7" s="200">
        <v>0</v>
      </c>
      <c r="AG7" s="200">
        <v>0</v>
      </c>
      <c r="AH7" s="200">
        <v>0</v>
      </c>
      <c r="AI7" s="200">
        <v>134.61000000000001</v>
      </c>
      <c r="AJ7" s="200">
        <v>0</v>
      </c>
      <c r="AK7" s="200">
        <v>0</v>
      </c>
      <c r="AL7" s="200">
        <v>0</v>
      </c>
      <c r="AM7" s="200">
        <v>140</v>
      </c>
      <c r="AN7" s="200">
        <v>0</v>
      </c>
      <c r="AO7">
        <v>0</v>
      </c>
      <c r="AP7" s="200">
        <v>37.83</v>
      </c>
      <c r="AQ7" s="200">
        <v>24.07</v>
      </c>
      <c r="AR7" s="200">
        <v>0</v>
      </c>
      <c r="AS7" s="200">
        <v>0</v>
      </c>
      <c r="AT7">
        <v>0</v>
      </c>
      <c r="AU7">
        <v>0</v>
      </c>
      <c r="AV7" s="200">
        <v>0</v>
      </c>
      <c r="AW7" s="200">
        <v>0</v>
      </c>
      <c r="AX7" s="200">
        <v>0</v>
      </c>
      <c r="AY7" s="200">
        <v>0</v>
      </c>
      <c r="AZ7" s="200">
        <v>0</v>
      </c>
      <c r="BA7" s="200">
        <v>0</v>
      </c>
      <c r="BB7" s="200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0">
        <v>0</v>
      </c>
      <c r="C8" s="200">
        <v>0</v>
      </c>
      <c r="D8" s="200">
        <v>0</v>
      </c>
      <c r="E8" s="200">
        <v>0</v>
      </c>
      <c r="F8" s="200">
        <v>0</v>
      </c>
      <c r="G8" s="200">
        <v>0</v>
      </c>
      <c r="H8" s="200">
        <v>0</v>
      </c>
      <c r="I8" s="200">
        <v>0</v>
      </c>
      <c r="J8" s="200">
        <v>0</v>
      </c>
      <c r="K8" s="200">
        <v>269.52999999999997</v>
      </c>
      <c r="L8" s="200">
        <v>3.85</v>
      </c>
      <c r="M8" s="200">
        <v>33.69</v>
      </c>
      <c r="N8" s="200">
        <v>28.88</v>
      </c>
      <c r="O8" s="200">
        <v>20.21</v>
      </c>
      <c r="P8" s="200">
        <v>23.89</v>
      </c>
      <c r="Q8" s="200">
        <v>3.85</v>
      </c>
      <c r="R8" s="200">
        <v>11.55</v>
      </c>
      <c r="S8" s="200">
        <v>6.74</v>
      </c>
      <c r="T8" s="200">
        <v>0</v>
      </c>
      <c r="U8" s="200">
        <v>59.79</v>
      </c>
      <c r="V8" s="200">
        <v>4.8099999999999996</v>
      </c>
      <c r="W8" s="200">
        <v>11.55</v>
      </c>
      <c r="X8" s="200">
        <v>35.619999999999997</v>
      </c>
      <c r="Y8" s="200">
        <v>0</v>
      </c>
      <c r="Z8">
        <v>0</v>
      </c>
      <c r="AA8" s="200">
        <v>15.23</v>
      </c>
      <c r="AB8" s="200">
        <v>0</v>
      </c>
      <c r="AC8" s="200">
        <v>0</v>
      </c>
      <c r="AD8" s="200">
        <v>0</v>
      </c>
      <c r="AE8" s="200">
        <v>0</v>
      </c>
      <c r="AF8" s="200">
        <v>0</v>
      </c>
      <c r="AG8" s="200">
        <v>0</v>
      </c>
      <c r="AH8" s="200">
        <v>0</v>
      </c>
      <c r="AI8" s="200">
        <v>134.61000000000001</v>
      </c>
      <c r="AJ8" s="200">
        <v>0</v>
      </c>
      <c r="AK8" s="200">
        <v>0</v>
      </c>
      <c r="AL8" s="200">
        <v>0</v>
      </c>
      <c r="AM8" s="200">
        <v>140</v>
      </c>
      <c r="AN8" s="200">
        <v>0</v>
      </c>
      <c r="AO8">
        <v>0</v>
      </c>
      <c r="AP8" s="200">
        <v>28.71</v>
      </c>
      <c r="AQ8" s="200">
        <v>24.07</v>
      </c>
      <c r="AR8" s="200">
        <v>0</v>
      </c>
      <c r="AS8" s="200">
        <v>0</v>
      </c>
      <c r="AT8">
        <v>0</v>
      </c>
      <c r="AU8">
        <v>0</v>
      </c>
      <c r="AV8" s="200">
        <v>0</v>
      </c>
      <c r="AW8" s="200">
        <v>0</v>
      </c>
      <c r="AX8" s="200">
        <v>0</v>
      </c>
      <c r="AY8" s="200">
        <v>0</v>
      </c>
      <c r="AZ8" s="200">
        <v>0</v>
      </c>
      <c r="BA8" s="200">
        <v>0</v>
      </c>
      <c r="BB8" s="200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0">
        <v>0</v>
      </c>
      <c r="C9" s="200">
        <v>0</v>
      </c>
      <c r="D9" s="200">
        <v>0</v>
      </c>
      <c r="E9" s="200">
        <v>0</v>
      </c>
      <c r="F9" s="200">
        <v>0</v>
      </c>
      <c r="G9" s="200">
        <v>0</v>
      </c>
      <c r="H9" s="200">
        <v>0</v>
      </c>
      <c r="I9" s="200">
        <v>0</v>
      </c>
      <c r="J9" s="200">
        <v>0</v>
      </c>
      <c r="K9" s="200">
        <v>269.52999999999997</v>
      </c>
      <c r="L9" s="200">
        <v>3.85</v>
      </c>
      <c r="M9" s="200">
        <v>33.69</v>
      </c>
      <c r="N9" s="200">
        <v>28.88</v>
      </c>
      <c r="O9" s="200">
        <v>20.21</v>
      </c>
      <c r="P9" s="200">
        <v>23.89</v>
      </c>
      <c r="Q9" s="200">
        <v>3.85</v>
      </c>
      <c r="R9" s="200">
        <v>11.55</v>
      </c>
      <c r="S9" s="200">
        <v>6.74</v>
      </c>
      <c r="T9" s="200">
        <v>0</v>
      </c>
      <c r="U9" s="200">
        <v>59.79</v>
      </c>
      <c r="V9" s="200">
        <v>4.8099999999999996</v>
      </c>
      <c r="W9" s="200">
        <v>11.55</v>
      </c>
      <c r="X9" s="200">
        <v>35.619999999999997</v>
      </c>
      <c r="Y9" s="200">
        <v>0</v>
      </c>
      <c r="Z9">
        <v>0</v>
      </c>
      <c r="AA9" s="200">
        <v>15.23</v>
      </c>
      <c r="AB9" s="200">
        <v>0</v>
      </c>
      <c r="AC9" s="200">
        <v>0</v>
      </c>
      <c r="AD9" s="200">
        <v>0</v>
      </c>
      <c r="AE9" s="200">
        <v>0</v>
      </c>
      <c r="AF9" s="200">
        <v>0</v>
      </c>
      <c r="AG9" s="200">
        <v>0</v>
      </c>
      <c r="AH9" s="200">
        <v>0</v>
      </c>
      <c r="AI9" s="200">
        <v>134.61000000000001</v>
      </c>
      <c r="AJ9" s="200">
        <v>0</v>
      </c>
      <c r="AK9" s="200">
        <v>0</v>
      </c>
      <c r="AL9" s="200">
        <v>0</v>
      </c>
      <c r="AM9" s="200">
        <v>140</v>
      </c>
      <c r="AN9" s="200">
        <v>0</v>
      </c>
      <c r="AO9">
        <v>0</v>
      </c>
      <c r="AP9" s="200">
        <v>28.71</v>
      </c>
      <c r="AQ9" s="200">
        <v>24.07</v>
      </c>
      <c r="AR9" s="200">
        <v>0</v>
      </c>
      <c r="AS9" s="200">
        <v>0</v>
      </c>
      <c r="AT9">
        <v>0</v>
      </c>
      <c r="AU9">
        <v>0</v>
      </c>
      <c r="AV9" s="200">
        <v>0</v>
      </c>
      <c r="AW9" s="200">
        <v>0</v>
      </c>
      <c r="AX9" s="200">
        <v>0</v>
      </c>
      <c r="AY9" s="200">
        <v>0</v>
      </c>
      <c r="AZ9" s="200">
        <v>0</v>
      </c>
      <c r="BA9" s="200">
        <v>0</v>
      </c>
      <c r="BB9" s="200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0">
        <v>0</v>
      </c>
      <c r="C10" s="200">
        <v>0</v>
      </c>
      <c r="D10" s="200">
        <v>0</v>
      </c>
      <c r="E10" s="200">
        <v>0</v>
      </c>
      <c r="F10" s="200">
        <v>0</v>
      </c>
      <c r="G10" s="200">
        <v>0</v>
      </c>
      <c r="H10" s="200">
        <v>0</v>
      </c>
      <c r="I10" s="200">
        <v>0</v>
      </c>
      <c r="J10" s="200">
        <v>0</v>
      </c>
      <c r="K10" s="200">
        <v>269.52999999999997</v>
      </c>
      <c r="L10" s="200">
        <v>3.85</v>
      </c>
      <c r="M10" s="200">
        <v>33.69</v>
      </c>
      <c r="N10" s="200">
        <v>28.88</v>
      </c>
      <c r="O10" s="200">
        <v>20.21</v>
      </c>
      <c r="P10" s="200">
        <v>23.89</v>
      </c>
      <c r="Q10" s="200">
        <v>3.85</v>
      </c>
      <c r="R10" s="200">
        <v>11.55</v>
      </c>
      <c r="S10" s="200">
        <v>6.74</v>
      </c>
      <c r="T10" s="200">
        <v>0</v>
      </c>
      <c r="U10" s="200">
        <v>59.79</v>
      </c>
      <c r="V10" s="200">
        <v>4.8099999999999996</v>
      </c>
      <c r="W10" s="200">
        <v>11.55</v>
      </c>
      <c r="X10" s="200">
        <v>35.619999999999997</v>
      </c>
      <c r="Y10" s="200">
        <v>0</v>
      </c>
      <c r="Z10">
        <v>0</v>
      </c>
      <c r="AA10" s="200">
        <v>15.23</v>
      </c>
      <c r="AB10" s="200">
        <v>0</v>
      </c>
      <c r="AC10" s="200">
        <v>0</v>
      </c>
      <c r="AD10" s="200">
        <v>0</v>
      </c>
      <c r="AE10" s="200">
        <v>0</v>
      </c>
      <c r="AF10" s="200">
        <v>0</v>
      </c>
      <c r="AG10" s="200">
        <v>0</v>
      </c>
      <c r="AH10" s="200">
        <v>0</v>
      </c>
      <c r="AI10" s="200">
        <v>134.61000000000001</v>
      </c>
      <c r="AJ10" s="200">
        <v>0</v>
      </c>
      <c r="AK10" s="200">
        <v>0</v>
      </c>
      <c r="AL10" s="200">
        <v>0</v>
      </c>
      <c r="AM10" s="200">
        <v>140</v>
      </c>
      <c r="AN10" s="200">
        <v>0</v>
      </c>
      <c r="AO10">
        <v>0</v>
      </c>
      <c r="AP10" s="200">
        <v>28.71</v>
      </c>
      <c r="AQ10" s="200">
        <v>24.07</v>
      </c>
      <c r="AR10" s="200">
        <v>0</v>
      </c>
      <c r="AS10" s="200">
        <v>0</v>
      </c>
      <c r="AT10">
        <v>0</v>
      </c>
      <c r="AU10">
        <v>0</v>
      </c>
      <c r="AV10" s="200">
        <v>0</v>
      </c>
      <c r="AW10" s="200">
        <v>0</v>
      </c>
      <c r="AX10" s="200">
        <v>0</v>
      </c>
      <c r="AY10" s="200">
        <v>0</v>
      </c>
      <c r="AZ10" s="200">
        <v>0</v>
      </c>
      <c r="BA10" s="200">
        <v>0</v>
      </c>
      <c r="BB10" s="20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0">
        <v>0</v>
      </c>
      <c r="C11" s="200">
        <v>0</v>
      </c>
      <c r="D11" s="200">
        <v>0</v>
      </c>
      <c r="E11" s="200">
        <v>0</v>
      </c>
      <c r="F11" s="200">
        <v>0</v>
      </c>
      <c r="G11" s="200">
        <v>0</v>
      </c>
      <c r="H11" s="200">
        <v>0</v>
      </c>
      <c r="I11" s="200">
        <v>0</v>
      </c>
      <c r="J11" s="200">
        <v>0</v>
      </c>
      <c r="K11" s="200">
        <v>269.52999999999997</v>
      </c>
      <c r="L11" s="200">
        <v>3.85</v>
      </c>
      <c r="M11" s="200">
        <v>33.69</v>
      </c>
      <c r="N11" s="200">
        <v>28.88</v>
      </c>
      <c r="O11" s="200">
        <v>20.21</v>
      </c>
      <c r="P11" s="200">
        <v>23.89</v>
      </c>
      <c r="Q11" s="200">
        <v>3.85</v>
      </c>
      <c r="R11" s="200">
        <v>11.55</v>
      </c>
      <c r="S11" s="200">
        <v>6.74</v>
      </c>
      <c r="T11" s="200">
        <v>0</v>
      </c>
      <c r="U11" s="200">
        <v>59.79</v>
      </c>
      <c r="V11" s="200">
        <v>4.8099999999999996</v>
      </c>
      <c r="W11" s="200">
        <v>11.55</v>
      </c>
      <c r="X11" s="200">
        <v>35.619999999999997</v>
      </c>
      <c r="Y11" s="200">
        <v>0</v>
      </c>
      <c r="Z11">
        <v>0</v>
      </c>
      <c r="AA11" s="200">
        <v>15.23</v>
      </c>
      <c r="AB11" s="200">
        <v>0</v>
      </c>
      <c r="AC11" s="200">
        <v>0</v>
      </c>
      <c r="AD11" s="200">
        <v>0</v>
      </c>
      <c r="AE11" s="200">
        <v>0</v>
      </c>
      <c r="AF11" s="200">
        <v>0</v>
      </c>
      <c r="AG11" s="200">
        <v>0</v>
      </c>
      <c r="AH11" s="200">
        <v>0</v>
      </c>
      <c r="AI11" s="200">
        <v>134.61000000000001</v>
      </c>
      <c r="AJ11" s="200">
        <v>0</v>
      </c>
      <c r="AK11" s="200">
        <v>0</v>
      </c>
      <c r="AL11" s="200">
        <v>0</v>
      </c>
      <c r="AM11" s="200">
        <v>140</v>
      </c>
      <c r="AN11" s="200">
        <v>0</v>
      </c>
      <c r="AO11">
        <v>0</v>
      </c>
      <c r="AP11" s="200">
        <v>28.71</v>
      </c>
      <c r="AQ11" s="200">
        <v>24.07</v>
      </c>
      <c r="AR11" s="200">
        <v>0</v>
      </c>
      <c r="AS11" s="200">
        <v>0</v>
      </c>
      <c r="AT11">
        <v>0</v>
      </c>
      <c r="AU11">
        <v>0</v>
      </c>
      <c r="AV11" s="200">
        <v>0</v>
      </c>
      <c r="AW11" s="200">
        <v>0</v>
      </c>
      <c r="AX11" s="200">
        <v>0</v>
      </c>
      <c r="AY11" s="200">
        <v>0</v>
      </c>
      <c r="AZ11" s="200">
        <v>0</v>
      </c>
      <c r="BA11" s="200">
        <v>0</v>
      </c>
      <c r="BB11" s="200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0">
        <v>0</v>
      </c>
      <c r="C12" s="200">
        <v>0</v>
      </c>
      <c r="D12" s="200">
        <v>0</v>
      </c>
      <c r="E12" s="200">
        <v>0</v>
      </c>
      <c r="F12" s="200">
        <v>0</v>
      </c>
      <c r="G12" s="200">
        <v>0</v>
      </c>
      <c r="H12" s="200">
        <v>0</v>
      </c>
      <c r="I12" s="200">
        <v>0</v>
      </c>
      <c r="J12" s="200">
        <v>0</v>
      </c>
      <c r="K12" s="200">
        <v>269.52999999999997</v>
      </c>
      <c r="L12" s="200">
        <v>3.85</v>
      </c>
      <c r="M12" s="200">
        <v>33.69</v>
      </c>
      <c r="N12" s="200">
        <v>28.88</v>
      </c>
      <c r="O12" s="200">
        <v>20.21</v>
      </c>
      <c r="P12" s="200">
        <v>23.89</v>
      </c>
      <c r="Q12" s="200">
        <v>3.85</v>
      </c>
      <c r="R12" s="200">
        <v>11.55</v>
      </c>
      <c r="S12" s="200">
        <v>6.74</v>
      </c>
      <c r="T12" s="200">
        <v>0</v>
      </c>
      <c r="U12" s="200">
        <v>59.79</v>
      </c>
      <c r="V12" s="200">
        <v>4.8099999999999996</v>
      </c>
      <c r="W12" s="200">
        <v>11.55</v>
      </c>
      <c r="X12" s="200">
        <v>35.619999999999997</v>
      </c>
      <c r="Y12" s="200">
        <v>0</v>
      </c>
      <c r="Z12">
        <v>0</v>
      </c>
      <c r="AA12" s="200">
        <v>15.73</v>
      </c>
      <c r="AB12" s="200">
        <v>0</v>
      </c>
      <c r="AC12" s="200">
        <v>0</v>
      </c>
      <c r="AD12" s="200">
        <v>0</v>
      </c>
      <c r="AE12" s="200">
        <v>0</v>
      </c>
      <c r="AF12" s="200">
        <v>0</v>
      </c>
      <c r="AG12" s="200">
        <v>0</v>
      </c>
      <c r="AH12" s="200">
        <v>0</v>
      </c>
      <c r="AI12" s="200">
        <v>134.61000000000001</v>
      </c>
      <c r="AJ12" s="200">
        <v>0</v>
      </c>
      <c r="AK12" s="200">
        <v>0</v>
      </c>
      <c r="AL12" s="200">
        <v>0</v>
      </c>
      <c r="AM12" s="200">
        <v>140</v>
      </c>
      <c r="AN12" s="200">
        <v>0</v>
      </c>
      <c r="AO12">
        <v>0</v>
      </c>
      <c r="AP12" s="200">
        <v>28.71</v>
      </c>
      <c r="AQ12" s="200">
        <v>24.07</v>
      </c>
      <c r="AR12" s="200">
        <v>0</v>
      </c>
      <c r="AS12" s="200">
        <v>0</v>
      </c>
      <c r="AT12">
        <v>0</v>
      </c>
      <c r="AU12">
        <v>0</v>
      </c>
      <c r="AV12" s="200">
        <v>0</v>
      </c>
      <c r="AW12" s="200">
        <v>0</v>
      </c>
      <c r="AX12" s="200">
        <v>0</v>
      </c>
      <c r="AY12" s="200">
        <v>0</v>
      </c>
      <c r="AZ12" s="200">
        <v>0</v>
      </c>
      <c r="BA12" s="200">
        <v>0</v>
      </c>
      <c r="BB12" s="200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0">
        <v>0</v>
      </c>
      <c r="C13" s="200">
        <v>0</v>
      </c>
      <c r="D13" s="200">
        <v>0</v>
      </c>
      <c r="E13" s="200">
        <v>0</v>
      </c>
      <c r="F13" s="200">
        <v>0</v>
      </c>
      <c r="G13" s="200">
        <v>0</v>
      </c>
      <c r="H13" s="200">
        <v>0</v>
      </c>
      <c r="I13" s="200">
        <v>0</v>
      </c>
      <c r="J13" s="200">
        <v>0</v>
      </c>
      <c r="K13" s="200">
        <v>269.52999999999997</v>
      </c>
      <c r="L13" s="200">
        <v>3.85</v>
      </c>
      <c r="M13" s="200">
        <v>33.69</v>
      </c>
      <c r="N13" s="200">
        <v>28.88</v>
      </c>
      <c r="O13" s="200">
        <v>20.21</v>
      </c>
      <c r="P13" s="200">
        <v>23.89</v>
      </c>
      <c r="Q13" s="200">
        <v>3.85</v>
      </c>
      <c r="R13" s="200">
        <v>11.55</v>
      </c>
      <c r="S13" s="200">
        <v>6.74</v>
      </c>
      <c r="T13" s="200">
        <v>0</v>
      </c>
      <c r="U13" s="200">
        <v>59.79</v>
      </c>
      <c r="V13" s="200">
        <v>4.8099999999999996</v>
      </c>
      <c r="W13" s="200">
        <v>11.55</v>
      </c>
      <c r="X13" s="200">
        <v>35.619999999999997</v>
      </c>
      <c r="Y13" s="200">
        <v>0</v>
      </c>
      <c r="Z13">
        <v>0</v>
      </c>
      <c r="AA13" s="200">
        <v>15.73</v>
      </c>
      <c r="AB13" s="200">
        <v>0</v>
      </c>
      <c r="AC13" s="200">
        <v>0</v>
      </c>
      <c r="AD13" s="200">
        <v>0</v>
      </c>
      <c r="AE13" s="200">
        <v>0</v>
      </c>
      <c r="AF13" s="200">
        <v>0</v>
      </c>
      <c r="AG13" s="200">
        <v>0</v>
      </c>
      <c r="AH13" s="200">
        <v>0</v>
      </c>
      <c r="AI13" s="200">
        <v>134.61000000000001</v>
      </c>
      <c r="AJ13" s="200">
        <v>0</v>
      </c>
      <c r="AK13" s="200">
        <v>0</v>
      </c>
      <c r="AL13" s="200">
        <v>0</v>
      </c>
      <c r="AM13" s="200">
        <v>140</v>
      </c>
      <c r="AN13" s="200">
        <v>0</v>
      </c>
      <c r="AO13">
        <v>0</v>
      </c>
      <c r="AP13" s="200">
        <v>28.71</v>
      </c>
      <c r="AQ13" s="200">
        <v>24.07</v>
      </c>
      <c r="AR13" s="200">
        <v>0</v>
      </c>
      <c r="AS13" s="200">
        <v>0</v>
      </c>
      <c r="AT13">
        <v>0</v>
      </c>
      <c r="AU13">
        <v>0</v>
      </c>
      <c r="AV13" s="200">
        <v>0</v>
      </c>
      <c r="AW13" s="200">
        <v>0</v>
      </c>
      <c r="AX13" s="200">
        <v>0</v>
      </c>
      <c r="AY13" s="200">
        <v>0</v>
      </c>
      <c r="AZ13" s="200">
        <v>0</v>
      </c>
      <c r="BA13" s="200">
        <v>0</v>
      </c>
      <c r="BB13" s="200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0">
        <v>0</v>
      </c>
      <c r="C14" s="200">
        <v>0</v>
      </c>
      <c r="D14" s="200">
        <v>0</v>
      </c>
      <c r="E14" s="200">
        <v>0</v>
      </c>
      <c r="F14" s="200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269.52999999999997</v>
      </c>
      <c r="L14" s="200">
        <v>3.85</v>
      </c>
      <c r="M14" s="200">
        <v>33.69</v>
      </c>
      <c r="N14" s="200">
        <v>28.88</v>
      </c>
      <c r="O14" s="200">
        <v>20.21</v>
      </c>
      <c r="P14" s="200">
        <v>23.89</v>
      </c>
      <c r="Q14" s="200">
        <v>3.85</v>
      </c>
      <c r="R14" s="200">
        <v>11.55</v>
      </c>
      <c r="S14" s="200">
        <v>6.74</v>
      </c>
      <c r="T14" s="200">
        <v>0</v>
      </c>
      <c r="U14" s="200">
        <v>59.79</v>
      </c>
      <c r="V14" s="200">
        <v>4.8099999999999996</v>
      </c>
      <c r="W14" s="200">
        <v>11.55</v>
      </c>
      <c r="X14" s="200">
        <v>35.619999999999997</v>
      </c>
      <c r="Y14" s="200">
        <v>0</v>
      </c>
      <c r="Z14">
        <v>0</v>
      </c>
      <c r="AA14" s="200">
        <v>15.73</v>
      </c>
      <c r="AB14" s="200">
        <v>0</v>
      </c>
      <c r="AC14" s="200">
        <v>0</v>
      </c>
      <c r="AD14" s="200">
        <v>0</v>
      </c>
      <c r="AE14" s="200">
        <v>0</v>
      </c>
      <c r="AF14" s="200">
        <v>0</v>
      </c>
      <c r="AG14" s="200">
        <v>0</v>
      </c>
      <c r="AH14" s="200">
        <v>0</v>
      </c>
      <c r="AI14" s="200">
        <v>134.61000000000001</v>
      </c>
      <c r="AJ14" s="200">
        <v>0</v>
      </c>
      <c r="AK14" s="200">
        <v>0</v>
      </c>
      <c r="AL14" s="200">
        <v>0</v>
      </c>
      <c r="AM14" s="200">
        <v>140</v>
      </c>
      <c r="AN14" s="200">
        <v>0</v>
      </c>
      <c r="AO14">
        <v>0</v>
      </c>
      <c r="AP14" s="200">
        <v>28.71</v>
      </c>
      <c r="AQ14" s="200">
        <v>24.07</v>
      </c>
      <c r="AR14" s="200">
        <v>0</v>
      </c>
      <c r="AS14" s="200">
        <v>0</v>
      </c>
      <c r="AT14">
        <v>0</v>
      </c>
      <c r="AU14">
        <v>0</v>
      </c>
      <c r="AV14" s="200">
        <v>0</v>
      </c>
      <c r="AW14" s="200">
        <v>0</v>
      </c>
      <c r="AX14" s="200">
        <v>0</v>
      </c>
      <c r="AY14" s="200">
        <v>0</v>
      </c>
      <c r="AZ14" s="200">
        <v>0</v>
      </c>
      <c r="BA14" s="200">
        <v>0</v>
      </c>
      <c r="BB14" s="200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0">
        <v>0</v>
      </c>
      <c r="C15" s="200">
        <v>0</v>
      </c>
      <c r="D15" s="200">
        <v>0</v>
      </c>
      <c r="E15" s="200">
        <v>0</v>
      </c>
      <c r="F15" s="200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269.52999999999997</v>
      </c>
      <c r="L15" s="200">
        <v>3.85</v>
      </c>
      <c r="M15" s="200">
        <v>33.69</v>
      </c>
      <c r="N15" s="200">
        <v>28.88</v>
      </c>
      <c r="O15" s="200">
        <v>20.21</v>
      </c>
      <c r="P15" s="200">
        <v>23.89</v>
      </c>
      <c r="Q15" s="200">
        <v>3.85</v>
      </c>
      <c r="R15" s="200">
        <v>11.55</v>
      </c>
      <c r="S15" s="200">
        <v>6.74</v>
      </c>
      <c r="T15" s="200">
        <v>0</v>
      </c>
      <c r="U15" s="200">
        <v>59.79</v>
      </c>
      <c r="V15" s="200">
        <v>4.8099999999999996</v>
      </c>
      <c r="W15" s="200">
        <v>11.55</v>
      </c>
      <c r="X15" s="200">
        <v>35.619999999999997</v>
      </c>
      <c r="Y15" s="200">
        <v>0</v>
      </c>
      <c r="Z15">
        <v>0</v>
      </c>
      <c r="AA15" s="200">
        <v>15.73</v>
      </c>
      <c r="AB15" s="200">
        <v>0</v>
      </c>
      <c r="AC15" s="200">
        <v>0</v>
      </c>
      <c r="AD15" s="200">
        <v>0</v>
      </c>
      <c r="AE15" s="200">
        <v>0</v>
      </c>
      <c r="AF15" s="200">
        <v>0</v>
      </c>
      <c r="AG15" s="200">
        <v>0</v>
      </c>
      <c r="AH15" s="200">
        <v>0</v>
      </c>
      <c r="AI15" s="200">
        <v>134.61000000000001</v>
      </c>
      <c r="AJ15" s="200">
        <v>0</v>
      </c>
      <c r="AK15" s="200">
        <v>0</v>
      </c>
      <c r="AL15" s="200">
        <v>0</v>
      </c>
      <c r="AM15" s="200">
        <v>140</v>
      </c>
      <c r="AN15" s="200">
        <v>0</v>
      </c>
      <c r="AO15">
        <v>0</v>
      </c>
      <c r="AP15" s="200">
        <v>28.71</v>
      </c>
      <c r="AQ15" s="200">
        <v>24.07</v>
      </c>
      <c r="AR15" s="200">
        <v>0</v>
      </c>
      <c r="AS15" s="200">
        <v>0</v>
      </c>
      <c r="AT15">
        <v>0</v>
      </c>
      <c r="AU15">
        <v>0</v>
      </c>
      <c r="AV15" s="200">
        <v>0</v>
      </c>
      <c r="AW15" s="200">
        <v>0</v>
      </c>
      <c r="AX15" s="200">
        <v>0</v>
      </c>
      <c r="AY15" s="200">
        <v>0</v>
      </c>
      <c r="AZ15" s="200">
        <v>0</v>
      </c>
      <c r="BA15" s="200">
        <v>0</v>
      </c>
      <c r="BB15" s="200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0">
        <v>0</v>
      </c>
      <c r="C16" s="200">
        <v>0</v>
      </c>
      <c r="D16" s="200">
        <v>0</v>
      </c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269.52999999999997</v>
      </c>
      <c r="L16" s="200">
        <v>3.85</v>
      </c>
      <c r="M16" s="200">
        <v>33.69</v>
      </c>
      <c r="N16" s="200">
        <v>28.88</v>
      </c>
      <c r="O16" s="200">
        <v>20.21</v>
      </c>
      <c r="P16" s="200">
        <v>23.89</v>
      </c>
      <c r="Q16" s="200">
        <v>3.85</v>
      </c>
      <c r="R16" s="200">
        <v>11.55</v>
      </c>
      <c r="S16" s="200">
        <v>6.74</v>
      </c>
      <c r="T16" s="200">
        <v>0</v>
      </c>
      <c r="U16" s="200">
        <v>59.79</v>
      </c>
      <c r="V16" s="200">
        <v>4.8099999999999996</v>
      </c>
      <c r="W16" s="200">
        <v>11.55</v>
      </c>
      <c r="X16" s="200">
        <v>35.619999999999997</v>
      </c>
      <c r="Y16" s="200">
        <v>0</v>
      </c>
      <c r="Z16">
        <v>0</v>
      </c>
      <c r="AA16" s="200">
        <v>15.73</v>
      </c>
      <c r="AB16" s="200">
        <v>0</v>
      </c>
      <c r="AC16" s="200">
        <v>0</v>
      </c>
      <c r="AD16" s="200">
        <v>0</v>
      </c>
      <c r="AE16" s="200">
        <v>0</v>
      </c>
      <c r="AF16" s="200">
        <v>0</v>
      </c>
      <c r="AG16" s="200">
        <v>0</v>
      </c>
      <c r="AH16" s="200">
        <v>0</v>
      </c>
      <c r="AI16" s="200">
        <v>134.61000000000001</v>
      </c>
      <c r="AJ16" s="200">
        <v>0</v>
      </c>
      <c r="AK16" s="200">
        <v>0</v>
      </c>
      <c r="AL16" s="200">
        <v>0</v>
      </c>
      <c r="AM16" s="200">
        <v>140</v>
      </c>
      <c r="AN16" s="200">
        <v>0</v>
      </c>
      <c r="AO16">
        <v>0</v>
      </c>
      <c r="AP16" s="200">
        <v>28.71</v>
      </c>
      <c r="AQ16" s="200">
        <v>24.07</v>
      </c>
      <c r="AR16" s="200">
        <v>0</v>
      </c>
      <c r="AS16" s="200">
        <v>0</v>
      </c>
      <c r="AT16">
        <v>0</v>
      </c>
      <c r="AU16">
        <v>0</v>
      </c>
      <c r="AV16" s="200">
        <v>0</v>
      </c>
      <c r="AW16" s="200">
        <v>0</v>
      </c>
      <c r="AX16" s="200">
        <v>0</v>
      </c>
      <c r="AY16" s="200">
        <v>0</v>
      </c>
      <c r="AZ16" s="200">
        <v>0</v>
      </c>
      <c r="BA16" s="200">
        <v>0</v>
      </c>
      <c r="BB16" s="200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0">
        <v>0</v>
      </c>
      <c r="C17" s="200">
        <v>0</v>
      </c>
      <c r="D17" s="200">
        <v>0</v>
      </c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269.52999999999997</v>
      </c>
      <c r="L17" s="200">
        <v>3.85</v>
      </c>
      <c r="M17" s="200">
        <v>33.69</v>
      </c>
      <c r="N17" s="200">
        <v>28.88</v>
      </c>
      <c r="O17" s="200">
        <v>20.21</v>
      </c>
      <c r="P17" s="200">
        <v>23.89</v>
      </c>
      <c r="Q17" s="200">
        <v>3.85</v>
      </c>
      <c r="R17" s="200">
        <v>11.55</v>
      </c>
      <c r="S17" s="200">
        <v>6.74</v>
      </c>
      <c r="T17" s="200">
        <v>0</v>
      </c>
      <c r="U17" s="200">
        <v>59.79</v>
      </c>
      <c r="V17" s="200">
        <v>4.8099999999999996</v>
      </c>
      <c r="W17" s="200">
        <v>11.55</v>
      </c>
      <c r="X17" s="200">
        <v>35.619999999999997</v>
      </c>
      <c r="Y17" s="200">
        <v>0</v>
      </c>
      <c r="Z17">
        <v>0</v>
      </c>
      <c r="AA17" s="200">
        <v>15.73</v>
      </c>
      <c r="AB17" s="200">
        <v>0</v>
      </c>
      <c r="AC17" s="200">
        <v>0</v>
      </c>
      <c r="AD17" s="200">
        <v>0</v>
      </c>
      <c r="AE17" s="200">
        <v>0</v>
      </c>
      <c r="AF17" s="200">
        <v>0</v>
      </c>
      <c r="AG17" s="200">
        <v>0</v>
      </c>
      <c r="AH17" s="200">
        <v>0</v>
      </c>
      <c r="AI17" s="200">
        <v>134.61000000000001</v>
      </c>
      <c r="AJ17" s="200">
        <v>0</v>
      </c>
      <c r="AK17" s="200">
        <v>0</v>
      </c>
      <c r="AL17" s="200">
        <v>0</v>
      </c>
      <c r="AM17" s="200">
        <v>140</v>
      </c>
      <c r="AN17" s="200">
        <v>0</v>
      </c>
      <c r="AO17">
        <v>0</v>
      </c>
      <c r="AP17" s="200">
        <v>28.71</v>
      </c>
      <c r="AQ17" s="200">
        <v>24.07</v>
      </c>
      <c r="AR17" s="200">
        <v>0</v>
      </c>
      <c r="AS17" s="200">
        <v>0</v>
      </c>
      <c r="AT17">
        <v>0</v>
      </c>
      <c r="AU17">
        <v>0</v>
      </c>
      <c r="AV17" s="200">
        <v>0</v>
      </c>
      <c r="AW17" s="200">
        <v>0</v>
      </c>
      <c r="AX17" s="200">
        <v>0</v>
      </c>
      <c r="AY17" s="200">
        <v>0</v>
      </c>
      <c r="AZ17" s="200">
        <v>0</v>
      </c>
      <c r="BA17" s="200">
        <v>0</v>
      </c>
      <c r="BB17" s="200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0">
        <v>0</v>
      </c>
      <c r="C18" s="200">
        <v>0</v>
      </c>
      <c r="D18" s="200">
        <v>0</v>
      </c>
      <c r="E18" s="200">
        <v>0</v>
      </c>
      <c r="F18" s="200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269.52999999999997</v>
      </c>
      <c r="L18" s="200">
        <v>3.85</v>
      </c>
      <c r="M18" s="200">
        <v>33.69</v>
      </c>
      <c r="N18" s="200">
        <v>28.88</v>
      </c>
      <c r="O18" s="200">
        <v>20.21</v>
      </c>
      <c r="P18" s="200">
        <v>23.89</v>
      </c>
      <c r="Q18" s="200">
        <v>3.85</v>
      </c>
      <c r="R18" s="200">
        <v>11.55</v>
      </c>
      <c r="S18" s="200">
        <v>6.74</v>
      </c>
      <c r="T18" s="200">
        <v>0</v>
      </c>
      <c r="U18" s="200">
        <v>59.79</v>
      </c>
      <c r="V18" s="200">
        <v>4.8099999999999996</v>
      </c>
      <c r="W18" s="200">
        <v>11.55</v>
      </c>
      <c r="X18" s="200">
        <v>35.619999999999997</v>
      </c>
      <c r="Y18" s="200">
        <v>0</v>
      </c>
      <c r="Z18">
        <v>0</v>
      </c>
      <c r="AA18" s="200">
        <v>15.73</v>
      </c>
      <c r="AB18" s="200">
        <v>0</v>
      </c>
      <c r="AC18" s="200">
        <v>0</v>
      </c>
      <c r="AD18" s="200">
        <v>0</v>
      </c>
      <c r="AE18" s="200">
        <v>0</v>
      </c>
      <c r="AF18" s="200">
        <v>0</v>
      </c>
      <c r="AG18" s="200">
        <v>0</v>
      </c>
      <c r="AH18" s="200">
        <v>0</v>
      </c>
      <c r="AI18" s="200">
        <v>134.61000000000001</v>
      </c>
      <c r="AJ18" s="200">
        <v>0</v>
      </c>
      <c r="AK18" s="200">
        <v>0</v>
      </c>
      <c r="AL18" s="200">
        <v>0</v>
      </c>
      <c r="AM18" s="200">
        <v>140</v>
      </c>
      <c r="AN18" s="200">
        <v>0</v>
      </c>
      <c r="AO18">
        <v>0</v>
      </c>
      <c r="AP18" s="200">
        <v>28.71</v>
      </c>
      <c r="AQ18" s="200">
        <v>24.07</v>
      </c>
      <c r="AR18" s="200">
        <v>0</v>
      </c>
      <c r="AS18" s="200">
        <v>0</v>
      </c>
      <c r="AT18">
        <v>0</v>
      </c>
      <c r="AU18">
        <v>0</v>
      </c>
      <c r="AV18" s="200">
        <v>0</v>
      </c>
      <c r="AW18" s="200">
        <v>0</v>
      </c>
      <c r="AX18" s="200">
        <v>0</v>
      </c>
      <c r="AY18" s="200">
        <v>0</v>
      </c>
      <c r="AZ18" s="200">
        <v>0</v>
      </c>
      <c r="BA18" s="200">
        <v>0</v>
      </c>
      <c r="BB18" s="200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0">
        <v>0</v>
      </c>
      <c r="C19" s="200">
        <v>0</v>
      </c>
      <c r="D19" s="200">
        <v>0</v>
      </c>
      <c r="E19" s="200">
        <v>0</v>
      </c>
      <c r="F19" s="200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269.52999999999997</v>
      </c>
      <c r="L19" s="200">
        <v>3.85</v>
      </c>
      <c r="M19" s="200">
        <v>33.69</v>
      </c>
      <c r="N19" s="200">
        <v>28.88</v>
      </c>
      <c r="O19" s="200">
        <v>20.21</v>
      </c>
      <c r="P19" s="200">
        <v>23.89</v>
      </c>
      <c r="Q19" s="200">
        <v>3.85</v>
      </c>
      <c r="R19" s="200">
        <v>11.55</v>
      </c>
      <c r="S19" s="200">
        <v>6.74</v>
      </c>
      <c r="T19" s="200">
        <v>0</v>
      </c>
      <c r="U19" s="200">
        <v>59.79</v>
      </c>
      <c r="V19" s="200">
        <v>4.8099999999999996</v>
      </c>
      <c r="W19" s="200">
        <v>11.55</v>
      </c>
      <c r="X19" s="200">
        <v>35.619999999999997</v>
      </c>
      <c r="Y19" s="200">
        <v>0</v>
      </c>
      <c r="Z19">
        <v>0</v>
      </c>
      <c r="AA19" s="200">
        <v>15.73</v>
      </c>
      <c r="AB19" s="200">
        <v>0</v>
      </c>
      <c r="AC19" s="200">
        <v>0</v>
      </c>
      <c r="AD19" s="200">
        <v>0</v>
      </c>
      <c r="AE19" s="200">
        <v>0</v>
      </c>
      <c r="AF19" s="200">
        <v>0</v>
      </c>
      <c r="AG19" s="200">
        <v>0</v>
      </c>
      <c r="AH19" s="200">
        <v>0</v>
      </c>
      <c r="AI19" s="200">
        <v>134.61000000000001</v>
      </c>
      <c r="AJ19" s="200">
        <v>0</v>
      </c>
      <c r="AK19" s="200">
        <v>0</v>
      </c>
      <c r="AL19" s="200">
        <v>0</v>
      </c>
      <c r="AM19" s="200">
        <v>140</v>
      </c>
      <c r="AN19" s="200">
        <v>0</v>
      </c>
      <c r="AO19">
        <v>0</v>
      </c>
      <c r="AP19" s="200">
        <v>28.71</v>
      </c>
      <c r="AQ19" s="200">
        <v>24.07</v>
      </c>
      <c r="AR19" s="200">
        <v>0</v>
      </c>
      <c r="AS19" s="200">
        <v>0</v>
      </c>
      <c r="AT19">
        <v>0</v>
      </c>
      <c r="AU19">
        <v>0</v>
      </c>
      <c r="AV19" s="200">
        <v>0</v>
      </c>
      <c r="AW19" s="200">
        <v>0</v>
      </c>
      <c r="AX19" s="200">
        <v>0</v>
      </c>
      <c r="AY19" s="200">
        <v>0</v>
      </c>
      <c r="AZ19" s="200">
        <v>0</v>
      </c>
      <c r="BA19" s="200">
        <v>0</v>
      </c>
      <c r="BB19" s="200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0">
        <v>0</v>
      </c>
      <c r="C20" s="200">
        <v>0</v>
      </c>
      <c r="D20" s="200">
        <v>0</v>
      </c>
      <c r="E20" s="200">
        <v>0</v>
      </c>
      <c r="F20" s="200">
        <v>0</v>
      </c>
      <c r="G20" s="200">
        <v>0</v>
      </c>
      <c r="H20" s="200">
        <v>0</v>
      </c>
      <c r="I20" s="200">
        <v>0</v>
      </c>
      <c r="J20" s="200">
        <v>0</v>
      </c>
      <c r="K20" s="200">
        <v>269.52999999999997</v>
      </c>
      <c r="L20" s="200">
        <v>3.85</v>
      </c>
      <c r="M20" s="200">
        <v>33.69</v>
      </c>
      <c r="N20" s="200">
        <v>28.88</v>
      </c>
      <c r="O20" s="200">
        <v>20.21</v>
      </c>
      <c r="P20" s="200">
        <v>23.89</v>
      </c>
      <c r="Q20" s="200">
        <v>3.85</v>
      </c>
      <c r="R20" s="200">
        <v>11.55</v>
      </c>
      <c r="S20" s="200">
        <v>6.74</v>
      </c>
      <c r="T20" s="200">
        <v>0</v>
      </c>
      <c r="U20" s="200">
        <v>59.79</v>
      </c>
      <c r="V20" s="200">
        <v>4.8099999999999996</v>
      </c>
      <c r="W20" s="200">
        <v>11.55</v>
      </c>
      <c r="X20" s="200">
        <v>35.619999999999997</v>
      </c>
      <c r="Y20" s="200">
        <v>0</v>
      </c>
      <c r="Z20">
        <v>0</v>
      </c>
      <c r="AA20" s="200">
        <v>15.73</v>
      </c>
      <c r="AB20" s="200">
        <v>0</v>
      </c>
      <c r="AC20" s="200">
        <v>0</v>
      </c>
      <c r="AD20" s="200">
        <v>0</v>
      </c>
      <c r="AE20" s="200">
        <v>0</v>
      </c>
      <c r="AF20" s="200">
        <v>0</v>
      </c>
      <c r="AG20" s="200">
        <v>0</v>
      </c>
      <c r="AH20" s="200">
        <v>0</v>
      </c>
      <c r="AI20" s="200">
        <v>134.61000000000001</v>
      </c>
      <c r="AJ20" s="200">
        <v>0</v>
      </c>
      <c r="AK20" s="200">
        <v>0</v>
      </c>
      <c r="AL20" s="200">
        <v>0</v>
      </c>
      <c r="AM20" s="200">
        <v>140</v>
      </c>
      <c r="AN20" s="200">
        <v>0</v>
      </c>
      <c r="AO20">
        <v>0</v>
      </c>
      <c r="AP20" s="200">
        <v>28.71</v>
      </c>
      <c r="AQ20" s="200">
        <v>24.07</v>
      </c>
      <c r="AR20" s="200">
        <v>0</v>
      </c>
      <c r="AS20" s="200">
        <v>0</v>
      </c>
      <c r="AT20">
        <v>0</v>
      </c>
      <c r="AU20">
        <v>0</v>
      </c>
      <c r="AV20" s="200">
        <v>0</v>
      </c>
      <c r="AW20" s="200">
        <v>0</v>
      </c>
      <c r="AX20" s="200">
        <v>0</v>
      </c>
      <c r="AY20" s="200">
        <v>0</v>
      </c>
      <c r="AZ20" s="200">
        <v>0</v>
      </c>
      <c r="BA20" s="200">
        <v>0</v>
      </c>
      <c r="BB20" s="20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0">
        <v>0</v>
      </c>
      <c r="C21" s="200">
        <v>0</v>
      </c>
      <c r="D21" s="200">
        <v>0</v>
      </c>
      <c r="E21" s="200">
        <v>0</v>
      </c>
      <c r="F21" s="200">
        <v>0</v>
      </c>
      <c r="G21" s="200">
        <v>0</v>
      </c>
      <c r="H21" s="200">
        <v>0</v>
      </c>
      <c r="I21" s="200">
        <v>0</v>
      </c>
      <c r="J21" s="200">
        <v>0</v>
      </c>
      <c r="K21" s="200">
        <v>269.52999999999997</v>
      </c>
      <c r="L21" s="200">
        <v>3.85</v>
      </c>
      <c r="M21" s="200">
        <v>33.69</v>
      </c>
      <c r="N21" s="200">
        <v>28.88</v>
      </c>
      <c r="O21" s="200">
        <v>20.21</v>
      </c>
      <c r="P21" s="200">
        <v>23.89</v>
      </c>
      <c r="Q21" s="200">
        <v>3.85</v>
      </c>
      <c r="R21" s="200">
        <v>11.55</v>
      </c>
      <c r="S21" s="200">
        <v>6.74</v>
      </c>
      <c r="T21" s="200">
        <v>0</v>
      </c>
      <c r="U21" s="200">
        <v>59.79</v>
      </c>
      <c r="V21" s="200">
        <v>4.8099999999999996</v>
      </c>
      <c r="W21" s="200">
        <v>11.55</v>
      </c>
      <c r="X21" s="200">
        <v>35.619999999999997</v>
      </c>
      <c r="Y21" s="200">
        <v>0</v>
      </c>
      <c r="Z21">
        <v>0</v>
      </c>
      <c r="AA21" s="200">
        <v>15.73</v>
      </c>
      <c r="AB21" s="200">
        <v>0</v>
      </c>
      <c r="AC21" s="200">
        <v>0</v>
      </c>
      <c r="AD21" s="200">
        <v>0</v>
      </c>
      <c r="AE21" s="200">
        <v>0</v>
      </c>
      <c r="AF21" s="200">
        <v>0</v>
      </c>
      <c r="AG21" s="200">
        <v>0</v>
      </c>
      <c r="AH21" s="200">
        <v>0</v>
      </c>
      <c r="AI21" s="200">
        <v>134.61000000000001</v>
      </c>
      <c r="AJ21" s="200">
        <v>0</v>
      </c>
      <c r="AK21" s="200">
        <v>0</v>
      </c>
      <c r="AL21" s="200">
        <v>0</v>
      </c>
      <c r="AM21" s="200">
        <v>140</v>
      </c>
      <c r="AN21" s="200">
        <v>0</v>
      </c>
      <c r="AO21">
        <v>0</v>
      </c>
      <c r="AP21" s="200">
        <v>28.71</v>
      </c>
      <c r="AQ21" s="200">
        <v>24.07</v>
      </c>
      <c r="AR21" s="200">
        <v>0</v>
      </c>
      <c r="AS21" s="200">
        <v>0</v>
      </c>
      <c r="AT21">
        <v>0</v>
      </c>
      <c r="AU21">
        <v>0</v>
      </c>
      <c r="AV21" s="200">
        <v>0</v>
      </c>
      <c r="AW21" s="200">
        <v>0</v>
      </c>
      <c r="AX21" s="200">
        <v>0</v>
      </c>
      <c r="AY21" s="200">
        <v>0</v>
      </c>
      <c r="AZ21" s="200">
        <v>0</v>
      </c>
      <c r="BA21" s="200">
        <v>0</v>
      </c>
      <c r="BB21" s="200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0">
        <v>0</v>
      </c>
      <c r="C22" s="200">
        <v>0</v>
      </c>
      <c r="D22" s="200">
        <v>0</v>
      </c>
      <c r="E22" s="200">
        <v>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269.52999999999997</v>
      </c>
      <c r="L22" s="200">
        <v>3.85</v>
      </c>
      <c r="M22" s="200">
        <v>33.69</v>
      </c>
      <c r="N22" s="200">
        <v>28.88</v>
      </c>
      <c r="O22" s="200">
        <v>20.21</v>
      </c>
      <c r="P22" s="200">
        <v>23.89</v>
      </c>
      <c r="Q22" s="200">
        <v>3.85</v>
      </c>
      <c r="R22" s="200">
        <v>11.55</v>
      </c>
      <c r="S22" s="200">
        <v>6.74</v>
      </c>
      <c r="T22" s="200">
        <v>0</v>
      </c>
      <c r="U22" s="200">
        <v>59.79</v>
      </c>
      <c r="V22" s="200">
        <v>4.8099999999999996</v>
      </c>
      <c r="W22" s="200">
        <v>11.55</v>
      </c>
      <c r="X22" s="200">
        <v>35.619999999999997</v>
      </c>
      <c r="Y22" s="200">
        <v>0</v>
      </c>
      <c r="Z22">
        <v>0</v>
      </c>
      <c r="AA22" s="200">
        <v>15.73</v>
      </c>
      <c r="AB22" s="200">
        <v>0</v>
      </c>
      <c r="AC22" s="200">
        <v>0</v>
      </c>
      <c r="AD22" s="200">
        <v>0</v>
      </c>
      <c r="AE22" s="200">
        <v>0</v>
      </c>
      <c r="AF22" s="200">
        <v>0</v>
      </c>
      <c r="AG22" s="200">
        <v>0</v>
      </c>
      <c r="AH22" s="200">
        <v>0</v>
      </c>
      <c r="AI22" s="200">
        <v>134.61000000000001</v>
      </c>
      <c r="AJ22" s="200">
        <v>0</v>
      </c>
      <c r="AK22" s="200">
        <v>0</v>
      </c>
      <c r="AL22" s="200">
        <v>0</v>
      </c>
      <c r="AM22" s="200">
        <v>140</v>
      </c>
      <c r="AN22" s="200">
        <v>0</v>
      </c>
      <c r="AO22">
        <v>0</v>
      </c>
      <c r="AP22" s="200">
        <v>27.6</v>
      </c>
      <c r="AQ22" s="200">
        <v>24.07</v>
      </c>
      <c r="AR22" s="200">
        <v>0</v>
      </c>
      <c r="AS22" s="200">
        <v>0</v>
      </c>
      <c r="AT22">
        <v>0</v>
      </c>
      <c r="AU22">
        <v>0</v>
      </c>
      <c r="AV22" s="200">
        <v>0</v>
      </c>
      <c r="AW22" s="200">
        <v>0</v>
      </c>
      <c r="AX22" s="200">
        <v>0</v>
      </c>
      <c r="AY22" s="200">
        <v>0</v>
      </c>
      <c r="AZ22" s="200">
        <v>0</v>
      </c>
      <c r="BA22" s="200">
        <v>0</v>
      </c>
      <c r="BB22" s="200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0">
        <v>0</v>
      </c>
      <c r="C23" s="200">
        <v>0</v>
      </c>
      <c r="D23" s="200">
        <v>0</v>
      </c>
      <c r="E23" s="200">
        <v>0</v>
      </c>
      <c r="F23" s="200">
        <v>0</v>
      </c>
      <c r="G23" s="200">
        <v>0</v>
      </c>
      <c r="H23" s="200">
        <v>0</v>
      </c>
      <c r="I23" s="200">
        <v>0</v>
      </c>
      <c r="J23" s="200">
        <v>0</v>
      </c>
      <c r="K23" s="200">
        <v>269.52999999999997</v>
      </c>
      <c r="L23" s="200">
        <v>3.85</v>
      </c>
      <c r="M23" s="200">
        <v>33.69</v>
      </c>
      <c r="N23" s="200">
        <v>28.88</v>
      </c>
      <c r="O23" s="200">
        <v>20.21</v>
      </c>
      <c r="P23" s="200">
        <v>23.89</v>
      </c>
      <c r="Q23" s="200">
        <v>3.85</v>
      </c>
      <c r="R23" s="200">
        <v>11.55</v>
      </c>
      <c r="S23" s="200">
        <v>6.74</v>
      </c>
      <c r="T23" s="200">
        <v>0</v>
      </c>
      <c r="U23" s="200">
        <v>59.79</v>
      </c>
      <c r="V23" s="200">
        <v>4.8099999999999996</v>
      </c>
      <c r="W23" s="200">
        <v>11.55</v>
      </c>
      <c r="X23" s="200">
        <v>35.619999999999997</v>
      </c>
      <c r="Y23" s="200">
        <v>0</v>
      </c>
      <c r="Z23">
        <v>0</v>
      </c>
      <c r="AA23" s="200">
        <v>15.73</v>
      </c>
      <c r="AB23" s="200">
        <v>0</v>
      </c>
      <c r="AC23" s="200">
        <v>0</v>
      </c>
      <c r="AD23" s="200">
        <v>0</v>
      </c>
      <c r="AE23" s="200">
        <v>0</v>
      </c>
      <c r="AF23" s="200">
        <v>0</v>
      </c>
      <c r="AG23" s="200">
        <v>0</v>
      </c>
      <c r="AH23" s="200">
        <v>0</v>
      </c>
      <c r="AI23" s="200">
        <v>134.61000000000001</v>
      </c>
      <c r="AJ23" s="200">
        <v>0</v>
      </c>
      <c r="AK23" s="200">
        <v>0</v>
      </c>
      <c r="AL23" s="200">
        <v>0</v>
      </c>
      <c r="AM23" s="200">
        <v>140</v>
      </c>
      <c r="AN23" s="200">
        <v>0</v>
      </c>
      <c r="AO23">
        <v>0</v>
      </c>
      <c r="AP23" s="200">
        <v>24.45</v>
      </c>
      <c r="AQ23" s="200">
        <v>24.07</v>
      </c>
      <c r="AR23" s="200">
        <v>0</v>
      </c>
      <c r="AS23" s="200">
        <v>0</v>
      </c>
      <c r="AT23">
        <v>0</v>
      </c>
      <c r="AU23">
        <v>0</v>
      </c>
      <c r="AV23" s="200">
        <v>0</v>
      </c>
      <c r="AW23" s="200">
        <v>0</v>
      </c>
      <c r="AX23" s="200">
        <v>0</v>
      </c>
      <c r="AY23" s="200">
        <v>0</v>
      </c>
      <c r="AZ23" s="200">
        <v>0</v>
      </c>
      <c r="BA23" s="200">
        <v>0</v>
      </c>
      <c r="BB23" s="200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0">
        <v>0</v>
      </c>
      <c r="C24" s="200">
        <v>0</v>
      </c>
      <c r="D24" s="200">
        <v>0</v>
      </c>
      <c r="E24" s="200">
        <v>0</v>
      </c>
      <c r="F24" s="200">
        <v>0</v>
      </c>
      <c r="G24" s="200">
        <v>0</v>
      </c>
      <c r="H24" s="200">
        <v>0</v>
      </c>
      <c r="I24" s="200">
        <v>0</v>
      </c>
      <c r="J24" s="200">
        <v>0</v>
      </c>
      <c r="K24" s="200">
        <v>317.66000000000003</v>
      </c>
      <c r="L24" s="200">
        <v>5.78</v>
      </c>
      <c r="M24" s="200">
        <v>61.39</v>
      </c>
      <c r="N24" s="200">
        <v>49.94</v>
      </c>
      <c r="O24" s="200">
        <v>35.270000000000003</v>
      </c>
      <c r="P24" s="200">
        <v>23.89</v>
      </c>
      <c r="Q24" s="200">
        <v>4.6100000000000003</v>
      </c>
      <c r="R24" s="200">
        <v>17.93</v>
      </c>
      <c r="S24" s="200">
        <v>11.15</v>
      </c>
      <c r="T24" s="200">
        <v>0</v>
      </c>
      <c r="U24" s="200">
        <v>59.79</v>
      </c>
      <c r="V24" s="200">
        <v>8.76</v>
      </c>
      <c r="W24" s="200">
        <v>19.62</v>
      </c>
      <c r="X24" s="200">
        <v>62.37</v>
      </c>
      <c r="Y24" s="200">
        <v>0</v>
      </c>
      <c r="Z24">
        <v>0</v>
      </c>
      <c r="AA24" s="200">
        <v>15.73</v>
      </c>
      <c r="AB24" s="200">
        <v>0</v>
      </c>
      <c r="AC24" s="200">
        <v>0</v>
      </c>
      <c r="AD24" s="200">
        <v>0</v>
      </c>
      <c r="AE24" s="200">
        <v>0</v>
      </c>
      <c r="AF24" s="200">
        <v>0</v>
      </c>
      <c r="AG24" s="200">
        <v>0</v>
      </c>
      <c r="AH24" s="200">
        <v>0</v>
      </c>
      <c r="AI24" s="200">
        <v>134.61000000000001</v>
      </c>
      <c r="AJ24" s="200">
        <v>0</v>
      </c>
      <c r="AK24" s="200">
        <v>0</v>
      </c>
      <c r="AL24" s="200">
        <v>0</v>
      </c>
      <c r="AM24" s="200">
        <v>140</v>
      </c>
      <c r="AN24" s="200">
        <v>0</v>
      </c>
      <c r="AO24">
        <v>0</v>
      </c>
      <c r="AP24" s="200">
        <v>37.83</v>
      </c>
      <c r="AQ24" s="200">
        <v>33.67</v>
      </c>
      <c r="AR24" s="200">
        <v>0</v>
      </c>
      <c r="AS24" s="200">
        <v>0</v>
      </c>
      <c r="AT24">
        <v>0</v>
      </c>
      <c r="AU24">
        <v>0</v>
      </c>
      <c r="AV24" s="200">
        <v>0</v>
      </c>
      <c r="AW24" s="200">
        <v>0</v>
      </c>
      <c r="AX24" s="200">
        <v>0</v>
      </c>
      <c r="AY24" s="200">
        <v>0</v>
      </c>
      <c r="AZ24" s="200">
        <v>0</v>
      </c>
      <c r="BA24" s="200">
        <v>0</v>
      </c>
      <c r="BB24" s="200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0">
        <v>0</v>
      </c>
      <c r="C25" s="200">
        <v>0</v>
      </c>
      <c r="D25" s="200">
        <v>0</v>
      </c>
      <c r="E25" s="200">
        <v>0</v>
      </c>
      <c r="F25" s="200">
        <v>0</v>
      </c>
      <c r="G25" s="200">
        <v>0</v>
      </c>
      <c r="H25" s="200">
        <v>0</v>
      </c>
      <c r="I25" s="200">
        <v>0</v>
      </c>
      <c r="J25" s="200">
        <v>0</v>
      </c>
      <c r="K25" s="200">
        <v>365.79</v>
      </c>
      <c r="L25" s="200">
        <v>5.78</v>
      </c>
      <c r="M25" s="200">
        <v>61.39</v>
      </c>
      <c r="N25" s="200">
        <v>49.94</v>
      </c>
      <c r="O25" s="200">
        <v>35.270000000000003</v>
      </c>
      <c r="P25" s="200">
        <v>23.89</v>
      </c>
      <c r="Q25" s="200">
        <v>4.6100000000000003</v>
      </c>
      <c r="R25" s="200">
        <v>17.920000000000002</v>
      </c>
      <c r="S25" s="200">
        <v>11.16</v>
      </c>
      <c r="T25" s="200">
        <v>0</v>
      </c>
      <c r="U25" s="200">
        <v>59.79</v>
      </c>
      <c r="V25" s="200">
        <v>8.76</v>
      </c>
      <c r="W25" s="200">
        <v>19.62</v>
      </c>
      <c r="X25" s="200">
        <v>62.37</v>
      </c>
      <c r="Y25" s="200">
        <v>0</v>
      </c>
      <c r="Z25">
        <v>0</v>
      </c>
      <c r="AA25" s="200">
        <v>15.73</v>
      </c>
      <c r="AB25" s="200">
        <v>0</v>
      </c>
      <c r="AC25" s="200">
        <v>0</v>
      </c>
      <c r="AD25" s="200">
        <v>0</v>
      </c>
      <c r="AE25" s="200">
        <v>0</v>
      </c>
      <c r="AF25" s="200">
        <v>0</v>
      </c>
      <c r="AG25" s="200">
        <v>0</v>
      </c>
      <c r="AH25" s="200">
        <v>0</v>
      </c>
      <c r="AI25" s="200">
        <v>132.16</v>
      </c>
      <c r="AJ25" s="200">
        <v>0</v>
      </c>
      <c r="AK25" s="200">
        <v>0</v>
      </c>
      <c r="AL25" s="200">
        <v>0</v>
      </c>
      <c r="AM25" s="200">
        <v>140</v>
      </c>
      <c r="AN25" s="200">
        <v>0</v>
      </c>
      <c r="AO25">
        <v>0</v>
      </c>
      <c r="AP25" s="200">
        <v>37.83</v>
      </c>
      <c r="AQ25" s="200">
        <v>38.14</v>
      </c>
      <c r="AR25" s="200">
        <v>0</v>
      </c>
      <c r="AS25" s="200">
        <v>0</v>
      </c>
      <c r="AT25">
        <v>0</v>
      </c>
      <c r="AU25">
        <v>0</v>
      </c>
      <c r="AV25" s="200">
        <v>0</v>
      </c>
      <c r="AW25" s="200">
        <v>0</v>
      </c>
      <c r="AX25" s="200">
        <v>0</v>
      </c>
      <c r="AY25" s="200">
        <v>0</v>
      </c>
      <c r="AZ25" s="200">
        <v>0</v>
      </c>
      <c r="BA25" s="200">
        <v>0</v>
      </c>
      <c r="BB25" s="200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0">
        <v>0</v>
      </c>
      <c r="C26" s="200">
        <v>0</v>
      </c>
      <c r="D26" s="200">
        <v>0</v>
      </c>
      <c r="E26" s="200">
        <v>0</v>
      </c>
      <c r="F26" s="200">
        <v>0</v>
      </c>
      <c r="G26" s="200">
        <v>0</v>
      </c>
      <c r="H26" s="200">
        <v>0</v>
      </c>
      <c r="I26" s="200">
        <v>0</v>
      </c>
      <c r="J26" s="200">
        <v>0</v>
      </c>
      <c r="K26" s="200">
        <v>413.92</v>
      </c>
      <c r="L26" s="200">
        <v>5.78</v>
      </c>
      <c r="M26" s="200">
        <v>61.39</v>
      </c>
      <c r="N26" s="200">
        <v>49.94</v>
      </c>
      <c r="O26" s="200">
        <v>35.270000000000003</v>
      </c>
      <c r="P26" s="200">
        <v>23.89</v>
      </c>
      <c r="Q26" s="200">
        <v>4.6100000000000003</v>
      </c>
      <c r="R26" s="200">
        <v>17.920000000000002</v>
      </c>
      <c r="S26" s="200">
        <v>11.16</v>
      </c>
      <c r="T26" s="200">
        <v>0</v>
      </c>
      <c r="U26" s="200">
        <v>59.79</v>
      </c>
      <c r="V26" s="200">
        <v>8.76</v>
      </c>
      <c r="W26" s="200">
        <v>19.62</v>
      </c>
      <c r="X26" s="200">
        <v>62.37</v>
      </c>
      <c r="Y26" s="200">
        <v>0</v>
      </c>
      <c r="Z26">
        <v>0</v>
      </c>
      <c r="AA26" s="200">
        <v>15.73</v>
      </c>
      <c r="AB26" s="200">
        <v>0</v>
      </c>
      <c r="AC26" s="200">
        <v>0</v>
      </c>
      <c r="AD26" s="200">
        <v>0</v>
      </c>
      <c r="AE26" s="200">
        <v>0</v>
      </c>
      <c r="AF26" s="200">
        <v>0</v>
      </c>
      <c r="AG26" s="200">
        <v>0</v>
      </c>
      <c r="AH26" s="200">
        <v>0</v>
      </c>
      <c r="AI26" s="200">
        <v>132.16</v>
      </c>
      <c r="AJ26" s="200">
        <v>0</v>
      </c>
      <c r="AK26" s="200">
        <v>0</v>
      </c>
      <c r="AL26" s="200">
        <v>0</v>
      </c>
      <c r="AM26" s="200">
        <v>140</v>
      </c>
      <c r="AN26" s="200">
        <v>0</v>
      </c>
      <c r="AO26">
        <v>0</v>
      </c>
      <c r="AP26" s="200">
        <v>37.83</v>
      </c>
      <c r="AQ26" s="200">
        <v>38.14</v>
      </c>
      <c r="AR26" s="200">
        <v>0</v>
      </c>
      <c r="AS26" s="200">
        <v>0</v>
      </c>
      <c r="AT26">
        <v>0</v>
      </c>
      <c r="AU26">
        <v>0</v>
      </c>
      <c r="AV26" s="200">
        <v>0</v>
      </c>
      <c r="AW26" s="200">
        <v>0</v>
      </c>
      <c r="AX26" s="200">
        <v>0</v>
      </c>
      <c r="AY26" s="200">
        <v>0</v>
      </c>
      <c r="AZ26" s="200">
        <v>0</v>
      </c>
      <c r="BA26" s="200">
        <v>0</v>
      </c>
      <c r="BB26" s="200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0">
        <v>0</v>
      </c>
      <c r="C27" s="200">
        <v>0</v>
      </c>
      <c r="D27" s="200">
        <v>0</v>
      </c>
      <c r="E27" s="200">
        <v>0</v>
      </c>
      <c r="F27" s="200">
        <v>0</v>
      </c>
      <c r="G27" s="200">
        <v>0</v>
      </c>
      <c r="H27" s="200">
        <v>0</v>
      </c>
      <c r="I27" s="200">
        <v>0</v>
      </c>
      <c r="J27" s="200">
        <v>0</v>
      </c>
      <c r="K27" s="200">
        <v>462.04</v>
      </c>
      <c r="L27" s="200">
        <v>5.66</v>
      </c>
      <c r="M27" s="200">
        <v>61.39</v>
      </c>
      <c r="N27" s="200">
        <v>49.94</v>
      </c>
      <c r="O27" s="200">
        <v>35.270000000000003</v>
      </c>
      <c r="P27" s="200">
        <v>23.89</v>
      </c>
      <c r="Q27" s="200">
        <v>4.6100000000000003</v>
      </c>
      <c r="R27" s="200">
        <v>17.920000000000002</v>
      </c>
      <c r="S27" s="200">
        <v>10.59</v>
      </c>
      <c r="T27" s="200">
        <v>0</v>
      </c>
      <c r="U27" s="200">
        <v>59.79</v>
      </c>
      <c r="V27" s="200">
        <v>8.76</v>
      </c>
      <c r="W27" s="200">
        <v>19.62</v>
      </c>
      <c r="X27" s="200">
        <v>62.07</v>
      </c>
      <c r="Y27" s="200">
        <v>0</v>
      </c>
      <c r="Z27">
        <v>0</v>
      </c>
      <c r="AA27" s="200">
        <v>15.73</v>
      </c>
      <c r="AB27" s="200">
        <v>0</v>
      </c>
      <c r="AC27" s="200">
        <v>0</v>
      </c>
      <c r="AD27" s="200">
        <v>0</v>
      </c>
      <c r="AE27" s="200">
        <v>0</v>
      </c>
      <c r="AF27" s="200">
        <v>0</v>
      </c>
      <c r="AG27" s="200">
        <v>0</v>
      </c>
      <c r="AH27" s="200">
        <v>0</v>
      </c>
      <c r="AI27" s="200">
        <v>112.56</v>
      </c>
      <c r="AJ27" s="200">
        <v>0</v>
      </c>
      <c r="AK27" s="200">
        <v>0</v>
      </c>
      <c r="AL27" s="200">
        <v>0</v>
      </c>
      <c r="AM27" s="200">
        <v>140</v>
      </c>
      <c r="AN27" s="200">
        <v>0</v>
      </c>
      <c r="AO27">
        <v>0</v>
      </c>
      <c r="AP27" s="200">
        <v>99.14</v>
      </c>
      <c r="AQ27" s="200">
        <v>35.78</v>
      </c>
      <c r="AR27" s="200">
        <v>0</v>
      </c>
      <c r="AS27" s="200">
        <v>0</v>
      </c>
      <c r="AT27">
        <v>0</v>
      </c>
      <c r="AU27">
        <v>0</v>
      </c>
      <c r="AV27" s="200">
        <v>0</v>
      </c>
      <c r="AW27" s="200">
        <v>0</v>
      </c>
      <c r="AX27" s="200">
        <v>0</v>
      </c>
      <c r="AY27" s="200">
        <v>0</v>
      </c>
      <c r="AZ27" s="200">
        <v>0</v>
      </c>
      <c r="BA27" s="200">
        <v>0</v>
      </c>
      <c r="BB27" s="200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0">
        <v>0</v>
      </c>
      <c r="C28" s="200">
        <v>0</v>
      </c>
      <c r="D28" s="200">
        <v>0</v>
      </c>
      <c r="E28" s="200">
        <v>0</v>
      </c>
      <c r="F28" s="200">
        <v>0</v>
      </c>
      <c r="G28" s="200">
        <v>0</v>
      </c>
      <c r="H28" s="200">
        <v>0</v>
      </c>
      <c r="I28" s="200">
        <v>0</v>
      </c>
      <c r="J28" s="200">
        <v>0</v>
      </c>
      <c r="K28" s="200">
        <v>484.25</v>
      </c>
      <c r="L28" s="200">
        <v>5.78</v>
      </c>
      <c r="M28" s="200">
        <v>61.39</v>
      </c>
      <c r="N28" s="200">
        <v>49.94</v>
      </c>
      <c r="O28" s="200">
        <v>35.270000000000003</v>
      </c>
      <c r="P28" s="200">
        <v>23.89</v>
      </c>
      <c r="Q28" s="200">
        <v>4.6100000000000003</v>
      </c>
      <c r="R28" s="200">
        <v>17.920000000000002</v>
      </c>
      <c r="S28" s="200">
        <v>11.16</v>
      </c>
      <c r="T28" s="200">
        <v>0</v>
      </c>
      <c r="U28" s="200">
        <v>59.79</v>
      </c>
      <c r="V28" s="200">
        <v>8.76</v>
      </c>
      <c r="W28" s="200">
        <v>19.62</v>
      </c>
      <c r="X28" s="200">
        <v>62.37</v>
      </c>
      <c r="Y28" s="200">
        <v>0</v>
      </c>
      <c r="Z28">
        <v>0</v>
      </c>
      <c r="AA28" s="200">
        <v>15.73</v>
      </c>
      <c r="AB28" s="200">
        <v>0</v>
      </c>
      <c r="AC28" s="200">
        <v>0</v>
      </c>
      <c r="AD28" s="200">
        <v>0</v>
      </c>
      <c r="AE28" s="200">
        <v>0</v>
      </c>
      <c r="AF28" s="200">
        <v>0</v>
      </c>
      <c r="AG28" s="200">
        <v>0</v>
      </c>
      <c r="AH28" s="200">
        <v>0</v>
      </c>
      <c r="AI28" s="200">
        <v>112.56</v>
      </c>
      <c r="AJ28" s="200">
        <v>0</v>
      </c>
      <c r="AK28" s="200">
        <v>0</v>
      </c>
      <c r="AL28" s="200">
        <v>0</v>
      </c>
      <c r="AM28" s="200">
        <v>214.79</v>
      </c>
      <c r="AN28" s="200">
        <v>0</v>
      </c>
      <c r="AO28">
        <v>0</v>
      </c>
      <c r="AP28" s="200">
        <v>99.14</v>
      </c>
      <c r="AQ28" s="200">
        <v>38.14</v>
      </c>
      <c r="AR28" s="200">
        <v>0</v>
      </c>
      <c r="AS28" s="200">
        <v>0</v>
      </c>
      <c r="AT28">
        <v>0</v>
      </c>
      <c r="AU28">
        <v>0</v>
      </c>
      <c r="AV28" s="200">
        <v>0</v>
      </c>
      <c r="AW28" s="200">
        <v>0</v>
      </c>
      <c r="AX28" s="200">
        <v>0</v>
      </c>
      <c r="AY28" s="200">
        <v>0</v>
      </c>
      <c r="AZ28" s="200">
        <v>0</v>
      </c>
      <c r="BA28" s="200">
        <v>0</v>
      </c>
      <c r="BB28" s="200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0">
        <v>0</v>
      </c>
      <c r="C29" s="200">
        <v>0</v>
      </c>
      <c r="D29" s="200">
        <v>0</v>
      </c>
      <c r="E29" s="200">
        <v>0</v>
      </c>
      <c r="F29" s="200">
        <v>0</v>
      </c>
      <c r="G29" s="200">
        <v>0</v>
      </c>
      <c r="H29" s="200">
        <v>0</v>
      </c>
      <c r="I29" s="200">
        <v>0</v>
      </c>
      <c r="J29" s="200">
        <v>0</v>
      </c>
      <c r="K29" s="200">
        <v>487.72</v>
      </c>
      <c r="L29" s="200">
        <v>5.78</v>
      </c>
      <c r="M29" s="200">
        <v>61.39</v>
      </c>
      <c r="N29" s="200">
        <v>49.94</v>
      </c>
      <c r="O29" s="200">
        <v>35.270000000000003</v>
      </c>
      <c r="P29" s="200">
        <v>23.89</v>
      </c>
      <c r="Q29" s="200">
        <v>4.6100000000000003</v>
      </c>
      <c r="R29" s="200">
        <v>17.920000000000002</v>
      </c>
      <c r="S29" s="200">
        <v>11.16</v>
      </c>
      <c r="T29" s="200">
        <v>0</v>
      </c>
      <c r="U29" s="200">
        <v>59.79</v>
      </c>
      <c r="V29" s="200">
        <v>8.76</v>
      </c>
      <c r="W29" s="200">
        <v>19.62</v>
      </c>
      <c r="X29" s="200">
        <v>62.37</v>
      </c>
      <c r="Y29" s="200">
        <v>0</v>
      </c>
      <c r="Z29">
        <v>0</v>
      </c>
      <c r="AA29" s="200">
        <v>15.73</v>
      </c>
      <c r="AB29" s="200">
        <v>0</v>
      </c>
      <c r="AC29" s="200">
        <v>0</v>
      </c>
      <c r="AD29" s="200">
        <v>0</v>
      </c>
      <c r="AE29" s="200">
        <v>0</v>
      </c>
      <c r="AF29" s="200">
        <v>0</v>
      </c>
      <c r="AG29" s="200">
        <v>0</v>
      </c>
      <c r="AH29" s="200">
        <v>0</v>
      </c>
      <c r="AI29" s="200">
        <v>102.56</v>
      </c>
      <c r="AJ29" s="200">
        <v>0</v>
      </c>
      <c r="AK29" s="200">
        <v>0</v>
      </c>
      <c r="AL29" s="200">
        <v>0</v>
      </c>
      <c r="AM29" s="200">
        <v>214.79</v>
      </c>
      <c r="AN29" s="200">
        <v>0</v>
      </c>
      <c r="AO29">
        <v>0</v>
      </c>
      <c r="AP29" s="200">
        <v>99.14</v>
      </c>
      <c r="AQ29" s="200">
        <v>38.14</v>
      </c>
      <c r="AR29" s="200">
        <v>0.25</v>
      </c>
      <c r="AS29" s="200">
        <v>0</v>
      </c>
      <c r="AT29">
        <v>0</v>
      </c>
      <c r="AU29">
        <v>0</v>
      </c>
      <c r="AV29" s="200">
        <v>0</v>
      </c>
      <c r="AW29" s="200">
        <v>0</v>
      </c>
      <c r="AX29" s="200">
        <v>0</v>
      </c>
      <c r="AY29" s="200">
        <v>0</v>
      </c>
      <c r="AZ29" s="200">
        <v>0</v>
      </c>
      <c r="BA29" s="200">
        <v>0</v>
      </c>
      <c r="BB29" s="200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0">
        <v>0</v>
      </c>
      <c r="C30" s="200">
        <v>0</v>
      </c>
      <c r="D30" s="200">
        <v>0</v>
      </c>
      <c r="E30" s="200">
        <v>0</v>
      </c>
      <c r="F30" s="200">
        <v>0</v>
      </c>
      <c r="G30" s="200">
        <v>0</v>
      </c>
      <c r="H30" s="200">
        <v>0</v>
      </c>
      <c r="I30" s="200">
        <v>0</v>
      </c>
      <c r="J30" s="200">
        <v>0</v>
      </c>
      <c r="K30" s="200">
        <v>487.72</v>
      </c>
      <c r="L30" s="200">
        <v>5.78</v>
      </c>
      <c r="M30" s="200">
        <v>61.39</v>
      </c>
      <c r="N30" s="200">
        <v>49.94</v>
      </c>
      <c r="O30" s="200">
        <v>35.270000000000003</v>
      </c>
      <c r="P30" s="200">
        <v>23.89</v>
      </c>
      <c r="Q30" s="200">
        <v>4.6100000000000003</v>
      </c>
      <c r="R30" s="200">
        <v>17.920000000000002</v>
      </c>
      <c r="S30" s="200">
        <v>11.16</v>
      </c>
      <c r="T30" s="200">
        <v>0</v>
      </c>
      <c r="U30" s="200">
        <v>59.79</v>
      </c>
      <c r="V30" s="200">
        <v>8.76</v>
      </c>
      <c r="W30" s="200">
        <v>19.62</v>
      </c>
      <c r="X30" s="200">
        <v>62.37</v>
      </c>
      <c r="Y30" s="200">
        <v>0</v>
      </c>
      <c r="Z30">
        <v>0</v>
      </c>
      <c r="AA30" s="200">
        <v>15.73</v>
      </c>
      <c r="AB30" s="200">
        <v>0</v>
      </c>
      <c r="AC30" s="200">
        <v>0</v>
      </c>
      <c r="AD30" s="200">
        <v>0</v>
      </c>
      <c r="AE30" s="200">
        <v>0</v>
      </c>
      <c r="AF30" s="200">
        <v>0</v>
      </c>
      <c r="AG30" s="200">
        <v>0</v>
      </c>
      <c r="AH30" s="200">
        <v>0</v>
      </c>
      <c r="AI30" s="200">
        <v>102.56</v>
      </c>
      <c r="AJ30" s="200">
        <v>0</v>
      </c>
      <c r="AK30" s="200">
        <v>0</v>
      </c>
      <c r="AL30" s="200">
        <v>0</v>
      </c>
      <c r="AM30" s="200">
        <v>214.79</v>
      </c>
      <c r="AN30" s="200">
        <v>0</v>
      </c>
      <c r="AO30">
        <v>0</v>
      </c>
      <c r="AP30" s="200">
        <v>99.14</v>
      </c>
      <c r="AQ30" s="200">
        <v>38.14</v>
      </c>
      <c r="AR30" s="200">
        <v>2.17</v>
      </c>
      <c r="AS30" s="200">
        <v>0</v>
      </c>
      <c r="AT30">
        <v>0</v>
      </c>
      <c r="AU30">
        <v>0</v>
      </c>
      <c r="AV30" s="200">
        <v>0</v>
      </c>
      <c r="AW30" s="200">
        <v>0</v>
      </c>
      <c r="AX30" s="200">
        <v>0</v>
      </c>
      <c r="AY30" s="200">
        <v>0</v>
      </c>
      <c r="AZ30" s="200">
        <v>0</v>
      </c>
      <c r="BA30" s="200">
        <v>0</v>
      </c>
      <c r="BB30" s="20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0">
        <v>0</v>
      </c>
      <c r="C31" s="200">
        <v>0</v>
      </c>
      <c r="D31" s="200">
        <v>0</v>
      </c>
      <c r="E31" s="200">
        <v>0</v>
      </c>
      <c r="F31" s="200">
        <v>0</v>
      </c>
      <c r="G31" s="200">
        <v>0</v>
      </c>
      <c r="H31" s="200">
        <v>0</v>
      </c>
      <c r="I31" s="200">
        <v>0</v>
      </c>
      <c r="J31" s="200">
        <v>0</v>
      </c>
      <c r="K31" s="200">
        <v>487.72</v>
      </c>
      <c r="L31" s="200">
        <v>5.78</v>
      </c>
      <c r="M31" s="200">
        <v>61.39</v>
      </c>
      <c r="N31" s="200">
        <v>49.94</v>
      </c>
      <c r="O31" s="200">
        <v>35.270000000000003</v>
      </c>
      <c r="P31" s="200">
        <v>23.89</v>
      </c>
      <c r="Q31" s="200">
        <v>4.6100000000000003</v>
      </c>
      <c r="R31" s="200">
        <v>17.920000000000002</v>
      </c>
      <c r="S31" s="200">
        <v>11.16</v>
      </c>
      <c r="T31" s="200">
        <v>0</v>
      </c>
      <c r="U31" s="200">
        <v>59.79</v>
      </c>
      <c r="V31" s="200">
        <v>8.76</v>
      </c>
      <c r="W31" s="200">
        <v>19.62</v>
      </c>
      <c r="X31" s="200">
        <v>62.37</v>
      </c>
      <c r="Y31" s="200">
        <v>0</v>
      </c>
      <c r="Z31">
        <v>0</v>
      </c>
      <c r="AA31" s="200">
        <v>15.73</v>
      </c>
      <c r="AB31" s="200">
        <v>0</v>
      </c>
      <c r="AC31" s="200">
        <v>0</v>
      </c>
      <c r="AD31" s="200">
        <v>0</v>
      </c>
      <c r="AE31" s="200">
        <v>0</v>
      </c>
      <c r="AF31" s="200">
        <v>0</v>
      </c>
      <c r="AG31" s="200">
        <v>0</v>
      </c>
      <c r="AH31" s="200">
        <v>0</v>
      </c>
      <c r="AI31" s="200">
        <v>102.56</v>
      </c>
      <c r="AJ31" s="200">
        <v>0</v>
      </c>
      <c r="AK31" s="200">
        <v>0</v>
      </c>
      <c r="AL31" s="200">
        <v>0</v>
      </c>
      <c r="AM31" s="200">
        <v>214.79</v>
      </c>
      <c r="AN31" s="200">
        <v>0</v>
      </c>
      <c r="AO31">
        <v>0</v>
      </c>
      <c r="AP31" s="200">
        <v>99.14</v>
      </c>
      <c r="AQ31" s="200">
        <v>38.14</v>
      </c>
      <c r="AR31" s="200">
        <v>9.5</v>
      </c>
      <c r="AS31" s="200">
        <v>0</v>
      </c>
      <c r="AT31">
        <v>0</v>
      </c>
      <c r="AU31">
        <v>0</v>
      </c>
      <c r="AV31" s="200">
        <v>0</v>
      </c>
      <c r="AW31" s="200">
        <v>0</v>
      </c>
      <c r="AX31" s="200">
        <v>0</v>
      </c>
      <c r="AY31" s="200">
        <v>0</v>
      </c>
      <c r="AZ31" s="200">
        <v>0</v>
      </c>
      <c r="BA31" s="200">
        <v>0</v>
      </c>
      <c r="BB31" s="200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0">
        <v>0</v>
      </c>
      <c r="C32" s="200">
        <v>0</v>
      </c>
      <c r="D32" s="200">
        <v>0</v>
      </c>
      <c r="E32" s="200">
        <v>0</v>
      </c>
      <c r="F32" s="200">
        <v>0</v>
      </c>
      <c r="G32" s="200">
        <v>0</v>
      </c>
      <c r="H32" s="200">
        <v>0</v>
      </c>
      <c r="I32" s="200">
        <v>0</v>
      </c>
      <c r="J32" s="200">
        <v>0</v>
      </c>
      <c r="K32" s="200">
        <v>487.72</v>
      </c>
      <c r="L32" s="200">
        <v>5.78</v>
      </c>
      <c r="M32" s="200">
        <v>61.39</v>
      </c>
      <c r="N32" s="200">
        <v>49.94</v>
      </c>
      <c r="O32" s="200">
        <v>35.270000000000003</v>
      </c>
      <c r="P32" s="200">
        <v>23.89</v>
      </c>
      <c r="Q32" s="200">
        <v>4.6100000000000003</v>
      </c>
      <c r="R32" s="200">
        <v>17.920000000000002</v>
      </c>
      <c r="S32" s="200">
        <v>11.16</v>
      </c>
      <c r="T32" s="200">
        <v>0</v>
      </c>
      <c r="U32" s="200">
        <v>59.79</v>
      </c>
      <c r="V32" s="200">
        <v>8.76</v>
      </c>
      <c r="W32" s="200">
        <v>19.62</v>
      </c>
      <c r="X32" s="200">
        <v>62.37</v>
      </c>
      <c r="Y32" s="200">
        <v>0</v>
      </c>
      <c r="Z32">
        <v>0</v>
      </c>
      <c r="AA32" s="200">
        <v>15.73</v>
      </c>
      <c r="AB32" s="200">
        <v>0</v>
      </c>
      <c r="AC32" s="200">
        <v>0</v>
      </c>
      <c r="AD32" s="200">
        <v>0</v>
      </c>
      <c r="AE32" s="200">
        <v>0</v>
      </c>
      <c r="AF32" s="200">
        <v>0</v>
      </c>
      <c r="AG32" s="200">
        <v>0</v>
      </c>
      <c r="AH32" s="200">
        <v>0</v>
      </c>
      <c r="AI32" s="200">
        <v>102.56</v>
      </c>
      <c r="AJ32" s="200">
        <v>0</v>
      </c>
      <c r="AK32" s="200">
        <v>0</v>
      </c>
      <c r="AL32" s="200">
        <v>0</v>
      </c>
      <c r="AM32" s="200">
        <v>214.79</v>
      </c>
      <c r="AN32" s="200">
        <v>0</v>
      </c>
      <c r="AO32">
        <v>0</v>
      </c>
      <c r="AP32" s="200">
        <v>99.14</v>
      </c>
      <c r="AQ32" s="200">
        <v>38.14</v>
      </c>
      <c r="AR32" s="200">
        <v>20.2</v>
      </c>
      <c r="AS32" s="200">
        <v>0</v>
      </c>
      <c r="AT32">
        <v>0</v>
      </c>
      <c r="AU32">
        <v>0</v>
      </c>
      <c r="AV32" s="200">
        <v>0</v>
      </c>
      <c r="AW32" s="200">
        <v>0</v>
      </c>
      <c r="AX32" s="200">
        <v>0</v>
      </c>
      <c r="AY32" s="200">
        <v>0</v>
      </c>
      <c r="AZ32" s="200">
        <v>0</v>
      </c>
      <c r="BA32" s="200">
        <v>0</v>
      </c>
      <c r="BB32" s="200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0">
        <v>0</v>
      </c>
      <c r="C33" s="200">
        <v>0</v>
      </c>
      <c r="D33" s="200">
        <v>0</v>
      </c>
      <c r="E33" s="200">
        <v>0</v>
      </c>
      <c r="F33" s="200">
        <v>0</v>
      </c>
      <c r="G33" s="200">
        <v>0</v>
      </c>
      <c r="H33" s="200">
        <v>0</v>
      </c>
      <c r="I33" s="200">
        <v>0</v>
      </c>
      <c r="J33" s="200">
        <v>0</v>
      </c>
      <c r="K33" s="200">
        <v>487.72</v>
      </c>
      <c r="L33" s="200">
        <v>5.78</v>
      </c>
      <c r="M33" s="200">
        <v>61.39</v>
      </c>
      <c r="N33" s="200">
        <v>49.94</v>
      </c>
      <c r="O33" s="200">
        <v>35.270000000000003</v>
      </c>
      <c r="P33" s="200">
        <v>23.89</v>
      </c>
      <c r="Q33" s="200">
        <v>4.6100000000000003</v>
      </c>
      <c r="R33" s="200">
        <v>17.920000000000002</v>
      </c>
      <c r="S33" s="200">
        <v>11.16</v>
      </c>
      <c r="T33" s="200">
        <v>0</v>
      </c>
      <c r="U33" s="200">
        <v>59.79</v>
      </c>
      <c r="V33" s="200">
        <v>8.76</v>
      </c>
      <c r="W33" s="200">
        <v>19.62</v>
      </c>
      <c r="X33" s="200">
        <v>62.37</v>
      </c>
      <c r="Y33" s="200">
        <v>0</v>
      </c>
      <c r="Z33">
        <v>0</v>
      </c>
      <c r="AA33" s="200">
        <v>15.73</v>
      </c>
      <c r="AB33" s="200">
        <v>0</v>
      </c>
      <c r="AC33" s="200">
        <v>0</v>
      </c>
      <c r="AD33" s="200">
        <v>0</v>
      </c>
      <c r="AE33" s="200">
        <v>0</v>
      </c>
      <c r="AF33" s="200">
        <v>0</v>
      </c>
      <c r="AG33" s="200">
        <v>0</v>
      </c>
      <c r="AH33" s="200">
        <v>0</v>
      </c>
      <c r="AI33" s="200">
        <v>102.56</v>
      </c>
      <c r="AJ33" s="200">
        <v>0</v>
      </c>
      <c r="AK33" s="200">
        <v>0</v>
      </c>
      <c r="AL33" s="200">
        <v>0</v>
      </c>
      <c r="AM33" s="200">
        <v>140</v>
      </c>
      <c r="AN33" s="200">
        <v>0</v>
      </c>
      <c r="AO33">
        <v>0</v>
      </c>
      <c r="AP33" s="200">
        <v>104.35</v>
      </c>
      <c r="AQ33" s="200">
        <v>38.14</v>
      </c>
      <c r="AR33" s="200">
        <v>36.950000000000003</v>
      </c>
      <c r="AS33" s="200">
        <v>0</v>
      </c>
      <c r="AT33">
        <v>0</v>
      </c>
      <c r="AU33">
        <v>0</v>
      </c>
      <c r="AV33" s="200">
        <v>0</v>
      </c>
      <c r="AW33" s="200">
        <v>0</v>
      </c>
      <c r="AX33" s="200">
        <v>0</v>
      </c>
      <c r="AY33" s="200">
        <v>0</v>
      </c>
      <c r="AZ33" s="200">
        <v>0</v>
      </c>
      <c r="BA33" s="200">
        <v>0</v>
      </c>
      <c r="BB33" s="200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0">
        <v>0</v>
      </c>
      <c r="C34" s="200">
        <v>0</v>
      </c>
      <c r="D34" s="200">
        <v>0</v>
      </c>
      <c r="E34" s="200">
        <v>0</v>
      </c>
      <c r="F34" s="200">
        <v>0</v>
      </c>
      <c r="G34" s="200">
        <v>0</v>
      </c>
      <c r="H34" s="200">
        <v>0</v>
      </c>
      <c r="I34" s="200">
        <v>0</v>
      </c>
      <c r="J34" s="200">
        <v>0</v>
      </c>
      <c r="K34" s="200">
        <v>487.72</v>
      </c>
      <c r="L34" s="200">
        <v>5.78</v>
      </c>
      <c r="M34" s="200">
        <v>61.39</v>
      </c>
      <c r="N34" s="200">
        <v>49.94</v>
      </c>
      <c r="O34" s="200">
        <v>35.270000000000003</v>
      </c>
      <c r="P34" s="200">
        <v>23.89</v>
      </c>
      <c r="Q34" s="200">
        <v>4.6100000000000003</v>
      </c>
      <c r="R34" s="200">
        <v>17.920000000000002</v>
      </c>
      <c r="S34" s="200">
        <v>11.16</v>
      </c>
      <c r="T34" s="200">
        <v>0</v>
      </c>
      <c r="U34" s="200">
        <v>59.79</v>
      </c>
      <c r="V34" s="200">
        <v>8.76</v>
      </c>
      <c r="W34" s="200">
        <v>19.62</v>
      </c>
      <c r="X34" s="200">
        <v>62.37</v>
      </c>
      <c r="Y34" s="200">
        <v>0</v>
      </c>
      <c r="Z34">
        <v>0</v>
      </c>
      <c r="AA34" s="200">
        <v>15.73</v>
      </c>
      <c r="AB34" s="200">
        <v>0</v>
      </c>
      <c r="AC34" s="200">
        <v>0</v>
      </c>
      <c r="AD34" s="200">
        <v>0</v>
      </c>
      <c r="AE34" s="200">
        <v>0</v>
      </c>
      <c r="AF34" s="200">
        <v>0</v>
      </c>
      <c r="AG34" s="200">
        <v>0</v>
      </c>
      <c r="AH34" s="200">
        <v>0</v>
      </c>
      <c r="AI34" s="200">
        <v>102.56</v>
      </c>
      <c r="AJ34" s="200">
        <v>0</v>
      </c>
      <c r="AK34" s="200">
        <v>0</v>
      </c>
      <c r="AL34" s="200">
        <v>0</v>
      </c>
      <c r="AM34" s="200">
        <v>140</v>
      </c>
      <c r="AN34" s="200">
        <v>0</v>
      </c>
      <c r="AO34">
        <v>0</v>
      </c>
      <c r="AP34" s="200">
        <v>104.35</v>
      </c>
      <c r="AQ34" s="200">
        <v>38.14</v>
      </c>
      <c r="AR34" s="200">
        <v>44.5</v>
      </c>
      <c r="AS34" s="200">
        <v>0</v>
      </c>
      <c r="AT34">
        <v>0</v>
      </c>
      <c r="AU34">
        <v>0</v>
      </c>
      <c r="AV34" s="200">
        <v>0</v>
      </c>
      <c r="AW34" s="200">
        <v>0</v>
      </c>
      <c r="AX34" s="200">
        <v>0</v>
      </c>
      <c r="AY34" s="200">
        <v>0</v>
      </c>
      <c r="AZ34" s="200">
        <v>0</v>
      </c>
      <c r="BA34" s="200">
        <v>0</v>
      </c>
      <c r="BB34" s="200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0">
        <v>0</v>
      </c>
      <c r="C35" s="200">
        <v>0</v>
      </c>
      <c r="D35" s="200">
        <v>0</v>
      </c>
      <c r="E35" s="200">
        <v>0</v>
      </c>
      <c r="F35" s="200">
        <v>0</v>
      </c>
      <c r="G35" s="200">
        <v>0</v>
      </c>
      <c r="H35" s="200">
        <v>0</v>
      </c>
      <c r="I35" s="200">
        <v>0</v>
      </c>
      <c r="J35" s="200">
        <v>0</v>
      </c>
      <c r="K35" s="200">
        <v>487.72</v>
      </c>
      <c r="L35" s="200">
        <v>5.78</v>
      </c>
      <c r="M35" s="200">
        <v>61.39</v>
      </c>
      <c r="N35" s="200">
        <v>49.94</v>
      </c>
      <c r="O35" s="200">
        <v>35.270000000000003</v>
      </c>
      <c r="P35" s="200">
        <v>23.89</v>
      </c>
      <c r="Q35" s="200">
        <v>4.6100000000000003</v>
      </c>
      <c r="R35" s="200">
        <v>17.920000000000002</v>
      </c>
      <c r="S35" s="200">
        <v>11.16</v>
      </c>
      <c r="T35" s="200">
        <v>0</v>
      </c>
      <c r="U35" s="200">
        <v>59.79</v>
      </c>
      <c r="V35" s="200">
        <v>8.76</v>
      </c>
      <c r="W35" s="200">
        <v>19.62</v>
      </c>
      <c r="X35" s="200">
        <v>62.37</v>
      </c>
      <c r="Y35" s="200">
        <v>0</v>
      </c>
      <c r="Z35">
        <v>0</v>
      </c>
      <c r="AA35" s="200">
        <v>15.23</v>
      </c>
      <c r="AB35" s="200">
        <v>0</v>
      </c>
      <c r="AC35" s="200">
        <v>0</v>
      </c>
      <c r="AD35" s="200">
        <v>0</v>
      </c>
      <c r="AE35" s="200">
        <v>0</v>
      </c>
      <c r="AF35" s="200">
        <v>0</v>
      </c>
      <c r="AG35" s="200">
        <v>0</v>
      </c>
      <c r="AH35" s="200">
        <v>0</v>
      </c>
      <c r="AI35" s="200">
        <v>102.56</v>
      </c>
      <c r="AJ35" s="200">
        <v>0</v>
      </c>
      <c r="AK35" s="200">
        <v>0</v>
      </c>
      <c r="AL35" s="200">
        <v>0</v>
      </c>
      <c r="AM35" s="200">
        <v>140</v>
      </c>
      <c r="AN35" s="200">
        <v>0</v>
      </c>
      <c r="AO35">
        <v>0</v>
      </c>
      <c r="AP35" s="200">
        <v>104.35</v>
      </c>
      <c r="AQ35" s="200">
        <v>38.14</v>
      </c>
      <c r="AR35" s="200">
        <v>44.5</v>
      </c>
      <c r="AS35" s="200">
        <v>0</v>
      </c>
      <c r="AT35">
        <v>0</v>
      </c>
      <c r="AU35">
        <v>0</v>
      </c>
      <c r="AV35" s="200">
        <v>0</v>
      </c>
      <c r="AW35" s="200">
        <v>0</v>
      </c>
      <c r="AX35" s="200">
        <v>0</v>
      </c>
      <c r="AY35" s="200">
        <v>0</v>
      </c>
      <c r="AZ35" s="200">
        <v>0</v>
      </c>
      <c r="BA35" s="200">
        <v>0</v>
      </c>
      <c r="BB35" s="200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0">
        <v>0</v>
      </c>
      <c r="C36" s="200">
        <v>0</v>
      </c>
      <c r="D36" s="200">
        <v>0</v>
      </c>
      <c r="E36" s="200">
        <v>0</v>
      </c>
      <c r="F36" s="200">
        <v>0</v>
      </c>
      <c r="G36" s="200">
        <v>0</v>
      </c>
      <c r="H36" s="200">
        <v>0</v>
      </c>
      <c r="I36" s="200">
        <v>0</v>
      </c>
      <c r="J36" s="200">
        <v>0</v>
      </c>
      <c r="K36" s="200">
        <v>487.72</v>
      </c>
      <c r="L36" s="200">
        <v>5.78</v>
      </c>
      <c r="M36" s="200">
        <v>61.39</v>
      </c>
      <c r="N36" s="200">
        <v>49.94</v>
      </c>
      <c r="O36" s="200">
        <v>35.270000000000003</v>
      </c>
      <c r="P36" s="200">
        <v>23.89</v>
      </c>
      <c r="Q36" s="200">
        <v>4.6100000000000003</v>
      </c>
      <c r="R36" s="200">
        <v>17.920000000000002</v>
      </c>
      <c r="S36" s="200">
        <v>11.16</v>
      </c>
      <c r="T36" s="200">
        <v>0</v>
      </c>
      <c r="U36" s="200">
        <v>59.79</v>
      </c>
      <c r="V36" s="200">
        <v>8.76</v>
      </c>
      <c r="W36" s="200">
        <v>19.62</v>
      </c>
      <c r="X36" s="200">
        <v>62.37</v>
      </c>
      <c r="Y36" s="200">
        <v>0</v>
      </c>
      <c r="Z36">
        <v>0</v>
      </c>
      <c r="AA36" s="200">
        <v>15.23</v>
      </c>
      <c r="AB36" s="200">
        <v>0</v>
      </c>
      <c r="AC36" s="200">
        <v>0</v>
      </c>
      <c r="AD36" s="200">
        <v>0</v>
      </c>
      <c r="AE36" s="200">
        <v>0</v>
      </c>
      <c r="AF36" s="200">
        <v>0</v>
      </c>
      <c r="AG36" s="200">
        <v>0</v>
      </c>
      <c r="AH36" s="200">
        <v>0</v>
      </c>
      <c r="AI36" s="200">
        <v>102.56</v>
      </c>
      <c r="AJ36" s="200">
        <v>0</v>
      </c>
      <c r="AK36" s="200">
        <v>0</v>
      </c>
      <c r="AL36" s="200">
        <v>0</v>
      </c>
      <c r="AM36" s="200">
        <v>140</v>
      </c>
      <c r="AN36" s="200">
        <v>0</v>
      </c>
      <c r="AO36">
        <v>0</v>
      </c>
      <c r="AP36" s="200">
        <v>104.35</v>
      </c>
      <c r="AQ36" s="200">
        <v>38.14</v>
      </c>
      <c r="AR36" s="200">
        <v>44.5</v>
      </c>
      <c r="AS36" s="200">
        <v>0</v>
      </c>
      <c r="AT36">
        <v>0</v>
      </c>
      <c r="AU36">
        <v>0</v>
      </c>
      <c r="AV36" s="200">
        <v>0</v>
      </c>
      <c r="AW36" s="200">
        <v>0</v>
      </c>
      <c r="AX36" s="200">
        <v>0</v>
      </c>
      <c r="AY36" s="200">
        <v>0</v>
      </c>
      <c r="AZ36" s="200">
        <v>0</v>
      </c>
      <c r="BA36" s="200">
        <v>0</v>
      </c>
      <c r="BB36" s="200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0">
        <v>0</v>
      </c>
      <c r="C37" s="200">
        <v>0</v>
      </c>
      <c r="D37" s="200">
        <v>0</v>
      </c>
      <c r="E37" s="200">
        <v>0</v>
      </c>
      <c r="F37" s="200">
        <v>0</v>
      </c>
      <c r="G37" s="200">
        <v>0</v>
      </c>
      <c r="H37" s="200">
        <v>0</v>
      </c>
      <c r="I37" s="200">
        <v>0</v>
      </c>
      <c r="J37" s="200">
        <v>0</v>
      </c>
      <c r="K37" s="200">
        <v>487.72</v>
      </c>
      <c r="L37" s="200">
        <v>5.78</v>
      </c>
      <c r="M37" s="200">
        <v>61.39</v>
      </c>
      <c r="N37" s="200">
        <v>49.94</v>
      </c>
      <c r="O37" s="200">
        <v>35.270000000000003</v>
      </c>
      <c r="P37" s="200">
        <v>23.89</v>
      </c>
      <c r="Q37" s="200">
        <v>4.6100000000000003</v>
      </c>
      <c r="R37" s="200">
        <v>17.920000000000002</v>
      </c>
      <c r="S37" s="200">
        <v>11.16</v>
      </c>
      <c r="T37" s="200">
        <v>0</v>
      </c>
      <c r="U37" s="200">
        <v>59.79</v>
      </c>
      <c r="V37" s="200">
        <v>8.76</v>
      </c>
      <c r="W37" s="200">
        <v>19.62</v>
      </c>
      <c r="X37" s="200">
        <v>62.37</v>
      </c>
      <c r="Y37" s="200">
        <v>0</v>
      </c>
      <c r="Z37">
        <v>0</v>
      </c>
      <c r="AA37" s="200">
        <v>15.23</v>
      </c>
      <c r="AB37" s="200">
        <v>0</v>
      </c>
      <c r="AC37" s="200">
        <v>0</v>
      </c>
      <c r="AD37" s="200">
        <v>0</v>
      </c>
      <c r="AE37" s="200">
        <v>0</v>
      </c>
      <c r="AF37" s="200">
        <v>0</v>
      </c>
      <c r="AG37" s="200">
        <v>0</v>
      </c>
      <c r="AH37" s="200">
        <v>0</v>
      </c>
      <c r="AI37" s="200">
        <v>102.56</v>
      </c>
      <c r="AJ37" s="200">
        <v>0</v>
      </c>
      <c r="AK37" s="200">
        <v>0</v>
      </c>
      <c r="AL37" s="200">
        <v>0</v>
      </c>
      <c r="AM37" s="200">
        <v>157.6</v>
      </c>
      <c r="AN37" s="200">
        <v>0</v>
      </c>
      <c r="AO37">
        <v>0</v>
      </c>
      <c r="AP37" s="200">
        <v>104.35</v>
      </c>
      <c r="AQ37" s="200">
        <v>38.14</v>
      </c>
      <c r="AR37" s="200">
        <v>47.5</v>
      </c>
      <c r="AS37" s="200">
        <v>0</v>
      </c>
      <c r="AT37">
        <v>0</v>
      </c>
      <c r="AU37">
        <v>0</v>
      </c>
      <c r="AV37" s="200">
        <v>0</v>
      </c>
      <c r="AW37" s="200">
        <v>0</v>
      </c>
      <c r="AX37" s="200">
        <v>0</v>
      </c>
      <c r="AY37" s="200">
        <v>0</v>
      </c>
      <c r="AZ37" s="200">
        <v>0</v>
      </c>
      <c r="BA37" s="200">
        <v>0</v>
      </c>
      <c r="BB37" s="200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0">
        <v>0</v>
      </c>
      <c r="C38" s="200">
        <v>0</v>
      </c>
      <c r="D38" s="200">
        <v>0</v>
      </c>
      <c r="E38" s="200">
        <v>0</v>
      </c>
      <c r="F38" s="200">
        <v>0</v>
      </c>
      <c r="G38" s="200">
        <v>0</v>
      </c>
      <c r="H38" s="200">
        <v>0</v>
      </c>
      <c r="I38" s="200">
        <v>0</v>
      </c>
      <c r="J38" s="200">
        <v>0</v>
      </c>
      <c r="K38" s="200">
        <v>487.72</v>
      </c>
      <c r="L38" s="200">
        <v>5.78</v>
      </c>
      <c r="M38" s="200">
        <v>61.39</v>
      </c>
      <c r="N38" s="200">
        <v>49.94</v>
      </c>
      <c r="O38" s="200">
        <v>35.270000000000003</v>
      </c>
      <c r="P38" s="200">
        <v>23.89</v>
      </c>
      <c r="Q38" s="200">
        <v>4.6100000000000003</v>
      </c>
      <c r="R38" s="200">
        <v>17.920000000000002</v>
      </c>
      <c r="S38" s="200">
        <v>11.16</v>
      </c>
      <c r="T38" s="200">
        <v>0</v>
      </c>
      <c r="U38" s="200">
        <v>59.79</v>
      </c>
      <c r="V38" s="200">
        <v>8.76</v>
      </c>
      <c r="W38" s="200">
        <v>19.62</v>
      </c>
      <c r="X38" s="200">
        <v>62.37</v>
      </c>
      <c r="Y38" s="200">
        <v>0</v>
      </c>
      <c r="Z38">
        <v>0</v>
      </c>
      <c r="AA38" s="200">
        <v>15.23</v>
      </c>
      <c r="AB38" s="200">
        <v>0</v>
      </c>
      <c r="AC38" s="200">
        <v>0</v>
      </c>
      <c r="AD38" s="200">
        <v>0</v>
      </c>
      <c r="AE38" s="200">
        <v>0</v>
      </c>
      <c r="AF38" s="200">
        <v>0</v>
      </c>
      <c r="AG38" s="200">
        <v>0</v>
      </c>
      <c r="AH38" s="200">
        <v>0</v>
      </c>
      <c r="AI38" s="200">
        <v>102.56</v>
      </c>
      <c r="AJ38" s="200">
        <v>0</v>
      </c>
      <c r="AK38" s="200">
        <v>0</v>
      </c>
      <c r="AL38" s="200">
        <v>0</v>
      </c>
      <c r="AM38" s="200">
        <v>157.6</v>
      </c>
      <c r="AN38" s="200">
        <v>0</v>
      </c>
      <c r="AO38">
        <v>0</v>
      </c>
      <c r="AP38" s="200">
        <v>104.35</v>
      </c>
      <c r="AQ38" s="200">
        <v>38.14</v>
      </c>
      <c r="AR38" s="200">
        <v>47.5</v>
      </c>
      <c r="AS38" s="200">
        <v>0</v>
      </c>
      <c r="AT38">
        <v>0</v>
      </c>
      <c r="AU38">
        <v>0</v>
      </c>
      <c r="AV38" s="200">
        <v>0</v>
      </c>
      <c r="AW38" s="200">
        <v>0</v>
      </c>
      <c r="AX38" s="200">
        <v>0</v>
      </c>
      <c r="AY38" s="200">
        <v>0</v>
      </c>
      <c r="AZ38" s="200">
        <v>0</v>
      </c>
      <c r="BA38" s="200">
        <v>0</v>
      </c>
      <c r="BB38" s="200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0">
        <v>0</v>
      </c>
      <c r="C39" s="200">
        <v>0</v>
      </c>
      <c r="D39" s="200">
        <v>0</v>
      </c>
      <c r="E39" s="200">
        <v>0</v>
      </c>
      <c r="F39" s="200">
        <v>0</v>
      </c>
      <c r="G39" s="200">
        <v>0</v>
      </c>
      <c r="H39" s="200">
        <v>0</v>
      </c>
      <c r="I39" s="200">
        <v>0</v>
      </c>
      <c r="J39" s="200">
        <v>0</v>
      </c>
      <c r="K39" s="200">
        <v>487.72</v>
      </c>
      <c r="L39" s="200">
        <v>5.78</v>
      </c>
      <c r="M39" s="200">
        <v>61.39</v>
      </c>
      <c r="N39" s="200">
        <v>49.94</v>
      </c>
      <c r="O39" s="200">
        <v>35.270000000000003</v>
      </c>
      <c r="P39" s="200">
        <v>23.89</v>
      </c>
      <c r="Q39" s="200">
        <v>4.6100000000000003</v>
      </c>
      <c r="R39" s="200">
        <v>17.920000000000002</v>
      </c>
      <c r="S39" s="200">
        <v>11.16</v>
      </c>
      <c r="T39" s="200">
        <v>0</v>
      </c>
      <c r="U39" s="200">
        <v>59.79</v>
      </c>
      <c r="V39" s="200">
        <v>8.76</v>
      </c>
      <c r="W39" s="200">
        <v>19.62</v>
      </c>
      <c r="X39" s="200">
        <v>62.37</v>
      </c>
      <c r="Y39" s="200">
        <v>0</v>
      </c>
      <c r="Z39">
        <v>0</v>
      </c>
      <c r="AA39" s="200">
        <v>15.23</v>
      </c>
      <c r="AB39" s="200">
        <v>0</v>
      </c>
      <c r="AC39" s="200">
        <v>0</v>
      </c>
      <c r="AD39" s="200">
        <v>0</v>
      </c>
      <c r="AE39" s="200">
        <v>0</v>
      </c>
      <c r="AF39" s="200">
        <v>0</v>
      </c>
      <c r="AG39" s="200">
        <v>0</v>
      </c>
      <c r="AH39" s="200">
        <v>0</v>
      </c>
      <c r="AI39" s="200">
        <v>102.56</v>
      </c>
      <c r="AJ39" s="200">
        <v>0</v>
      </c>
      <c r="AK39" s="200">
        <v>0</v>
      </c>
      <c r="AL39" s="200">
        <v>0</v>
      </c>
      <c r="AM39" s="200">
        <v>157.6</v>
      </c>
      <c r="AN39" s="200">
        <v>0</v>
      </c>
      <c r="AO39">
        <v>0</v>
      </c>
      <c r="AP39" s="200">
        <v>109.57</v>
      </c>
      <c r="AQ39" s="200">
        <v>38.14</v>
      </c>
      <c r="AR39" s="200">
        <v>47.5</v>
      </c>
      <c r="AS39" s="200">
        <v>0</v>
      </c>
      <c r="AT39">
        <v>0</v>
      </c>
      <c r="AU39">
        <v>0</v>
      </c>
      <c r="AV39" s="200">
        <v>0</v>
      </c>
      <c r="AW39" s="200">
        <v>0</v>
      </c>
      <c r="AX39" s="200">
        <v>0</v>
      </c>
      <c r="AY39" s="200">
        <v>0</v>
      </c>
      <c r="AZ39" s="200">
        <v>0</v>
      </c>
      <c r="BA39" s="200">
        <v>0</v>
      </c>
      <c r="BB39" s="200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0">
        <v>0</v>
      </c>
      <c r="C40" s="200">
        <v>0</v>
      </c>
      <c r="D40" s="200">
        <v>0</v>
      </c>
      <c r="E40" s="200">
        <v>0</v>
      </c>
      <c r="F40" s="200">
        <v>0</v>
      </c>
      <c r="G40" s="200">
        <v>0</v>
      </c>
      <c r="H40" s="200">
        <v>0</v>
      </c>
      <c r="I40" s="200">
        <v>0</v>
      </c>
      <c r="J40" s="200">
        <v>0</v>
      </c>
      <c r="K40" s="200">
        <v>487.72</v>
      </c>
      <c r="L40" s="200">
        <v>5.78</v>
      </c>
      <c r="M40" s="200">
        <v>61.39</v>
      </c>
      <c r="N40" s="200">
        <v>49.94</v>
      </c>
      <c r="O40" s="200">
        <v>35.270000000000003</v>
      </c>
      <c r="P40" s="200">
        <v>23.89</v>
      </c>
      <c r="Q40" s="200">
        <v>4.6100000000000003</v>
      </c>
      <c r="R40" s="200">
        <v>17.920000000000002</v>
      </c>
      <c r="S40" s="200">
        <v>11.16</v>
      </c>
      <c r="T40" s="200">
        <v>0</v>
      </c>
      <c r="U40" s="200">
        <v>59.79</v>
      </c>
      <c r="V40" s="200">
        <v>8.76</v>
      </c>
      <c r="W40" s="200">
        <v>19.62</v>
      </c>
      <c r="X40" s="200">
        <v>62.37</v>
      </c>
      <c r="Y40" s="200">
        <v>0</v>
      </c>
      <c r="Z40">
        <v>0</v>
      </c>
      <c r="AA40" s="200">
        <v>15.23</v>
      </c>
      <c r="AB40" s="200">
        <v>0</v>
      </c>
      <c r="AC40" s="200">
        <v>0</v>
      </c>
      <c r="AD40" s="200">
        <v>0</v>
      </c>
      <c r="AE40" s="200">
        <v>0</v>
      </c>
      <c r="AF40" s="200">
        <v>0</v>
      </c>
      <c r="AG40" s="200">
        <v>0</v>
      </c>
      <c r="AH40" s="200">
        <v>0</v>
      </c>
      <c r="AI40" s="200">
        <v>102.56</v>
      </c>
      <c r="AJ40" s="200">
        <v>0</v>
      </c>
      <c r="AK40" s="200">
        <v>0</v>
      </c>
      <c r="AL40" s="200">
        <v>0</v>
      </c>
      <c r="AM40" s="200">
        <v>157.6</v>
      </c>
      <c r="AN40" s="200">
        <v>0</v>
      </c>
      <c r="AO40">
        <v>0</v>
      </c>
      <c r="AP40" s="200">
        <v>109.57</v>
      </c>
      <c r="AQ40" s="200">
        <v>38.14</v>
      </c>
      <c r="AR40" s="200">
        <v>47.5</v>
      </c>
      <c r="AS40" s="200">
        <v>0</v>
      </c>
      <c r="AT40">
        <v>0</v>
      </c>
      <c r="AU40">
        <v>0</v>
      </c>
      <c r="AV40" s="200">
        <v>0</v>
      </c>
      <c r="AW40" s="200">
        <v>0</v>
      </c>
      <c r="AX40" s="200">
        <v>0</v>
      </c>
      <c r="AY40" s="200">
        <v>0</v>
      </c>
      <c r="AZ40" s="200">
        <v>0</v>
      </c>
      <c r="BA40" s="200">
        <v>0</v>
      </c>
      <c r="BB40" s="20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0">
        <v>0</v>
      </c>
      <c r="C41" s="200">
        <v>0</v>
      </c>
      <c r="D41" s="200">
        <v>0</v>
      </c>
      <c r="E41" s="200">
        <v>0</v>
      </c>
      <c r="F41" s="200">
        <v>0</v>
      </c>
      <c r="G41" s="200">
        <v>0</v>
      </c>
      <c r="H41" s="200">
        <v>0</v>
      </c>
      <c r="I41" s="200">
        <v>0</v>
      </c>
      <c r="J41" s="200">
        <v>0</v>
      </c>
      <c r="K41" s="200">
        <v>487.72</v>
      </c>
      <c r="L41" s="200">
        <v>5.78</v>
      </c>
      <c r="M41" s="200">
        <v>61.39</v>
      </c>
      <c r="N41" s="200">
        <v>49.94</v>
      </c>
      <c r="O41" s="200">
        <v>35.270000000000003</v>
      </c>
      <c r="P41" s="200">
        <v>23.89</v>
      </c>
      <c r="Q41" s="200">
        <v>4.6100000000000003</v>
      </c>
      <c r="R41" s="200">
        <v>17.920000000000002</v>
      </c>
      <c r="S41" s="200">
        <v>11.16</v>
      </c>
      <c r="T41" s="200">
        <v>0</v>
      </c>
      <c r="U41" s="200">
        <v>59.79</v>
      </c>
      <c r="V41" s="200">
        <v>8.76</v>
      </c>
      <c r="W41" s="200">
        <v>19.62</v>
      </c>
      <c r="X41" s="200">
        <v>62.37</v>
      </c>
      <c r="Y41" s="200">
        <v>0</v>
      </c>
      <c r="Z41">
        <v>0</v>
      </c>
      <c r="AA41" s="200">
        <v>15.23</v>
      </c>
      <c r="AB41" s="200">
        <v>0</v>
      </c>
      <c r="AC41" s="200">
        <v>0</v>
      </c>
      <c r="AD41" s="200">
        <v>0</v>
      </c>
      <c r="AE41" s="200">
        <v>0</v>
      </c>
      <c r="AF41" s="200">
        <v>0</v>
      </c>
      <c r="AG41" s="200">
        <v>0</v>
      </c>
      <c r="AH41" s="200">
        <v>0</v>
      </c>
      <c r="AI41" s="200">
        <v>102.56</v>
      </c>
      <c r="AJ41" s="200">
        <v>0</v>
      </c>
      <c r="AK41" s="200">
        <v>0</v>
      </c>
      <c r="AL41" s="200">
        <v>0</v>
      </c>
      <c r="AM41" s="200">
        <v>140</v>
      </c>
      <c r="AN41" s="200">
        <v>0</v>
      </c>
      <c r="AO41">
        <v>0</v>
      </c>
      <c r="AP41" s="200">
        <v>109.57</v>
      </c>
      <c r="AQ41" s="200">
        <v>38.14</v>
      </c>
      <c r="AR41" s="200">
        <v>47.5</v>
      </c>
      <c r="AS41" s="200">
        <v>0</v>
      </c>
      <c r="AT41">
        <v>0</v>
      </c>
      <c r="AU41">
        <v>0</v>
      </c>
      <c r="AV41" s="200">
        <v>0</v>
      </c>
      <c r="AW41" s="200">
        <v>0</v>
      </c>
      <c r="AX41" s="200">
        <v>0</v>
      </c>
      <c r="AY41" s="200">
        <v>0</v>
      </c>
      <c r="AZ41" s="200">
        <v>0</v>
      </c>
      <c r="BA41" s="200">
        <v>0</v>
      </c>
      <c r="BB41" s="200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0">
        <v>0</v>
      </c>
      <c r="C42" s="200">
        <v>0</v>
      </c>
      <c r="D42" s="200">
        <v>0</v>
      </c>
      <c r="E42" s="200">
        <v>0</v>
      </c>
      <c r="F42" s="200">
        <v>0</v>
      </c>
      <c r="G42" s="200">
        <v>0</v>
      </c>
      <c r="H42" s="200">
        <v>0</v>
      </c>
      <c r="I42" s="200">
        <v>0</v>
      </c>
      <c r="J42" s="200">
        <v>0</v>
      </c>
      <c r="K42" s="200">
        <v>487.72</v>
      </c>
      <c r="L42" s="200">
        <v>5.78</v>
      </c>
      <c r="M42" s="200">
        <v>61.39</v>
      </c>
      <c r="N42" s="200">
        <v>49.94</v>
      </c>
      <c r="O42" s="200">
        <v>35.270000000000003</v>
      </c>
      <c r="P42" s="200">
        <v>23.89</v>
      </c>
      <c r="Q42" s="200">
        <v>4.6100000000000003</v>
      </c>
      <c r="R42" s="200">
        <v>17.920000000000002</v>
      </c>
      <c r="S42" s="200">
        <v>11.16</v>
      </c>
      <c r="T42" s="200">
        <v>0</v>
      </c>
      <c r="U42" s="200">
        <v>59.79</v>
      </c>
      <c r="V42" s="200">
        <v>8.76</v>
      </c>
      <c r="W42" s="200">
        <v>19.62</v>
      </c>
      <c r="X42" s="200">
        <v>62.37</v>
      </c>
      <c r="Y42" s="200">
        <v>0</v>
      </c>
      <c r="Z42">
        <v>0</v>
      </c>
      <c r="AA42" s="200">
        <v>15.23</v>
      </c>
      <c r="AB42" s="200">
        <v>0</v>
      </c>
      <c r="AC42" s="200">
        <v>0</v>
      </c>
      <c r="AD42" s="200">
        <v>0</v>
      </c>
      <c r="AE42" s="200">
        <v>0</v>
      </c>
      <c r="AF42" s="200">
        <v>0</v>
      </c>
      <c r="AG42" s="200">
        <v>0</v>
      </c>
      <c r="AH42" s="200">
        <v>0</v>
      </c>
      <c r="AI42" s="200">
        <v>102.56</v>
      </c>
      <c r="AJ42" s="200">
        <v>0</v>
      </c>
      <c r="AK42" s="200">
        <v>0</v>
      </c>
      <c r="AL42" s="200">
        <v>0</v>
      </c>
      <c r="AM42" s="200">
        <v>140</v>
      </c>
      <c r="AN42" s="200">
        <v>0</v>
      </c>
      <c r="AO42">
        <v>0</v>
      </c>
      <c r="AP42" s="200">
        <v>109.57</v>
      </c>
      <c r="AQ42" s="200">
        <v>38.14</v>
      </c>
      <c r="AR42" s="200">
        <v>47.5</v>
      </c>
      <c r="AS42" s="200">
        <v>0</v>
      </c>
      <c r="AT42">
        <v>0</v>
      </c>
      <c r="AU42">
        <v>0</v>
      </c>
      <c r="AV42" s="200">
        <v>0</v>
      </c>
      <c r="AW42" s="200">
        <v>0</v>
      </c>
      <c r="AX42" s="200">
        <v>0</v>
      </c>
      <c r="AY42" s="200">
        <v>0</v>
      </c>
      <c r="AZ42" s="200">
        <v>0</v>
      </c>
      <c r="BA42" s="200">
        <v>0</v>
      </c>
      <c r="BB42" s="200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0">
        <v>0</v>
      </c>
      <c r="C43" s="200">
        <v>0</v>
      </c>
      <c r="D43" s="200">
        <v>0</v>
      </c>
      <c r="E43" s="200">
        <v>0</v>
      </c>
      <c r="F43" s="200">
        <v>0</v>
      </c>
      <c r="G43" s="200">
        <v>0</v>
      </c>
      <c r="H43" s="200">
        <v>0</v>
      </c>
      <c r="I43" s="200">
        <v>0</v>
      </c>
      <c r="J43" s="200">
        <v>0</v>
      </c>
      <c r="K43" s="200">
        <v>487.72</v>
      </c>
      <c r="L43" s="200">
        <v>5.78</v>
      </c>
      <c r="M43" s="200">
        <v>61.39</v>
      </c>
      <c r="N43" s="200">
        <v>49.94</v>
      </c>
      <c r="O43" s="200">
        <v>35.270000000000003</v>
      </c>
      <c r="P43" s="200">
        <v>23.89</v>
      </c>
      <c r="Q43" s="200">
        <v>4.6100000000000003</v>
      </c>
      <c r="R43" s="200">
        <v>17.920000000000002</v>
      </c>
      <c r="S43" s="200">
        <v>11.16</v>
      </c>
      <c r="T43" s="200">
        <v>0</v>
      </c>
      <c r="U43" s="200">
        <v>59.79</v>
      </c>
      <c r="V43" s="200">
        <v>8.76</v>
      </c>
      <c r="W43" s="200">
        <v>19.62</v>
      </c>
      <c r="X43" s="200">
        <v>62.37</v>
      </c>
      <c r="Y43" s="200">
        <v>0</v>
      </c>
      <c r="Z43">
        <v>0</v>
      </c>
      <c r="AA43" s="200">
        <v>15.23</v>
      </c>
      <c r="AB43" s="200">
        <v>0</v>
      </c>
      <c r="AC43" s="200">
        <v>0</v>
      </c>
      <c r="AD43" s="200">
        <v>0</v>
      </c>
      <c r="AE43" s="200">
        <v>0</v>
      </c>
      <c r="AF43" s="200">
        <v>0</v>
      </c>
      <c r="AG43" s="200">
        <v>0</v>
      </c>
      <c r="AH43" s="200">
        <v>0</v>
      </c>
      <c r="AI43" s="200">
        <v>102.56</v>
      </c>
      <c r="AJ43" s="200">
        <v>0</v>
      </c>
      <c r="AK43" s="200">
        <v>0</v>
      </c>
      <c r="AL43" s="200">
        <v>0</v>
      </c>
      <c r="AM43" s="200">
        <v>157.6</v>
      </c>
      <c r="AN43" s="200">
        <v>0</v>
      </c>
      <c r="AO43">
        <v>0</v>
      </c>
      <c r="AP43" s="200">
        <v>109.57</v>
      </c>
      <c r="AQ43" s="200">
        <v>38.14</v>
      </c>
      <c r="AR43" s="200">
        <v>47.5</v>
      </c>
      <c r="AS43" s="200">
        <v>0</v>
      </c>
      <c r="AT43">
        <v>0</v>
      </c>
      <c r="AU43">
        <v>0</v>
      </c>
      <c r="AV43" s="200">
        <v>0</v>
      </c>
      <c r="AW43" s="200">
        <v>0</v>
      </c>
      <c r="AX43" s="200">
        <v>0</v>
      </c>
      <c r="AY43" s="200">
        <v>0</v>
      </c>
      <c r="AZ43" s="200">
        <v>0</v>
      </c>
      <c r="BA43" s="200">
        <v>0</v>
      </c>
      <c r="BB43" s="200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0">
        <v>0</v>
      </c>
      <c r="C44" s="200">
        <v>0</v>
      </c>
      <c r="D44" s="200">
        <v>0</v>
      </c>
      <c r="E44" s="200">
        <v>0</v>
      </c>
      <c r="F44" s="200">
        <v>0</v>
      </c>
      <c r="G44" s="200">
        <v>0</v>
      </c>
      <c r="H44" s="200">
        <v>0</v>
      </c>
      <c r="I44" s="200">
        <v>0</v>
      </c>
      <c r="J44" s="200">
        <v>0</v>
      </c>
      <c r="K44" s="200">
        <v>487.72</v>
      </c>
      <c r="L44" s="200">
        <v>5.78</v>
      </c>
      <c r="M44" s="200">
        <v>61.39</v>
      </c>
      <c r="N44" s="200">
        <v>49.94</v>
      </c>
      <c r="O44" s="200">
        <v>35.270000000000003</v>
      </c>
      <c r="P44" s="200">
        <v>23.89</v>
      </c>
      <c r="Q44" s="200">
        <v>4.6100000000000003</v>
      </c>
      <c r="R44" s="200">
        <v>17.920000000000002</v>
      </c>
      <c r="S44" s="200">
        <v>11.16</v>
      </c>
      <c r="T44" s="200">
        <v>0</v>
      </c>
      <c r="U44" s="200">
        <v>59.79</v>
      </c>
      <c r="V44" s="200">
        <v>8.76</v>
      </c>
      <c r="W44" s="200">
        <v>19.62</v>
      </c>
      <c r="X44" s="200">
        <v>62.37</v>
      </c>
      <c r="Y44" s="200">
        <v>0</v>
      </c>
      <c r="Z44">
        <v>0</v>
      </c>
      <c r="AA44" s="200">
        <v>15.23</v>
      </c>
      <c r="AB44" s="200">
        <v>0</v>
      </c>
      <c r="AC44" s="200">
        <v>0</v>
      </c>
      <c r="AD44" s="200">
        <v>0</v>
      </c>
      <c r="AE44" s="200">
        <v>0</v>
      </c>
      <c r="AF44" s="200">
        <v>0</v>
      </c>
      <c r="AG44" s="200">
        <v>0</v>
      </c>
      <c r="AH44" s="200">
        <v>0</v>
      </c>
      <c r="AI44" s="200">
        <v>102.56</v>
      </c>
      <c r="AJ44" s="200">
        <v>0</v>
      </c>
      <c r="AK44" s="200">
        <v>0</v>
      </c>
      <c r="AL44" s="200">
        <v>0</v>
      </c>
      <c r="AM44" s="200">
        <v>157.6</v>
      </c>
      <c r="AN44" s="200">
        <v>0</v>
      </c>
      <c r="AO44">
        <v>0</v>
      </c>
      <c r="AP44" s="200">
        <v>109.57</v>
      </c>
      <c r="AQ44" s="200">
        <v>38.14</v>
      </c>
      <c r="AR44" s="200">
        <v>47.5</v>
      </c>
      <c r="AS44" s="200">
        <v>0</v>
      </c>
      <c r="AT44">
        <v>0</v>
      </c>
      <c r="AU44">
        <v>0</v>
      </c>
      <c r="AV44" s="200">
        <v>0</v>
      </c>
      <c r="AW44" s="200">
        <v>0</v>
      </c>
      <c r="AX44" s="200">
        <v>0</v>
      </c>
      <c r="AY44" s="200">
        <v>0</v>
      </c>
      <c r="AZ44" s="200">
        <v>0</v>
      </c>
      <c r="BA44" s="200">
        <v>0</v>
      </c>
      <c r="BB44" s="200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0">
        <v>0</v>
      </c>
      <c r="C45" s="200">
        <v>0</v>
      </c>
      <c r="D45" s="200">
        <v>0</v>
      </c>
      <c r="E45" s="200">
        <v>0</v>
      </c>
      <c r="F45" s="200">
        <v>0</v>
      </c>
      <c r="G45" s="200">
        <v>0</v>
      </c>
      <c r="H45" s="200">
        <v>0</v>
      </c>
      <c r="I45" s="200">
        <v>0</v>
      </c>
      <c r="J45" s="200">
        <v>0</v>
      </c>
      <c r="K45" s="200">
        <v>487.72</v>
      </c>
      <c r="L45" s="200">
        <v>5.78</v>
      </c>
      <c r="M45" s="200">
        <v>61.39</v>
      </c>
      <c r="N45" s="200">
        <v>49.94</v>
      </c>
      <c r="O45" s="200">
        <v>35.270000000000003</v>
      </c>
      <c r="P45" s="200">
        <v>23.89</v>
      </c>
      <c r="Q45" s="200">
        <v>4.6100000000000003</v>
      </c>
      <c r="R45" s="200">
        <v>17.920000000000002</v>
      </c>
      <c r="S45" s="200">
        <v>11.16</v>
      </c>
      <c r="T45" s="200">
        <v>0</v>
      </c>
      <c r="U45" s="200">
        <v>59.79</v>
      </c>
      <c r="V45" s="200">
        <v>8.76</v>
      </c>
      <c r="W45" s="200">
        <v>19.62</v>
      </c>
      <c r="X45" s="200">
        <v>62.37</v>
      </c>
      <c r="Y45" s="200">
        <v>0</v>
      </c>
      <c r="Z45">
        <v>0</v>
      </c>
      <c r="AA45" s="200">
        <v>15.23</v>
      </c>
      <c r="AB45" s="200">
        <v>0</v>
      </c>
      <c r="AC45" s="200">
        <v>0</v>
      </c>
      <c r="AD45" s="200">
        <v>0</v>
      </c>
      <c r="AE45" s="200">
        <v>0</v>
      </c>
      <c r="AF45" s="200">
        <v>0</v>
      </c>
      <c r="AG45" s="200">
        <v>0</v>
      </c>
      <c r="AH45" s="200">
        <v>0</v>
      </c>
      <c r="AI45" s="200">
        <v>122.16</v>
      </c>
      <c r="AJ45" s="200">
        <v>0</v>
      </c>
      <c r="AK45" s="200">
        <v>0</v>
      </c>
      <c r="AL45" s="200">
        <v>0</v>
      </c>
      <c r="AM45" s="200">
        <v>140</v>
      </c>
      <c r="AN45" s="200">
        <v>0</v>
      </c>
      <c r="AO45">
        <v>0</v>
      </c>
      <c r="AP45" s="200">
        <v>109.57</v>
      </c>
      <c r="AQ45" s="200">
        <v>38.14</v>
      </c>
      <c r="AR45" s="200">
        <v>47.5</v>
      </c>
      <c r="AS45" s="200">
        <v>0</v>
      </c>
      <c r="AT45">
        <v>0</v>
      </c>
      <c r="AU45">
        <v>0</v>
      </c>
      <c r="AV45" s="200">
        <v>0</v>
      </c>
      <c r="AW45" s="200">
        <v>0</v>
      </c>
      <c r="AX45" s="200">
        <v>0</v>
      </c>
      <c r="AY45" s="200">
        <v>0</v>
      </c>
      <c r="AZ45" s="200">
        <v>0</v>
      </c>
      <c r="BA45" s="200">
        <v>0</v>
      </c>
      <c r="BB45" s="200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0">
        <v>0</v>
      </c>
      <c r="C46" s="200">
        <v>0</v>
      </c>
      <c r="D46" s="200">
        <v>0</v>
      </c>
      <c r="E46" s="200">
        <v>0</v>
      </c>
      <c r="F46" s="200">
        <v>0</v>
      </c>
      <c r="G46" s="200">
        <v>0</v>
      </c>
      <c r="H46" s="200">
        <v>0</v>
      </c>
      <c r="I46" s="200">
        <v>0</v>
      </c>
      <c r="J46" s="200">
        <v>0</v>
      </c>
      <c r="K46" s="200">
        <v>487.72</v>
      </c>
      <c r="L46" s="200">
        <v>5.78</v>
      </c>
      <c r="M46" s="200">
        <v>61.39</v>
      </c>
      <c r="N46" s="200">
        <v>49.94</v>
      </c>
      <c r="O46" s="200">
        <v>35.270000000000003</v>
      </c>
      <c r="P46" s="200">
        <v>23.89</v>
      </c>
      <c r="Q46" s="200">
        <v>4.6100000000000003</v>
      </c>
      <c r="R46" s="200">
        <v>17.920000000000002</v>
      </c>
      <c r="S46" s="200">
        <v>11.16</v>
      </c>
      <c r="T46" s="200">
        <v>0</v>
      </c>
      <c r="U46" s="200">
        <v>59.79</v>
      </c>
      <c r="V46" s="200">
        <v>8.76</v>
      </c>
      <c r="W46" s="200">
        <v>19.62</v>
      </c>
      <c r="X46" s="200">
        <v>62.37</v>
      </c>
      <c r="Y46" s="200">
        <v>0</v>
      </c>
      <c r="Z46">
        <v>0</v>
      </c>
      <c r="AA46" s="200">
        <v>15.23</v>
      </c>
      <c r="AB46" s="200">
        <v>0</v>
      </c>
      <c r="AC46" s="200">
        <v>0</v>
      </c>
      <c r="AD46" s="200">
        <v>0</v>
      </c>
      <c r="AE46" s="200">
        <v>0</v>
      </c>
      <c r="AF46" s="200">
        <v>0</v>
      </c>
      <c r="AG46" s="200">
        <v>0</v>
      </c>
      <c r="AH46" s="200">
        <v>0</v>
      </c>
      <c r="AI46" s="200">
        <v>122.16</v>
      </c>
      <c r="AJ46" s="200">
        <v>0</v>
      </c>
      <c r="AK46" s="200">
        <v>0</v>
      </c>
      <c r="AL46" s="200">
        <v>0</v>
      </c>
      <c r="AM46" s="200">
        <v>140</v>
      </c>
      <c r="AN46" s="200">
        <v>0</v>
      </c>
      <c r="AO46">
        <v>0</v>
      </c>
      <c r="AP46" s="200">
        <v>109.57</v>
      </c>
      <c r="AQ46" s="200">
        <v>38.14</v>
      </c>
      <c r="AR46" s="200">
        <v>47.5</v>
      </c>
      <c r="AS46" s="200">
        <v>0</v>
      </c>
      <c r="AT46">
        <v>0</v>
      </c>
      <c r="AU46">
        <v>0</v>
      </c>
      <c r="AV46" s="200">
        <v>0</v>
      </c>
      <c r="AW46" s="200">
        <v>0</v>
      </c>
      <c r="AX46" s="200">
        <v>0</v>
      </c>
      <c r="AY46" s="200">
        <v>0</v>
      </c>
      <c r="AZ46" s="200">
        <v>0</v>
      </c>
      <c r="BA46" s="200">
        <v>0</v>
      </c>
      <c r="BB46" s="200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0">
        <v>0</v>
      </c>
      <c r="C47" s="200">
        <v>0</v>
      </c>
      <c r="D47" s="200">
        <v>0</v>
      </c>
      <c r="E47" s="200">
        <v>0</v>
      </c>
      <c r="F47" s="200">
        <v>0</v>
      </c>
      <c r="G47" s="200">
        <v>0</v>
      </c>
      <c r="H47" s="200">
        <v>0</v>
      </c>
      <c r="I47" s="200">
        <v>0</v>
      </c>
      <c r="J47" s="200">
        <v>0</v>
      </c>
      <c r="K47" s="200">
        <v>487.72</v>
      </c>
      <c r="L47" s="200">
        <v>5.78</v>
      </c>
      <c r="M47" s="200">
        <v>61.39</v>
      </c>
      <c r="N47" s="200">
        <v>49.94</v>
      </c>
      <c r="O47" s="200">
        <v>35.270000000000003</v>
      </c>
      <c r="P47" s="200">
        <v>23.89</v>
      </c>
      <c r="Q47" s="200">
        <v>4.6100000000000003</v>
      </c>
      <c r="R47" s="200">
        <v>17.920000000000002</v>
      </c>
      <c r="S47" s="200">
        <v>11.16</v>
      </c>
      <c r="T47" s="200">
        <v>0</v>
      </c>
      <c r="U47" s="200">
        <v>59.79</v>
      </c>
      <c r="V47" s="200">
        <v>8.76</v>
      </c>
      <c r="W47" s="200">
        <v>19.62</v>
      </c>
      <c r="X47" s="200">
        <v>62.37</v>
      </c>
      <c r="Y47" s="200">
        <v>0</v>
      </c>
      <c r="Z47">
        <v>0</v>
      </c>
      <c r="AA47" s="200">
        <v>15.23</v>
      </c>
      <c r="AB47" s="200">
        <v>0</v>
      </c>
      <c r="AC47" s="200">
        <v>0</v>
      </c>
      <c r="AD47" s="200">
        <v>0</v>
      </c>
      <c r="AE47" s="200">
        <v>0</v>
      </c>
      <c r="AF47" s="200">
        <v>0</v>
      </c>
      <c r="AG47" s="200">
        <v>0</v>
      </c>
      <c r="AH47" s="200">
        <v>0</v>
      </c>
      <c r="AI47" s="200">
        <v>112.56</v>
      </c>
      <c r="AJ47" s="200">
        <v>0</v>
      </c>
      <c r="AK47" s="200">
        <v>0</v>
      </c>
      <c r="AL47" s="200">
        <v>0</v>
      </c>
      <c r="AM47" s="200">
        <v>140</v>
      </c>
      <c r="AN47" s="200">
        <v>0</v>
      </c>
      <c r="AO47">
        <v>0</v>
      </c>
      <c r="AP47" s="200">
        <v>109.57</v>
      </c>
      <c r="AQ47" s="200">
        <v>38.14</v>
      </c>
      <c r="AR47" s="200">
        <v>47.5</v>
      </c>
      <c r="AS47" s="200">
        <v>0</v>
      </c>
      <c r="AT47">
        <v>0</v>
      </c>
      <c r="AU47">
        <v>0</v>
      </c>
      <c r="AV47" s="200">
        <v>0</v>
      </c>
      <c r="AW47" s="200">
        <v>0</v>
      </c>
      <c r="AX47" s="200">
        <v>0</v>
      </c>
      <c r="AY47" s="200">
        <v>0</v>
      </c>
      <c r="AZ47" s="200">
        <v>0</v>
      </c>
      <c r="BA47" s="200">
        <v>0</v>
      </c>
      <c r="BB47" s="200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0">
        <v>0</v>
      </c>
      <c r="C48" s="200">
        <v>0</v>
      </c>
      <c r="D48" s="200">
        <v>0</v>
      </c>
      <c r="E48" s="200">
        <v>0</v>
      </c>
      <c r="F48" s="200">
        <v>0</v>
      </c>
      <c r="G48" s="200">
        <v>0</v>
      </c>
      <c r="H48" s="200">
        <v>0</v>
      </c>
      <c r="I48" s="200">
        <v>0</v>
      </c>
      <c r="J48" s="200">
        <v>0</v>
      </c>
      <c r="K48" s="200">
        <v>506.9</v>
      </c>
      <c r="L48" s="200">
        <v>5.78</v>
      </c>
      <c r="M48" s="200">
        <v>61.39</v>
      </c>
      <c r="N48" s="200">
        <v>49.94</v>
      </c>
      <c r="O48" s="200">
        <v>35.270000000000003</v>
      </c>
      <c r="P48" s="200">
        <v>23.89</v>
      </c>
      <c r="Q48" s="200">
        <v>4.6100000000000003</v>
      </c>
      <c r="R48" s="200">
        <v>17.920000000000002</v>
      </c>
      <c r="S48" s="200">
        <v>11.16</v>
      </c>
      <c r="T48" s="200">
        <v>0</v>
      </c>
      <c r="U48" s="200">
        <v>59.79</v>
      </c>
      <c r="V48" s="200">
        <v>8.76</v>
      </c>
      <c r="W48" s="200">
        <v>19.62</v>
      </c>
      <c r="X48" s="200">
        <v>62.37</v>
      </c>
      <c r="Y48" s="200">
        <v>0</v>
      </c>
      <c r="Z48">
        <v>0</v>
      </c>
      <c r="AA48" s="200">
        <v>15.23</v>
      </c>
      <c r="AB48" s="200">
        <v>0</v>
      </c>
      <c r="AC48" s="200">
        <v>0</v>
      </c>
      <c r="AD48" s="200">
        <v>0</v>
      </c>
      <c r="AE48" s="200">
        <v>0</v>
      </c>
      <c r="AF48" s="200">
        <v>0</v>
      </c>
      <c r="AG48" s="200">
        <v>0</v>
      </c>
      <c r="AH48" s="200">
        <v>0</v>
      </c>
      <c r="AI48" s="200">
        <v>112.56</v>
      </c>
      <c r="AJ48" s="200">
        <v>0</v>
      </c>
      <c r="AK48" s="200">
        <v>0</v>
      </c>
      <c r="AL48" s="200">
        <v>0</v>
      </c>
      <c r="AM48" s="200">
        <v>140</v>
      </c>
      <c r="AN48" s="200">
        <v>0</v>
      </c>
      <c r="AO48">
        <v>0</v>
      </c>
      <c r="AP48" s="200">
        <v>109.57</v>
      </c>
      <c r="AQ48" s="200">
        <v>38.14</v>
      </c>
      <c r="AR48" s="200">
        <v>47.5</v>
      </c>
      <c r="AS48" s="200">
        <v>0</v>
      </c>
      <c r="AT48">
        <v>0</v>
      </c>
      <c r="AU48">
        <v>0</v>
      </c>
      <c r="AV48" s="200">
        <v>0</v>
      </c>
      <c r="AW48" s="200">
        <v>0</v>
      </c>
      <c r="AX48" s="200">
        <v>0</v>
      </c>
      <c r="AY48" s="200">
        <v>0</v>
      </c>
      <c r="AZ48" s="200">
        <v>0</v>
      </c>
      <c r="BA48" s="200">
        <v>0</v>
      </c>
      <c r="BB48" s="200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0">
        <v>0</v>
      </c>
      <c r="C49" s="200">
        <v>0</v>
      </c>
      <c r="D49" s="200">
        <v>0</v>
      </c>
      <c r="E49" s="200">
        <v>0</v>
      </c>
      <c r="F49" s="200">
        <v>0</v>
      </c>
      <c r="G49" s="200">
        <v>0</v>
      </c>
      <c r="H49" s="200">
        <v>0</v>
      </c>
      <c r="I49" s="200">
        <v>0</v>
      </c>
      <c r="J49" s="200">
        <v>0</v>
      </c>
      <c r="K49" s="200">
        <v>487.94</v>
      </c>
      <c r="L49" s="200">
        <v>5.78</v>
      </c>
      <c r="M49" s="200">
        <v>61.39</v>
      </c>
      <c r="N49" s="200">
        <v>49.94</v>
      </c>
      <c r="O49" s="200">
        <v>35.270000000000003</v>
      </c>
      <c r="P49" s="200">
        <v>23.89</v>
      </c>
      <c r="Q49" s="200">
        <v>4.6100000000000003</v>
      </c>
      <c r="R49" s="200">
        <v>17.920000000000002</v>
      </c>
      <c r="S49" s="200">
        <v>11.16</v>
      </c>
      <c r="T49" s="200">
        <v>0</v>
      </c>
      <c r="U49" s="200">
        <v>59.79</v>
      </c>
      <c r="V49" s="200">
        <v>8.76</v>
      </c>
      <c r="W49" s="200">
        <v>19.62</v>
      </c>
      <c r="X49" s="200">
        <v>62.37</v>
      </c>
      <c r="Y49" s="200">
        <v>0</v>
      </c>
      <c r="Z49">
        <v>0</v>
      </c>
      <c r="AA49" s="200">
        <v>15.23</v>
      </c>
      <c r="AB49" s="200">
        <v>0</v>
      </c>
      <c r="AC49" s="200">
        <v>0</v>
      </c>
      <c r="AD49" s="200">
        <v>0</v>
      </c>
      <c r="AE49" s="200">
        <v>0</v>
      </c>
      <c r="AF49" s="200">
        <v>0</v>
      </c>
      <c r="AG49" s="200">
        <v>0</v>
      </c>
      <c r="AH49" s="200">
        <v>0</v>
      </c>
      <c r="AI49" s="200">
        <v>112.56</v>
      </c>
      <c r="AJ49" s="200">
        <v>0</v>
      </c>
      <c r="AK49" s="200">
        <v>0</v>
      </c>
      <c r="AL49" s="200">
        <v>0</v>
      </c>
      <c r="AM49" s="200">
        <v>140</v>
      </c>
      <c r="AN49" s="200">
        <v>0</v>
      </c>
      <c r="AO49">
        <v>0</v>
      </c>
      <c r="AP49" s="200">
        <v>109.57</v>
      </c>
      <c r="AQ49" s="200">
        <v>38.14</v>
      </c>
      <c r="AR49" s="200">
        <v>47.5</v>
      </c>
      <c r="AS49" s="200">
        <v>0</v>
      </c>
      <c r="AT49">
        <v>0</v>
      </c>
      <c r="AU49">
        <v>0</v>
      </c>
      <c r="AV49" s="200">
        <v>0</v>
      </c>
      <c r="AW49" s="200">
        <v>0</v>
      </c>
      <c r="AX49" s="200">
        <v>0</v>
      </c>
      <c r="AY49" s="200">
        <v>0</v>
      </c>
      <c r="AZ49" s="200">
        <v>0</v>
      </c>
      <c r="BA49" s="200">
        <v>0</v>
      </c>
      <c r="BB49" s="200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0">
        <v>0</v>
      </c>
      <c r="C50" s="200">
        <v>0</v>
      </c>
      <c r="D50" s="200">
        <v>0</v>
      </c>
      <c r="E50" s="200">
        <v>0</v>
      </c>
      <c r="F50" s="200">
        <v>0</v>
      </c>
      <c r="G50" s="200">
        <v>0</v>
      </c>
      <c r="H50" s="200">
        <v>0</v>
      </c>
      <c r="I50" s="200">
        <v>0</v>
      </c>
      <c r="J50" s="200">
        <v>0</v>
      </c>
      <c r="K50" s="200">
        <v>487.94</v>
      </c>
      <c r="L50" s="200">
        <v>5.78</v>
      </c>
      <c r="M50" s="200">
        <v>61.39</v>
      </c>
      <c r="N50" s="200">
        <v>49.94</v>
      </c>
      <c r="O50" s="200">
        <v>35.270000000000003</v>
      </c>
      <c r="P50" s="200">
        <v>23.89</v>
      </c>
      <c r="Q50" s="200">
        <v>4.6100000000000003</v>
      </c>
      <c r="R50" s="200">
        <v>18.62</v>
      </c>
      <c r="S50" s="200">
        <v>11.59</v>
      </c>
      <c r="T50" s="200">
        <v>0</v>
      </c>
      <c r="U50" s="200">
        <v>59.79</v>
      </c>
      <c r="V50" s="200">
        <v>8.76</v>
      </c>
      <c r="W50" s="200">
        <v>19.62</v>
      </c>
      <c r="X50" s="200">
        <v>62.37</v>
      </c>
      <c r="Y50" s="200">
        <v>0</v>
      </c>
      <c r="Z50">
        <v>0</v>
      </c>
      <c r="AA50" s="200">
        <v>15.23</v>
      </c>
      <c r="AB50" s="200">
        <v>0</v>
      </c>
      <c r="AC50" s="200">
        <v>0</v>
      </c>
      <c r="AD50" s="200">
        <v>0</v>
      </c>
      <c r="AE50" s="200">
        <v>0</v>
      </c>
      <c r="AF50" s="200">
        <v>0</v>
      </c>
      <c r="AG50" s="200">
        <v>0</v>
      </c>
      <c r="AH50" s="200">
        <v>0</v>
      </c>
      <c r="AI50" s="200">
        <v>112.56</v>
      </c>
      <c r="AJ50" s="200">
        <v>0</v>
      </c>
      <c r="AK50" s="200">
        <v>0</v>
      </c>
      <c r="AL50" s="200">
        <v>0</v>
      </c>
      <c r="AM50" s="200">
        <v>140</v>
      </c>
      <c r="AN50" s="200">
        <v>0</v>
      </c>
      <c r="AO50">
        <v>0</v>
      </c>
      <c r="AP50" s="200">
        <v>109.57</v>
      </c>
      <c r="AQ50" s="200">
        <v>38.14</v>
      </c>
      <c r="AR50" s="200">
        <v>47.5</v>
      </c>
      <c r="AS50" s="200">
        <v>0</v>
      </c>
      <c r="AT50">
        <v>0</v>
      </c>
      <c r="AU50">
        <v>0</v>
      </c>
      <c r="AV50" s="200">
        <v>0</v>
      </c>
      <c r="AW50" s="200">
        <v>0</v>
      </c>
      <c r="AX50" s="200">
        <v>0</v>
      </c>
      <c r="AY50" s="200">
        <v>0</v>
      </c>
      <c r="AZ50" s="200">
        <v>0</v>
      </c>
      <c r="BA50" s="200">
        <v>0</v>
      </c>
      <c r="BB50" s="20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0">
        <v>0</v>
      </c>
      <c r="C51" s="200">
        <v>0</v>
      </c>
      <c r="D51" s="200">
        <v>0</v>
      </c>
      <c r="E51" s="200">
        <v>0</v>
      </c>
      <c r="F51" s="200">
        <v>0</v>
      </c>
      <c r="G51" s="200">
        <v>0</v>
      </c>
      <c r="H51" s="200">
        <v>0</v>
      </c>
      <c r="I51" s="200">
        <v>0</v>
      </c>
      <c r="J51" s="200">
        <v>0</v>
      </c>
      <c r="K51" s="200">
        <v>487.94</v>
      </c>
      <c r="L51" s="200">
        <v>5.78</v>
      </c>
      <c r="M51" s="200">
        <v>61.39</v>
      </c>
      <c r="N51" s="200">
        <v>49.94</v>
      </c>
      <c r="O51" s="200">
        <v>35.270000000000003</v>
      </c>
      <c r="P51" s="200">
        <v>23.89</v>
      </c>
      <c r="Q51" s="200">
        <v>4.6100000000000003</v>
      </c>
      <c r="R51" s="200">
        <v>18.62</v>
      </c>
      <c r="S51" s="200">
        <v>11.59</v>
      </c>
      <c r="T51" s="200">
        <v>0</v>
      </c>
      <c r="U51" s="200">
        <v>59.79</v>
      </c>
      <c r="V51" s="200">
        <v>8.76</v>
      </c>
      <c r="W51" s="200">
        <v>19.62</v>
      </c>
      <c r="X51" s="200">
        <v>62.37</v>
      </c>
      <c r="Y51" s="200">
        <v>0</v>
      </c>
      <c r="Z51">
        <v>0</v>
      </c>
      <c r="AA51" s="200">
        <v>14.58</v>
      </c>
      <c r="AB51" s="200">
        <v>0</v>
      </c>
      <c r="AC51" s="200">
        <v>0</v>
      </c>
      <c r="AD51" s="200">
        <v>0</v>
      </c>
      <c r="AE51" s="200">
        <v>0</v>
      </c>
      <c r="AF51" s="200">
        <v>0</v>
      </c>
      <c r="AG51" s="200">
        <v>0</v>
      </c>
      <c r="AH51" s="200">
        <v>0</v>
      </c>
      <c r="AI51" s="200">
        <v>112.56</v>
      </c>
      <c r="AJ51" s="200">
        <v>0</v>
      </c>
      <c r="AK51" s="200">
        <v>0</v>
      </c>
      <c r="AL51" s="200">
        <v>0</v>
      </c>
      <c r="AM51" s="200">
        <v>140</v>
      </c>
      <c r="AN51" s="200">
        <v>0</v>
      </c>
      <c r="AO51">
        <v>0</v>
      </c>
      <c r="AP51" s="200">
        <v>117.66</v>
      </c>
      <c r="AQ51" s="200">
        <v>38.14</v>
      </c>
      <c r="AR51" s="200">
        <v>47.5</v>
      </c>
      <c r="AS51" s="200">
        <v>0</v>
      </c>
      <c r="AT51">
        <v>0</v>
      </c>
      <c r="AU51">
        <v>0</v>
      </c>
      <c r="AV51" s="200">
        <v>0</v>
      </c>
      <c r="AW51" s="200">
        <v>0</v>
      </c>
      <c r="AX51" s="200">
        <v>0</v>
      </c>
      <c r="AY51" s="200">
        <v>0</v>
      </c>
      <c r="AZ51" s="200">
        <v>0</v>
      </c>
      <c r="BA51" s="200">
        <v>0</v>
      </c>
      <c r="BB51" s="200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0">
        <v>0</v>
      </c>
      <c r="C52" s="200">
        <v>0</v>
      </c>
      <c r="D52" s="200">
        <v>0</v>
      </c>
      <c r="E52" s="200">
        <v>0</v>
      </c>
      <c r="F52" s="200">
        <v>0</v>
      </c>
      <c r="G52" s="200">
        <v>0</v>
      </c>
      <c r="H52" s="200">
        <v>0</v>
      </c>
      <c r="I52" s="200">
        <v>0</v>
      </c>
      <c r="J52" s="200">
        <v>0</v>
      </c>
      <c r="K52" s="200">
        <v>433.17</v>
      </c>
      <c r="L52" s="200">
        <v>5.78</v>
      </c>
      <c r="M52" s="200">
        <v>61.39</v>
      </c>
      <c r="N52" s="200">
        <v>49.94</v>
      </c>
      <c r="O52" s="200">
        <v>35.270000000000003</v>
      </c>
      <c r="P52" s="200">
        <v>23.89</v>
      </c>
      <c r="Q52" s="200">
        <v>4.6100000000000003</v>
      </c>
      <c r="R52" s="200">
        <v>18.62</v>
      </c>
      <c r="S52" s="200">
        <v>11.59</v>
      </c>
      <c r="T52" s="200">
        <v>0</v>
      </c>
      <c r="U52" s="200">
        <v>59.79</v>
      </c>
      <c r="V52" s="200">
        <v>8.76</v>
      </c>
      <c r="W52" s="200">
        <v>19.62</v>
      </c>
      <c r="X52" s="200">
        <v>62.37</v>
      </c>
      <c r="Y52" s="200">
        <v>0</v>
      </c>
      <c r="Z52">
        <v>0</v>
      </c>
      <c r="AA52" s="200">
        <v>14.58</v>
      </c>
      <c r="AB52" s="200">
        <v>0</v>
      </c>
      <c r="AC52" s="200">
        <v>0</v>
      </c>
      <c r="AD52" s="200">
        <v>0</v>
      </c>
      <c r="AE52" s="200">
        <v>0</v>
      </c>
      <c r="AF52" s="200">
        <v>0</v>
      </c>
      <c r="AG52" s="200">
        <v>0</v>
      </c>
      <c r="AH52" s="200">
        <v>0</v>
      </c>
      <c r="AI52" s="200">
        <v>132.16</v>
      </c>
      <c r="AJ52" s="200">
        <v>0</v>
      </c>
      <c r="AK52" s="200">
        <v>0</v>
      </c>
      <c r="AL52" s="200">
        <v>0</v>
      </c>
      <c r="AM52" s="200">
        <v>140</v>
      </c>
      <c r="AN52" s="200">
        <v>0</v>
      </c>
      <c r="AO52">
        <v>0</v>
      </c>
      <c r="AP52" s="200">
        <v>117.66</v>
      </c>
      <c r="AQ52" s="200">
        <v>38.14</v>
      </c>
      <c r="AR52" s="200">
        <v>47.5</v>
      </c>
      <c r="AS52" s="200">
        <v>0</v>
      </c>
      <c r="AT52">
        <v>0</v>
      </c>
      <c r="AU52">
        <v>0</v>
      </c>
      <c r="AV52" s="200">
        <v>0</v>
      </c>
      <c r="AW52" s="200">
        <v>0</v>
      </c>
      <c r="AX52" s="200">
        <v>0</v>
      </c>
      <c r="AY52" s="200">
        <v>0</v>
      </c>
      <c r="AZ52" s="200">
        <v>0</v>
      </c>
      <c r="BA52" s="200">
        <v>0</v>
      </c>
      <c r="BB52" s="200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0">
        <v>0</v>
      </c>
      <c r="C53" s="200">
        <v>0</v>
      </c>
      <c r="D53" s="200">
        <v>0</v>
      </c>
      <c r="E53" s="200">
        <v>0</v>
      </c>
      <c r="F53" s="200">
        <v>0</v>
      </c>
      <c r="G53" s="200">
        <v>0</v>
      </c>
      <c r="H53" s="200">
        <v>0</v>
      </c>
      <c r="I53" s="200">
        <v>0</v>
      </c>
      <c r="J53" s="200">
        <v>0</v>
      </c>
      <c r="K53" s="200">
        <v>385.04</v>
      </c>
      <c r="L53" s="200">
        <v>6.05</v>
      </c>
      <c r="M53" s="200">
        <v>61.39</v>
      </c>
      <c r="N53" s="200">
        <v>49.94</v>
      </c>
      <c r="O53" s="200">
        <v>35.270000000000003</v>
      </c>
      <c r="P53" s="200">
        <v>23.89</v>
      </c>
      <c r="Q53" s="200">
        <v>4.6100000000000003</v>
      </c>
      <c r="R53" s="200">
        <v>17.93</v>
      </c>
      <c r="S53" s="200">
        <v>11.18</v>
      </c>
      <c r="T53" s="200">
        <v>0</v>
      </c>
      <c r="U53" s="200">
        <v>59.79</v>
      </c>
      <c r="V53" s="200">
        <v>8.76</v>
      </c>
      <c r="W53" s="200">
        <v>19.62</v>
      </c>
      <c r="X53" s="200">
        <v>62.37</v>
      </c>
      <c r="Y53" s="200">
        <v>0</v>
      </c>
      <c r="Z53">
        <v>0</v>
      </c>
      <c r="AA53" s="200">
        <v>14.58</v>
      </c>
      <c r="AB53" s="200">
        <v>0</v>
      </c>
      <c r="AC53" s="200">
        <v>0</v>
      </c>
      <c r="AD53" s="200">
        <v>0</v>
      </c>
      <c r="AE53" s="200">
        <v>0</v>
      </c>
      <c r="AF53" s="200">
        <v>0</v>
      </c>
      <c r="AG53" s="200">
        <v>0</v>
      </c>
      <c r="AH53" s="200">
        <v>0</v>
      </c>
      <c r="AI53" s="200">
        <v>132.16</v>
      </c>
      <c r="AJ53" s="200">
        <v>0</v>
      </c>
      <c r="AK53" s="200">
        <v>0</v>
      </c>
      <c r="AL53" s="200">
        <v>0</v>
      </c>
      <c r="AM53" s="200">
        <v>123</v>
      </c>
      <c r="AN53" s="200">
        <v>0</v>
      </c>
      <c r="AO53">
        <v>0</v>
      </c>
      <c r="AP53" s="200">
        <v>117.66</v>
      </c>
      <c r="AQ53" s="200">
        <v>38.14</v>
      </c>
      <c r="AR53" s="200">
        <v>47.5</v>
      </c>
      <c r="AS53" s="200">
        <v>0</v>
      </c>
      <c r="AT53">
        <v>0</v>
      </c>
      <c r="AU53">
        <v>0</v>
      </c>
      <c r="AV53" s="200">
        <v>0</v>
      </c>
      <c r="AW53" s="200">
        <v>0</v>
      </c>
      <c r="AX53" s="200">
        <v>0</v>
      </c>
      <c r="AY53" s="200">
        <v>0</v>
      </c>
      <c r="AZ53" s="200">
        <v>0</v>
      </c>
      <c r="BA53" s="200">
        <v>0</v>
      </c>
      <c r="BB53" s="200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0">
        <v>0</v>
      </c>
      <c r="C54" s="200">
        <v>0</v>
      </c>
      <c r="D54" s="200">
        <v>0</v>
      </c>
      <c r="E54" s="200">
        <v>0</v>
      </c>
      <c r="F54" s="200">
        <v>0</v>
      </c>
      <c r="G54" s="200">
        <v>0</v>
      </c>
      <c r="H54" s="200">
        <v>0</v>
      </c>
      <c r="I54" s="200">
        <v>0</v>
      </c>
      <c r="J54" s="200">
        <v>0</v>
      </c>
      <c r="K54" s="200">
        <v>336.91</v>
      </c>
      <c r="L54" s="200">
        <v>6.05</v>
      </c>
      <c r="M54" s="200">
        <v>61.39</v>
      </c>
      <c r="N54" s="200">
        <v>49.94</v>
      </c>
      <c r="O54" s="200">
        <v>35.270000000000003</v>
      </c>
      <c r="P54" s="200">
        <v>23.89</v>
      </c>
      <c r="Q54" s="200">
        <v>4.6100000000000003</v>
      </c>
      <c r="R54" s="200">
        <v>17.93</v>
      </c>
      <c r="S54" s="200">
        <v>11.15</v>
      </c>
      <c r="T54" s="200">
        <v>0</v>
      </c>
      <c r="U54" s="200">
        <v>59.79</v>
      </c>
      <c r="V54" s="200">
        <v>8.76</v>
      </c>
      <c r="W54" s="200">
        <v>19.62</v>
      </c>
      <c r="X54" s="200">
        <v>62.37</v>
      </c>
      <c r="Y54" s="200">
        <v>0</v>
      </c>
      <c r="Z54">
        <v>0</v>
      </c>
      <c r="AA54" s="200">
        <v>14.58</v>
      </c>
      <c r="AB54" s="200">
        <v>0</v>
      </c>
      <c r="AC54" s="200">
        <v>0</v>
      </c>
      <c r="AD54" s="200">
        <v>0</v>
      </c>
      <c r="AE54" s="200">
        <v>0</v>
      </c>
      <c r="AF54" s="200">
        <v>0</v>
      </c>
      <c r="AG54" s="200">
        <v>0</v>
      </c>
      <c r="AH54" s="200">
        <v>0</v>
      </c>
      <c r="AI54" s="200">
        <v>132.16</v>
      </c>
      <c r="AJ54" s="200">
        <v>0</v>
      </c>
      <c r="AK54" s="200">
        <v>0</v>
      </c>
      <c r="AL54" s="200">
        <v>0</v>
      </c>
      <c r="AM54" s="200">
        <v>123</v>
      </c>
      <c r="AN54" s="200">
        <v>0</v>
      </c>
      <c r="AO54">
        <v>0</v>
      </c>
      <c r="AP54" s="200">
        <v>117.66</v>
      </c>
      <c r="AQ54" s="200">
        <v>38.14</v>
      </c>
      <c r="AR54" s="200">
        <v>47.5</v>
      </c>
      <c r="AS54" s="200">
        <v>0</v>
      </c>
      <c r="AT54">
        <v>0</v>
      </c>
      <c r="AU54">
        <v>0</v>
      </c>
      <c r="AV54" s="200">
        <v>0</v>
      </c>
      <c r="AW54" s="200">
        <v>0</v>
      </c>
      <c r="AX54" s="200">
        <v>0</v>
      </c>
      <c r="AY54" s="200">
        <v>0</v>
      </c>
      <c r="AZ54" s="200">
        <v>0</v>
      </c>
      <c r="BA54" s="200">
        <v>0</v>
      </c>
      <c r="BB54" s="200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0">
        <v>0</v>
      </c>
      <c r="C55" s="200">
        <v>0</v>
      </c>
      <c r="D55" s="200">
        <v>0</v>
      </c>
      <c r="E55" s="200">
        <v>0</v>
      </c>
      <c r="F55" s="200">
        <v>0</v>
      </c>
      <c r="G55" s="200">
        <v>0</v>
      </c>
      <c r="H55" s="200">
        <v>0</v>
      </c>
      <c r="I55" s="200">
        <v>0</v>
      </c>
      <c r="J55" s="200">
        <v>0</v>
      </c>
      <c r="K55" s="200">
        <v>274.33999999999997</v>
      </c>
      <c r="L55" s="200">
        <v>6.05</v>
      </c>
      <c r="M55" s="200">
        <v>61.39</v>
      </c>
      <c r="N55" s="200">
        <v>49.94</v>
      </c>
      <c r="O55" s="200">
        <v>35.270000000000003</v>
      </c>
      <c r="P55" s="200">
        <v>23.89</v>
      </c>
      <c r="Q55" s="200">
        <v>4.74</v>
      </c>
      <c r="R55" s="200">
        <v>17.920000000000002</v>
      </c>
      <c r="S55" s="200">
        <v>11.59</v>
      </c>
      <c r="T55" s="200">
        <v>0</v>
      </c>
      <c r="U55" s="200">
        <v>59.79</v>
      </c>
      <c r="V55" s="200">
        <v>8.76</v>
      </c>
      <c r="W55" s="200">
        <v>19.62</v>
      </c>
      <c r="X55" s="200">
        <v>62.37</v>
      </c>
      <c r="Y55" s="200">
        <v>0</v>
      </c>
      <c r="Z55">
        <v>0</v>
      </c>
      <c r="AA55" s="200">
        <v>14.58</v>
      </c>
      <c r="AB55" s="200">
        <v>0</v>
      </c>
      <c r="AC55" s="200">
        <v>0</v>
      </c>
      <c r="AD55" s="200">
        <v>0</v>
      </c>
      <c r="AE55" s="200">
        <v>0</v>
      </c>
      <c r="AF55" s="200">
        <v>0</v>
      </c>
      <c r="AG55" s="200">
        <v>0</v>
      </c>
      <c r="AH55" s="200">
        <v>0</v>
      </c>
      <c r="AI55" s="200">
        <v>132.16</v>
      </c>
      <c r="AJ55" s="200">
        <v>0</v>
      </c>
      <c r="AK55" s="200">
        <v>0</v>
      </c>
      <c r="AL55" s="200">
        <v>0</v>
      </c>
      <c r="AM55" s="200">
        <v>123</v>
      </c>
      <c r="AN55" s="200">
        <v>0</v>
      </c>
      <c r="AO55">
        <v>0</v>
      </c>
      <c r="AP55" s="200">
        <v>117.66</v>
      </c>
      <c r="AQ55" s="200">
        <v>38.14</v>
      </c>
      <c r="AR55" s="200">
        <v>47.5</v>
      </c>
      <c r="AS55" s="200">
        <v>0</v>
      </c>
      <c r="AT55">
        <v>0</v>
      </c>
      <c r="AU55">
        <v>0</v>
      </c>
      <c r="AV55" s="200">
        <v>0</v>
      </c>
      <c r="AW55" s="200">
        <v>0</v>
      </c>
      <c r="AX55" s="200">
        <v>0</v>
      </c>
      <c r="AY55" s="200">
        <v>0</v>
      </c>
      <c r="AZ55" s="200">
        <v>0</v>
      </c>
      <c r="BA55" s="200">
        <v>0</v>
      </c>
      <c r="BB55" s="200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0">
        <v>0</v>
      </c>
      <c r="C56" s="200">
        <v>0</v>
      </c>
      <c r="D56" s="200">
        <v>0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274.33999999999997</v>
      </c>
      <c r="L56" s="200">
        <v>3.37</v>
      </c>
      <c r="M56" s="200">
        <v>61.39</v>
      </c>
      <c r="N56" s="200">
        <v>49.94</v>
      </c>
      <c r="O56" s="200">
        <v>35.270000000000003</v>
      </c>
      <c r="P56" s="200">
        <v>23.89</v>
      </c>
      <c r="Q56" s="200">
        <v>3.37</v>
      </c>
      <c r="R56" s="200">
        <v>11.55</v>
      </c>
      <c r="S56" s="200">
        <v>6.98</v>
      </c>
      <c r="T56" s="200">
        <v>0</v>
      </c>
      <c r="U56" s="200">
        <v>59.79</v>
      </c>
      <c r="V56" s="200">
        <v>8.76</v>
      </c>
      <c r="W56" s="200">
        <v>19.62</v>
      </c>
      <c r="X56" s="200">
        <v>62.37</v>
      </c>
      <c r="Y56" s="200">
        <v>0</v>
      </c>
      <c r="Z56">
        <v>0</v>
      </c>
      <c r="AA56" s="200">
        <v>14.58</v>
      </c>
      <c r="AB56" s="200">
        <v>0</v>
      </c>
      <c r="AC56" s="200">
        <v>0</v>
      </c>
      <c r="AD56" s="200">
        <v>0</v>
      </c>
      <c r="AE56" s="200">
        <v>0</v>
      </c>
      <c r="AF56" s="200">
        <v>0</v>
      </c>
      <c r="AG56" s="200">
        <v>0</v>
      </c>
      <c r="AH56" s="200">
        <v>0</v>
      </c>
      <c r="AI56" s="200">
        <v>132.16</v>
      </c>
      <c r="AJ56" s="200">
        <v>0</v>
      </c>
      <c r="AK56" s="200">
        <v>0</v>
      </c>
      <c r="AL56" s="200">
        <v>0</v>
      </c>
      <c r="AM56" s="200">
        <v>123</v>
      </c>
      <c r="AN56" s="200">
        <v>0</v>
      </c>
      <c r="AO56">
        <v>0</v>
      </c>
      <c r="AP56" s="200">
        <v>117.66</v>
      </c>
      <c r="AQ56" s="200">
        <v>14.44</v>
      </c>
      <c r="AR56" s="200">
        <v>47.5</v>
      </c>
      <c r="AS56" s="200">
        <v>0</v>
      </c>
      <c r="AT56">
        <v>0</v>
      </c>
      <c r="AU56">
        <v>0</v>
      </c>
      <c r="AV56" s="200">
        <v>0</v>
      </c>
      <c r="AW56" s="200">
        <v>0</v>
      </c>
      <c r="AX56" s="200">
        <v>0</v>
      </c>
      <c r="AY56" s="200">
        <v>0</v>
      </c>
      <c r="AZ56" s="200">
        <v>0</v>
      </c>
      <c r="BA56" s="200">
        <v>0</v>
      </c>
      <c r="BB56" s="200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0">
        <v>0</v>
      </c>
      <c r="C57" s="200">
        <v>0</v>
      </c>
      <c r="D57" s="200">
        <v>0</v>
      </c>
      <c r="E57" s="200">
        <v>0</v>
      </c>
      <c r="F57" s="200">
        <v>0</v>
      </c>
      <c r="G57" s="200">
        <v>0</v>
      </c>
      <c r="H57" s="200">
        <v>0</v>
      </c>
      <c r="I57" s="200">
        <v>0</v>
      </c>
      <c r="J57" s="200">
        <v>0</v>
      </c>
      <c r="K57" s="200">
        <v>274.33999999999997</v>
      </c>
      <c r="L57" s="200">
        <v>3.37</v>
      </c>
      <c r="M57" s="200">
        <v>61.39</v>
      </c>
      <c r="N57" s="200">
        <v>49.94</v>
      </c>
      <c r="O57" s="200">
        <v>35.270000000000003</v>
      </c>
      <c r="P57" s="200">
        <v>23.89</v>
      </c>
      <c r="Q57" s="200">
        <v>3.37</v>
      </c>
      <c r="R57" s="200">
        <v>16.3</v>
      </c>
      <c r="S57" s="200">
        <v>6.74</v>
      </c>
      <c r="T57" s="200">
        <v>0</v>
      </c>
      <c r="U57" s="200">
        <v>59.79</v>
      </c>
      <c r="V57" s="200">
        <v>8.76</v>
      </c>
      <c r="W57" s="200">
        <v>19.62</v>
      </c>
      <c r="X57" s="200">
        <v>62.37</v>
      </c>
      <c r="Y57" s="200">
        <v>0</v>
      </c>
      <c r="Z57">
        <v>0</v>
      </c>
      <c r="AA57" s="200">
        <v>14.58</v>
      </c>
      <c r="AB57" s="200">
        <v>0</v>
      </c>
      <c r="AC57" s="200">
        <v>0</v>
      </c>
      <c r="AD57" s="200">
        <v>0</v>
      </c>
      <c r="AE57" s="200">
        <v>0</v>
      </c>
      <c r="AF57" s="200">
        <v>0</v>
      </c>
      <c r="AG57" s="200">
        <v>0</v>
      </c>
      <c r="AH57" s="200">
        <v>0</v>
      </c>
      <c r="AI57" s="200">
        <v>134.61000000000001</v>
      </c>
      <c r="AJ57" s="200">
        <v>0</v>
      </c>
      <c r="AK57" s="200">
        <v>0</v>
      </c>
      <c r="AL57" s="200">
        <v>0</v>
      </c>
      <c r="AM57" s="200">
        <v>135</v>
      </c>
      <c r="AN57" s="200">
        <v>0</v>
      </c>
      <c r="AO57">
        <v>0</v>
      </c>
      <c r="AP57" s="200">
        <v>117.66</v>
      </c>
      <c r="AQ57" s="200">
        <v>14.44</v>
      </c>
      <c r="AR57" s="200">
        <v>47.5</v>
      </c>
      <c r="AS57" s="200">
        <v>0</v>
      </c>
      <c r="AT57">
        <v>0</v>
      </c>
      <c r="AU57">
        <v>0</v>
      </c>
      <c r="AV57" s="200">
        <v>0</v>
      </c>
      <c r="AW57" s="200">
        <v>0</v>
      </c>
      <c r="AX57" s="200">
        <v>0</v>
      </c>
      <c r="AY57" s="200">
        <v>0</v>
      </c>
      <c r="AZ57" s="200">
        <v>0</v>
      </c>
      <c r="BA57" s="200">
        <v>0</v>
      </c>
      <c r="BB57" s="200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0">
        <v>0</v>
      </c>
      <c r="C58" s="200">
        <v>0</v>
      </c>
      <c r="D58" s="200">
        <v>0</v>
      </c>
      <c r="E58" s="200">
        <v>0</v>
      </c>
      <c r="F58" s="200">
        <v>0</v>
      </c>
      <c r="G58" s="200">
        <v>0</v>
      </c>
      <c r="H58" s="200">
        <v>0</v>
      </c>
      <c r="I58" s="200">
        <v>0</v>
      </c>
      <c r="J58" s="200">
        <v>0</v>
      </c>
      <c r="K58" s="200">
        <v>274.33999999999997</v>
      </c>
      <c r="L58" s="200">
        <v>3.37</v>
      </c>
      <c r="M58" s="200">
        <v>61.39</v>
      </c>
      <c r="N58" s="200">
        <v>49.94</v>
      </c>
      <c r="O58" s="200">
        <v>35.270000000000003</v>
      </c>
      <c r="P58" s="200">
        <v>23.89</v>
      </c>
      <c r="Q58" s="200">
        <v>2.91</v>
      </c>
      <c r="R58" s="200">
        <v>17.87</v>
      </c>
      <c r="S58" s="200">
        <v>6.74</v>
      </c>
      <c r="T58" s="200">
        <v>0</v>
      </c>
      <c r="U58" s="200">
        <v>59.79</v>
      </c>
      <c r="V58" s="200">
        <v>8.76</v>
      </c>
      <c r="W58" s="200">
        <v>19.62</v>
      </c>
      <c r="X58" s="200">
        <v>62.37</v>
      </c>
      <c r="Y58" s="200">
        <v>0</v>
      </c>
      <c r="Z58">
        <v>0</v>
      </c>
      <c r="AA58" s="200">
        <v>14.58</v>
      </c>
      <c r="AB58" s="200">
        <v>0</v>
      </c>
      <c r="AC58" s="200">
        <v>0</v>
      </c>
      <c r="AD58" s="200">
        <v>0</v>
      </c>
      <c r="AE58" s="200">
        <v>0</v>
      </c>
      <c r="AF58" s="200">
        <v>0</v>
      </c>
      <c r="AG58" s="200">
        <v>0</v>
      </c>
      <c r="AH58" s="200">
        <v>0</v>
      </c>
      <c r="AI58" s="200">
        <v>134.61000000000001</v>
      </c>
      <c r="AJ58" s="200">
        <v>0</v>
      </c>
      <c r="AK58" s="200">
        <v>0</v>
      </c>
      <c r="AL58" s="200">
        <v>0</v>
      </c>
      <c r="AM58" s="200">
        <v>135</v>
      </c>
      <c r="AN58" s="200">
        <v>0</v>
      </c>
      <c r="AO58">
        <v>0</v>
      </c>
      <c r="AP58" s="200">
        <v>117.66</v>
      </c>
      <c r="AQ58" s="200">
        <v>14.44</v>
      </c>
      <c r="AR58" s="200">
        <v>47.5</v>
      </c>
      <c r="AS58" s="200">
        <v>0</v>
      </c>
      <c r="AT58">
        <v>0</v>
      </c>
      <c r="AU58">
        <v>0</v>
      </c>
      <c r="AV58" s="200">
        <v>0</v>
      </c>
      <c r="AW58" s="200">
        <v>0</v>
      </c>
      <c r="AX58" s="200">
        <v>0</v>
      </c>
      <c r="AY58" s="200">
        <v>0</v>
      </c>
      <c r="AZ58" s="200">
        <v>0</v>
      </c>
      <c r="BA58" s="200">
        <v>0</v>
      </c>
      <c r="BB58" s="200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0">
        <v>0</v>
      </c>
      <c r="C59" s="200">
        <v>0</v>
      </c>
      <c r="D59" s="200">
        <v>0</v>
      </c>
      <c r="E59" s="200">
        <v>0</v>
      </c>
      <c r="F59" s="200">
        <v>0</v>
      </c>
      <c r="G59" s="200">
        <v>0</v>
      </c>
      <c r="H59" s="200">
        <v>0</v>
      </c>
      <c r="I59" s="200">
        <v>0</v>
      </c>
      <c r="J59" s="200">
        <v>0</v>
      </c>
      <c r="K59" s="200">
        <v>274.33999999999997</v>
      </c>
      <c r="L59" s="200">
        <v>3.37</v>
      </c>
      <c r="M59" s="200">
        <v>61.39</v>
      </c>
      <c r="N59" s="200">
        <v>49.94</v>
      </c>
      <c r="O59" s="200">
        <v>35.270000000000003</v>
      </c>
      <c r="P59" s="200">
        <v>23.89</v>
      </c>
      <c r="Q59" s="200">
        <v>3.37</v>
      </c>
      <c r="R59" s="200">
        <v>17.93</v>
      </c>
      <c r="S59" s="200">
        <v>6.74</v>
      </c>
      <c r="T59" s="200">
        <v>0</v>
      </c>
      <c r="U59" s="200">
        <v>59.79</v>
      </c>
      <c r="V59" s="200">
        <v>8.76</v>
      </c>
      <c r="W59" s="200">
        <v>19.62</v>
      </c>
      <c r="X59" s="200">
        <v>62.37</v>
      </c>
      <c r="Y59" s="200">
        <v>0</v>
      </c>
      <c r="Z59">
        <v>0</v>
      </c>
      <c r="AA59" s="200">
        <v>13.58</v>
      </c>
      <c r="AB59" s="200">
        <v>0</v>
      </c>
      <c r="AC59" s="200">
        <v>0</v>
      </c>
      <c r="AD59" s="200">
        <v>0</v>
      </c>
      <c r="AE59" s="200">
        <v>0</v>
      </c>
      <c r="AF59" s="200">
        <v>0</v>
      </c>
      <c r="AG59" s="200">
        <v>0</v>
      </c>
      <c r="AH59" s="200">
        <v>0</v>
      </c>
      <c r="AI59" s="200">
        <v>134.61000000000001</v>
      </c>
      <c r="AJ59" s="200">
        <v>0</v>
      </c>
      <c r="AK59" s="200">
        <v>0</v>
      </c>
      <c r="AL59" s="200">
        <v>0</v>
      </c>
      <c r="AM59" s="200">
        <v>135</v>
      </c>
      <c r="AN59" s="200">
        <v>0</v>
      </c>
      <c r="AO59">
        <v>0</v>
      </c>
      <c r="AP59" s="200">
        <v>117.66</v>
      </c>
      <c r="AQ59" s="200">
        <v>14.44</v>
      </c>
      <c r="AR59" s="200">
        <v>47.5</v>
      </c>
      <c r="AS59" s="200">
        <v>0</v>
      </c>
      <c r="AT59">
        <v>0</v>
      </c>
      <c r="AU59">
        <v>0</v>
      </c>
      <c r="AV59" s="200">
        <v>0</v>
      </c>
      <c r="AW59" s="200">
        <v>0</v>
      </c>
      <c r="AX59" s="200">
        <v>0</v>
      </c>
      <c r="AY59" s="200">
        <v>0</v>
      </c>
      <c r="AZ59" s="200">
        <v>0</v>
      </c>
      <c r="BA59" s="200">
        <v>0</v>
      </c>
      <c r="BB59" s="200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0">
        <v>0</v>
      </c>
      <c r="C60" s="200">
        <v>0</v>
      </c>
      <c r="D60" s="200">
        <v>0</v>
      </c>
      <c r="E60" s="200">
        <v>0</v>
      </c>
      <c r="F60" s="200">
        <v>0</v>
      </c>
      <c r="G60" s="200">
        <v>0</v>
      </c>
      <c r="H60" s="200">
        <v>0</v>
      </c>
      <c r="I60" s="200">
        <v>0</v>
      </c>
      <c r="J60" s="200">
        <v>0</v>
      </c>
      <c r="K60" s="200">
        <v>274.33999999999997</v>
      </c>
      <c r="L60" s="200">
        <v>3.37</v>
      </c>
      <c r="M60" s="200">
        <v>61.39</v>
      </c>
      <c r="N60" s="200">
        <v>49.94</v>
      </c>
      <c r="O60" s="200">
        <v>35.270000000000003</v>
      </c>
      <c r="P60" s="200">
        <v>23.89</v>
      </c>
      <c r="Q60" s="200">
        <v>3.37</v>
      </c>
      <c r="R60" s="200">
        <v>17.93</v>
      </c>
      <c r="S60" s="200">
        <v>6.74</v>
      </c>
      <c r="T60" s="200">
        <v>0</v>
      </c>
      <c r="U60" s="200">
        <v>59.79</v>
      </c>
      <c r="V60" s="200">
        <v>8.76</v>
      </c>
      <c r="W60" s="200">
        <v>19.62</v>
      </c>
      <c r="X60" s="200">
        <v>62.37</v>
      </c>
      <c r="Y60" s="200">
        <v>0</v>
      </c>
      <c r="Z60">
        <v>0</v>
      </c>
      <c r="AA60" s="200">
        <v>13.58</v>
      </c>
      <c r="AB60" s="200">
        <v>0</v>
      </c>
      <c r="AC60" s="200">
        <v>0</v>
      </c>
      <c r="AD60" s="200">
        <v>0</v>
      </c>
      <c r="AE60" s="200">
        <v>0</v>
      </c>
      <c r="AF60" s="200">
        <v>0</v>
      </c>
      <c r="AG60" s="200">
        <v>0</v>
      </c>
      <c r="AH60" s="200">
        <v>0</v>
      </c>
      <c r="AI60" s="200">
        <v>134.61000000000001</v>
      </c>
      <c r="AJ60" s="200">
        <v>0</v>
      </c>
      <c r="AK60" s="200">
        <v>0</v>
      </c>
      <c r="AL60" s="200">
        <v>0</v>
      </c>
      <c r="AM60" s="200">
        <v>135</v>
      </c>
      <c r="AN60" s="200">
        <v>0</v>
      </c>
      <c r="AO60">
        <v>0</v>
      </c>
      <c r="AP60" s="200">
        <v>117.66</v>
      </c>
      <c r="AQ60" s="200">
        <v>14.44</v>
      </c>
      <c r="AR60" s="200">
        <v>47.5</v>
      </c>
      <c r="AS60" s="200">
        <v>0</v>
      </c>
      <c r="AT60">
        <v>0</v>
      </c>
      <c r="AU60">
        <v>0</v>
      </c>
      <c r="AV60" s="200">
        <v>0</v>
      </c>
      <c r="AW60" s="200">
        <v>0</v>
      </c>
      <c r="AX60" s="200">
        <v>0</v>
      </c>
      <c r="AY60" s="200">
        <v>0</v>
      </c>
      <c r="AZ60" s="200">
        <v>0</v>
      </c>
      <c r="BA60" s="200">
        <v>0</v>
      </c>
      <c r="BB60" s="20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0">
        <v>0</v>
      </c>
      <c r="C61" s="200">
        <v>0</v>
      </c>
      <c r="D61" s="200">
        <v>0</v>
      </c>
      <c r="E61" s="200">
        <v>0</v>
      </c>
      <c r="F61" s="200">
        <v>0</v>
      </c>
      <c r="G61" s="200">
        <v>0</v>
      </c>
      <c r="H61" s="200">
        <v>0</v>
      </c>
      <c r="I61" s="200">
        <v>0</v>
      </c>
      <c r="J61" s="200">
        <v>0</v>
      </c>
      <c r="K61" s="200">
        <v>274.33999999999997</v>
      </c>
      <c r="L61" s="200">
        <v>3.37</v>
      </c>
      <c r="M61" s="200">
        <v>61.39</v>
      </c>
      <c r="N61" s="200">
        <v>49.94</v>
      </c>
      <c r="O61" s="200">
        <v>35.270000000000003</v>
      </c>
      <c r="P61" s="200">
        <v>23.89</v>
      </c>
      <c r="Q61" s="200">
        <v>3.37</v>
      </c>
      <c r="R61" s="200">
        <v>17.93</v>
      </c>
      <c r="S61" s="200">
        <v>6.74</v>
      </c>
      <c r="T61" s="200">
        <v>0</v>
      </c>
      <c r="U61" s="200">
        <v>59.79</v>
      </c>
      <c r="V61" s="200">
        <v>8.76</v>
      </c>
      <c r="W61" s="200">
        <v>19.62</v>
      </c>
      <c r="X61" s="200">
        <v>62.37</v>
      </c>
      <c r="Y61" s="200">
        <v>0</v>
      </c>
      <c r="Z61">
        <v>0</v>
      </c>
      <c r="AA61" s="200">
        <v>13.58</v>
      </c>
      <c r="AB61" s="200">
        <v>0</v>
      </c>
      <c r="AC61" s="200">
        <v>0</v>
      </c>
      <c r="AD61" s="200">
        <v>0</v>
      </c>
      <c r="AE61" s="200">
        <v>0</v>
      </c>
      <c r="AF61" s="200">
        <v>0</v>
      </c>
      <c r="AG61" s="200">
        <v>0</v>
      </c>
      <c r="AH61" s="200">
        <v>0</v>
      </c>
      <c r="AI61" s="200">
        <v>134.61000000000001</v>
      </c>
      <c r="AJ61" s="200">
        <v>0</v>
      </c>
      <c r="AK61" s="200">
        <v>0</v>
      </c>
      <c r="AL61" s="200">
        <v>0</v>
      </c>
      <c r="AM61" s="200">
        <v>135</v>
      </c>
      <c r="AN61" s="200">
        <v>0</v>
      </c>
      <c r="AO61">
        <v>0</v>
      </c>
      <c r="AP61" s="200">
        <v>117.66</v>
      </c>
      <c r="AQ61" s="200">
        <v>14.44</v>
      </c>
      <c r="AR61" s="200">
        <v>47.5</v>
      </c>
      <c r="AS61" s="200">
        <v>0</v>
      </c>
      <c r="AT61">
        <v>0</v>
      </c>
      <c r="AU61">
        <v>0</v>
      </c>
      <c r="AV61" s="200">
        <v>0</v>
      </c>
      <c r="AW61" s="200">
        <v>0</v>
      </c>
      <c r="AX61" s="200">
        <v>0</v>
      </c>
      <c r="AY61" s="200">
        <v>0</v>
      </c>
      <c r="AZ61" s="200">
        <v>0</v>
      </c>
      <c r="BA61" s="200">
        <v>0</v>
      </c>
      <c r="BB61" s="200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0">
        <v>0</v>
      </c>
      <c r="C62" s="200">
        <v>0</v>
      </c>
      <c r="D62" s="200">
        <v>0</v>
      </c>
      <c r="E62" s="200">
        <v>0</v>
      </c>
      <c r="F62" s="200">
        <v>0</v>
      </c>
      <c r="G62" s="200">
        <v>0</v>
      </c>
      <c r="H62" s="200">
        <v>0</v>
      </c>
      <c r="I62" s="200">
        <v>0</v>
      </c>
      <c r="J62" s="200">
        <v>0</v>
      </c>
      <c r="K62" s="200">
        <v>274.33999999999997</v>
      </c>
      <c r="L62" s="200">
        <v>3.37</v>
      </c>
      <c r="M62" s="200">
        <v>61.39</v>
      </c>
      <c r="N62" s="200">
        <v>49.94</v>
      </c>
      <c r="O62" s="200">
        <v>35.270000000000003</v>
      </c>
      <c r="P62" s="200">
        <v>23.89</v>
      </c>
      <c r="Q62" s="200">
        <v>3.37</v>
      </c>
      <c r="R62" s="200">
        <v>17.93</v>
      </c>
      <c r="S62" s="200">
        <v>6.74</v>
      </c>
      <c r="T62" s="200">
        <v>0</v>
      </c>
      <c r="U62" s="200">
        <v>59.79</v>
      </c>
      <c r="V62" s="200">
        <v>8.76</v>
      </c>
      <c r="W62" s="200">
        <v>19.62</v>
      </c>
      <c r="X62" s="200">
        <v>62.37</v>
      </c>
      <c r="Y62" s="200">
        <v>0</v>
      </c>
      <c r="Z62">
        <v>0</v>
      </c>
      <c r="AA62" s="200">
        <v>13.58</v>
      </c>
      <c r="AB62" s="200">
        <v>0</v>
      </c>
      <c r="AC62" s="200">
        <v>0</v>
      </c>
      <c r="AD62" s="200">
        <v>0</v>
      </c>
      <c r="AE62" s="200">
        <v>0</v>
      </c>
      <c r="AF62" s="200">
        <v>0</v>
      </c>
      <c r="AG62" s="200">
        <v>0</v>
      </c>
      <c r="AH62" s="200">
        <v>0</v>
      </c>
      <c r="AI62" s="200">
        <v>134.61000000000001</v>
      </c>
      <c r="AJ62" s="200">
        <v>0</v>
      </c>
      <c r="AK62" s="200">
        <v>0</v>
      </c>
      <c r="AL62" s="200">
        <v>0</v>
      </c>
      <c r="AM62" s="200">
        <v>135</v>
      </c>
      <c r="AN62" s="200">
        <v>0</v>
      </c>
      <c r="AO62">
        <v>0</v>
      </c>
      <c r="AP62" s="200">
        <v>117.66</v>
      </c>
      <c r="AQ62" s="200">
        <v>14.44</v>
      </c>
      <c r="AR62" s="200">
        <v>47.5</v>
      </c>
      <c r="AS62" s="200">
        <v>0</v>
      </c>
      <c r="AT62">
        <v>0</v>
      </c>
      <c r="AU62">
        <v>0</v>
      </c>
      <c r="AV62" s="200">
        <v>0</v>
      </c>
      <c r="AW62" s="200">
        <v>0</v>
      </c>
      <c r="AX62" s="200">
        <v>0</v>
      </c>
      <c r="AY62" s="200">
        <v>0</v>
      </c>
      <c r="AZ62" s="200">
        <v>0</v>
      </c>
      <c r="BA62" s="200">
        <v>0</v>
      </c>
      <c r="BB62" s="200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0">
        <v>0</v>
      </c>
      <c r="C63" s="200">
        <v>0</v>
      </c>
      <c r="D63" s="200">
        <v>0</v>
      </c>
      <c r="E63" s="200">
        <v>0</v>
      </c>
      <c r="F63" s="200">
        <v>0</v>
      </c>
      <c r="G63" s="200">
        <v>0</v>
      </c>
      <c r="H63" s="200">
        <v>0</v>
      </c>
      <c r="I63" s="200">
        <v>0</v>
      </c>
      <c r="J63" s="200">
        <v>0</v>
      </c>
      <c r="K63" s="200">
        <v>274.33999999999997</v>
      </c>
      <c r="L63" s="200">
        <v>6.04</v>
      </c>
      <c r="M63" s="200">
        <v>61.39</v>
      </c>
      <c r="N63" s="200">
        <v>49.94</v>
      </c>
      <c r="O63" s="200">
        <v>35.270000000000003</v>
      </c>
      <c r="P63" s="200">
        <v>23.89</v>
      </c>
      <c r="Q63" s="200">
        <v>4.6100000000000003</v>
      </c>
      <c r="R63" s="200">
        <v>17.93</v>
      </c>
      <c r="S63" s="200">
        <v>11.15</v>
      </c>
      <c r="T63" s="200">
        <v>0</v>
      </c>
      <c r="U63" s="200">
        <v>59.79</v>
      </c>
      <c r="V63" s="200">
        <v>8.76</v>
      </c>
      <c r="W63" s="200">
        <v>19.62</v>
      </c>
      <c r="X63" s="200">
        <v>62.37</v>
      </c>
      <c r="Y63" s="200">
        <v>0</v>
      </c>
      <c r="Z63">
        <v>0</v>
      </c>
      <c r="AA63" s="200">
        <v>13.58</v>
      </c>
      <c r="AB63" s="200">
        <v>0</v>
      </c>
      <c r="AC63" s="200">
        <v>0</v>
      </c>
      <c r="AD63" s="200">
        <v>0</v>
      </c>
      <c r="AE63" s="200">
        <v>0</v>
      </c>
      <c r="AF63" s="200">
        <v>0</v>
      </c>
      <c r="AG63" s="200">
        <v>0</v>
      </c>
      <c r="AH63" s="200">
        <v>0</v>
      </c>
      <c r="AI63" s="200">
        <v>134.61000000000001</v>
      </c>
      <c r="AJ63" s="200">
        <v>0</v>
      </c>
      <c r="AK63" s="200">
        <v>0</v>
      </c>
      <c r="AL63" s="200">
        <v>0</v>
      </c>
      <c r="AM63" s="200">
        <v>140</v>
      </c>
      <c r="AN63" s="200">
        <v>0</v>
      </c>
      <c r="AO63">
        <v>0</v>
      </c>
      <c r="AP63" s="200">
        <v>117.66</v>
      </c>
      <c r="AQ63" s="200">
        <v>38.14</v>
      </c>
      <c r="AR63" s="200">
        <v>47.5</v>
      </c>
      <c r="AS63" s="200">
        <v>0</v>
      </c>
      <c r="AT63">
        <v>0</v>
      </c>
      <c r="AU63">
        <v>0</v>
      </c>
      <c r="AV63" s="200">
        <v>0</v>
      </c>
      <c r="AW63" s="200">
        <v>0</v>
      </c>
      <c r="AX63" s="200">
        <v>0</v>
      </c>
      <c r="AY63" s="200">
        <v>0</v>
      </c>
      <c r="AZ63" s="200">
        <v>0</v>
      </c>
      <c r="BA63" s="200">
        <v>0</v>
      </c>
      <c r="BB63" s="200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0">
        <v>0</v>
      </c>
      <c r="C64" s="200">
        <v>0</v>
      </c>
      <c r="D64" s="200">
        <v>0</v>
      </c>
      <c r="E64" s="200">
        <v>0</v>
      </c>
      <c r="F64" s="200">
        <v>0</v>
      </c>
      <c r="G64" s="200">
        <v>0</v>
      </c>
      <c r="H64" s="200">
        <v>0</v>
      </c>
      <c r="I64" s="200">
        <v>0</v>
      </c>
      <c r="J64" s="200">
        <v>0</v>
      </c>
      <c r="K64" s="200">
        <v>274.33999999999997</v>
      </c>
      <c r="L64" s="200">
        <v>6.05</v>
      </c>
      <c r="M64" s="200">
        <v>61.39</v>
      </c>
      <c r="N64" s="200">
        <v>49.94</v>
      </c>
      <c r="O64" s="200">
        <v>35.270000000000003</v>
      </c>
      <c r="P64" s="200">
        <v>23.89</v>
      </c>
      <c r="Q64" s="200">
        <v>4.6100000000000003</v>
      </c>
      <c r="R64" s="200">
        <v>17.93</v>
      </c>
      <c r="S64" s="200">
        <v>11.15</v>
      </c>
      <c r="T64" s="200">
        <v>0</v>
      </c>
      <c r="U64" s="200">
        <v>59.79</v>
      </c>
      <c r="V64" s="200">
        <v>8.76</v>
      </c>
      <c r="W64" s="200">
        <v>19.62</v>
      </c>
      <c r="X64" s="200">
        <v>62.37</v>
      </c>
      <c r="Y64" s="200">
        <v>0</v>
      </c>
      <c r="Z64">
        <v>0</v>
      </c>
      <c r="AA64" s="200">
        <v>13.58</v>
      </c>
      <c r="AB64" s="200">
        <v>0</v>
      </c>
      <c r="AC64" s="200">
        <v>0</v>
      </c>
      <c r="AD64" s="200">
        <v>0</v>
      </c>
      <c r="AE64" s="200">
        <v>0</v>
      </c>
      <c r="AF64" s="200">
        <v>0</v>
      </c>
      <c r="AG64" s="200">
        <v>0</v>
      </c>
      <c r="AH64" s="200">
        <v>0</v>
      </c>
      <c r="AI64" s="200">
        <v>134.61000000000001</v>
      </c>
      <c r="AJ64" s="200">
        <v>0</v>
      </c>
      <c r="AK64" s="200">
        <v>0</v>
      </c>
      <c r="AL64" s="200">
        <v>0</v>
      </c>
      <c r="AM64" s="200">
        <v>140</v>
      </c>
      <c r="AN64" s="200">
        <v>0</v>
      </c>
      <c r="AO64">
        <v>0</v>
      </c>
      <c r="AP64" s="200">
        <v>117.66</v>
      </c>
      <c r="AQ64" s="200">
        <v>38.14</v>
      </c>
      <c r="AR64" s="200">
        <v>47.5</v>
      </c>
      <c r="AS64" s="200">
        <v>0</v>
      </c>
      <c r="AT64">
        <v>0</v>
      </c>
      <c r="AU64">
        <v>0</v>
      </c>
      <c r="AV64" s="200">
        <v>0</v>
      </c>
      <c r="AW64" s="200">
        <v>0</v>
      </c>
      <c r="AX64" s="200">
        <v>0</v>
      </c>
      <c r="AY64" s="200">
        <v>0</v>
      </c>
      <c r="AZ64" s="200">
        <v>0</v>
      </c>
      <c r="BA64" s="200">
        <v>0</v>
      </c>
      <c r="BB64" s="200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0">
        <v>0</v>
      </c>
      <c r="C65" s="200">
        <v>0</v>
      </c>
      <c r="D65" s="200">
        <v>0</v>
      </c>
      <c r="E65" s="200">
        <v>0</v>
      </c>
      <c r="F65" s="200">
        <v>0</v>
      </c>
      <c r="G65" s="200">
        <v>0</v>
      </c>
      <c r="H65" s="200">
        <v>0</v>
      </c>
      <c r="I65" s="200">
        <v>0</v>
      </c>
      <c r="J65" s="200">
        <v>0</v>
      </c>
      <c r="K65" s="200">
        <v>274.33999999999997</v>
      </c>
      <c r="L65" s="200">
        <v>6.05</v>
      </c>
      <c r="M65" s="200">
        <v>61.39</v>
      </c>
      <c r="N65" s="200">
        <v>49.94</v>
      </c>
      <c r="O65" s="200">
        <v>35.270000000000003</v>
      </c>
      <c r="P65" s="200">
        <v>23.89</v>
      </c>
      <c r="Q65" s="200">
        <v>4.6100000000000003</v>
      </c>
      <c r="R65" s="200">
        <v>17.920000000000002</v>
      </c>
      <c r="S65" s="200">
        <v>11.15</v>
      </c>
      <c r="T65" s="200">
        <v>0</v>
      </c>
      <c r="U65" s="200">
        <v>59.79</v>
      </c>
      <c r="V65" s="200">
        <v>8.76</v>
      </c>
      <c r="W65" s="200">
        <v>19.62</v>
      </c>
      <c r="X65" s="200">
        <v>62.37</v>
      </c>
      <c r="Y65" s="200">
        <v>0</v>
      </c>
      <c r="Z65">
        <v>0</v>
      </c>
      <c r="AA65" s="200">
        <v>13.58</v>
      </c>
      <c r="AB65" s="200">
        <v>0</v>
      </c>
      <c r="AC65" s="200">
        <v>0</v>
      </c>
      <c r="AD65" s="200">
        <v>0</v>
      </c>
      <c r="AE65" s="200">
        <v>0</v>
      </c>
      <c r="AF65" s="200">
        <v>0</v>
      </c>
      <c r="AG65" s="200">
        <v>0</v>
      </c>
      <c r="AH65" s="200">
        <v>0</v>
      </c>
      <c r="AI65" s="200">
        <v>134.61000000000001</v>
      </c>
      <c r="AJ65" s="200">
        <v>0</v>
      </c>
      <c r="AK65" s="200">
        <v>0</v>
      </c>
      <c r="AL65" s="200">
        <v>0</v>
      </c>
      <c r="AM65" s="200">
        <v>140</v>
      </c>
      <c r="AN65" s="200">
        <v>0</v>
      </c>
      <c r="AO65">
        <v>0</v>
      </c>
      <c r="AP65" s="200">
        <v>117.66</v>
      </c>
      <c r="AQ65" s="200">
        <v>38.14</v>
      </c>
      <c r="AR65" s="200">
        <v>47.5</v>
      </c>
      <c r="AS65" s="200">
        <v>0</v>
      </c>
      <c r="AT65">
        <v>0</v>
      </c>
      <c r="AU65">
        <v>0</v>
      </c>
      <c r="AV65" s="200">
        <v>0</v>
      </c>
      <c r="AW65" s="200">
        <v>0</v>
      </c>
      <c r="AX65" s="200">
        <v>0</v>
      </c>
      <c r="AY65" s="200">
        <v>0</v>
      </c>
      <c r="AZ65" s="200">
        <v>0</v>
      </c>
      <c r="BA65" s="200">
        <v>0</v>
      </c>
      <c r="BB65" s="200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0">
        <v>0</v>
      </c>
      <c r="C66" s="200">
        <v>0</v>
      </c>
      <c r="D66" s="200">
        <v>0</v>
      </c>
      <c r="E66" s="200">
        <v>0</v>
      </c>
      <c r="F66" s="200">
        <v>0</v>
      </c>
      <c r="G66" s="200">
        <v>0</v>
      </c>
      <c r="H66" s="200">
        <v>0</v>
      </c>
      <c r="I66" s="200">
        <v>0</v>
      </c>
      <c r="J66" s="200">
        <v>0</v>
      </c>
      <c r="K66" s="200">
        <v>274.33999999999997</v>
      </c>
      <c r="L66" s="200">
        <v>6.05</v>
      </c>
      <c r="M66" s="200">
        <v>61.39</v>
      </c>
      <c r="N66" s="200">
        <v>49.94</v>
      </c>
      <c r="O66" s="200">
        <v>35.270000000000003</v>
      </c>
      <c r="P66" s="200">
        <v>23.89</v>
      </c>
      <c r="Q66" s="200">
        <v>4.6100000000000003</v>
      </c>
      <c r="R66" s="200">
        <v>17.920000000000002</v>
      </c>
      <c r="S66" s="200">
        <v>11.15</v>
      </c>
      <c r="T66" s="200">
        <v>0</v>
      </c>
      <c r="U66" s="200">
        <v>59.79</v>
      </c>
      <c r="V66" s="200">
        <v>8.76</v>
      </c>
      <c r="W66" s="200">
        <v>19.62</v>
      </c>
      <c r="X66" s="200">
        <v>62.37</v>
      </c>
      <c r="Y66" s="200">
        <v>0</v>
      </c>
      <c r="Z66">
        <v>0</v>
      </c>
      <c r="AA66" s="200">
        <v>13.58</v>
      </c>
      <c r="AB66" s="200">
        <v>0</v>
      </c>
      <c r="AC66" s="200">
        <v>0</v>
      </c>
      <c r="AD66" s="200">
        <v>0</v>
      </c>
      <c r="AE66" s="200">
        <v>0</v>
      </c>
      <c r="AF66" s="200">
        <v>0</v>
      </c>
      <c r="AG66" s="200">
        <v>0</v>
      </c>
      <c r="AH66" s="200">
        <v>0</v>
      </c>
      <c r="AI66" s="200">
        <v>134.61000000000001</v>
      </c>
      <c r="AJ66" s="200">
        <v>0</v>
      </c>
      <c r="AK66" s="200">
        <v>0</v>
      </c>
      <c r="AL66" s="200">
        <v>0</v>
      </c>
      <c r="AM66" s="200">
        <v>140</v>
      </c>
      <c r="AN66" s="200">
        <v>0</v>
      </c>
      <c r="AO66">
        <v>0</v>
      </c>
      <c r="AP66" s="200">
        <v>117.66</v>
      </c>
      <c r="AQ66" s="200">
        <v>38.14</v>
      </c>
      <c r="AR66" s="200">
        <v>47.5</v>
      </c>
      <c r="AS66" s="200">
        <v>0</v>
      </c>
      <c r="AT66">
        <v>0</v>
      </c>
      <c r="AU66">
        <v>0</v>
      </c>
      <c r="AV66" s="200">
        <v>0</v>
      </c>
      <c r="AW66" s="200">
        <v>0</v>
      </c>
      <c r="AX66" s="200">
        <v>0</v>
      </c>
      <c r="AY66" s="200">
        <v>0</v>
      </c>
      <c r="AZ66" s="200">
        <v>0</v>
      </c>
      <c r="BA66" s="200">
        <v>0</v>
      </c>
      <c r="BB66" s="200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0">
        <v>0</v>
      </c>
      <c r="C67" s="200">
        <v>0</v>
      </c>
      <c r="D67" s="200">
        <v>0</v>
      </c>
      <c r="E67" s="200">
        <v>0</v>
      </c>
      <c r="F67" s="200">
        <v>0</v>
      </c>
      <c r="G67" s="200">
        <v>0</v>
      </c>
      <c r="H67" s="200">
        <v>0</v>
      </c>
      <c r="I67" s="200">
        <v>0</v>
      </c>
      <c r="J67" s="200">
        <v>0</v>
      </c>
      <c r="K67" s="200">
        <v>274.33999999999997</v>
      </c>
      <c r="L67" s="200">
        <v>6.05</v>
      </c>
      <c r="M67" s="200">
        <v>61.39</v>
      </c>
      <c r="N67" s="200">
        <v>49.94</v>
      </c>
      <c r="O67" s="200">
        <v>35.270000000000003</v>
      </c>
      <c r="P67" s="200">
        <v>23.89</v>
      </c>
      <c r="Q67" s="200">
        <v>0</v>
      </c>
      <c r="R67" s="200">
        <v>17.920000000000002</v>
      </c>
      <c r="S67" s="200">
        <v>11.15</v>
      </c>
      <c r="T67" s="200">
        <v>0</v>
      </c>
      <c r="U67" s="200">
        <v>59.79</v>
      </c>
      <c r="V67" s="200">
        <v>8.76</v>
      </c>
      <c r="W67" s="200">
        <v>19.62</v>
      </c>
      <c r="X67" s="200">
        <v>62.37</v>
      </c>
      <c r="Y67" s="200">
        <v>0</v>
      </c>
      <c r="Z67">
        <v>0</v>
      </c>
      <c r="AA67" s="200">
        <v>13.58</v>
      </c>
      <c r="AB67" s="200">
        <v>0</v>
      </c>
      <c r="AC67" s="200">
        <v>0</v>
      </c>
      <c r="AD67" s="200">
        <v>0</v>
      </c>
      <c r="AE67" s="200">
        <v>0</v>
      </c>
      <c r="AF67" s="200">
        <v>0</v>
      </c>
      <c r="AG67" s="200">
        <v>0</v>
      </c>
      <c r="AH67" s="200">
        <v>0</v>
      </c>
      <c r="AI67" s="200">
        <v>134.61000000000001</v>
      </c>
      <c r="AJ67" s="200">
        <v>0</v>
      </c>
      <c r="AK67" s="200">
        <v>0</v>
      </c>
      <c r="AL67" s="200">
        <v>0</v>
      </c>
      <c r="AM67" s="200">
        <v>140</v>
      </c>
      <c r="AN67" s="200">
        <v>0</v>
      </c>
      <c r="AO67">
        <v>0</v>
      </c>
      <c r="AP67" s="200">
        <v>117.66</v>
      </c>
      <c r="AQ67" s="200">
        <v>38.14</v>
      </c>
      <c r="AR67" s="200">
        <v>47.5</v>
      </c>
      <c r="AS67" s="200">
        <v>0</v>
      </c>
      <c r="AT67">
        <v>0</v>
      </c>
      <c r="AU67">
        <v>0</v>
      </c>
      <c r="AV67" s="200">
        <v>0</v>
      </c>
      <c r="AW67" s="200">
        <v>0</v>
      </c>
      <c r="AX67" s="200">
        <v>0</v>
      </c>
      <c r="AY67" s="200">
        <v>0</v>
      </c>
      <c r="AZ67" s="200">
        <v>0</v>
      </c>
      <c r="BA67" s="200">
        <v>0</v>
      </c>
      <c r="BB67" s="200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0">
        <v>0</v>
      </c>
      <c r="C68" s="200">
        <v>0</v>
      </c>
      <c r="D68" s="200">
        <v>0</v>
      </c>
      <c r="E68" s="200">
        <v>0</v>
      </c>
      <c r="F68" s="200">
        <v>0</v>
      </c>
      <c r="G68" s="200">
        <v>0</v>
      </c>
      <c r="H68" s="200">
        <v>0</v>
      </c>
      <c r="I68" s="200">
        <v>0</v>
      </c>
      <c r="J68" s="200">
        <v>0</v>
      </c>
      <c r="K68" s="200">
        <v>336.91</v>
      </c>
      <c r="L68" s="200">
        <v>5.6</v>
      </c>
      <c r="M68" s="200">
        <v>61.39</v>
      </c>
      <c r="N68" s="200">
        <v>49.94</v>
      </c>
      <c r="O68" s="200">
        <v>35.270000000000003</v>
      </c>
      <c r="P68" s="200">
        <v>23.89</v>
      </c>
      <c r="Q68" s="200">
        <v>0</v>
      </c>
      <c r="R68" s="200">
        <v>17.920000000000002</v>
      </c>
      <c r="S68" s="200">
        <v>11.15</v>
      </c>
      <c r="T68" s="200">
        <v>0</v>
      </c>
      <c r="U68" s="200">
        <v>59.79</v>
      </c>
      <c r="V68" s="200">
        <v>8.76</v>
      </c>
      <c r="W68" s="200">
        <v>19.62</v>
      </c>
      <c r="X68" s="200">
        <v>62.37</v>
      </c>
      <c r="Y68" s="200">
        <v>0</v>
      </c>
      <c r="Z68">
        <v>0</v>
      </c>
      <c r="AA68" s="200">
        <v>13.58</v>
      </c>
      <c r="AB68" s="200">
        <v>0</v>
      </c>
      <c r="AC68" s="200">
        <v>0</v>
      </c>
      <c r="AD68" s="200">
        <v>0</v>
      </c>
      <c r="AE68" s="200">
        <v>0</v>
      </c>
      <c r="AF68" s="200">
        <v>0</v>
      </c>
      <c r="AG68" s="200">
        <v>0</v>
      </c>
      <c r="AH68" s="200">
        <v>0</v>
      </c>
      <c r="AI68" s="200">
        <v>134.61000000000001</v>
      </c>
      <c r="AJ68" s="200">
        <v>0</v>
      </c>
      <c r="AK68" s="200">
        <v>0</v>
      </c>
      <c r="AL68" s="200">
        <v>0</v>
      </c>
      <c r="AM68" s="200">
        <v>140</v>
      </c>
      <c r="AN68" s="200">
        <v>0</v>
      </c>
      <c r="AO68">
        <v>0</v>
      </c>
      <c r="AP68" s="200">
        <v>117.66</v>
      </c>
      <c r="AQ68" s="200">
        <v>38.14</v>
      </c>
      <c r="AR68" s="200">
        <v>47.5</v>
      </c>
      <c r="AS68" s="200">
        <v>0</v>
      </c>
      <c r="AT68">
        <v>0</v>
      </c>
      <c r="AU68">
        <v>0</v>
      </c>
      <c r="AV68" s="200">
        <v>0</v>
      </c>
      <c r="AW68" s="200">
        <v>0</v>
      </c>
      <c r="AX68" s="200">
        <v>0</v>
      </c>
      <c r="AY68" s="200">
        <v>0</v>
      </c>
      <c r="AZ68" s="200">
        <v>0</v>
      </c>
      <c r="BA68" s="200">
        <v>0</v>
      </c>
      <c r="BB68" s="200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0">
        <v>0</v>
      </c>
      <c r="C69" s="200">
        <v>0</v>
      </c>
      <c r="D69" s="200">
        <v>0</v>
      </c>
      <c r="E69" s="200">
        <v>0</v>
      </c>
      <c r="F69" s="200">
        <v>0</v>
      </c>
      <c r="G69" s="200">
        <v>0</v>
      </c>
      <c r="H69" s="200">
        <v>0</v>
      </c>
      <c r="I69" s="200">
        <v>0</v>
      </c>
      <c r="J69" s="200">
        <v>0</v>
      </c>
      <c r="K69" s="200">
        <v>363.74</v>
      </c>
      <c r="L69" s="200">
        <v>5.8</v>
      </c>
      <c r="M69" s="200">
        <v>61.39</v>
      </c>
      <c r="N69" s="200">
        <v>49.94</v>
      </c>
      <c r="O69" s="200">
        <v>35.270000000000003</v>
      </c>
      <c r="P69" s="200">
        <v>23.89</v>
      </c>
      <c r="Q69" s="200">
        <v>0</v>
      </c>
      <c r="R69" s="200">
        <v>17.920000000000002</v>
      </c>
      <c r="S69" s="200">
        <v>11.15</v>
      </c>
      <c r="T69" s="200">
        <v>0</v>
      </c>
      <c r="U69" s="200">
        <v>59.79</v>
      </c>
      <c r="V69" s="200">
        <v>8.76</v>
      </c>
      <c r="W69" s="200">
        <v>19.62</v>
      </c>
      <c r="X69" s="200">
        <v>62.37</v>
      </c>
      <c r="Y69" s="200">
        <v>0</v>
      </c>
      <c r="Z69">
        <v>0</v>
      </c>
      <c r="AA69" s="200">
        <v>13.58</v>
      </c>
      <c r="AB69" s="200">
        <v>0</v>
      </c>
      <c r="AC69" s="200">
        <v>0</v>
      </c>
      <c r="AD69" s="200">
        <v>0</v>
      </c>
      <c r="AE69" s="200">
        <v>0</v>
      </c>
      <c r="AF69" s="200">
        <v>0</v>
      </c>
      <c r="AG69" s="200">
        <v>0</v>
      </c>
      <c r="AH69" s="200">
        <v>0</v>
      </c>
      <c r="AI69" s="200">
        <v>134.61000000000001</v>
      </c>
      <c r="AJ69" s="200">
        <v>0</v>
      </c>
      <c r="AK69" s="200">
        <v>0</v>
      </c>
      <c r="AL69" s="200">
        <v>0</v>
      </c>
      <c r="AM69" s="200">
        <v>140</v>
      </c>
      <c r="AN69" s="200">
        <v>0</v>
      </c>
      <c r="AO69">
        <v>0</v>
      </c>
      <c r="AP69" s="200">
        <v>117.66</v>
      </c>
      <c r="AQ69" s="200">
        <v>38.14</v>
      </c>
      <c r="AR69" s="200">
        <v>40.44</v>
      </c>
      <c r="AS69" s="200">
        <v>0</v>
      </c>
      <c r="AT69">
        <v>0</v>
      </c>
      <c r="AU69">
        <v>0</v>
      </c>
      <c r="AV69" s="200">
        <v>0</v>
      </c>
      <c r="AW69" s="200">
        <v>0</v>
      </c>
      <c r="AX69" s="200">
        <v>0</v>
      </c>
      <c r="AY69" s="200">
        <v>0</v>
      </c>
      <c r="AZ69" s="200">
        <v>0</v>
      </c>
      <c r="BA69" s="200">
        <v>0</v>
      </c>
      <c r="BB69" s="200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0">
        <v>0</v>
      </c>
      <c r="C70" s="200">
        <v>0</v>
      </c>
      <c r="D70" s="200">
        <v>0</v>
      </c>
      <c r="E70" s="200">
        <v>0</v>
      </c>
      <c r="F70" s="200">
        <v>0</v>
      </c>
      <c r="G70" s="200">
        <v>0</v>
      </c>
      <c r="H70" s="200">
        <v>0</v>
      </c>
      <c r="I70" s="200">
        <v>0</v>
      </c>
      <c r="J70" s="200">
        <v>0</v>
      </c>
      <c r="K70" s="200">
        <v>433.25</v>
      </c>
      <c r="L70" s="200">
        <v>5.87</v>
      </c>
      <c r="M70" s="200">
        <v>61.39</v>
      </c>
      <c r="N70" s="200">
        <v>49.94</v>
      </c>
      <c r="O70" s="200">
        <v>35.270000000000003</v>
      </c>
      <c r="P70" s="200">
        <v>23.89</v>
      </c>
      <c r="Q70" s="200">
        <v>0</v>
      </c>
      <c r="R70" s="200">
        <v>17.920000000000002</v>
      </c>
      <c r="S70" s="200">
        <v>11.16</v>
      </c>
      <c r="T70" s="200">
        <v>0</v>
      </c>
      <c r="U70" s="200">
        <v>59.79</v>
      </c>
      <c r="V70" s="200">
        <v>8.76</v>
      </c>
      <c r="W70" s="200">
        <v>19.62</v>
      </c>
      <c r="X70" s="200">
        <v>62.37</v>
      </c>
      <c r="Y70" s="200">
        <v>0</v>
      </c>
      <c r="Z70">
        <v>0</v>
      </c>
      <c r="AA70" s="200">
        <v>13.58</v>
      </c>
      <c r="AB70" s="200">
        <v>0</v>
      </c>
      <c r="AC70" s="200">
        <v>0</v>
      </c>
      <c r="AD70" s="200">
        <v>0</v>
      </c>
      <c r="AE70" s="200">
        <v>0</v>
      </c>
      <c r="AF70" s="200">
        <v>0</v>
      </c>
      <c r="AG70" s="200">
        <v>0</v>
      </c>
      <c r="AH70" s="200">
        <v>0</v>
      </c>
      <c r="AI70" s="200">
        <v>116.56</v>
      </c>
      <c r="AJ70" s="200">
        <v>0</v>
      </c>
      <c r="AK70" s="200">
        <v>0</v>
      </c>
      <c r="AL70" s="200">
        <v>0</v>
      </c>
      <c r="AM70" s="200">
        <v>140</v>
      </c>
      <c r="AN70" s="200">
        <v>0</v>
      </c>
      <c r="AO70">
        <v>0</v>
      </c>
      <c r="AP70" s="200">
        <v>117.66</v>
      </c>
      <c r="AQ70" s="200">
        <v>38.14</v>
      </c>
      <c r="AR70" s="200">
        <v>35.25</v>
      </c>
      <c r="AS70" s="200">
        <v>0</v>
      </c>
      <c r="AT70">
        <v>0</v>
      </c>
      <c r="AU70">
        <v>0</v>
      </c>
      <c r="AV70" s="200">
        <v>0</v>
      </c>
      <c r="AW70" s="200">
        <v>0</v>
      </c>
      <c r="AX70" s="200">
        <v>0</v>
      </c>
      <c r="AY70" s="200">
        <v>0</v>
      </c>
      <c r="AZ70" s="200">
        <v>0</v>
      </c>
      <c r="BA70" s="200">
        <v>0</v>
      </c>
      <c r="BB70" s="20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0">
        <v>0</v>
      </c>
      <c r="C71" s="200">
        <v>0</v>
      </c>
      <c r="D71" s="200">
        <v>0</v>
      </c>
      <c r="E71" s="200">
        <v>0</v>
      </c>
      <c r="F71" s="200">
        <v>0</v>
      </c>
      <c r="G71" s="200">
        <v>0</v>
      </c>
      <c r="H71" s="200">
        <v>0</v>
      </c>
      <c r="I71" s="200">
        <v>0</v>
      </c>
      <c r="J71" s="200">
        <v>0</v>
      </c>
      <c r="K71" s="200">
        <v>487.94</v>
      </c>
      <c r="L71" s="200">
        <v>6.05</v>
      </c>
      <c r="M71" s="200">
        <v>61.39</v>
      </c>
      <c r="N71" s="200">
        <v>49.94</v>
      </c>
      <c r="O71" s="200">
        <v>35.270000000000003</v>
      </c>
      <c r="P71" s="200">
        <v>23.89</v>
      </c>
      <c r="Q71" s="200">
        <v>0</v>
      </c>
      <c r="R71" s="200">
        <v>17.920000000000002</v>
      </c>
      <c r="S71" s="200">
        <v>11.16</v>
      </c>
      <c r="T71" s="200">
        <v>0</v>
      </c>
      <c r="U71" s="200">
        <v>59.79</v>
      </c>
      <c r="V71" s="200">
        <v>8.76</v>
      </c>
      <c r="W71" s="200">
        <v>19.62</v>
      </c>
      <c r="X71" s="200">
        <v>62.37</v>
      </c>
      <c r="Y71" s="200">
        <v>0</v>
      </c>
      <c r="Z71">
        <v>0</v>
      </c>
      <c r="AA71" s="200">
        <v>13.58</v>
      </c>
      <c r="AB71" s="200">
        <v>0</v>
      </c>
      <c r="AC71" s="200">
        <v>0</v>
      </c>
      <c r="AD71" s="200">
        <v>0</v>
      </c>
      <c r="AE71" s="200">
        <v>0</v>
      </c>
      <c r="AF71" s="200">
        <v>0</v>
      </c>
      <c r="AG71" s="200">
        <v>0</v>
      </c>
      <c r="AH71" s="200">
        <v>0</v>
      </c>
      <c r="AI71" s="200">
        <v>116.56</v>
      </c>
      <c r="AJ71" s="200">
        <v>0</v>
      </c>
      <c r="AK71" s="200">
        <v>0</v>
      </c>
      <c r="AL71" s="200">
        <v>0</v>
      </c>
      <c r="AM71" s="200">
        <v>200</v>
      </c>
      <c r="AN71" s="200">
        <v>0</v>
      </c>
      <c r="AO71">
        <v>0</v>
      </c>
      <c r="AP71" s="200">
        <v>117.66</v>
      </c>
      <c r="AQ71" s="200">
        <v>38.14</v>
      </c>
      <c r="AR71" s="200">
        <v>23.82</v>
      </c>
      <c r="AS71" s="200">
        <v>0</v>
      </c>
      <c r="AT71">
        <v>0</v>
      </c>
      <c r="AU71">
        <v>0</v>
      </c>
      <c r="AV71" s="200">
        <v>0</v>
      </c>
      <c r="AW71" s="200">
        <v>0</v>
      </c>
      <c r="AX71" s="200">
        <v>0</v>
      </c>
      <c r="AY71" s="200">
        <v>0</v>
      </c>
      <c r="AZ71" s="200">
        <v>0</v>
      </c>
      <c r="BA71" s="200">
        <v>0</v>
      </c>
      <c r="BB71" s="200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0">
        <v>0</v>
      </c>
      <c r="C72" s="200">
        <v>0</v>
      </c>
      <c r="D72" s="200">
        <v>0</v>
      </c>
      <c r="E72" s="200">
        <v>0</v>
      </c>
      <c r="F72" s="200">
        <v>0</v>
      </c>
      <c r="G72" s="200">
        <v>0</v>
      </c>
      <c r="H72" s="200">
        <v>0</v>
      </c>
      <c r="I72" s="200">
        <v>0</v>
      </c>
      <c r="J72" s="200">
        <v>0</v>
      </c>
      <c r="K72" s="200">
        <v>487.73</v>
      </c>
      <c r="L72" s="200">
        <v>6.05</v>
      </c>
      <c r="M72" s="200">
        <v>61.39</v>
      </c>
      <c r="N72" s="200">
        <v>49.94</v>
      </c>
      <c r="O72" s="200">
        <v>35.270000000000003</v>
      </c>
      <c r="P72" s="200">
        <v>23.89</v>
      </c>
      <c r="Q72" s="200">
        <v>0</v>
      </c>
      <c r="R72" s="200">
        <v>17.920000000000002</v>
      </c>
      <c r="S72" s="200">
        <v>11.16</v>
      </c>
      <c r="T72" s="200">
        <v>0</v>
      </c>
      <c r="U72" s="200">
        <v>59.79</v>
      </c>
      <c r="V72" s="200">
        <v>8.76</v>
      </c>
      <c r="W72" s="200">
        <v>19.62</v>
      </c>
      <c r="X72" s="200">
        <v>62.37</v>
      </c>
      <c r="Y72" s="200">
        <v>0</v>
      </c>
      <c r="Z72">
        <v>0</v>
      </c>
      <c r="AA72" s="200">
        <v>13.58</v>
      </c>
      <c r="AB72" s="200">
        <v>0</v>
      </c>
      <c r="AC72" s="200">
        <v>0</v>
      </c>
      <c r="AD72" s="200">
        <v>0</v>
      </c>
      <c r="AE72" s="200">
        <v>0</v>
      </c>
      <c r="AF72" s="200">
        <v>0</v>
      </c>
      <c r="AG72" s="200">
        <v>0</v>
      </c>
      <c r="AH72" s="200">
        <v>0</v>
      </c>
      <c r="AI72" s="200">
        <v>116.56</v>
      </c>
      <c r="AJ72" s="200">
        <v>0</v>
      </c>
      <c r="AK72" s="200">
        <v>0</v>
      </c>
      <c r="AL72" s="200">
        <v>0</v>
      </c>
      <c r="AM72" s="200">
        <v>232</v>
      </c>
      <c r="AN72" s="200">
        <v>0</v>
      </c>
      <c r="AO72">
        <v>0</v>
      </c>
      <c r="AP72" s="200">
        <v>117.66</v>
      </c>
      <c r="AQ72" s="200">
        <v>38.14</v>
      </c>
      <c r="AR72" s="200">
        <v>14.04</v>
      </c>
      <c r="AS72" s="200">
        <v>0</v>
      </c>
      <c r="AT72">
        <v>0</v>
      </c>
      <c r="AU72">
        <v>0</v>
      </c>
      <c r="AV72" s="200">
        <v>0</v>
      </c>
      <c r="AW72" s="200">
        <v>0</v>
      </c>
      <c r="AX72" s="200">
        <v>0</v>
      </c>
      <c r="AY72" s="200">
        <v>0</v>
      </c>
      <c r="AZ72" s="200">
        <v>0</v>
      </c>
      <c r="BA72" s="200">
        <v>0</v>
      </c>
      <c r="BB72" s="200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0">
        <v>0</v>
      </c>
      <c r="C73" s="200">
        <v>0</v>
      </c>
      <c r="D73" s="200">
        <v>0</v>
      </c>
      <c r="E73" s="200">
        <v>0</v>
      </c>
      <c r="F73" s="200">
        <v>0</v>
      </c>
      <c r="G73" s="200">
        <v>0</v>
      </c>
      <c r="H73" s="200">
        <v>0</v>
      </c>
      <c r="I73" s="200">
        <v>0</v>
      </c>
      <c r="J73" s="200">
        <v>0</v>
      </c>
      <c r="K73" s="200">
        <v>487.73</v>
      </c>
      <c r="L73" s="200">
        <v>6.05</v>
      </c>
      <c r="M73" s="200">
        <v>61.39</v>
      </c>
      <c r="N73" s="200">
        <v>49.94</v>
      </c>
      <c r="O73" s="200">
        <v>35.270000000000003</v>
      </c>
      <c r="P73" s="200">
        <v>23.89</v>
      </c>
      <c r="Q73" s="200">
        <v>0</v>
      </c>
      <c r="R73" s="200">
        <v>17.920000000000002</v>
      </c>
      <c r="S73" s="200">
        <v>11.16</v>
      </c>
      <c r="T73" s="200">
        <v>0</v>
      </c>
      <c r="U73" s="200">
        <v>59.79</v>
      </c>
      <c r="V73" s="200">
        <v>8.76</v>
      </c>
      <c r="W73" s="200">
        <v>19.62</v>
      </c>
      <c r="X73" s="200">
        <v>62.37</v>
      </c>
      <c r="Y73" s="200">
        <v>0</v>
      </c>
      <c r="Z73">
        <v>0</v>
      </c>
      <c r="AA73" s="200">
        <v>13.58</v>
      </c>
      <c r="AB73" s="200">
        <v>0</v>
      </c>
      <c r="AC73" s="200">
        <v>0</v>
      </c>
      <c r="AD73" s="200">
        <v>0</v>
      </c>
      <c r="AE73" s="200">
        <v>0</v>
      </c>
      <c r="AF73" s="200">
        <v>0</v>
      </c>
      <c r="AG73" s="200">
        <v>0</v>
      </c>
      <c r="AH73" s="200">
        <v>0</v>
      </c>
      <c r="AI73" s="200">
        <v>102.56</v>
      </c>
      <c r="AJ73" s="200">
        <v>0</v>
      </c>
      <c r="AK73" s="200">
        <v>0</v>
      </c>
      <c r="AL73" s="200">
        <v>0</v>
      </c>
      <c r="AM73" s="200">
        <v>232</v>
      </c>
      <c r="AN73" s="200">
        <v>0</v>
      </c>
      <c r="AO73">
        <v>0</v>
      </c>
      <c r="AP73" s="200">
        <v>117.66</v>
      </c>
      <c r="AQ73" s="200">
        <v>38.14</v>
      </c>
      <c r="AR73" s="200">
        <v>7.22</v>
      </c>
      <c r="AS73" s="200">
        <v>0</v>
      </c>
      <c r="AT73">
        <v>0</v>
      </c>
      <c r="AU73">
        <v>0</v>
      </c>
      <c r="AV73" s="200">
        <v>0</v>
      </c>
      <c r="AW73" s="200">
        <v>0</v>
      </c>
      <c r="AX73" s="200">
        <v>0</v>
      </c>
      <c r="AY73" s="200">
        <v>0</v>
      </c>
      <c r="AZ73" s="200">
        <v>0</v>
      </c>
      <c r="BA73" s="200">
        <v>0</v>
      </c>
      <c r="BB73" s="200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0">
        <v>0</v>
      </c>
      <c r="C74" s="200">
        <v>0</v>
      </c>
      <c r="D74" s="200">
        <v>0</v>
      </c>
      <c r="E74" s="200">
        <v>0</v>
      </c>
      <c r="F74" s="200">
        <v>0</v>
      </c>
      <c r="G74" s="200">
        <v>0</v>
      </c>
      <c r="H74" s="200">
        <v>0</v>
      </c>
      <c r="I74" s="200">
        <v>0</v>
      </c>
      <c r="J74" s="200">
        <v>0</v>
      </c>
      <c r="K74" s="200">
        <v>487.73</v>
      </c>
      <c r="L74" s="200">
        <v>6.05</v>
      </c>
      <c r="M74" s="200">
        <v>61.39</v>
      </c>
      <c r="N74" s="200">
        <v>49.94</v>
      </c>
      <c r="O74" s="200">
        <v>35.270000000000003</v>
      </c>
      <c r="P74" s="200">
        <v>23.89</v>
      </c>
      <c r="Q74" s="200">
        <v>0</v>
      </c>
      <c r="R74" s="200">
        <v>17.920000000000002</v>
      </c>
      <c r="S74" s="200">
        <v>11.16</v>
      </c>
      <c r="T74" s="200">
        <v>0</v>
      </c>
      <c r="U74" s="200">
        <v>59.79</v>
      </c>
      <c r="V74" s="200">
        <v>8.76</v>
      </c>
      <c r="W74" s="200">
        <v>19.62</v>
      </c>
      <c r="X74" s="200">
        <v>62.37</v>
      </c>
      <c r="Y74" s="200">
        <v>0</v>
      </c>
      <c r="Z74">
        <v>0</v>
      </c>
      <c r="AA74" s="200">
        <v>13.58</v>
      </c>
      <c r="AB74" s="200">
        <v>0</v>
      </c>
      <c r="AC74" s="200">
        <v>0</v>
      </c>
      <c r="AD74" s="200">
        <v>0</v>
      </c>
      <c r="AE74" s="200">
        <v>0</v>
      </c>
      <c r="AF74" s="200">
        <v>0</v>
      </c>
      <c r="AG74" s="200">
        <v>0</v>
      </c>
      <c r="AH74" s="200">
        <v>0</v>
      </c>
      <c r="AI74" s="200">
        <v>102.56</v>
      </c>
      <c r="AJ74" s="200">
        <v>0</v>
      </c>
      <c r="AK74" s="200">
        <v>0</v>
      </c>
      <c r="AL74" s="200">
        <v>0</v>
      </c>
      <c r="AM74" s="200">
        <v>224.94</v>
      </c>
      <c r="AN74" s="200">
        <v>0</v>
      </c>
      <c r="AO74">
        <v>0</v>
      </c>
      <c r="AP74" s="200">
        <v>117.66</v>
      </c>
      <c r="AQ74" s="200">
        <v>38.14</v>
      </c>
      <c r="AR74" s="200">
        <v>3.2</v>
      </c>
      <c r="AS74" s="200">
        <v>0</v>
      </c>
      <c r="AT74">
        <v>0</v>
      </c>
      <c r="AU74">
        <v>0</v>
      </c>
      <c r="AV74" s="200">
        <v>0</v>
      </c>
      <c r="AW74" s="200">
        <v>0</v>
      </c>
      <c r="AX74" s="200">
        <v>0</v>
      </c>
      <c r="AY74" s="200">
        <v>0</v>
      </c>
      <c r="AZ74" s="200">
        <v>0</v>
      </c>
      <c r="BA74" s="200">
        <v>0</v>
      </c>
      <c r="BB74" s="200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0">
        <v>0</v>
      </c>
      <c r="C75" s="200">
        <v>0</v>
      </c>
      <c r="D75" s="200">
        <v>0</v>
      </c>
      <c r="E75" s="200">
        <v>0</v>
      </c>
      <c r="F75" s="200">
        <v>0</v>
      </c>
      <c r="G75" s="200">
        <v>0</v>
      </c>
      <c r="H75" s="200">
        <v>0</v>
      </c>
      <c r="I75" s="200">
        <v>0</v>
      </c>
      <c r="J75" s="200">
        <v>0</v>
      </c>
      <c r="K75" s="200">
        <v>487.73</v>
      </c>
      <c r="L75" s="200">
        <v>6.05</v>
      </c>
      <c r="M75" s="200">
        <v>61.39</v>
      </c>
      <c r="N75" s="200">
        <v>49.94</v>
      </c>
      <c r="O75" s="200">
        <v>35.270000000000003</v>
      </c>
      <c r="P75" s="200">
        <v>23.89</v>
      </c>
      <c r="Q75" s="200">
        <v>0</v>
      </c>
      <c r="R75" s="200">
        <v>17.920000000000002</v>
      </c>
      <c r="S75" s="200">
        <v>11.16</v>
      </c>
      <c r="T75" s="200">
        <v>0</v>
      </c>
      <c r="U75" s="200">
        <v>59.79</v>
      </c>
      <c r="V75" s="200">
        <v>8.76</v>
      </c>
      <c r="W75" s="200">
        <v>19.62</v>
      </c>
      <c r="X75" s="200">
        <v>62.37</v>
      </c>
      <c r="Y75" s="200">
        <v>0</v>
      </c>
      <c r="Z75">
        <v>0</v>
      </c>
      <c r="AA75" s="200">
        <v>13.58</v>
      </c>
      <c r="AB75" s="200">
        <v>0</v>
      </c>
      <c r="AC75" s="200">
        <v>0</v>
      </c>
      <c r="AD75" s="200">
        <v>0</v>
      </c>
      <c r="AE75" s="200">
        <v>0</v>
      </c>
      <c r="AF75" s="200">
        <v>0</v>
      </c>
      <c r="AG75" s="200">
        <v>0</v>
      </c>
      <c r="AH75" s="200">
        <v>0</v>
      </c>
      <c r="AI75" s="200">
        <v>102.56</v>
      </c>
      <c r="AJ75" s="200">
        <v>0</v>
      </c>
      <c r="AK75" s="200">
        <v>0</v>
      </c>
      <c r="AL75" s="200">
        <v>0</v>
      </c>
      <c r="AM75" s="200">
        <v>219.56</v>
      </c>
      <c r="AN75" s="200">
        <v>0</v>
      </c>
      <c r="AO75">
        <v>0</v>
      </c>
      <c r="AP75" s="200">
        <v>117.66</v>
      </c>
      <c r="AQ75" s="200">
        <v>38.14</v>
      </c>
      <c r="AR75" s="200">
        <v>0</v>
      </c>
      <c r="AS75" s="200">
        <v>0</v>
      </c>
      <c r="AT75">
        <v>0</v>
      </c>
      <c r="AU75">
        <v>0</v>
      </c>
      <c r="AV75" s="200">
        <v>0</v>
      </c>
      <c r="AW75" s="200">
        <v>0</v>
      </c>
      <c r="AX75" s="200">
        <v>0</v>
      </c>
      <c r="AY75" s="200">
        <v>0</v>
      </c>
      <c r="AZ75" s="200">
        <v>0</v>
      </c>
      <c r="BA75" s="200">
        <v>0</v>
      </c>
      <c r="BB75" s="200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0">
        <v>0</v>
      </c>
      <c r="C76" s="200">
        <v>0</v>
      </c>
      <c r="D76" s="200">
        <v>0</v>
      </c>
      <c r="E76" s="200">
        <v>0</v>
      </c>
      <c r="F76" s="200">
        <v>0</v>
      </c>
      <c r="G76" s="200">
        <v>0</v>
      </c>
      <c r="H76" s="200">
        <v>0</v>
      </c>
      <c r="I76" s="200">
        <v>0</v>
      </c>
      <c r="J76" s="200">
        <v>0</v>
      </c>
      <c r="K76" s="200">
        <v>487.73</v>
      </c>
      <c r="L76" s="200">
        <v>6.05</v>
      </c>
      <c r="M76" s="200">
        <v>61.39</v>
      </c>
      <c r="N76" s="200">
        <v>49.94</v>
      </c>
      <c r="O76" s="200">
        <v>35.270000000000003</v>
      </c>
      <c r="P76" s="200">
        <v>23.89</v>
      </c>
      <c r="Q76" s="200">
        <v>0</v>
      </c>
      <c r="R76" s="200">
        <v>17.920000000000002</v>
      </c>
      <c r="S76" s="200">
        <v>11.16</v>
      </c>
      <c r="T76" s="200">
        <v>0</v>
      </c>
      <c r="U76" s="200">
        <v>59.79</v>
      </c>
      <c r="V76" s="200">
        <v>8.76</v>
      </c>
      <c r="W76" s="200">
        <v>19.62</v>
      </c>
      <c r="X76" s="200">
        <v>62.37</v>
      </c>
      <c r="Y76" s="200">
        <v>0</v>
      </c>
      <c r="Z76">
        <v>0</v>
      </c>
      <c r="AA76" s="200">
        <v>13.58</v>
      </c>
      <c r="AB76" s="200">
        <v>0</v>
      </c>
      <c r="AC76" s="200">
        <v>0</v>
      </c>
      <c r="AD76" s="200">
        <v>0</v>
      </c>
      <c r="AE76" s="200">
        <v>0</v>
      </c>
      <c r="AF76" s="200">
        <v>0</v>
      </c>
      <c r="AG76" s="200">
        <v>0</v>
      </c>
      <c r="AH76" s="200">
        <v>0</v>
      </c>
      <c r="AI76" s="200">
        <v>102.56</v>
      </c>
      <c r="AJ76" s="200">
        <v>0</v>
      </c>
      <c r="AK76" s="200">
        <v>0</v>
      </c>
      <c r="AL76" s="200">
        <v>0</v>
      </c>
      <c r="AM76" s="200">
        <v>219.56</v>
      </c>
      <c r="AN76" s="200">
        <v>0</v>
      </c>
      <c r="AO76">
        <v>0</v>
      </c>
      <c r="AP76" s="200">
        <v>117.66</v>
      </c>
      <c r="AQ76" s="200">
        <v>38.14</v>
      </c>
      <c r="AR76" s="200">
        <v>0</v>
      </c>
      <c r="AS76" s="200">
        <v>0</v>
      </c>
      <c r="AT76">
        <v>0</v>
      </c>
      <c r="AU76">
        <v>0</v>
      </c>
      <c r="AV76" s="200">
        <v>0</v>
      </c>
      <c r="AW76" s="200">
        <v>0</v>
      </c>
      <c r="AX76" s="200">
        <v>0</v>
      </c>
      <c r="AY76" s="200">
        <v>0</v>
      </c>
      <c r="AZ76" s="200">
        <v>0</v>
      </c>
      <c r="BA76" s="200">
        <v>0</v>
      </c>
      <c r="BB76" s="200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0">
        <v>0</v>
      </c>
      <c r="C77" s="200">
        <v>0</v>
      </c>
      <c r="D77" s="200">
        <v>0</v>
      </c>
      <c r="E77" s="200">
        <v>0</v>
      </c>
      <c r="F77" s="200">
        <v>0</v>
      </c>
      <c r="G77" s="200">
        <v>0</v>
      </c>
      <c r="H77" s="200">
        <v>0</v>
      </c>
      <c r="I77" s="200">
        <v>0</v>
      </c>
      <c r="J77" s="200">
        <v>0</v>
      </c>
      <c r="K77" s="200">
        <v>487.73</v>
      </c>
      <c r="L77" s="200">
        <v>6.05</v>
      </c>
      <c r="M77" s="200">
        <v>61.39</v>
      </c>
      <c r="N77" s="200">
        <v>49.94</v>
      </c>
      <c r="O77" s="200">
        <v>35.270000000000003</v>
      </c>
      <c r="P77" s="200">
        <v>23.89</v>
      </c>
      <c r="Q77" s="200">
        <v>0</v>
      </c>
      <c r="R77" s="200">
        <v>17.920000000000002</v>
      </c>
      <c r="S77" s="200">
        <v>11.16</v>
      </c>
      <c r="T77" s="200">
        <v>0</v>
      </c>
      <c r="U77" s="200">
        <v>59.79</v>
      </c>
      <c r="V77" s="200">
        <v>8.76</v>
      </c>
      <c r="W77" s="200">
        <v>19.62</v>
      </c>
      <c r="X77" s="200">
        <v>62.37</v>
      </c>
      <c r="Y77" s="200">
        <v>0</v>
      </c>
      <c r="Z77">
        <v>0</v>
      </c>
      <c r="AA77" s="200">
        <v>13.58</v>
      </c>
      <c r="AB77" s="200">
        <v>0</v>
      </c>
      <c r="AC77" s="200">
        <v>0</v>
      </c>
      <c r="AD77" s="200">
        <v>0</v>
      </c>
      <c r="AE77" s="200">
        <v>0</v>
      </c>
      <c r="AF77" s="200">
        <v>0</v>
      </c>
      <c r="AG77" s="200">
        <v>0</v>
      </c>
      <c r="AH77" s="200">
        <v>0</v>
      </c>
      <c r="AI77" s="200">
        <v>102.56</v>
      </c>
      <c r="AJ77" s="200">
        <v>0</v>
      </c>
      <c r="AK77" s="200">
        <v>0</v>
      </c>
      <c r="AL77" s="200">
        <v>0</v>
      </c>
      <c r="AM77" s="200">
        <v>219.56</v>
      </c>
      <c r="AN77" s="200">
        <v>0</v>
      </c>
      <c r="AO77">
        <v>0</v>
      </c>
      <c r="AP77" s="200">
        <v>117.66</v>
      </c>
      <c r="AQ77" s="200">
        <v>38.14</v>
      </c>
      <c r="AR77" s="200">
        <v>0</v>
      </c>
      <c r="AS77" s="200">
        <v>0</v>
      </c>
      <c r="AT77">
        <v>0</v>
      </c>
      <c r="AU77">
        <v>0</v>
      </c>
      <c r="AV77" s="200">
        <v>0</v>
      </c>
      <c r="AW77" s="200">
        <v>0</v>
      </c>
      <c r="AX77" s="200">
        <v>0</v>
      </c>
      <c r="AY77" s="200">
        <v>0</v>
      </c>
      <c r="AZ77" s="200">
        <v>0</v>
      </c>
      <c r="BA77" s="200">
        <v>0</v>
      </c>
      <c r="BB77" s="200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0">
        <v>0</v>
      </c>
      <c r="C78" s="200">
        <v>0</v>
      </c>
      <c r="D78" s="200">
        <v>0</v>
      </c>
      <c r="E78" s="200">
        <v>0</v>
      </c>
      <c r="F78" s="200">
        <v>0</v>
      </c>
      <c r="G78" s="200">
        <v>0</v>
      </c>
      <c r="H78" s="200">
        <v>0</v>
      </c>
      <c r="I78" s="200">
        <v>0</v>
      </c>
      <c r="J78" s="200">
        <v>0</v>
      </c>
      <c r="K78" s="200">
        <v>487.73</v>
      </c>
      <c r="L78" s="200">
        <v>6.05</v>
      </c>
      <c r="M78" s="200">
        <v>61.39</v>
      </c>
      <c r="N78" s="200">
        <v>49.94</v>
      </c>
      <c r="O78" s="200">
        <v>35.270000000000003</v>
      </c>
      <c r="P78" s="200">
        <v>23.89</v>
      </c>
      <c r="Q78" s="200">
        <v>0</v>
      </c>
      <c r="R78" s="200">
        <v>17.920000000000002</v>
      </c>
      <c r="S78" s="200">
        <v>11.16</v>
      </c>
      <c r="T78" s="200">
        <v>0</v>
      </c>
      <c r="U78" s="200">
        <v>59.79</v>
      </c>
      <c r="V78" s="200">
        <v>8.76</v>
      </c>
      <c r="W78" s="200">
        <v>19.62</v>
      </c>
      <c r="X78" s="200">
        <v>62.37</v>
      </c>
      <c r="Y78" s="200">
        <v>0</v>
      </c>
      <c r="Z78">
        <v>0</v>
      </c>
      <c r="AA78" s="200">
        <v>14.58</v>
      </c>
      <c r="AB78" s="200">
        <v>0</v>
      </c>
      <c r="AC78" s="200">
        <v>0</v>
      </c>
      <c r="AD78" s="200">
        <v>0</v>
      </c>
      <c r="AE78" s="200">
        <v>0</v>
      </c>
      <c r="AF78" s="200">
        <v>0</v>
      </c>
      <c r="AG78" s="200">
        <v>0</v>
      </c>
      <c r="AH78" s="200">
        <v>0</v>
      </c>
      <c r="AI78" s="200">
        <v>102.56</v>
      </c>
      <c r="AJ78" s="200">
        <v>0</v>
      </c>
      <c r="AK78" s="200">
        <v>0</v>
      </c>
      <c r="AL78" s="200">
        <v>0</v>
      </c>
      <c r="AM78" s="200">
        <v>219.56</v>
      </c>
      <c r="AN78" s="200">
        <v>0</v>
      </c>
      <c r="AO78">
        <v>0</v>
      </c>
      <c r="AP78" s="200">
        <v>117.66</v>
      </c>
      <c r="AQ78" s="200">
        <v>38.14</v>
      </c>
      <c r="AR78" s="200">
        <v>0</v>
      </c>
      <c r="AS78" s="200">
        <v>0</v>
      </c>
      <c r="AT78">
        <v>0</v>
      </c>
      <c r="AU78">
        <v>0</v>
      </c>
      <c r="AV78" s="200">
        <v>0</v>
      </c>
      <c r="AW78" s="200">
        <v>0</v>
      </c>
      <c r="AX78" s="200">
        <v>0</v>
      </c>
      <c r="AY78" s="200">
        <v>0</v>
      </c>
      <c r="AZ78" s="200">
        <v>0</v>
      </c>
      <c r="BA78" s="200">
        <v>0</v>
      </c>
      <c r="BB78" s="200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0">
        <v>0</v>
      </c>
      <c r="C79" s="200">
        <v>0</v>
      </c>
      <c r="D79" s="200">
        <v>0</v>
      </c>
      <c r="E79" s="200">
        <v>0</v>
      </c>
      <c r="F79" s="200">
        <v>0</v>
      </c>
      <c r="G79" s="200">
        <v>0</v>
      </c>
      <c r="H79" s="200">
        <v>0</v>
      </c>
      <c r="I79" s="200">
        <v>0</v>
      </c>
      <c r="J79" s="200">
        <v>0</v>
      </c>
      <c r="K79" s="200">
        <v>487.73</v>
      </c>
      <c r="L79" s="200">
        <v>6.05</v>
      </c>
      <c r="M79" s="200">
        <v>61.39</v>
      </c>
      <c r="N79" s="200">
        <v>49.94</v>
      </c>
      <c r="O79" s="200">
        <v>35.270000000000003</v>
      </c>
      <c r="P79" s="200">
        <v>23.89</v>
      </c>
      <c r="Q79" s="200">
        <v>0</v>
      </c>
      <c r="R79" s="200">
        <v>17.920000000000002</v>
      </c>
      <c r="S79" s="200">
        <v>11.16</v>
      </c>
      <c r="T79" s="200">
        <v>0</v>
      </c>
      <c r="U79" s="200">
        <v>59.79</v>
      </c>
      <c r="V79" s="200">
        <v>8.76</v>
      </c>
      <c r="W79" s="200">
        <v>19.62</v>
      </c>
      <c r="X79" s="200">
        <v>62.37</v>
      </c>
      <c r="Y79" s="200">
        <v>0</v>
      </c>
      <c r="Z79">
        <v>0</v>
      </c>
      <c r="AA79" s="200">
        <v>14.58</v>
      </c>
      <c r="AB79" s="200">
        <v>0</v>
      </c>
      <c r="AC79" s="200">
        <v>0</v>
      </c>
      <c r="AD79" s="200">
        <v>0</v>
      </c>
      <c r="AE79" s="200">
        <v>0</v>
      </c>
      <c r="AF79" s="200">
        <v>0</v>
      </c>
      <c r="AG79" s="200">
        <v>0</v>
      </c>
      <c r="AH79" s="200">
        <v>0</v>
      </c>
      <c r="AI79" s="200">
        <v>102.56</v>
      </c>
      <c r="AJ79" s="200">
        <v>0</v>
      </c>
      <c r="AK79" s="200">
        <v>0</v>
      </c>
      <c r="AL79" s="200">
        <v>0</v>
      </c>
      <c r="AM79" s="200">
        <v>219.56</v>
      </c>
      <c r="AN79" s="200">
        <v>0</v>
      </c>
      <c r="AO79">
        <v>0</v>
      </c>
      <c r="AP79" s="200">
        <v>117.66</v>
      </c>
      <c r="AQ79" s="200">
        <v>38.14</v>
      </c>
      <c r="AR79" s="200">
        <v>0</v>
      </c>
      <c r="AS79" s="200">
        <v>0</v>
      </c>
      <c r="AT79">
        <v>0</v>
      </c>
      <c r="AU79">
        <v>0</v>
      </c>
      <c r="AV79" s="200">
        <v>0</v>
      </c>
      <c r="AW79" s="200">
        <v>0</v>
      </c>
      <c r="AX79" s="200">
        <v>0</v>
      </c>
      <c r="AY79" s="200">
        <v>0</v>
      </c>
      <c r="AZ79" s="200">
        <v>0</v>
      </c>
      <c r="BA79" s="200">
        <v>0</v>
      </c>
      <c r="BB79" s="200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0">
        <v>0</v>
      </c>
      <c r="C80" s="200">
        <v>0</v>
      </c>
      <c r="D80" s="200">
        <v>0</v>
      </c>
      <c r="E80" s="200">
        <v>0</v>
      </c>
      <c r="F80" s="200">
        <v>0</v>
      </c>
      <c r="G80" s="200">
        <v>0</v>
      </c>
      <c r="H80" s="200">
        <v>0</v>
      </c>
      <c r="I80" s="200">
        <v>0</v>
      </c>
      <c r="J80" s="200">
        <v>0</v>
      </c>
      <c r="K80" s="200">
        <v>487.73</v>
      </c>
      <c r="L80" s="200">
        <v>6.05</v>
      </c>
      <c r="M80" s="200">
        <v>61.39</v>
      </c>
      <c r="N80" s="200">
        <v>49.94</v>
      </c>
      <c r="O80" s="200">
        <v>35.270000000000003</v>
      </c>
      <c r="P80" s="200">
        <v>23.89</v>
      </c>
      <c r="Q80" s="200">
        <v>0</v>
      </c>
      <c r="R80" s="200">
        <v>17.920000000000002</v>
      </c>
      <c r="S80" s="200">
        <v>11.16</v>
      </c>
      <c r="T80" s="200">
        <v>0</v>
      </c>
      <c r="U80" s="200">
        <v>59.79</v>
      </c>
      <c r="V80" s="200">
        <v>8.76</v>
      </c>
      <c r="W80" s="200">
        <v>19.62</v>
      </c>
      <c r="X80" s="200">
        <v>62.37</v>
      </c>
      <c r="Y80" s="200">
        <v>0</v>
      </c>
      <c r="Z80">
        <v>0</v>
      </c>
      <c r="AA80" s="200">
        <v>14.58</v>
      </c>
      <c r="AB80" s="200">
        <v>0</v>
      </c>
      <c r="AC80" s="200">
        <v>0</v>
      </c>
      <c r="AD80" s="200">
        <v>0</v>
      </c>
      <c r="AE80" s="200">
        <v>0</v>
      </c>
      <c r="AF80" s="200">
        <v>0</v>
      </c>
      <c r="AG80" s="200">
        <v>0</v>
      </c>
      <c r="AH80" s="200">
        <v>0</v>
      </c>
      <c r="AI80" s="200">
        <v>102.56</v>
      </c>
      <c r="AJ80" s="200">
        <v>0</v>
      </c>
      <c r="AK80" s="200">
        <v>0</v>
      </c>
      <c r="AL80" s="200">
        <v>0</v>
      </c>
      <c r="AM80" s="200">
        <v>219.56</v>
      </c>
      <c r="AN80" s="200">
        <v>0</v>
      </c>
      <c r="AO80">
        <v>0</v>
      </c>
      <c r="AP80" s="200">
        <v>117.66</v>
      </c>
      <c r="AQ80" s="200">
        <v>38.14</v>
      </c>
      <c r="AR80" s="200">
        <v>0</v>
      </c>
      <c r="AS80" s="200">
        <v>0</v>
      </c>
      <c r="AT80">
        <v>0</v>
      </c>
      <c r="AU80">
        <v>0</v>
      </c>
      <c r="AV80" s="200">
        <v>0</v>
      </c>
      <c r="AW80" s="200">
        <v>0</v>
      </c>
      <c r="AX80" s="200">
        <v>0</v>
      </c>
      <c r="AY80" s="200">
        <v>0</v>
      </c>
      <c r="AZ80" s="200">
        <v>0</v>
      </c>
      <c r="BA80" s="200">
        <v>0</v>
      </c>
      <c r="BB80" s="20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0">
        <v>0</v>
      </c>
      <c r="C81" s="200">
        <v>0</v>
      </c>
      <c r="D81" s="200">
        <v>0</v>
      </c>
      <c r="E81" s="200">
        <v>0</v>
      </c>
      <c r="F81" s="200">
        <v>0</v>
      </c>
      <c r="G81" s="200">
        <v>0</v>
      </c>
      <c r="H81" s="200">
        <v>0</v>
      </c>
      <c r="I81" s="200">
        <v>0</v>
      </c>
      <c r="J81" s="200">
        <v>0</v>
      </c>
      <c r="K81" s="200">
        <v>487.73</v>
      </c>
      <c r="L81" s="200">
        <v>6.05</v>
      </c>
      <c r="M81" s="200">
        <v>61.39</v>
      </c>
      <c r="N81" s="200">
        <v>49.94</v>
      </c>
      <c r="O81" s="200">
        <v>35.270000000000003</v>
      </c>
      <c r="P81" s="200">
        <v>23.89</v>
      </c>
      <c r="Q81" s="200">
        <v>0</v>
      </c>
      <c r="R81" s="200">
        <v>17.920000000000002</v>
      </c>
      <c r="S81" s="200">
        <v>11.16</v>
      </c>
      <c r="T81" s="200">
        <v>0</v>
      </c>
      <c r="U81" s="200">
        <v>59.79</v>
      </c>
      <c r="V81" s="200">
        <v>8.76</v>
      </c>
      <c r="W81" s="200">
        <v>19.62</v>
      </c>
      <c r="X81" s="200">
        <v>62.37</v>
      </c>
      <c r="Y81" s="200">
        <v>0</v>
      </c>
      <c r="Z81">
        <v>0</v>
      </c>
      <c r="AA81" s="200">
        <v>14.58</v>
      </c>
      <c r="AB81" s="200">
        <v>0</v>
      </c>
      <c r="AC81" s="200">
        <v>0</v>
      </c>
      <c r="AD81" s="200">
        <v>0</v>
      </c>
      <c r="AE81" s="200">
        <v>0</v>
      </c>
      <c r="AF81" s="200">
        <v>0</v>
      </c>
      <c r="AG81" s="200">
        <v>0</v>
      </c>
      <c r="AH81" s="200">
        <v>0</v>
      </c>
      <c r="AI81" s="200">
        <v>102.56</v>
      </c>
      <c r="AJ81" s="200">
        <v>0</v>
      </c>
      <c r="AK81" s="200">
        <v>0</v>
      </c>
      <c r="AL81" s="200">
        <v>0</v>
      </c>
      <c r="AM81" s="200">
        <v>219.56</v>
      </c>
      <c r="AN81" s="200">
        <v>0</v>
      </c>
      <c r="AO81">
        <v>0</v>
      </c>
      <c r="AP81" s="200">
        <v>117.66</v>
      </c>
      <c r="AQ81" s="200">
        <v>38.14</v>
      </c>
      <c r="AR81" s="200">
        <v>0</v>
      </c>
      <c r="AS81" s="200">
        <v>0</v>
      </c>
      <c r="AT81">
        <v>0</v>
      </c>
      <c r="AU81">
        <v>0</v>
      </c>
      <c r="AV81" s="200">
        <v>0</v>
      </c>
      <c r="AW81" s="200">
        <v>0</v>
      </c>
      <c r="AX81" s="200">
        <v>0</v>
      </c>
      <c r="AY81" s="200">
        <v>0</v>
      </c>
      <c r="AZ81" s="200">
        <v>0</v>
      </c>
      <c r="BA81" s="200">
        <v>0</v>
      </c>
      <c r="BB81" s="200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0">
        <v>0</v>
      </c>
      <c r="C82" s="200">
        <v>0</v>
      </c>
      <c r="D82" s="200">
        <v>0</v>
      </c>
      <c r="E82" s="200">
        <v>0</v>
      </c>
      <c r="F82" s="200">
        <v>0</v>
      </c>
      <c r="G82" s="200">
        <v>0</v>
      </c>
      <c r="H82" s="200">
        <v>0</v>
      </c>
      <c r="I82" s="200">
        <v>0</v>
      </c>
      <c r="J82" s="200">
        <v>0</v>
      </c>
      <c r="K82" s="200">
        <v>487.73</v>
      </c>
      <c r="L82" s="200">
        <v>6.05</v>
      </c>
      <c r="M82" s="200">
        <v>61.39</v>
      </c>
      <c r="N82" s="200">
        <v>49.94</v>
      </c>
      <c r="O82" s="200">
        <v>35.270000000000003</v>
      </c>
      <c r="P82" s="200">
        <v>23.89</v>
      </c>
      <c r="Q82" s="200">
        <v>0</v>
      </c>
      <c r="R82" s="200">
        <v>17.920000000000002</v>
      </c>
      <c r="S82" s="200">
        <v>11.16</v>
      </c>
      <c r="T82" s="200">
        <v>0</v>
      </c>
      <c r="U82" s="200">
        <v>59.79</v>
      </c>
      <c r="V82" s="200">
        <v>8.76</v>
      </c>
      <c r="W82" s="200">
        <v>19.62</v>
      </c>
      <c r="X82" s="200">
        <v>62.37</v>
      </c>
      <c r="Y82" s="200">
        <v>0</v>
      </c>
      <c r="Z82">
        <v>0</v>
      </c>
      <c r="AA82" s="200">
        <v>14.58</v>
      </c>
      <c r="AB82" s="200">
        <v>0</v>
      </c>
      <c r="AC82" s="200">
        <v>0</v>
      </c>
      <c r="AD82" s="200">
        <v>0</v>
      </c>
      <c r="AE82" s="200">
        <v>0</v>
      </c>
      <c r="AF82" s="200">
        <v>0</v>
      </c>
      <c r="AG82" s="200">
        <v>0</v>
      </c>
      <c r="AH82" s="200">
        <v>0</v>
      </c>
      <c r="AI82" s="200">
        <v>102.56</v>
      </c>
      <c r="AJ82" s="200">
        <v>0</v>
      </c>
      <c r="AK82" s="200">
        <v>0</v>
      </c>
      <c r="AL82" s="200">
        <v>0</v>
      </c>
      <c r="AM82" s="200">
        <v>219.56</v>
      </c>
      <c r="AN82" s="200">
        <v>0</v>
      </c>
      <c r="AO82">
        <v>0</v>
      </c>
      <c r="AP82" s="200">
        <v>117.66</v>
      </c>
      <c r="AQ82" s="200">
        <v>38.14</v>
      </c>
      <c r="AR82" s="200">
        <v>0</v>
      </c>
      <c r="AS82" s="200">
        <v>0</v>
      </c>
      <c r="AT82">
        <v>0</v>
      </c>
      <c r="AU82">
        <v>0</v>
      </c>
      <c r="AV82" s="200">
        <v>0</v>
      </c>
      <c r="AW82" s="200">
        <v>0</v>
      </c>
      <c r="AX82" s="200">
        <v>0</v>
      </c>
      <c r="AY82" s="200">
        <v>0</v>
      </c>
      <c r="AZ82" s="200">
        <v>0</v>
      </c>
      <c r="BA82" s="200">
        <v>0</v>
      </c>
      <c r="BB82" s="200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0">
        <v>0</v>
      </c>
      <c r="C83" s="200">
        <v>0</v>
      </c>
      <c r="D83" s="200">
        <v>0</v>
      </c>
      <c r="E83" s="200">
        <v>0</v>
      </c>
      <c r="F83" s="200">
        <v>0</v>
      </c>
      <c r="G83" s="200">
        <v>0</v>
      </c>
      <c r="H83" s="200">
        <v>0</v>
      </c>
      <c r="I83" s="200">
        <v>0</v>
      </c>
      <c r="J83" s="200">
        <v>0</v>
      </c>
      <c r="K83" s="200">
        <v>487.73</v>
      </c>
      <c r="L83" s="200">
        <v>6.05</v>
      </c>
      <c r="M83" s="200">
        <v>61.39</v>
      </c>
      <c r="N83" s="200">
        <v>49.94</v>
      </c>
      <c r="O83" s="200">
        <v>35.270000000000003</v>
      </c>
      <c r="P83" s="200">
        <v>23.89</v>
      </c>
      <c r="Q83" s="200">
        <v>0.4</v>
      </c>
      <c r="R83" s="200">
        <v>17.920000000000002</v>
      </c>
      <c r="S83" s="200">
        <v>11.16</v>
      </c>
      <c r="T83" s="200">
        <v>0</v>
      </c>
      <c r="U83" s="200">
        <v>59.79</v>
      </c>
      <c r="V83" s="200">
        <v>8.76</v>
      </c>
      <c r="W83" s="200">
        <v>19.62</v>
      </c>
      <c r="X83" s="200">
        <v>62.37</v>
      </c>
      <c r="Y83" s="200">
        <v>0</v>
      </c>
      <c r="Z83">
        <v>0</v>
      </c>
      <c r="AA83" s="200">
        <v>14.58</v>
      </c>
      <c r="AB83" s="200">
        <v>0</v>
      </c>
      <c r="AC83" s="200">
        <v>0</v>
      </c>
      <c r="AD83" s="200">
        <v>0</v>
      </c>
      <c r="AE83" s="200">
        <v>0</v>
      </c>
      <c r="AF83" s="200">
        <v>0</v>
      </c>
      <c r="AG83" s="200">
        <v>0</v>
      </c>
      <c r="AH83" s="200">
        <v>0</v>
      </c>
      <c r="AI83" s="200">
        <v>102.56</v>
      </c>
      <c r="AJ83" s="200">
        <v>0</v>
      </c>
      <c r="AK83" s="200">
        <v>0</v>
      </c>
      <c r="AL83" s="200">
        <v>0</v>
      </c>
      <c r="AM83" s="200">
        <v>230.46</v>
      </c>
      <c r="AN83" s="200">
        <v>0</v>
      </c>
      <c r="AO83">
        <v>0</v>
      </c>
      <c r="AP83" s="200">
        <v>117.66</v>
      </c>
      <c r="AQ83" s="200">
        <v>38.14</v>
      </c>
      <c r="AR83" s="200">
        <v>0</v>
      </c>
      <c r="AS83" s="200">
        <v>0</v>
      </c>
      <c r="AT83">
        <v>0</v>
      </c>
      <c r="AU83">
        <v>0</v>
      </c>
      <c r="AV83" s="200">
        <v>0</v>
      </c>
      <c r="AW83" s="200">
        <v>0</v>
      </c>
      <c r="AX83" s="200">
        <v>0</v>
      </c>
      <c r="AY83" s="200">
        <v>0</v>
      </c>
      <c r="AZ83" s="200">
        <v>0</v>
      </c>
      <c r="BA83" s="200">
        <v>0</v>
      </c>
      <c r="BB83" s="200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0">
        <v>0</v>
      </c>
      <c r="C84" s="200">
        <v>0</v>
      </c>
      <c r="D84" s="200">
        <v>0</v>
      </c>
      <c r="E84" s="200">
        <v>0</v>
      </c>
      <c r="F84" s="200">
        <v>0</v>
      </c>
      <c r="G84" s="200">
        <v>0</v>
      </c>
      <c r="H84" s="200">
        <v>0</v>
      </c>
      <c r="I84" s="200">
        <v>0</v>
      </c>
      <c r="J84" s="200">
        <v>0</v>
      </c>
      <c r="K84" s="200">
        <v>487.73</v>
      </c>
      <c r="L84" s="200">
        <v>6.05</v>
      </c>
      <c r="M84" s="200">
        <v>61.39</v>
      </c>
      <c r="N84" s="200">
        <v>49.94</v>
      </c>
      <c r="O84" s="200">
        <v>35.270000000000003</v>
      </c>
      <c r="P84" s="200">
        <v>23.89</v>
      </c>
      <c r="Q84" s="200">
        <v>1.24</v>
      </c>
      <c r="R84" s="200">
        <v>17.920000000000002</v>
      </c>
      <c r="S84" s="200">
        <v>11.16</v>
      </c>
      <c r="T84" s="200">
        <v>0</v>
      </c>
      <c r="U84" s="200">
        <v>59.79</v>
      </c>
      <c r="V84" s="200">
        <v>8.76</v>
      </c>
      <c r="W84" s="200">
        <v>19.62</v>
      </c>
      <c r="X84" s="200">
        <v>62.37</v>
      </c>
      <c r="Y84" s="200">
        <v>0</v>
      </c>
      <c r="Z84">
        <v>0</v>
      </c>
      <c r="AA84" s="200">
        <v>14.58</v>
      </c>
      <c r="AB84" s="200">
        <v>0</v>
      </c>
      <c r="AC84" s="200">
        <v>0</v>
      </c>
      <c r="AD84" s="200">
        <v>0</v>
      </c>
      <c r="AE84" s="200">
        <v>0</v>
      </c>
      <c r="AF84" s="200">
        <v>0</v>
      </c>
      <c r="AG84" s="200">
        <v>0</v>
      </c>
      <c r="AH84" s="200">
        <v>0</v>
      </c>
      <c r="AI84" s="200">
        <v>102.56</v>
      </c>
      <c r="AJ84" s="200">
        <v>0</v>
      </c>
      <c r="AK84" s="200">
        <v>0</v>
      </c>
      <c r="AL84" s="200">
        <v>0</v>
      </c>
      <c r="AM84" s="200">
        <v>230.46</v>
      </c>
      <c r="AN84" s="200">
        <v>0</v>
      </c>
      <c r="AO84">
        <v>0</v>
      </c>
      <c r="AP84" s="200">
        <v>117.66</v>
      </c>
      <c r="AQ84" s="200">
        <v>38.14</v>
      </c>
      <c r="AR84" s="200">
        <v>0</v>
      </c>
      <c r="AS84" s="200">
        <v>0</v>
      </c>
      <c r="AT84">
        <v>0</v>
      </c>
      <c r="AU84">
        <v>0</v>
      </c>
      <c r="AV84" s="200">
        <v>0</v>
      </c>
      <c r="AW84" s="200">
        <v>0</v>
      </c>
      <c r="AX84" s="200">
        <v>0</v>
      </c>
      <c r="AY84" s="200">
        <v>0</v>
      </c>
      <c r="AZ84" s="200">
        <v>0</v>
      </c>
      <c r="BA84" s="200">
        <v>0</v>
      </c>
      <c r="BB84" s="200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0">
        <v>0</v>
      </c>
      <c r="C85" s="200">
        <v>0</v>
      </c>
      <c r="D85" s="200">
        <v>0</v>
      </c>
      <c r="E85" s="200">
        <v>0</v>
      </c>
      <c r="F85" s="200">
        <v>0</v>
      </c>
      <c r="G85" s="200">
        <v>0</v>
      </c>
      <c r="H85" s="200">
        <v>0</v>
      </c>
      <c r="I85" s="200">
        <v>0</v>
      </c>
      <c r="J85" s="200">
        <v>0</v>
      </c>
      <c r="K85" s="200">
        <v>487.73</v>
      </c>
      <c r="L85" s="200">
        <v>6.05</v>
      </c>
      <c r="M85" s="200">
        <v>61.39</v>
      </c>
      <c r="N85" s="200">
        <v>49.94</v>
      </c>
      <c r="O85" s="200">
        <v>35.270000000000003</v>
      </c>
      <c r="P85" s="200">
        <v>23.89</v>
      </c>
      <c r="Q85" s="200">
        <v>1.61</v>
      </c>
      <c r="R85" s="200">
        <v>17.920000000000002</v>
      </c>
      <c r="S85" s="200">
        <v>11.16</v>
      </c>
      <c r="T85" s="200">
        <v>0</v>
      </c>
      <c r="U85" s="200">
        <v>59.79</v>
      </c>
      <c r="V85" s="200">
        <v>8.76</v>
      </c>
      <c r="W85" s="200">
        <v>19.62</v>
      </c>
      <c r="X85" s="200">
        <v>62.37</v>
      </c>
      <c r="Y85" s="200">
        <v>0</v>
      </c>
      <c r="Z85">
        <v>0</v>
      </c>
      <c r="AA85" s="200">
        <v>14.58</v>
      </c>
      <c r="AB85" s="200">
        <v>0</v>
      </c>
      <c r="AC85" s="200">
        <v>0</v>
      </c>
      <c r="AD85" s="200">
        <v>0</v>
      </c>
      <c r="AE85" s="200">
        <v>0</v>
      </c>
      <c r="AF85" s="200">
        <v>0</v>
      </c>
      <c r="AG85" s="200">
        <v>0</v>
      </c>
      <c r="AH85" s="200">
        <v>0</v>
      </c>
      <c r="AI85" s="200">
        <v>0</v>
      </c>
      <c r="AJ85" s="200">
        <v>71.59</v>
      </c>
      <c r="AK85" s="200">
        <v>0</v>
      </c>
      <c r="AL85" s="200">
        <v>0</v>
      </c>
      <c r="AM85" s="200">
        <v>0</v>
      </c>
      <c r="AN85" s="200">
        <v>133.82</v>
      </c>
      <c r="AO85">
        <v>0</v>
      </c>
      <c r="AP85" s="200">
        <v>117.66</v>
      </c>
      <c r="AQ85" s="200">
        <v>38.14</v>
      </c>
      <c r="AR85" s="200">
        <v>0</v>
      </c>
      <c r="AS85" s="200">
        <v>0</v>
      </c>
      <c r="AT85">
        <v>0</v>
      </c>
      <c r="AU85">
        <v>0</v>
      </c>
      <c r="AV85" s="200">
        <v>0</v>
      </c>
      <c r="AW85" s="200">
        <v>0</v>
      </c>
      <c r="AX85" s="200">
        <v>0</v>
      </c>
      <c r="AY85" s="200">
        <v>0</v>
      </c>
      <c r="AZ85" s="200">
        <v>0</v>
      </c>
      <c r="BA85" s="200">
        <v>0</v>
      </c>
      <c r="BB85" s="200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0">
        <v>0</v>
      </c>
      <c r="C86" s="200">
        <v>0</v>
      </c>
      <c r="D86" s="200">
        <v>0</v>
      </c>
      <c r="E86" s="200">
        <v>0</v>
      </c>
      <c r="F86" s="200">
        <v>0</v>
      </c>
      <c r="G86" s="200">
        <v>0</v>
      </c>
      <c r="H86" s="200">
        <v>0</v>
      </c>
      <c r="I86" s="200">
        <v>0</v>
      </c>
      <c r="J86" s="200">
        <v>0</v>
      </c>
      <c r="K86" s="200">
        <v>487.73</v>
      </c>
      <c r="L86" s="200">
        <v>6.05</v>
      </c>
      <c r="M86" s="200">
        <v>61.39</v>
      </c>
      <c r="N86" s="200">
        <v>49.94</v>
      </c>
      <c r="O86" s="200">
        <v>35.270000000000003</v>
      </c>
      <c r="P86" s="200">
        <v>23.89</v>
      </c>
      <c r="Q86" s="200">
        <v>1.91</v>
      </c>
      <c r="R86" s="200">
        <v>17.920000000000002</v>
      </c>
      <c r="S86" s="200">
        <v>11.16</v>
      </c>
      <c r="T86" s="200">
        <v>0</v>
      </c>
      <c r="U86" s="200">
        <v>59.79</v>
      </c>
      <c r="V86" s="200">
        <v>8.76</v>
      </c>
      <c r="W86" s="200">
        <v>19.62</v>
      </c>
      <c r="X86" s="200">
        <v>62.37</v>
      </c>
      <c r="Y86" s="200">
        <v>0</v>
      </c>
      <c r="Z86">
        <v>0</v>
      </c>
      <c r="AA86" s="200">
        <v>14.58</v>
      </c>
      <c r="AB86" s="200">
        <v>0</v>
      </c>
      <c r="AC86" s="200">
        <v>0</v>
      </c>
      <c r="AD86" s="200">
        <v>0</v>
      </c>
      <c r="AE86" s="200">
        <v>0</v>
      </c>
      <c r="AF86" s="200">
        <v>0</v>
      </c>
      <c r="AG86" s="200">
        <v>0</v>
      </c>
      <c r="AH86" s="200">
        <v>0</v>
      </c>
      <c r="AI86" s="200">
        <v>0</v>
      </c>
      <c r="AJ86" s="200">
        <v>71.59</v>
      </c>
      <c r="AK86" s="200">
        <v>0</v>
      </c>
      <c r="AL86" s="200">
        <v>0</v>
      </c>
      <c r="AM86" s="200">
        <v>0</v>
      </c>
      <c r="AN86" s="200">
        <v>133.82</v>
      </c>
      <c r="AO86">
        <v>0</v>
      </c>
      <c r="AP86" s="200">
        <v>117.66</v>
      </c>
      <c r="AQ86" s="200">
        <v>38.14</v>
      </c>
      <c r="AR86" s="200">
        <v>0</v>
      </c>
      <c r="AS86" s="200">
        <v>0</v>
      </c>
      <c r="AT86">
        <v>0</v>
      </c>
      <c r="AU86">
        <v>0</v>
      </c>
      <c r="AV86" s="200">
        <v>0</v>
      </c>
      <c r="AW86" s="200">
        <v>0</v>
      </c>
      <c r="AX86" s="200">
        <v>0</v>
      </c>
      <c r="AY86" s="200">
        <v>0</v>
      </c>
      <c r="AZ86" s="200">
        <v>0</v>
      </c>
      <c r="BA86" s="200">
        <v>0</v>
      </c>
      <c r="BB86" s="200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0">
        <v>0</v>
      </c>
      <c r="C87" s="200">
        <v>0</v>
      </c>
      <c r="D87" s="200">
        <v>0</v>
      </c>
      <c r="E87" s="200">
        <v>0</v>
      </c>
      <c r="F87" s="200">
        <v>0</v>
      </c>
      <c r="G87" s="200">
        <v>0</v>
      </c>
      <c r="H87" s="200">
        <v>0</v>
      </c>
      <c r="I87" s="200">
        <v>0</v>
      </c>
      <c r="J87" s="200">
        <v>0</v>
      </c>
      <c r="K87" s="200">
        <v>487.73</v>
      </c>
      <c r="L87" s="200">
        <v>6.05</v>
      </c>
      <c r="M87" s="200">
        <v>61.39</v>
      </c>
      <c r="N87" s="200">
        <v>49.94</v>
      </c>
      <c r="O87" s="200">
        <v>35.270000000000003</v>
      </c>
      <c r="P87" s="200">
        <v>23.89</v>
      </c>
      <c r="Q87" s="200">
        <v>2.2799999999999998</v>
      </c>
      <c r="R87" s="200">
        <v>17.920000000000002</v>
      </c>
      <c r="S87" s="200">
        <v>11.16</v>
      </c>
      <c r="T87" s="200">
        <v>0</v>
      </c>
      <c r="U87" s="200">
        <v>59.79</v>
      </c>
      <c r="V87" s="200">
        <v>8.76</v>
      </c>
      <c r="W87" s="200">
        <v>19.62</v>
      </c>
      <c r="X87" s="200">
        <v>62.37</v>
      </c>
      <c r="Y87" s="200">
        <v>0</v>
      </c>
      <c r="Z87">
        <v>0</v>
      </c>
      <c r="AA87" s="200">
        <v>14.58</v>
      </c>
      <c r="AB87" s="200">
        <v>0</v>
      </c>
      <c r="AC87" s="200">
        <v>0</v>
      </c>
      <c r="AD87" s="200">
        <v>0</v>
      </c>
      <c r="AE87" s="200">
        <v>0</v>
      </c>
      <c r="AF87" s="200">
        <v>0</v>
      </c>
      <c r="AG87" s="200">
        <v>0</v>
      </c>
      <c r="AH87" s="200">
        <v>0</v>
      </c>
      <c r="AI87" s="200">
        <v>0</v>
      </c>
      <c r="AJ87" s="200">
        <v>71.59</v>
      </c>
      <c r="AK87" s="200">
        <v>0</v>
      </c>
      <c r="AL87" s="200">
        <v>0</v>
      </c>
      <c r="AM87" s="200">
        <v>0</v>
      </c>
      <c r="AN87" s="200">
        <v>133.82</v>
      </c>
      <c r="AO87">
        <v>0</v>
      </c>
      <c r="AP87" s="200">
        <v>117.66</v>
      </c>
      <c r="AQ87" s="200">
        <v>38.14</v>
      </c>
      <c r="AR87" s="200">
        <v>0</v>
      </c>
      <c r="AS87" s="200">
        <v>0</v>
      </c>
      <c r="AT87">
        <v>0</v>
      </c>
      <c r="AU87">
        <v>0</v>
      </c>
      <c r="AV87" s="200">
        <v>0</v>
      </c>
      <c r="AW87" s="200">
        <v>0</v>
      </c>
      <c r="AX87" s="200">
        <v>0</v>
      </c>
      <c r="AY87" s="200">
        <v>0</v>
      </c>
      <c r="AZ87" s="200">
        <v>0</v>
      </c>
      <c r="BA87" s="200">
        <v>0</v>
      </c>
      <c r="BB87" s="200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0">
        <v>0</v>
      </c>
      <c r="C88" s="200">
        <v>0</v>
      </c>
      <c r="D88" s="200">
        <v>0</v>
      </c>
      <c r="E88" s="200">
        <v>0</v>
      </c>
      <c r="F88" s="200">
        <v>0</v>
      </c>
      <c r="G88" s="200">
        <v>0</v>
      </c>
      <c r="H88" s="200">
        <v>0</v>
      </c>
      <c r="I88" s="200">
        <v>0</v>
      </c>
      <c r="J88" s="200">
        <v>0</v>
      </c>
      <c r="K88" s="200">
        <v>487.73</v>
      </c>
      <c r="L88" s="200">
        <v>6.05</v>
      </c>
      <c r="M88" s="200">
        <v>61.39</v>
      </c>
      <c r="N88" s="200">
        <v>49.94</v>
      </c>
      <c r="O88" s="200">
        <v>35.270000000000003</v>
      </c>
      <c r="P88" s="200">
        <v>23.89</v>
      </c>
      <c r="Q88" s="200">
        <v>2.82</v>
      </c>
      <c r="R88" s="200">
        <v>17.920000000000002</v>
      </c>
      <c r="S88" s="200">
        <v>11.16</v>
      </c>
      <c r="T88" s="200">
        <v>0</v>
      </c>
      <c r="U88" s="200">
        <v>59.79</v>
      </c>
      <c r="V88" s="200">
        <v>8.76</v>
      </c>
      <c r="W88" s="200">
        <v>19.62</v>
      </c>
      <c r="X88" s="200">
        <v>62.37</v>
      </c>
      <c r="Y88" s="200">
        <v>0</v>
      </c>
      <c r="Z88">
        <v>0</v>
      </c>
      <c r="AA88" s="200">
        <v>14.58</v>
      </c>
      <c r="AB88" s="200">
        <v>0</v>
      </c>
      <c r="AC88" s="200">
        <v>0</v>
      </c>
      <c r="AD88" s="200">
        <v>0</v>
      </c>
      <c r="AE88" s="200">
        <v>0</v>
      </c>
      <c r="AF88" s="200">
        <v>0</v>
      </c>
      <c r="AG88" s="200">
        <v>0</v>
      </c>
      <c r="AH88" s="200">
        <v>0</v>
      </c>
      <c r="AI88" s="200">
        <v>0</v>
      </c>
      <c r="AJ88" s="200">
        <v>71.59</v>
      </c>
      <c r="AK88" s="200">
        <v>0</v>
      </c>
      <c r="AL88" s="200">
        <v>0</v>
      </c>
      <c r="AM88" s="200">
        <v>0</v>
      </c>
      <c r="AN88" s="200">
        <v>133.82</v>
      </c>
      <c r="AO88">
        <v>0</v>
      </c>
      <c r="AP88" s="200">
        <v>117.66</v>
      </c>
      <c r="AQ88" s="200">
        <v>38.14</v>
      </c>
      <c r="AR88" s="200">
        <v>0</v>
      </c>
      <c r="AS88" s="200">
        <v>0</v>
      </c>
      <c r="AT88">
        <v>0</v>
      </c>
      <c r="AU88">
        <v>0</v>
      </c>
      <c r="AV88" s="200">
        <v>0</v>
      </c>
      <c r="AW88" s="200">
        <v>0</v>
      </c>
      <c r="AX88" s="200">
        <v>0</v>
      </c>
      <c r="AY88" s="200">
        <v>0</v>
      </c>
      <c r="AZ88" s="200">
        <v>0</v>
      </c>
      <c r="BA88" s="200">
        <v>0</v>
      </c>
      <c r="BB88" s="200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0">
        <v>0</v>
      </c>
      <c r="C89" s="200">
        <v>0</v>
      </c>
      <c r="D89" s="200">
        <v>0</v>
      </c>
      <c r="E89" s="200">
        <v>0</v>
      </c>
      <c r="F89" s="200">
        <v>0</v>
      </c>
      <c r="G89" s="200">
        <v>0</v>
      </c>
      <c r="H89" s="200">
        <v>0</v>
      </c>
      <c r="I89" s="200">
        <v>0</v>
      </c>
      <c r="J89" s="200">
        <v>0</v>
      </c>
      <c r="K89" s="200">
        <v>487.94</v>
      </c>
      <c r="L89" s="200">
        <v>6.28</v>
      </c>
      <c r="M89" s="200">
        <v>61.39</v>
      </c>
      <c r="N89" s="200">
        <v>49.94</v>
      </c>
      <c r="O89" s="200">
        <v>35.270000000000003</v>
      </c>
      <c r="P89" s="200">
        <v>23.89</v>
      </c>
      <c r="Q89" s="200">
        <v>3.57</v>
      </c>
      <c r="R89" s="200">
        <v>17.920000000000002</v>
      </c>
      <c r="S89" s="200">
        <v>11.41</v>
      </c>
      <c r="T89" s="200">
        <v>0</v>
      </c>
      <c r="U89" s="200">
        <v>59.79</v>
      </c>
      <c r="V89" s="200">
        <v>8.76</v>
      </c>
      <c r="W89" s="200">
        <v>19.62</v>
      </c>
      <c r="X89" s="200">
        <v>62.37</v>
      </c>
      <c r="Y89" s="200">
        <v>0</v>
      </c>
      <c r="Z89">
        <v>0</v>
      </c>
      <c r="AA89" s="200">
        <v>14.58</v>
      </c>
      <c r="AB89" s="200">
        <v>0</v>
      </c>
      <c r="AC89" s="200">
        <v>0</v>
      </c>
      <c r="AD89" s="200">
        <v>0</v>
      </c>
      <c r="AE89" s="200">
        <v>0</v>
      </c>
      <c r="AF89" s="200">
        <v>0</v>
      </c>
      <c r="AG89" s="200">
        <v>0</v>
      </c>
      <c r="AH89" s="200">
        <v>0</v>
      </c>
      <c r="AI89" s="200">
        <v>0</v>
      </c>
      <c r="AJ89" s="200">
        <v>71.59</v>
      </c>
      <c r="AK89" s="200">
        <v>0</v>
      </c>
      <c r="AL89" s="200">
        <v>0</v>
      </c>
      <c r="AM89" s="200">
        <v>0</v>
      </c>
      <c r="AN89" s="200">
        <v>133.82</v>
      </c>
      <c r="AO89">
        <v>0</v>
      </c>
      <c r="AP89" s="200">
        <v>117.66</v>
      </c>
      <c r="AQ89" s="200">
        <v>38.51</v>
      </c>
      <c r="AR89" s="200">
        <v>0</v>
      </c>
      <c r="AS89" s="200">
        <v>0</v>
      </c>
      <c r="AT89">
        <v>0</v>
      </c>
      <c r="AU89">
        <v>0</v>
      </c>
      <c r="AV89" s="200">
        <v>0</v>
      </c>
      <c r="AW89" s="200">
        <v>0</v>
      </c>
      <c r="AX89" s="200">
        <v>0</v>
      </c>
      <c r="AY89" s="200">
        <v>0</v>
      </c>
      <c r="AZ89" s="200">
        <v>0</v>
      </c>
      <c r="BA89" s="200">
        <v>0</v>
      </c>
      <c r="BB89" s="200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0">
        <v>0</v>
      </c>
      <c r="C90" s="200">
        <v>0</v>
      </c>
      <c r="D90" s="200">
        <v>0</v>
      </c>
      <c r="E90" s="200">
        <v>0</v>
      </c>
      <c r="F90" s="200">
        <v>0</v>
      </c>
      <c r="G90" s="200">
        <v>0</v>
      </c>
      <c r="H90" s="200">
        <v>0</v>
      </c>
      <c r="I90" s="200">
        <v>0</v>
      </c>
      <c r="J90" s="200">
        <v>0</v>
      </c>
      <c r="K90" s="200">
        <v>487.94</v>
      </c>
      <c r="L90" s="200">
        <v>6.05</v>
      </c>
      <c r="M90" s="200">
        <v>61.39</v>
      </c>
      <c r="N90" s="200">
        <v>49.94</v>
      </c>
      <c r="O90" s="200">
        <v>35.270000000000003</v>
      </c>
      <c r="P90" s="200">
        <v>23.89</v>
      </c>
      <c r="Q90" s="200">
        <v>4.47</v>
      </c>
      <c r="R90" s="200">
        <v>17.920000000000002</v>
      </c>
      <c r="S90" s="200">
        <v>11.16</v>
      </c>
      <c r="T90" s="200">
        <v>0</v>
      </c>
      <c r="U90" s="200">
        <v>59.79</v>
      </c>
      <c r="V90" s="200">
        <v>8.76</v>
      </c>
      <c r="W90" s="200">
        <v>19.62</v>
      </c>
      <c r="X90" s="200">
        <v>62.37</v>
      </c>
      <c r="Y90" s="200">
        <v>0</v>
      </c>
      <c r="Z90">
        <v>0</v>
      </c>
      <c r="AA90" s="200">
        <v>14.58</v>
      </c>
      <c r="AB90" s="200">
        <v>0</v>
      </c>
      <c r="AC90" s="200">
        <v>0</v>
      </c>
      <c r="AD90" s="200">
        <v>0</v>
      </c>
      <c r="AE90" s="200">
        <v>0</v>
      </c>
      <c r="AF90" s="200">
        <v>0</v>
      </c>
      <c r="AG90" s="200">
        <v>0</v>
      </c>
      <c r="AH90" s="200">
        <v>0</v>
      </c>
      <c r="AI90" s="200">
        <v>0</v>
      </c>
      <c r="AJ90" s="200">
        <v>71.59</v>
      </c>
      <c r="AK90" s="200">
        <v>0</v>
      </c>
      <c r="AL90" s="200">
        <v>0</v>
      </c>
      <c r="AM90" s="200">
        <v>0</v>
      </c>
      <c r="AN90" s="200">
        <v>133.82</v>
      </c>
      <c r="AO90">
        <v>0</v>
      </c>
      <c r="AP90" s="200">
        <v>117.66</v>
      </c>
      <c r="AQ90" s="200">
        <v>38.51</v>
      </c>
      <c r="AR90" s="200">
        <v>0</v>
      </c>
      <c r="AS90" s="200">
        <v>0</v>
      </c>
      <c r="AT90">
        <v>0</v>
      </c>
      <c r="AU90">
        <v>0</v>
      </c>
      <c r="AV90" s="200">
        <v>0</v>
      </c>
      <c r="AW90" s="200">
        <v>0</v>
      </c>
      <c r="AX90" s="200">
        <v>0</v>
      </c>
      <c r="AY90" s="200">
        <v>0</v>
      </c>
      <c r="AZ90" s="200">
        <v>0</v>
      </c>
      <c r="BA90" s="200">
        <v>0</v>
      </c>
      <c r="BB90" s="20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0">
        <v>0</v>
      </c>
      <c r="C91" s="200">
        <v>0</v>
      </c>
      <c r="D91" s="200">
        <v>0</v>
      </c>
      <c r="E91" s="200">
        <v>0</v>
      </c>
      <c r="F91" s="200">
        <v>0</v>
      </c>
      <c r="G91" s="200">
        <v>0</v>
      </c>
      <c r="H91" s="200">
        <v>0</v>
      </c>
      <c r="I91" s="200">
        <v>0</v>
      </c>
      <c r="J91" s="200">
        <v>0</v>
      </c>
      <c r="K91" s="200">
        <v>383.65</v>
      </c>
      <c r="L91" s="200">
        <v>6.05</v>
      </c>
      <c r="M91" s="200">
        <v>61.39</v>
      </c>
      <c r="N91" s="200">
        <v>49.94</v>
      </c>
      <c r="O91" s="200">
        <v>35.270000000000003</v>
      </c>
      <c r="P91" s="200">
        <v>23.89</v>
      </c>
      <c r="Q91" s="200">
        <v>4.6100000000000003</v>
      </c>
      <c r="R91" s="200">
        <v>17.920000000000002</v>
      </c>
      <c r="S91" s="200">
        <v>11.15</v>
      </c>
      <c r="T91" s="200">
        <v>0</v>
      </c>
      <c r="U91" s="200">
        <v>59.79</v>
      </c>
      <c r="V91" s="200">
        <v>8.76</v>
      </c>
      <c r="W91" s="200">
        <v>19.62</v>
      </c>
      <c r="X91" s="200">
        <v>62.37</v>
      </c>
      <c r="Y91" s="200">
        <v>0</v>
      </c>
      <c r="Z91">
        <v>0</v>
      </c>
      <c r="AA91" s="200">
        <v>14.58</v>
      </c>
      <c r="AB91" s="200">
        <v>0</v>
      </c>
      <c r="AC91" s="200">
        <v>0</v>
      </c>
      <c r="AD91" s="200">
        <v>0</v>
      </c>
      <c r="AE91" s="200">
        <v>0</v>
      </c>
      <c r="AF91" s="200">
        <v>0</v>
      </c>
      <c r="AG91" s="200">
        <v>0</v>
      </c>
      <c r="AH91" s="200">
        <v>0</v>
      </c>
      <c r="AI91" s="200">
        <v>0</v>
      </c>
      <c r="AJ91" s="200">
        <v>71.59</v>
      </c>
      <c r="AK91" s="200">
        <v>0</v>
      </c>
      <c r="AL91" s="200">
        <v>0</v>
      </c>
      <c r="AM91" s="200">
        <v>0</v>
      </c>
      <c r="AN91" s="200">
        <v>133.82</v>
      </c>
      <c r="AO91">
        <v>0</v>
      </c>
      <c r="AP91" s="200">
        <v>117.66</v>
      </c>
      <c r="AQ91" s="200">
        <v>38.14</v>
      </c>
      <c r="AR91" s="200">
        <v>0</v>
      </c>
      <c r="AS91" s="200">
        <v>0</v>
      </c>
      <c r="AT91">
        <v>0</v>
      </c>
      <c r="AU91">
        <v>0</v>
      </c>
      <c r="AV91" s="200">
        <v>0</v>
      </c>
      <c r="AW91" s="200">
        <v>0</v>
      </c>
      <c r="AX91" s="200">
        <v>0</v>
      </c>
      <c r="AY91" s="200">
        <v>0</v>
      </c>
      <c r="AZ91" s="200">
        <v>0</v>
      </c>
      <c r="BA91" s="200">
        <v>0</v>
      </c>
      <c r="BB91" s="200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0">
        <v>0</v>
      </c>
      <c r="C92" s="200">
        <v>0</v>
      </c>
      <c r="D92" s="200">
        <v>0</v>
      </c>
      <c r="E92" s="200">
        <v>0</v>
      </c>
      <c r="F92" s="200">
        <v>0</v>
      </c>
      <c r="G92" s="200">
        <v>0</v>
      </c>
      <c r="H92" s="200">
        <v>0</v>
      </c>
      <c r="I92" s="200">
        <v>0</v>
      </c>
      <c r="J92" s="200">
        <v>0</v>
      </c>
      <c r="K92" s="200">
        <v>288.77999999999997</v>
      </c>
      <c r="L92" s="200">
        <v>6.05</v>
      </c>
      <c r="M92" s="200">
        <v>61.39</v>
      </c>
      <c r="N92" s="200">
        <v>49.94</v>
      </c>
      <c r="O92" s="200">
        <v>35.270000000000003</v>
      </c>
      <c r="P92" s="200">
        <v>23.89</v>
      </c>
      <c r="Q92" s="200">
        <v>4.6100000000000003</v>
      </c>
      <c r="R92" s="200">
        <v>17.829999999999998</v>
      </c>
      <c r="S92" s="200">
        <v>11.15</v>
      </c>
      <c r="T92" s="200">
        <v>0</v>
      </c>
      <c r="U92" s="200">
        <v>59.79</v>
      </c>
      <c r="V92" s="200">
        <v>8.76</v>
      </c>
      <c r="W92" s="200">
        <v>19.62</v>
      </c>
      <c r="X92" s="200">
        <v>62.37</v>
      </c>
      <c r="Y92" s="200">
        <v>0</v>
      </c>
      <c r="Z92">
        <v>0</v>
      </c>
      <c r="AA92" s="200">
        <v>15.73</v>
      </c>
      <c r="AB92" s="200">
        <v>0</v>
      </c>
      <c r="AC92" s="200">
        <v>0</v>
      </c>
      <c r="AD92" s="200">
        <v>0</v>
      </c>
      <c r="AE92" s="200">
        <v>0</v>
      </c>
      <c r="AF92" s="200">
        <v>0</v>
      </c>
      <c r="AG92" s="200">
        <v>0</v>
      </c>
      <c r="AH92" s="200">
        <v>0</v>
      </c>
      <c r="AI92" s="200">
        <v>0</v>
      </c>
      <c r="AJ92" s="200">
        <v>71.59</v>
      </c>
      <c r="AK92" s="200">
        <v>0</v>
      </c>
      <c r="AL92" s="200">
        <v>0</v>
      </c>
      <c r="AM92" s="200">
        <v>0</v>
      </c>
      <c r="AN92" s="200">
        <v>133.82</v>
      </c>
      <c r="AO92">
        <v>0</v>
      </c>
      <c r="AP92" s="200">
        <v>117.66</v>
      </c>
      <c r="AQ92" s="200">
        <v>38.14</v>
      </c>
      <c r="AR92" s="200">
        <v>0</v>
      </c>
      <c r="AS92" s="200">
        <v>0</v>
      </c>
      <c r="AT92">
        <v>0</v>
      </c>
      <c r="AU92">
        <v>0</v>
      </c>
      <c r="AV92" s="200">
        <v>0</v>
      </c>
      <c r="AW92" s="200">
        <v>0</v>
      </c>
      <c r="AX92" s="200">
        <v>0</v>
      </c>
      <c r="AY92" s="200">
        <v>0</v>
      </c>
      <c r="AZ92" s="200">
        <v>0</v>
      </c>
      <c r="BA92" s="200">
        <v>0</v>
      </c>
      <c r="BB92" s="200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0">
        <v>0</v>
      </c>
      <c r="C93" s="200">
        <v>0</v>
      </c>
      <c r="D93" s="200">
        <v>0</v>
      </c>
      <c r="E93" s="200">
        <v>0</v>
      </c>
      <c r="F93" s="200">
        <v>0</v>
      </c>
      <c r="G93" s="200">
        <v>0</v>
      </c>
      <c r="H93" s="200">
        <v>0</v>
      </c>
      <c r="I93" s="200">
        <v>0</v>
      </c>
      <c r="J93" s="200">
        <v>0</v>
      </c>
      <c r="K93" s="200">
        <v>274.33999999999997</v>
      </c>
      <c r="L93" s="200">
        <v>6.05</v>
      </c>
      <c r="M93" s="200">
        <v>61.39</v>
      </c>
      <c r="N93" s="200">
        <v>49.94</v>
      </c>
      <c r="O93" s="200">
        <v>35.270000000000003</v>
      </c>
      <c r="P93" s="200">
        <v>23.89</v>
      </c>
      <c r="Q93" s="200">
        <v>4.74</v>
      </c>
      <c r="R93" s="200">
        <v>17.920000000000002</v>
      </c>
      <c r="S93" s="200">
        <v>11.15</v>
      </c>
      <c r="T93" s="200">
        <v>0</v>
      </c>
      <c r="U93" s="200">
        <v>59.79</v>
      </c>
      <c r="V93" s="200">
        <v>8.76</v>
      </c>
      <c r="W93" s="200">
        <v>19.62</v>
      </c>
      <c r="X93" s="200">
        <v>62.37</v>
      </c>
      <c r="Y93" s="200">
        <v>0</v>
      </c>
      <c r="Z93">
        <v>0</v>
      </c>
      <c r="AA93" s="200">
        <v>15.73</v>
      </c>
      <c r="AB93" s="200">
        <v>0</v>
      </c>
      <c r="AC93" s="200">
        <v>0</v>
      </c>
      <c r="AD93" s="200">
        <v>0</v>
      </c>
      <c r="AE93" s="200">
        <v>0</v>
      </c>
      <c r="AF93" s="200">
        <v>0</v>
      </c>
      <c r="AG93" s="200">
        <v>0</v>
      </c>
      <c r="AH93" s="200">
        <v>0</v>
      </c>
      <c r="AI93" s="200">
        <v>132.16</v>
      </c>
      <c r="AJ93" s="200">
        <v>0</v>
      </c>
      <c r="AK93" s="200">
        <v>0</v>
      </c>
      <c r="AL93" s="200">
        <v>0</v>
      </c>
      <c r="AM93" s="200">
        <v>140</v>
      </c>
      <c r="AN93" s="200">
        <v>0</v>
      </c>
      <c r="AO93">
        <v>0</v>
      </c>
      <c r="AP93" s="200">
        <v>117.66</v>
      </c>
      <c r="AQ93" s="200">
        <v>38.14</v>
      </c>
      <c r="AR93" s="200">
        <v>0</v>
      </c>
      <c r="AS93" s="200">
        <v>0</v>
      </c>
      <c r="AT93">
        <v>0</v>
      </c>
      <c r="AU93">
        <v>0</v>
      </c>
      <c r="AV93" s="200">
        <v>0</v>
      </c>
      <c r="AW93" s="200">
        <v>0</v>
      </c>
      <c r="AX93" s="200">
        <v>0</v>
      </c>
      <c r="AY93" s="200">
        <v>0</v>
      </c>
      <c r="AZ93" s="200">
        <v>0</v>
      </c>
      <c r="BA93" s="200">
        <v>0</v>
      </c>
      <c r="BB93" s="200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0">
        <v>0</v>
      </c>
      <c r="C94" s="200">
        <v>0</v>
      </c>
      <c r="D94" s="200">
        <v>0</v>
      </c>
      <c r="E94" s="200">
        <v>0</v>
      </c>
      <c r="F94" s="200">
        <v>0</v>
      </c>
      <c r="G94" s="200">
        <v>0</v>
      </c>
      <c r="H94" s="200">
        <v>0</v>
      </c>
      <c r="I94" s="200">
        <v>0</v>
      </c>
      <c r="J94" s="200">
        <v>0</v>
      </c>
      <c r="K94" s="200">
        <v>274.33999999999997</v>
      </c>
      <c r="L94" s="200">
        <v>6.05</v>
      </c>
      <c r="M94" s="200">
        <v>61.39</v>
      </c>
      <c r="N94" s="200">
        <v>49.94</v>
      </c>
      <c r="O94" s="200">
        <v>35.270000000000003</v>
      </c>
      <c r="P94" s="200">
        <v>23.89</v>
      </c>
      <c r="Q94" s="200">
        <v>4.6100000000000003</v>
      </c>
      <c r="R94" s="200">
        <v>17.920000000000002</v>
      </c>
      <c r="S94" s="200">
        <v>11.15</v>
      </c>
      <c r="T94" s="200">
        <v>0</v>
      </c>
      <c r="U94" s="200">
        <v>59.79</v>
      </c>
      <c r="V94" s="200">
        <v>8.76</v>
      </c>
      <c r="W94" s="200">
        <v>19.62</v>
      </c>
      <c r="X94" s="200">
        <v>62.37</v>
      </c>
      <c r="Y94" s="200">
        <v>0</v>
      </c>
      <c r="Z94">
        <v>0</v>
      </c>
      <c r="AA94" s="200">
        <v>15.73</v>
      </c>
      <c r="AB94" s="200">
        <v>0</v>
      </c>
      <c r="AC94" s="200">
        <v>0</v>
      </c>
      <c r="AD94" s="200">
        <v>0</v>
      </c>
      <c r="AE94" s="200">
        <v>0</v>
      </c>
      <c r="AF94" s="200">
        <v>0</v>
      </c>
      <c r="AG94" s="200">
        <v>0</v>
      </c>
      <c r="AH94" s="200">
        <v>0</v>
      </c>
      <c r="AI94" s="200">
        <v>132.16</v>
      </c>
      <c r="AJ94" s="200">
        <v>0</v>
      </c>
      <c r="AK94" s="200">
        <v>0</v>
      </c>
      <c r="AL94" s="200">
        <v>0</v>
      </c>
      <c r="AM94" s="200">
        <v>140</v>
      </c>
      <c r="AN94" s="200">
        <v>0</v>
      </c>
      <c r="AO94">
        <v>0</v>
      </c>
      <c r="AP94" s="200">
        <v>117.66</v>
      </c>
      <c r="AQ94" s="200">
        <v>38.14</v>
      </c>
      <c r="AR94" s="200">
        <v>0</v>
      </c>
      <c r="AS94" s="200">
        <v>0</v>
      </c>
      <c r="AT94">
        <v>0</v>
      </c>
      <c r="AU94">
        <v>0</v>
      </c>
      <c r="AV94" s="200">
        <v>0</v>
      </c>
      <c r="AW94" s="200">
        <v>0</v>
      </c>
      <c r="AX94" s="200">
        <v>0</v>
      </c>
      <c r="AY94" s="200">
        <v>0</v>
      </c>
      <c r="AZ94" s="200">
        <v>0</v>
      </c>
      <c r="BA94" s="200">
        <v>0</v>
      </c>
      <c r="BB94" s="200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0">
        <v>0</v>
      </c>
      <c r="C95" s="200">
        <v>0</v>
      </c>
      <c r="D95" s="200">
        <v>0</v>
      </c>
      <c r="E95" s="200">
        <v>0</v>
      </c>
      <c r="F95" s="200">
        <v>0</v>
      </c>
      <c r="G95" s="200">
        <v>0</v>
      </c>
      <c r="H95" s="200">
        <v>0</v>
      </c>
      <c r="I95" s="200">
        <v>0</v>
      </c>
      <c r="J95" s="200">
        <v>0</v>
      </c>
      <c r="K95" s="200">
        <v>274.33999999999997</v>
      </c>
      <c r="L95" s="200">
        <v>3.38</v>
      </c>
      <c r="M95" s="200">
        <v>61.39</v>
      </c>
      <c r="N95" s="200">
        <v>49.94</v>
      </c>
      <c r="O95" s="200">
        <v>35.270000000000003</v>
      </c>
      <c r="P95" s="200">
        <v>23.89</v>
      </c>
      <c r="Q95" s="200">
        <v>3.37</v>
      </c>
      <c r="R95" s="200">
        <v>11.55</v>
      </c>
      <c r="S95" s="200">
        <v>6.85</v>
      </c>
      <c r="T95" s="200">
        <v>0</v>
      </c>
      <c r="U95" s="200">
        <v>59.79</v>
      </c>
      <c r="V95" s="200">
        <v>4.8099999999999996</v>
      </c>
      <c r="W95" s="200">
        <v>19.62</v>
      </c>
      <c r="X95" s="200">
        <v>62.37</v>
      </c>
      <c r="Y95" s="200">
        <v>0</v>
      </c>
      <c r="Z95">
        <v>0</v>
      </c>
      <c r="AA95" s="200">
        <v>15.73</v>
      </c>
      <c r="AB95" s="200">
        <v>0</v>
      </c>
      <c r="AC95" s="200">
        <v>0</v>
      </c>
      <c r="AD95" s="200">
        <v>0</v>
      </c>
      <c r="AE95" s="200">
        <v>0</v>
      </c>
      <c r="AF95" s="200">
        <v>0</v>
      </c>
      <c r="AG95" s="200">
        <v>0</v>
      </c>
      <c r="AH95" s="200">
        <v>0</v>
      </c>
      <c r="AI95" s="200">
        <v>132.16</v>
      </c>
      <c r="AJ95" s="200">
        <v>0</v>
      </c>
      <c r="AK95" s="200">
        <v>0</v>
      </c>
      <c r="AL95" s="200">
        <v>0</v>
      </c>
      <c r="AM95" s="200">
        <v>140</v>
      </c>
      <c r="AN95" s="200">
        <v>0</v>
      </c>
      <c r="AO95">
        <v>0</v>
      </c>
      <c r="AP95" s="200">
        <v>57.75</v>
      </c>
      <c r="AQ95" s="200">
        <v>14.44</v>
      </c>
      <c r="AR95" s="200">
        <v>0</v>
      </c>
      <c r="AS95" s="200">
        <v>0</v>
      </c>
      <c r="AT95">
        <v>0</v>
      </c>
      <c r="AU95">
        <v>0</v>
      </c>
      <c r="AV95" s="200">
        <v>0</v>
      </c>
      <c r="AW95" s="200">
        <v>0</v>
      </c>
      <c r="AX95" s="200">
        <v>0</v>
      </c>
      <c r="AY95" s="200">
        <v>0</v>
      </c>
      <c r="AZ95" s="200">
        <v>0</v>
      </c>
      <c r="BA95" s="200">
        <v>0</v>
      </c>
      <c r="BB95" s="200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0">
        <v>0</v>
      </c>
      <c r="C96" s="200">
        <v>0</v>
      </c>
      <c r="D96" s="200">
        <v>0</v>
      </c>
      <c r="E96" s="200">
        <v>0</v>
      </c>
      <c r="F96" s="200">
        <v>0</v>
      </c>
      <c r="G96" s="200">
        <v>0</v>
      </c>
      <c r="H96" s="200">
        <v>0</v>
      </c>
      <c r="I96" s="200">
        <v>0</v>
      </c>
      <c r="J96" s="200">
        <v>0</v>
      </c>
      <c r="K96" s="200">
        <v>274.33999999999997</v>
      </c>
      <c r="L96" s="200">
        <v>3.38</v>
      </c>
      <c r="M96" s="200">
        <v>61.39</v>
      </c>
      <c r="N96" s="200">
        <v>49.94</v>
      </c>
      <c r="O96" s="200">
        <v>35.270000000000003</v>
      </c>
      <c r="P96" s="200">
        <v>23.89</v>
      </c>
      <c r="Q96" s="200">
        <v>3.37</v>
      </c>
      <c r="R96" s="200">
        <v>11.55</v>
      </c>
      <c r="S96" s="200">
        <v>6.74</v>
      </c>
      <c r="T96" s="200">
        <v>0</v>
      </c>
      <c r="U96" s="200">
        <v>59.79</v>
      </c>
      <c r="V96" s="200">
        <v>4.8099999999999996</v>
      </c>
      <c r="W96" s="200">
        <v>19.62</v>
      </c>
      <c r="X96" s="200">
        <v>62.37</v>
      </c>
      <c r="Y96" s="200">
        <v>0</v>
      </c>
      <c r="Z96">
        <v>0</v>
      </c>
      <c r="AA96" s="200">
        <v>15.73</v>
      </c>
      <c r="AB96" s="200">
        <v>0</v>
      </c>
      <c r="AC96" s="200">
        <v>0</v>
      </c>
      <c r="AD96" s="200">
        <v>0</v>
      </c>
      <c r="AE96" s="200">
        <v>0</v>
      </c>
      <c r="AF96" s="200">
        <v>0</v>
      </c>
      <c r="AG96" s="200">
        <v>0</v>
      </c>
      <c r="AH96" s="200">
        <v>0</v>
      </c>
      <c r="AI96" s="200">
        <v>132.16</v>
      </c>
      <c r="AJ96" s="200">
        <v>0</v>
      </c>
      <c r="AK96" s="200">
        <v>0</v>
      </c>
      <c r="AL96" s="200">
        <v>0</v>
      </c>
      <c r="AM96" s="200">
        <v>140</v>
      </c>
      <c r="AN96" s="200">
        <v>0</v>
      </c>
      <c r="AO96">
        <v>0</v>
      </c>
      <c r="AP96" s="200">
        <v>57.75</v>
      </c>
      <c r="AQ96" s="200">
        <v>14.44</v>
      </c>
      <c r="AR96" s="200">
        <v>0</v>
      </c>
      <c r="AS96" s="200">
        <v>0</v>
      </c>
      <c r="AT96">
        <v>0</v>
      </c>
      <c r="AU96">
        <v>0</v>
      </c>
      <c r="AV96" s="200">
        <v>0</v>
      </c>
      <c r="AW96" s="200">
        <v>0</v>
      </c>
      <c r="AX96" s="200">
        <v>0</v>
      </c>
      <c r="AY96" s="200">
        <v>0</v>
      </c>
      <c r="AZ96" s="200">
        <v>0</v>
      </c>
      <c r="BA96" s="200">
        <v>0</v>
      </c>
      <c r="BB96" s="200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0">
        <v>0</v>
      </c>
      <c r="C97" s="200">
        <v>0</v>
      </c>
      <c r="D97" s="200">
        <v>0</v>
      </c>
      <c r="E97" s="200">
        <v>0</v>
      </c>
      <c r="F97" s="200">
        <v>0</v>
      </c>
      <c r="G97" s="200">
        <v>0</v>
      </c>
      <c r="H97" s="200">
        <v>0</v>
      </c>
      <c r="I97" s="200">
        <v>0</v>
      </c>
      <c r="J97" s="200">
        <v>0</v>
      </c>
      <c r="K97" s="200">
        <v>274.33999999999997</v>
      </c>
      <c r="L97" s="200">
        <v>3.38</v>
      </c>
      <c r="M97" s="200">
        <v>61.39</v>
      </c>
      <c r="N97" s="200">
        <v>49.94</v>
      </c>
      <c r="O97" s="200">
        <v>35.270000000000003</v>
      </c>
      <c r="P97" s="200">
        <v>23.89</v>
      </c>
      <c r="Q97" s="200">
        <v>3.37</v>
      </c>
      <c r="R97" s="200">
        <v>11.55</v>
      </c>
      <c r="S97" s="200">
        <v>6.74</v>
      </c>
      <c r="T97" s="200">
        <v>0</v>
      </c>
      <c r="U97" s="200">
        <v>59.79</v>
      </c>
      <c r="V97" s="200">
        <v>4.8099999999999996</v>
      </c>
      <c r="W97" s="200">
        <v>19.62</v>
      </c>
      <c r="X97" s="200">
        <v>62.37</v>
      </c>
      <c r="Y97" s="200">
        <v>0</v>
      </c>
      <c r="Z97">
        <v>0</v>
      </c>
      <c r="AA97" s="200">
        <v>15.73</v>
      </c>
      <c r="AB97" s="200">
        <v>0</v>
      </c>
      <c r="AC97" s="200">
        <v>0</v>
      </c>
      <c r="AD97" s="200">
        <v>0</v>
      </c>
      <c r="AE97" s="200">
        <v>0</v>
      </c>
      <c r="AF97" s="200">
        <v>0</v>
      </c>
      <c r="AG97" s="200">
        <v>0</v>
      </c>
      <c r="AH97" s="200">
        <v>0</v>
      </c>
      <c r="AI97" s="200">
        <v>134.61000000000001</v>
      </c>
      <c r="AJ97" s="200">
        <v>0</v>
      </c>
      <c r="AK97" s="200">
        <v>0</v>
      </c>
      <c r="AL97" s="200">
        <v>0</v>
      </c>
      <c r="AM97" s="200">
        <v>140</v>
      </c>
      <c r="AN97" s="200">
        <v>0</v>
      </c>
      <c r="AO97">
        <v>0</v>
      </c>
      <c r="AP97" s="200">
        <v>57.75</v>
      </c>
      <c r="AQ97" s="200">
        <v>14.44</v>
      </c>
      <c r="AR97" s="200">
        <v>0</v>
      </c>
      <c r="AS97" s="200">
        <v>0</v>
      </c>
      <c r="AT97">
        <v>0</v>
      </c>
      <c r="AU97">
        <v>0</v>
      </c>
      <c r="AV97" s="200">
        <v>0</v>
      </c>
      <c r="AW97" s="200">
        <v>0</v>
      </c>
      <c r="AX97" s="200">
        <v>0</v>
      </c>
      <c r="AY97" s="200">
        <v>0</v>
      </c>
      <c r="AZ97" s="200">
        <v>0</v>
      </c>
      <c r="BA97" s="200">
        <v>0</v>
      </c>
      <c r="BB97" s="200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0">
        <v>0</v>
      </c>
      <c r="C98" s="200">
        <v>0</v>
      </c>
      <c r="D98" s="200">
        <v>0</v>
      </c>
      <c r="E98" s="200">
        <v>0</v>
      </c>
      <c r="F98" s="200">
        <v>0</v>
      </c>
      <c r="G98" s="200">
        <v>0</v>
      </c>
      <c r="H98" s="200">
        <v>0</v>
      </c>
      <c r="I98" s="200">
        <v>0</v>
      </c>
      <c r="J98" s="200">
        <v>0</v>
      </c>
      <c r="K98" s="200">
        <v>274.33999999999997</v>
      </c>
      <c r="L98" s="200">
        <v>3.38</v>
      </c>
      <c r="M98" s="200">
        <v>61.39</v>
      </c>
      <c r="N98" s="200">
        <v>49.94</v>
      </c>
      <c r="O98" s="200">
        <v>35.270000000000003</v>
      </c>
      <c r="P98" s="200">
        <v>23.89</v>
      </c>
      <c r="Q98" s="200">
        <v>3.37</v>
      </c>
      <c r="R98" s="200">
        <v>11.55</v>
      </c>
      <c r="S98" s="200">
        <v>6.74</v>
      </c>
      <c r="T98" s="200">
        <v>0</v>
      </c>
      <c r="U98" s="200">
        <v>59.79</v>
      </c>
      <c r="V98" s="200">
        <v>4.8099999999999996</v>
      </c>
      <c r="W98" s="200">
        <v>19.62</v>
      </c>
      <c r="X98" s="200">
        <v>62.37</v>
      </c>
      <c r="Y98" s="200">
        <v>0</v>
      </c>
      <c r="Z98">
        <v>0</v>
      </c>
      <c r="AA98" s="200">
        <v>15.73</v>
      </c>
      <c r="AB98" s="200">
        <v>0</v>
      </c>
      <c r="AC98" s="200">
        <v>0</v>
      </c>
      <c r="AD98" s="200">
        <v>0</v>
      </c>
      <c r="AE98" s="200">
        <v>0</v>
      </c>
      <c r="AF98" s="200">
        <v>0</v>
      </c>
      <c r="AG98" s="200">
        <v>0</v>
      </c>
      <c r="AH98" s="200">
        <v>0</v>
      </c>
      <c r="AI98" s="200">
        <v>134.61000000000001</v>
      </c>
      <c r="AJ98" s="200">
        <v>0</v>
      </c>
      <c r="AK98" s="200">
        <v>0</v>
      </c>
      <c r="AL98" s="200">
        <v>0</v>
      </c>
      <c r="AM98" s="200">
        <v>140</v>
      </c>
      <c r="AN98" s="200">
        <v>0</v>
      </c>
      <c r="AO98">
        <v>0</v>
      </c>
      <c r="AP98" s="200">
        <v>57.75</v>
      </c>
      <c r="AQ98" s="200">
        <v>14.44</v>
      </c>
      <c r="AR98" s="200">
        <v>0</v>
      </c>
      <c r="AS98" s="200">
        <v>0</v>
      </c>
      <c r="AT98">
        <v>0</v>
      </c>
      <c r="AU98">
        <v>0</v>
      </c>
      <c r="AV98" s="200">
        <v>0</v>
      </c>
      <c r="AW98" s="200">
        <v>0</v>
      </c>
      <c r="AX98" s="200">
        <v>0</v>
      </c>
      <c r="AY98" s="200">
        <v>0</v>
      </c>
      <c r="AZ98" s="200">
        <v>0</v>
      </c>
      <c r="BA98" s="200">
        <v>0</v>
      </c>
      <c r="BB98" s="200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9.2175824999999918</v>
      </c>
      <c r="L99">
        <f t="shared" si="0"/>
        <v>0.12413750000000011</v>
      </c>
      <c r="M99">
        <f t="shared" si="0"/>
        <v>1.3279350000000008</v>
      </c>
      <c r="N99">
        <f t="shared" si="0"/>
        <v>1.0879950000000003</v>
      </c>
      <c r="O99">
        <f t="shared" si="0"/>
        <v>0.76741499999999974</v>
      </c>
      <c r="P99">
        <f t="shared" si="0"/>
        <v>0.57336000000000054</v>
      </c>
      <c r="Q99">
        <f t="shared" si="0"/>
        <v>8.0105000000000107E-2</v>
      </c>
      <c r="R99">
        <f t="shared" si="0"/>
        <v>0.38878250000000025</v>
      </c>
      <c r="S99">
        <f t="shared" si="0"/>
        <v>0.23288999999999985</v>
      </c>
      <c r="T99">
        <f t="shared" si="0"/>
        <v>0</v>
      </c>
      <c r="U99">
        <f t="shared" si="0"/>
        <v>1.4349599999999993</v>
      </c>
      <c r="V99">
        <f t="shared" si="0"/>
        <v>0.18555249999999981</v>
      </c>
      <c r="W99">
        <f t="shared" si="0"/>
        <v>0.42851249999999907</v>
      </c>
      <c r="X99">
        <f t="shared" si="0"/>
        <v>1.357684999999998</v>
      </c>
      <c r="Y99">
        <f t="shared" si="0"/>
        <v>0</v>
      </c>
      <c r="Z99">
        <f t="shared" si="0"/>
        <v>0</v>
      </c>
      <c r="AA99">
        <f t="shared" si="0"/>
        <v>0.3578575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2.6719824999999986</v>
      </c>
      <c r="AJ99">
        <f t="shared" si="0"/>
        <v>0.14318000000000003</v>
      </c>
      <c r="AK99">
        <f t="shared" si="0"/>
        <v>0</v>
      </c>
      <c r="AL99">
        <f t="shared" si="0"/>
        <v>0</v>
      </c>
      <c r="AM99">
        <f t="shared" si="0"/>
        <v>3.4619724999999995</v>
      </c>
      <c r="AN99">
        <f t="shared" si="0"/>
        <v>0.26763999999999993</v>
      </c>
      <c r="AO99">
        <f t="shared" si="0"/>
        <v>0</v>
      </c>
      <c r="AP99">
        <f t="shared" si="0"/>
        <v>2.1950424999999991</v>
      </c>
      <c r="AQ99">
        <f t="shared" ref="AQ99:AT99" si="1">SUM(AQ3:AQ98)/4000</f>
        <v>0.77479500000000001</v>
      </c>
      <c r="AR99">
        <f t="shared" si="1"/>
        <v>0.46163500000000002</v>
      </c>
      <c r="AS99">
        <f t="shared" si="1"/>
        <v>0</v>
      </c>
      <c r="AT99">
        <f t="shared" si="1"/>
        <v>0</v>
      </c>
      <c r="AU99">
        <f t="shared" ref="AU99:CR99" si="2">SUM(AU3:AU98)/4000</f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si="2"/>
        <v>0</v>
      </c>
      <c r="BP99">
        <f t="shared" si="2"/>
        <v>0</v>
      </c>
      <c r="BQ99">
        <f t="shared" si="2"/>
        <v>0</v>
      </c>
      <c r="BR99">
        <f t="shared" si="2"/>
        <v>0</v>
      </c>
      <c r="BS99">
        <f t="shared" si="2"/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19"/>
    </row>
    <row r="3" spans="1:96">
      <c r="A3" t="s">
        <v>45</v>
      </c>
      <c r="B3" s="200">
        <v>0</v>
      </c>
      <c r="C3" s="200">
        <v>0</v>
      </c>
      <c r="D3" s="200">
        <v>0</v>
      </c>
      <c r="E3" s="200">
        <v>0</v>
      </c>
      <c r="F3" s="200">
        <v>0</v>
      </c>
      <c r="G3" s="200">
        <v>0</v>
      </c>
      <c r="H3" s="200">
        <v>0</v>
      </c>
      <c r="I3" s="200">
        <v>0</v>
      </c>
      <c r="J3" s="200">
        <v>0</v>
      </c>
      <c r="K3" s="200">
        <v>86.63</v>
      </c>
      <c r="L3" s="200">
        <v>23.1</v>
      </c>
      <c r="M3" s="200">
        <v>0</v>
      </c>
      <c r="N3" s="200">
        <v>28.88</v>
      </c>
      <c r="O3" s="200">
        <v>24.25</v>
      </c>
      <c r="P3" s="200">
        <v>59.91</v>
      </c>
      <c r="Q3" s="200">
        <v>2.67</v>
      </c>
      <c r="R3" s="200">
        <v>5.78</v>
      </c>
      <c r="S3" s="200">
        <v>3.85</v>
      </c>
      <c r="T3" s="200">
        <v>0</v>
      </c>
      <c r="U3" s="200">
        <v>318.58</v>
      </c>
      <c r="V3" s="200">
        <v>2.89</v>
      </c>
      <c r="W3" s="200">
        <v>6.74</v>
      </c>
      <c r="X3" s="200">
        <v>23.65</v>
      </c>
      <c r="Y3" s="200">
        <v>0</v>
      </c>
      <c r="Z3">
        <v>0</v>
      </c>
      <c r="AA3" s="200">
        <v>8.34</v>
      </c>
      <c r="AB3" s="200">
        <v>0</v>
      </c>
      <c r="AC3" s="200">
        <v>0</v>
      </c>
      <c r="AD3" s="200">
        <v>0</v>
      </c>
      <c r="AE3" s="200">
        <v>0</v>
      </c>
      <c r="AF3" s="200">
        <v>0</v>
      </c>
      <c r="AG3" s="200">
        <v>0</v>
      </c>
      <c r="AH3" s="200">
        <v>0</v>
      </c>
      <c r="AI3" s="200">
        <v>47.16</v>
      </c>
      <c r="AJ3" s="200">
        <v>0</v>
      </c>
      <c r="AK3" s="200">
        <v>0</v>
      </c>
      <c r="AL3" s="200">
        <v>0</v>
      </c>
      <c r="AM3" s="200">
        <v>0</v>
      </c>
      <c r="AN3" s="200">
        <v>0</v>
      </c>
      <c r="AO3">
        <v>0</v>
      </c>
      <c r="AP3" s="200">
        <v>33.69</v>
      </c>
      <c r="AQ3" s="200">
        <v>11.55</v>
      </c>
      <c r="AR3" s="200">
        <v>0</v>
      </c>
      <c r="AS3" s="200">
        <v>0</v>
      </c>
      <c r="AT3">
        <v>0</v>
      </c>
      <c r="AU3">
        <v>0</v>
      </c>
      <c r="AV3" s="200">
        <v>0</v>
      </c>
      <c r="AW3" s="200">
        <v>0</v>
      </c>
      <c r="AX3" s="200">
        <v>0</v>
      </c>
      <c r="AY3" s="200">
        <v>0</v>
      </c>
      <c r="AZ3" s="200">
        <v>0</v>
      </c>
      <c r="BA3" s="200">
        <v>0</v>
      </c>
      <c r="BB3" s="200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0">
        <v>0</v>
      </c>
      <c r="C4" s="200">
        <v>0</v>
      </c>
      <c r="D4" s="200">
        <v>0</v>
      </c>
      <c r="E4" s="200">
        <v>0</v>
      </c>
      <c r="F4" s="200">
        <v>0</v>
      </c>
      <c r="G4" s="200">
        <v>0</v>
      </c>
      <c r="H4" s="200">
        <v>0</v>
      </c>
      <c r="I4" s="200">
        <v>0</v>
      </c>
      <c r="J4" s="200">
        <v>0</v>
      </c>
      <c r="K4" s="200">
        <v>86.63</v>
      </c>
      <c r="L4" s="200">
        <v>23.1</v>
      </c>
      <c r="M4" s="200">
        <v>0</v>
      </c>
      <c r="N4" s="200">
        <v>28.88</v>
      </c>
      <c r="O4" s="200">
        <v>24.25</v>
      </c>
      <c r="P4" s="200">
        <v>59.91</v>
      </c>
      <c r="Q4" s="200">
        <v>2.67</v>
      </c>
      <c r="R4" s="200">
        <v>5.78</v>
      </c>
      <c r="S4" s="200">
        <v>3.85</v>
      </c>
      <c r="T4" s="200">
        <v>0</v>
      </c>
      <c r="U4" s="200">
        <v>318.58</v>
      </c>
      <c r="V4" s="200">
        <v>2.89</v>
      </c>
      <c r="W4" s="200">
        <v>6.74</v>
      </c>
      <c r="X4" s="200">
        <v>19.25</v>
      </c>
      <c r="Y4" s="200">
        <v>0</v>
      </c>
      <c r="Z4">
        <v>0</v>
      </c>
      <c r="AA4" s="200">
        <v>8.34</v>
      </c>
      <c r="AB4" s="200">
        <v>0</v>
      </c>
      <c r="AC4" s="200">
        <v>0</v>
      </c>
      <c r="AD4" s="200">
        <v>0</v>
      </c>
      <c r="AE4" s="200">
        <v>0</v>
      </c>
      <c r="AF4" s="200">
        <v>0</v>
      </c>
      <c r="AG4" s="200">
        <v>0</v>
      </c>
      <c r="AH4" s="200">
        <v>0</v>
      </c>
      <c r="AI4" s="200">
        <v>47.16</v>
      </c>
      <c r="AJ4" s="200">
        <v>0</v>
      </c>
      <c r="AK4" s="200">
        <v>0</v>
      </c>
      <c r="AL4" s="200">
        <v>0</v>
      </c>
      <c r="AM4" s="200">
        <v>0</v>
      </c>
      <c r="AN4" s="200">
        <v>0</v>
      </c>
      <c r="AO4">
        <v>0</v>
      </c>
      <c r="AP4" s="200">
        <v>33.69</v>
      </c>
      <c r="AQ4" s="200">
        <v>11.55</v>
      </c>
      <c r="AR4" s="200">
        <v>0</v>
      </c>
      <c r="AS4" s="200">
        <v>0</v>
      </c>
      <c r="AT4">
        <v>0</v>
      </c>
      <c r="AU4">
        <v>0</v>
      </c>
      <c r="AV4" s="200">
        <v>0</v>
      </c>
      <c r="AW4" s="200">
        <v>0</v>
      </c>
      <c r="AX4" s="200">
        <v>0</v>
      </c>
      <c r="AY4" s="200">
        <v>0</v>
      </c>
      <c r="AZ4" s="200">
        <v>0</v>
      </c>
      <c r="BA4" s="200">
        <v>0</v>
      </c>
      <c r="BB4" s="200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0">
        <v>0</v>
      </c>
      <c r="C5" s="200">
        <v>0</v>
      </c>
      <c r="D5" s="200">
        <v>0</v>
      </c>
      <c r="E5" s="200">
        <v>0</v>
      </c>
      <c r="F5" s="200">
        <v>0</v>
      </c>
      <c r="G5" s="200">
        <v>0</v>
      </c>
      <c r="H5" s="200">
        <v>0</v>
      </c>
      <c r="I5" s="200">
        <v>0</v>
      </c>
      <c r="J5" s="200">
        <v>0</v>
      </c>
      <c r="K5" s="200">
        <v>86.63</v>
      </c>
      <c r="L5" s="200">
        <v>23.1</v>
      </c>
      <c r="M5" s="200">
        <v>0</v>
      </c>
      <c r="N5" s="200">
        <v>28.88</v>
      </c>
      <c r="O5" s="200">
        <v>24.25</v>
      </c>
      <c r="P5" s="200">
        <v>59.91</v>
      </c>
      <c r="Q5" s="200">
        <v>2.67</v>
      </c>
      <c r="R5" s="200">
        <v>5.78</v>
      </c>
      <c r="S5" s="200">
        <v>3.85</v>
      </c>
      <c r="T5" s="200">
        <v>0</v>
      </c>
      <c r="U5" s="200">
        <v>318.58</v>
      </c>
      <c r="V5" s="200">
        <v>2.89</v>
      </c>
      <c r="W5" s="200">
        <v>6.74</v>
      </c>
      <c r="X5" s="200">
        <v>19.25</v>
      </c>
      <c r="Y5" s="200">
        <v>0</v>
      </c>
      <c r="Z5">
        <v>0</v>
      </c>
      <c r="AA5" s="200">
        <v>8.34</v>
      </c>
      <c r="AB5" s="200">
        <v>0</v>
      </c>
      <c r="AC5" s="200">
        <v>0</v>
      </c>
      <c r="AD5" s="200">
        <v>0</v>
      </c>
      <c r="AE5" s="200">
        <v>0</v>
      </c>
      <c r="AF5" s="200">
        <v>0</v>
      </c>
      <c r="AG5" s="200">
        <v>0</v>
      </c>
      <c r="AH5" s="200">
        <v>0</v>
      </c>
      <c r="AI5" s="200">
        <v>47.16</v>
      </c>
      <c r="AJ5" s="200">
        <v>0</v>
      </c>
      <c r="AK5" s="200">
        <v>0</v>
      </c>
      <c r="AL5" s="200">
        <v>0</v>
      </c>
      <c r="AM5" s="200">
        <v>0</v>
      </c>
      <c r="AN5" s="200">
        <v>0</v>
      </c>
      <c r="AO5">
        <v>0</v>
      </c>
      <c r="AP5" s="200">
        <v>33.69</v>
      </c>
      <c r="AQ5" s="200">
        <v>11.55</v>
      </c>
      <c r="AR5" s="200">
        <v>0</v>
      </c>
      <c r="AS5" s="200">
        <v>0</v>
      </c>
      <c r="AT5">
        <v>0</v>
      </c>
      <c r="AU5">
        <v>0</v>
      </c>
      <c r="AV5" s="200">
        <v>0</v>
      </c>
      <c r="AW5" s="200">
        <v>0</v>
      </c>
      <c r="AX5" s="200">
        <v>0</v>
      </c>
      <c r="AY5" s="200">
        <v>0</v>
      </c>
      <c r="AZ5" s="200">
        <v>0</v>
      </c>
      <c r="BA5" s="200">
        <v>0</v>
      </c>
      <c r="BB5" s="200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0">
        <v>0</v>
      </c>
      <c r="C6" s="200">
        <v>0</v>
      </c>
      <c r="D6" s="200">
        <v>0</v>
      </c>
      <c r="E6" s="200">
        <v>0</v>
      </c>
      <c r="F6" s="200">
        <v>0</v>
      </c>
      <c r="G6" s="200">
        <v>0</v>
      </c>
      <c r="H6" s="200">
        <v>0</v>
      </c>
      <c r="I6" s="200">
        <v>0</v>
      </c>
      <c r="J6" s="200">
        <v>0</v>
      </c>
      <c r="K6" s="200">
        <v>86.63</v>
      </c>
      <c r="L6" s="200">
        <v>23.1</v>
      </c>
      <c r="M6" s="200">
        <v>0</v>
      </c>
      <c r="N6" s="200">
        <v>28.88</v>
      </c>
      <c r="O6" s="200">
        <v>24.25</v>
      </c>
      <c r="P6" s="200">
        <v>59.91</v>
      </c>
      <c r="Q6" s="200">
        <v>2.67</v>
      </c>
      <c r="R6" s="200">
        <v>5.78</v>
      </c>
      <c r="S6" s="200">
        <v>3.85</v>
      </c>
      <c r="T6" s="200">
        <v>0</v>
      </c>
      <c r="U6" s="200">
        <v>318.58</v>
      </c>
      <c r="V6" s="200">
        <v>2.89</v>
      </c>
      <c r="W6" s="200">
        <v>6.74</v>
      </c>
      <c r="X6" s="200">
        <v>19.25</v>
      </c>
      <c r="Y6" s="200">
        <v>0</v>
      </c>
      <c r="Z6">
        <v>0</v>
      </c>
      <c r="AA6" s="200">
        <v>8.34</v>
      </c>
      <c r="AB6" s="200">
        <v>0</v>
      </c>
      <c r="AC6" s="200">
        <v>0</v>
      </c>
      <c r="AD6" s="200">
        <v>0</v>
      </c>
      <c r="AE6" s="200">
        <v>0</v>
      </c>
      <c r="AF6" s="200">
        <v>0</v>
      </c>
      <c r="AG6" s="200">
        <v>0</v>
      </c>
      <c r="AH6" s="200">
        <v>0</v>
      </c>
      <c r="AI6" s="200">
        <v>47.16</v>
      </c>
      <c r="AJ6" s="200">
        <v>0</v>
      </c>
      <c r="AK6" s="200">
        <v>0</v>
      </c>
      <c r="AL6" s="200">
        <v>0</v>
      </c>
      <c r="AM6" s="200">
        <v>0</v>
      </c>
      <c r="AN6" s="200">
        <v>0</v>
      </c>
      <c r="AO6">
        <v>0</v>
      </c>
      <c r="AP6" s="200">
        <v>33.69</v>
      </c>
      <c r="AQ6" s="200">
        <v>11.55</v>
      </c>
      <c r="AR6" s="200">
        <v>0</v>
      </c>
      <c r="AS6" s="200">
        <v>0</v>
      </c>
      <c r="AT6">
        <v>0</v>
      </c>
      <c r="AU6">
        <v>0</v>
      </c>
      <c r="AV6" s="200">
        <v>0</v>
      </c>
      <c r="AW6" s="200">
        <v>0</v>
      </c>
      <c r="AX6" s="200">
        <v>0</v>
      </c>
      <c r="AY6" s="200">
        <v>0</v>
      </c>
      <c r="AZ6" s="200">
        <v>0</v>
      </c>
      <c r="BA6" s="200">
        <v>0</v>
      </c>
      <c r="BB6" s="200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0">
        <v>0</v>
      </c>
      <c r="C7" s="200">
        <v>0</v>
      </c>
      <c r="D7" s="200">
        <v>0</v>
      </c>
      <c r="E7" s="200">
        <v>0</v>
      </c>
      <c r="F7" s="200">
        <v>0</v>
      </c>
      <c r="G7" s="200">
        <v>0</v>
      </c>
      <c r="H7" s="200">
        <v>0</v>
      </c>
      <c r="I7" s="200">
        <v>0</v>
      </c>
      <c r="J7" s="200">
        <v>0</v>
      </c>
      <c r="K7" s="200">
        <v>86.63</v>
      </c>
      <c r="L7" s="200">
        <v>23.1</v>
      </c>
      <c r="M7" s="200">
        <v>0</v>
      </c>
      <c r="N7" s="200">
        <v>28.88</v>
      </c>
      <c r="O7" s="200">
        <v>24.25</v>
      </c>
      <c r="P7" s="200">
        <v>59.91</v>
      </c>
      <c r="Q7" s="200">
        <v>2.67</v>
      </c>
      <c r="R7" s="200">
        <v>5.78</v>
      </c>
      <c r="S7" s="200">
        <v>3.85</v>
      </c>
      <c r="T7" s="200">
        <v>0</v>
      </c>
      <c r="U7" s="200">
        <v>318.58</v>
      </c>
      <c r="V7" s="200">
        <v>2.89</v>
      </c>
      <c r="W7" s="200">
        <v>6.74</v>
      </c>
      <c r="X7" s="200">
        <v>19.25</v>
      </c>
      <c r="Y7" s="200">
        <v>0</v>
      </c>
      <c r="Z7">
        <v>0</v>
      </c>
      <c r="AA7" s="200">
        <v>8.34</v>
      </c>
      <c r="AB7" s="200">
        <v>0</v>
      </c>
      <c r="AC7" s="200">
        <v>0</v>
      </c>
      <c r="AD7" s="200">
        <v>0</v>
      </c>
      <c r="AE7" s="200">
        <v>0</v>
      </c>
      <c r="AF7" s="200">
        <v>0</v>
      </c>
      <c r="AG7" s="200">
        <v>0</v>
      </c>
      <c r="AH7" s="200">
        <v>0</v>
      </c>
      <c r="AI7" s="200">
        <v>48.2</v>
      </c>
      <c r="AJ7" s="200">
        <v>0</v>
      </c>
      <c r="AK7" s="200">
        <v>0</v>
      </c>
      <c r="AL7" s="200">
        <v>0</v>
      </c>
      <c r="AM7" s="200">
        <v>0</v>
      </c>
      <c r="AN7" s="200">
        <v>0</v>
      </c>
      <c r="AO7">
        <v>0</v>
      </c>
      <c r="AP7" s="200">
        <v>21.88</v>
      </c>
      <c r="AQ7" s="200">
        <v>11.55</v>
      </c>
      <c r="AR7" s="200">
        <v>0</v>
      </c>
      <c r="AS7" s="200">
        <v>0</v>
      </c>
      <c r="AT7">
        <v>0</v>
      </c>
      <c r="AU7">
        <v>0</v>
      </c>
      <c r="AV7" s="200">
        <v>0</v>
      </c>
      <c r="AW7" s="200">
        <v>0</v>
      </c>
      <c r="AX7" s="200">
        <v>0</v>
      </c>
      <c r="AY7" s="200">
        <v>0</v>
      </c>
      <c r="AZ7" s="200">
        <v>0</v>
      </c>
      <c r="BA7" s="200">
        <v>0</v>
      </c>
      <c r="BB7" s="200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0">
        <v>0</v>
      </c>
      <c r="C8" s="200">
        <v>0</v>
      </c>
      <c r="D8" s="200">
        <v>0</v>
      </c>
      <c r="E8" s="200">
        <v>0</v>
      </c>
      <c r="F8" s="200">
        <v>0</v>
      </c>
      <c r="G8" s="200">
        <v>0</v>
      </c>
      <c r="H8" s="200">
        <v>0</v>
      </c>
      <c r="I8" s="200">
        <v>0</v>
      </c>
      <c r="J8" s="200">
        <v>0</v>
      </c>
      <c r="K8" s="200">
        <v>86.63</v>
      </c>
      <c r="L8" s="200">
        <v>23.1</v>
      </c>
      <c r="M8" s="200">
        <v>0</v>
      </c>
      <c r="N8" s="200">
        <v>28.88</v>
      </c>
      <c r="O8" s="200">
        <v>24.25</v>
      </c>
      <c r="P8" s="200">
        <v>59.91</v>
      </c>
      <c r="Q8" s="200">
        <v>2.67</v>
      </c>
      <c r="R8" s="200">
        <v>5.78</v>
      </c>
      <c r="S8" s="200">
        <v>3.85</v>
      </c>
      <c r="T8" s="200">
        <v>0</v>
      </c>
      <c r="U8" s="200">
        <v>318.58</v>
      </c>
      <c r="V8" s="200">
        <v>2.89</v>
      </c>
      <c r="W8" s="200">
        <v>6.74</v>
      </c>
      <c r="X8" s="200">
        <v>19.25</v>
      </c>
      <c r="Y8" s="200">
        <v>0</v>
      </c>
      <c r="Z8">
        <v>0</v>
      </c>
      <c r="AA8" s="200">
        <v>8.34</v>
      </c>
      <c r="AB8" s="200">
        <v>0</v>
      </c>
      <c r="AC8" s="200">
        <v>0</v>
      </c>
      <c r="AD8" s="200">
        <v>0</v>
      </c>
      <c r="AE8" s="200">
        <v>0</v>
      </c>
      <c r="AF8" s="200">
        <v>0</v>
      </c>
      <c r="AG8" s="200">
        <v>0</v>
      </c>
      <c r="AH8" s="200">
        <v>0</v>
      </c>
      <c r="AI8" s="200">
        <v>48.2</v>
      </c>
      <c r="AJ8" s="200">
        <v>0</v>
      </c>
      <c r="AK8" s="200">
        <v>0</v>
      </c>
      <c r="AL8" s="200">
        <v>0</v>
      </c>
      <c r="AM8" s="200">
        <v>0</v>
      </c>
      <c r="AN8" s="200">
        <v>0</v>
      </c>
      <c r="AO8">
        <v>0</v>
      </c>
      <c r="AP8" s="200">
        <v>16.600000000000001</v>
      </c>
      <c r="AQ8" s="200">
        <v>11.55</v>
      </c>
      <c r="AR8" s="200">
        <v>0</v>
      </c>
      <c r="AS8" s="200">
        <v>0</v>
      </c>
      <c r="AT8">
        <v>0</v>
      </c>
      <c r="AU8">
        <v>0</v>
      </c>
      <c r="AV8" s="200">
        <v>0</v>
      </c>
      <c r="AW8" s="200">
        <v>0</v>
      </c>
      <c r="AX8" s="200">
        <v>0</v>
      </c>
      <c r="AY8" s="200">
        <v>0</v>
      </c>
      <c r="AZ8" s="200">
        <v>0</v>
      </c>
      <c r="BA8" s="200">
        <v>0</v>
      </c>
      <c r="BB8" s="200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0">
        <v>0</v>
      </c>
      <c r="C9" s="200">
        <v>0</v>
      </c>
      <c r="D9" s="200">
        <v>0</v>
      </c>
      <c r="E9" s="200">
        <v>0</v>
      </c>
      <c r="F9" s="200">
        <v>0</v>
      </c>
      <c r="G9" s="200">
        <v>0</v>
      </c>
      <c r="H9" s="200">
        <v>0</v>
      </c>
      <c r="I9" s="200">
        <v>0</v>
      </c>
      <c r="J9" s="200">
        <v>0</v>
      </c>
      <c r="K9" s="200">
        <v>86.63</v>
      </c>
      <c r="L9" s="200">
        <v>23.1</v>
      </c>
      <c r="M9" s="200">
        <v>0</v>
      </c>
      <c r="N9" s="200">
        <v>28.88</v>
      </c>
      <c r="O9" s="200">
        <v>24.25</v>
      </c>
      <c r="P9" s="200">
        <v>59.91</v>
      </c>
      <c r="Q9" s="200">
        <v>2.67</v>
      </c>
      <c r="R9" s="200">
        <v>5.78</v>
      </c>
      <c r="S9" s="200">
        <v>3.85</v>
      </c>
      <c r="T9" s="200">
        <v>0</v>
      </c>
      <c r="U9" s="200">
        <v>318.58</v>
      </c>
      <c r="V9" s="200">
        <v>2.89</v>
      </c>
      <c r="W9" s="200">
        <v>6.74</v>
      </c>
      <c r="X9" s="200">
        <v>19.25</v>
      </c>
      <c r="Y9" s="200">
        <v>0</v>
      </c>
      <c r="Z9">
        <v>0</v>
      </c>
      <c r="AA9" s="200">
        <v>8.34</v>
      </c>
      <c r="AB9" s="200">
        <v>0</v>
      </c>
      <c r="AC9" s="200">
        <v>0</v>
      </c>
      <c r="AD9" s="200">
        <v>0</v>
      </c>
      <c r="AE9" s="200">
        <v>0</v>
      </c>
      <c r="AF9" s="200">
        <v>0</v>
      </c>
      <c r="AG9" s="200">
        <v>0</v>
      </c>
      <c r="AH9" s="200">
        <v>0</v>
      </c>
      <c r="AI9" s="200">
        <v>48.2</v>
      </c>
      <c r="AJ9" s="200">
        <v>0</v>
      </c>
      <c r="AK9" s="200">
        <v>0</v>
      </c>
      <c r="AL9" s="200">
        <v>0</v>
      </c>
      <c r="AM9" s="200">
        <v>0</v>
      </c>
      <c r="AN9" s="200">
        <v>0</v>
      </c>
      <c r="AO9">
        <v>0</v>
      </c>
      <c r="AP9" s="200">
        <v>16.600000000000001</v>
      </c>
      <c r="AQ9" s="200">
        <v>11.55</v>
      </c>
      <c r="AR9" s="200">
        <v>0</v>
      </c>
      <c r="AS9" s="200">
        <v>0</v>
      </c>
      <c r="AT9">
        <v>0</v>
      </c>
      <c r="AU9">
        <v>0</v>
      </c>
      <c r="AV9" s="200">
        <v>0</v>
      </c>
      <c r="AW9" s="200">
        <v>0</v>
      </c>
      <c r="AX9" s="200">
        <v>0</v>
      </c>
      <c r="AY9" s="200">
        <v>0</v>
      </c>
      <c r="AZ9" s="200">
        <v>0</v>
      </c>
      <c r="BA9" s="200">
        <v>0</v>
      </c>
      <c r="BB9" s="200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0">
        <v>0</v>
      </c>
      <c r="C10" s="200">
        <v>0</v>
      </c>
      <c r="D10" s="200">
        <v>0</v>
      </c>
      <c r="E10" s="200">
        <v>0</v>
      </c>
      <c r="F10" s="200">
        <v>0</v>
      </c>
      <c r="G10" s="200">
        <v>0</v>
      </c>
      <c r="H10" s="200">
        <v>0</v>
      </c>
      <c r="I10" s="200">
        <v>0</v>
      </c>
      <c r="J10" s="200">
        <v>0</v>
      </c>
      <c r="K10" s="200">
        <v>86.63</v>
      </c>
      <c r="L10" s="200">
        <v>23.1</v>
      </c>
      <c r="M10" s="200">
        <v>0</v>
      </c>
      <c r="N10" s="200">
        <v>28.88</v>
      </c>
      <c r="O10" s="200">
        <v>24.25</v>
      </c>
      <c r="P10" s="200">
        <v>59.91</v>
      </c>
      <c r="Q10" s="200">
        <v>2.67</v>
      </c>
      <c r="R10" s="200">
        <v>5.78</v>
      </c>
      <c r="S10" s="200">
        <v>3.85</v>
      </c>
      <c r="T10" s="200">
        <v>0</v>
      </c>
      <c r="U10" s="200">
        <v>318.58</v>
      </c>
      <c r="V10" s="200">
        <v>2.89</v>
      </c>
      <c r="W10" s="200">
        <v>6.74</v>
      </c>
      <c r="X10" s="200">
        <v>19.25</v>
      </c>
      <c r="Y10" s="200">
        <v>0</v>
      </c>
      <c r="Z10">
        <v>0</v>
      </c>
      <c r="AA10" s="200">
        <v>8.34</v>
      </c>
      <c r="AB10" s="200">
        <v>0</v>
      </c>
      <c r="AC10" s="200">
        <v>0</v>
      </c>
      <c r="AD10" s="200">
        <v>0</v>
      </c>
      <c r="AE10" s="200">
        <v>0</v>
      </c>
      <c r="AF10" s="200">
        <v>0</v>
      </c>
      <c r="AG10" s="200">
        <v>0</v>
      </c>
      <c r="AH10" s="200">
        <v>0</v>
      </c>
      <c r="AI10" s="200">
        <v>48.2</v>
      </c>
      <c r="AJ10" s="200">
        <v>0</v>
      </c>
      <c r="AK10" s="200">
        <v>0</v>
      </c>
      <c r="AL10" s="200">
        <v>0</v>
      </c>
      <c r="AM10" s="200">
        <v>0</v>
      </c>
      <c r="AN10" s="200">
        <v>0</v>
      </c>
      <c r="AO10">
        <v>0</v>
      </c>
      <c r="AP10" s="200">
        <v>16.600000000000001</v>
      </c>
      <c r="AQ10" s="200">
        <v>11.55</v>
      </c>
      <c r="AR10" s="200">
        <v>0</v>
      </c>
      <c r="AS10" s="200">
        <v>0</v>
      </c>
      <c r="AT10">
        <v>0</v>
      </c>
      <c r="AU10">
        <v>0</v>
      </c>
      <c r="AV10" s="200">
        <v>0</v>
      </c>
      <c r="AW10" s="200">
        <v>0</v>
      </c>
      <c r="AX10" s="200">
        <v>0</v>
      </c>
      <c r="AY10" s="200">
        <v>0</v>
      </c>
      <c r="AZ10" s="200">
        <v>0</v>
      </c>
      <c r="BA10" s="200">
        <v>0</v>
      </c>
      <c r="BB10" s="20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0">
        <v>0</v>
      </c>
      <c r="C11" s="200">
        <v>0</v>
      </c>
      <c r="D11" s="200">
        <v>0</v>
      </c>
      <c r="E11" s="200">
        <v>0</v>
      </c>
      <c r="F11" s="200">
        <v>0</v>
      </c>
      <c r="G11" s="200">
        <v>0</v>
      </c>
      <c r="H11" s="200">
        <v>0</v>
      </c>
      <c r="I11" s="200">
        <v>0</v>
      </c>
      <c r="J11" s="200">
        <v>0</v>
      </c>
      <c r="K11" s="200">
        <v>86.63</v>
      </c>
      <c r="L11" s="200">
        <v>23.1</v>
      </c>
      <c r="M11" s="200">
        <v>0</v>
      </c>
      <c r="N11" s="200">
        <v>28.88</v>
      </c>
      <c r="O11" s="200">
        <v>24.25</v>
      </c>
      <c r="P11" s="200">
        <v>59.91</v>
      </c>
      <c r="Q11" s="200">
        <v>2.67</v>
      </c>
      <c r="R11" s="200">
        <v>5.78</v>
      </c>
      <c r="S11" s="200">
        <v>3.85</v>
      </c>
      <c r="T11" s="200">
        <v>0</v>
      </c>
      <c r="U11" s="200">
        <v>318.58</v>
      </c>
      <c r="V11" s="200">
        <v>2.89</v>
      </c>
      <c r="W11" s="200">
        <v>6.74</v>
      </c>
      <c r="X11" s="200">
        <v>19.25</v>
      </c>
      <c r="Y11" s="200">
        <v>0</v>
      </c>
      <c r="Z11">
        <v>0</v>
      </c>
      <c r="AA11" s="200">
        <v>8.34</v>
      </c>
      <c r="AB11" s="200">
        <v>0</v>
      </c>
      <c r="AC11" s="200">
        <v>0</v>
      </c>
      <c r="AD11" s="200">
        <v>0</v>
      </c>
      <c r="AE11" s="200">
        <v>0</v>
      </c>
      <c r="AF11" s="200">
        <v>0</v>
      </c>
      <c r="AG11" s="200">
        <v>0</v>
      </c>
      <c r="AH11" s="200">
        <v>0</v>
      </c>
      <c r="AI11" s="200">
        <v>48.2</v>
      </c>
      <c r="AJ11" s="200">
        <v>0</v>
      </c>
      <c r="AK11" s="200">
        <v>0</v>
      </c>
      <c r="AL11" s="200">
        <v>0</v>
      </c>
      <c r="AM11" s="200">
        <v>0</v>
      </c>
      <c r="AN11" s="200">
        <v>0</v>
      </c>
      <c r="AO11">
        <v>0</v>
      </c>
      <c r="AP11" s="200">
        <v>16.600000000000001</v>
      </c>
      <c r="AQ11" s="200">
        <v>11.55</v>
      </c>
      <c r="AR11" s="200">
        <v>0</v>
      </c>
      <c r="AS11" s="200">
        <v>0</v>
      </c>
      <c r="AT11">
        <v>0</v>
      </c>
      <c r="AU11">
        <v>0</v>
      </c>
      <c r="AV11" s="200">
        <v>0</v>
      </c>
      <c r="AW11" s="200">
        <v>0</v>
      </c>
      <c r="AX11" s="200">
        <v>0</v>
      </c>
      <c r="AY11" s="200">
        <v>0</v>
      </c>
      <c r="AZ11" s="200">
        <v>0</v>
      </c>
      <c r="BA11" s="200">
        <v>0</v>
      </c>
      <c r="BB11" s="200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0">
        <v>0</v>
      </c>
      <c r="C12" s="200">
        <v>0</v>
      </c>
      <c r="D12" s="200">
        <v>0</v>
      </c>
      <c r="E12" s="200">
        <v>0</v>
      </c>
      <c r="F12" s="200">
        <v>0</v>
      </c>
      <c r="G12" s="200">
        <v>0</v>
      </c>
      <c r="H12" s="200">
        <v>0</v>
      </c>
      <c r="I12" s="200">
        <v>0</v>
      </c>
      <c r="J12" s="200">
        <v>0</v>
      </c>
      <c r="K12" s="200">
        <v>86.63</v>
      </c>
      <c r="L12" s="200">
        <v>23.1</v>
      </c>
      <c r="M12" s="200">
        <v>0</v>
      </c>
      <c r="N12" s="200">
        <v>28.88</v>
      </c>
      <c r="O12" s="200">
        <v>24.25</v>
      </c>
      <c r="P12" s="200">
        <v>59.91</v>
      </c>
      <c r="Q12" s="200">
        <v>2.67</v>
      </c>
      <c r="R12" s="200">
        <v>5.78</v>
      </c>
      <c r="S12" s="200">
        <v>3.85</v>
      </c>
      <c r="T12" s="200">
        <v>0</v>
      </c>
      <c r="U12" s="200">
        <v>318.58</v>
      </c>
      <c r="V12" s="200">
        <v>2.89</v>
      </c>
      <c r="W12" s="200">
        <v>6.74</v>
      </c>
      <c r="X12" s="200">
        <v>19.25</v>
      </c>
      <c r="Y12" s="200">
        <v>0</v>
      </c>
      <c r="Z12">
        <v>0</v>
      </c>
      <c r="AA12" s="200">
        <v>8.61</v>
      </c>
      <c r="AB12" s="200">
        <v>0</v>
      </c>
      <c r="AC12" s="200">
        <v>0</v>
      </c>
      <c r="AD12" s="200">
        <v>0</v>
      </c>
      <c r="AE12" s="200">
        <v>0</v>
      </c>
      <c r="AF12" s="200">
        <v>0</v>
      </c>
      <c r="AG12" s="200">
        <v>0</v>
      </c>
      <c r="AH12" s="200">
        <v>0</v>
      </c>
      <c r="AI12" s="200">
        <v>48.2</v>
      </c>
      <c r="AJ12" s="200">
        <v>0</v>
      </c>
      <c r="AK12" s="200">
        <v>0</v>
      </c>
      <c r="AL12" s="200">
        <v>0</v>
      </c>
      <c r="AM12" s="200">
        <v>0</v>
      </c>
      <c r="AN12" s="200">
        <v>0</v>
      </c>
      <c r="AO12">
        <v>0</v>
      </c>
      <c r="AP12" s="200">
        <v>16.600000000000001</v>
      </c>
      <c r="AQ12" s="200">
        <v>11.55</v>
      </c>
      <c r="AR12" s="200">
        <v>0</v>
      </c>
      <c r="AS12" s="200">
        <v>0</v>
      </c>
      <c r="AT12">
        <v>0</v>
      </c>
      <c r="AU12">
        <v>0</v>
      </c>
      <c r="AV12" s="200">
        <v>0</v>
      </c>
      <c r="AW12" s="200">
        <v>0</v>
      </c>
      <c r="AX12" s="200">
        <v>0</v>
      </c>
      <c r="AY12" s="200">
        <v>0</v>
      </c>
      <c r="AZ12" s="200">
        <v>0</v>
      </c>
      <c r="BA12" s="200">
        <v>0</v>
      </c>
      <c r="BB12" s="200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0">
        <v>0</v>
      </c>
      <c r="C13" s="200">
        <v>0</v>
      </c>
      <c r="D13" s="200">
        <v>0</v>
      </c>
      <c r="E13" s="200">
        <v>0</v>
      </c>
      <c r="F13" s="200">
        <v>0</v>
      </c>
      <c r="G13" s="200">
        <v>0</v>
      </c>
      <c r="H13" s="200">
        <v>0</v>
      </c>
      <c r="I13" s="200">
        <v>0</v>
      </c>
      <c r="J13" s="200">
        <v>0</v>
      </c>
      <c r="K13" s="200">
        <v>86.63</v>
      </c>
      <c r="L13" s="200">
        <v>23.1</v>
      </c>
      <c r="M13" s="200">
        <v>0</v>
      </c>
      <c r="N13" s="200">
        <v>28.88</v>
      </c>
      <c r="O13" s="200">
        <v>24.25</v>
      </c>
      <c r="P13" s="200">
        <v>59.91</v>
      </c>
      <c r="Q13" s="200">
        <v>2.67</v>
      </c>
      <c r="R13" s="200">
        <v>5.78</v>
      </c>
      <c r="S13" s="200">
        <v>3.85</v>
      </c>
      <c r="T13" s="200">
        <v>0</v>
      </c>
      <c r="U13" s="200">
        <v>318.58</v>
      </c>
      <c r="V13" s="200">
        <v>2.89</v>
      </c>
      <c r="W13" s="200">
        <v>6.74</v>
      </c>
      <c r="X13" s="200">
        <v>19.25</v>
      </c>
      <c r="Y13" s="200">
        <v>0</v>
      </c>
      <c r="Z13">
        <v>0</v>
      </c>
      <c r="AA13" s="200">
        <v>8.61</v>
      </c>
      <c r="AB13" s="200">
        <v>0</v>
      </c>
      <c r="AC13" s="200">
        <v>0</v>
      </c>
      <c r="AD13" s="200">
        <v>0</v>
      </c>
      <c r="AE13" s="200">
        <v>0</v>
      </c>
      <c r="AF13" s="200">
        <v>0</v>
      </c>
      <c r="AG13" s="200">
        <v>0</v>
      </c>
      <c r="AH13" s="200">
        <v>0</v>
      </c>
      <c r="AI13" s="200">
        <v>46.51</v>
      </c>
      <c r="AJ13" s="200">
        <v>0</v>
      </c>
      <c r="AK13" s="200">
        <v>0</v>
      </c>
      <c r="AL13" s="200">
        <v>0</v>
      </c>
      <c r="AM13" s="200">
        <v>0</v>
      </c>
      <c r="AN13" s="200">
        <v>0</v>
      </c>
      <c r="AO13">
        <v>0</v>
      </c>
      <c r="AP13" s="200">
        <v>16.600000000000001</v>
      </c>
      <c r="AQ13" s="200">
        <v>11.55</v>
      </c>
      <c r="AR13" s="200">
        <v>0</v>
      </c>
      <c r="AS13" s="200">
        <v>0</v>
      </c>
      <c r="AT13">
        <v>0</v>
      </c>
      <c r="AU13">
        <v>0</v>
      </c>
      <c r="AV13" s="200">
        <v>0</v>
      </c>
      <c r="AW13" s="200">
        <v>0</v>
      </c>
      <c r="AX13" s="200">
        <v>0</v>
      </c>
      <c r="AY13" s="200">
        <v>0</v>
      </c>
      <c r="AZ13" s="200">
        <v>0</v>
      </c>
      <c r="BA13" s="200">
        <v>0</v>
      </c>
      <c r="BB13" s="200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0">
        <v>0</v>
      </c>
      <c r="C14" s="200">
        <v>0</v>
      </c>
      <c r="D14" s="200">
        <v>0</v>
      </c>
      <c r="E14" s="200">
        <v>0</v>
      </c>
      <c r="F14" s="200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86.63</v>
      </c>
      <c r="L14" s="200">
        <v>23.1</v>
      </c>
      <c r="M14" s="200">
        <v>0</v>
      </c>
      <c r="N14" s="200">
        <v>28.88</v>
      </c>
      <c r="O14" s="200">
        <v>24.25</v>
      </c>
      <c r="P14" s="200">
        <v>59.91</v>
      </c>
      <c r="Q14" s="200">
        <v>2.67</v>
      </c>
      <c r="R14" s="200">
        <v>5.78</v>
      </c>
      <c r="S14" s="200">
        <v>3.85</v>
      </c>
      <c r="T14" s="200">
        <v>0</v>
      </c>
      <c r="U14" s="200">
        <v>318.58</v>
      </c>
      <c r="V14" s="200">
        <v>2.89</v>
      </c>
      <c r="W14" s="200">
        <v>6.74</v>
      </c>
      <c r="X14" s="200">
        <v>19.25</v>
      </c>
      <c r="Y14" s="200">
        <v>0</v>
      </c>
      <c r="Z14">
        <v>0</v>
      </c>
      <c r="AA14" s="200">
        <v>8.61</v>
      </c>
      <c r="AB14" s="200">
        <v>0</v>
      </c>
      <c r="AC14" s="200">
        <v>0</v>
      </c>
      <c r="AD14" s="200">
        <v>0</v>
      </c>
      <c r="AE14" s="200">
        <v>0</v>
      </c>
      <c r="AF14" s="200">
        <v>0</v>
      </c>
      <c r="AG14" s="200">
        <v>0</v>
      </c>
      <c r="AH14" s="200">
        <v>0</v>
      </c>
      <c r="AI14" s="200">
        <v>46.51</v>
      </c>
      <c r="AJ14" s="200">
        <v>0</v>
      </c>
      <c r="AK14" s="200">
        <v>0</v>
      </c>
      <c r="AL14" s="200">
        <v>0</v>
      </c>
      <c r="AM14" s="200">
        <v>0</v>
      </c>
      <c r="AN14" s="200">
        <v>0</v>
      </c>
      <c r="AO14">
        <v>0</v>
      </c>
      <c r="AP14" s="200">
        <v>16.600000000000001</v>
      </c>
      <c r="AQ14" s="200">
        <v>11.55</v>
      </c>
      <c r="AR14" s="200">
        <v>0</v>
      </c>
      <c r="AS14" s="200">
        <v>0</v>
      </c>
      <c r="AT14">
        <v>0</v>
      </c>
      <c r="AU14">
        <v>0</v>
      </c>
      <c r="AV14" s="200">
        <v>0</v>
      </c>
      <c r="AW14" s="200">
        <v>0</v>
      </c>
      <c r="AX14" s="200">
        <v>0</v>
      </c>
      <c r="AY14" s="200">
        <v>0</v>
      </c>
      <c r="AZ14" s="200">
        <v>0</v>
      </c>
      <c r="BA14" s="200">
        <v>0</v>
      </c>
      <c r="BB14" s="200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0">
        <v>0</v>
      </c>
      <c r="C15" s="200">
        <v>0</v>
      </c>
      <c r="D15" s="200">
        <v>0</v>
      </c>
      <c r="E15" s="200">
        <v>0</v>
      </c>
      <c r="F15" s="200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86.63</v>
      </c>
      <c r="L15" s="200">
        <v>23.1</v>
      </c>
      <c r="M15" s="200">
        <v>0</v>
      </c>
      <c r="N15" s="200">
        <v>28.88</v>
      </c>
      <c r="O15" s="200">
        <v>24.25</v>
      </c>
      <c r="P15" s="200">
        <v>59.91</v>
      </c>
      <c r="Q15" s="200">
        <v>2.67</v>
      </c>
      <c r="R15" s="200">
        <v>5.78</v>
      </c>
      <c r="S15" s="200">
        <v>3.85</v>
      </c>
      <c r="T15" s="200">
        <v>0</v>
      </c>
      <c r="U15" s="200">
        <v>318.58</v>
      </c>
      <c r="V15" s="200">
        <v>2.89</v>
      </c>
      <c r="W15" s="200">
        <v>6.74</v>
      </c>
      <c r="X15" s="200">
        <v>19.25</v>
      </c>
      <c r="Y15" s="200">
        <v>0</v>
      </c>
      <c r="Z15">
        <v>0</v>
      </c>
      <c r="AA15" s="200">
        <v>8.61</v>
      </c>
      <c r="AB15" s="200">
        <v>0</v>
      </c>
      <c r="AC15" s="200">
        <v>0</v>
      </c>
      <c r="AD15" s="200">
        <v>0</v>
      </c>
      <c r="AE15" s="200">
        <v>0</v>
      </c>
      <c r="AF15" s="200">
        <v>0</v>
      </c>
      <c r="AG15" s="200">
        <v>0</v>
      </c>
      <c r="AH15" s="200">
        <v>0</v>
      </c>
      <c r="AI15" s="200">
        <v>46.51</v>
      </c>
      <c r="AJ15" s="200">
        <v>0</v>
      </c>
      <c r="AK15" s="200">
        <v>0</v>
      </c>
      <c r="AL15" s="200">
        <v>0</v>
      </c>
      <c r="AM15" s="200">
        <v>0</v>
      </c>
      <c r="AN15" s="200">
        <v>0</v>
      </c>
      <c r="AO15">
        <v>0</v>
      </c>
      <c r="AP15" s="200">
        <v>16.600000000000001</v>
      </c>
      <c r="AQ15" s="200">
        <v>11.55</v>
      </c>
      <c r="AR15" s="200">
        <v>0</v>
      </c>
      <c r="AS15" s="200">
        <v>0</v>
      </c>
      <c r="AT15">
        <v>0</v>
      </c>
      <c r="AU15">
        <v>0</v>
      </c>
      <c r="AV15" s="200">
        <v>0</v>
      </c>
      <c r="AW15" s="200">
        <v>0</v>
      </c>
      <c r="AX15" s="200">
        <v>0</v>
      </c>
      <c r="AY15" s="200">
        <v>0</v>
      </c>
      <c r="AZ15" s="200">
        <v>0</v>
      </c>
      <c r="BA15" s="200">
        <v>0</v>
      </c>
      <c r="BB15" s="200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0">
        <v>0</v>
      </c>
      <c r="C16" s="200">
        <v>0</v>
      </c>
      <c r="D16" s="200">
        <v>0</v>
      </c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86.63</v>
      </c>
      <c r="L16" s="200">
        <v>23.1</v>
      </c>
      <c r="M16" s="200">
        <v>0</v>
      </c>
      <c r="N16" s="200">
        <v>28.88</v>
      </c>
      <c r="O16" s="200">
        <v>24.25</v>
      </c>
      <c r="P16" s="200">
        <v>59.91</v>
      </c>
      <c r="Q16" s="200">
        <v>2.67</v>
      </c>
      <c r="R16" s="200">
        <v>5.78</v>
      </c>
      <c r="S16" s="200">
        <v>3.85</v>
      </c>
      <c r="T16" s="200">
        <v>0</v>
      </c>
      <c r="U16" s="200">
        <v>318.58</v>
      </c>
      <c r="V16" s="200">
        <v>2.89</v>
      </c>
      <c r="W16" s="200">
        <v>6.74</v>
      </c>
      <c r="X16" s="200">
        <v>19.25</v>
      </c>
      <c r="Y16" s="200">
        <v>0</v>
      </c>
      <c r="Z16">
        <v>0</v>
      </c>
      <c r="AA16" s="200">
        <v>8.61</v>
      </c>
      <c r="AB16" s="200">
        <v>0</v>
      </c>
      <c r="AC16" s="200">
        <v>0</v>
      </c>
      <c r="AD16" s="200">
        <v>0</v>
      </c>
      <c r="AE16" s="200">
        <v>0</v>
      </c>
      <c r="AF16" s="200">
        <v>0</v>
      </c>
      <c r="AG16" s="200">
        <v>0</v>
      </c>
      <c r="AH16" s="200">
        <v>0</v>
      </c>
      <c r="AI16" s="200">
        <v>46.51</v>
      </c>
      <c r="AJ16" s="200">
        <v>0</v>
      </c>
      <c r="AK16" s="200">
        <v>0</v>
      </c>
      <c r="AL16" s="200">
        <v>0</v>
      </c>
      <c r="AM16" s="200">
        <v>0</v>
      </c>
      <c r="AN16" s="200">
        <v>0</v>
      </c>
      <c r="AO16">
        <v>0</v>
      </c>
      <c r="AP16" s="200">
        <v>16.600000000000001</v>
      </c>
      <c r="AQ16" s="200">
        <v>11.55</v>
      </c>
      <c r="AR16" s="200">
        <v>0</v>
      </c>
      <c r="AS16" s="200">
        <v>0</v>
      </c>
      <c r="AT16">
        <v>0</v>
      </c>
      <c r="AU16">
        <v>0</v>
      </c>
      <c r="AV16" s="200">
        <v>0</v>
      </c>
      <c r="AW16" s="200">
        <v>0</v>
      </c>
      <c r="AX16" s="200">
        <v>0</v>
      </c>
      <c r="AY16" s="200">
        <v>0</v>
      </c>
      <c r="AZ16" s="200">
        <v>0</v>
      </c>
      <c r="BA16" s="200">
        <v>0</v>
      </c>
      <c r="BB16" s="200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0">
        <v>0</v>
      </c>
      <c r="C17" s="200">
        <v>0</v>
      </c>
      <c r="D17" s="200">
        <v>0</v>
      </c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86.63</v>
      </c>
      <c r="L17" s="200">
        <v>23.1</v>
      </c>
      <c r="M17" s="200">
        <v>0</v>
      </c>
      <c r="N17" s="200">
        <v>28.88</v>
      </c>
      <c r="O17" s="200">
        <v>24.25</v>
      </c>
      <c r="P17" s="200">
        <v>59.91</v>
      </c>
      <c r="Q17" s="200">
        <v>2.67</v>
      </c>
      <c r="R17" s="200">
        <v>5.78</v>
      </c>
      <c r="S17" s="200">
        <v>3.85</v>
      </c>
      <c r="T17" s="200">
        <v>0</v>
      </c>
      <c r="U17" s="200">
        <v>318.58</v>
      </c>
      <c r="V17" s="200">
        <v>2.89</v>
      </c>
      <c r="W17" s="200">
        <v>6.74</v>
      </c>
      <c r="X17" s="200">
        <v>19.25</v>
      </c>
      <c r="Y17" s="200">
        <v>0</v>
      </c>
      <c r="Z17">
        <v>0</v>
      </c>
      <c r="AA17" s="200">
        <v>8.61</v>
      </c>
      <c r="AB17" s="200">
        <v>0</v>
      </c>
      <c r="AC17" s="200">
        <v>0</v>
      </c>
      <c r="AD17" s="200">
        <v>0</v>
      </c>
      <c r="AE17" s="200">
        <v>0</v>
      </c>
      <c r="AF17" s="200">
        <v>0</v>
      </c>
      <c r="AG17" s="200">
        <v>0</v>
      </c>
      <c r="AH17" s="200">
        <v>0</v>
      </c>
      <c r="AI17" s="200">
        <v>46.51</v>
      </c>
      <c r="AJ17" s="200">
        <v>0</v>
      </c>
      <c r="AK17" s="200">
        <v>0</v>
      </c>
      <c r="AL17" s="200">
        <v>0</v>
      </c>
      <c r="AM17" s="200">
        <v>0</v>
      </c>
      <c r="AN17" s="200">
        <v>0</v>
      </c>
      <c r="AO17">
        <v>0</v>
      </c>
      <c r="AP17" s="200">
        <v>16.600000000000001</v>
      </c>
      <c r="AQ17" s="200">
        <v>11.55</v>
      </c>
      <c r="AR17" s="200">
        <v>0</v>
      </c>
      <c r="AS17" s="200">
        <v>0</v>
      </c>
      <c r="AT17">
        <v>0</v>
      </c>
      <c r="AU17">
        <v>0</v>
      </c>
      <c r="AV17" s="200">
        <v>0</v>
      </c>
      <c r="AW17" s="200">
        <v>0</v>
      </c>
      <c r="AX17" s="200">
        <v>0</v>
      </c>
      <c r="AY17" s="200">
        <v>0</v>
      </c>
      <c r="AZ17" s="200">
        <v>0</v>
      </c>
      <c r="BA17" s="200">
        <v>0</v>
      </c>
      <c r="BB17" s="200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0">
        <v>0</v>
      </c>
      <c r="C18" s="200">
        <v>0</v>
      </c>
      <c r="D18" s="200">
        <v>0</v>
      </c>
      <c r="E18" s="200">
        <v>0</v>
      </c>
      <c r="F18" s="200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86.63</v>
      </c>
      <c r="L18" s="200">
        <v>23.1</v>
      </c>
      <c r="M18" s="200">
        <v>0</v>
      </c>
      <c r="N18" s="200">
        <v>28.88</v>
      </c>
      <c r="O18" s="200">
        <v>24.25</v>
      </c>
      <c r="P18" s="200">
        <v>59.91</v>
      </c>
      <c r="Q18" s="200">
        <v>2.67</v>
      </c>
      <c r="R18" s="200">
        <v>5.78</v>
      </c>
      <c r="S18" s="200">
        <v>3.85</v>
      </c>
      <c r="T18" s="200">
        <v>0</v>
      </c>
      <c r="U18" s="200">
        <v>318.58</v>
      </c>
      <c r="V18" s="200">
        <v>2.89</v>
      </c>
      <c r="W18" s="200">
        <v>6.74</v>
      </c>
      <c r="X18" s="200">
        <v>19.25</v>
      </c>
      <c r="Y18" s="200">
        <v>0</v>
      </c>
      <c r="Z18">
        <v>0</v>
      </c>
      <c r="AA18" s="200">
        <v>8.61</v>
      </c>
      <c r="AB18" s="200">
        <v>0</v>
      </c>
      <c r="AC18" s="200">
        <v>0</v>
      </c>
      <c r="AD18" s="200">
        <v>0</v>
      </c>
      <c r="AE18" s="200">
        <v>0</v>
      </c>
      <c r="AF18" s="200">
        <v>0</v>
      </c>
      <c r="AG18" s="200">
        <v>0</v>
      </c>
      <c r="AH18" s="200">
        <v>0</v>
      </c>
      <c r="AI18" s="200">
        <v>46.51</v>
      </c>
      <c r="AJ18" s="200">
        <v>0</v>
      </c>
      <c r="AK18" s="200">
        <v>0</v>
      </c>
      <c r="AL18" s="200">
        <v>0</v>
      </c>
      <c r="AM18" s="200">
        <v>0</v>
      </c>
      <c r="AN18" s="200">
        <v>0</v>
      </c>
      <c r="AO18">
        <v>0</v>
      </c>
      <c r="AP18" s="200">
        <v>16.600000000000001</v>
      </c>
      <c r="AQ18" s="200">
        <v>11.55</v>
      </c>
      <c r="AR18" s="200">
        <v>0</v>
      </c>
      <c r="AS18" s="200">
        <v>0</v>
      </c>
      <c r="AT18">
        <v>0</v>
      </c>
      <c r="AU18">
        <v>0</v>
      </c>
      <c r="AV18" s="200">
        <v>0</v>
      </c>
      <c r="AW18" s="200">
        <v>0</v>
      </c>
      <c r="AX18" s="200">
        <v>0</v>
      </c>
      <c r="AY18" s="200">
        <v>0</v>
      </c>
      <c r="AZ18" s="200">
        <v>0</v>
      </c>
      <c r="BA18" s="200">
        <v>0</v>
      </c>
      <c r="BB18" s="200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0">
        <v>0</v>
      </c>
      <c r="C19" s="200">
        <v>0</v>
      </c>
      <c r="D19" s="200">
        <v>0</v>
      </c>
      <c r="E19" s="200">
        <v>0</v>
      </c>
      <c r="F19" s="200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86.63</v>
      </c>
      <c r="L19" s="200">
        <v>23.1</v>
      </c>
      <c r="M19" s="200">
        <v>0</v>
      </c>
      <c r="N19" s="200">
        <v>28.88</v>
      </c>
      <c r="O19" s="200">
        <v>24.25</v>
      </c>
      <c r="P19" s="200">
        <v>59.91</v>
      </c>
      <c r="Q19" s="200">
        <v>2.67</v>
      </c>
      <c r="R19" s="200">
        <v>5.78</v>
      </c>
      <c r="S19" s="200">
        <v>3.85</v>
      </c>
      <c r="T19" s="200">
        <v>0</v>
      </c>
      <c r="U19" s="200">
        <v>318.58</v>
      </c>
      <c r="V19" s="200">
        <v>2.89</v>
      </c>
      <c r="W19" s="200">
        <v>6.74</v>
      </c>
      <c r="X19" s="200">
        <v>19.25</v>
      </c>
      <c r="Y19" s="200">
        <v>0</v>
      </c>
      <c r="Z19">
        <v>0</v>
      </c>
      <c r="AA19" s="200">
        <v>8.61</v>
      </c>
      <c r="AB19" s="200">
        <v>0</v>
      </c>
      <c r="AC19" s="200">
        <v>0</v>
      </c>
      <c r="AD19" s="200">
        <v>0</v>
      </c>
      <c r="AE19" s="200">
        <v>0</v>
      </c>
      <c r="AF19" s="200">
        <v>0</v>
      </c>
      <c r="AG19" s="200">
        <v>0</v>
      </c>
      <c r="AH19" s="200">
        <v>0</v>
      </c>
      <c r="AI19" s="200">
        <v>46.51</v>
      </c>
      <c r="AJ19" s="200">
        <v>0</v>
      </c>
      <c r="AK19" s="200">
        <v>0</v>
      </c>
      <c r="AL19" s="200">
        <v>0</v>
      </c>
      <c r="AM19" s="200">
        <v>0</v>
      </c>
      <c r="AN19" s="200">
        <v>0</v>
      </c>
      <c r="AO19">
        <v>0</v>
      </c>
      <c r="AP19" s="200">
        <v>16.600000000000001</v>
      </c>
      <c r="AQ19" s="200">
        <v>11.55</v>
      </c>
      <c r="AR19" s="200">
        <v>0</v>
      </c>
      <c r="AS19" s="200">
        <v>0</v>
      </c>
      <c r="AT19">
        <v>0</v>
      </c>
      <c r="AU19">
        <v>0</v>
      </c>
      <c r="AV19" s="200">
        <v>0</v>
      </c>
      <c r="AW19" s="200">
        <v>0</v>
      </c>
      <c r="AX19" s="200">
        <v>0</v>
      </c>
      <c r="AY19" s="200">
        <v>0</v>
      </c>
      <c r="AZ19" s="200">
        <v>0</v>
      </c>
      <c r="BA19" s="200">
        <v>0</v>
      </c>
      <c r="BB19" s="200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0">
        <v>0</v>
      </c>
      <c r="C20" s="200">
        <v>0</v>
      </c>
      <c r="D20" s="200">
        <v>0</v>
      </c>
      <c r="E20" s="200">
        <v>0</v>
      </c>
      <c r="F20" s="200">
        <v>0</v>
      </c>
      <c r="G20" s="200">
        <v>0</v>
      </c>
      <c r="H20" s="200">
        <v>0</v>
      </c>
      <c r="I20" s="200">
        <v>0</v>
      </c>
      <c r="J20" s="200">
        <v>0</v>
      </c>
      <c r="K20" s="200">
        <v>86.63</v>
      </c>
      <c r="L20" s="200">
        <v>23.1</v>
      </c>
      <c r="M20" s="200">
        <v>0</v>
      </c>
      <c r="N20" s="200">
        <v>28.88</v>
      </c>
      <c r="O20" s="200">
        <v>24.25</v>
      </c>
      <c r="P20" s="200">
        <v>59.91</v>
      </c>
      <c r="Q20" s="200">
        <v>2.67</v>
      </c>
      <c r="R20" s="200">
        <v>5.78</v>
      </c>
      <c r="S20" s="200">
        <v>3.85</v>
      </c>
      <c r="T20" s="200">
        <v>0</v>
      </c>
      <c r="U20" s="200">
        <v>318.58</v>
      </c>
      <c r="V20" s="200">
        <v>2.89</v>
      </c>
      <c r="W20" s="200">
        <v>6.74</v>
      </c>
      <c r="X20" s="200">
        <v>19.25</v>
      </c>
      <c r="Y20" s="200">
        <v>0</v>
      </c>
      <c r="Z20">
        <v>0</v>
      </c>
      <c r="AA20" s="200">
        <v>8.61</v>
      </c>
      <c r="AB20" s="200">
        <v>0</v>
      </c>
      <c r="AC20" s="200">
        <v>0</v>
      </c>
      <c r="AD20" s="200">
        <v>0</v>
      </c>
      <c r="AE20" s="200">
        <v>0</v>
      </c>
      <c r="AF20" s="200">
        <v>0</v>
      </c>
      <c r="AG20" s="200">
        <v>0</v>
      </c>
      <c r="AH20" s="200">
        <v>0</v>
      </c>
      <c r="AI20" s="200">
        <v>46.51</v>
      </c>
      <c r="AJ20" s="200">
        <v>0</v>
      </c>
      <c r="AK20" s="200">
        <v>0</v>
      </c>
      <c r="AL20" s="200">
        <v>0</v>
      </c>
      <c r="AM20" s="200">
        <v>0</v>
      </c>
      <c r="AN20" s="200">
        <v>0</v>
      </c>
      <c r="AO20">
        <v>0</v>
      </c>
      <c r="AP20" s="200">
        <v>16.600000000000001</v>
      </c>
      <c r="AQ20" s="200">
        <v>11.55</v>
      </c>
      <c r="AR20" s="200">
        <v>0</v>
      </c>
      <c r="AS20" s="200">
        <v>0</v>
      </c>
      <c r="AT20">
        <v>0</v>
      </c>
      <c r="AU20">
        <v>0</v>
      </c>
      <c r="AV20" s="200">
        <v>0</v>
      </c>
      <c r="AW20" s="200">
        <v>0</v>
      </c>
      <c r="AX20" s="200">
        <v>0</v>
      </c>
      <c r="AY20" s="200">
        <v>0</v>
      </c>
      <c r="AZ20" s="200">
        <v>0</v>
      </c>
      <c r="BA20" s="200">
        <v>0</v>
      </c>
      <c r="BB20" s="20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0">
        <v>0</v>
      </c>
      <c r="C21" s="200">
        <v>0</v>
      </c>
      <c r="D21" s="200">
        <v>0</v>
      </c>
      <c r="E21" s="200">
        <v>0</v>
      </c>
      <c r="F21" s="200">
        <v>0</v>
      </c>
      <c r="G21" s="200">
        <v>0</v>
      </c>
      <c r="H21" s="200">
        <v>0</v>
      </c>
      <c r="I21" s="200">
        <v>0</v>
      </c>
      <c r="J21" s="200">
        <v>0</v>
      </c>
      <c r="K21" s="200">
        <v>86.63</v>
      </c>
      <c r="L21" s="200">
        <v>23.1</v>
      </c>
      <c r="M21" s="200">
        <v>0</v>
      </c>
      <c r="N21" s="200">
        <v>28.88</v>
      </c>
      <c r="O21" s="200">
        <v>24.25</v>
      </c>
      <c r="P21" s="200">
        <v>59.91</v>
      </c>
      <c r="Q21" s="200">
        <v>2.67</v>
      </c>
      <c r="R21" s="200">
        <v>5.78</v>
      </c>
      <c r="S21" s="200">
        <v>3.85</v>
      </c>
      <c r="T21" s="200">
        <v>0</v>
      </c>
      <c r="U21" s="200">
        <v>318.58</v>
      </c>
      <c r="V21" s="200">
        <v>2.89</v>
      </c>
      <c r="W21" s="200">
        <v>6.74</v>
      </c>
      <c r="X21" s="200">
        <v>19.25</v>
      </c>
      <c r="Y21" s="200">
        <v>0</v>
      </c>
      <c r="Z21">
        <v>0</v>
      </c>
      <c r="AA21" s="200">
        <v>8.61</v>
      </c>
      <c r="AB21" s="200">
        <v>0</v>
      </c>
      <c r="AC21" s="200">
        <v>0</v>
      </c>
      <c r="AD21" s="200">
        <v>0</v>
      </c>
      <c r="AE21" s="200">
        <v>0</v>
      </c>
      <c r="AF21" s="200">
        <v>0</v>
      </c>
      <c r="AG21" s="200">
        <v>0</v>
      </c>
      <c r="AH21" s="200">
        <v>0</v>
      </c>
      <c r="AI21" s="200">
        <v>46.51</v>
      </c>
      <c r="AJ21" s="200">
        <v>0</v>
      </c>
      <c r="AK21" s="200">
        <v>0</v>
      </c>
      <c r="AL21" s="200">
        <v>0</v>
      </c>
      <c r="AM21" s="200">
        <v>0</v>
      </c>
      <c r="AN21" s="200">
        <v>0</v>
      </c>
      <c r="AO21">
        <v>0</v>
      </c>
      <c r="AP21" s="200">
        <v>16.600000000000001</v>
      </c>
      <c r="AQ21" s="200">
        <v>11.55</v>
      </c>
      <c r="AR21" s="200">
        <v>0</v>
      </c>
      <c r="AS21" s="200">
        <v>0</v>
      </c>
      <c r="AT21">
        <v>0</v>
      </c>
      <c r="AU21">
        <v>0</v>
      </c>
      <c r="AV21" s="200">
        <v>0</v>
      </c>
      <c r="AW21" s="200">
        <v>0</v>
      </c>
      <c r="AX21" s="200">
        <v>0</v>
      </c>
      <c r="AY21" s="200">
        <v>0</v>
      </c>
      <c r="AZ21" s="200">
        <v>0</v>
      </c>
      <c r="BA21" s="200">
        <v>0</v>
      </c>
      <c r="BB21" s="200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0">
        <v>0</v>
      </c>
      <c r="C22" s="200">
        <v>0</v>
      </c>
      <c r="D22" s="200">
        <v>0</v>
      </c>
      <c r="E22" s="200">
        <v>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86.63</v>
      </c>
      <c r="L22" s="200">
        <v>23.1</v>
      </c>
      <c r="M22" s="200">
        <v>0</v>
      </c>
      <c r="N22" s="200">
        <v>28.88</v>
      </c>
      <c r="O22" s="200">
        <v>24.25</v>
      </c>
      <c r="P22" s="200">
        <v>59.91</v>
      </c>
      <c r="Q22" s="200">
        <v>2.67</v>
      </c>
      <c r="R22" s="200">
        <v>5.78</v>
      </c>
      <c r="S22" s="200">
        <v>3.85</v>
      </c>
      <c r="T22" s="200">
        <v>0</v>
      </c>
      <c r="U22" s="200">
        <v>318.58</v>
      </c>
      <c r="V22" s="200">
        <v>2.89</v>
      </c>
      <c r="W22" s="200">
        <v>6.74</v>
      </c>
      <c r="X22" s="200">
        <v>19.25</v>
      </c>
      <c r="Y22" s="200">
        <v>0</v>
      </c>
      <c r="Z22">
        <v>0</v>
      </c>
      <c r="AA22" s="200">
        <v>8.61</v>
      </c>
      <c r="AB22" s="200">
        <v>0</v>
      </c>
      <c r="AC22" s="200">
        <v>0</v>
      </c>
      <c r="AD22" s="200">
        <v>0</v>
      </c>
      <c r="AE22" s="200">
        <v>0</v>
      </c>
      <c r="AF22" s="200">
        <v>0</v>
      </c>
      <c r="AG22" s="200">
        <v>0</v>
      </c>
      <c r="AH22" s="200">
        <v>0</v>
      </c>
      <c r="AI22" s="200">
        <v>46.51</v>
      </c>
      <c r="AJ22" s="200">
        <v>0</v>
      </c>
      <c r="AK22" s="200">
        <v>0</v>
      </c>
      <c r="AL22" s="200">
        <v>0</v>
      </c>
      <c r="AM22" s="200">
        <v>0</v>
      </c>
      <c r="AN22" s="200">
        <v>0</v>
      </c>
      <c r="AO22">
        <v>0</v>
      </c>
      <c r="AP22" s="200">
        <v>15.96</v>
      </c>
      <c r="AQ22" s="200">
        <v>11.55</v>
      </c>
      <c r="AR22" s="200">
        <v>0</v>
      </c>
      <c r="AS22" s="200">
        <v>0</v>
      </c>
      <c r="AT22">
        <v>0</v>
      </c>
      <c r="AU22">
        <v>0</v>
      </c>
      <c r="AV22" s="200">
        <v>0</v>
      </c>
      <c r="AW22" s="200">
        <v>0</v>
      </c>
      <c r="AX22" s="200">
        <v>0</v>
      </c>
      <c r="AY22" s="200">
        <v>0</v>
      </c>
      <c r="AZ22" s="200">
        <v>0</v>
      </c>
      <c r="BA22" s="200">
        <v>0</v>
      </c>
      <c r="BB22" s="200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0">
        <v>0</v>
      </c>
      <c r="C23" s="200">
        <v>0</v>
      </c>
      <c r="D23" s="200">
        <v>0</v>
      </c>
      <c r="E23" s="200">
        <v>0</v>
      </c>
      <c r="F23" s="200">
        <v>0</v>
      </c>
      <c r="G23" s="200">
        <v>0</v>
      </c>
      <c r="H23" s="200">
        <v>0</v>
      </c>
      <c r="I23" s="200">
        <v>0</v>
      </c>
      <c r="J23" s="200">
        <v>0</v>
      </c>
      <c r="K23" s="200">
        <v>86.63</v>
      </c>
      <c r="L23" s="200">
        <v>23.1</v>
      </c>
      <c r="M23" s="200">
        <v>0</v>
      </c>
      <c r="N23" s="200">
        <v>28.88</v>
      </c>
      <c r="O23" s="200">
        <v>24.25</v>
      </c>
      <c r="P23" s="200">
        <v>59.91</v>
      </c>
      <c r="Q23" s="200">
        <v>2.67</v>
      </c>
      <c r="R23" s="200">
        <v>5.78</v>
      </c>
      <c r="S23" s="200">
        <v>3.85</v>
      </c>
      <c r="T23" s="200">
        <v>0</v>
      </c>
      <c r="U23" s="200">
        <v>318.58</v>
      </c>
      <c r="V23" s="200">
        <v>2.89</v>
      </c>
      <c r="W23" s="200">
        <v>6.74</v>
      </c>
      <c r="X23" s="200">
        <v>19.25</v>
      </c>
      <c r="Y23" s="200">
        <v>0</v>
      </c>
      <c r="Z23">
        <v>0</v>
      </c>
      <c r="AA23" s="200">
        <v>8.61</v>
      </c>
      <c r="AB23" s="200">
        <v>0</v>
      </c>
      <c r="AC23" s="200">
        <v>0</v>
      </c>
      <c r="AD23" s="200">
        <v>0</v>
      </c>
      <c r="AE23" s="200">
        <v>0</v>
      </c>
      <c r="AF23" s="200">
        <v>0</v>
      </c>
      <c r="AG23" s="200">
        <v>0</v>
      </c>
      <c r="AH23" s="200">
        <v>0</v>
      </c>
      <c r="AI23" s="200">
        <v>45.06</v>
      </c>
      <c r="AJ23" s="200">
        <v>0</v>
      </c>
      <c r="AK23" s="200">
        <v>0</v>
      </c>
      <c r="AL23" s="200">
        <v>0</v>
      </c>
      <c r="AM23" s="200">
        <v>0</v>
      </c>
      <c r="AN23" s="200">
        <v>0</v>
      </c>
      <c r="AO23">
        <v>0</v>
      </c>
      <c r="AP23" s="200">
        <v>14.14</v>
      </c>
      <c r="AQ23" s="200">
        <v>11.55</v>
      </c>
      <c r="AR23" s="200">
        <v>0</v>
      </c>
      <c r="AS23" s="200">
        <v>0</v>
      </c>
      <c r="AT23">
        <v>0</v>
      </c>
      <c r="AU23">
        <v>0</v>
      </c>
      <c r="AV23" s="200">
        <v>0</v>
      </c>
      <c r="AW23" s="200">
        <v>0</v>
      </c>
      <c r="AX23" s="200">
        <v>0</v>
      </c>
      <c r="AY23" s="200">
        <v>0</v>
      </c>
      <c r="AZ23" s="200">
        <v>0</v>
      </c>
      <c r="BA23" s="200">
        <v>0</v>
      </c>
      <c r="BB23" s="200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0">
        <v>0</v>
      </c>
      <c r="C24" s="200">
        <v>0</v>
      </c>
      <c r="D24" s="200">
        <v>0</v>
      </c>
      <c r="E24" s="200">
        <v>0</v>
      </c>
      <c r="F24" s="200">
        <v>0</v>
      </c>
      <c r="G24" s="200">
        <v>0</v>
      </c>
      <c r="H24" s="200">
        <v>0</v>
      </c>
      <c r="I24" s="200">
        <v>0</v>
      </c>
      <c r="J24" s="200">
        <v>0</v>
      </c>
      <c r="K24" s="200">
        <v>86.63</v>
      </c>
      <c r="L24" s="200">
        <v>23.1</v>
      </c>
      <c r="M24" s="200">
        <v>0</v>
      </c>
      <c r="N24" s="200">
        <v>28.88</v>
      </c>
      <c r="O24" s="200">
        <v>24.25</v>
      </c>
      <c r="P24" s="200">
        <v>59.91</v>
      </c>
      <c r="Q24" s="200">
        <v>2.67</v>
      </c>
      <c r="R24" s="200">
        <v>5.78</v>
      </c>
      <c r="S24" s="200">
        <v>3.85</v>
      </c>
      <c r="T24" s="200">
        <v>0</v>
      </c>
      <c r="U24" s="200">
        <v>318.58</v>
      </c>
      <c r="V24" s="200">
        <v>5.07</v>
      </c>
      <c r="W24" s="200">
        <v>11.35</v>
      </c>
      <c r="X24" s="200">
        <v>36.07</v>
      </c>
      <c r="Y24" s="200">
        <v>0</v>
      </c>
      <c r="Z24">
        <v>0</v>
      </c>
      <c r="AA24" s="200">
        <v>8.61</v>
      </c>
      <c r="AB24" s="200">
        <v>0</v>
      </c>
      <c r="AC24" s="200">
        <v>0</v>
      </c>
      <c r="AD24" s="200">
        <v>0</v>
      </c>
      <c r="AE24" s="200">
        <v>0</v>
      </c>
      <c r="AF24" s="200">
        <v>0</v>
      </c>
      <c r="AG24" s="200">
        <v>0</v>
      </c>
      <c r="AH24" s="200">
        <v>0</v>
      </c>
      <c r="AI24" s="200">
        <v>45.06</v>
      </c>
      <c r="AJ24" s="200">
        <v>0</v>
      </c>
      <c r="AK24" s="200">
        <v>0</v>
      </c>
      <c r="AL24" s="200">
        <v>0</v>
      </c>
      <c r="AM24" s="200">
        <v>0</v>
      </c>
      <c r="AN24" s="200">
        <v>0</v>
      </c>
      <c r="AO24">
        <v>0</v>
      </c>
      <c r="AP24" s="200">
        <v>11.55</v>
      </c>
      <c r="AQ24" s="200">
        <v>10.199999999999999</v>
      </c>
      <c r="AR24" s="200">
        <v>0</v>
      </c>
      <c r="AS24" s="200">
        <v>0</v>
      </c>
      <c r="AT24">
        <v>0</v>
      </c>
      <c r="AU24">
        <v>0</v>
      </c>
      <c r="AV24" s="200">
        <v>0</v>
      </c>
      <c r="AW24" s="200">
        <v>0</v>
      </c>
      <c r="AX24" s="200">
        <v>0</v>
      </c>
      <c r="AY24" s="200">
        <v>0</v>
      </c>
      <c r="AZ24" s="200">
        <v>0</v>
      </c>
      <c r="BA24" s="200">
        <v>0</v>
      </c>
      <c r="BB24" s="200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0">
        <v>0</v>
      </c>
      <c r="C25" s="200">
        <v>0</v>
      </c>
      <c r="D25" s="200">
        <v>0</v>
      </c>
      <c r="E25" s="200">
        <v>0</v>
      </c>
      <c r="F25" s="200">
        <v>0</v>
      </c>
      <c r="G25" s="200">
        <v>0</v>
      </c>
      <c r="H25" s="200">
        <v>0</v>
      </c>
      <c r="I25" s="200">
        <v>0</v>
      </c>
      <c r="J25" s="200">
        <v>0</v>
      </c>
      <c r="K25" s="200">
        <v>86.63</v>
      </c>
      <c r="L25" s="200">
        <v>23.1</v>
      </c>
      <c r="M25" s="200">
        <v>0</v>
      </c>
      <c r="N25" s="200">
        <v>28.88</v>
      </c>
      <c r="O25" s="200">
        <v>24.25</v>
      </c>
      <c r="P25" s="200">
        <v>59.91</v>
      </c>
      <c r="Q25" s="200">
        <v>2.67</v>
      </c>
      <c r="R25" s="200">
        <v>5.78</v>
      </c>
      <c r="S25" s="200">
        <v>3.85</v>
      </c>
      <c r="T25" s="200">
        <v>0</v>
      </c>
      <c r="U25" s="200">
        <v>318.58</v>
      </c>
      <c r="V25" s="200">
        <v>5.07</v>
      </c>
      <c r="W25" s="200">
        <v>11.35</v>
      </c>
      <c r="X25" s="200">
        <v>36.07</v>
      </c>
      <c r="Y25" s="200">
        <v>0</v>
      </c>
      <c r="Z25">
        <v>0</v>
      </c>
      <c r="AA25" s="200">
        <v>8.61</v>
      </c>
      <c r="AB25" s="200">
        <v>0</v>
      </c>
      <c r="AC25" s="200">
        <v>0</v>
      </c>
      <c r="AD25" s="200">
        <v>0</v>
      </c>
      <c r="AE25" s="200">
        <v>0</v>
      </c>
      <c r="AF25" s="200">
        <v>0</v>
      </c>
      <c r="AG25" s="200">
        <v>0</v>
      </c>
      <c r="AH25" s="200">
        <v>0</v>
      </c>
      <c r="AI25" s="200">
        <v>45</v>
      </c>
      <c r="AJ25" s="200">
        <v>0</v>
      </c>
      <c r="AK25" s="200">
        <v>0</v>
      </c>
      <c r="AL25" s="200">
        <v>0</v>
      </c>
      <c r="AM25" s="200">
        <v>0</v>
      </c>
      <c r="AN25" s="200">
        <v>0</v>
      </c>
      <c r="AO25">
        <v>0</v>
      </c>
      <c r="AP25" s="200">
        <v>11.55</v>
      </c>
      <c r="AQ25" s="200">
        <v>11.55</v>
      </c>
      <c r="AR25" s="200">
        <v>0</v>
      </c>
      <c r="AS25" s="200">
        <v>0</v>
      </c>
      <c r="AT25">
        <v>0</v>
      </c>
      <c r="AU25">
        <v>0</v>
      </c>
      <c r="AV25" s="200">
        <v>0</v>
      </c>
      <c r="AW25" s="200">
        <v>0</v>
      </c>
      <c r="AX25" s="200">
        <v>0</v>
      </c>
      <c r="AY25" s="200">
        <v>0</v>
      </c>
      <c r="AZ25" s="200">
        <v>0</v>
      </c>
      <c r="BA25" s="200">
        <v>0</v>
      </c>
      <c r="BB25" s="200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0">
        <v>0</v>
      </c>
      <c r="C26" s="200">
        <v>0</v>
      </c>
      <c r="D26" s="200">
        <v>0</v>
      </c>
      <c r="E26" s="200">
        <v>0</v>
      </c>
      <c r="F26" s="200">
        <v>0</v>
      </c>
      <c r="G26" s="200">
        <v>0</v>
      </c>
      <c r="H26" s="200">
        <v>0</v>
      </c>
      <c r="I26" s="200">
        <v>0</v>
      </c>
      <c r="J26" s="200">
        <v>0</v>
      </c>
      <c r="K26" s="200">
        <v>86.63</v>
      </c>
      <c r="L26" s="200">
        <v>23.1</v>
      </c>
      <c r="M26" s="200">
        <v>0</v>
      </c>
      <c r="N26" s="200">
        <v>28.88</v>
      </c>
      <c r="O26" s="200">
        <v>24.25</v>
      </c>
      <c r="P26" s="200">
        <v>59.91</v>
      </c>
      <c r="Q26" s="200">
        <v>2.67</v>
      </c>
      <c r="R26" s="200">
        <v>5.78</v>
      </c>
      <c r="S26" s="200">
        <v>3.85</v>
      </c>
      <c r="T26" s="200">
        <v>0</v>
      </c>
      <c r="U26" s="200">
        <v>318.58</v>
      </c>
      <c r="V26" s="200">
        <v>5.07</v>
      </c>
      <c r="W26" s="200">
        <v>11.35</v>
      </c>
      <c r="X26" s="200">
        <v>36.07</v>
      </c>
      <c r="Y26" s="200">
        <v>0</v>
      </c>
      <c r="Z26">
        <v>0</v>
      </c>
      <c r="AA26" s="200">
        <v>8.61</v>
      </c>
      <c r="AB26" s="200">
        <v>0</v>
      </c>
      <c r="AC26" s="200">
        <v>0</v>
      </c>
      <c r="AD26" s="200">
        <v>0</v>
      </c>
      <c r="AE26" s="200">
        <v>0</v>
      </c>
      <c r="AF26" s="200">
        <v>0</v>
      </c>
      <c r="AG26" s="200">
        <v>0</v>
      </c>
      <c r="AH26" s="200">
        <v>0</v>
      </c>
      <c r="AI26" s="200">
        <v>45</v>
      </c>
      <c r="AJ26" s="200">
        <v>0</v>
      </c>
      <c r="AK26" s="200">
        <v>0</v>
      </c>
      <c r="AL26" s="200">
        <v>0</v>
      </c>
      <c r="AM26" s="200">
        <v>0</v>
      </c>
      <c r="AN26" s="200">
        <v>0</v>
      </c>
      <c r="AO26">
        <v>0</v>
      </c>
      <c r="AP26" s="200">
        <v>11.55</v>
      </c>
      <c r="AQ26" s="200">
        <v>11.55</v>
      </c>
      <c r="AR26" s="200">
        <v>0</v>
      </c>
      <c r="AS26" s="200">
        <v>0</v>
      </c>
      <c r="AT26">
        <v>0</v>
      </c>
      <c r="AU26">
        <v>0</v>
      </c>
      <c r="AV26" s="200">
        <v>0</v>
      </c>
      <c r="AW26" s="200">
        <v>0</v>
      </c>
      <c r="AX26" s="200">
        <v>0</v>
      </c>
      <c r="AY26" s="200">
        <v>0</v>
      </c>
      <c r="AZ26" s="200">
        <v>0</v>
      </c>
      <c r="BA26" s="200">
        <v>0</v>
      </c>
      <c r="BB26" s="200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0">
        <v>0</v>
      </c>
      <c r="C27" s="200">
        <v>0</v>
      </c>
      <c r="D27" s="200">
        <v>0</v>
      </c>
      <c r="E27" s="200">
        <v>0</v>
      </c>
      <c r="F27" s="200">
        <v>0</v>
      </c>
      <c r="G27" s="200">
        <v>0</v>
      </c>
      <c r="H27" s="200">
        <v>0</v>
      </c>
      <c r="I27" s="200">
        <v>0</v>
      </c>
      <c r="J27" s="200">
        <v>0</v>
      </c>
      <c r="K27" s="200">
        <v>86.63</v>
      </c>
      <c r="L27" s="200">
        <v>41.05</v>
      </c>
      <c r="M27" s="200">
        <v>0</v>
      </c>
      <c r="N27" s="200">
        <v>28.88</v>
      </c>
      <c r="O27" s="200">
        <v>24.25</v>
      </c>
      <c r="P27" s="200">
        <v>59.91</v>
      </c>
      <c r="Q27" s="200">
        <v>2.67</v>
      </c>
      <c r="R27" s="200">
        <v>10.37</v>
      </c>
      <c r="S27" s="200">
        <v>6.12</v>
      </c>
      <c r="T27" s="200">
        <v>0</v>
      </c>
      <c r="U27" s="200">
        <v>318.58</v>
      </c>
      <c r="V27" s="200">
        <v>5.07</v>
      </c>
      <c r="W27" s="200">
        <v>11.35</v>
      </c>
      <c r="X27" s="200">
        <v>35.9</v>
      </c>
      <c r="Y27" s="200">
        <v>0</v>
      </c>
      <c r="Z27">
        <v>0</v>
      </c>
      <c r="AA27" s="200">
        <v>8.61</v>
      </c>
      <c r="AB27" s="200">
        <v>0</v>
      </c>
      <c r="AC27" s="200">
        <v>0</v>
      </c>
      <c r="AD27" s="200">
        <v>0</v>
      </c>
      <c r="AE27" s="200">
        <v>0</v>
      </c>
      <c r="AF27" s="200">
        <v>0</v>
      </c>
      <c r="AG27" s="200">
        <v>0</v>
      </c>
      <c r="AH27" s="200">
        <v>0</v>
      </c>
      <c r="AI27" s="200">
        <v>45</v>
      </c>
      <c r="AJ27" s="200">
        <v>0</v>
      </c>
      <c r="AK27" s="200">
        <v>0</v>
      </c>
      <c r="AL27" s="200">
        <v>0</v>
      </c>
      <c r="AM27" s="200">
        <v>0</v>
      </c>
      <c r="AN27" s="200">
        <v>0</v>
      </c>
      <c r="AO27">
        <v>0</v>
      </c>
      <c r="AP27" s="200">
        <v>57.32</v>
      </c>
      <c r="AQ27" s="200">
        <v>20.69</v>
      </c>
      <c r="AR27" s="200">
        <v>0</v>
      </c>
      <c r="AS27" s="200">
        <v>0</v>
      </c>
      <c r="AT27">
        <v>0</v>
      </c>
      <c r="AU27">
        <v>0</v>
      </c>
      <c r="AV27" s="200">
        <v>0</v>
      </c>
      <c r="AW27" s="200">
        <v>0</v>
      </c>
      <c r="AX27" s="200">
        <v>0</v>
      </c>
      <c r="AY27" s="200">
        <v>0</v>
      </c>
      <c r="AZ27" s="200">
        <v>0</v>
      </c>
      <c r="BA27" s="200">
        <v>0</v>
      </c>
      <c r="BB27" s="200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0">
        <v>0</v>
      </c>
      <c r="C28" s="200">
        <v>0</v>
      </c>
      <c r="D28" s="200">
        <v>0</v>
      </c>
      <c r="E28" s="200">
        <v>0</v>
      </c>
      <c r="F28" s="200">
        <v>0</v>
      </c>
      <c r="G28" s="200">
        <v>0</v>
      </c>
      <c r="H28" s="200">
        <v>0</v>
      </c>
      <c r="I28" s="200">
        <v>0</v>
      </c>
      <c r="J28" s="200">
        <v>0</v>
      </c>
      <c r="K28" s="200">
        <v>155.97999999999999</v>
      </c>
      <c r="L28" s="200">
        <v>41.86</v>
      </c>
      <c r="M28" s="200">
        <v>0</v>
      </c>
      <c r="N28" s="200">
        <v>28.88</v>
      </c>
      <c r="O28" s="200">
        <v>24.25</v>
      </c>
      <c r="P28" s="200">
        <v>59.91</v>
      </c>
      <c r="Q28" s="200">
        <v>2.67</v>
      </c>
      <c r="R28" s="200">
        <v>10.37</v>
      </c>
      <c r="S28" s="200">
        <v>6.45</v>
      </c>
      <c r="T28" s="200">
        <v>0</v>
      </c>
      <c r="U28" s="200">
        <v>318.58</v>
      </c>
      <c r="V28" s="200">
        <v>5.07</v>
      </c>
      <c r="W28" s="200">
        <v>11.35</v>
      </c>
      <c r="X28" s="200">
        <v>36.07</v>
      </c>
      <c r="Y28" s="200">
        <v>0</v>
      </c>
      <c r="Z28">
        <v>0</v>
      </c>
      <c r="AA28" s="200">
        <v>8.61</v>
      </c>
      <c r="AB28" s="200">
        <v>0</v>
      </c>
      <c r="AC28" s="200">
        <v>0</v>
      </c>
      <c r="AD28" s="200">
        <v>0</v>
      </c>
      <c r="AE28" s="200">
        <v>0</v>
      </c>
      <c r="AF28" s="200">
        <v>0</v>
      </c>
      <c r="AG28" s="200">
        <v>0</v>
      </c>
      <c r="AH28" s="200">
        <v>0</v>
      </c>
      <c r="AI28" s="200">
        <v>45</v>
      </c>
      <c r="AJ28" s="200">
        <v>0</v>
      </c>
      <c r="AK28" s="200">
        <v>0</v>
      </c>
      <c r="AL28" s="200">
        <v>0</v>
      </c>
      <c r="AM28" s="200">
        <v>0</v>
      </c>
      <c r="AN28" s="200">
        <v>0</v>
      </c>
      <c r="AO28">
        <v>0</v>
      </c>
      <c r="AP28" s="200">
        <v>57.32</v>
      </c>
      <c r="AQ28" s="200">
        <v>22.05</v>
      </c>
      <c r="AR28" s="200">
        <v>0</v>
      </c>
      <c r="AS28" s="200">
        <v>0</v>
      </c>
      <c r="AT28">
        <v>0</v>
      </c>
      <c r="AU28">
        <v>0</v>
      </c>
      <c r="AV28" s="200">
        <v>0</v>
      </c>
      <c r="AW28" s="200">
        <v>0</v>
      </c>
      <c r="AX28" s="200">
        <v>0</v>
      </c>
      <c r="AY28" s="200">
        <v>0</v>
      </c>
      <c r="AZ28" s="200">
        <v>0</v>
      </c>
      <c r="BA28" s="200">
        <v>0</v>
      </c>
      <c r="BB28" s="200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0">
        <v>0</v>
      </c>
      <c r="C29" s="200">
        <v>0</v>
      </c>
      <c r="D29" s="200">
        <v>0</v>
      </c>
      <c r="E29" s="200">
        <v>0</v>
      </c>
      <c r="F29" s="200">
        <v>0</v>
      </c>
      <c r="G29" s="200">
        <v>0</v>
      </c>
      <c r="H29" s="200">
        <v>0</v>
      </c>
      <c r="I29" s="200">
        <v>0</v>
      </c>
      <c r="J29" s="200">
        <v>0</v>
      </c>
      <c r="K29" s="200">
        <v>157.1</v>
      </c>
      <c r="L29" s="200">
        <v>41.86</v>
      </c>
      <c r="M29" s="200">
        <v>0</v>
      </c>
      <c r="N29" s="200">
        <v>28.88</v>
      </c>
      <c r="O29" s="200">
        <v>24.25</v>
      </c>
      <c r="P29" s="200">
        <v>59.91</v>
      </c>
      <c r="Q29" s="200">
        <v>2.67</v>
      </c>
      <c r="R29" s="200">
        <v>10.37</v>
      </c>
      <c r="S29" s="200">
        <v>6.45</v>
      </c>
      <c r="T29" s="200">
        <v>0</v>
      </c>
      <c r="U29" s="200">
        <v>318.58</v>
      </c>
      <c r="V29" s="200">
        <v>5.07</v>
      </c>
      <c r="W29" s="200">
        <v>11.35</v>
      </c>
      <c r="X29" s="200">
        <v>36.07</v>
      </c>
      <c r="Y29" s="200">
        <v>0</v>
      </c>
      <c r="Z29">
        <v>0</v>
      </c>
      <c r="AA29" s="200">
        <v>8.61</v>
      </c>
      <c r="AB29" s="200">
        <v>0</v>
      </c>
      <c r="AC29" s="200">
        <v>0</v>
      </c>
      <c r="AD29" s="200">
        <v>0</v>
      </c>
      <c r="AE29" s="200">
        <v>0</v>
      </c>
      <c r="AF29" s="200">
        <v>0</v>
      </c>
      <c r="AG29" s="200">
        <v>0</v>
      </c>
      <c r="AH29" s="200">
        <v>0</v>
      </c>
      <c r="AI29" s="200">
        <v>55</v>
      </c>
      <c r="AJ29" s="200">
        <v>0</v>
      </c>
      <c r="AK29" s="200">
        <v>0</v>
      </c>
      <c r="AL29" s="200">
        <v>0</v>
      </c>
      <c r="AM29" s="200">
        <v>0</v>
      </c>
      <c r="AN29" s="200">
        <v>0</v>
      </c>
      <c r="AO29">
        <v>0</v>
      </c>
      <c r="AP29" s="200">
        <v>57.32</v>
      </c>
      <c r="AQ29" s="200">
        <v>22.05</v>
      </c>
      <c r="AR29" s="200">
        <v>0.14000000000000001</v>
      </c>
      <c r="AS29" s="200">
        <v>0</v>
      </c>
      <c r="AT29">
        <v>0</v>
      </c>
      <c r="AU29">
        <v>0</v>
      </c>
      <c r="AV29" s="200">
        <v>0</v>
      </c>
      <c r="AW29" s="200">
        <v>0</v>
      </c>
      <c r="AX29" s="200">
        <v>0</v>
      </c>
      <c r="AY29" s="200">
        <v>0</v>
      </c>
      <c r="AZ29" s="200">
        <v>0</v>
      </c>
      <c r="BA29" s="200">
        <v>0</v>
      </c>
      <c r="BB29" s="200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0">
        <v>0</v>
      </c>
      <c r="C30" s="200">
        <v>0</v>
      </c>
      <c r="D30" s="200">
        <v>0</v>
      </c>
      <c r="E30" s="200">
        <v>0</v>
      </c>
      <c r="F30" s="200">
        <v>0</v>
      </c>
      <c r="G30" s="200">
        <v>0</v>
      </c>
      <c r="H30" s="200">
        <v>0</v>
      </c>
      <c r="I30" s="200">
        <v>0</v>
      </c>
      <c r="J30" s="200">
        <v>0</v>
      </c>
      <c r="K30" s="200">
        <v>157.1</v>
      </c>
      <c r="L30" s="200">
        <v>41.86</v>
      </c>
      <c r="M30" s="200">
        <v>0</v>
      </c>
      <c r="N30" s="200">
        <v>28.88</v>
      </c>
      <c r="O30" s="200">
        <v>24.25</v>
      </c>
      <c r="P30" s="200">
        <v>59.91</v>
      </c>
      <c r="Q30" s="200">
        <v>2.67</v>
      </c>
      <c r="R30" s="200">
        <v>10.37</v>
      </c>
      <c r="S30" s="200">
        <v>6.45</v>
      </c>
      <c r="T30" s="200">
        <v>0</v>
      </c>
      <c r="U30" s="200">
        <v>318.58</v>
      </c>
      <c r="V30" s="200">
        <v>5.07</v>
      </c>
      <c r="W30" s="200">
        <v>11.35</v>
      </c>
      <c r="X30" s="200">
        <v>36.07</v>
      </c>
      <c r="Y30" s="200">
        <v>0</v>
      </c>
      <c r="Z30">
        <v>0</v>
      </c>
      <c r="AA30" s="200">
        <v>8.61</v>
      </c>
      <c r="AB30" s="200">
        <v>0</v>
      </c>
      <c r="AC30" s="200">
        <v>0</v>
      </c>
      <c r="AD30" s="200">
        <v>0</v>
      </c>
      <c r="AE30" s="200">
        <v>0</v>
      </c>
      <c r="AF30" s="200">
        <v>0</v>
      </c>
      <c r="AG30" s="200">
        <v>0</v>
      </c>
      <c r="AH30" s="200">
        <v>0</v>
      </c>
      <c r="AI30" s="200">
        <v>55</v>
      </c>
      <c r="AJ30" s="200">
        <v>0</v>
      </c>
      <c r="AK30" s="200">
        <v>0</v>
      </c>
      <c r="AL30" s="200">
        <v>0</v>
      </c>
      <c r="AM30" s="200">
        <v>0</v>
      </c>
      <c r="AN30" s="200">
        <v>0</v>
      </c>
      <c r="AO30">
        <v>0</v>
      </c>
      <c r="AP30" s="200">
        <v>57.32</v>
      </c>
      <c r="AQ30" s="200">
        <v>22.05</v>
      </c>
      <c r="AR30" s="200">
        <v>1.2</v>
      </c>
      <c r="AS30" s="200">
        <v>0</v>
      </c>
      <c r="AT30">
        <v>0</v>
      </c>
      <c r="AU30">
        <v>0</v>
      </c>
      <c r="AV30" s="200">
        <v>0</v>
      </c>
      <c r="AW30" s="200">
        <v>0</v>
      </c>
      <c r="AX30" s="200">
        <v>0</v>
      </c>
      <c r="AY30" s="200">
        <v>0</v>
      </c>
      <c r="AZ30" s="200">
        <v>0</v>
      </c>
      <c r="BA30" s="200">
        <v>0</v>
      </c>
      <c r="BB30" s="20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0">
        <v>0</v>
      </c>
      <c r="C31" s="200">
        <v>0</v>
      </c>
      <c r="D31" s="200">
        <v>0</v>
      </c>
      <c r="E31" s="200">
        <v>0</v>
      </c>
      <c r="F31" s="200">
        <v>0</v>
      </c>
      <c r="G31" s="200">
        <v>0</v>
      </c>
      <c r="H31" s="200">
        <v>0</v>
      </c>
      <c r="I31" s="200">
        <v>0</v>
      </c>
      <c r="J31" s="200">
        <v>0</v>
      </c>
      <c r="K31" s="200">
        <v>157.1</v>
      </c>
      <c r="L31" s="200">
        <v>41.86</v>
      </c>
      <c r="M31" s="200">
        <v>0</v>
      </c>
      <c r="N31" s="200">
        <v>28.88</v>
      </c>
      <c r="O31" s="200">
        <v>24.25</v>
      </c>
      <c r="P31" s="200">
        <v>59.91</v>
      </c>
      <c r="Q31" s="200">
        <v>2.67</v>
      </c>
      <c r="R31" s="200">
        <v>10.37</v>
      </c>
      <c r="S31" s="200">
        <v>6.45</v>
      </c>
      <c r="T31" s="200">
        <v>0</v>
      </c>
      <c r="U31" s="200">
        <v>318.58</v>
      </c>
      <c r="V31" s="200">
        <v>5.07</v>
      </c>
      <c r="W31" s="200">
        <v>11.35</v>
      </c>
      <c r="X31" s="200">
        <v>36.07</v>
      </c>
      <c r="Y31" s="200">
        <v>0</v>
      </c>
      <c r="Z31">
        <v>0</v>
      </c>
      <c r="AA31" s="200">
        <v>8.61</v>
      </c>
      <c r="AB31" s="200">
        <v>0</v>
      </c>
      <c r="AC31" s="200">
        <v>0</v>
      </c>
      <c r="AD31" s="200">
        <v>0</v>
      </c>
      <c r="AE31" s="200">
        <v>0</v>
      </c>
      <c r="AF31" s="200">
        <v>0</v>
      </c>
      <c r="AG31" s="200">
        <v>0</v>
      </c>
      <c r="AH31" s="200">
        <v>0</v>
      </c>
      <c r="AI31" s="200">
        <v>55</v>
      </c>
      <c r="AJ31" s="200">
        <v>0</v>
      </c>
      <c r="AK31" s="200">
        <v>0</v>
      </c>
      <c r="AL31" s="200">
        <v>0</v>
      </c>
      <c r="AM31" s="200">
        <v>0</v>
      </c>
      <c r="AN31" s="200">
        <v>0</v>
      </c>
      <c r="AO31">
        <v>0</v>
      </c>
      <c r="AP31" s="200">
        <v>57.32</v>
      </c>
      <c r="AQ31" s="200">
        <v>22.05</v>
      </c>
      <c r="AR31" s="200">
        <v>5.26</v>
      </c>
      <c r="AS31" s="200">
        <v>0</v>
      </c>
      <c r="AT31">
        <v>0</v>
      </c>
      <c r="AU31">
        <v>0</v>
      </c>
      <c r="AV31" s="200">
        <v>0</v>
      </c>
      <c r="AW31" s="200">
        <v>0</v>
      </c>
      <c r="AX31" s="200">
        <v>0</v>
      </c>
      <c r="AY31" s="200">
        <v>0</v>
      </c>
      <c r="AZ31" s="200">
        <v>0</v>
      </c>
      <c r="BA31" s="200">
        <v>0</v>
      </c>
      <c r="BB31" s="200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0">
        <v>0</v>
      </c>
      <c r="C32" s="200">
        <v>0</v>
      </c>
      <c r="D32" s="200">
        <v>0</v>
      </c>
      <c r="E32" s="200">
        <v>0</v>
      </c>
      <c r="F32" s="200">
        <v>0</v>
      </c>
      <c r="G32" s="200">
        <v>0</v>
      </c>
      <c r="H32" s="200">
        <v>0</v>
      </c>
      <c r="I32" s="200">
        <v>0</v>
      </c>
      <c r="J32" s="200">
        <v>0</v>
      </c>
      <c r="K32" s="200">
        <v>157.1</v>
      </c>
      <c r="L32" s="200">
        <v>41.86</v>
      </c>
      <c r="M32" s="200">
        <v>0</v>
      </c>
      <c r="N32" s="200">
        <v>28.88</v>
      </c>
      <c r="O32" s="200">
        <v>24.25</v>
      </c>
      <c r="P32" s="200">
        <v>59.91</v>
      </c>
      <c r="Q32" s="200">
        <v>2.67</v>
      </c>
      <c r="R32" s="200">
        <v>10.37</v>
      </c>
      <c r="S32" s="200">
        <v>6.45</v>
      </c>
      <c r="T32" s="200">
        <v>0</v>
      </c>
      <c r="U32" s="200">
        <v>318.58</v>
      </c>
      <c r="V32" s="200">
        <v>5.07</v>
      </c>
      <c r="W32" s="200">
        <v>11.35</v>
      </c>
      <c r="X32" s="200">
        <v>36.07</v>
      </c>
      <c r="Y32" s="200">
        <v>0</v>
      </c>
      <c r="Z32">
        <v>0</v>
      </c>
      <c r="AA32" s="200">
        <v>8.61</v>
      </c>
      <c r="AB32" s="200">
        <v>0</v>
      </c>
      <c r="AC32" s="200">
        <v>0</v>
      </c>
      <c r="AD32" s="200">
        <v>0</v>
      </c>
      <c r="AE32" s="200">
        <v>0</v>
      </c>
      <c r="AF32" s="200">
        <v>0</v>
      </c>
      <c r="AG32" s="200">
        <v>0</v>
      </c>
      <c r="AH32" s="200">
        <v>0</v>
      </c>
      <c r="AI32" s="200">
        <v>55</v>
      </c>
      <c r="AJ32" s="200">
        <v>0</v>
      </c>
      <c r="AK32" s="200">
        <v>0</v>
      </c>
      <c r="AL32" s="200">
        <v>0</v>
      </c>
      <c r="AM32" s="200">
        <v>0</v>
      </c>
      <c r="AN32" s="200">
        <v>0</v>
      </c>
      <c r="AO32">
        <v>0</v>
      </c>
      <c r="AP32" s="200">
        <v>57.32</v>
      </c>
      <c r="AQ32" s="200">
        <v>22.05</v>
      </c>
      <c r="AR32" s="200">
        <v>11.19</v>
      </c>
      <c r="AS32" s="200">
        <v>0</v>
      </c>
      <c r="AT32">
        <v>0</v>
      </c>
      <c r="AU32">
        <v>0</v>
      </c>
      <c r="AV32" s="200">
        <v>0</v>
      </c>
      <c r="AW32" s="200">
        <v>0</v>
      </c>
      <c r="AX32" s="200">
        <v>0</v>
      </c>
      <c r="AY32" s="200">
        <v>0</v>
      </c>
      <c r="AZ32" s="200">
        <v>0</v>
      </c>
      <c r="BA32" s="200">
        <v>0</v>
      </c>
      <c r="BB32" s="200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0">
        <v>0</v>
      </c>
      <c r="C33" s="200">
        <v>0</v>
      </c>
      <c r="D33" s="200">
        <v>0</v>
      </c>
      <c r="E33" s="200">
        <v>0</v>
      </c>
      <c r="F33" s="200">
        <v>0</v>
      </c>
      <c r="G33" s="200">
        <v>0</v>
      </c>
      <c r="H33" s="200">
        <v>0</v>
      </c>
      <c r="I33" s="200">
        <v>0</v>
      </c>
      <c r="J33" s="200">
        <v>0</v>
      </c>
      <c r="K33" s="200">
        <v>157.1</v>
      </c>
      <c r="L33" s="200">
        <v>41.86</v>
      </c>
      <c r="M33" s="200">
        <v>0</v>
      </c>
      <c r="N33" s="200">
        <v>28.88</v>
      </c>
      <c r="O33" s="200">
        <v>24.25</v>
      </c>
      <c r="P33" s="200">
        <v>59.91</v>
      </c>
      <c r="Q33" s="200">
        <v>2.67</v>
      </c>
      <c r="R33" s="200">
        <v>10.37</v>
      </c>
      <c r="S33" s="200">
        <v>6.45</v>
      </c>
      <c r="T33" s="200">
        <v>0</v>
      </c>
      <c r="U33" s="200">
        <v>318.58</v>
      </c>
      <c r="V33" s="200">
        <v>5.07</v>
      </c>
      <c r="W33" s="200">
        <v>11.35</v>
      </c>
      <c r="X33" s="200">
        <v>36.07</v>
      </c>
      <c r="Y33" s="200">
        <v>0</v>
      </c>
      <c r="Z33">
        <v>0</v>
      </c>
      <c r="AA33" s="200">
        <v>8.61</v>
      </c>
      <c r="AB33" s="200">
        <v>0</v>
      </c>
      <c r="AC33" s="200">
        <v>0</v>
      </c>
      <c r="AD33" s="200">
        <v>0</v>
      </c>
      <c r="AE33" s="200">
        <v>0</v>
      </c>
      <c r="AF33" s="200">
        <v>0</v>
      </c>
      <c r="AG33" s="200">
        <v>0</v>
      </c>
      <c r="AH33" s="200">
        <v>0</v>
      </c>
      <c r="AI33" s="200">
        <v>55</v>
      </c>
      <c r="AJ33" s="200">
        <v>0</v>
      </c>
      <c r="AK33" s="200">
        <v>0</v>
      </c>
      <c r="AL33" s="200">
        <v>0</v>
      </c>
      <c r="AM33" s="200">
        <v>0</v>
      </c>
      <c r="AN33" s="200">
        <v>0</v>
      </c>
      <c r="AO33">
        <v>0</v>
      </c>
      <c r="AP33" s="200">
        <v>60.34</v>
      </c>
      <c r="AQ33" s="200">
        <v>22.05</v>
      </c>
      <c r="AR33" s="200">
        <v>20.89</v>
      </c>
      <c r="AS33" s="200">
        <v>0</v>
      </c>
      <c r="AT33">
        <v>0</v>
      </c>
      <c r="AU33">
        <v>0</v>
      </c>
      <c r="AV33" s="200">
        <v>0</v>
      </c>
      <c r="AW33" s="200">
        <v>0</v>
      </c>
      <c r="AX33" s="200">
        <v>0</v>
      </c>
      <c r="AY33" s="200">
        <v>0</v>
      </c>
      <c r="AZ33" s="200">
        <v>0</v>
      </c>
      <c r="BA33" s="200">
        <v>0</v>
      </c>
      <c r="BB33" s="200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0">
        <v>0</v>
      </c>
      <c r="C34" s="200">
        <v>0</v>
      </c>
      <c r="D34" s="200">
        <v>0</v>
      </c>
      <c r="E34" s="200">
        <v>0</v>
      </c>
      <c r="F34" s="200">
        <v>0</v>
      </c>
      <c r="G34" s="200">
        <v>0</v>
      </c>
      <c r="H34" s="200">
        <v>0</v>
      </c>
      <c r="I34" s="200">
        <v>0</v>
      </c>
      <c r="J34" s="200">
        <v>0</v>
      </c>
      <c r="K34" s="200">
        <v>157.1</v>
      </c>
      <c r="L34" s="200">
        <v>41.86</v>
      </c>
      <c r="M34" s="200">
        <v>0</v>
      </c>
      <c r="N34" s="200">
        <v>28.88</v>
      </c>
      <c r="O34" s="200">
        <v>24.25</v>
      </c>
      <c r="P34" s="200">
        <v>59.91</v>
      </c>
      <c r="Q34" s="200">
        <v>2.67</v>
      </c>
      <c r="R34" s="200">
        <v>10.37</v>
      </c>
      <c r="S34" s="200">
        <v>6.45</v>
      </c>
      <c r="T34" s="200">
        <v>0</v>
      </c>
      <c r="U34" s="200">
        <v>318.58</v>
      </c>
      <c r="V34" s="200">
        <v>5.07</v>
      </c>
      <c r="W34" s="200">
        <v>11.35</v>
      </c>
      <c r="X34" s="200">
        <v>36.07</v>
      </c>
      <c r="Y34" s="200">
        <v>0</v>
      </c>
      <c r="Z34">
        <v>0</v>
      </c>
      <c r="AA34" s="200">
        <v>8.61</v>
      </c>
      <c r="AB34" s="200">
        <v>0</v>
      </c>
      <c r="AC34" s="200">
        <v>0</v>
      </c>
      <c r="AD34" s="200">
        <v>0</v>
      </c>
      <c r="AE34" s="200">
        <v>0</v>
      </c>
      <c r="AF34" s="200">
        <v>0</v>
      </c>
      <c r="AG34" s="200">
        <v>0</v>
      </c>
      <c r="AH34" s="200">
        <v>0</v>
      </c>
      <c r="AI34" s="200">
        <v>55</v>
      </c>
      <c r="AJ34" s="200">
        <v>0</v>
      </c>
      <c r="AK34" s="200">
        <v>0</v>
      </c>
      <c r="AL34" s="200">
        <v>0</v>
      </c>
      <c r="AM34" s="200">
        <v>0</v>
      </c>
      <c r="AN34" s="200">
        <v>0</v>
      </c>
      <c r="AO34">
        <v>0</v>
      </c>
      <c r="AP34" s="200">
        <v>60.34</v>
      </c>
      <c r="AQ34" s="200">
        <v>22.05</v>
      </c>
      <c r="AR34" s="200">
        <v>26.3</v>
      </c>
      <c r="AS34" s="200">
        <v>0</v>
      </c>
      <c r="AT34">
        <v>0</v>
      </c>
      <c r="AU34">
        <v>0</v>
      </c>
      <c r="AV34" s="200">
        <v>0</v>
      </c>
      <c r="AW34" s="200">
        <v>0</v>
      </c>
      <c r="AX34" s="200">
        <v>0</v>
      </c>
      <c r="AY34" s="200">
        <v>0</v>
      </c>
      <c r="AZ34" s="200">
        <v>0</v>
      </c>
      <c r="BA34" s="200">
        <v>0</v>
      </c>
      <c r="BB34" s="200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0">
        <v>0</v>
      </c>
      <c r="C35" s="200">
        <v>0</v>
      </c>
      <c r="D35" s="200">
        <v>0</v>
      </c>
      <c r="E35" s="200">
        <v>0</v>
      </c>
      <c r="F35" s="200">
        <v>0</v>
      </c>
      <c r="G35" s="200">
        <v>0</v>
      </c>
      <c r="H35" s="200">
        <v>0</v>
      </c>
      <c r="I35" s="200">
        <v>0</v>
      </c>
      <c r="J35" s="200">
        <v>0</v>
      </c>
      <c r="K35" s="200">
        <v>157.1</v>
      </c>
      <c r="L35" s="200">
        <v>41.86</v>
      </c>
      <c r="M35" s="200">
        <v>0</v>
      </c>
      <c r="N35" s="200">
        <v>28.88</v>
      </c>
      <c r="O35" s="200">
        <v>24.25</v>
      </c>
      <c r="P35" s="200">
        <v>59.91</v>
      </c>
      <c r="Q35" s="200">
        <v>2.67</v>
      </c>
      <c r="R35" s="200">
        <v>10.37</v>
      </c>
      <c r="S35" s="200">
        <v>6.45</v>
      </c>
      <c r="T35" s="200">
        <v>0</v>
      </c>
      <c r="U35" s="200">
        <v>318.58</v>
      </c>
      <c r="V35" s="200">
        <v>5.07</v>
      </c>
      <c r="W35" s="200">
        <v>11.35</v>
      </c>
      <c r="X35" s="200">
        <v>36.07</v>
      </c>
      <c r="Y35" s="200">
        <v>0</v>
      </c>
      <c r="Z35">
        <v>0</v>
      </c>
      <c r="AA35" s="200">
        <v>8.34</v>
      </c>
      <c r="AB35" s="200">
        <v>0</v>
      </c>
      <c r="AC35" s="200">
        <v>0</v>
      </c>
      <c r="AD35" s="200">
        <v>0</v>
      </c>
      <c r="AE35" s="200">
        <v>0</v>
      </c>
      <c r="AF35" s="200">
        <v>0</v>
      </c>
      <c r="AG35" s="200">
        <v>0</v>
      </c>
      <c r="AH35" s="200">
        <v>0</v>
      </c>
      <c r="AI35" s="200">
        <v>55</v>
      </c>
      <c r="AJ35" s="200">
        <v>0</v>
      </c>
      <c r="AK35" s="200">
        <v>0</v>
      </c>
      <c r="AL35" s="200">
        <v>0</v>
      </c>
      <c r="AM35" s="200">
        <v>0</v>
      </c>
      <c r="AN35" s="200">
        <v>0</v>
      </c>
      <c r="AO35">
        <v>0</v>
      </c>
      <c r="AP35" s="200">
        <v>60.34</v>
      </c>
      <c r="AQ35" s="200">
        <v>22.05</v>
      </c>
      <c r="AR35" s="200">
        <v>26.3</v>
      </c>
      <c r="AS35" s="200">
        <v>0</v>
      </c>
      <c r="AT35">
        <v>0</v>
      </c>
      <c r="AU35">
        <v>0</v>
      </c>
      <c r="AV35" s="200">
        <v>0</v>
      </c>
      <c r="AW35" s="200">
        <v>0</v>
      </c>
      <c r="AX35" s="200">
        <v>0</v>
      </c>
      <c r="AY35" s="200">
        <v>0</v>
      </c>
      <c r="AZ35" s="200">
        <v>0</v>
      </c>
      <c r="BA35" s="200">
        <v>0</v>
      </c>
      <c r="BB35" s="200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0">
        <v>0</v>
      </c>
      <c r="C36" s="200">
        <v>0</v>
      </c>
      <c r="D36" s="200">
        <v>0</v>
      </c>
      <c r="E36" s="200">
        <v>0</v>
      </c>
      <c r="F36" s="200">
        <v>0</v>
      </c>
      <c r="G36" s="200">
        <v>0</v>
      </c>
      <c r="H36" s="200">
        <v>0</v>
      </c>
      <c r="I36" s="200">
        <v>0</v>
      </c>
      <c r="J36" s="200">
        <v>0</v>
      </c>
      <c r="K36" s="200">
        <v>157.1</v>
      </c>
      <c r="L36" s="200">
        <v>41.86</v>
      </c>
      <c r="M36" s="200">
        <v>0</v>
      </c>
      <c r="N36" s="200">
        <v>28.88</v>
      </c>
      <c r="O36" s="200">
        <v>24.25</v>
      </c>
      <c r="P36" s="200">
        <v>59.91</v>
      </c>
      <c r="Q36" s="200">
        <v>2.67</v>
      </c>
      <c r="R36" s="200">
        <v>10.37</v>
      </c>
      <c r="S36" s="200">
        <v>6.45</v>
      </c>
      <c r="T36" s="200">
        <v>0</v>
      </c>
      <c r="U36" s="200">
        <v>318.58</v>
      </c>
      <c r="V36" s="200">
        <v>5.07</v>
      </c>
      <c r="W36" s="200">
        <v>11.35</v>
      </c>
      <c r="X36" s="200">
        <v>36.07</v>
      </c>
      <c r="Y36" s="200">
        <v>0</v>
      </c>
      <c r="Z36">
        <v>0</v>
      </c>
      <c r="AA36" s="200">
        <v>8.34</v>
      </c>
      <c r="AB36" s="200">
        <v>0</v>
      </c>
      <c r="AC36" s="200">
        <v>0</v>
      </c>
      <c r="AD36" s="200">
        <v>0</v>
      </c>
      <c r="AE36" s="200">
        <v>0</v>
      </c>
      <c r="AF36" s="200">
        <v>0</v>
      </c>
      <c r="AG36" s="200">
        <v>0</v>
      </c>
      <c r="AH36" s="200">
        <v>0</v>
      </c>
      <c r="AI36" s="200">
        <v>55</v>
      </c>
      <c r="AJ36" s="200">
        <v>0</v>
      </c>
      <c r="AK36" s="200">
        <v>0</v>
      </c>
      <c r="AL36" s="200">
        <v>0</v>
      </c>
      <c r="AM36" s="200">
        <v>0</v>
      </c>
      <c r="AN36" s="200">
        <v>0</v>
      </c>
      <c r="AO36">
        <v>0</v>
      </c>
      <c r="AP36" s="200">
        <v>60.34</v>
      </c>
      <c r="AQ36" s="200">
        <v>22.05</v>
      </c>
      <c r="AR36" s="200">
        <v>26.3</v>
      </c>
      <c r="AS36" s="200">
        <v>0</v>
      </c>
      <c r="AT36">
        <v>0</v>
      </c>
      <c r="AU36">
        <v>0</v>
      </c>
      <c r="AV36" s="200">
        <v>0</v>
      </c>
      <c r="AW36" s="200">
        <v>0</v>
      </c>
      <c r="AX36" s="200">
        <v>0</v>
      </c>
      <c r="AY36" s="200">
        <v>0</v>
      </c>
      <c r="AZ36" s="200">
        <v>0</v>
      </c>
      <c r="BA36" s="200">
        <v>0</v>
      </c>
      <c r="BB36" s="200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0">
        <v>0</v>
      </c>
      <c r="C37" s="200">
        <v>0</v>
      </c>
      <c r="D37" s="200">
        <v>0</v>
      </c>
      <c r="E37" s="200">
        <v>0</v>
      </c>
      <c r="F37" s="200">
        <v>0</v>
      </c>
      <c r="G37" s="200">
        <v>0</v>
      </c>
      <c r="H37" s="200">
        <v>0</v>
      </c>
      <c r="I37" s="200">
        <v>0</v>
      </c>
      <c r="J37" s="200">
        <v>0</v>
      </c>
      <c r="K37" s="200">
        <v>157.1</v>
      </c>
      <c r="L37" s="200">
        <v>41.86</v>
      </c>
      <c r="M37" s="200">
        <v>0</v>
      </c>
      <c r="N37" s="200">
        <v>28.88</v>
      </c>
      <c r="O37" s="200">
        <v>24.25</v>
      </c>
      <c r="P37" s="200">
        <v>59.91</v>
      </c>
      <c r="Q37" s="200">
        <v>2.67</v>
      </c>
      <c r="R37" s="200">
        <v>10.37</v>
      </c>
      <c r="S37" s="200">
        <v>6.45</v>
      </c>
      <c r="T37" s="200">
        <v>0</v>
      </c>
      <c r="U37" s="200">
        <v>318.58</v>
      </c>
      <c r="V37" s="200">
        <v>5.07</v>
      </c>
      <c r="W37" s="200">
        <v>11.35</v>
      </c>
      <c r="X37" s="200">
        <v>36.07</v>
      </c>
      <c r="Y37" s="200">
        <v>0</v>
      </c>
      <c r="Z37">
        <v>0</v>
      </c>
      <c r="AA37" s="200">
        <v>8.34</v>
      </c>
      <c r="AB37" s="200">
        <v>0</v>
      </c>
      <c r="AC37" s="200">
        <v>0</v>
      </c>
      <c r="AD37" s="200">
        <v>0</v>
      </c>
      <c r="AE37" s="200">
        <v>0</v>
      </c>
      <c r="AF37" s="200">
        <v>0</v>
      </c>
      <c r="AG37" s="200">
        <v>0</v>
      </c>
      <c r="AH37" s="200">
        <v>0</v>
      </c>
      <c r="AI37" s="200">
        <v>55</v>
      </c>
      <c r="AJ37" s="200">
        <v>0</v>
      </c>
      <c r="AK37" s="200">
        <v>0</v>
      </c>
      <c r="AL37" s="200">
        <v>0</v>
      </c>
      <c r="AM37" s="200">
        <v>0</v>
      </c>
      <c r="AN37" s="200">
        <v>0</v>
      </c>
      <c r="AO37">
        <v>0</v>
      </c>
      <c r="AP37" s="200">
        <v>60.34</v>
      </c>
      <c r="AQ37" s="200">
        <v>22.05</v>
      </c>
      <c r="AR37" s="200">
        <v>26.3</v>
      </c>
      <c r="AS37" s="200">
        <v>0</v>
      </c>
      <c r="AT37">
        <v>0</v>
      </c>
      <c r="AU37">
        <v>0</v>
      </c>
      <c r="AV37" s="200">
        <v>0</v>
      </c>
      <c r="AW37" s="200">
        <v>0</v>
      </c>
      <c r="AX37" s="200">
        <v>0</v>
      </c>
      <c r="AY37" s="200">
        <v>0</v>
      </c>
      <c r="AZ37" s="200">
        <v>0</v>
      </c>
      <c r="BA37" s="200">
        <v>0</v>
      </c>
      <c r="BB37" s="200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0">
        <v>0</v>
      </c>
      <c r="C38" s="200">
        <v>0</v>
      </c>
      <c r="D38" s="200">
        <v>0</v>
      </c>
      <c r="E38" s="200">
        <v>0</v>
      </c>
      <c r="F38" s="200">
        <v>0</v>
      </c>
      <c r="G38" s="200">
        <v>0</v>
      </c>
      <c r="H38" s="200">
        <v>0</v>
      </c>
      <c r="I38" s="200">
        <v>0</v>
      </c>
      <c r="J38" s="200">
        <v>0</v>
      </c>
      <c r="K38" s="200">
        <v>157.1</v>
      </c>
      <c r="L38" s="200">
        <v>41.86</v>
      </c>
      <c r="M38" s="200">
        <v>0</v>
      </c>
      <c r="N38" s="200">
        <v>28.88</v>
      </c>
      <c r="O38" s="200">
        <v>24.25</v>
      </c>
      <c r="P38" s="200">
        <v>59.91</v>
      </c>
      <c r="Q38" s="200">
        <v>2.67</v>
      </c>
      <c r="R38" s="200">
        <v>10.37</v>
      </c>
      <c r="S38" s="200">
        <v>6.45</v>
      </c>
      <c r="T38" s="200">
        <v>0</v>
      </c>
      <c r="U38" s="200">
        <v>318.58</v>
      </c>
      <c r="V38" s="200">
        <v>5.07</v>
      </c>
      <c r="W38" s="200">
        <v>11.35</v>
      </c>
      <c r="X38" s="200">
        <v>36.07</v>
      </c>
      <c r="Y38" s="200">
        <v>0</v>
      </c>
      <c r="Z38">
        <v>0</v>
      </c>
      <c r="AA38" s="200">
        <v>8.34</v>
      </c>
      <c r="AB38" s="200">
        <v>0</v>
      </c>
      <c r="AC38" s="200">
        <v>0</v>
      </c>
      <c r="AD38" s="200">
        <v>0</v>
      </c>
      <c r="AE38" s="200">
        <v>0</v>
      </c>
      <c r="AF38" s="200">
        <v>0</v>
      </c>
      <c r="AG38" s="200">
        <v>0</v>
      </c>
      <c r="AH38" s="200">
        <v>0</v>
      </c>
      <c r="AI38" s="200">
        <v>55</v>
      </c>
      <c r="AJ38" s="200">
        <v>0</v>
      </c>
      <c r="AK38" s="200">
        <v>0</v>
      </c>
      <c r="AL38" s="200">
        <v>0</v>
      </c>
      <c r="AM38" s="200">
        <v>0</v>
      </c>
      <c r="AN38" s="200">
        <v>0</v>
      </c>
      <c r="AO38">
        <v>0</v>
      </c>
      <c r="AP38" s="200">
        <v>60.34</v>
      </c>
      <c r="AQ38" s="200">
        <v>22.05</v>
      </c>
      <c r="AR38" s="200">
        <v>26.3</v>
      </c>
      <c r="AS38" s="200">
        <v>0</v>
      </c>
      <c r="AT38">
        <v>0</v>
      </c>
      <c r="AU38">
        <v>0</v>
      </c>
      <c r="AV38" s="200">
        <v>0</v>
      </c>
      <c r="AW38" s="200">
        <v>0</v>
      </c>
      <c r="AX38" s="200">
        <v>0</v>
      </c>
      <c r="AY38" s="200">
        <v>0</v>
      </c>
      <c r="AZ38" s="200">
        <v>0</v>
      </c>
      <c r="BA38" s="200">
        <v>0</v>
      </c>
      <c r="BB38" s="200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0">
        <v>0</v>
      </c>
      <c r="C39" s="200">
        <v>0</v>
      </c>
      <c r="D39" s="200">
        <v>0</v>
      </c>
      <c r="E39" s="200">
        <v>0</v>
      </c>
      <c r="F39" s="200">
        <v>0</v>
      </c>
      <c r="G39" s="200">
        <v>0</v>
      </c>
      <c r="H39" s="200">
        <v>0</v>
      </c>
      <c r="I39" s="200">
        <v>0</v>
      </c>
      <c r="J39" s="200">
        <v>0</v>
      </c>
      <c r="K39" s="200">
        <v>157.1</v>
      </c>
      <c r="L39" s="200">
        <v>41.86</v>
      </c>
      <c r="M39" s="200">
        <v>0</v>
      </c>
      <c r="N39" s="200">
        <v>28.88</v>
      </c>
      <c r="O39" s="200">
        <v>24.25</v>
      </c>
      <c r="P39" s="200">
        <v>59.91</v>
      </c>
      <c r="Q39" s="200">
        <v>2.67</v>
      </c>
      <c r="R39" s="200">
        <v>10.37</v>
      </c>
      <c r="S39" s="200">
        <v>6.45</v>
      </c>
      <c r="T39" s="200">
        <v>0</v>
      </c>
      <c r="U39" s="200">
        <v>318.58</v>
      </c>
      <c r="V39" s="200">
        <v>5.07</v>
      </c>
      <c r="W39" s="200">
        <v>11.35</v>
      </c>
      <c r="X39" s="200">
        <v>36.07</v>
      </c>
      <c r="Y39" s="200">
        <v>0</v>
      </c>
      <c r="Z39">
        <v>0</v>
      </c>
      <c r="AA39" s="200">
        <v>8.34</v>
      </c>
      <c r="AB39" s="200">
        <v>0</v>
      </c>
      <c r="AC39" s="200">
        <v>0</v>
      </c>
      <c r="AD39" s="200">
        <v>0</v>
      </c>
      <c r="AE39" s="200">
        <v>0</v>
      </c>
      <c r="AF39" s="200">
        <v>0</v>
      </c>
      <c r="AG39" s="200">
        <v>0</v>
      </c>
      <c r="AH39" s="200">
        <v>0</v>
      </c>
      <c r="AI39" s="200">
        <v>55</v>
      </c>
      <c r="AJ39" s="200">
        <v>0</v>
      </c>
      <c r="AK39" s="200">
        <v>0</v>
      </c>
      <c r="AL39" s="200">
        <v>0</v>
      </c>
      <c r="AM39" s="200">
        <v>0</v>
      </c>
      <c r="AN39" s="200">
        <v>0</v>
      </c>
      <c r="AO39">
        <v>0</v>
      </c>
      <c r="AP39" s="200">
        <v>63.36</v>
      </c>
      <c r="AQ39" s="200">
        <v>22.05</v>
      </c>
      <c r="AR39" s="200">
        <v>26.3</v>
      </c>
      <c r="AS39" s="200">
        <v>0</v>
      </c>
      <c r="AT39">
        <v>0</v>
      </c>
      <c r="AU39">
        <v>0</v>
      </c>
      <c r="AV39" s="200">
        <v>0</v>
      </c>
      <c r="AW39" s="200">
        <v>0</v>
      </c>
      <c r="AX39" s="200">
        <v>0</v>
      </c>
      <c r="AY39" s="200">
        <v>0</v>
      </c>
      <c r="AZ39" s="200">
        <v>0</v>
      </c>
      <c r="BA39" s="200">
        <v>0</v>
      </c>
      <c r="BB39" s="200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0">
        <v>0</v>
      </c>
      <c r="C40" s="200">
        <v>0</v>
      </c>
      <c r="D40" s="200">
        <v>0</v>
      </c>
      <c r="E40" s="200">
        <v>0</v>
      </c>
      <c r="F40" s="200">
        <v>0</v>
      </c>
      <c r="G40" s="200">
        <v>0</v>
      </c>
      <c r="H40" s="200">
        <v>0</v>
      </c>
      <c r="I40" s="200">
        <v>0</v>
      </c>
      <c r="J40" s="200">
        <v>0</v>
      </c>
      <c r="K40" s="200">
        <v>157.1</v>
      </c>
      <c r="L40" s="200">
        <v>41.86</v>
      </c>
      <c r="M40" s="200">
        <v>0</v>
      </c>
      <c r="N40" s="200">
        <v>28.88</v>
      </c>
      <c r="O40" s="200">
        <v>24.25</v>
      </c>
      <c r="P40" s="200">
        <v>59.91</v>
      </c>
      <c r="Q40" s="200">
        <v>2.67</v>
      </c>
      <c r="R40" s="200">
        <v>10.37</v>
      </c>
      <c r="S40" s="200">
        <v>6.45</v>
      </c>
      <c r="T40" s="200">
        <v>0</v>
      </c>
      <c r="U40" s="200">
        <v>318.58</v>
      </c>
      <c r="V40" s="200">
        <v>5.07</v>
      </c>
      <c r="W40" s="200">
        <v>11.35</v>
      </c>
      <c r="X40" s="200">
        <v>36.07</v>
      </c>
      <c r="Y40" s="200">
        <v>0</v>
      </c>
      <c r="Z40">
        <v>0</v>
      </c>
      <c r="AA40" s="200">
        <v>8.34</v>
      </c>
      <c r="AB40" s="200">
        <v>0</v>
      </c>
      <c r="AC40" s="200">
        <v>0</v>
      </c>
      <c r="AD40" s="200">
        <v>0</v>
      </c>
      <c r="AE40" s="200">
        <v>0</v>
      </c>
      <c r="AF40" s="200">
        <v>0</v>
      </c>
      <c r="AG40" s="200">
        <v>0</v>
      </c>
      <c r="AH40" s="200">
        <v>0</v>
      </c>
      <c r="AI40" s="200">
        <v>55</v>
      </c>
      <c r="AJ40" s="200">
        <v>0</v>
      </c>
      <c r="AK40" s="200">
        <v>0</v>
      </c>
      <c r="AL40" s="200">
        <v>0</v>
      </c>
      <c r="AM40" s="200">
        <v>0</v>
      </c>
      <c r="AN40" s="200">
        <v>0</v>
      </c>
      <c r="AO40">
        <v>0</v>
      </c>
      <c r="AP40" s="200">
        <v>63.36</v>
      </c>
      <c r="AQ40" s="200">
        <v>22.05</v>
      </c>
      <c r="AR40" s="200">
        <v>26.3</v>
      </c>
      <c r="AS40" s="200">
        <v>0</v>
      </c>
      <c r="AT40">
        <v>0</v>
      </c>
      <c r="AU40">
        <v>0</v>
      </c>
      <c r="AV40" s="200">
        <v>0</v>
      </c>
      <c r="AW40" s="200">
        <v>0</v>
      </c>
      <c r="AX40" s="200">
        <v>0</v>
      </c>
      <c r="AY40" s="200">
        <v>0</v>
      </c>
      <c r="AZ40" s="200">
        <v>0</v>
      </c>
      <c r="BA40" s="200">
        <v>0</v>
      </c>
      <c r="BB40" s="20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0">
        <v>0</v>
      </c>
      <c r="C41" s="200">
        <v>0</v>
      </c>
      <c r="D41" s="200">
        <v>0</v>
      </c>
      <c r="E41" s="200">
        <v>0</v>
      </c>
      <c r="F41" s="200">
        <v>0</v>
      </c>
      <c r="G41" s="200">
        <v>0</v>
      </c>
      <c r="H41" s="200">
        <v>0</v>
      </c>
      <c r="I41" s="200">
        <v>0</v>
      </c>
      <c r="J41" s="200">
        <v>0</v>
      </c>
      <c r="K41" s="200">
        <v>157.1</v>
      </c>
      <c r="L41" s="200">
        <v>41.86</v>
      </c>
      <c r="M41" s="200">
        <v>0</v>
      </c>
      <c r="N41" s="200">
        <v>28.88</v>
      </c>
      <c r="O41" s="200">
        <v>24.25</v>
      </c>
      <c r="P41" s="200">
        <v>59.91</v>
      </c>
      <c r="Q41" s="200">
        <v>2.67</v>
      </c>
      <c r="R41" s="200">
        <v>10.37</v>
      </c>
      <c r="S41" s="200">
        <v>6.45</v>
      </c>
      <c r="T41" s="200">
        <v>0</v>
      </c>
      <c r="U41" s="200">
        <v>318.58</v>
      </c>
      <c r="V41" s="200">
        <v>5.07</v>
      </c>
      <c r="W41" s="200">
        <v>11.35</v>
      </c>
      <c r="X41" s="200">
        <v>36.07</v>
      </c>
      <c r="Y41" s="200">
        <v>0</v>
      </c>
      <c r="Z41">
        <v>0</v>
      </c>
      <c r="AA41" s="200">
        <v>8.34</v>
      </c>
      <c r="AB41" s="200">
        <v>0</v>
      </c>
      <c r="AC41" s="200">
        <v>0</v>
      </c>
      <c r="AD41" s="200">
        <v>0</v>
      </c>
      <c r="AE41" s="200">
        <v>0</v>
      </c>
      <c r="AF41" s="200">
        <v>0</v>
      </c>
      <c r="AG41" s="200">
        <v>0</v>
      </c>
      <c r="AH41" s="200">
        <v>0</v>
      </c>
      <c r="AI41" s="200">
        <v>55</v>
      </c>
      <c r="AJ41" s="200">
        <v>0</v>
      </c>
      <c r="AK41" s="200">
        <v>0</v>
      </c>
      <c r="AL41" s="200">
        <v>0</v>
      </c>
      <c r="AM41" s="200">
        <v>0</v>
      </c>
      <c r="AN41" s="200">
        <v>0</v>
      </c>
      <c r="AO41">
        <v>0</v>
      </c>
      <c r="AP41" s="200">
        <v>63.36</v>
      </c>
      <c r="AQ41" s="200">
        <v>22.05</v>
      </c>
      <c r="AR41" s="200">
        <v>26.3</v>
      </c>
      <c r="AS41" s="200">
        <v>0</v>
      </c>
      <c r="AT41">
        <v>0</v>
      </c>
      <c r="AU41">
        <v>0</v>
      </c>
      <c r="AV41" s="200">
        <v>0</v>
      </c>
      <c r="AW41" s="200">
        <v>0</v>
      </c>
      <c r="AX41" s="200">
        <v>0</v>
      </c>
      <c r="AY41" s="200">
        <v>0</v>
      </c>
      <c r="AZ41" s="200">
        <v>0</v>
      </c>
      <c r="BA41" s="200">
        <v>0</v>
      </c>
      <c r="BB41" s="200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0">
        <v>0</v>
      </c>
      <c r="C42" s="200">
        <v>0</v>
      </c>
      <c r="D42" s="200">
        <v>0</v>
      </c>
      <c r="E42" s="200">
        <v>0</v>
      </c>
      <c r="F42" s="200">
        <v>0</v>
      </c>
      <c r="G42" s="200">
        <v>0</v>
      </c>
      <c r="H42" s="200">
        <v>0</v>
      </c>
      <c r="I42" s="200">
        <v>0</v>
      </c>
      <c r="J42" s="200">
        <v>0</v>
      </c>
      <c r="K42" s="200">
        <v>157.1</v>
      </c>
      <c r="L42" s="200">
        <v>41.86</v>
      </c>
      <c r="M42" s="200">
        <v>0</v>
      </c>
      <c r="N42" s="200">
        <v>28.88</v>
      </c>
      <c r="O42" s="200">
        <v>24.25</v>
      </c>
      <c r="P42" s="200">
        <v>59.91</v>
      </c>
      <c r="Q42" s="200">
        <v>2.67</v>
      </c>
      <c r="R42" s="200">
        <v>10.37</v>
      </c>
      <c r="S42" s="200">
        <v>6.45</v>
      </c>
      <c r="T42" s="200">
        <v>0</v>
      </c>
      <c r="U42" s="200">
        <v>318.58</v>
      </c>
      <c r="V42" s="200">
        <v>5.07</v>
      </c>
      <c r="W42" s="200">
        <v>11.35</v>
      </c>
      <c r="X42" s="200">
        <v>36.07</v>
      </c>
      <c r="Y42" s="200">
        <v>0</v>
      </c>
      <c r="Z42">
        <v>0</v>
      </c>
      <c r="AA42" s="200">
        <v>8.34</v>
      </c>
      <c r="AB42" s="200">
        <v>0</v>
      </c>
      <c r="AC42" s="200">
        <v>0</v>
      </c>
      <c r="AD42" s="200">
        <v>0</v>
      </c>
      <c r="AE42" s="200">
        <v>0</v>
      </c>
      <c r="AF42" s="200">
        <v>0</v>
      </c>
      <c r="AG42" s="200">
        <v>0</v>
      </c>
      <c r="AH42" s="200">
        <v>0</v>
      </c>
      <c r="AI42" s="200">
        <v>55</v>
      </c>
      <c r="AJ42" s="200">
        <v>0</v>
      </c>
      <c r="AK42" s="200">
        <v>0</v>
      </c>
      <c r="AL42" s="200">
        <v>0</v>
      </c>
      <c r="AM42" s="200">
        <v>0</v>
      </c>
      <c r="AN42" s="200">
        <v>0</v>
      </c>
      <c r="AO42">
        <v>0</v>
      </c>
      <c r="AP42" s="200">
        <v>63.36</v>
      </c>
      <c r="AQ42" s="200">
        <v>22.05</v>
      </c>
      <c r="AR42" s="200">
        <v>26.3</v>
      </c>
      <c r="AS42" s="200">
        <v>0</v>
      </c>
      <c r="AT42">
        <v>0</v>
      </c>
      <c r="AU42">
        <v>0</v>
      </c>
      <c r="AV42" s="200">
        <v>0</v>
      </c>
      <c r="AW42" s="200">
        <v>0</v>
      </c>
      <c r="AX42" s="200">
        <v>0</v>
      </c>
      <c r="AY42" s="200">
        <v>0</v>
      </c>
      <c r="AZ42" s="200">
        <v>0</v>
      </c>
      <c r="BA42" s="200">
        <v>0</v>
      </c>
      <c r="BB42" s="200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0">
        <v>0</v>
      </c>
      <c r="C43" s="200">
        <v>0</v>
      </c>
      <c r="D43" s="200">
        <v>0</v>
      </c>
      <c r="E43" s="200">
        <v>0</v>
      </c>
      <c r="F43" s="200">
        <v>0</v>
      </c>
      <c r="G43" s="200">
        <v>0</v>
      </c>
      <c r="H43" s="200">
        <v>0</v>
      </c>
      <c r="I43" s="200">
        <v>0</v>
      </c>
      <c r="J43" s="200">
        <v>0</v>
      </c>
      <c r="K43" s="200">
        <v>157.1</v>
      </c>
      <c r="L43" s="200">
        <v>41.86</v>
      </c>
      <c r="M43" s="200">
        <v>0</v>
      </c>
      <c r="N43" s="200">
        <v>28.88</v>
      </c>
      <c r="O43" s="200">
        <v>24.25</v>
      </c>
      <c r="P43" s="200">
        <v>59.91</v>
      </c>
      <c r="Q43" s="200">
        <v>2.67</v>
      </c>
      <c r="R43" s="200">
        <v>10.37</v>
      </c>
      <c r="S43" s="200">
        <v>6.45</v>
      </c>
      <c r="T43" s="200">
        <v>0</v>
      </c>
      <c r="U43" s="200">
        <v>318.58</v>
      </c>
      <c r="V43" s="200">
        <v>5.07</v>
      </c>
      <c r="W43" s="200">
        <v>11.35</v>
      </c>
      <c r="X43" s="200">
        <v>36.07</v>
      </c>
      <c r="Y43" s="200">
        <v>0</v>
      </c>
      <c r="Z43">
        <v>0</v>
      </c>
      <c r="AA43" s="200">
        <v>8.34</v>
      </c>
      <c r="AB43" s="200">
        <v>0</v>
      </c>
      <c r="AC43" s="200">
        <v>0</v>
      </c>
      <c r="AD43" s="200">
        <v>0</v>
      </c>
      <c r="AE43" s="200">
        <v>0</v>
      </c>
      <c r="AF43" s="200">
        <v>0</v>
      </c>
      <c r="AG43" s="200">
        <v>0</v>
      </c>
      <c r="AH43" s="200">
        <v>0</v>
      </c>
      <c r="AI43" s="200">
        <v>55</v>
      </c>
      <c r="AJ43" s="200">
        <v>0</v>
      </c>
      <c r="AK43" s="200">
        <v>0</v>
      </c>
      <c r="AL43" s="200">
        <v>0</v>
      </c>
      <c r="AM43" s="200">
        <v>0</v>
      </c>
      <c r="AN43" s="200">
        <v>0</v>
      </c>
      <c r="AO43">
        <v>0</v>
      </c>
      <c r="AP43" s="200">
        <v>63.36</v>
      </c>
      <c r="AQ43" s="200">
        <v>22.05</v>
      </c>
      <c r="AR43" s="200">
        <v>26.3</v>
      </c>
      <c r="AS43" s="200">
        <v>0</v>
      </c>
      <c r="AT43">
        <v>0</v>
      </c>
      <c r="AU43">
        <v>0</v>
      </c>
      <c r="AV43" s="200">
        <v>0</v>
      </c>
      <c r="AW43" s="200">
        <v>0</v>
      </c>
      <c r="AX43" s="200">
        <v>0</v>
      </c>
      <c r="AY43" s="200">
        <v>0</v>
      </c>
      <c r="AZ43" s="200">
        <v>0</v>
      </c>
      <c r="BA43" s="200">
        <v>0</v>
      </c>
      <c r="BB43" s="200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0">
        <v>0</v>
      </c>
      <c r="C44" s="200">
        <v>0</v>
      </c>
      <c r="D44" s="200">
        <v>0</v>
      </c>
      <c r="E44" s="200">
        <v>0</v>
      </c>
      <c r="F44" s="200">
        <v>0</v>
      </c>
      <c r="G44" s="200">
        <v>0</v>
      </c>
      <c r="H44" s="200">
        <v>0</v>
      </c>
      <c r="I44" s="200">
        <v>0</v>
      </c>
      <c r="J44" s="200">
        <v>0</v>
      </c>
      <c r="K44" s="200">
        <v>157.1</v>
      </c>
      <c r="L44" s="200">
        <v>41.86</v>
      </c>
      <c r="M44" s="200">
        <v>0</v>
      </c>
      <c r="N44" s="200">
        <v>28.88</v>
      </c>
      <c r="O44" s="200">
        <v>24.25</v>
      </c>
      <c r="P44" s="200">
        <v>59.91</v>
      </c>
      <c r="Q44" s="200">
        <v>2.67</v>
      </c>
      <c r="R44" s="200">
        <v>10.37</v>
      </c>
      <c r="S44" s="200">
        <v>6.45</v>
      </c>
      <c r="T44" s="200">
        <v>0</v>
      </c>
      <c r="U44" s="200">
        <v>318.58</v>
      </c>
      <c r="V44" s="200">
        <v>5.07</v>
      </c>
      <c r="W44" s="200">
        <v>11.35</v>
      </c>
      <c r="X44" s="200">
        <v>36.07</v>
      </c>
      <c r="Y44" s="200">
        <v>0</v>
      </c>
      <c r="Z44">
        <v>0</v>
      </c>
      <c r="AA44" s="200">
        <v>8.34</v>
      </c>
      <c r="AB44" s="200">
        <v>0</v>
      </c>
      <c r="AC44" s="200">
        <v>0</v>
      </c>
      <c r="AD44" s="200">
        <v>0</v>
      </c>
      <c r="AE44" s="200">
        <v>0</v>
      </c>
      <c r="AF44" s="200">
        <v>0</v>
      </c>
      <c r="AG44" s="200">
        <v>0</v>
      </c>
      <c r="AH44" s="200">
        <v>0</v>
      </c>
      <c r="AI44" s="200">
        <v>55</v>
      </c>
      <c r="AJ44" s="200">
        <v>0</v>
      </c>
      <c r="AK44" s="200">
        <v>0</v>
      </c>
      <c r="AL44" s="200">
        <v>0</v>
      </c>
      <c r="AM44" s="200">
        <v>0</v>
      </c>
      <c r="AN44" s="200">
        <v>0</v>
      </c>
      <c r="AO44">
        <v>0</v>
      </c>
      <c r="AP44" s="200">
        <v>63.36</v>
      </c>
      <c r="AQ44" s="200">
        <v>22.05</v>
      </c>
      <c r="AR44" s="200">
        <v>26.3</v>
      </c>
      <c r="AS44" s="200">
        <v>0</v>
      </c>
      <c r="AT44">
        <v>0</v>
      </c>
      <c r="AU44">
        <v>0</v>
      </c>
      <c r="AV44" s="200">
        <v>0</v>
      </c>
      <c r="AW44" s="200">
        <v>0</v>
      </c>
      <c r="AX44" s="200">
        <v>0</v>
      </c>
      <c r="AY44" s="200">
        <v>0</v>
      </c>
      <c r="AZ44" s="200">
        <v>0</v>
      </c>
      <c r="BA44" s="200">
        <v>0</v>
      </c>
      <c r="BB44" s="200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0">
        <v>0</v>
      </c>
      <c r="C45" s="200">
        <v>0</v>
      </c>
      <c r="D45" s="200">
        <v>0</v>
      </c>
      <c r="E45" s="200">
        <v>0</v>
      </c>
      <c r="F45" s="200">
        <v>0</v>
      </c>
      <c r="G45" s="200">
        <v>0</v>
      </c>
      <c r="H45" s="200">
        <v>0</v>
      </c>
      <c r="I45" s="200">
        <v>0</v>
      </c>
      <c r="J45" s="200">
        <v>0</v>
      </c>
      <c r="K45" s="200">
        <v>157.1</v>
      </c>
      <c r="L45" s="200">
        <v>41.86</v>
      </c>
      <c r="M45" s="200">
        <v>0</v>
      </c>
      <c r="N45" s="200">
        <v>28.88</v>
      </c>
      <c r="O45" s="200">
        <v>24.25</v>
      </c>
      <c r="P45" s="200">
        <v>59.91</v>
      </c>
      <c r="Q45" s="200">
        <v>2.67</v>
      </c>
      <c r="R45" s="200">
        <v>10.37</v>
      </c>
      <c r="S45" s="200">
        <v>6.45</v>
      </c>
      <c r="T45" s="200">
        <v>0</v>
      </c>
      <c r="U45" s="200">
        <v>318.58</v>
      </c>
      <c r="V45" s="200">
        <v>5.07</v>
      </c>
      <c r="W45" s="200">
        <v>11.35</v>
      </c>
      <c r="X45" s="200">
        <v>36.07</v>
      </c>
      <c r="Y45" s="200">
        <v>0</v>
      </c>
      <c r="Z45">
        <v>0</v>
      </c>
      <c r="AA45" s="200">
        <v>8.34</v>
      </c>
      <c r="AB45" s="200">
        <v>0</v>
      </c>
      <c r="AC45" s="200">
        <v>0</v>
      </c>
      <c r="AD45" s="200">
        <v>0</v>
      </c>
      <c r="AE45" s="200">
        <v>0</v>
      </c>
      <c r="AF45" s="200">
        <v>0</v>
      </c>
      <c r="AG45" s="200">
        <v>0</v>
      </c>
      <c r="AH45" s="200">
        <v>0</v>
      </c>
      <c r="AI45" s="200">
        <v>55</v>
      </c>
      <c r="AJ45" s="200">
        <v>0</v>
      </c>
      <c r="AK45" s="200">
        <v>0</v>
      </c>
      <c r="AL45" s="200">
        <v>0</v>
      </c>
      <c r="AM45" s="200">
        <v>0</v>
      </c>
      <c r="AN45" s="200">
        <v>0</v>
      </c>
      <c r="AO45">
        <v>0</v>
      </c>
      <c r="AP45" s="200">
        <v>63.36</v>
      </c>
      <c r="AQ45" s="200">
        <v>22.05</v>
      </c>
      <c r="AR45" s="200">
        <v>26.3</v>
      </c>
      <c r="AS45" s="200">
        <v>0</v>
      </c>
      <c r="AT45">
        <v>0</v>
      </c>
      <c r="AU45">
        <v>0</v>
      </c>
      <c r="AV45" s="200">
        <v>0</v>
      </c>
      <c r="AW45" s="200">
        <v>0</v>
      </c>
      <c r="AX45" s="200">
        <v>0</v>
      </c>
      <c r="AY45" s="200">
        <v>0</v>
      </c>
      <c r="AZ45" s="200">
        <v>0</v>
      </c>
      <c r="BA45" s="200">
        <v>0</v>
      </c>
      <c r="BB45" s="200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0">
        <v>0</v>
      </c>
      <c r="C46" s="200">
        <v>0</v>
      </c>
      <c r="D46" s="200">
        <v>0</v>
      </c>
      <c r="E46" s="200">
        <v>0</v>
      </c>
      <c r="F46" s="200">
        <v>0</v>
      </c>
      <c r="G46" s="200">
        <v>0</v>
      </c>
      <c r="H46" s="200">
        <v>0</v>
      </c>
      <c r="I46" s="200">
        <v>0</v>
      </c>
      <c r="J46" s="200">
        <v>0</v>
      </c>
      <c r="K46" s="200">
        <v>157.1</v>
      </c>
      <c r="L46" s="200">
        <v>41.86</v>
      </c>
      <c r="M46" s="200">
        <v>0</v>
      </c>
      <c r="N46" s="200">
        <v>28.88</v>
      </c>
      <c r="O46" s="200">
        <v>24.25</v>
      </c>
      <c r="P46" s="200">
        <v>59.91</v>
      </c>
      <c r="Q46" s="200">
        <v>2.67</v>
      </c>
      <c r="R46" s="200">
        <v>10.37</v>
      </c>
      <c r="S46" s="200">
        <v>6.45</v>
      </c>
      <c r="T46" s="200">
        <v>0</v>
      </c>
      <c r="U46" s="200">
        <v>318.58</v>
      </c>
      <c r="V46" s="200">
        <v>5.07</v>
      </c>
      <c r="W46" s="200">
        <v>11.35</v>
      </c>
      <c r="X46" s="200">
        <v>36.07</v>
      </c>
      <c r="Y46" s="200">
        <v>0</v>
      </c>
      <c r="Z46">
        <v>0</v>
      </c>
      <c r="AA46" s="200">
        <v>8.34</v>
      </c>
      <c r="AB46" s="200">
        <v>0</v>
      </c>
      <c r="AC46" s="200">
        <v>0</v>
      </c>
      <c r="AD46" s="200">
        <v>0</v>
      </c>
      <c r="AE46" s="200">
        <v>0</v>
      </c>
      <c r="AF46" s="200">
        <v>0</v>
      </c>
      <c r="AG46" s="200">
        <v>0</v>
      </c>
      <c r="AH46" s="200">
        <v>0</v>
      </c>
      <c r="AI46" s="200">
        <v>55</v>
      </c>
      <c r="AJ46" s="200">
        <v>0</v>
      </c>
      <c r="AK46" s="200">
        <v>0</v>
      </c>
      <c r="AL46" s="200">
        <v>0</v>
      </c>
      <c r="AM46" s="200">
        <v>0</v>
      </c>
      <c r="AN46" s="200">
        <v>0</v>
      </c>
      <c r="AO46">
        <v>0</v>
      </c>
      <c r="AP46" s="200">
        <v>63.36</v>
      </c>
      <c r="AQ46" s="200">
        <v>22.05</v>
      </c>
      <c r="AR46" s="200">
        <v>26.3</v>
      </c>
      <c r="AS46" s="200">
        <v>0</v>
      </c>
      <c r="AT46">
        <v>0</v>
      </c>
      <c r="AU46">
        <v>0</v>
      </c>
      <c r="AV46" s="200">
        <v>0</v>
      </c>
      <c r="AW46" s="200">
        <v>0</v>
      </c>
      <c r="AX46" s="200">
        <v>0</v>
      </c>
      <c r="AY46" s="200">
        <v>0</v>
      </c>
      <c r="AZ46" s="200">
        <v>0</v>
      </c>
      <c r="BA46" s="200">
        <v>0</v>
      </c>
      <c r="BB46" s="200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0">
        <v>0</v>
      </c>
      <c r="C47" s="200">
        <v>0</v>
      </c>
      <c r="D47" s="200">
        <v>0</v>
      </c>
      <c r="E47" s="200">
        <v>0</v>
      </c>
      <c r="F47" s="200">
        <v>0</v>
      </c>
      <c r="G47" s="200">
        <v>0</v>
      </c>
      <c r="H47" s="200">
        <v>0</v>
      </c>
      <c r="I47" s="200">
        <v>0</v>
      </c>
      <c r="J47" s="200">
        <v>0</v>
      </c>
      <c r="K47" s="200">
        <v>157.1</v>
      </c>
      <c r="L47" s="200">
        <v>41.86</v>
      </c>
      <c r="M47" s="200">
        <v>0</v>
      </c>
      <c r="N47" s="200">
        <v>28.88</v>
      </c>
      <c r="O47" s="200">
        <v>24.25</v>
      </c>
      <c r="P47" s="200">
        <v>59.91</v>
      </c>
      <c r="Q47" s="200">
        <v>2.67</v>
      </c>
      <c r="R47" s="200">
        <v>10.37</v>
      </c>
      <c r="S47" s="200">
        <v>6.45</v>
      </c>
      <c r="T47" s="200">
        <v>0</v>
      </c>
      <c r="U47" s="200">
        <v>318.58</v>
      </c>
      <c r="V47" s="200">
        <v>5.07</v>
      </c>
      <c r="W47" s="200">
        <v>11.35</v>
      </c>
      <c r="X47" s="200">
        <v>36.07</v>
      </c>
      <c r="Y47" s="200">
        <v>0</v>
      </c>
      <c r="Z47">
        <v>0</v>
      </c>
      <c r="AA47" s="200">
        <v>8.34</v>
      </c>
      <c r="AB47" s="200">
        <v>0</v>
      </c>
      <c r="AC47" s="200">
        <v>0</v>
      </c>
      <c r="AD47" s="200">
        <v>0</v>
      </c>
      <c r="AE47" s="200">
        <v>0</v>
      </c>
      <c r="AF47" s="200">
        <v>0</v>
      </c>
      <c r="AG47" s="200">
        <v>0</v>
      </c>
      <c r="AH47" s="200">
        <v>0</v>
      </c>
      <c r="AI47" s="200">
        <v>45</v>
      </c>
      <c r="AJ47" s="200">
        <v>0</v>
      </c>
      <c r="AK47" s="200">
        <v>0</v>
      </c>
      <c r="AL47" s="200">
        <v>0</v>
      </c>
      <c r="AM47" s="200">
        <v>0</v>
      </c>
      <c r="AN47" s="200">
        <v>0</v>
      </c>
      <c r="AO47">
        <v>0</v>
      </c>
      <c r="AP47" s="200">
        <v>63.36</v>
      </c>
      <c r="AQ47" s="200">
        <v>22.05</v>
      </c>
      <c r="AR47" s="200">
        <v>26.3</v>
      </c>
      <c r="AS47" s="200">
        <v>0</v>
      </c>
      <c r="AT47">
        <v>0</v>
      </c>
      <c r="AU47">
        <v>0</v>
      </c>
      <c r="AV47" s="200">
        <v>0</v>
      </c>
      <c r="AW47" s="200">
        <v>0</v>
      </c>
      <c r="AX47" s="200">
        <v>0</v>
      </c>
      <c r="AY47" s="200">
        <v>0</v>
      </c>
      <c r="AZ47" s="200">
        <v>0</v>
      </c>
      <c r="BA47" s="200">
        <v>0</v>
      </c>
      <c r="BB47" s="200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0">
        <v>0</v>
      </c>
      <c r="C48" s="200">
        <v>0</v>
      </c>
      <c r="D48" s="200">
        <v>0</v>
      </c>
      <c r="E48" s="200">
        <v>0</v>
      </c>
      <c r="F48" s="200">
        <v>0</v>
      </c>
      <c r="G48" s="200">
        <v>0</v>
      </c>
      <c r="H48" s="200">
        <v>0</v>
      </c>
      <c r="I48" s="200">
        <v>0</v>
      </c>
      <c r="J48" s="200">
        <v>0</v>
      </c>
      <c r="K48" s="200">
        <v>99.76</v>
      </c>
      <c r="L48" s="200">
        <v>23.1</v>
      </c>
      <c r="M48" s="200">
        <v>0</v>
      </c>
      <c r="N48" s="200">
        <v>28.88</v>
      </c>
      <c r="O48" s="200">
        <v>24.25</v>
      </c>
      <c r="P48" s="200">
        <v>59.91</v>
      </c>
      <c r="Q48" s="200">
        <v>2.67</v>
      </c>
      <c r="R48" s="200">
        <v>10.37</v>
      </c>
      <c r="S48" s="200">
        <v>6.45</v>
      </c>
      <c r="T48" s="200">
        <v>0</v>
      </c>
      <c r="U48" s="200">
        <v>318.58</v>
      </c>
      <c r="V48" s="200">
        <v>5.07</v>
      </c>
      <c r="W48" s="200">
        <v>11.35</v>
      </c>
      <c r="X48" s="200">
        <v>36.07</v>
      </c>
      <c r="Y48" s="200">
        <v>0</v>
      </c>
      <c r="Z48">
        <v>0</v>
      </c>
      <c r="AA48" s="200">
        <v>8.34</v>
      </c>
      <c r="AB48" s="200">
        <v>0</v>
      </c>
      <c r="AC48" s="200">
        <v>0</v>
      </c>
      <c r="AD48" s="200">
        <v>0</v>
      </c>
      <c r="AE48" s="200">
        <v>0</v>
      </c>
      <c r="AF48" s="200">
        <v>0</v>
      </c>
      <c r="AG48" s="200">
        <v>0</v>
      </c>
      <c r="AH48" s="200">
        <v>0</v>
      </c>
      <c r="AI48" s="200">
        <v>45</v>
      </c>
      <c r="AJ48" s="200">
        <v>0</v>
      </c>
      <c r="AK48" s="200">
        <v>0</v>
      </c>
      <c r="AL48" s="200">
        <v>0</v>
      </c>
      <c r="AM48" s="200">
        <v>0</v>
      </c>
      <c r="AN48" s="200">
        <v>0</v>
      </c>
      <c r="AO48">
        <v>0</v>
      </c>
      <c r="AP48" s="200">
        <v>63.36</v>
      </c>
      <c r="AQ48" s="200">
        <v>22.05</v>
      </c>
      <c r="AR48" s="200">
        <v>26.3</v>
      </c>
      <c r="AS48" s="200">
        <v>0</v>
      </c>
      <c r="AT48">
        <v>0</v>
      </c>
      <c r="AU48">
        <v>0</v>
      </c>
      <c r="AV48" s="200">
        <v>0</v>
      </c>
      <c r="AW48" s="200">
        <v>0</v>
      </c>
      <c r="AX48" s="200">
        <v>0</v>
      </c>
      <c r="AY48" s="200">
        <v>0</v>
      </c>
      <c r="AZ48" s="200">
        <v>0</v>
      </c>
      <c r="BA48" s="200">
        <v>0</v>
      </c>
      <c r="BB48" s="200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0">
        <v>0</v>
      </c>
      <c r="C49" s="200">
        <v>0</v>
      </c>
      <c r="D49" s="200">
        <v>0</v>
      </c>
      <c r="E49" s="200">
        <v>0</v>
      </c>
      <c r="F49" s="200">
        <v>0</v>
      </c>
      <c r="G49" s="200">
        <v>0</v>
      </c>
      <c r="H49" s="200">
        <v>0</v>
      </c>
      <c r="I49" s="200">
        <v>0</v>
      </c>
      <c r="J49" s="200">
        <v>0</v>
      </c>
      <c r="K49" s="200">
        <v>86.63</v>
      </c>
      <c r="L49" s="200">
        <v>23.1</v>
      </c>
      <c r="M49" s="200">
        <v>0</v>
      </c>
      <c r="N49" s="200">
        <v>28.88</v>
      </c>
      <c r="O49" s="200">
        <v>24.25</v>
      </c>
      <c r="P49" s="200">
        <v>59.91</v>
      </c>
      <c r="Q49" s="200">
        <v>2.67</v>
      </c>
      <c r="R49" s="200">
        <v>10.37</v>
      </c>
      <c r="S49" s="200">
        <v>6.45</v>
      </c>
      <c r="T49" s="200">
        <v>0</v>
      </c>
      <c r="U49" s="200">
        <v>318.58</v>
      </c>
      <c r="V49" s="200">
        <v>5.07</v>
      </c>
      <c r="W49" s="200">
        <v>11.35</v>
      </c>
      <c r="X49" s="200">
        <v>36.07</v>
      </c>
      <c r="Y49" s="200">
        <v>0</v>
      </c>
      <c r="Z49">
        <v>0</v>
      </c>
      <c r="AA49" s="200">
        <v>8.34</v>
      </c>
      <c r="AB49" s="200">
        <v>0</v>
      </c>
      <c r="AC49" s="200">
        <v>0</v>
      </c>
      <c r="AD49" s="200">
        <v>0</v>
      </c>
      <c r="AE49" s="200">
        <v>0</v>
      </c>
      <c r="AF49" s="200">
        <v>0</v>
      </c>
      <c r="AG49" s="200">
        <v>0</v>
      </c>
      <c r="AH49" s="200">
        <v>0</v>
      </c>
      <c r="AI49" s="200">
        <v>45</v>
      </c>
      <c r="AJ49" s="200">
        <v>0</v>
      </c>
      <c r="AK49" s="200">
        <v>0</v>
      </c>
      <c r="AL49" s="200">
        <v>0</v>
      </c>
      <c r="AM49" s="200">
        <v>0</v>
      </c>
      <c r="AN49" s="200">
        <v>0</v>
      </c>
      <c r="AO49">
        <v>0</v>
      </c>
      <c r="AP49" s="200">
        <v>63.36</v>
      </c>
      <c r="AQ49" s="200">
        <v>22.05</v>
      </c>
      <c r="AR49" s="200">
        <v>26.3</v>
      </c>
      <c r="AS49" s="200">
        <v>0</v>
      </c>
      <c r="AT49">
        <v>0</v>
      </c>
      <c r="AU49">
        <v>0</v>
      </c>
      <c r="AV49" s="200">
        <v>0</v>
      </c>
      <c r="AW49" s="200">
        <v>0</v>
      </c>
      <c r="AX49" s="200">
        <v>0</v>
      </c>
      <c r="AY49" s="200">
        <v>0</v>
      </c>
      <c r="AZ49" s="200">
        <v>0</v>
      </c>
      <c r="BA49" s="200">
        <v>0</v>
      </c>
      <c r="BB49" s="200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0">
        <v>0</v>
      </c>
      <c r="C50" s="200">
        <v>0</v>
      </c>
      <c r="D50" s="200">
        <v>0</v>
      </c>
      <c r="E50" s="200">
        <v>0</v>
      </c>
      <c r="F50" s="200">
        <v>0</v>
      </c>
      <c r="G50" s="200">
        <v>0</v>
      </c>
      <c r="H50" s="200">
        <v>0</v>
      </c>
      <c r="I50" s="200">
        <v>0</v>
      </c>
      <c r="J50" s="200">
        <v>0</v>
      </c>
      <c r="K50" s="200">
        <v>86.63</v>
      </c>
      <c r="L50" s="200">
        <v>23.1</v>
      </c>
      <c r="M50" s="200">
        <v>0</v>
      </c>
      <c r="N50" s="200">
        <v>28.88</v>
      </c>
      <c r="O50" s="200">
        <v>24.25</v>
      </c>
      <c r="P50" s="200">
        <v>59.91</v>
      </c>
      <c r="Q50" s="200">
        <v>2.67</v>
      </c>
      <c r="R50" s="200">
        <v>9.18</v>
      </c>
      <c r="S50" s="200">
        <v>5.71</v>
      </c>
      <c r="T50" s="200">
        <v>0</v>
      </c>
      <c r="U50" s="200">
        <v>318.58</v>
      </c>
      <c r="V50" s="200">
        <v>5.07</v>
      </c>
      <c r="W50" s="200">
        <v>11.35</v>
      </c>
      <c r="X50" s="200">
        <v>36.07</v>
      </c>
      <c r="Y50" s="200">
        <v>0</v>
      </c>
      <c r="Z50">
        <v>0</v>
      </c>
      <c r="AA50" s="200">
        <v>8.34</v>
      </c>
      <c r="AB50" s="200">
        <v>0</v>
      </c>
      <c r="AC50" s="200">
        <v>0</v>
      </c>
      <c r="AD50" s="200">
        <v>0</v>
      </c>
      <c r="AE50" s="200">
        <v>0</v>
      </c>
      <c r="AF50" s="200">
        <v>0</v>
      </c>
      <c r="AG50" s="200">
        <v>0</v>
      </c>
      <c r="AH50" s="200">
        <v>0</v>
      </c>
      <c r="AI50" s="200">
        <v>45</v>
      </c>
      <c r="AJ50" s="200">
        <v>0</v>
      </c>
      <c r="AK50" s="200">
        <v>0</v>
      </c>
      <c r="AL50" s="200">
        <v>0</v>
      </c>
      <c r="AM50" s="200">
        <v>0</v>
      </c>
      <c r="AN50" s="200">
        <v>0</v>
      </c>
      <c r="AO50">
        <v>0</v>
      </c>
      <c r="AP50" s="200">
        <v>63.36</v>
      </c>
      <c r="AQ50" s="200">
        <v>11.55</v>
      </c>
      <c r="AR50" s="200">
        <v>26.3</v>
      </c>
      <c r="AS50" s="200">
        <v>0</v>
      </c>
      <c r="AT50">
        <v>0</v>
      </c>
      <c r="AU50">
        <v>0</v>
      </c>
      <c r="AV50" s="200">
        <v>0</v>
      </c>
      <c r="AW50" s="200">
        <v>0</v>
      </c>
      <c r="AX50" s="200">
        <v>0</v>
      </c>
      <c r="AY50" s="200">
        <v>0</v>
      </c>
      <c r="AZ50" s="200">
        <v>0</v>
      </c>
      <c r="BA50" s="200">
        <v>0</v>
      </c>
      <c r="BB50" s="20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0">
        <v>0</v>
      </c>
      <c r="C51" s="200">
        <v>0</v>
      </c>
      <c r="D51" s="200">
        <v>0</v>
      </c>
      <c r="E51" s="200">
        <v>0</v>
      </c>
      <c r="F51" s="200">
        <v>0</v>
      </c>
      <c r="G51" s="200">
        <v>0</v>
      </c>
      <c r="H51" s="200">
        <v>0</v>
      </c>
      <c r="I51" s="200">
        <v>0</v>
      </c>
      <c r="J51" s="200">
        <v>0</v>
      </c>
      <c r="K51" s="200">
        <v>86.63</v>
      </c>
      <c r="L51" s="200">
        <v>23.1</v>
      </c>
      <c r="M51" s="200">
        <v>0</v>
      </c>
      <c r="N51" s="200">
        <v>28.88</v>
      </c>
      <c r="O51" s="200">
        <v>24.25</v>
      </c>
      <c r="P51" s="200">
        <v>59.91</v>
      </c>
      <c r="Q51" s="200">
        <v>2.57</v>
      </c>
      <c r="R51" s="200">
        <v>9.18</v>
      </c>
      <c r="S51" s="200">
        <v>5.71</v>
      </c>
      <c r="T51" s="200">
        <v>0</v>
      </c>
      <c r="U51" s="200">
        <v>318.58</v>
      </c>
      <c r="V51" s="200">
        <v>5.07</v>
      </c>
      <c r="W51" s="200">
        <v>11.35</v>
      </c>
      <c r="X51" s="200">
        <v>36.07</v>
      </c>
      <c r="Y51" s="200">
        <v>0</v>
      </c>
      <c r="Z51">
        <v>0</v>
      </c>
      <c r="AA51" s="200">
        <v>8</v>
      </c>
      <c r="AB51" s="200">
        <v>0</v>
      </c>
      <c r="AC51" s="200">
        <v>0</v>
      </c>
      <c r="AD51" s="200">
        <v>0</v>
      </c>
      <c r="AE51" s="200">
        <v>0</v>
      </c>
      <c r="AF51" s="200">
        <v>0</v>
      </c>
      <c r="AG51" s="200">
        <v>0</v>
      </c>
      <c r="AH51" s="200">
        <v>0</v>
      </c>
      <c r="AI51" s="200">
        <v>45</v>
      </c>
      <c r="AJ51" s="200">
        <v>0</v>
      </c>
      <c r="AK51" s="200">
        <v>0</v>
      </c>
      <c r="AL51" s="200">
        <v>0</v>
      </c>
      <c r="AM51" s="200">
        <v>0</v>
      </c>
      <c r="AN51" s="200">
        <v>0</v>
      </c>
      <c r="AO51">
        <v>0</v>
      </c>
      <c r="AP51" s="200">
        <v>68.040000000000006</v>
      </c>
      <c r="AQ51" s="200">
        <v>11.55</v>
      </c>
      <c r="AR51" s="200">
        <v>26.3</v>
      </c>
      <c r="AS51" s="200">
        <v>0</v>
      </c>
      <c r="AT51">
        <v>0</v>
      </c>
      <c r="AU51">
        <v>0</v>
      </c>
      <c r="AV51" s="200">
        <v>0</v>
      </c>
      <c r="AW51" s="200">
        <v>0</v>
      </c>
      <c r="AX51" s="200">
        <v>0</v>
      </c>
      <c r="AY51" s="200">
        <v>0</v>
      </c>
      <c r="AZ51" s="200">
        <v>0</v>
      </c>
      <c r="BA51" s="200">
        <v>0</v>
      </c>
      <c r="BB51" s="200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0">
        <v>0</v>
      </c>
      <c r="C52" s="200">
        <v>0</v>
      </c>
      <c r="D52" s="200">
        <v>0</v>
      </c>
      <c r="E52" s="200">
        <v>0</v>
      </c>
      <c r="F52" s="200">
        <v>0</v>
      </c>
      <c r="G52" s="200">
        <v>0</v>
      </c>
      <c r="H52" s="200">
        <v>0</v>
      </c>
      <c r="I52" s="200">
        <v>0</v>
      </c>
      <c r="J52" s="200">
        <v>0</v>
      </c>
      <c r="K52" s="200">
        <v>86.63</v>
      </c>
      <c r="L52" s="200">
        <v>23.1</v>
      </c>
      <c r="M52" s="200">
        <v>0</v>
      </c>
      <c r="N52" s="200">
        <v>28.88</v>
      </c>
      <c r="O52" s="200">
        <v>24.25</v>
      </c>
      <c r="P52" s="200">
        <v>59.91</v>
      </c>
      <c r="Q52" s="200">
        <v>2.57</v>
      </c>
      <c r="R52" s="200">
        <v>9.18</v>
      </c>
      <c r="S52" s="200">
        <v>5.71</v>
      </c>
      <c r="T52" s="200">
        <v>0</v>
      </c>
      <c r="U52" s="200">
        <v>318.58</v>
      </c>
      <c r="V52" s="200">
        <v>5.07</v>
      </c>
      <c r="W52" s="200">
        <v>11.35</v>
      </c>
      <c r="X52" s="200">
        <v>36.07</v>
      </c>
      <c r="Y52" s="200">
        <v>0</v>
      </c>
      <c r="Z52">
        <v>0</v>
      </c>
      <c r="AA52" s="200">
        <v>8</v>
      </c>
      <c r="AB52" s="200">
        <v>0</v>
      </c>
      <c r="AC52" s="200">
        <v>0</v>
      </c>
      <c r="AD52" s="200">
        <v>0</v>
      </c>
      <c r="AE52" s="200">
        <v>0</v>
      </c>
      <c r="AF52" s="200">
        <v>0</v>
      </c>
      <c r="AG52" s="200">
        <v>0</v>
      </c>
      <c r="AH52" s="200">
        <v>0</v>
      </c>
      <c r="AI52" s="200">
        <v>45</v>
      </c>
      <c r="AJ52" s="200">
        <v>0</v>
      </c>
      <c r="AK52" s="200">
        <v>0</v>
      </c>
      <c r="AL52" s="200">
        <v>0</v>
      </c>
      <c r="AM52" s="200">
        <v>0</v>
      </c>
      <c r="AN52" s="200">
        <v>0</v>
      </c>
      <c r="AO52">
        <v>0</v>
      </c>
      <c r="AP52" s="200">
        <v>68.040000000000006</v>
      </c>
      <c r="AQ52" s="200">
        <v>11.55</v>
      </c>
      <c r="AR52" s="200">
        <v>26.3</v>
      </c>
      <c r="AS52" s="200">
        <v>0</v>
      </c>
      <c r="AT52">
        <v>0</v>
      </c>
      <c r="AU52">
        <v>0</v>
      </c>
      <c r="AV52" s="200">
        <v>0</v>
      </c>
      <c r="AW52" s="200">
        <v>0</v>
      </c>
      <c r="AX52" s="200">
        <v>0</v>
      </c>
      <c r="AY52" s="200">
        <v>0</v>
      </c>
      <c r="AZ52" s="200">
        <v>0</v>
      </c>
      <c r="BA52" s="200">
        <v>0</v>
      </c>
      <c r="BB52" s="200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0">
        <v>0</v>
      </c>
      <c r="C53" s="200">
        <v>0</v>
      </c>
      <c r="D53" s="200">
        <v>0</v>
      </c>
      <c r="E53" s="200">
        <v>0</v>
      </c>
      <c r="F53" s="200">
        <v>0</v>
      </c>
      <c r="G53" s="200">
        <v>0</v>
      </c>
      <c r="H53" s="200">
        <v>0</v>
      </c>
      <c r="I53" s="200">
        <v>0</v>
      </c>
      <c r="J53" s="200">
        <v>0</v>
      </c>
      <c r="K53" s="200">
        <v>86.63</v>
      </c>
      <c r="L53" s="200">
        <v>23.1</v>
      </c>
      <c r="M53" s="200">
        <v>0</v>
      </c>
      <c r="N53" s="200">
        <v>28.88</v>
      </c>
      <c r="O53" s="200">
        <v>24.25</v>
      </c>
      <c r="P53" s="200">
        <v>59.91</v>
      </c>
      <c r="Q53" s="200">
        <v>1.93</v>
      </c>
      <c r="R53" s="200">
        <v>5.78</v>
      </c>
      <c r="S53" s="200">
        <v>3.86</v>
      </c>
      <c r="T53" s="200">
        <v>0</v>
      </c>
      <c r="U53" s="200">
        <v>318.58</v>
      </c>
      <c r="V53" s="200">
        <v>5.07</v>
      </c>
      <c r="W53" s="200">
        <v>11.35</v>
      </c>
      <c r="X53" s="200">
        <v>36.07</v>
      </c>
      <c r="Y53" s="200">
        <v>0</v>
      </c>
      <c r="Z53">
        <v>0</v>
      </c>
      <c r="AA53" s="200">
        <v>8</v>
      </c>
      <c r="AB53" s="200">
        <v>0</v>
      </c>
      <c r="AC53" s="200">
        <v>0</v>
      </c>
      <c r="AD53" s="200">
        <v>0</v>
      </c>
      <c r="AE53" s="200">
        <v>0</v>
      </c>
      <c r="AF53" s="200">
        <v>0</v>
      </c>
      <c r="AG53" s="200">
        <v>0</v>
      </c>
      <c r="AH53" s="200">
        <v>0</v>
      </c>
      <c r="AI53" s="200">
        <v>45</v>
      </c>
      <c r="AJ53" s="200">
        <v>0</v>
      </c>
      <c r="AK53" s="200">
        <v>0</v>
      </c>
      <c r="AL53" s="200">
        <v>0</v>
      </c>
      <c r="AM53" s="200">
        <v>0</v>
      </c>
      <c r="AN53" s="200">
        <v>0</v>
      </c>
      <c r="AO53">
        <v>0</v>
      </c>
      <c r="AP53" s="200">
        <v>68.040000000000006</v>
      </c>
      <c r="AQ53" s="200">
        <v>11.55</v>
      </c>
      <c r="AR53" s="200">
        <v>26.3</v>
      </c>
      <c r="AS53" s="200">
        <v>0</v>
      </c>
      <c r="AT53">
        <v>0</v>
      </c>
      <c r="AU53">
        <v>0</v>
      </c>
      <c r="AV53" s="200">
        <v>0</v>
      </c>
      <c r="AW53" s="200">
        <v>0</v>
      </c>
      <c r="AX53" s="200">
        <v>0</v>
      </c>
      <c r="AY53" s="200">
        <v>0</v>
      </c>
      <c r="AZ53" s="200">
        <v>0</v>
      </c>
      <c r="BA53" s="200">
        <v>0</v>
      </c>
      <c r="BB53" s="200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0">
        <v>0</v>
      </c>
      <c r="C54" s="200">
        <v>0</v>
      </c>
      <c r="D54" s="200">
        <v>0</v>
      </c>
      <c r="E54" s="200">
        <v>0</v>
      </c>
      <c r="F54" s="200">
        <v>0</v>
      </c>
      <c r="G54" s="200">
        <v>0</v>
      </c>
      <c r="H54" s="200">
        <v>0</v>
      </c>
      <c r="I54" s="200">
        <v>0</v>
      </c>
      <c r="J54" s="200">
        <v>0</v>
      </c>
      <c r="K54" s="200">
        <v>86.63</v>
      </c>
      <c r="L54" s="200">
        <v>23.1</v>
      </c>
      <c r="M54" s="200">
        <v>0</v>
      </c>
      <c r="N54" s="200">
        <v>28.88</v>
      </c>
      <c r="O54" s="200">
        <v>24.25</v>
      </c>
      <c r="P54" s="200">
        <v>59.91</v>
      </c>
      <c r="Q54" s="200">
        <v>1.93</v>
      </c>
      <c r="R54" s="200">
        <v>5.78</v>
      </c>
      <c r="S54" s="200">
        <v>3.85</v>
      </c>
      <c r="T54" s="200">
        <v>0</v>
      </c>
      <c r="U54" s="200">
        <v>318.58</v>
      </c>
      <c r="V54" s="200">
        <v>5.07</v>
      </c>
      <c r="W54" s="200">
        <v>11.35</v>
      </c>
      <c r="X54" s="200">
        <v>36.07</v>
      </c>
      <c r="Y54" s="200">
        <v>0</v>
      </c>
      <c r="Z54">
        <v>0</v>
      </c>
      <c r="AA54" s="200">
        <v>8</v>
      </c>
      <c r="AB54" s="200">
        <v>0</v>
      </c>
      <c r="AC54" s="200">
        <v>0</v>
      </c>
      <c r="AD54" s="200">
        <v>0</v>
      </c>
      <c r="AE54" s="200">
        <v>0</v>
      </c>
      <c r="AF54" s="200">
        <v>0</v>
      </c>
      <c r="AG54" s="200">
        <v>0</v>
      </c>
      <c r="AH54" s="200">
        <v>0</v>
      </c>
      <c r="AI54" s="200">
        <v>45</v>
      </c>
      <c r="AJ54" s="200">
        <v>0</v>
      </c>
      <c r="AK54" s="200">
        <v>0</v>
      </c>
      <c r="AL54" s="200">
        <v>0</v>
      </c>
      <c r="AM54" s="200">
        <v>0</v>
      </c>
      <c r="AN54" s="200">
        <v>0</v>
      </c>
      <c r="AO54">
        <v>0</v>
      </c>
      <c r="AP54" s="200">
        <v>68.040000000000006</v>
      </c>
      <c r="AQ54" s="200">
        <v>11.55</v>
      </c>
      <c r="AR54" s="200">
        <v>26.3</v>
      </c>
      <c r="AS54" s="200">
        <v>0</v>
      </c>
      <c r="AT54">
        <v>0</v>
      </c>
      <c r="AU54">
        <v>0</v>
      </c>
      <c r="AV54" s="200">
        <v>0</v>
      </c>
      <c r="AW54" s="200">
        <v>0</v>
      </c>
      <c r="AX54" s="200">
        <v>0</v>
      </c>
      <c r="AY54" s="200">
        <v>0</v>
      </c>
      <c r="AZ54" s="200">
        <v>0</v>
      </c>
      <c r="BA54" s="200">
        <v>0</v>
      </c>
      <c r="BB54" s="200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0">
        <v>0</v>
      </c>
      <c r="C55" s="200">
        <v>0</v>
      </c>
      <c r="D55" s="200">
        <v>0</v>
      </c>
      <c r="E55" s="200">
        <v>0</v>
      </c>
      <c r="F55" s="200">
        <v>0</v>
      </c>
      <c r="G55" s="200">
        <v>0</v>
      </c>
      <c r="H55" s="200">
        <v>0</v>
      </c>
      <c r="I55" s="200">
        <v>0</v>
      </c>
      <c r="J55" s="200">
        <v>0</v>
      </c>
      <c r="K55" s="200">
        <v>86.63</v>
      </c>
      <c r="L55" s="200">
        <v>23.1</v>
      </c>
      <c r="M55" s="200">
        <v>0</v>
      </c>
      <c r="N55" s="200">
        <v>28.88</v>
      </c>
      <c r="O55" s="200">
        <v>24.25</v>
      </c>
      <c r="P55" s="200">
        <v>59.91</v>
      </c>
      <c r="Q55" s="200">
        <v>1.98</v>
      </c>
      <c r="R55" s="200">
        <v>5.78</v>
      </c>
      <c r="S55" s="200">
        <v>4</v>
      </c>
      <c r="T55" s="200">
        <v>0</v>
      </c>
      <c r="U55" s="200">
        <v>318.58</v>
      </c>
      <c r="V55" s="200">
        <v>5.07</v>
      </c>
      <c r="W55" s="200">
        <v>11.35</v>
      </c>
      <c r="X55" s="200">
        <v>36.07</v>
      </c>
      <c r="Y55" s="200">
        <v>0</v>
      </c>
      <c r="Z55">
        <v>0</v>
      </c>
      <c r="AA55" s="200">
        <v>8</v>
      </c>
      <c r="AB55" s="200">
        <v>0</v>
      </c>
      <c r="AC55" s="200">
        <v>0</v>
      </c>
      <c r="AD55" s="200">
        <v>0</v>
      </c>
      <c r="AE55" s="200">
        <v>0</v>
      </c>
      <c r="AF55" s="200">
        <v>0</v>
      </c>
      <c r="AG55" s="200">
        <v>0</v>
      </c>
      <c r="AH55" s="200">
        <v>0</v>
      </c>
      <c r="AI55" s="200">
        <v>45</v>
      </c>
      <c r="AJ55" s="200">
        <v>0</v>
      </c>
      <c r="AK55" s="200">
        <v>0</v>
      </c>
      <c r="AL55" s="200">
        <v>0</v>
      </c>
      <c r="AM55" s="200">
        <v>0</v>
      </c>
      <c r="AN55" s="200">
        <v>0</v>
      </c>
      <c r="AO55">
        <v>0</v>
      </c>
      <c r="AP55" s="200">
        <v>33.69</v>
      </c>
      <c r="AQ55" s="200">
        <v>11.55</v>
      </c>
      <c r="AR55" s="200">
        <v>26.3</v>
      </c>
      <c r="AS55" s="200">
        <v>0</v>
      </c>
      <c r="AT55">
        <v>0</v>
      </c>
      <c r="AU55">
        <v>0</v>
      </c>
      <c r="AV55" s="200">
        <v>0</v>
      </c>
      <c r="AW55" s="200">
        <v>0</v>
      </c>
      <c r="AX55" s="200">
        <v>0</v>
      </c>
      <c r="AY55" s="200">
        <v>0</v>
      </c>
      <c r="AZ55" s="200">
        <v>0</v>
      </c>
      <c r="BA55" s="200">
        <v>0</v>
      </c>
      <c r="BB55" s="200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0">
        <v>0</v>
      </c>
      <c r="C56" s="200">
        <v>0</v>
      </c>
      <c r="D56" s="200">
        <v>0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86.63</v>
      </c>
      <c r="L56" s="200">
        <v>23.1</v>
      </c>
      <c r="M56" s="200">
        <v>0</v>
      </c>
      <c r="N56" s="200">
        <v>28.88</v>
      </c>
      <c r="O56" s="200">
        <v>24.25</v>
      </c>
      <c r="P56" s="200">
        <v>59.91</v>
      </c>
      <c r="Q56" s="200">
        <v>1.93</v>
      </c>
      <c r="R56" s="200">
        <v>5.78</v>
      </c>
      <c r="S56" s="200">
        <v>3.99</v>
      </c>
      <c r="T56" s="200">
        <v>0</v>
      </c>
      <c r="U56" s="200">
        <v>318.58</v>
      </c>
      <c r="V56" s="200">
        <v>5.07</v>
      </c>
      <c r="W56" s="200">
        <v>11.35</v>
      </c>
      <c r="X56" s="200">
        <v>36.07</v>
      </c>
      <c r="Y56" s="200">
        <v>0</v>
      </c>
      <c r="Z56">
        <v>0</v>
      </c>
      <c r="AA56" s="200">
        <v>8</v>
      </c>
      <c r="AB56" s="200">
        <v>0</v>
      </c>
      <c r="AC56" s="200">
        <v>0</v>
      </c>
      <c r="AD56" s="200">
        <v>0</v>
      </c>
      <c r="AE56" s="200">
        <v>0</v>
      </c>
      <c r="AF56" s="200">
        <v>0</v>
      </c>
      <c r="AG56" s="200">
        <v>0</v>
      </c>
      <c r="AH56" s="200">
        <v>0</v>
      </c>
      <c r="AI56" s="200">
        <v>45</v>
      </c>
      <c r="AJ56" s="200">
        <v>0</v>
      </c>
      <c r="AK56" s="200">
        <v>0</v>
      </c>
      <c r="AL56" s="200">
        <v>0</v>
      </c>
      <c r="AM56" s="200">
        <v>1.44</v>
      </c>
      <c r="AN56" s="200">
        <v>0</v>
      </c>
      <c r="AO56">
        <v>0</v>
      </c>
      <c r="AP56" s="200">
        <v>33.69</v>
      </c>
      <c r="AQ56" s="200">
        <v>11.55</v>
      </c>
      <c r="AR56" s="200">
        <v>26.3</v>
      </c>
      <c r="AS56" s="200">
        <v>0</v>
      </c>
      <c r="AT56">
        <v>0</v>
      </c>
      <c r="AU56">
        <v>0</v>
      </c>
      <c r="AV56" s="200">
        <v>0</v>
      </c>
      <c r="AW56" s="200">
        <v>0</v>
      </c>
      <c r="AX56" s="200">
        <v>0</v>
      </c>
      <c r="AY56" s="200">
        <v>0</v>
      </c>
      <c r="AZ56" s="200">
        <v>0</v>
      </c>
      <c r="BA56" s="200">
        <v>0</v>
      </c>
      <c r="BB56" s="200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0">
        <v>0</v>
      </c>
      <c r="C57" s="200">
        <v>0</v>
      </c>
      <c r="D57" s="200">
        <v>0</v>
      </c>
      <c r="E57" s="200">
        <v>0</v>
      </c>
      <c r="F57" s="200">
        <v>0</v>
      </c>
      <c r="G57" s="200">
        <v>0</v>
      </c>
      <c r="H57" s="200">
        <v>0</v>
      </c>
      <c r="I57" s="200">
        <v>0</v>
      </c>
      <c r="J57" s="200">
        <v>0</v>
      </c>
      <c r="K57" s="200">
        <v>86.63</v>
      </c>
      <c r="L57" s="200">
        <v>23.1</v>
      </c>
      <c r="M57" s="200">
        <v>0</v>
      </c>
      <c r="N57" s="200">
        <v>28.88</v>
      </c>
      <c r="O57" s="200">
        <v>24.25</v>
      </c>
      <c r="P57" s="200">
        <v>59.91</v>
      </c>
      <c r="Q57" s="200">
        <v>1.93</v>
      </c>
      <c r="R57" s="200">
        <v>5.25</v>
      </c>
      <c r="S57" s="200">
        <v>3.85</v>
      </c>
      <c r="T57" s="200">
        <v>0</v>
      </c>
      <c r="U57" s="200">
        <v>318.58</v>
      </c>
      <c r="V57" s="200">
        <v>5.07</v>
      </c>
      <c r="W57" s="200">
        <v>11.35</v>
      </c>
      <c r="X57" s="200">
        <v>36.07</v>
      </c>
      <c r="Y57" s="200">
        <v>0</v>
      </c>
      <c r="Z57">
        <v>0</v>
      </c>
      <c r="AA57" s="200">
        <v>8</v>
      </c>
      <c r="AB57" s="200">
        <v>0</v>
      </c>
      <c r="AC57" s="200">
        <v>0</v>
      </c>
      <c r="AD57" s="200">
        <v>0</v>
      </c>
      <c r="AE57" s="200">
        <v>0</v>
      </c>
      <c r="AF57" s="200">
        <v>0</v>
      </c>
      <c r="AG57" s="200">
        <v>0</v>
      </c>
      <c r="AH57" s="200">
        <v>0</v>
      </c>
      <c r="AI57" s="200">
        <v>46.51</v>
      </c>
      <c r="AJ57" s="200">
        <v>0</v>
      </c>
      <c r="AK57" s="200">
        <v>0</v>
      </c>
      <c r="AL57" s="200">
        <v>0</v>
      </c>
      <c r="AM57" s="200">
        <v>1.56</v>
      </c>
      <c r="AN57" s="200">
        <v>0</v>
      </c>
      <c r="AO57">
        <v>0</v>
      </c>
      <c r="AP57" s="200">
        <v>33.69</v>
      </c>
      <c r="AQ57" s="200">
        <v>11.55</v>
      </c>
      <c r="AR57" s="200">
        <v>26.3</v>
      </c>
      <c r="AS57" s="200">
        <v>0</v>
      </c>
      <c r="AT57">
        <v>0</v>
      </c>
      <c r="AU57">
        <v>0</v>
      </c>
      <c r="AV57" s="200">
        <v>0</v>
      </c>
      <c r="AW57" s="200">
        <v>0</v>
      </c>
      <c r="AX57" s="200">
        <v>0</v>
      </c>
      <c r="AY57" s="200">
        <v>0</v>
      </c>
      <c r="AZ57" s="200">
        <v>0</v>
      </c>
      <c r="BA57" s="200">
        <v>0</v>
      </c>
      <c r="BB57" s="200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0">
        <v>0</v>
      </c>
      <c r="C58" s="200">
        <v>0</v>
      </c>
      <c r="D58" s="200">
        <v>0</v>
      </c>
      <c r="E58" s="200">
        <v>0</v>
      </c>
      <c r="F58" s="200">
        <v>0</v>
      </c>
      <c r="G58" s="200">
        <v>0</v>
      </c>
      <c r="H58" s="200">
        <v>0</v>
      </c>
      <c r="I58" s="200">
        <v>0</v>
      </c>
      <c r="J58" s="200">
        <v>0</v>
      </c>
      <c r="K58" s="200">
        <v>86.63</v>
      </c>
      <c r="L58" s="200">
        <v>23.1</v>
      </c>
      <c r="M58" s="200">
        <v>0</v>
      </c>
      <c r="N58" s="200">
        <v>28.88</v>
      </c>
      <c r="O58" s="200">
        <v>24.25</v>
      </c>
      <c r="P58" s="200">
        <v>59.91</v>
      </c>
      <c r="Q58" s="200">
        <v>1.66</v>
      </c>
      <c r="R58" s="200">
        <v>5.76</v>
      </c>
      <c r="S58" s="200">
        <v>3.85</v>
      </c>
      <c r="T58" s="200">
        <v>0</v>
      </c>
      <c r="U58" s="200">
        <v>318.58</v>
      </c>
      <c r="V58" s="200">
        <v>5.07</v>
      </c>
      <c r="W58" s="200">
        <v>11.35</v>
      </c>
      <c r="X58" s="200">
        <v>36.07</v>
      </c>
      <c r="Y58" s="200">
        <v>0</v>
      </c>
      <c r="Z58">
        <v>0</v>
      </c>
      <c r="AA58" s="200">
        <v>8</v>
      </c>
      <c r="AB58" s="200">
        <v>0</v>
      </c>
      <c r="AC58" s="200">
        <v>0</v>
      </c>
      <c r="AD58" s="200">
        <v>0</v>
      </c>
      <c r="AE58" s="200">
        <v>0</v>
      </c>
      <c r="AF58" s="200">
        <v>0</v>
      </c>
      <c r="AG58" s="200">
        <v>0</v>
      </c>
      <c r="AH58" s="200">
        <v>0</v>
      </c>
      <c r="AI58" s="200">
        <v>46.51</v>
      </c>
      <c r="AJ58" s="200">
        <v>0</v>
      </c>
      <c r="AK58" s="200">
        <v>0</v>
      </c>
      <c r="AL58" s="200">
        <v>0</v>
      </c>
      <c r="AM58" s="200">
        <v>1.56</v>
      </c>
      <c r="AN58" s="200">
        <v>0</v>
      </c>
      <c r="AO58">
        <v>0</v>
      </c>
      <c r="AP58" s="200">
        <v>33.69</v>
      </c>
      <c r="AQ58" s="200">
        <v>11.55</v>
      </c>
      <c r="AR58" s="200">
        <v>26.3</v>
      </c>
      <c r="AS58" s="200">
        <v>0</v>
      </c>
      <c r="AT58">
        <v>0</v>
      </c>
      <c r="AU58">
        <v>0</v>
      </c>
      <c r="AV58" s="200">
        <v>0</v>
      </c>
      <c r="AW58" s="200">
        <v>0</v>
      </c>
      <c r="AX58" s="200">
        <v>0</v>
      </c>
      <c r="AY58" s="200">
        <v>0</v>
      </c>
      <c r="AZ58" s="200">
        <v>0</v>
      </c>
      <c r="BA58" s="200">
        <v>0</v>
      </c>
      <c r="BB58" s="200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0">
        <v>0</v>
      </c>
      <c r="C59" s="200">
        <v>0</v>
      </c>
      <c r="D59" s="200">
        <v>0</v>
      </c>
      <c r="E59" s="200">
        <v>0</v>
      </c>
      <c r="F59" s="200">
        <v>0</v>
      </c>
      <c r="G59" s="200">
        <v>0</v>
      </c>
      <c r="H59" s="200">
        <v>0</v>
      </c>
      <c r="I59" s="200">
        <v>0</v>
      </c>
      <c r="J59" s="200">
        <v>0</v>
      </c>
      <c r="K59" s="200">
        <v>86.63</v>
      </c>
      <c r="L59" s="200">
        <v>23.1</v>
      </c>
      <c r="M59" s="200">
        <v>0</v>
      </c>
      <c r="N59" s="200">
        <v>28.88</v>
      </c>
      <c r="O59" s="200">
        <v>24.25</v>
      </c>
      <c r="P59" s="200">
        <v>59.91</v>
      </c>
      <c r="Q59" s="200">
        <v>1.92</v>
      </c>
      <c r="R59" s="200">
        <v>5.78</v>
      </c>
      <c r="S59" s="200">
        <v>3.85</v>
      </c>
      <c r="T59" s="200">
        <v>0</v>
      </c>
      <c r="U59" s="200">
        <v>318.58</v>
      </c>
      <c r="V59" s="200">
        <v>5.07</v>
      </c>
      <c r="W59" s="200">
        <v>11.35</v>
      </c>
      <c r="X59" s="200">
        <v>36.07</v>
      </c>
      <c r="Y59" s="200">
        <v>0</v>
      </c>
      <c r="Z59">
        <v>0</v>
      </c>
      <c r="AA59" s="200">
        <v>8</v>
      </c>
      <c r="AB59" s="200">
        <v>0</v>
      </c>
      <c r="AC59" s="200">
        <v>0</v>
      </c>
      <c r="AD59" s="200">
        <v>0</v>
      </c>
      <c r="AE59" s="200">
        <v>0</v>
      </c>
      <c r="AF59" s="200">
        <v>0</v>
      </c>
      <c r="AG59" s="200">
        <v>0</v>
      </c>
      <c r="AH59" s="200">
        <v>0</v>
      </c>
      <c r="AI59" s="200">
        <v>46.51</v>
      </c>
      <c r="AJ59" s="200">
        <v>0</v>
      </c>
      <c r="AK59" s="200">
        <v>0</v>
      </c>
      <c r="AL59" s="200">
        <v>0</v>
      </c>
      <c r="AM59" s="200">
        <v>1.56</v>
      </c>
      <c r="AN59" s="200">
        <v>0</v>
      </c>
      <c r="AO59">
        <v>0</v>
      </c>
      <c r="AP59" s="200">
        <v>33.69</v>
      </c>
      <c r="AQ59" s="200">
        <v>11.55</v>
      </c>
      <c r="AR59" s="200">
        <v>26.3</v>
      </c>
      <c r="AS59" s="200">
        <v>0</v>
      </c>
      <c r="AT59">
        <v>0</v>
      </c>
      <c r="AU59">
        <v>0</v>
      </c>
      <c r="AV59" s="200">
        <v>0</v>
      </c>
      <c r="AW59" s="200">
        <v>0</v>
      </c>
      <c r="AX59" s="200">
        <v>0</v>
      </c>
      <c r="AY59" s="200">
        <v>0</v>
      </c>
      <c r="AZ59" s="200">
        <v>0</v>
      </c>
      <c r="BA59" s="200">
        <v>0</v>
      </c>
      <c r="BB59" s="200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0">
        <v>0</v>
      </c>
      <c r="C60" s="200">
        <v>0</v>
      </c>
      <c r="D60" s="200">
        <v>0</v>
      </c>
      <c r="E60" s="200">
        <v>0</v>
      </c>
      <c r="F60" s="200">
        <v>0</v>
      </c>
      <c r="G60" s="200">
        <v>0</v>
      </c>
      <c r="H60" s="200">
        <v>0</v>
      </c>
      <c r="I60" s="200">
        <v>0</v>
      </c>
      <c r="J60" s="200">
        <v>0</v>
      </c>
      <c r="K60" s="200">
        <v>86.63</v>
      </c>
      <c r="L60" s="200">
        <v>23.1</v>
      </c>
      <c r="M60" s="200">
        <v>0</v>
      </c>
      <c r="N60" s="200">
        <v>28.88</v>
      </c>
      <c r="O60" s="200">
        <v>24.25</v>
      </c>
      <c r="P60" s="200">
        <v>59.91</v>
      </c>
      <c r="Q60" s="200">
        <v>1.92</v>
      </c>
      <c r="R60" s="200">
        <v>5.78</v>
      </c>
      <c r="S60" s="200">
        <v>3.85</v>
      </c>
      <c r="T60" s="200">
        <v>0</v>
      </c>
      <c r="U60" s="200">
        <v>318.58</v>
      </c>
      <c r="V60" s="200">
        <v>5.07</v>
      </c>
      <c r="W60" s="200">
        <v>11.35</v>
      </c>
      <c r="X60" s="200">
        <v>36.07</v>
      </c>
      <c r="Y60" s="200">
        <v>0</v>
      </c>
      <c r="Z60">
        <v>0</v>
      </c>
      <c r="AA60" s="200">
        <v>8</v>
      </c>
      <c r="AB60" s="200">
        <v>0</v>
      </c>
      <c r="AC60" s="200">
        <v>0</v>
      </c>
      <c r="AD60" s="200">
        <v>0</v>
      </c>
      <c r="AE60" s="200">
        <v>0</v>
      </c>
      <c r="AF60" s="200">
        <v>0</v>
      </c>
      <c r="AG60" s="200">
        <v>0</v>
      </c>
      <c r="AH60" s="200">
        <v>0</v>
      </c>
      <c r="AI60" s="200">
        <v>46.51</v>
      </c>
      <c r="AJ60" s="200">
        <v>0</v>
      </c>
      <c r="AK60" s="200">
        <v>0</v>
      </c>
      <c r="AL60" s="200">
        <v>0</v>
      </c>
      <c r="AM60" s="200">
        <v>1.56</v>
      </c>
      <c r="AN60" s="200">
        <v>0</v>
      </c>
      <c r="AO60">
        <v>0</v>
      </c>
      <c r="AP60" s="200">
        <v>33.69</v>
      </c>
      <c r="AQ60" s="200">
        <v>11.55</v>
      </c>
      <c r="AR60" s="200">
        <v>26.3</v>
      </c>
      <c r="AS60" s="200">
        <v>0</v>
      </c>
      <c r="AT60">
        <v>0</v>
      </c>
      <c r="AU60">
        <v>0</v>
      </c>
      <c r="AV60" s="200">
        <v>0</v>
      </c>
      <c r="AW60" s="200">
        <v>0</v>
      </c>
      <c r="AX60" s="200">
        <v>0</v>
      </c>
      <c r="AY60" s="200">
        <v>0</v>
      </c>
      <c r="AZ60" s="200">
        <v>0</v>
      </c>
      <c r="BA60" s="200">
        <v>0</v>
      </c>
      <c r="BB60" s="20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0">
        <v>0</v>
      </c>
      <c r="C61" s="200">
        <v>0</v>
      </c>
      <c r="D61" s="200">
        <v>0</v>
      </c>
      <c r="E61" s="200">
        <v>0</v>
      </c>
      <c r="F61" s="200">
        <v>0</v>
      </c>
      <c r="G61" s="200">
        <v>0</v>
      </c>
      <c r="H61" s="200">
        <v>0</v>
      </c>
      <c r="I61" s="200">
        <v>0</v>
      </c>
      <c r="J61" s="200">
        <v>0</v>
      </c>
      <c r="K61" s="200">
        <v>86.63</v>
      </c>
      <c r="L61" s="200">
        <v>23.1</v>
      </c>
      <c r="M61" s="200">
        <v>0</v>
      </c>
      <c r="N61" s="200">
        <v>28.88</v>
      </c>
      <c r="O61" s="200">
        <v>24.25</v>
      </c>
      <c r="P61" s="200">
        <v>59.91</v>
      </c>
      <c r="Q61" s="200">
        <v>1.92</v>
      </c>
      <c r="R61" s="200">
        <v>5.78</v>
      </c>
      <c r="S61" s="200">
        <v>3.85</v>
      </c>
      <c r="T61" s="200">
        <v>0</v>
      </c>
      <c r="U61" s="200">
        <v>318.58</v>
      </c>
      <c r="V61" s="200">
        <v>5.07</v>
      </c>
      <c r="W61" s="200">
        <v>11.35</v>
      </c>
      <c r="X61" s="200">
        <v>36.07</v>
      </c>
      <c r="Y61" s="200">
        <v>0</v>
      </c>
      <c r="Z61">
        <v>0</v>
      </c>
      <c r="AA61" s="200">
        <v>8</v>
      </c>
      <c r="AB61" s="200">
        <v>0</v>
      </c>
      <c r="AC61" s="200">
        <v>0</v>
      </c>
      <c r="AD61" s="200">
        <v>0</v>
      </c>
      <c r="AE61" s="200">
        <v>0</v>
      </c>
      <c r="AF61" s="200">
        <v>0</v>
      </c>
      <c r="AG61" s="200">
        <v>0</v>
      </c>
      <c r="AH61" s="200">
        <v>0</v>
      </c>
      <c r="AI61" s="200">
        <v>48.2</v>
      </c>
      <c r="AJ61" s="200">
        <v>0</v>
      </c>
      <c r="AK61" s="200">
        <v>0</v>
      </c>
      <c r="AL61" s="200">
        <v>0</v>
      </c>
      <c r="AM61" s="200">
        <v>1.56</v>
      </c>
      <c r="AN61" s="200">
        <v>0</v>
      </c>
      <c r="AO61">
        <v>0</v>
      </c>
      <c r="AP61" s="200">
        <v>33.69</v>
      </c>
      <c r="AQ61" s="200">
        <v>11.55</v>
      </c>
      <c r="AR61" s="200">
        <v>26.3</v>
      </c>
      <c r="AS61" s="200">
        <v>0</v>
      </c>
      <c r="AT61">
        <v>0</v>
      </c>
      <c r="AU61">
        <v>0</v>
      </c>
      <c r="AV61" s="200">
        <v>0</v>
      </c>
      <c r="AW61" s="200">
        <v>0</v>
      </c>
      <c r="AX61" s="200">
        <v>0</v>
      </c>
      <c r="AY61" s="200">
        <v>0</v>
      </c>
      <c r="AZ61" s="200">
        <v>0</v>
      </c>
      <c r="BA61" s="200">
        <v>0</v>
      </c>
      <c r="BB61" s="200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0">
        <v>0</v>
      </c>
      <c r="C62" s="200">
        <v>0</v>
      </c>
      <c r="D62" s="200">
        <v>0</v>
      </c>
      <c r="E62" s="200">
        <v>0</v>
      </c>
      <c r="F62" s="200">
        <v>0</v>
      </c>
      <c r="G62" s="200">
        <v>0</v>
      </c>
      <c r="H62" s="200">
        <v>0</v>
      </c>
      <c r="I62" s="200">
        <v>0</v>
      </c>
      <c r="J62" s="200">
        <v>0</v>
      </c>
      <c r="K62" s="200">
        <v>86.63</v>
      </c>
      <c r="L62" s="200">
        <v>23.1</v>
      </c>
      <c r="M62" s="200">
        <v>0</v>
      </c>
      <c r="N62" s="200">
        <v>28.88</v>
      </c>
      <c r="O62" s="200">
        <v>24.25</v>
      </c>
      <c r="P62" s="200">
        <v>59.91</v>
      </c>
      <c r="Q62" s="200">
        <v>1.92</v>
      </c>
      <c r="R62" s="200">
        <v>5.78</v>
      </c>
      <c r="S62" s="200">
        <v>3.85</v>
      </c>
      <c r="T62" s="200">
        <v>0</v>
      </c>
      <c r="U62" s="200">
        <v>318.58</v>
      </c>
      <c r="V62" s="200">
        <v>5.07</v>
      </c>
      <c r="W62" s="200">
        <v>11.35</v>
      </c>
      <c r="X62" s="200">
        <v>36.07</v>
      </c>
      <c r="Y62" s="200">
        <v>0</v>
      </c>
      <c r="Z62">
        <v>0</v>
      </c>
      <c r="AA62" s="200">
        <v>8</v>
      </c>
      <c r="AB62" s="200">
        <v>0</v>
      </c>
      <c r="AC62" s="200">
        <v>0</v>
      </c>
      <c r="AD62" s="200">
        <v>0</v>
      </c>
      <c r="AE62" s="200">
        <v>0</v>
      </c>
      <c r="AF62" s="200">
        <v>0</v>
      </c>
      <c r="AG62" s="200">
        <v>0</v>
      </c>
      <c r="AH62" s="200">
        <v>0</v>
      </c>
      <c r="AI62" s="200">
        <v>48.2</v>
      </c>
      <c r="AJ62" s="200">
        <v>0</v>
      </c>
      <c r="AK62" s="200">
        <v>0</v>
      </c>
      <c r="AL62" s="200">
        <v>0</v>
      </c>
      <c r="AM62" s="200">
        <v>1.56</v>
      </c>
      <c r="AN62" s="200">
        <v>0</v>
      </c>
      <c r="AO62">
        <v>0</v>
      </c>
      <c r="AP62" s="200">
        <v>33.69</v>
      </c>
      <c r="AQ62" s="200">
        <v>11.55</v>
      </c>
      <c r="AR62" s="200">
        <v>26.3</v>
      </c>
      <c r="AS62" s="200">
        <v>0</v>
      </c>
      <c r="AT62">
        <v>0</v>
      </c>
      <c r="AU62">
        <v>0</v>
      </c>
      <c r="AV62" s="200">
        <v>0</v>
      </c>
      <c r="AW62" s="200">
        <v>0</v>
      </c>
      <c r="AX62" s="200">
        <v>0</v>
      </c>
      <c r="AY62" s="200">
        <v>0</v>
      </c>
      <c r="AZ62" s="200">
        <v>0</v>
      </c>
      <c r="BA62" s="200">
        <v>0</v>
      </c>
      <c r="BB62" s="200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0">
        <v>0</v>
      </c>
      <c r="C63" s="200">
        <v>0</v>
      </c>
      <c r="D63" s="200">
        <v>0</v>
      </c>
      <c r="E63" s="200">
        <v>0</v>
      </c>
      <c r="F63" s="200">
        <v>0</v>
      </c>
      <c r="G63" s="200">
        <v>0</v>
      </c>
      <c r="H63" s="200">
        <v>0</v>
      </c>
      <c r="I63" s="200">
        <v>0</v>
      </c>
      <c r="J63" s="200">
        <v>0</v>
      </c>
      <c r="K63" s="200">
        <v>86.63</v>
      </c>
      <c r="L63" s="200">
        <v>23.1</v>
      </c>
      <c r="M63" s="200">
        <v>0</v>
      </c>
      <c r="N63" s="200">
        <v>28.88</v>
      </c>
      <c r="O63" s="200">
        <v>24.25</v>
      </c>
      <c r="P63" s="200">
        <v>59.91</v>
      </c>
      <c r="Q63" s="200">
        <v>1.93</v>
      </c>
      <c r="R63" s="200">
        <v>5.78</v>
      </c>
      <c r="S63" s="200">
        <v>3.85</v>
      </c>
      <c r="T63" s="200">
        <v>0</v>
      </c>
      <c r="U63" s="200">
        <v>318.58</v>
      </c>
      <c r="V63" s="200">
        <v>5.07</v>
      </c>
      <c r="W63" s="200">
        <v>11.35</v>
      </c>
      <c r="X63" s="200">
        <v>36.07</v>
      </c>
      <c r="Y63" s="200">
        <v>0</v>
      </c>
      <c r="Z63">
        <v>0</v>
      </c>
      <c r="AA63" s="200">
        <v>8</v>
      </c>
      <c r="AB63" s="200">
        <v>0</v>
      </c>
      <c r="AC63" s="200">
        <v>0</v>
      </c>
      <c r="AD63" s="200">
        <v>0</v>
      </c>
      <c r="AE63" s="200">
        <v>0</v>
      </c>
      <c r="AF63" s="200">
        <v>0</v>
      </c>
      <c r="AG63" s="200">
        <v>0</v>
      </c>
      <c r="AH63" s="200">
        <v>0</v>
      </c>
      <c r="AI63" s="200">
        <v>46.51</v>
      </c>
      <c r="AJ63" s="200">
        <v>0</v>
      </c>
      <c r="AK63" s="200">
        <v>0</v>
      </c>
      <c r="AL63" s="200">
        <v>0</v>
      </c>
      <c r="AM63" s="200">
        <v>0</v>
      </c>
      <c r="AN63" s="200">
        <v>0</v>
      </c>
      <c r="AO63">
        <v>0</v>
      </c>
      <c r="AP63" s="200">
        <v>33.69</v>
      </c>
      <c r="AQ63" s="200">
        <v>11.55</v>
      </c>
      <c r="AR63" s="200">
        <v>26.3</v>
      </c>
      <c r="AS63" s="200">
        <v>0</v>
      </c>
      <c r="AT63">
        <v>0</v>
      </c>
      <c r="AU63">
        <v>0</v>
      </c>
      <c r="AV63" s="200">
        <v>0</v>
      </c>
      <c r="AW63" s="200">
        <v>0</v>
      </c>
      <c r="AX63" s="200">
        <v>0</v>
      </c>
      <c r="AY63" s="200">
        <v>0</v>
      </c>
      <c r="AZ63" s="200">
        <v>0</v>
      </c>
      <c r="BA63" s="200">
        <v>0</v>
      </c>
      <c r="BB63" s="200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0">
        <v>0</v>
      </c>
      <c r="C64" s="200">
        <v>0</v>
      </c>
      <c r="D64" s="200">
        <v>0</v>
      </c>
      <c r="E64" s="200">
        <v>0</v>
      </c>
      <c r="F64" s="200">
        <v>0</v>
      </c>
      <c r="G64" s="200">
        <v>0</v>
      </c>
      <c r="H64" s="200">
        <v>0</v>
      </c>
      <c r="I64" s="200">
        <v>0</v>
      </c>
      <c r="J64" s="200">
        <v>0</v>
      </c>
      <c r="K64" s="200">
        <v>86.63</v>
      </c>
      <c r="L64" s="200">
        <v>23.1</v>
      </c>
      <c r="M64" s="200">
        <v>0</v>
      </c>
      <c r="N64" s="200">
        <v>28.88</v>
      </c>
      <c r="O64" s="200">
        <v>24.25</v>
      </c>
      <c r="P64" s="200">
        <v>59.91</v>
      </c>
      <c r="Q64" s="200">
        <v>1.93</v>
      </c>
      <c r="R64" s="200">
        <v>5.78</v>
      </c>
      <c r="S64" s="200">
        <v>3.85</v>
      </c>
      <c r="T64" s="200">
        <v>0</v>
      </c>
      <c r="U64" s="200">
        <v>318.58</v>
      </c>
      <c r="V64" s="200">
        <v>5.07</v>
      </c>
      <c r="W64" s="200">
        <v>11.35</v>
      </c>
      <c r="X64" s="200">
        <v>36.07</v>
      </c>
      <c r="Y64" s="200">
        <v>0</v>
      </c>
      <c r="Z64">
        <v>0</v>
      </c>
      <c r="AA64" s="200">
        <v>8</v>
      </c>
      <c r="AB64" s="200">
        <v>0</v>
      </c>
      <c r="AC64" s="200">
        <v>0</v>
      </c>
      <c r="AD64" s="200">
        <v>0</v>
      </c>
      <c r="AE64" s="200">
        <v>0</v>
      </c>
      <c r="AF64" s="200">
        <v>0</v>
      </c>
      <c r="AG64" s="200">
        <v>0</v>
      </c>
      <c r="AH64" s="200">
        <v>0</v>
      </c>
      <c r="AI64" s="200">
        <v>46.51</v>
      </c>
      <c r="AJ64" s="200">
        <v>0</v>
      </c>
      <c r="AK64" s="200">
        <v>0</v>
      </c>
      <c r="AL64" s="200">
        <v>0</v>
      </c>
      <c r="AM64" s="200">
        <v>0</v>
      </c>
      <c r="AN64" s="200">
        <v>0</v>
      </c>
      <c r="AO64">
        <v>0</v>
      </c>
      <c r="AP64" s="200">
        <v>33.69</v>
      </c>
      <c r="AQ64" s="200">
        <v>11.55</v>
      </c>
      <c r="AR64" s="200">
        <v>26.3</v>
      </c>
      <c r="AS64" s="200">
        <v>0</v>
      </c>
      <c r="AT64">
        <v>0</v>
      </c>
      <c r="AU64">
        <v>0</v>
      </c>
      <c r="AV64" s="200">
        <v>0</v>
      </c>
      <c r="AW64" s="200">
        <v>0</v>
      </c>
      <c r="AX64" s="200">
        <v>0</v>
      </c>
      <c r="AY64" s="200">
        <v>0</v>
      </c>
      <c r="AZ64" s="200">
        <v>0</v>
      </c>
      <c r="BA64" s="200">
        <v>0</v>
      </c>
      <c r="BB64" s="200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0">
        <v>0</v>
      </c>
      <c r="C65" s="200">
        <v>0</v>
      </c>
      <c r="D65" s="200">
        <v>0</v>
      </c>
      <c r="E65" s="200">
        <v>0</v>
      </c>
      <c r="F65" s="200">
        <v>0</v>
      </c>
      <c r="G65" s="200">
        <v>0</v>
      </c>
      <c r="H65" s="200">
        <v>0</v>
      </c>
      <c r="I65" s="200">
        <v>0</v>
      </c>
      <c r="J65" s="200">
        <v>0</v>
      </c>
      <c r="K65" s="200">
        <v>86.63</v>
      </c>
      <c r="L65" s="200">
        <v>23.1</v>
      </c>
      <c r="M65" s="200">
        <v>0</v>
      </c>
      <c r="N65" s="200">
        <v>28.88</v>
      </c>
      <c r="O65" s="200">
        <v>24.25</v>
      </c>
      <c r="P65" s="200">
        <v>59.91</v>
      </c>
      <c r="Q65" s="200">
        <v>1.93</v>
      </c>
      <c r="R65" s="200">
        <v>10.37</v>
      </c>
      <c r="S65" s="200">
        <v>3.85</v>
      </c>
      <c r="T65" s="200">
        <v>0</v>
      </c>
      <c r="U65" s="200">
        <v>318.58</v>
      </c>
      <c r="V65" s="200">
        <v>5.07</v>
      </c>
      <c r="W65" s="200">
        <v>11.35</v>
      </c>
      <c r="X65" s="200">
        <v>36.07</v>
      </c>
      <c r="Y65" s="200">
        <v>0</v>
      </c>
      <c r="Z65">
        <v>0</v>
      </c>
      <c r="AA65" s="200">
        <v>8</v>
      </c>
      <c r="AB65" s="200">
        <v>0</v>
      </c>
      <c r="AC65" s="200">
        <v>0</v>
      </c>
      <c r="AD65" s="200">
        <v>0</v>
      </c>
      <c r="AE65" s="200">
        <v>0</v>
      </c>
      <c r="AF65" s="200">
        <v>0</v>
      </c>
      <c r="AG65" s="200">
        <v>0</v>
      </c>
      <c r="AH65" s="200">
        <v>0</v>
      </c>
      <c r="AI65" s="200">
        <v>46.51</v>
      </c>
      <c r="AJ65" s="200">
        <v>0</v>
      </c>
      <c r="AK65" s="200">
        <v>0</v>
      </c>
      <c r="AL65" s="200">
        <v>0</v>
      </c>
      <c r="AM65" s="200">
        <v>0</v>
      </c>
      <c r="AN65" s="200">
        <v>0</v>
      </c>
      <c r="AO65">
        <v>0</v>
      </c>
      <c r="AP65" s="200">
        <v>33.69</v>
      </c>
      <c r="AQ65" s="200">
        <v>11.55</v>
      </c>
      <c r="AR65" s="200">
        <v>26.3</v>
      </c>
      <c r="AS65" s="200">
        <v>0</v>
      </c>
      <c r="AT65">
        <v>0</v>
      </c>
      <c r="AU65">
        <v>0</v>
      </c>
      <c r="AV65" s="200">
        <v>0</v>
      </c>
      <c r="AW65" s="200">
        <v>0</v>
      </c>
      <c r="AX65" s="200">
        <v>0</v>
      </c>
      <c r="AY65" s="200">
        <v>0</v>
      </c>
      <c r="AZ65" s="200">
        <v>0</v>
      </c>
      <c r="BA65" s="200">
        <v>0</v>
      </c>
      <c r="BB65" s="200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0">
        <v>0</v>
      </c>
      <c r="C66" s="200">
        <v>0</v>
      </c>
      <c r="D66" s="200">
        <v>0</v>
      </c>
      <c r="E66" s="200">
        <v>0</v>
      </c>
      <c r="F66" s="200">
        <v>0</v>
      </c>
      <c r="G66" s="200">
        <v>0</v>
      </c>
      <c r="H66" s="200">
        <v>0</v>
      </c>
      <c r="I66" s="200">
        <v>0</v>
      </c>
      <c r="J66" s="200">
        <v>0</v>
      </c>
      <c r="K66" s="200">
        <v>86.63</v>
      </c>
      <c r="L66" s="200">
        <v>23.1</v>
      </c>
      <c r="M66" s="200">
        <v>0</v>
      </c>
      <c r="N66" s="200">
        <v>28.88</v>
      </c>
      <c r="O66" s="200">
        <v>24.25</v>
      </c>
      <c r="P66" s="200">
        <v>59.91</v>
      </c>
      <c r="Q66" s="200">
        <v>1.93</v>
      </c>
      <c r="R66" s="200">
        <v>10.37</v>
      </c>
      <c r="S66" s="200">
        <v>3.85</v>
      </c>
      <c r="T66" s="200">
        <v>0</v>
      </c>
      <c r="U66" s="200">
        <v>318.58</v>
      </c>
      <c r="V66" s="200">
        <v>5.07</v>
      </c>
      <c r="W66" s="200">
        <v>11.35</v>
      </c>
      <c r="X66" s="200">
        <v>36.07</v>
      </c>
      <c r="Y66" s="200">
        <v>0</v>
      </c>
      <c r="Z66">
        <v>0</v>
      </c>
      <c r="AA66" s="200">
        <v>8</v>
      </c>
      <c r="AB66" s="200">
        <v>0</v>
      </c>
      <c r="AC66" s="200">
        <v>0</v>
      </c>
      <c r="AD66" s="200">
        <v>0</v>
      </c>
      <c r="AE66" s="200">
        <v>0</v>
      </c>
      <c r="AF66" s="200">
        <v>0</v>
      </c>
      <c r="AG66" s="200">
        <v>0</v>
      </c>
      <c r="AH66" s="200">
        <v>0</v>
      </c>
      <c r="AI66" s="200">
        <v>46.51</v>
      </c>
      <c r="AJ66" s="200">
        <v>0</v>
      </c>
      <c r="AK66" s="200">
        <v>0</v>
      </c>
      <c r="AL66" s="200">
        <v>0</v>
      </c>
      <c r="AM66" s="200">
        <v>0</v>
      </c>
      <c r="AN66" s="200">
        <v>0</v>
      </c>
      <c r="AO66">
        <v>0</v>
      </c>
      <c r="AP66" s="200">
        <v>33.69</v>
      </c>
      <c r="AQ66" s="200">
        <v>11.55</v>
      </c>
      <c r="AR66" s="200">
        <v>26.3</v>
      </c>
      <c r="AS66" s="200">
        <v>0</v>
      </c>
      <c r="AT66">
        <v>0</v>
      </c>
      <c r="AU66">
        <v>0</v>
      </c>
      <c r="AV66" s="200">
        <v>0</v>
      </c>
      <c r="AW66" s="200">
        <v>0</v>
      </c>
      <c r="AX66" s="200">
        <v>0</v>
      </c>
      <c r="AY66" s="200">
        <v>0</v>
      </c>
      <c r="AZ66" s="200">
        <v>0</v>
      </c>
      <c r="BA66" s="200">
        <v>0</v>
      </c>
      <c r="BB66" s="200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0">
        <v>0</v>
      </c>
      <c r="C67" s="200">
        <v>0</v>
      </c>
      <c r="D67" s="200">
        <v>0</v>
      </c>
      <c r="E67" s="200">
        <v>0</v>
      </c>
      <c r="F67" s="200">
        <v>0</v>
      </c>
      <c r="G67" s="200">
        <v>0</v>
      </c>
      <c r="H67" s="200">
        <v>0</v>
      </c>
      <c r="I67" s="200">
        <v>0</v>
      </c>
      <c r="J67" s="200">
        <v>0</v>
      </c>
      <c r="K67" s="200">
        <v>86.63</v>
      </c>
      <c r="L67" s="200">
        <v>23.1</v>
      </c>
      <c r="M67" s="200">
        <v>0</v>
      </c>
      <c r="N67" s="200">
        <v>28.88</v>
      </c>
      <c r="O67" s="200">
        <v>24.25</v>
      </c>
      <c r="P67" s="200">
        <v>59.91</v>
      </c>
      <c r="Q67" s="200">
        <v>0</v>
      </c>
      <c r="R67" s="200">
        <v>10.37</v>
      </c>
      <c r="S67" s="200">
        <v>3.85</v>
      </c>
      <c r="T67" s="200">
        <v>0</v>
      </c>
      <c r="U67" s="200">
        <v>318.58</v>
      </c>
      <c r="V67" s="200">
        <v>5.07</v>
      </c>
      <c r="W67" s="200">
        <v>11.35</v>
      </c>
      <c r="X67" s="200">
        <v>36.07</v>
      </c>
      <c r="Y67" s="200">
        <v>0</v>
      </c>
      <c r="Z67">
        <v>0</v>
      </c>
      <c r="AA67" s="200">
        <v>8</v>
      </c>
      <c r="AB67" s="200">
        <v>0</v>
      </c>
      <c r="AC67" s="200">
        <v>0</v>
      </c>
      <c r="AD67" s="200">
        <v>0</v>
      </c>
      <c r="AE67" s="200">
        <v>0</v>
      </c>
      <c r="AF67" s="200">
        <v>0</v>
      </c>
      <c r="AG67" s="200">
        <v>0</v>
      </c>
      <c r="AH67" s="200">
        <v>0</v>
      </c>
      <c r="AI67" s="200">
        <v>45</v>
      </c>
      <c r="AJ67" s="200">
        <v>0</v>
      </c>
      <c r="AK67" s="200">
        <v>0</v>
      </c>
      <c r="AL67" s="200">
        <v>0</v>
      </c>
      <c r="AM67" s="200">
        <v>0</v>
      </c>
      <c r="AN67" s="200">
        <v>0</v>
      </c>
      <c r="AO67">
        <v>0</v>
      </c>
      <c r="AP67" s="200">
        <v>68.040000000000006</v>
      </c>
      <c r="AQ67" s="200">
        <v>11.55</v>
      </c>
      <c r="AR67" s="200">
        <v>26.3</v>
      </c>
      <c r="AS67" s="200">
        <v>0</v>
      </c>
      <c r="AT67">
        <v>0</v>
      </c>
      <c r="AU67">
        <v>0</v>
      </c>
      <c r="AV67" s="200">
        <v>0</v>
      </c>
      <c r="AW67" s="200">
        <v>0</v>
      </c>
      <c r="AX67" s="200">
        <v>0</v>
      </c>
      <c r="AY67" s="200">
        <v>0</v>
      </c>
      <c r="AZ67" s="200">
        <v>0</v>
      </c>
      <c r="BA67" s="200">
        <v>0</v>
      </c>
      <c r="BB67" s="200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0">
        <v>0</v>
      </c>
      <c r="C68" s="200">
        <v>0</v>
      </c>
      <c r="D68" s="200">
        <v>0</v>
      </c>
      <c r="E68" s="200">
        <v>0</v>
      </c>
      <c r="F68" s="200">
        <v>0</v>
      </c>
      <c r="G68" s="200">
        <v>0</v>
      </c>
      <c r="H68" s="200">
        <v>0</v>
      </c>
      <c r="I68" s="200">
        <v>0</v>
      </c>
      <c r="J68" s="200">
        <v>0</v>
      </c>
      <c r="K68" s="200">
        <v>86.63</v>
      </c>
      <c r="L68" s="200">
        <v>21.41</v>
      </c>
      <c r="M68" s="200">
        <v>0</v>
      </c>
      <c r="N68" s="200">
        <v>28.88</v>
      </c>
      <c r="O68" s="200">
        <v>24.25</v>
      </c>
      <c r="P68" s="200">
        <v>59.91</v>
      </c>
      <c r="Q68" s="200">
        <v>0</v>
      </c>
      <c r="R68" s="200">
        <v>10.37</v>
      </c>
      <c r="S68" s="200">
        <v>3.85</v>
      </c>
      <c r="T68" s="200">
        <v>0</v>
      </c>
      <c r="U68" s="200">
        <v>318.58</v>
      </c>
      <c r="V68" s="200">
        <v>5.07</v>
      </c>
      <c r="W68" s="200">
        <v>11.35</v>
      </c>
      <c r="X68" s="200">
        <v>36.07</v>
      </c>
      <c r="Y68" s="200">
        <v>0</v>
      </c>
      <c r="Z68">
        <v>0</v>
      </c>
      <c r="AA68" s="200">
        <v>8</v>
      </c>
      <c r="AB68" s="200">
        <v>0</v>
      </c>
      <c r="AC68" s="200">
        <v>0</v>
      </c>
      <c r="AD68" s="200">
        <v>0</v>
      </c>
      <c r="AE68" s="200">
        <v>0</v>
      </c>
      <c r="AF68" s="200">
        <v>0</v>
      </c>
      <c r="AG68" s="200">
        <v>0</v>
      </c>
      <c r="AH68" s="200">
        <v>0</v>
      </c>
      <c r="AI68" s="200">
        <v>45</v>
      </c>
      <c r="AJ68" s="200">
        <v>0</v>
      </c>
      <c r="AK68" s="200">
        <v>0</v>
      </c>
      <c r="AL68" s="200">
        <v>0</v>
      </c>
      <c r="AM68" s="200">
        <v>0</v>
      </c>
      <c r="AN68" s="200">
        <v>0</v>
      </c>
      <c r="AO68">
        <v>0</v>
      </c>
      <c r="AP68" s="200">
        <v>68.040000000000006</v>
      </c>
      <c r="AQ68" s="200">
        <v>11.55</v>
      </c>
      <c r="AR68" s="200">
        <v>26.3</v>
      </c>
      <c r="AS68" s="200">
        <v>0</v>
      </c>
      <c r="AT68">
        <v>0</v>
      </c>
      <c r="AU68">
        <v>0</v>
      </c>
      <c r="AV68" s="200">
        <v>0</v>
      </c>
      <c r="AW68" s="200">
        <v>0</v>
      </c>
      <c r="AX68" s="200">
        <v>0</v>
      </c>
      <c r="AY68" s="200">
        <v>0</v>
      </c>
      <c r="AZ68" s="200">
        <v>0</v>
      </c>
      <c r="BA68" s="200">
        <v>0</v>
      </c>
      <c r="BB68" s="200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0">
        <v>0</v>
      </c>
      <c r="C69" s="200">
        <v>0</v>
      </c>
      <c r="D69" s="200">
        <v>0</v>
      </c>
      <c r="E69" s="200">
        <v>0</v>
      </c>
      <c r="F69" s="200">
        <v>0</v>
      </c>
      <c r="G69" s="200">
        <v>0</v>
      </c>
      <c r="H69" s="200">
        <v>0</v>
      </c>
      <c r="I69" s="200">
        <v>0</v>
      </c>
      <c r="J69" s="200">
        <v>0</v>
      </c>
      <c r="K69" s="200">
        <v>76.13</v>
      </c>
      <c r="L69" s="200">
        <v>22.18</v>
      </c>
      <c r="M69" s="200">
        <v>0</v>
      </c>
      <c r="N69" s="200">
        <v>28.88</v>
      </c>
      <c r="O69" s="200">
        <v>24.25</v>
      </c>
      <c r="P69" s="200">
        <v>59.91</v>
      </c>
      <c r="Q69" s="200">
        <v>0</v>
      </c>
      <c r="R69" s="200">
        <v>10.37</v>
      </c>
      <c r="S69" s="200">
        <v>3.85</v>
      </c>
      <c r="T69" s="200">
        <v>0</v>
      </c>
      <c r="U69" s="200">
        <v>318.58</v>
      </c>
      <c r="V69" s="200">
        <v>5.07</v>
      </c>
      <c r="W69" s="200">
        <v>11.35</v>
      </c>
      <c r="X69" s="200">
        <v>36.07</v>
      </c>
      <c r="Y69" s="200">
        <v>0</v>
      </c>
      <c r="Z69">
        <v>0</v>
      </c>
      <c r="AA69" s="200">
        <v>8</v>
      </c>
      <c r="AB69" s="200">
        <v>0</v>
      </c>
      <c r="AC69" s="200">
        <v>0</v>
      </c>
      <c r="AD69" s="200">
        <v>0</v>
      </c>
      <c r="AE69" s="200">
        <v>0</v>
      </c>
      <c r="AF69" s="200">
        <v>0</v>
      </c>
      <c r="AG69" s="200">
        <v>0</v>
      </c>
      <c r="AH69" s="200">
        <v>0</v>
      </c>
      <c r="AI69" s="200">
        <v>45</v>
      </c>
      <c r="AJ69" s="200">
        <v>0</v>
      </c>
      <c r="AK69" s="200">
        <v>0</v>
      </c>
      <c r="AL69" s="200">
        <v>0</v>
      </c>
      <c r="AM69" s="200">
        <v>0</v>
      </c>
      <c r="AN69" s="200">
        <v>0</v>
      </c>
      <c r="AO69">
        <v>0</v>
      </c>
      <c r="AP69" s="200">
        <v>68.040000000000006</v>
      </c>
      <c r="AQ69" s="200">
        <v>11.55</v>
      </c>
      <c r="AR69" s="200">
        <v>22.39</v>
      </c>
      <c r="AS69" s="200">
        <v>0</v>
      </c>
      <c r="AT69">
        <v>0</v>
      </c>
      <c r="AU69">
        <v>0</v>
      </c>
      <c r="AV69" s="200">
        <v>0</v>
      </c>
      <c r="AW69" s="200">
        <v>0</v>
      </c>
      <c r="AX69" s="200">
        <v>0</v>
      </c>
      <c r="AY69" s="200">
        <v>0</v>
      </c>
      <c r="AZ69" s="200">
        <v>0</v>
      </c>
      <c r="BA69" s="200">
        <v>0</v>
      </c>
      <c r="BB69" s="200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0">
        <v>0</v>
      </c>
      <c r="C70" s="200">
        <v>0</v>
      </c>
      <c r="D70" s="200">
        <v>0</v>
      </c>
      <c r="E70" s="200">
        <v>0</v>
      </c>
      <c r="F70" s="200">
        <v>0</v>
      </c>
      <c r="G70" s="200">
        <v>0</v>
      </c>
      <c r="H70" s="200">
        <v>0</v>
      </c>
      <c r="I70" s="200">
        <v>0</v>
      </c>
      <c r="J70" s="200">
        <v>0</v>
      </c>
      <c r="K70" s="200">
        <v>77.98</v>
      </c>
      <c r="L70" s="200">
        <v>40.619999999999997</v>
      </c>
      <c r="M70" s="200">
        <v>0</v>
      </c>
      <c r="N70" s="200">
        <v>28.88</v>
      </c>
      <c r="O70" s="200">
        <v>24.25</v>
      </c>
      <c r="P70" s="200">
        <v>59.91</v>
      </c>
      <c r="Q70" s="200">
        <v>0</v>
      </c>
      <c r="R70" s="200">
        <v>10.37</v>
      </c>
      <c r="S70" s="200">
        <v>6.45</v>
      </c>
      <c r="T70" s="200">
        <v>0</v>
      </c>
      <c r="U70" s="200">
        <v>318.58</v>
      </c>
      <c r="V70" s="200">
        <v>5.07</v>
      </c>
      <c r="W70" s="200">
        <v>11.35</v>
      </c>
      <c r="X70" s="200">
        <v>36.07</v>
      </c>
      <c r="Y70" s="200">
        <v>0</v>
      </c>
      <c r="Z70">
        <v>0</v>
      </c>
      <c r="AA70" s="200">
        <v>8</v>
      </c>
      <c r="AB70" s="200">
        <v>0</v>
      </c>
      <c r="AC70" s="200">
        <v>0</v>
      </c>
      <c r="AD70" s="200">
        <v>0</v>
      </c>
      <c r="AE70" s="200">
        <v>0</v>
      </c>
      <c r="AF70" s="200">
        <v>0</v>
      </c>
      <c r="AG70" s="200">
        <v>0</v>
      </c>
      <c r="AH70" s="200">
        <v>0</v>
      </c>
      <c r="AI70" s="200">
        <v>45</v>
      </c>
      <c r="AJ70" s="200">
        <v>0</v>
      </c>
      <c r="AK70" s="200">
        <v>0</v>
      </c>
      <c r="AL70" s="200">
        <v>0</v>
      </c>
      <c r="AM70" s="200">
        <v>0</v>
      </c>
      <c r="AN70" s="200">
        <v>0</v>
      </c>
      <c r="AO70">
        <v>0</v>
      </c>
      <c r="AP70" s="200">
        <v>68.040000000000006</v>
      </c>
      <c r="AQ70" s="200">
        <v>22.05</v>
      </c>
      <c r="AR70" s="200">
        <v>19.52</v>
      </c>
      <c r="AS70" s="200">
        <v>0</v>
      </c>
      <c r="AT70">
        <v>0</v>
      </c>
      <c r="AU70">
        <v>0</v>
      </c>
      <c r="AV70" s="200">
        <v>0</v>
      </c>
      <c r="AW70" s="200">
        <v>0</v>
      </c>
      <c r="AX70" s="200">
        <v>0</v>
      </c>
      <c r="AY70" s="200">
        <v>0</v>
      </c>
      <c r="AZ70" s="200">
        <v>0</v>
      </c>
      <c r="BA70" s="200">
        <v>0</v>
      </c>
      <c r="BB70" s="20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0">
        <v>0</v>
      </c>
      <c r="C71" s="200">
        <v>0</v>
      </c>
      <c r="D71" s="200">
        <v>0</v>
      </c>
      <c r="E71" s="200">
        <v>0</v>
      </c>
      <c r="F71" s="200">
        <v>0</v>
      </c>
      <c r="G71" s="200">
        <v>0</v>
      </c>
      <c r="H71" s="200">
        <v>0</v>
      </c>
      <c r="I71" s="200">
        <v>0</v>
      </c>
      <c r="J71" s="200">
        <v>0</v>
      </c>
      <c r="K71" s="200">
        <v>123.21</v>
      </c>
      <c r="L71" s="200">
        <v>41.86</v>
      </c>
      <c r="M71" s="200">
        <v>0</v>
      </c>
      <c r="N71" s="200">
        <v>28.88</v>
      </c>
      <c r="O71" s="200">
        <v>24.25</v>
      </c>
      <c r="P71" s="200">
        <v>59.91</v>
      </c>
      <c r="Q71" s="200">
        <v>0</v>
      </c>
      <c r="R71" s="200">
        <v>10.37</v>
      </c>
      <c r="S71" s="200">
        <v>6.45</v>
      </c>
      <c r="T71" s="200">
        <v>0</v>
      </c>
      <c r="U71" s="200">
        <v>318.58</v>
      </c>
      <c r="V71" s="200">
        <v>5.07</v>
      </c>
      <c r="W71" s="200">
        <v>11.35</v>
      </c>
      <c r="X71" s="200">
        <v>36.07</v>
      </c>
      <c r="Y71" s="200">
        <v>0</v>
      </c>
      <c r="Z71">
        <v>0</v>
      </c>
      <c r="AA71" s="200">
        <v>8</v>
      </c>
      <c r="AB71" s="200">
        <v>0</v>
      </c>
      <c r="AC71" s="200">
        <v>0</v>
      </c>
      <c r="AD71" s="200">
        <v>0</v>
      </c>
      <c r="AE71" s="200">
        <v>0</v>
      </c>
      <c r="AF71" s="200">
        <v>0</v>
      </c>
      <c r="AG71" s="200">
        <v>0</v>
      </c>
      <c r="AH71" s="200">
        <v>0</v>
      </c>
      <c r="AI71" s="200">
        <v>45</v>
      </c>
      <c r="AJ71" s="200">
        <v>0</v>
      </c>
      <c r="AK71" s="200">
        <v>0</v>
      </c>
      <c r="AL71" s="200">
        <v>0</v>
      </c>
      <c r="AM71" s="200">
        <v>0</v>
      </c>
      <c r="AN71" s="200">
        <v>0</v>
      </c>
      <c r="AO71">
        <v>0</v>
      </c>
      <c r="AP71" s="200">
        <v>68.040000000000006</v>
      </c>
      <c r="AQ71" s="200">
        <v>22.05</v>
      </c>
      <c r="AR71" s="200">
        <v>13.19</v>
      </c>
      <c r="AS71" s="200">
        <v>0</v>
      </c>
      <c r="AT71">
        <v>0</v>
      </c>
      <c r="AU71">
        <v>0</v>
      </c>
      <c r="AV71" s="200">
        <v>0</v>
      </c>
      <c r="AW71" s="200">
        <v>0</v>
      </c>
      <c r="AX71" s="200">
        <v>0</v>
      </c>
      <c r="AY71" s="200">
        <v>0</v>
      </c>
      <c r="AZ71" s="200">
        <v>0</v>
      </c>
      <c r="BA71" s="200">
        <v>0</v>
      </c>
      <c r="BB71" s="200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0">
        <v>0</v>
      </c>
      <c r="C72" s="200">
        <v>0</v>
      </c>
      <c r="D72" s="200">
        <v>0</v>
      </c>
      <c r="E72" s="200">
        <v>0</v>
      </c>
      <c r="F72" s="200">
        <v>0</v>
      </c>
      <c r="G72" s="200">
        <v>0</v>
      </c>
      <c r="H72" s="200">
        <v>0</v>
      </c>
      <c r="I72" s="200">
        <v>0</v>
      </c>
      <c r="J72" s="200">
        <v>0</v>
      </c>
      <c r="K72" s="200">
        <v>157.11000000000001</v>
      </c>
      <c r="L72" s="200">
        <v>41.86</v>
      </c>
      <c r="M72" s="200">
        <v>0</v>
      </c>
      <c r="N72" s="200">
        <v>28.88</v>
      </c>
      <c r="O72" s="200">
        <v>24.25</v>
      </c>
      <c r="P72" s="200">
        <v>59.91</v>
      </c>
      <c r="Q72" s="200">
        <v>0</v>
      </c>
      <c r="R72" s="200">
        <v>10.37</v>
      </c>
      <c r="S72" s="200">
        <v>6.45</v>
      </c>
      <c r="T72" s="200">
        <v>0</v>
      </c>
      <c r="U72" s="200">
        <v>318.58</v>
      </c>
      <c r="V72" s="200">
        <v>5.07</v>
      </c>
      <c r="W72" s="200">
        <v>11.35</v>
      </c>
      <c r="X72" s="200">
        <v>36.07</v>
      </c>
      <c r="Y72" s="200">
        <v>0</v>
      </c>
      <c r="Z72">
        <v>0</v>
      </c>
      <c r="AA72" s="200">
        <v>8</v>
      </c>
      <c r="AB72" s="200">
        <v>0</v>
      </c>
      <c r="AC72" s="200">
        <v>0</v>
      </c>
      <c r="AD72" s="200">
        <v>0</v>
      </c>
      <c r="AE72" s="200">
        <v>0</v>
      </c>
      <c r="AF72" s="200">
        <v>0</v>
      </c>
      <c r="AG72" s="200">
        <v>0</v>
      </c>
      <c r="AH72" s="200">
        <v>0</v>
      </c>
      <c r="AI72" s="200">
        <v>45</v>
      </c>
      <c r="AJ72" s="200">
        <v>0</v>
      </c>
      <c r="AK72" s="200">
        <v>0</v>
      </c>
      <c r="AL72" s="200">
        <v>0</v>
      </c>
      <c r="AM72" s="200">
        <v>0</v>
      </c>
      <c r="AN72" s="200">
        <v>0</v>
      </c>
      <c r="AO72">
        <v>0</v>
      </c>
      <c r="AP72" s="200">
        <v>68.040000000000006</v>
      </c>
      <c r="AQ72" s="200">
        <v>22.05</v>
      </c>
      <c r="AR72" s="200">
        <v>7.77</v>
      </c>
      <c r="AS72" s="200">
        <v>0</v>
      </c>
      <c r="AT72">
        <v>0</v>
      </c>
      <c r="AU72">
        <v>0</v>
      </c>
      <c r="AV72" s="200">
        <v>0</v>
      </c>
      <c r="AW72" s="200">
        <v>0</v>
      </c>
      <c r="AX72" s="200">
        <v>0</v>
      </c>
      <c r="AY72" s="200">
        <v>0</v>
      </c>
      <c r="AZ72" s="200">
        <v>0</v>
      </c>
      <c r="BA72" s="200">
        <v>0</v>
      </c>
      <c r="BB72" s="200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0">
        <v>0</v>
      </c>
      <c r="C73" s="200">
        <v>0</v>
      </c>
      <c r="D73" s="200">
        <v>0</v>
      </c>
      <c r="E73" s="200">
        <v>0</v>
      </c>
      <c r="F73" s="200">
        <v>0</v>
      </c>
      <c r="G73" s="200">
        <v>0</v>
      </c>
      <c r="H73" s="200">
        <v>0</v>
      </c>
      <c r="I73" s="200">
        <v>0</v>
      </c>
      <c r="J73" s="200">
        <v>0</v>
      </c>
      <c r="K73" s="200">
        <v>157.11000000000001</v>
      </c>
      <c r="L73" s="200">
        <v>41.86</v>
      </c>
      <c r="M73" s="200">
        <v>0</v>
      </c>
      <c r="N73" s="200">
        <v>28.88</v>
      </c>
      <c r="O73" s="200">
        <v>24.25</v>
      </c>
      <c r="P73" s="200">
        <v>59.91</v>
      </c>
      <c r="Q73" s="200">
        <v>0</v>
      </c>
      <c r="R73" s="200">
        <v>10.37</v>
      </c>
      <c r="S73" s="200">
        <v>6.45</v>
      </c>
      <c r="T73" s="200">
        <v>0</v>
      </c>
      <c r="U73" s="200">
        <v>318.58</v>
      </c>
      <c r="V73" s="200">
        <v>5.07</v>
      </c>
      <c r="W73" s="200">
        <v>11.35</v>
      </c>
      <c r="X73" s="200">
        <v>36.07</v>
      </c>
      <c r="Y73" s="200">
        <v>0</v>
      </c>
      <c r="Z73">
        <v>0</v>
      </c>
      <c r="AA73" s="200">
        <v>8</v>
      </c>
      <c r="AB73" s="200">
        <v>0</v>
      </c>
      <c r="AC73" s="200">
        <v>0</v>
      </c>
      <c r="AD73" s="200">
        <v>0</v>
      </c>
      <c r="AE73" s="200">
        <v>0</v>
      </c>
      <c r="AF73" s="200">
        <v>0</v>
      </c>
      <c r="AG73" s="200">
        <v>0</v>
      </c>
      <c r="AH73" s="200">
        <v>0</v>
      </c>
      <c r="AI73" s="200">
        <v>55</v>
      </c>
      <c r="AJ73" s="200">
        <v>0</v>
      </c>
      <c r="AK73" s="200">
        <v>0</v>
      </c>
      <c r="AL73" s="200">
        <v>0</v>
      </c>
      <c r="AM73" s="200">
        <v>0</v>
      </c>
      <c r="AN73" s="200">
        <v>0</v>
      </c>
      <c r="AO73">
        <v>0</v>
      </c>
      <c r="AP73" s="200">
        <v>68.040000000000006</v>
      </c>
      <c r="AQ73" s="200">
        <v>22.05</v>
      </c>
      <c r="AR73" s="200">
        <v>4</v>
      </c>
      <c r="AS73" s="200">
        <v>0</v>
      </c>
      <c r="AT73">
        <v>0</v>
      </c>
      <c r="AU73">
        <v>0</v>
      </c>
      <c r="AV73" s="200">
        <v>0</v>
      </c>
      <c r="AW73" s="200">
        <v>0</v>
      </c>
      <c r="AX73" s="200">
        <v>0</v>
      </c>
      <c r="AY73" s="200">
        <v>0</v>
      </c>
      <c r="AZ73" s="200">
        <v>0</v>
      </c>
      <c r="BA73" s="200">
        <v>0</v>
      </c>
      <c r="BB73" s="200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0">
        <v>0</v>
      </c>
      <c r="C74" s="200">
        <v>0</v>
      </c>
      <c r="D74" s="200">
        <v>0</v>
      </c>
      <c r="E74" s="200">
        <v>0</v>
      </c>
      <c r="F74" s="200">
        <v>0</v>
      </c>
      <c r="G74" s="200">
        <v>0</v>
      </c>
      <c r="H74" s="200">
        <v>0</v>
      </c>
      <c r="I74" s="200">
        <v>0</v>
      </c>
      <c r="J74" s="200">
        <v>0</v>
      </c>
      <c r="K74" s="200">
        <v>157.11000000000001</v>
      </c>
      <c r="L74" s="200">
        <v>41.86</v>
      </c>
      <c r="M74" s="200">
        <v>0</v>
      </c>
      <c r="N74" s="200">
        <v>28.88</v>
      </c>
      <c r="O74" s="200">
        <v>24.25</v>
      </c>
      <c r="P74" s="200">
        <v>59.91</v>
      </c>
      <c r="Q74" s="200">
        <v>0</v>
      </c>
      <c r="R74" s="200">
        <v>10.37</v>
      </c>
      <c r="S74" s="200">
        <v>6.45</v>
      </c>
      <c r="T74" s="200">
        <v>0</v>
      </c>
      <c r="U74" s="200">
        <v>318.58</v>
      </c>
      <c r="V74" s="200">
        <v>5.07</v>
      </c>
      <c r="W74" s="200">
        <v>11.35</v>
      </c>
      <c r="X74" s="200">
        <v>36.07</v>
      </c>
      <c r="Y74" s="200">
        <v>0</v>
      </c>
      <c r="Z74">
        <v>0</v>
      </c>
      <c r="AA74" s="200">
        <v>8</v>
      </c>
      <c r="AB74" s="200">
        <v>0</v>
      </c>
      <c r="AC74" s="200">
        <v>0</v>
      </c>
      <c r="AD74" s="200">
        <v>0</v>
      </c>
      <c r="AE74" s="200">
        <v>0</v>
      </c>
      <c r="AF74" s="200">
        <v>0</v>
      </c>
      <c r="AG74" s="200">
        <v>0</v>
      </c>
      <c r="AH74" s="200">
        <v>0</v>
      </c>
      <c r="AI74" s="200">
        <v>55</v>
      </c>
      <c r="AJ74" s="200">
        <v>0</v>
      </c>
      <c r="AK74" s="200">
        <v>0</v>
      </c>
      <c r="AL74" s="200">
        <v>0</v>
      </c>
      <c r="AM74" s="200">
        <v>0</v>
      </c>
      <c r="AN74" s="200">
        <v>0</v>
      </c>
      <c r="AO74">
        <v>0</v>
      </c>
      <c r="AP74" s="200">
        <v>68.040000000000006</v>
      </c>
      <c r="AQ74" s="200">
        <v>22.05</v>
      </c>
      <c r="AR74" s="200">
        <v>1.77</v>
      </c>
      <c r="AS74" s="200">
        <v>0</v>
      </c>
      <c r="AT74">
        <v>0</v>
      </c>
      <c r="AU74">
        <v>0</v>
      </c>
      <c r="AV74" s="200">
        <v>0</v>
      </c>
      <c r="AW74" s="200">
        <v>0</v>
      </c>
      <c r="AX74" s="200">
        <v>0</v>
      </c>
      <c r="AY74" s="200">
        <v>0</v>
      </c>
      <c r="AZ74" s="200">
        <v>0</v>
      </c>
      <c r="BA74" s="200">
        <v>0</v>
      </c>
      <c r="BB74" s="200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0">
        <v>0</v>
      </c>
      <c r="C75" s="200">
        <v>0</v>
      </c>
      <c r="D75" s="200">
        <v>0</v>
      </c>
      <c r="E75" s="200">
        <v>0</v>
      </c>
      <c r="F75" s="200">
        <v>0</v>
      </c>
      <c r="G75" s="200">
        <v>0</v>
      </c>
      <c r="H75" s="200">
        <v>0</v>
      </c>
      <c r="I75" s="200">
        <v>0</v>
      </c>
      <c r="J75" s="200">
        <v>0</v>
      </c>
      <c r="K75" s="200">
        <v>157.11000000000001</v>
      </c>
      <c r="L75" s="200">
        <v>41.86</v>
      </c>
      <c r="M75" s="200">
        <v>0</v>
      </c>
      <c r="N75" s="200">
        <v>28.88</v>
      </c>
      <c r="O75" s="200">
        <v>24.25</v>
      </c>
      <c r="P75" s="200">
        <v>59.91</v>
      </c>
      <c r="Q75" s="200">
        <v>0</v>
      </c>
      <c r="R75" s="200">
        <v>10.37</v>
      </c>
      <c r="S75" s="200">
        <v>6.45</v>
      </c>
      <c r="T75" s="200">
        <v>0</v>
      </c>
      <c r="U75" s="200">
        <v>318.58</v>
      </c>
      <c r="V75" s="200">
        <v>5.07</v>
      </c>
      <c r="W75" s="200">
        <v>11.35</v>
      </c>
      <c r="X75" s="200">
        <v>36.07</v>
      </c>
      <c r="Y75" s="200">
        <v>0</v>
      </c>
      <c r="Z75">
        <v>0</v>
      </c>
      <c r="AA75" s="200">
        <v>8</v>
      </c>
      <c r="AB75" s="200">
        <v>0</v>
      </c>
      <c r="AC75" s="200">
        <v>0</v>
      </c>
      <c r="AD75" s="200">
        <v>0</v>
      </c>
      <c r="AE75" s="200">
        <v>0</v>
      </c>
      <c r="AF75" s="200">
        <v>0</v>
      </c>
      <c r="AG75" s="200">
        <v>0</v>
      </c>
      <c r="AH75" s="200">
        <v>0</v>
      </c>
      <c r="AI75" s="200">
        <v>55</v>
      </c>
      <c r="AJ75" s="200">
        <v>0</v>
      </c>
      <c r="AK75" s="200">
        <v>0</v>
      </c>
      <c r="AL75" s="200">
        <v>0</v>
      </c>
      <c r="AM75" s="200">
        <v>0</v>
      </c>
      <c r="AN75" s="200">
        <v>0</v>
      </c>
      <c r="AO75">
        <v>0</v>
      </c>
      <c r="AP75" s="200">
        <v>68.040000000000006</v>
      </c>
      <c r="AQ75" s="200">
        <v>22.05</v>
      </c>
      <c r="AR75" s="200">
        <v>0</v>
      </c>
      <c r="AS75" s="200">
        <v>0</v>
      </c>
      <c r="AT75">
        <v>0</v>
      </c>
      <c r="AU75">
        <v>0</v>
      </c>
      <c r="AV75" s="200">
        <v>0</v>
      </c>
      <c r="AW75" s="200">
        <v>0</v>
      </c>
      <c r="AX75" s="200">
        <v>0</v>
      </c>
      <c r="AY75" s="200">
        <v>0</v>
      </c>
      <c r="AZ75" s="200">
        <v>0</v>
      </c>
      <c r="BA75" s="200">
        <v>0</v>
      </c>
      <c r="BB75" s="200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0">
        <v>0</v>
      </c>
      <c r="C76" s="200">
        <v>0</v>
      </c>
      <c r="D76" s="200">
        <v>0</v>
      </c>
      <c r="E76" s="200">
        <v>0</v>
      </c>
      <c r="F76" s="200">
        <v>0</v>
      </c>
      <c r="G76" s="200">
        <v>0</v>
      </c>
      <c r="H76" s="200">
        <v>0</v>
      </c>
      <c r="I76" s="200">
        <v>0</v>
      </c>
      <c r="J76" s="200">
        <v>0</v>
      </c>
      <c r="K76" s="200">
        <v>157.11000000000001</v>
      </c>
      <c r="L76" s="200">
        <v>41.86</v>
      </c>
      <c r="M76" s="200">
        <v>0</v>
      </c>
      <c r="N76" s="200">
        <v>28.88</v>
      </c>
      <c r="O76" s="200">
        <v>24.25</v>
      </c>
      <c r="P76" s="200">
        <v>59.91</v>
      </c>
      <c r="Q76" s="200">
        <v>0</v>
      </c>
      <c r="R76" s="200">
        <v>10.37</v>
      </c>
      <c r="S76" s="200">
        <v>6.45</v>
      </c>
      <c r="T76" s="200">
        <v>0</v>
      </c>
      <c r="U76" s="200">
        <v>318.58</v>
      </c>
      <c r="V76" s="200">
        <v>5.07</v>
      </c>
      <c r="W76" s="200">
        <v>11.35</v>
      </c>
      <c r="X76" s="200">
        <v>36.07</v>
      </c>
      <c r="Y76" s="200">
        <v>0</v>
      </c>
      <c r="Z76">
        <v>0</v>
      </c>
      <c r="AA76" s="200">
        <v>8</v>
      </c>
      <c r="AB76" s="200">
        <v>0</v>
      </c>
      <c r="AC76" s="200">
        <v>0</v>
      </c>
      <c r="AD76" s="200">
        <v>0</v>
      </c>
      <c r="AE76" s="200">
        <v>0</v>
      </c>
      <c r="AF76" s="200">
        <v>0</v>
      </c>
      <c r="AG76" s="200">
        <v>0</v>
      </c>
      <c r="AH76" s="200">
        <v>0</v>
      </c>
      <c r="AI76" s="200">
        <v>55</v>
      </c>
      <c r="AJ76" s="200">
        <v>0</v>
      </c>
      <c r="AK76" s="200">
        <v>0</v>
      </c>
      <c r="AL76" s="200">
        <v>0</v>
      </c>
      <c r="AM76" s="200">
        <v>0</v>
      </c>
      <c r="AN76" s="200">
        <v>0</v>
      </c>
      <c r="AO76">
        <v>0</v>
      </c>
      <c r="AP76" s="200">
        <v>68.040000000000006</v>
      </c>
      <c r="AQ76" s="200">
        <v>22.05</v>
      </c>
      <c r="AR76" s="200">
        <v>0</v>
      </c>
      <c r="AS76" s="200">
        <v>0</v>
      </c>
      <c r="AT76">
        <v>0</v>
      </c>
      <c r="AU76">
        <v>0</v>
      </c>
      <c r="AV76" s="200">
        <v>0</v>
      </c>
      <c r="AW76" s="200">
        <v>0</v>
      </c>
      <c r="AX76" s="200">
        <v>0</v>
      </c>
      <c r="AY76" s="200">
        <v>0</v>
      </c>
      <c r="AZ76" s="200">
        <v>0</v>
      </c>
      <c r="BA76" s="200">
        <v>0</v>
      </c>
      <c r="BB76" s="200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0">
        <v>0</v>
      </c>
      <c r="C77" s="200">
        <v>0</v>
      </c>
      <c r="D77" s="200">
        <v>0</v>
      </c>
      <c r="E77" s="200">
        <v>0</v>
      </c>
      <c r="F77" s="200">
        <v>0</v>
      </c>
      <c r="G77" s="200">
        <v>0</v>
      </c>
      <c r="H77" s="200">
        <v>0</v>
      </c>
      <c r="I77" s="200">
        <v>0</v>
      </c>
      <c r="J77" s="200">
        <v>0</v>
      </c>
      <c r="K77" s="200">
        <v>157.11000000000001</v>
      </c>
      <c r="L77" s="200">
        <v>41.86</v>
      </c>
      <c r="M77" s="200">
        <v>0</v>
      </c>
      <c r="N77" s="200">
        <v>28.88</v>
      </c>
      <c r="O77" s="200">
        <v>24.25</v>
      </c>
      <c r="P77" s="200">
        <v>59.91</v>
      </c>
      <c r="Q77" s="200">
        <v>0</v>
      </c>
      <c r="R77" s="200">
        <v>10.37</v>
      </c>
      <c r="S77" s="200">
        <v>6.45</v>
      </c>
      <c r="T77" s="200">
        <v>0</v>
      </c>
      <c r="U77" s="200">
        <v>318.58</v>
      </c>
      <c r="V77" s="200">
        <v>5.07</v>
      </c>
      <c r="W77" s="200">
        <v>11.35</v>
      </c>
      <c r="X77" s="200">
        <v>36.07</v>
      </c>
      <c r="Y77" s="200">
        <v>0</v>
      </c>
      <c r="Z77">
        <v>0</v>
      </c>
      <c r="AA77" s="200">
        <v>8</v>
      </c>
      <c r="AB77" s="200">
        <v>0</v>
      </c>
      <c r="AC77" s="200">
        <v>0</v>
      </c>
      <c r="AD77" s="200">
        <v>0</v>
      </c>
      <c r="AE77" s="200">
        <v>0</v>
      </c>
      <c r="AF77" s="200">
        <v>0</v>
      </c>
      <c r="AG77" s="200">
        <v>0</v>
      </c>
      <c r="AH77" s="200">
        <v>0</v>
      </c>
      <c r="AI77" s="200">
        <v>55</v>
      </c>
      <c r="AJ77" s="200">
        <v>0</v>
      </c>
      <c r="AK77" s="200">
        <v>0</v>
      </c>
      <c r="AL77" s="200">
        <v>0</v>
      </c>
      <c r="AM77" s="200">
        <v>0</v>
      </c>
      <c r="AN77" s="200">
        <v>0</v>
      </c>
      <c r="AO77">
        <v>0</v>
      </c>
      <c r="AP77" s="200">
        <v>68.040000000000006</v>
      </c>
      <c r="AQ77" s="200">
        <v>22.05</v>
      </c>
      <c r="AR77" s="200">
        <v>0</v>
      </c>
      <c r="AS77" s="200">
        <v>0</v>
      </c>
      <c r="AT77">
        <v>0</v>
      </c>
      <c r="AU77">
        <v>0</v>
      </c>
      <c r="AV77" s="200">
        <v>0</v>
      </c>
      <c r="AW77" s="200">
        <v>0</v>
      </c>
      <c r="AX77" s="200">
        <v>0</v>
      </c>
      <c r="AY77" s="200">
        <v>0</v>
      </c>
      <c r="AZ77" s="200">
        <v>0</v>
      </c>
      <c r="BA77" s="200">
        <v>0</v>
      </c>
      <c r="BB77" s="200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0">
        <v>0</v>
      </c>
      <c r="C78" s="200">
        <v>0</v>
      </c>
      <c r="D78" s="200">
        <v>0</v>
      </c>
      <c r="E78" s="200">
        <v>0</v>
      </c>
      <c r="F78" s="200">
        <v>0</v>
      </c>
      <c r="G78" s="200">
        <v>0</v>
      </c>
      <c r="H78" s="200">
        <v>0</v>
      </c>
      <c r="I78" s="200">
        <v>0</v>
      </c>
      <c r="J78" s="200">
        <v>0</v>
      </c>
      <c r="K78" s="200">
        <v>157.11000000000001</v>
      </c>
      <c r="L78" s="200">
        <v>41.86</v>
      </c>
      <c r="M78" s="200">
        <v>0</v>
      </c>
      <c r="N78" s="200">
        <v>28.88</v>
      </c>
      <c r="O78" s="200">
        <v>24.25</v>
      </c>
      <c r="P78" s="200">
        <v>59.91</v>
      </c>
      <c r="Q78" s="200">
        <v>0</v>
      </c>
      <c r="R78" s="200">
        <v>10.37</v>
      </c>
      <c r="S78" s="200">
        <v>6.45</v>
      </c>
      <c r="T78" s="200">
        <v>0</v>
      </c>
      <c r="U78" s="200">
        <v>318.58</v>
      </c>
      <c r="V78" s="200">
        <v>5.07</v>
      </c>
      <c r="W78" s="200">
        <v>11.35</v>
      </c>
      <c r="X78" s="200">
        <v>36.07</v>
      </c>
      <c r="Y78" s="200">
        <v>0</v>
      </c>
      <c r="Z78">
        <v>0</v>
      </c>
      <c r="AA78" s="200">
        <v>8</v>
      </c>
      <c r="AB78" s="200">
        <v>0</v>
      </c>
      <c r="AC78" s="200">
        <v>0</v>
      </c>
      <c r="AD78" s="200">
        <v>0</v>
      </c>
      <c r="AE78" s="200">
        <v>0</v>
      </c>
      <c r="AF78" s="200">
        <v>0</v>
      </c>
      <c r="AG78" s="200">
        <v>0</v>
      </c>
      <c r="AH78" s="200">
        <v>0</v>
      </c>
      <c r="AI78" s="200">
        <v>55</v>
      </c>
      <c r="AJ78" s="200">
        <v>0</v>
      </c>
      <c r="AK78" s="200">
        <v>0</v>
      </c>
      <c r="AL78" s="200">
        <v>0</v>
      </c>
      <c r="AM78" s="200">
        <v>0</v>
      </c>
      <c r="AN78" s="200">
        <v>0</v>
      </c>
      <c r="AO78">
        <v>0</v>
      </c>
      <c r="AP78" s="200">
        <v>68.040000000000006</v>
      </c>
      <c r="AQ78" s="200">
        <v>22.05</v>
      </c>
      <c r="AR78" s="200">
        <v>0</v>
      </c>
      <c r="AS78" s="200">
        <v>0</v>
      </c>
      <c r="AT78">
        <v>0</v>
      </c>
      <c r="AU78">
        <v>0</v>
      </c>
      <c r="AV78" s="200">
        <v>0</v>
      </c>
      <c r="AW78" s="200">
        <v>0</v>
      </c>
      <c r="AX78" s="200">
        <v>0</v>
      </c>
      <c r="AY78" s="200">
        <v>0</v>
      </c>
      <c r="AZ78" s="200">
        <v>0</v>
      </c>
      <c r="BA78" s="200">
        <v>0</v>
      </c>
      <c r="BB78" s="200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0">
        <v>0</v>
      </c>
      <c r="C79" s="200">
        <v>0</v>
      </c>
      <c r="D79" s="200">
        <v>0</v>
      </c>
      <c r="E79" s="200">
        <v>0</v>
      </c>
      <c r="F79" s="200">
        <v>0</v>
      </c>
      <c r="G79" s="200">
        <v>0</v>
      </c>
      <c r="H79" s="200">
        <v>0</v>
      </c>
      <c r="I79" s="200">
        <v>0</v>
      </c>
      <c r="J79" s="200">
        <v>0</v>
      </c>
      <c r="K79" s="200">
        <v>157.11000000000001</v>
      </c>
      <c r="L79" s="200">
        <v>41.86</v>
      </c>
      <c r="M79" s="200">
        <v>0</v>
      </c>
      <c r="N79" s="200">
        <v>28.88</v>
      </c>
      <c r="O79" s="200">
        <v>24.25</v>
      </c>
      <c r="P79" s="200">
        <v>59.91</v>
      </c>
      <c r="Q79" s="200">
        <v>0</v>
      </c>
      <c r="R79" s="200">
        <v>10.37</v>
      </c>
      <c r="S79" s="200">
        <v>6.45</v>
      </c>
      <c r="T79" s="200">
        <v>0</v>
      </c>
      <c r="U79" s="200">
        <v>318.58</v>
      </c>
      <c r="V79" s="200">
        <v>5.07</v>
      </c>
      <c r="W79" s="200">
        <v>11.35</v>
      </c>
      <c r="X79" s="200">
        <v>36.07</v>
      </c>
      <c r="Y79" s="200">
        <v>0</v>
      </c>
      <c r="Z79">
        <v>0</v>
      </c>
      <c r="AA79" s="200">
        <v>8</v>
      </c>
      <c r="AB79" s="200">
        <v>0</v>
      </c>
      <c r="AC79" s="200">
        <v>0</v>
      </c>
      <c r="AD79" s="200">
        <v>0</v>
      </c>
      <c r="AE79" s="200">
        <v>0</v>
      </c>
      <c r="AF79" s="200">
        <v>0</v>
      </c>
      <c r="AG79" s="200">
        <v>0</v>
      </c>
      <c r="AH79" s="200">
        <v>0</v>
      </c>
      <c r="AI79" s="200">
        <v>55</v>
      </c>
      <c r="AJ79" s="200">
        <v>0</v>
      </c>
      <c r="AK79" s="200">
        <v>0</v>
      </c>
      <c r="AL79" s="200">
        <v>0</v>
      </c>
      <c r="AM79" s="200">
        <v>0</v>
      </c>
      <c r="AN79" s="200">
        <v>0</v>
      </c>
      <c r="AO79">
        <v>0</v>
      </c>
      <c r="AP79" s="200">
        <v>68.040000000000006</v>
      </c>
      <c r="AQ79" s="200">
        <v>22.05</v>
      </c>
      <c r="AR79" s="200">
        <v>0</v>
      </c>
      <c r="AS79" s="200">
        <v>0</v>
      </c>
      <c r="AT79">
        <v>0</v>
      </c>
      <c r="AU79">
        <v>0</v>
      </c>
      <c r="AV79" s="200">
        <v>0</v>
      </c>
      <c r="AW79" s="200">
        <v>0</v>
      </c>
      <c r="AX79" s="200">
        <v>0</v>
      </c>
      <c r="AY79" s="200">
        <v>0</v>
      </c>
      <c r="AZ79" s="200">
        <v>0</v>
      </c>
      <c r="BA79" s="200">
        <v>0</v>
      </c>
      <c r="BB79" s="200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0">
        <v>0</v>
      </c>
      <c r="C80" s="200">
        <v>0</v>
      </c>
      <c r="D80" s="200">
        <v>0</v>
      </c>
      <c r="E80" s="200">
        <v>0</v>
      </c>
      <c r="F80" s="200">
        <v>0</v>
      </c>
      <c r="G80" s="200">
        <v>0</v>
      </c>
      <c r="H80" s="200">
        <v>0</v>
      </c>
      <c r="I80" s="200">
        <v>0</v>
      </c>
      <c r="J80" s="200">
        <v>0</v>
      </c>
      <c r="K80" s="200">
        <v>157.11000000000001</v>
      </c>
      <c r="L80" s="200">
        <v>41.86</v>
      </c>
      <c r="M80" s="200">
        <v>0</v>
      </c>
      <c r="N80" s="200">
        <v>28.88</v>
      </c>
      <c r="O80" s="200">
        <v>24.25</v>
      </c>
      <c r="P80" s="200">
        <v>59.91</v>
      </c>
      <c r="Q80" s="200">
        <v>0</v>
      </c>
      <c r="R80" s="200">
        <v>10.37</v>
      </c>
      <c r="S80" s="200">
        <v>6.45</v>
      </c>
      <c r="T80" s="200">
        <v>0</v>
      </c>
      <c r="U80" s="200">
        <v>318.58</v>
      </c>
      <c r="V80" s="200">
        <v>5.07</v>
      </c>
      <c r="W80" s="200">
        <v>11.35</v>
      </c>
      <c r="X80" s="200">
        <v>36.07</v>
      </c>
      <c r="Y80" s="200">
        <v>0</v>
      </c>
      <c r="Z80">
        <v>0</v>
      </c>
      <c r="AA80" s="200">
        <v>8</v>
      </c>
      <c r="AB80" s="200">
        <v>0</v>
      </c>
      <c r="AC80" s="200">
        <v>0</v>
      </c>
      <c r="AD80" s="200">
        <v>0</v>
      </c>
      <c r="AE80" s="200">
        <v>0</v>
      </c>
      <c r="AF80" s="200">
        <v>0</v>
      </c>
      <c r="AG80" s="200">
        <v>0</v>
      </c>
      <c r="AH80" s="200">
        <v>0</v>
      </c>
      <c r="AI80" s="200">
        <v>55</v>
      </c>
      <c r="AJ80" s="200">
        <v>0</v>
      </c>
      <c r="AK80" s="200">
        <v>0</v>
      </c>
      <c r="AL80" s="200">
        <v>0</v>
      </c>
      <c r="AM80" s="200">
        <v>0</v>
      </c>
      <c r="AN80" s="200">
        <v>0</v>
      </c>
      <c r="AO80">
        <v>0</v>
      </c>
      <c r="AP80" s="200">
        <v>68.040000000000006</v>
      </c>
      <c r="AQ80" s="200">
        <v>22.05</v>
      </c>
      <c r="AR80" s="200">
        <v>0</v>
      </c>
      <c r="AS80" s="200">
        <v>0</v>
      </c>
      <c r="AT80">
        <v>0</v>
      </c>
      <c r="AU80">
        <v>0</v>
      </c>
      <c r="AV80" s="200">
        <v>0</v>
      </c>
      <c r="AW80" s="200">
        <v>0</v>
      </c>
      <c r="AX80" s="200">
        <v>0</v>
      </c>
      <c r="AY80" s="200">
        <v>0</v>
      </c>
      <c r="AZ80" s="200">
        <v>0</v>
      </c>
      <c r="BA80" s="200">
        <v>0</v>
      </c>
      <c r="BB80" s="20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0">
        <v>0</v>
      </c>
      <c r="C81" s="200">
        <v>0</v>
      </c>
      <c r="D81" s="200">
        <v>0</v>
      </c>
      <c r="E81" s="200">
        <v>0</v>
      </c>
      <c r="F81" s="200">
        <v>0</v>
      </c>
      <c r="G81" s="200">
        <v>0</v>
      </c>
      <c r="H81" s="200">
        <v>0</v>
      </c>
      <c r="I81" s="200">
        <v>0</v>
      </c>
      <c r="J81" s="200">
        <v>0</v>
      </c>
      <c r="K81" s="200">
        <v>157.11000000000001</v>
      </c>
      <c r="L81" s="200">
        <v>41.86</v>
      </c>
      <c r="M81" s="200">
        <v>0</v>
      </c>
      <c r="N81" s="200">
        <v>28.88</v>
      </c>
      <c r="O81" s="200">
        <v>24.25</v>
      </c>
      <c r="P81" s="200">
        <v>59.91</v>
      </c>
      <c r="Q81" s="200">
        <v>0</v>
      </c>
      <c r="R81" s="200">
        <v>10.37</v>
      </c>
      <c r="S81" s="200">
        <v>6.45</v>
      </c>
      <c r="T81" s="200">
        <v>0</v>
      </c>
      <c r="U81" s="200">
        <v>318.58</v>
      </c>
      <c r="V81" s="200">
        <v>5.07</v>
      </c>
      <c r="W81" s="200">
        <v>11.35</v>
      </c>
      <c r="X81" s="200">
        <v>36.07</v>
      </c>
      <c r="Y81" s="200">
        <v>0</v>
      </c>
      <c r="Z81">
        <v>0</v>
      </c>
      <c r="AA81" s="200">
        <v>8</v>
      </c>
      <c r="AB81" s="200">
        <v>0</v>
      </c>
      <c r="AC81" s="200">
        <v>0</v>
      </c>
      <c r="AD81" s="200">
        <v>0</v>
      </c>
      <c r="AE81" s="200">
        <v>0</v>
      </c>
      <c r="AF81" s="200">
        <v>0</v>
      </c>
      <c r="AG81" s="200">
        <v>0</v>
      </c>
      <c r="AH81" s="200">
        <v>0</v>
      </c>
      <c r="AI81" s="200">
        <v>55</v>
      </c>
      <c r="AJ81" s="200">
        <v>0</v>
      </c>
      <c r="AK81" s="200">
        <v>0</v>
      </c>
      <c r="AL81" s="200">
        <v>0</v>
      </c>
      <c r="AM81" s="200">
        <v>0</v>
      </c>
      <c r="AN81" s="200">
        <v>0</v>
      </c>
      <c r="AO81">
        <v>0</v>
      </c>
      <c r="AP81" s="200">
        <v>68.040000000000006</v>
      </c>
      <c r="AQ81" s="200">
        <v>22.05</v>
      </c>
      <c r="AR81" s="200">
        <v>0</v>
      </c>
      <c r="AS81" s="200">
        <v>0</v>
      </c>
      <c r="AT81">
        <v>0</v>
      </c>
      <c r="AU81">
        <v>0</v>
      </c>
      <c r="AV81" s="200">
        <v>0</v>
      </c>
      <c r="AW81" s="200">
        <v>0</v>
      </c>
      <c r="AX81" s="200">
        <v>0</v>
      </c>
      <c r="AY81" s="200">
        <v>0</v>
      </c>
      <c r="AZ81" s="200">
        <v>0</v>
      </c>
      <c r="BA81" s="200">
        <v>0</v>
      </c>
      <c r="BB81" s="200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0">
        <v>0</v>
      </c>
      <c r="C82" s="200">
        <v>0</v>
      </c>
      <c r="D82" s="200">
        <v>0</v>
      </c>
      <c r="E82" s="200">
        <v>0</v>
      </c>
      <c r="F82" s="200">
        <v>0</v>
      </c>
      <c r="G82" s="200">
        <v>0</v>
      </c>
      <c r="H82" s="200">
        <v>0</v>
      </c>
      <c r="I82" s="200">
        <v>0</v>
      </c>
      <c r="J82" s="200">
        <v>0</v>
      </c>
      <c r="K82" s="200">
        <v>157.11000000000001</v>
      </c>
      <c r="L82" s="200">
        <v>41.86</v>
      </c>
      <c r="M82" s="200">
        <v>0</v>
      </c>
      <c r="N82" s="200">
        <v>28.88</v>
      </c>
      <c r="O82" s="200">
        <v>24.25</v>
      </c>
      <c r="P82" s="200">
        <v>59.91</v>
      </c>
      <c r="Q82" s="200">
        <v>0</v>
      </c>
      <c r="R82" s="200">
        <v>10.37</v>
      </c>
      <c r="S82" s="200">
        <v>6.45</v>
      </c>
      <c r="T82" s="200">
        <v>0</v>
      </c>
      <c r="U82" s="200">
        <v>318.58</v>
      </c>
      <c r="V82" s="200">
        <v>5.07</v>
      </c>
      <c r="W82" s="200">
        <v>11.35</v>
      </c>
      <c r="X82" s="200">
        <v>36.07</v>
      </c>
      <c r="Y82" s="200">
        <v>0</v>
      </c>
      <c r="Z82">
        <v>0</v>
      </c>
      <c r="AA82" s="200">
        <v>8</v>
      </c>
      <c r="AB82" s="200">
        <v>0</v>
      </c>
      <c r="AC82" s="200">
        <v>0</v>
      </c>
      <c r="AD82" s="200">
        <v>0</v>
      </c>
      <c r="AE82" s="200">
        <v>0</v>
      </c>
      <c r="AF82" s="200">
        <v>0</v>
      </c>
      <c r="AG82" s="200">
        <v>0</v>
      </c>
      <c r="AH82" s="200">
        <v>0</v>
      </c>
      <c r="AI82" s="200">
        <v>55</v>
      </c>
      <c r="AJ82" s="200">
        <v>0</v>
      </c>
      <c r="AK82" s="200">
        <v>0</v>
      </c>
      <c r="AL82" s="200">
        <v>0</v>
      </c>
      <c r="AM82" s="200">
        <v>0</v>
      </c>
      <c r="AN82" s="200">
        <v>0</v>
      </c>
      <c r="AO82">
        <v>0</v>
      </c>
      <c r="AP82" s="200">
        <v>68.040000000000006</v>
      </c>
      <c r="AQ82" s="200">
        <v>22.05</v>
      </c>
      <c r="AR82" s="200">
        <v>0</v>
      </c>
      <c r="AS82" s="200">
        <v>0</v>
      </c>
      <c r="AT82">
        <v>0</v>
      </c>
      <c r="AU82">
        <v>0</v>
      </c>
      <c r="AV82" s="200">
        <v>0</v>
      </c>
      <c r="AW82" s="200">
        <v>0</v>
      </c>
      <c r="AX82" s="200">
        <v>0</v>
      </c>
      <c r="AY82" s="200">
        <v>0</v>
      </c>
      <c r="AZ82" s="200">
        <v>0</v>
      </c>
      <c r="BA82" s="200">
        <v>0</v>
      </c>
      <c r="BB82" s="200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0">
        <v>0</v>
      </c>
      <c r="C83" s="200">
        <v>0</v>
      </c>
      <c r="D83" s="200">
        <v>0</v>
      </c>
      <c r="E83" s="200">
        <v>0</v>
      </c>
      <c r="F83" s="200">
        <v>0</v>
      </c>
      <c r="G83" s="200">
        <v>0</v>
      </c>
      <c r="H83" s="200">
        <v>0</v>
      </c>
      <c r="I83" s="200">
        <v>0</v>
      </c>
      <c r="J83" s="200">
        <v>0</v>
      </c>
      <c r="K83" s="200">
        <v>157.11000000000001</v>
      </c>
      <c r="L83" s="200">
        <v>41.86</v>
      </c>
      <c r="M83" s="200">
        <v>0</v>
      </c>
      <c r="N83" s="200">
        <v>28.88</v>
      </c>
      <c r="O83" s="200">
        <v>24.25</v>
      </c>
      <c r="P83" s="200">
        <v>59.91</v>
      </c>
      <c r="Q83" s="200">
        <v>0.23</v>
      </c>
      <c r="R83" s="200">
        <v>10.37</v>
      </c>
      <c r="S83" s="200">
        <v>6.45</v>
      </c>
      <c r="T83" s="200">
        <v>0</v>
      </c>
      <c r="U83" s="200">
        <v>318.58</v>
      </c>
      <c r="V83" s="200">
        <v>5.07</v>
      </c>
      <c r="W83" s="200">
        <v>11.35</v>
      </c>
      <c r="X83" s="200">
        <v>36.07</v>
      </c>
      <c r="Y83" s="200">
        <v>0</v>
      </c>
      <c r="Z83">
        <v>0</v>
      </c>
      <c r="AA83" s="200">
        <v>8</v>
      </c>
      <c r="AB83" s="200">
        <v>0</v>
      </c>
      <c r="AC83" s="200">
        <v>0</v>
      </c>
      <c r="AD83" s="200">
        <v>0</v>
      </c>
      <c r="AE83" s="200">
        <v>0</v>
      </c>
      <c r="AF83" s="200">
        <v>0</v>
      </c>
      <c r="AG83" s="200">
        <v>0</v>
      </c>
      <c r="AH83" s="200">
        <v>0</v>
      </c>
      <c r="AI83" s="200">
        <v>55</v>
      </c>
      <c r="AJ83" s="200">
        <v>0</v>
      </c>
      <c r="AK83" s="200">
        <v>0</v>
      </c>
      <c r="AL83" s="200">
        <v>0</v>
      </c>
      <c r="AM83" s="200">
        <v>0</v>
      </c>
      <c r="AN83" s="200">
        <v>0</v>
      </c>
      <c r="AO83">
        <v>0</v>
      </c>
      <c r="AP83" s="200">
        <v>68.040000000000006</v>
      </c>
      <c r="AQ83" s="200">
        <v>22.05</v>
      </c>
      <c r="AR83" s="200">
        <v>0</v>
      </c>
      <c r="AS83" s="200">
        <v>0</v>
      </c>
      <c r="AT83">
        <v>0</v>
      </c>
      <c r="AU83">
        <v>0</v>
      </c>
      <c r="AV83" s="200">
        <v>0</v>
      </c>
      <c r="AW83" s="200">
        <v>0</v>
      </c>
      <c r="AX83" s="200">
        <v>0</v>
      </c>
      <c r="AY83" s="200">
        <v>0</v>
      </c>
      <c r="AZ83" s="200">
        <v>0</v>
      </c>
      <c r="BA83" s="200">
        <v>0</v>
      </c>
      <c r="BB83" s="200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0">
        <v>0</v>
      </c>
      <c r="C84" s="200">
        <v>0</v>
      </c>
      <c r="D84" s="200">
        <v>0</v>
      </c>
      <c r="E84" s="200">
        <v>0</v>
      </c>
      <c r="F84" s="200">
        <v>0</v>
      </c>
      <c r="G84" s="200">
        <v>0</v>
      </c>
      <c r="H84" s="200">
        <v>0</v>
      </c>
      <c r="I84" s="200">
        <v>0</v>
      </c>
      <c r="J84" s="200">
        <v>0</v>
      </c>
      <c r="K84" s="200">
        <v>157.11000000000001</v>
      </c>
      <c r="L84" s="200">
        <v>41.86</v>
      </c>
      <c r="M84" s="200">
        <v>0</v>
      </c>
      <c r="N84" s="200">
        <v>28.88</v>
      </c>
      <c r="O84" s="200">
        <v>24.25</v>
      </c>
      <c r="P84" s="200">
        <v>59.91</v>
      </c>
      <c r="Q84" s="200">
        <v>0.72</v>
      </c>
      <c r="R84" s="200">
        <v>10.37</v>
      </c>
      <c r="S84" s="200">
        <v>6.45</v>
      </c>
      <c r="T84" s="200">
        <v>0</v>
      </c>
      <c r="U84" s="200">
        <v>318.58</v>
      </c>
      <c r="V84" s="200">
        <v>5.07</v>
      </c>
      <c r="W84" s="200">
        <v>11.35</v>
      </c>
      <c r="X84" s="200">
        <v>36.07</v>
      </c>
      <c r="Y84" s="200">
        <v>0</v>
      </c>
      <c r="Z84">
        <v>0</v>
      </c>
      <c r="AA84" s="200">
        <v>8</v>
      </c>
      <c r="AB84" s="200">
        <v>0</v>
      </c>
      <c r="AC84" s="200">
        <v>0</v>
      </c>
      <c r="AD84" s="200">
        <v>0</v>
      </c>
      <c r="AE84" s="200">
        <v>0</v>
      </c>
      <c r="AF84" s="200">
        <v>0</v>
      </c>
      <c r="AG84" s="200">
        <v>0</v>
      </c>
      <c r="AH84" s="200">
        <v>0</v>
      </c>
      <c r="AI84" s="200">
        <v>55</v>
      </c>
      <c r="AJ84" s="200">
        <v>0</v>
      </c>
      <c r="AK84" s="200">
        <v>0</v>
      </c>
      <c r="AL84" s="200">
        <v>0</v>
      </c>
      <c r="AM84" s="200">
        <v>0</v>
      </c>
      <c r="AN84" s="200">
        <v>0</v>
      </c>
      <c r="AO84">
        <v>0</v>
      </c>
      <c r="AP84" s="200">
        <v>68.040000000000006</v>
      </c>
      <c r="AQ84" s="200">
        <v>22.05</v>
      </c>
      <c r="AR84" s="200">
        <v>0</v>
      </c>
      <c r="AS84" s="200">
        <v>0</v>
      </c>
      <c r="AT84">
        <v>0</v>
      </c>
      <c r="AU84">
        <v>0</v>
      </c>
      <c r="AV84" s="200">
        <v>0</v>
      </c>
      <c r="AW84" s="200">
        <v>0</v>
      </c>
      <c r="AX84" s="200">
        <v>0</v>
      </c>
      <c r="AY84" s="200">
        <v>0</v>
      </c>
      <c r="AZ84" s="200">
        <v>0</v>
      </c>
      <c r="BA84" s="200">
        <v>0</v>
      </c>
      <c r="BB84" s="200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0">
        <v>0</v>
      </c>
      <c r="C85" s="200">
        <v>0</v>
      </c>
      <c r="D85" s="200">
        <v>0</v>
      </c>
      <c r="E85" s="200">
        <v>0</v>
      </c>
      <c r="F85" s="200">
        <v>0</v>
      </c>
      <c r="G85" s="200">
        <v>0</v>
      </c>
      <c r="H85" s="200">
        <v>0</v>
      </c>
      <c r="I85" s="200">
        <v>0</v>
      </c>
      <c r="J85" s="200">
        <v>0</v>
      </c>
      <c r="K85" s="200">
        <v>157.11000000000001</v>
      </c>
      <c r="L85" s="200">
        <v>41.86</v>
      </c>
      <c r="M85" s="200">
        <v>0</v>
      </c>
      <c r="N85" s="200">
        <v>28.88</v>
      </c>
      <c r="O85" s="200">
        <v>24.25</v>
      </c>
      <c r="P85" s="200">
        <v>59.91</v>
      </c>
      <c r="Q85" s="200">
        <v>0.93</v>
      </c>
      <c r="R85" s="200">
        <v>10.37</v>
      </c>
      <c r="S85" s="200">
        <v>6.45</v>
      </c>
      <c r="T85" s="200">
        <v>0</v>
      </c>
      <c r="U85" s="200">
        <v>318.58</v>
      </c>
      <c r="V85" s="200">
        <v>5.07</v>
      </c>
      <c r="W85" s="200">
        <v>11.35</v>
      </c>
      <c r="X85" s="200">
        <v>36.07</v>
      </c>
      <c r="Y85" s="200">
        <v>0</v>
      </c>
      <c r="Z85">
        <v>0</v>
      </c>
      <c r="AA85" s="200">
        <v>8</v>
      </c>
      <c r="AB85" s="200">
        <v>0</v>
      </c>
      <c r="AC85" s="200">
        <v>0</v>
      </c>
      <c r="AD85" s="200">
        <v>0</v>
      </c>
      <c r="AE85" s="200">
        <v>0</v>
      </c>
      <c r="AF85" s="200">
        <v>0</v>
      </c>
      <c r="AG85" s="200">
        <v>0</v>
      </c>
      <c r="AH85" s="200">
        <v>0</v>
      </c>
      <c r="AI85" s="200">
        <v>0</v>
      </c>
      <c r="AJ85" s="200">
        <v>41.4</v>
      </c>
      <c r="AK85" s="200">
        <v>0</v>
      </c>
      <c r="AL85" s="200">
        <v>0</v>
      </c>
      <c r="AM85" s="200">
        <v>0</v>
      </c>
      <c r="AN85" s="200">
        <v>0</v>
      </c>
      <c r="AO85">
        <v>0</v>
      </c>
      <c r="AP85" s="200">
        <v>68.040000000000006</v>
      </c>
      <c r="AQ85" s="200">
        <v>22.05</v>
      </c>
      <c r="AR85" s="200">
        <v>0</v>
      </c>
      <c r="AS85" s="200">
        <v>0</v>
      </c>
      <c r="AT85">
        <v>0</v>
      </c>
      <c r="AU85">
        <v>0</v>
      </c>
      <c r="AV85" s="200">
        <v>0</v>
      </c>
      <c r="AW85" s="200">
        <v>0</v>
      </c>
      <c r="AX85" s="200">
        <v>0</v>
      </c>
      <c r="AY85" s="200">
        <v>0</v>
      </c>
      <c r="AZ85" s="200">
        <v>0</v>
      </c>
      <c r="BA85" s="200">
        <v>0</v>
      </c>
      <c r="BB85" s="200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0">
        <v>0</v>
      </c>
      <c r="C86" s="200">
        <v>0</v>
      </c>
      <c r="D86" s="200">
        <v>0</v>
      </c>
      <c r="E86" s="200">
        <v>0</v>
      </c>
      <c r="F86" s="200">
        <v>0</v>
      </c>
      <c r="G86" s="200">
        <v>0</v>
      </c>
      <c r="H86" s="200">
        <v>0</v>
      </c>
      <c r="I86" s="200">
        <v>0</v>
      </c>
      <c r="J86" s="200">
        <v>0</v>
      </c>
      <c r="K86" s="200">
        <v>157.11000000000001</v>
      </c>
      <c r="L86" s="200">
        <v>41.86</v>
      </c>
      <c r="M86" s="200">
        <v>0</v>
      </c>
      <c r="N86" s="200">
        <v>28.88</v>
      </c>
      <c r="O86" s="200">
        <v>24.25</v>
      </c>
      <c r="P86" s="200">
        <v>59.91</v>
      </c>
      <c r="Q86" s="200">
        <v>1.1100000000000001</v>
      </c>
      <c r="R86" s="200">
        <v>10.37</v>
      </c>
      <c r="S86" s="200">
        <v>6.45</v>
      </c>
      <c r="T86" s="200">
        <v>0</v>
      </c>
      <c r="U86" s="200">
        <v>318.58</v>
      </c>
      <c r="V86" s="200">
        <v>5.07</v>
      </c>
      <c r="W86" s="200">
        <v>11.35</v>
      </c>
      <c r="X86" s="200">
        <v>36.07</v>
      </c>
      <c r="Y86" s="200">
        <v>0</v>
      </c>
      <c r="Z86">
        <v>0</v>
      </c>
      <c r="AA86" s="200">
        <v>8</v>
      </c>
      <c r="AB86" s="200">
        <v>0</v>
      </c>
      <c r="AC86" s="200">
        <v>0</v>
      </c>
      <c r="AD86" s="200">
        <v>0</v>
      </c>
      <c r="AE86" s="200">
        <v>0</v>
      </c>
      <c r="AF86" s="200">
        <v>0</v>
      </c>
      <c r="AG86" s="200">
        <v>0</v>
      </c>
      <c r="AH86" s="200">
        <v>0</v>
      </c>
      <c r="AI86" s="200">
        <v>0</v>
      </c>
      <c r="AJ86" s="200">
        <v>41.4</v>
      </c>
      <c r="AK86" s="200">
        <v>0</v>
      </c>
      <c r="AL86" s="200">
        <v>0</v>
      </c>
      <c r="AM86" s="200">
        <v>0</v>
      </c>
      <c r="AN86" s="200">
        <v>0</v>
      </c>
      <c r="AO86">
        <v>0</v>
      </c>
      <c r="AP86" s="200">
        <v>68.040000000000006</v>
      </c>
      <c r="AQ86" s="200">
        <v>22.05</v>
      </c>
      <c r="AR86" s="200">
        <v>0</v>
      </c>
      <c r="AS86" s="200">
        <v>0</v>
      </c>
      <c r="AT86">
        <v>0</v>
      </c>
      <c r="AU86">
        <v>0</v>
      </c>
      <c r="AV86" s="200">
        <v>0</v>
      </c>
      <c r="AW86" s="200">
        <v>0</v>
      </c>
      <c r="AX86" s="200">
        <v>0</v>
      </c>
      <c r="AY86" s="200">
        <v>0</v>
      </c>
      <c r="AZ86" s="200">
        <v>0</v>
      </c>
      <c r="BA86" s="200">
        <v>0</v>
      </c>
      <c r="BB86" s="200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0">
        <v>0</v>
      </c>
      <c r="C87" s="200">
        <v>0</v>
      </c>
      <c r="D87" s="200">
        <v>0</v>
      </c>
      <c r="E87" s="200">
        <v>0</v>
      </c>
      <c r="F87" s="200">
        <v>0</v>
      </c>
      <c r="G87" s="200">
        <v>0</v>
      </c>
      <c r="H87" s="200">
        <v>0</v>
      </c>
      <c r="I87" s="200">
        <v>0</v>
      </c>
      <c r="J87" s="200">
        <v>0</v>
      </c>
      <c r="K87" s="200">
        <v>157.11000000000001</v>
      </c>
      <c r="L87" s="200">
        <v>41.86</v>
      </c>
      <c r="M87" s="200">
        <v>0</v>
      </c>
      <c r="N87" s="200">
        <v>28.88</v>
      </c>
      <c r="O87" s="200">
        <v>24.25</v>
      </c>
      <c r="P87" s="200">
        <v>59.91</v>
      </c>
      <c r="Q87" s="200">
        <v>1.32</v>
      </c>
      <c r="R87" s="200">
        <v>10.37</v>
      </c>
      <c r="S87" s="200">
        <v>6.45</v>
      </c>
      <c r="T87" s="200">
        <v>0</v>
      </c>
      <c r="U87" s="200">
        <v>318.58</v>
      </c>
      <c r="V87" s="200">
        <v>5.07</v>
      </c>
      <c r="W87" s="200">
        <v>11.35</v>
      </c>
      <c r="X87" s="200">
        <v>36.07</v>
      </c>
      <c r="Y87" s="200">
        <v>0</v>
      </c>
      <c r="Z87">
        <v>0</v>
      </c>
      <c r="AA87" s="200">
        <v>8</v>
      </c>
      <c r="AB87" s="200">
        <v>0</v>
      </c>
      <c r="AC87" s="200">
        <v>0</v>
      </c>
      <c r="AD87" s="200">
        <v>0</v>
      </c>
      <c r="AE87" s="200">
        <v>0</v>
      </c>
      <c r="AF87" s="200">
        <v>0</v>
      </c>
      <c r="AG87" s="200">
        <v>0</v>
      </c>
      <c r="AH87" s="200">
        <v>0</v>
      </c>
      <c r="AI87" s="200">
        <v>0</v>
      </c>
      <c r="AJ87" s="200">
        <v>41.4</v>
      </c>
      <c r="AK87" s="200">
        <v>0</v>
      </c>
      <c r="AL87" s="200">
        <v>0</v>
      </c>
      <c r="AM87" s="200">
        <v>0</v>
      </c>
      <c r="AN87" s="200">
        <v>0</v>
      </c>
      <c r="AO87">
        <v>0</v>
      </c>
      <c r="AP87" s="200">
        <v>68.040000000000006</v>
      </c>
      <c r="AQ87" s="200">
        <v>22.05</v>
      </c>
      <c r="AR87" s="200">
        <v>0</v>
      </c>
      <c r="AS87" s="200">
        <v>0</v>
      </c>
      <c r="AT87">
        <v>0</v>
      </c>
      <c r="AU87">
        <v>0</v>
      </c>
      <c r="AV87" s="200">
        <v>0</v>
      </c>
      <c r="AW87" s="200">
        <v>0</v>
      </c>
      <c r="AX87" s="200">
        <v>0</v>
      </c>
      <c r="AY87" s="200">
        <v>0</v>
      </c>
      <c r="AZ87" s="200">
        <v>0</v>
      </c>
      <c r="BA87" s="200">
        <v>0</v>
      </c>
      <c r="BB87" s="200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0">
        <v>0</v>
      </c>
      <c r="C88" s="200">
        <v>0</v>
      </c>
      <c r="D88" s="200">
        <v>0</v>
      </c>
      <c r="E88" s="200">
        <v>0</v>
      </c>
      <c r="F88" s="200">
        <v>0</v>
      </c>
      <c r="G88" s="200">
        <v>0</v>
      </c>
      <c r="H88" s="200">
        <v>0</v>
      </c>
      <c r="I88" s="200">
        <v>0</v>
      </c>
      <c r="J88" s="200">
        <v>0</v>
      </c>
      <c r="K88" s="200">
        <v>105.89</v>
      </c>
      <c r="L88" s="200">
        <v>41.86</v>
      </c>
      <c r="M88" s="200">
        <v>0</v>
      </c>
      <c r="N88" s="200">
        <v>28.88</v>
      </c>
      <c r="O88" s="200">
        <v>24.25</v>
      </c>
      <c r="P88" s="200">
        <v>59.91</v>
      </c>
      <c r="Q88" s="200">
        <v>1.63</v>
      </c>
      <c r="R88" s="200">
        <v>10.37</v>
      </c>
      <c r="S88" s="200">
        <v>6.45</v>
      </c>
      <c r="T88" s="200">
        <v>0</v>
      </c>
      <c r="U88" s="200">
        <v>318.58</v>
      </c>
      <c r="V88" s="200">
        <v>5.07</v>
      </c>
      <c r="W88" s="200">
        <v>11.35</v>
      </c>
      <c r="X88" s="200">
        <v>36.07</v>
      </c>
      <c r="Y88" s="200">
        <v>0</v>
      </c>
      <c r="Z88">
        <v>0</v>
      </c>
      <c r="AA88" s="200">
        <v>8</v>
      </c>
      <c r="AB88" s="200">
        <v>0</v>
      </c>
      <c r="AC88" s="200">
        <v>0</v>
      </c>
      <c r="AD88" s="200">
        <v>0</v>
      </c>
      <c r="AE88" s="200">
        <v>0</v>
      </c>
      <c r="AF88" s="200">
        <v>0</v>
      </c>
      <c r="AG88" s="200">
        <v>0</v>
      </c>
      <c r="AH88" s="200">
        <v>0</v>
      </c>
      <c r="AI88" s="200">
        <v>0</v>
      </c>
      <c r="AJ88" s="200">
        <v>41.4</v>
      </c>
      <c r="AK88" s="200">
        <v>0</v>
      </c>
      <c r="AL88" s="200">
        <v>0</v>
      </c>
      <c r="AM88" s="200">
        <v>0</v>
      </c>
      <c r="AN88" s="200">
        <v>0</v>
      </c>
      <c r="AO88">
        <v>0</v>
      </c>
      <c r="AP88" s="200">
        <v>68.040000000000006</v>
      </c>
      <c r="AQ88" s="200">
        <v>22.05</v>
      </c>
      <c r="AR88" s="200">
        <v>0</v>
      </c>
      <c r="AS88" s="200">
        <v>0</v>
      </c>
      <c r="AT88">
        <v>0</v>
      </c>
      <c r="AU88">
        <v>0</v>
      </c>
      <c r="AV88" s="200">
        <v>0</v>
      </c>
      <c r="AW88" s="200">
        <v>0</v>
      </c>
      <c r="AX88" s="200">
        <v>0</v>
      </c>
      <c r="AY88" s="200">
        <v>0</v>
      </c>
      <c r="AZ88" s="200">
        <v>0</v>
      </c>
      <c r="BA88" s="200">
        <v>0</v>
      </c>
      <c r="BB88" s="200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0">
        <v>0</v>
      </c>
      <c r="C89" s="200">
        <v>0</v>
      </c>
      <c r="D89" s="200">
        <v>0</v>
      </c>
      <c r="E89" s="200">
        <v>0</v>
      </c>
      <c r="F89" s="200">
        <v>0</v>
      </c>
      <c r="G89" s="200">
        <v>0</v>
      </c>
      <c r="H89" s="200">
        <v>0</v>
      </c>
      <c r="I89" s="200">
        <v>0</v>
      </c>
      <c r="J89" s="200">
        <v>0</v>
      </c>
      <c r="K89" s="200">
        <v>85.67</v>
      </c>
      <c r="L89" s="200">
        <v>34.520000000000003</v>
      </c>
      <c r="M89" s="200">
        <v>0</v>
      </c>
      <c r="N89" s="200">
        <v>28.88</v>
      </c>
      <c r="O89" s="200">
        <v>24.25</v>
      </c>
      <c r="P89" s="200">
        <v>59.91</v>
      </c>
      <c r="Q89" s="200">
        <v>1.78</v>
      </c>
      <c r="R89" s="200">
        <v>10.37</v>
      </c>
      <c r="S89" s="200">
        <v>3.94</v>
      </c>
      <c r="T89" s="200">
        <v>0</v>
      </c>
      <c r="U89" s="200">
        <v>318.58</v>
      </c>
      <c r="V89" s="200">
        <v>5.07</v>
      </c>
      <c r="W89" s="200">
        <v>11.35</v>
      </c>
      <c r="X89" s="200">
        <v>36.07</v>
      </c>
      <c r="Y89" s="200">
        <v>0</v>
      </c>
      <c r="Z89">
        <v>0</v>
      </c>
      <c r="AA89" s="200">
        <v>8</v>
      </c>
      <c r="AB89" s="200">
        <v>0</v>
      </c>
      <c r="AC89" s="200">
        <v>0</v>
      </c>
      <c r="AD89" s="200">
        <v>0</v>
      </c>
      <c r="AE89" s="200">
        <v>0</v>
      </c>
      <c r="AF89" s="200">
        <v>0</v>
      </c>
      <c r="AG89" s="200">
        <v>0</v>
      </c>
      <c r="AH89" s="200">
        <v>0</v>
      </c>
      <c r="AI89" s="200">
        <v>0</v>
      </c>
      <c r="AJ89" s="200">
        <v>41.4</v>
      </c>
      <c r="AK89" s="200">
        <v>0</v>
      </c>
      <c r="AL89" s="200">
        <v>0</v>
      </c>
      <c r="AM89" s="200">
        <v>0</v>
      </c>
      <c r="AN89" s="200">
        <v>0</v>
      </c>
      <c r="AO89">
        <v>0</v>
      </c>
      <c r="AP89" s="200">
        <v>68.040000000000006</v>
      </c>
      <c r="AQ89" s="200">
        <v>21.43</v>
      </c>
      <c r="AR89" s="200">
        <v>0</v>
      </c>
      <c r="AS89" s="200">
        <v>0</v>
      </c>
      <c r="AT89">
        <v>0</v>
      </c>
      <c r="AU89">
        <v>0</v>
      </c>
      <c r="AV89" s="200">
        <v>0</v>
      </c>
      <c r="AW89" s="200">
        <v>0</v>
      </c>
      <c r="AX89" s="200">
        <v>0</v>
      </c>
      <c r="AY89" s="200">
        <v>0</v>
      </c>
      <c r="AZ89" s="200">
        <v>0</v>
      </c>
      <c r="BA89" s="200">
        <v>0</v>
      </c>
      <c r="BB89" s="200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0">
        <v>0</v>
      </c>
      <c r="C90" s="200">
        <v>0</v>
      </c>
      <c r="D90" s="200">
        <v>0</v>
      </c>
      <c r="E90" s="200">
        <v>0</v>
      </c>
      <c r="F90" s="200">
        <v>0</v>
      </c>
      <c r="G90" s="200">
        <v>0</v>
      </c>
      <c r="H90" s="200">
        <v>0</v>
      </c>
      <c r="I90" s="200">
        <v>0</v>
      </c>
      <c r="J90" s="200">
        <v>0</v>
      </c>
      <c r="K90" s="200">
        <v>83.39</v>
      </c>
      <c r="L90" s="200">
        <v>22.24</v>
      </c>
      <c r="M90" s="200">
        <v>0</v>
      </c>
      <c r="N90" s="200">
        <v>28.88</v>
      </c>
      <c r="O90" s="200">
        <v>24.25</v>
      </c>
      <c r="P90" s="200">
        <v>59.91</v>
      </c>
      <c r="Q90" s="200">
        <v>1.93</v>
      </c>
      <c r="R90" s="200">
        <v>10.37</v>
      </c>
      <c r="S90" s="200">
        <v>6.21</v>
      </c>
      <c r="T90" s="200">
        <v>0</v>
      </c>
      <c r="U90" s="200">
        <v>318.58</v>
      </c>
      <c r="V90" s="200">
        <v>5.07</v>
      </c>
      <c r="W90" s="200">
        <v>11.35</v>
      </c>
      <c r="X90" s="200">
        <v>36.07</v>
      </c>
      <c r="Y90" s="200">
        <v>0</v>
      </c>
      <c r="Z90">
        <v>0</v>
      </c>
      <c r="AA90" s="200">
        <v>8</v>
      </c>
      <c r="AB90" s="200">
        <v>0</v>
      </c>
      <c r="AC90" s="200">
        <v>0</v>
      </c>
      <c r="AD90" s="200">
        <v>0</v>
      </c>
      <c r="AE90" s="200">
        <v>0</v>
      </c>
      <c r="AF90" s="200">
        <v>0</v>
      </c>
      <c r="AG90" s="200">
        <v>0</v>
      </c>
      <c r="AH90" s="200">
        <v>0</v>
      </c>
      <c r="AI90" s="200">
        <v>0</v>
      </c>
      <c r="AJ90" s="200">
        <v>41.4</v>
      </c>
      <c r="AK90" s="200">
        <v>0</v>
      </c>
      <c r="AL90" s="200">
        <v>0</v>
      </c>
      <c r="AM90" s="200">
        <v>0</v>
      </c>
      <c r="AN90" s="200">
        <v>0</v>
      </c>
      <c r="AO90">
        <v>0</v>
      </c>
      <c r="AP90" s="200">
        <v>68.040000000000006</v>
      </c>
      <c r="AQ90" s="200">
        <v>21.43</v>
      </c>
      <c r="AR90" s="200">
        <v>0</v>
      </c>
      <c r="AS90" s="200">
        <v>0</v>
      </c>
      <c r="AT90">
        <v>0</v>
      </c>
      <c r="AU90">
        <v>0</v>
      </c>
      <c r="AV90" s="200">
        <v>0</v>
      </c>
      <c r="AW90" s="200">
        <v>0</v>
      </c>
      <c r="AX90" s="200">
        <v>0</v>
      </c>
      <c r="AY90" s="200">
        <v>0</v>
      </c>
      <c r="AZ90" s="200">
        <v>0</v>
      </c>
      <c r="BA90" s="200">
        <v>0</v>
      </c>
      <c r="BB90" s="20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0">
        <v>0</v>
      </c>
      <c r="C91" s="200">
        <v>0</v>
      </c>
      <c r="D91" s="200">
        <v>0</v>
      </c>
      <c r="E91" s="200">
        <v>0</v>
      </c>
      <c r="F91" s="200">
        <v>0</v>
      </c>
      <c r="G91" s="200">
        <v>0</v>
      </c>
      <c r="H91" s="200">
        <v>0</v>
      </c>
      <c r="I91" s="200">
        <v>0</v>
      </c>
      <c r="J91" s="200">
        <v>0</v>
      </c>
      <c r="K91" s="200">
        <v>86.33</v>
      </c>
      <c r="L91" s="200">
        <v>22.24</v>
      </c>
      <c r="M91" s="200">
        <v>0</v>
      </c>
      <c r="N91" s="200">
        <v>28.88</v>
      </c>
      <c r="O91" s="200">
        <v>24.25</v>
      </c>
      <c r="P91" s="200">
        <v>59.91</v>
      </c>
      <c r="Q91" s="200">
        <v>1.93</v>
      </c>
      <c r="R91" s="200">
        <v>5.56</v>
      </c>
      <c r="S91" s="200">
        <v>3.71</v>
      </c>
      <c r="T91" s="200">
        <v>0</v>
      </c>
      <c r="U91" s="200">
        <v>318.58</v>
      </c>
      <c r="V91" s="200">
        <v>5.07</v>
      </c>
      <c r="W91" s="200">
        <v>11.35</v>
      </c>
      <c r="X91" s="200">
        <v>36.07</v>
      </c>
      <c r="Y91" s="200">
        <v>0</v>
      </c>
      <c r="Z91">
        <v>0</v>
      </c>
      <c r="AA91" s="200">
        <v>8</v>
      </c>
      <c r="AB91" s="200">
        <v>0</v>
      </c>
      <c r="AC91" s="200">
        <v>0</v>
      </c>
      <c r="AD91" s="200">
        <v>0</v>
      </c>
      <c r="AE91" s="200">
        <v>0</v>
      </c>
      <c r="AF91" s="200">
        <v>0</v>
      </c>
      <c r="AG91" s="200">
        <v>0</v>
      </c>
      <c r="AH91" s="200">
        <v>0</v>
      </c>
      <c r="AI91" s="200">
        <v>0</v>
      </c>
      <c r="AJ91" s="200">
        <v>41.4</v>
      </c>
      <c r="AK91" s="200">
        <v>0</v>
      </c>
      <c r="AL91" s="200">
        <v>0</v>
      </c>
      <c r="AM91" s="200">
        <v>0</v>
      </c>
      <c r="AN91" s="200">
        <v>0</v>
      </c>
      <c r="AO91">
        <v>0</v>
      </c>
      <c r="AP91" s="200">
        <v>33.69</v>
      </c>
      <c r="AQ91" s="200">
        <v>10.59</v>
      </c>
      <c r="AR91" s="200">
        <v>0</v>
      </c>
      <c r="AS91" s="200">
        <v>0</v>
      </c>
      <c r="AT91">
        <v>0</v>
      </c>
      <c r="AU91">
        <v>0</v>
      </c>
      <c r="AV91" s="200">
        <v>0</v>
      </c>
      <c r="AW91" s="200">
        <v>0</v>
      </c>
      <c r="AX91" s="200">
        <v>0</v>
      </c>
      <c r="AY91" s="200">
        <v>0</v>
      </c>
      <c r="AZ91" s="200">
        <v>0</v>
      </c>
      <c r="BA91" s="200">
        <v>0</v>
      </c>
      <c r="BB91" s="200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0">
        <v>0</v>
      </c>
      <c r="C92" s="200">
        <v>0</v>
      </c>
      <c r="D92" s="200">
        <v>0</v>
      </c>
      <c r="E92" s="200">
        <v>0</v>
      </c>
      <c r="F92" s="200">
        <v>0</v>
      </c>
      <c r="G92" s="200">
        <v>0</v>
      </c>
      <c r="H92" s="200">
        <v>0</v>
      </c>
      <c r="I92" s="200">
        <v>0</v>
      </c>
      <c r="J92" s="200">
        <v>0</v>
      </c>
      <c r="K92" s="200">
        <v>83.39</v>
      </c>
      <c r="L92" s="200">
        <v>22.24</v>
      </c>
      <c r="M92" s="200">
        <v>0</v>
      </c>
      <c r="N92" s="200">
        <v>28.88</v>
      </c>
      <c r="O92" s="200">
        <v>24.25</v>
      </c>
      <c r="P92" s="200">
        <v>59.91</v>
      </c>
      <c r="Q92" s="200">
        <v>1.93</v>
      </c>
      <c r="R92" s="200">
        <v>5.54</v>
      </c>
      <c r="S92" s="200">
        <v>3.71</v>
      </c>
      <c r="T92" s="200">
        <v>0</v>
      </c>
      <c r="U92" s="200">
        <v>318.58</v>
      </c>
      <c r="V92" s="200">
        <v>5.07</v>
      </c>
      <c r="W92" s="200">
        <v>11.35</v>
      </c>
      <c r="X92" s="200">
        <v>36.07</v>
      </c>
      <c r="Y92" s="200">
        <v>0</v>
      </c>
      <c r="Z92">
        <v>0</v>
      </c>
      <c r="AA92" s="200">
        <v>8.61</v>
      </c>
      <c r="AB92" s="200">
        <v>0</v>
      </c>
      <c r="AC92" s="200">
        <v>0</v>
      </c>
      <c r="AD92" s="200">
        <v>0</v>
      </c>
      <c r="AE92" s="200">
        <v>0</v>
      </c>
      <c r="AF92" s="200">
        <v>0</v>
      </c>
      <c r="AG92" s="200">
        <v>0</v>
      </c>
      <c r="AH92" s="200">
        <v>0</v>
      </c>
      <c r="AI92" s="200">
        <v>0</v>
      </c>
      <c r="AJ92" s="200">
        <v>41.4</v>
      </c>
      <c r="AK92" s="200">
        <v>0</v>
      </c>
      <c r="AL92" s="200">
        <v>0</v>
      </c>
      <c r="AM92" s="200">
        <v>0</v>
      </c>
      <c r="AN92" s="200">
        <v>0</v>
      </c>
      <c r="AO92">
        <v>0</v>
      </c>
      <c r="AP92" s="200">
        <v>33.69</v>
      </c>
      <c r="AQ92" s="200">
        <v>10.59</v>
      </c>
      <c r="AR92" s="200">
        <v>0</v>
      </c>
      <c r="AS92" s="200">
        <v>0</v>
      </c>
      <c r="AT92">
        <v>0</v>
      </c>
      <c r="AU92">
        <v>0</v>
      </c>
      <c r="AV92" s="200">
        <v>0</v>
      </c>
      <c r="AW92" s="200">
        <v>0</v>
      </c>
      <c r="AX92" s="200">
        <v>0</v>
      </c>
      <c r="AY92" s="200">
        <v>0</v>
      </c>
      <c r="AZ92" s="200">
        <v>0</v>
      </c>
      <c r="BA92" s="200">
        <v>0</v>
      </c>
      <c r="BB92" s="200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0">
        <v>0</v>
      </c>
      <c r="C93" s="200">
        <v>0</v>
      </c>
      <c r="D93" s="200">
        <v>0</v>
      </c>
      <c r="E93" s="200">
        <v>0</v>
      </c>
      <c r="F93" s="200">
        <v>0</v>
      </c>
      <c r="G93" s="200">
        <v>0</v>
      </c>
      <c r="H93" s="200">
        <v>0</v>
      </c>
      <c r="I93" s="200">
        <v>0</v>
      </c>
      <c r="J93" s="200">
        <v>0</v>
      </c>
      <c r="K93" s="200">
        <v>83.39</v>
      </c>
      <c r="L93" s="200">
        <v>22.24</v>
      </c>
      <c r="M93" s="200">
        <v>0</v>
      </c>
      <c r="N93" s="200">
        <v>28.88</v>
      </c>
      <c r="O93" s="200">
        <v>24.25</v>
      </c>
      <c r="P93" s="200">
        <v>59.91</v>
      </c>
      <c r="Q93" s="200">
        <v>1.98</v>
      </c>
      <c r="R93" s="200">
        <v>5.56</v>
      </c>
      <c r="S93" s="200">
        <v>3.71</v>
      </c>
      <c r="T93" s="200">
        <v>0</v>
      </c>
      <c r="U93" s="200">
        <v>318.58</v>
      </c>
      <c r="V93" s="200">
        <v>5.07</v>
      </c>
      <c r="W93" s="200">
        <v>11.35</v>
      </c>
      <c r="X93" s="200">
        <v>36.07</v>
      </c>
      <c r="Y93" s="200">
        <v>0</v>
      </c>
      <c r="Z93">
        <v>0</v>
      </c>
      <c r="AA93" s="200">
        <v>8.61</v>
      </c>
      <c r="AB93" s="200">
        <v>0</v>
      </c>
      <c r="AC93" s="200">
        <v>0</v>
      </c>
      <c r="AD93" s="200">
        <v>0</v>
      </c>
      <c r="AE93" s="200">
        <v>0</v>
      </c>
      <c r="AF93" s="200">
        <v>0</v>
      </c>
      <c r="AG93" s="200">
        <v>0</v>
      </c>
      <c r="AH93" s="200">
        <v>0</v>
      </c>
      <c r="AI93" s="200">
        <v>45</v>
      </c>
      <c r="AJ93" s="200">
        <v>0</v>
      </c>
      <c r="AK93" s="200">
        <v>0</v>
      </c>
      <c r="AL93" s="200">
        <v>0</v>
      </c>
      <c r="AM93" s="200">
        <v>0</v>
      </c>
      <c r="AN93" s="200">
        <v>0</v>
      </c>
      <c r="AO93">
        <v>0</v>
      </c>
      <c r="AP93" s="200">
        <v>33.69</v>
      </c>
      <c r="AQ93" s="200">
        <v>10.59</v>
      </c>
      <c r="AR93" s="200">
        <v>0</v>
      </c>
      <c r="AS93" s="200">
        <v>0</v>
      </c>
      <c r="AT93">
        <v>0</v>
      </c>
      <c r="AU93">
        <v>0</v>
      </c>
      <c r="AV93" s="200">
        <v>0</v>
      </c>
      <c r="AW93" s="200">
        <v>0</v>
      </c>
      <c r="AX93" s="200">
        <v>0</v>
      </c>
      <c r="AY93" s="200">
        <v>0</v>
      </c>
      <c r="AZ93" s="200">
        <v>0</v>
      </c>
      <c r="BA93" s="200">
        <v>0</v>
      </c>
      <c r="BB93" s="200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0">
        <v>0</v>
      </c>
      <c r="C94" s="200">
        <v>0</v>
      </c>
      <c r="D94" s="200">
        <v>0</v>
      </c>
      <c r="E94" s="200">
        <v>0</v>
      </c>
      <c r="F94" s="200">
        <v>0</v>
      </c>
      <c r="G94" s="200">
        <v>0</v>
      </c>
      <c r="H94" s="200">
        <v>0</v>
      </c>
      <c r="I94" s="200">
        <v>0</v>
      </c>
      <c r="J94" s="200">
        <v>0</v>
      </c>
      <c r="K94" s="200">
        <v>83.39</v>
      </c>
      <c r="L94" s="200">
        <v>22.24</v>
      </c>
      <c r="M94" s="200">
        <v>0</v>
      </c>
      <c r="N94" s="200">
        <v>28.88</v>
      </c>
      <c r="O94" s="200">
        <v>24.25</v>
      </c>
      <c r="P94" s="200">
        <v>59.91</v>
      </c>
      <c r="Q94" s="200">
        <v>1.93</v>
      </c>
      <c r="R94" s="200">
        <v>5.56</v>
      </c>
      <c r="S94" s="200">
        <v>3.71</v>
      </c>
      <c r="T94" s="200">
        <v>0</v>
      </c>
      <c r="U94" s="200">
        <v>318.58</v>
      </c>
      <c r="V94" s="200">
        <v>5.07</v>
      </c>
      <c r="W94" s="200">
        <v>11.35</v>
      </c>
      <c r="X94" s="200">
        <v>36.07</v>
      </c>
      <c r="Y94" s="200">
        <v>0</v>
      </c>
      <c r="Z94">
        <v>0</v>
      </c>
      <c r="AA94" s="200">
        <v>8.61</v>
      </c>
      <c r="AB94" s="200">
        <v>0</v>
      </c>
      <c r="AC94" s="200">
        <v>0</v>
      </c>
      <c r="AD94" s="200">
        <v>0</v>
      </c>
      <c r="AE94" s="200">
        <v>0</v>
      </c>
      <c r="AF94" s="200">
        <v>0</v>
      </c>
      <c r="AG94" s="200">
        <v>0</v>
      </c>
      <c r="AH94" s="200">
        <v>0</v>
      </c>
      <c r="AI94" s="200">
        <v>45</v>
      </c>
      <c r="AJ94" s="200">
        <v>0</v>
      </c>
      <c r="AK94" s="200">
        <v>0</v>
      </c>
      <c r="AL94" s="200">
        <v>0</v>
      </c>
      <c r="AM94" s="200">
        <v>0</v>
      </c>
      <c r="AN94" s="200">
        <v>0</v>
      </c>
      <c r="AO94">
        <v>0</v>
      </c>
      <c r="AP94" s="200">
        <v>33.69</v>
      </c>
      <c r="AQ94" s="200">
        <v>10.59</v>
      </c>
      <c r="AR94" s="200">
        <v>0</v>
      </c>
      <c r="AS94" s="200">
        <v>0</v>
      </c>
      <c r="AT94">
        <v>0</v>
      </c>
      <c r="AU94">
        <v>0</v>
      </c>
      <c r="AV94" s="200">
        <v>0</v>
      </c>
      <c r="AW94" s="200">
        <v>0</v>
      </c>
      <c r="AX94" s="200">
        <v>0</v>
      </c>
      <c r="AY94" s="200">
        <v>0</v>
      </c>
      <c r="AZ94" s="200">
        <v>0</v>
      </c>
      <c r="BA94" s="200">
        <v>0</v>
      </c>
      <c r="BB94" s="200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0">
        <v>0</v>
      </c>
      <c r="C95" s="200">
        <v>0</v>
      </c>
      <c r="D95" s="200">
        <v>0</v>
      </c>
      <c r="E95" s="200">
        <v>0</v>
      </c>
      <c r="F95" s="200">
        <v>0</v>
      </c>
      <c r="G95" s="200">
        <v>0</v>
      </c>
      <c r="H95" s="200">
        <v>0</v>
      </c>
      <c r="I95" s="200">
        <v>0</v>
      </c>
      <c r="J95" s="200">
        <v>0</v>
      </c>
      <c r="K95" s="200">
        <v>83.39</v>
      </c>
      <c r="L95" s="200">
        <v>22.32</v>
      </c>
      <c r="M95" s="200">
        <v>0</v>
      </c>
      <c r="N95" s="200">
        <v>28.88</v>
      </c>
      <c r="O95" s="200">
        <v>24.25</v>
      </c>
      <c r="P95" s="200">
        <v>59.91</v>
      </c>
      <c r="Q95" s="200">
        <v>1.93</v>
      </c>
      <c r="R95" s="200">
        <v>5.56</v>
      </c>
      <c r="S95" s="200">
        <v>3.77</v>
      </c>
      <c r="T95" s="200">
        <v>0</v>
      </c>
      <c r="U95" s="200">
        <v>318.58</v>
      </c>
      <c r="V95" s="200">
        <v>2.89</v>
      </c>
      <c r="W95" s="200">
        <v>6.74</v>
      </c>
      <c r="X95" s="200">
        <v>36.07</v>
      </c>
      <c r="Y95" s="200">
        <v>0</v>
      </c>
      <c r="Z95">
        <v>0</v>
      </c>
      <c r="AA95" s="200">
        <v>8.61</v>
      </c>
      <c r="AB95" s="200">
        <v>0</v>
      </c>
      <c r="AC95" s="200">
        <v>0</v>
      </c>
      <c r="AD95" s="200">
        <v>0</v>
      </c>
      <c r="AE95" s="200">
        <v>0</v>
      </c>
      <c r="AF95" s="200">
        <v>0</v>
      </c>
      <c r="AG95" s="200">
        <v>0</v>
      </c>
      <c r="AH95" s="200">
        <v>0</v>
      </c>
      <c r="AI95" s="200">
        <v>45</v>
      </c>
      <c r="AJ95" s="200">
        <v>0</v>
      </c>
      <c r="AK95" s="200">
        <v>0</v>
      </c>
      <c r="AL95" s="200">
        <v>0</v>
      </c>
      <c r="AM95" s="200">
        <v>0</v>
      </c>
      <c r="AN95" s="200">
        <v>0</v>
      </c>
      <c r="AO95">
        <v>0</v>
      </c>
      <c r="AP95" s="200">
        <v>33.69</v>
      </c>
      <c r="AQ95" s="200">
        <v>10.59</v>
      </c>
      <c r="AR95" s="200">
        <v>0</v>
      </c>
      <c r="AS95" s="200">
        <v>0</v>
      </c>
      <c r="AT95">
        <v>0</v>
      </c>
      <c r="AU95">
        <v>0</v>
      </c>
      <c r="AV95" s="200">
        <v>0</v>
      </c>
      <c r="AW95" s="200">
        <v>0</v>
      </c>
      <c r="AX95" s="200">
        <v>0</v>
      </c>
      <c r="AY95" s="200">
        <v>0</v>
      </c>
      <c r="AZ95" s="200">
        <v>0</v>
      </c>
      <c r="BA95" s="200">
        <v>0</v>
      </c>
      <c r="BB95" s="200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0">
        <v>0</v>
      </c>
      <c r="C96" s="200">
        <v>0</v>
      </c>
      <c r="D96" s="200">
        <v>0</v>
      </c>
      <c r="E96" s="200">
        <v>0</v>
      </c>
      <c r="F96" s="200">
        <v>0</v>
      </c>
      <c r="G96" s="200">
        <v>0</v>
      </c>
      <c r="H96" s="200">
        <v>0</v>
      </c>
      <c r="I96" s="200">
        <v>0</v>
      </c>
      <c r="J96" s="200">
        <v>0</v>
      </c>
      <c r="K96" s="200">
        <v>83.39</v>
      </c>
      <c r="L96" s="200">
        <v>22.32</v>
      </c>
      <c r="M96" s="200">
        <v>0</v>
      </c>
      <c r="N96" s="200">
        <v>28.88</v>
      </c>
      <c r="O96" s="200">
        <v>24.25</v>
      </c>
      <c r="P96" s="200">
        <v>59.91</v>
      </c>
      <c r="Q96" s="200">
        <v>1.93</v>
      </c>
      <c r="R96" s="200">
        <v>5.56</v>
      </c>
      <c r="S96" s="200">
        <v>3.7</v>
      </c>
      <c r="T96" s="200">
        <v>0</v>
      </c>
      <c r="U96" s="200">
        <v>318.58</v>
      </c>
      <c r="V96" s="200">
        <v>2.89</v>
      </c>
      <c r="W96" s="200">
        <v>6.74</v>
      </c>
      <c r="X96" s="200">
        <v>36.07</v>
      </c>
      <c r="Y96" s="200">
        <v>0</v>
      </c>
      <c r="Z96">
        <v>0</v>
      </c>
      <c r="AA96" s="200">
        <v>8.61</v>
      </c>
      <c r="AB96" s="200">
        <v>0</v>
      </c>
      <c r="AC96" s="200">
        <v>0</v>
      </c>
      <c r="AD96" s="200">
        <v>0</v>
      </c>
      <c r="AE96" s="200">
        <v>0</v>
      </c>
      <c r="AF96" s="200">
        <v>0</v>
      </c>
      <c r="AG96" s="200">
        <v>0</v>
      </c>
      <c r="AH96" s="200">
        <v>0</v>
      </c>
      <c r="AI96" s="200">
        <v>45</v>
      </c>
      <c r="AJ96" s="200">
        <v>0</v>
      </c>
      <c r="AK96" s="200">
        <v>0</v>
      </c>
      <c r="AL96" s="200">
        <v>0</v>
      </c>
      <c r="AM96" s="200">
        <v>0</v>
      </c>
      <c r="AN96" s="200">
        <v>0</v>
      </c>
      <c r="AO96">
        <v>0</v>
      </c>
      <c r="AP96" s="200">
        <v>33.69</v>
      </c>
      <c r="AQ96" s="200">
        <v>10.59</v>
      </c>
      <c r="AR96" s="200">
        <v>0</v>
      </c>
      <c r="AS96" s="200">
        <v>0</v>
      </c>
      <c r="AT96">
        <v>0</v>
      </c>
      <c r="AU96">
        <v>0</v>
      </c>
      <c r="AV96" s="200">
        <v>0</v>
      </c>
      <c r="AW96" s="200">
        <v>0</v>
      </c>
      <c r="AX96" s="200">
        <v>0</v>
      </c>
      <c r="AY96" s="200">
        <v>0</v>
      </c>
      <c r="AZ96" s="200">
        <v>0</v>
      </c>
      <c r="BA96" s="200">
        <v>0</v>
      </c>
      <c r="BB96" s="200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0">
        <v>0</v>
      </c>
      <c r="C97" s="200">
        <v>0</v>
      </c>
      <c r="D97" s="200">
        <v>0</v>
      </c>
      <c r="E97" s="200">
        <v>0</v>
      </c>
      <c r="F97" s="200">
        <v>0</v>
      </c>
      <c r="G97" s="200">
        <v>0</v>
      </c>
      <c r="H97" s="200">
        <v>0</v>
      </c>
      <c r="I97" s="200">
        <v>0</v>
      </c>
      <c r="J97" s="200">
        <v>0</v>
      </c>
      <c r="K97" s="200">
        <v>83.39</v>
      </c>
      <c r="L97" s="200">
        <v>22.32</v>
      </c>
      <c r="M97" s="200">
        <v>0</v>
      </c>
      <c r="N97" s="200">
        <v>28.88</v>
      </c>
      <c r="O97" s="200">
        <v>24.25</v>
      </c>
      <c r="P97" s="200">
        <v>59.91</v>
      </c>
      <c r="Q97" s="200">
        <v>1.93</v>
      </c>
      <c r="R97" s="200">
        <v>5.56</v>
      </c>
      <c r="S97" s="200">
        <v>3.7</v>
      </c>
      <c r="T97" s="200">
        <v>0</v>
      </c>
      <c r="U97" s="200">
        <v>318.58</v>
      </c>
      <c r="V97" s="200">
        <v>2.89</v>
      </c>
      <c r="W97" s="200">
        <v>6.74</v>
      </c>
      <c r="X97" s="200">
        <v>36.07</v>
      </c>
      <c r="Y97" s="200">
        <v>0</v>
      </c>
      <c r="Z97">
        <v>0</v>
      </c>
      <c r="AA97" s="200">
        <v>8.61</v>
      </c>
      <c r="AB97" s="200">
        <v>0</v>
      </c>
      <c r="AC97" s="200">
        <v>0</v>
      </c>
      <c r="AD97" s="200">
        <v>0</v>
      </c>
      <c r="AE97" s="200">
        <v>0</v>
      </c>
      <c r="AF97" s="200">
        <v>0</v>
      </c>
      <c r="AG97" s="200">
        <v>0</v>
      </c>
      <c r="AH97" s="200">
        <v>0</v>
      </c>
      <c r="AI97" s="200">
        <v>47.16</v>
      </c>
      <c r="AJ97" s="200">
        <v>0</v>
      </c>
      <c r="AK97" s="200">
        <v>0</v>
      </c>
      <c r="AL97" s="200">
        <v>0</v>
      </c>
      <c r="AM97" s="200">
        <v>0</v>
      </c>
      <c r="AN97" s="200">
        <v>0</v>
      </c>
      <c r="AO97">
        <v>0</v>
      </c>
      <c r="AP97" s="200">
        <v>33.69</v>
      </c>
      <c r="AQ97" s="200">
        <v>10.59</v>
      </c>
      <c r="AR97" s="200">
        <v>0</v>
      </c>
      <c r="AS97" s="200">
        <v>0</v>
      </c>
      <c r="AT97">
        <v>0</v>
      </c>
      <c r="AU97">
        <v>0</v>
      </c>
      <c r="AV97" s="200">
        <v>0</v>
      </c>
      <c r="AW97" s="200">
        <v>0</v>
      </c>
      <c r="AX97" s="200">
        <v>0</v>
      </c>
      <c r="AY97" s="200">
        <v>0</v>
      </c>
      <c r="AZ97" s="200">
        <v>0</v>
      </c>
      <c r="BA97" s="200">
        <v>0</v>
      </c>
      <c r="BB97" s="200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0">
        <v>0</v>
      </c>
      <c r="C98" s="200">
        <v>0</v>
      </c>
      <c r="D98" s="200">
        <v>0</v>
      </c>
      <c r="E98" s="200">
        <v>0</v>
      </c>
      <c r="F98" s="200">
        <v>0</v>
      </c>
      <c r="G98" s="200">
        <v>0</v>
      </c>
      <c r="H98" s="200">
        <v>0</v>
      </c>
      <c r="I98" s="200">
        <v>0</v>
      </c>
      <c r="J98" s="200">
        <v>0</v>
      </c>
      <c r="K98" s="200">
        <v>83.39</v>
      </c>
      <c r="L98" s="200">
        <v>22.32</v>
      </c>
      <c r="M98" s="200">
        <v>0</v>
      </c>
      <c r="N98" s="200">
        <v>28.88</v>
      </c>
      <c r="O98" s="200">
        <v>24.25</v>
      </c>
      <c r="P98" s="200">
        <v>59.91</v>
      </c>
      <c r="Q98" s="200">
        <v>1.92</v>
      </c>
      <c r="R98" s="200">
        <v>5.56</v>
      </c>
      <c r="S98" s="200">
        <v>3.7</v>
      </c>
      <c r="T98" s="200">
        <v>0</v>
      </c>
      <c r="U98" s="200">
        <v>318.58</v>
      </c>
      <c r="V98" s="200">
        <v>2.89</v>
      </c>
      <c r="W98" s="200">
        <v>6.74</v>
      </c>
      <c r="X98" s="200">
        <v>36.07</v>
      </c>
      <c r="Y98" s="200">
        <v>0</v>
      </c>
      <c r="Z98">
        <v>0</v>
      </c>
      <c r="AA98" s="200">
        <v>8.61</v>
      </c>
      <c r="AB98" s="200">
        <v>0</v>
      </c>
      <c r="AC98" s="200">
        <v>0</v>
      </c>
      <c r="AD98" s="200">
        <v>0</v>
      </c>
      <c r="AE98" s="200">
        <v>0</v>
      </c>
      <c r="AF98" s="200">
        <v>0</v>
      </c>
      <c r="AG98" s="200">
        <v>0</v>
      </c>
      <c r="AH98" s="200">
        <v>0</v>
      </c>
      <c r="AI98" s="200">
        <v>47.16</v>
      </c>
      <c r="AJ98" s="200">
        <v>0</v>
      </c>
      <c r="AK98" s="200">
        <v>0</v>
      </c>
      <c r="AL98" s="200">
        <v>0</v>
      </c>
      <c r="AM98" s="200">
        <v>0</v>
      </c>
      <c r="AN98" s="200">
        <v>0</v>
      </c>
      <c r="AO98">
        <v>0</v>
      </c>
      <c r="AP98" s="200">
        <v>33.69</v>
      </c>
      <c r="AQ98" s="200">
        <v>10.59</v>
      </c>
      <c r="AR98" s="200">
        <v>0</v>
      </c>
      <c r="AS98" s="200">
        <v>0</v>
      </c>
      <c r="AT98">
        <v>0</v>
      </c>
      <c r="AU98">
        <v>0</v>
      </c>
      <c r="AV98" s="200">
        <v>0</v>
      </c>
      <c r="AW98" s="200">
        <v>0</v>
      </c>
      <c r="AX98" s="200">
        <v>0</v>
      </c>
      <c r="AY98" s="200">
        <v>0</v>
      </c>
      <c r="AZ98" s="200">
        <v>0</v>
      </c>
      <c r="BA98" s="200">
        <v>0</v>
      </c>
      <c r="BB98" s="200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2.7187700000000015</v>
      </c>
      <c r="L99">
        <f t="shared" si="0"/>
        <v>0.7418349999999998</v>
      </c>
      <c r="M99">
        <f t="shared" si="0"/>
        <v>0</v>
      </c>
      <c r="N99">
        <f t="shared" si="0"/>
        <v>0.69312000000000162</v>
      </c>
      <c r="O99">
        <f t="shared" si="0"/>
        <v>0.58199999999999996</v>
      </c>
      <c r="P99">
        <f t="shared" si="0"/>
        <v>1.437839999999998</v>
      </c>
      <c r="Q99">
        <f t="shared" si="0"/>
        <v>4.6297500000000012E-2</v>
      </c>
      <c r="R99">
        <f t="shared" si="0"/>
        <v>0.19691499999999987</v>
      </c>
      <c r="S99">
        <f t="shared" si="0"/>
        <v>0.12142749999999994</v>
      </c>
      <c r="T99">
        <f t="shared" si="0"/>
        <v>0</v>
      </c>
      <c r="U99">
        <f t="shared" si="0"/>
        <v>7.6459200000000189</v>
      </c>
      <c r="V99">
        <f t="shared" si="0"/>
        <v>0.10805499999999987</v>
      </c>
      <c r="W99">
        <f t="shared" si="0"/>
        <v>0.24358750000000032</v>
      </c>
      <c r="X99">
        <f t="shared" si="0"/>
        <v>0.77843250000000086</v>
      </c>
      <c r="Y99">
        <f t="shared" si="0"/>
        <v>0</v>
      </c>
      <c r="Z99">
        <f t="shared" si="0"/>
        <v>0</v>
      </c>
      <c r="AA99">
        <f t="shared" si="0"/>
        <v>0.19869999999999996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1.0814650000000001</v>
      </c>
      <c r="AJ99">
        <f t="shared" si="0"/>
        <v>8.2799999999999999E-2</v>
      </c>
      <c r="AK99">
        <f t="shared" si="0"/>
        <v>0</v>
      </c>
      <c r="AL99">
        <f t="shared" si="0"/>
        <v>0</v>
      </c>
      <c r="AM99">
        <f t="shared" si="0"/>
        <v>2.7000000000000006E-3</v>
      </c>
      <c r="AN99">
        <f t="shared" si="0"/>
        <v>0</v>
      </c>
      <c r="AO99">
        <f t="shared" si="0"/>
        <v>0</v>
      </c>
      <c r="AP99">
        <f t="shared" si="0"/>
        <v>1.1247474999999991</v>
      </c>
      <c r="AQ99">
        <f t="shared" si="0"/>
        <v>0.38979249999999932</v>
      </c>
      <c r="AR99">
        <f t="shared" si="0"/>
        <v>0.25695499999999982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19"/>
    </row>
    <row r="3" spans="1:96">
      <c r="A3" t="s">
        <v>45</v>
      </c>
      <c r="B3" s="200">
        <v>0</v>
      </c>
      <c r="C3" s="200">
        <v>0</v>
      </c>
      <c r="D3" s="200">
        <v>0</v>
      </c>
      <c r="E3" s="200">
        <v>0</v>
      </c>
      <c r="F3" s="200">
        <v>0</v>
      </c>
      <c r="G3" s="200">
        <v>0</v>
      </c>
      <c r="H3" s="200">
        <v>0</v>
      </c>
      <c r="I3" s="200">
        <v>0</v>
      </c>
      <c r="J3" s="200">
        <v>0</v>
      </c>
      <c r="K3" s="200">
        <v>4.92</v>
      </c>
      <c r="L3" s="200">
        <v>205.04</v>
      </c>
      <c r="M3" s="200">
        <v>27.17</v>
      </c>
      <c r="N3" s="200">
        <v>34.880000000000003</v>
      </c>
      <c r="O3" s="200">
        <v>0</v>
      </c>
      <c r="P3" s="200">
        <v>37.090000000000003</v>
      </c>
      <c r="Q3" s="200">
        <v>1.77</v>
      </c>
      <c r="R3" s="200">
        <v>6.88</v>
      </c>
      <c r="S3" s="200">
        <v>4.28</v>
      </c>
      <c r="T3" s="200">
        <v>0</v>
      </c>
      <c r="U3" s="200">
        <v>24.74</v>
      </c>
      <c r="V3" s="200">
        <v>3.37</v>
      </c>
      <c r="W3" s="200">
        <v>7.53</v>
      </c>
      <c r="X3" s="200">
        <v>28.56</v>
      </c>
      <c r="Y3" s="200">
        <v>0</v>
      </c>
      <c r="Z3">
        <v>0</v>
      </c>
      <c r="AA3" s="200">
        <v>11</v>
      </c>
      <c r="AB3" s="200">
        <v>0</v>
      </c>
      <c r="AC3" s="200">
        <v>0</v>
      </c>
      <c r="AD3" s="200">
        <v>0</v>
      </c>
      <c r="AE3" s="200">
        <v>0</v>
      </c>
      <c r="AF3" s="200">
        <v>0</v>
      </c>
      <c r="AG3" s="200">
        <v>0</v>
      </c>
      <c r="AH3" s="200">
        <v>0</v>
      </c>
      <c r="AI3" s="200">
        <v>56.99</v>
      </c>
      <c r="AJ3" s="200">
        <v>0</v>
      </c>
      <c r="AK3" s="200">
        <v>0</v>
      </c>
      <c r="AL3" s="200">
        <v>0</v>
      </c>
      <c r="AM3" s="200">
        <v>0</v>
      </c>
      <c r="AN3" s="200">
        <v>0</v>
      </c>
      <c r="AO3">
        <v>0</v>
      </c>
      <c r="AP3" s="200">
        <v>48.13</v>
      </c>
      <c r="AQ3" s="200">
        <v>7.7</v>
      </c>
      <c r="AR3" s="200">
        <v>0</v>
      </c>
      <c r="AS3" s="200">
        <v>0</v>
      </c>
      <c r="AT3">
        <v>0</v>
      </c>
      <c r="AU3">
        <v>0</v>
      </c>
      <c r="AV3" s="200">
        <v>0</v>
      </c>
      <c r="AW3" s="200">
        <v>0</v>
      </c>
      <c r="AX3" s="200">
        <v>0</v>
      </c>
      <c r="AY3" s="200">
        <v>0</v>
      </c>
      <c r="AZ3" s="200">
        <v>0</v>
      </c>
      <c r="BA3" s="200">
        <v>0</v>
      </c>
      <c r="BB3" s="200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0">
        <v>0</v>
      </c>
      <c r="C4" s="200">
        <v>0</v>
      </c>
      <c r="D4" s="200">
        <v>0</v>
      </c>
      <c r="E4" s="200">
        <v>0</v>
      </c>
      <c r="F4" s="200">
        <v>0</v>
      </c>
      <c r="G4" s="200">
        <v>0</v>
      </c>
      <c r="H4" s="200">
        <v>0</v>
      </c>
      <c r="I4" s="200">
        <v>0</v>
      </c>
      <c r="J4" s="200">
        <v>0</v>
      </c>
      <c r="K4" s="200">
        <v>4.92</v>
      </c>
      <c r="L4" s="200">
        <v>205.04</v>
      </c>
      <c r="M4" s="200">
        <v>27.17</v>
      </c>
      <c r="N4" s="200">
        <v>34.880000000000003</v>
      </c>
      <c r="O4" s="200">
        <v>0</v>
      </c>
      <c r="P4" s="200">
        <v>37.090000000000003</v>
      </c>
      <c r="Q4" s="200">
        <v>1.77</v>
      </c>
      <c r="R4" s="200">
        <v>6.88</v>
      </c>
      <c r="S4" s="200">
        <v>4.28</v>
      </c>
      <c r="T4" s="200">
        <v>0</v>
      </c>
      <c r="U4" s="200">
        <v>24.74</v>
      </c>
      <c r="V4" s="200">
        <v>3.37</v>
      </c>
      <c r="W4" s="200">
        <v>7.53</v>
      </c>
      <c r="X4" s="200">
        <v>23.96</v>
      </c>
      <c r="Y4" s="200">
        <v>0</v>
      </c>
      <c r="Z4">
        <v>0</v>
      </c>
      <c r="AA4" s="200">
        <v>11</v>
      </c>
      <c r="AB4" s="200">
        <v>0</v>
      </c>
      <c r="AC4" s="200">
        <v>0</v>
      </c>
      <c r="AD4" s="200">
        <v>0</v>
      </c>
      <c r="AE4" s="200">
        <v>0</v>
      </c>
      <c r="AF4" s="200">
        <v>0</v>
      </c>
      <c r="AG4" s="200">
        <v>0</v>
      </c>
      <c r="AH4" s="200">
        <v>0</v>
      </c>
      <c r="AI4" s="200">
        <v>56.99</v>
      </c>
      <c r="AJ4" s="200">
        <v>0</v>
      </c>
      <c r="AK4" s="200">
        <v>0</v>
      </c>
      <c r="AL4" s="200">
        <v>0</v>
      </c>
      <c r="AM4" s="200">
        <v>0</v>
      </c>
      <c r="AN4" s="200">
        <v>0</v>
      </c>
      <c r="AO4">
        <v>0</v>
      </c>
      <c r="AP4" s="200">
        <v>19.25</v>
      </c>
      <c r="AQ4" s="200">
        <v>7.7</v>
      </c>
      <c r="AR4" s="200">
        <v>0</v>
      </c>
      <c r="AS4" s="200">
        <v>0</v>
      </c>
      <c r="AT4">
        <v>0</v>
      </c>
      <c r="AU4">
        <v>0</v>
      </c>
      <c r="AV4" s="200">
        <v>0</v>
      </c>
      <c r="AW4" s="200">
        <v>0</v>
      </c>
      <c r="AX4" s="200">
        <v>0</v>
      </c>
      <c r="AY4" s="200">
        <v>0</v>
      </c>
      <c r="AZ4" s="200">
        <v>0</v>
      </c>
      <c r="BA4" s="200">
        <v>0</v>
      </c>
      <c r="BB4" s="200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0">
        <v>0</v>
      </c>
      <c r="C5" s="200">
        <v>0</v>
      </c>
      <c r="D5" s="200">
        <v>0</v>
      </c>
      <c r="E5" s="200">
        <v>0</v>
      </c>
      <c r="F5" s="200">
        <v>0</v>
      </c>
      <c r="G5" s="200">
        <v>0</v>
      </c>
      <c r="H5" s="200">
        <v>0</v>
      </c>
      <c r="I5" s="200">
        <v>0</v>
      </c>
      <c r="J5" s="200">
        <v>0</v>
      </c>
      <c r="K5" s="200">
        <v>4.92</v>
      </c>
      <c r="L5" s="200">
        <v>205.04</v>
      </c>
      <c r="M5" s="200">
        <v>27.17</v>
      </c>
      <c r="N5" s="200">
        <v>34.880000000000003</v>
      </c>
      <c r="O5" s="200">
        <v>0</v>
      </c>
      <c r="P5" s="200">
        <v>37.090000000000003</v>
      </c>
      <c r="Q5" s="200">
        <v>1.77</v>
      </c>
      <c r="R5" s="200">
        <v>6.88</v>
      </c>
      <c r="S5" s="200">
        <v>4.28</v>
      </c>
      <c r="T5" s="200">
        <v>0</v>
      </c>
      <c r="U5" s="200">
        <v>24.74</v>
      </c>
      <c r="V5" s="200">
        <v>3.37</v>
      </c>
      <c r="W5" s="200">
        <v>7.53</v>
      </c>
      <c r="X5" s="200">
        <v>23.96</v>
      </c>
      <c r="Y5" s="200">
        <v>0</v>
      </c>
      <c r="Z5">
        <v>0</v>
      </c>
      <c r="AA5" s="200">
        <v>11</v>
      </c>
      <c r="AB5" s="200">
        <v>0</v>
      </c>
      <c r="AC5" s="200">
        <v>0</v>
      </c>
      <c r="AD5" s="200">
        <v>0</v>
      </c>
      <c r="AE5" s="200">
        <v>0</v>
      </c>
      <c r="AF5" s="200">
        <v>0</v>
      </c>
      <c r="AG5" s="200">
        <v>0</v>
      </c>
      <c r="AH5" s="200">
        <v>0</v>
      </c>
      <c r="AI5" s="200">
        <v>56.99</v>
      </c>
      <c r="AJ5" s="200">
        <v>0</v>
      </c>
      <c r="AK5" s="200">
        <v>0</v>
      </c>
      <c r="AL5" s="200">
        <v>0</v>
      </c>
      <c r="AM5" s="200">
        <v>0</v>
      </c>
      <c r="AN5" s="200">
        <v>0</v>
      </c>
      <c r="AO5">
        <v>0</v>
      </c>
      <c r="AP5" s="200">
        <v>19.25</v>
      </c>
      <c r="AQ5" s="200">
        <v>7.7</v>
      </c>
      <c r="AR5" s="200">
        <v>0</v>
      </c>
      <c r="AS5" s="200">
        <v>0</v>
      </c>
      <c r="AT5">
        <v>0</v>
      </c>
      <c r="AU5">
        <v>0</v>
      </c>
      <c r="AV5" s="200">
        <v>0</v>
      </c>
      <c r="AW5" s="200">
        <v>0</v>
      </c>
      <c r="AX5" s="200">
        <v>0</v>
      </c>
      <c r="AY5" s="200">
        <v>0</v>
      </c>
      <c r="AZ5" s="200">
        <v>0</v>
      </c>
      <c r="BA5" s="200">
        <v>0</v>
      </c>
      <c r="BB5" s="200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0">
        <v>0</v>
      </c>
      <c r="C6" s="200">
        <v>0</v>
      </c>
      <c r="D6" s="200">
        <v>0</v>
      </c>
      <c r="E6" s="200">
        <v>0</v>
      </c>
      <c r="F6" s="200">
        <v>0</v>
      </c>
      <c r="G6" s="200">
        <v>0</v>
      </c>
      <c r="H6" s="200">
        <v>0</v>
      </c>
      <c r="I6" s="200">
        <v>0</v>
      </c>
      <c r="J6" s="200">
        <v>0</v>
      </c>
      <c r="K6" s="200">
        <v>4.92</v>
      </c>
      <c r="L6" s="200">
        <v>205.04</v>
      </c>
      <c r="M6" s="200">
        <v>27.17</v>
      </c>
      <c r="N6" s="200">
        <v>34.880000000000003</v>
      </c>
      <c r="O6" s="200">
        <v>0</v>
      </c>
      <c r="P6" s="200">
        <v>37.090000000000003</v>
      </c>
      <c r="Q6" s="200">
        <v>1.77</v>
      </c>
      <c r="R6" s="200">
        <v>6.88</v>
      </c>
      <c r="S6" s="200">
        <v>4.28</v>
      </c>
      <c r="T6" s="200">
        <v>0</v>
      </c>
      <c r="U6" s="200">
        <v>24.74</v>
      </c>
      <c r="V6" s="200">
        <v>3.37</v>
      </c>
      <c r="W6" s="200">
        <v>7.53</v>
      </c>
      <c r="X6" s="200">
        <v>23.96</v>
      </c>
      <c r="Y6" s="200">
        <v>0</v>
      </c>
      <c r="Z6">
        <v>0</v>
      </c>
      <c r="AA6" s="200">
        <v>11</v>
      </c>
      <c r="AB6" s="200">
        <v>0</v>
      </c>
      <c r="AC6" s="200">
        <v>0</v>
      </c>
      <c r="AD6" s="200">
        <v>0</v>
      </c>
      <c r="AE6" s="200">
        <v>0</v>
      </c>
      <c r="AF6" s="200">
        <v>0</v>
      </c>
      <c r="AG6" s="200">
        <v>0</v>
      </c>
      <c r="AH6" s="200">
        <v>0</v>
      </c>
      <c r="AI6" s="200">
        <v>56.99</v>
      </c>
      <c r="AJ6" s="200">
        <v>0</v>
      </c>
      <c r="AK6" s="200">
        <v>0</v>
      </c>
      <c r="AL6" s="200">
        <v>0</v>
      </c>
      <c r="AM6" s="200">
        <v>0</v>
      </c>
      <c r="AN6" s="200">
        <v>0</v>
      </c>
      <c r="AO6">
        <v>0</v>
      </c>
      <c r="AP6" s="200">
        <v>19.25</v>
      </c>
      <c r="AQ6" s="200">
        <v>7.7</v>
      </c>
      <c r="AR6" s="200">
        <v>0</v>
      </c>
      <c r="AS6" s="200">
        <v>0</v>
      </c>
      <c r="AT6">
        <v>0</v>
      </c>
      <c r="AU6">
        <v>0</v>
      </c>
      <c r="AV6" s="200">
        <v>0</v>
      </c>
      <c r="AW6" s="200">
        <v>0</v>
      </c>
      <c r="AX6" s="200">
        <v>0</v>
      </c>
      <c r="AY6" s="200">
        <v>0</v>
      </c>
      <c r="AZ6" s="200">
        <v>0</v>
      </c>
      <c r="BA6" s="200">
        <v>0</v>
      </c>
      <c r="BB6" s="200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0">
        <v>0</v>
      </c>
      <c r="C7" s="200">
        <v>0</v>
      </c>
      <c r="D7" s="200">
        <v>0</v>
      </c>
      <c r="E7" s="200">
        <v>0</v>
      </c>
      <c r="F7" s="200">
        <v>0</v>
      </c>
      <c r="G7" s="200">
        <v>0</v>
      </c>
      <c r="H7" s="200">
        <v>0</v>
      </c>
      <c r="I7" s="200">
        <v>0</v>
      </c>
      <c r="J7" s="200">
        <v>0</v>
      </c>
      <c r="K7" s="200">
        <v>4.92</v>
      </c>
      <c r="L7" s="200">
        <v>205.04</v>
      </c>
      <c r="M7" s="200">
        <v>27.17</v>
      </c>
      <c r="N7" s="200">
        <v>34.880000000000003</v>
      </c>
      <c r="O7" s="200">
        <v>0</v>
      </c>
      <c r="P7" s="200">
        <v>37.090000000000003</v>
      </c>
      <c r="Q7" s="200">
        <v>1.77</v>
      </c>
      <c r="R7" s="200">
        <v>6.88</v>
      </c>
      <c r="S7" s="200">
        <v>4.28</v>
      </c>
      <c r="T7" s="200">
        <v>0</v>
      </c>
      <c r="U7" s="200">
        <v>24.74</v>
      </c>
      <c r="V7" s="200">
        <v>3.37</v>
      </c>
      <c r="W7" s="200">
        <v>7.53</v>
      </c>
      <c r="X7" s="200">
        <v>23.96</v>
      </c>
      <c r="Y7" s="200">
        <v>0</v>
      </c>
      <c r="Z7">
        <v>0</v>
      </c>
      <c r="AA7" s="200">
        <v>11</v>
      </c>
      <c r="AB7" s="200">
        <v>0</v>
      </c>
      <c r="AC7" s="200">
        <v>0</v>
      </c>
      <c r="AD7" s="200">
        <v>0</v>
      </c>
      <c r="AE7" s="200">
        <v>0</v>
      </c>
      <c r="AF7" s="200">
        <v>0</v>
      </c>
      <c r="AG7" s="200">
        <v>0</v>
      </c>
      <c r="AH7" s="200">
        <v>0</v>
      </c>
      <c r="AI7" s="200">
        <v>58.25</v>
      </c>
      <c r="AJ7" s="200">
        <v>0</v>
      </c>
      <c r="AK7" s="200">
        <v>0</v>
      </c>
      <c r="AL7" s="200">
        <v>0</v>
      </c>
      <c r="AM7" s="200">
        <v>0</v>
      </c>
      <c r="AN7" s="200">
        <v>0</v>
      </c>
      <c r="AO7">
        <v>0</v>
      </c>
      <c r="AP7" s="200">
        <v>24.04</v>
      </c>
      <c r="AQ7" s="200">
        <v>7.7</v>
      </c>
      <c r="AR7" s="200">
        <v>0</v>
      </c>
      <c r="AS7" s="200">
        <v>0</v>
      </c>
      <c r="AT7">
        <v>0</v>
      </c>
      <c r="AU7">
        <v>0</v>
      </c>
      <c r="AV7" s="200">
        <v>0</v>
      </c>
      <c r="AW7" s="200">
        <v>0</v>
      </c>
      <c r="AX7" s="200">
        <v>0</v>
      </c>
      <c r="AY7" s="200">
        <v>0</v>
      </c>
      <c r="AZ7" s="200">
        <v>0</v>
      </c>
      <c r="BA7" s="200">
        <v>0</v>
      </c>
      <c r="BB7" s="200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0">
        <v>0</v>
      </c>
      <c r="C8" s="200">
        <v>0</v>
      </c>
      <c r="D8" s="200">
        <v>0</v>
      </c>
      <c r="E8" s="200">
        <v>0</v>
      </c>
      <c r="F8" s="200">
        <v>0</v>
      </c>
      <c r="G8" s="200">
        <v>0</v>
      </c>
      <c r="H8" s="200">
        <v>0</v>
      </c>
      <c r="I8" s="200">
        <v>0</v>
      </c>
      <c r="J8" s="200">
        <v>0</v>
      </c>
      <c r="K8" s="200">
        <v>4.92</v>
      </c>
      <c r="L8" s="200">
        <v>205.04</v>
      </c>
      <c r="M8" s="200">
        <v>27.17</v>
      </c>
      <c r="N8" s="200">
        <v>34.880000000000003</v>
      </c>
      <c r="O8" s="200">
        <v>0</v>
      </c>
      <c r="P8" s="200">
        <v>37.090000000000003</v>
      </c>
      <c r="Q8" s="200">
        <v>1.77</v>
      </c>
      <c r="R8" s="200">
        <v>6.88</v>
      </c>
      <c r="S8" s="200">
        <v>4.28</v>
      </c>
      <c r="T8" s="200">
        <v>0</v>
      </c>
      <c r="U8" s="200">
        <v>24.74</v>
      </c>
      <c r="V8" s="200">
        <v>3.37</v>
      </c>
      <c r="W8" s="200">
        <v>7.53</v>
      </c>
      <c r="X8" s="200">
        <v>23.96</v>
      </c>
      <c r="Y8" s="200">
        <v>0</v>
      </c>
      <c r="Z8">
        <v>0</v>
      </c>
      <c r="AA8" s="200">
        <v>11</v>
      </c>
      <c r="AB8" s="200">
        <v>0</v>
      </c>
      <c r="AC8" s="200">
        <v>0</v>
      </c>
      <c r="AD8" s="200">
        <v>0</v>
      </c>
      <c r="AE8" s="200">
        <v>0</v>
      </c>
      <c r="AF8" s="200">
        <v>0</v>
      </c>
      <c r="AG8" s="200">
        <v>0</v>
      </c>
      <c r="AH8" s="200">
        <v>0</v>
      </c>
      <c r="AI8" s="200">
        <v>58.25</v>
      </c>
      <c r="AJ8" s="200">
        <v>0</v>
      </c>
      <c r="AK8" s="200">
        <v>0</v>
      </c>
      <c r="AL8" s="200">
        <v>0</v>
      </c>
      <c r="AM8" s="200">
        <v>0</v>
      </c>
      <c r="AN8" s="200">
        <v>0</v>
      </c>
      <c r="AO8">
        <v>0</v>
      </c>
      <c r="AP8" s="200">
        <v>18.25</v>
      </c>
      <c r="AQ8" s="200">
        <v>7.7</v>
      </c>
      <c r="AR8" s="200">
        <v>0</v>
      </c>
      <c r="AS8" s="200">
        <v>0</v>
      </c>
      <c r="AT8">
        <v>0</v>
      </c>
      <c r="AU8">
        <v>0</v>
      </c>
      <c r="AV8" s="200">
        <v>0</v>
      </c>
      <c r="AW8" s="200">
        <v>0</v>
      </c>
      <c r="AX8" s="200">
        <v>0</v>
      </c>
      <c r="AY8" s="200">
        <v>0</v>
      </c>
      <c r="AZ8" s="200">
        <v>0</v>
      </c>
      <c r="BA8" s="200">
        <v>0</v>
      </c>
      <c r="BB8" s="200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0">
        <v>0</v>
      </c>
      <c r="C9" s="200">
        <v>0</v>
      </c>
      <c r="D9" s="200">
        <v>0</v>
      </c>
      <c r="E9" s="200">
        <v>0</v>
      </c>
      <c r="F9" s="200">
        <v>0</v>
      </c>
      <c r="G9" s="200">
        <v>0</v>
      </c>
      <c r="H9" s="200">
        <v>0</v>
      </c>
      <c r="I9" s="200">
        <v>0</v>
      </c>
      <c r="J9" s="200">
        <v>0</v>
      </c>
      <c r="K9" s="200">
        <v>4.92</v>
      </c>
      <c r="L9" s="200">
        <v>205.04</v>
      </c>
      <c r="M9" s="200">
        <v>27.17</v>
      </c>
      <c r="N9" s="200">
        <v>34.880000000000003</v>
      </c>
      <c r="O9" s="200">
        <v>0</v>
      </c>
      <c r="P9" s="200">
        <v>37.090000000000003</v>
      </c>
      <c r="Q9" s="200">
        <v>1.77</v>
      </c>
      <c r="R9" s="200">
        <v>6.88</v>
      </c>
      <c r="S9" s="200">
        <v>4.28</v>
      </c>
      <c r="T9" s="200">
        <v>0</v>
      </c>
      <c r="U9" s="200">
        <v>24.74</v>
      </c>
      <c r="V9" s="200">
        <v>3.37</v>
      </c>
      <c r="W9" s="200">
        <v>7.53</v>
      </c>
      <c r="X9" s="200">
        <v>23.96</v>
      </c>
      <c r="Y9" s="200">
        <v>0</v>
      </c>
      <c r="Z9">
        <v>0</v>
      </c>
      <c r="AA9" s="200">
        <v>11</v>
      </c>
      <c r="AB9" s="200">
        <v>0</v>
      </c>
      <c r="AC9" s="200">
        <v>0</v>
      </c>
      <c r="AD9" s="200">
        <v>0</v>
      </c>
      <c r="AE9" s="200">
        <v>0</v>
      </c>
      <c r="AF9" s="200">
        <v>0</v>
      </c>
      <c r="AG9" s="200">
        <v>0</v>
      </c>
      <c r="AH9" s="200">
        <v>0</v>
      </c>
      <c r="AI9" s="200">
        <v>58.25</v>
      </c>
      <c r="AJ9" s="200">
        <v>0</v>
      </c>
      <c r="AK9" s="200">
        <v>0</v>
      </c>
      <c r="AL9" s="200">
        <v>0</v>
      </c>
      <c r="AM9" s="200">
        <v>0</v>
      </c>
      <c r="AN9" s="200">
        <v>0</v>
      </c>
      <c r="AO9">
        <v>0</v>
      </c>
      <c r="AP9" s="200">
        <v>18.25</v>
      </c>
      <c r="AQ9" s="200">
        <v>7.7</v>
      </c>
      <c r="AR9" s="200">
        <v>0</v>
      </c>
      <c r="AS9" s="200">
        <v>0</v>
      </c>
      <c r="AT9">
        <v>0</v>
      </c>
      <c r="AU9">
        <v>0</v>
      </c>
      <c r="AV9" s="200">
        <v>0</v>
      </c>
      <c r="AW9" s="200">
        <v>0</v>
      </c>
      <c r="AX9" s="200">
        <v>0</v>
      </c>
      <c r="AY9" s="200">
        <v>0</v>
      </c>
      <c r="AZ9" s="200">
        <v>0</v>
      </c>
      <c r="BA9" s="200">
        <v>0</v>
      </c>
      <c r="BB9" s="200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0">
        <v>0</v>
      </c>
      <c r="C10" s="200">
        <v>0</v>
      </c>
      <c r="D10" s="200">
        <v>0</v>
      </c>
      <c r="E10" s="200">
        <v>0</v>
      </c>
      <c r="F10" s="200">
        <v>0</v>
      </c>
      <c r="G10" s="200">
        <v>0</v>
      </c>
      <c r="H10" s="200">
        <v>0</v>
      </c>
      <c r="I10" s="200">
        <v>0</v>
      </c>
      <c r="J10" s="200">
        <v>0</v>
      </c>
      <c r="K10" s="200">
        <v>4.92</v>
      </c>
      <c r="L10" s="200">
        <v>205.04</v>
      </c>
      <c r="M10" s="200">
        <v>27.17</v>
      </c>
      <c r="N10" s="200">
        <v>34.880000000000003</v>
      </c>
      <c r="O10" s="200">
        <v>0</v>
      </c>
      <c r="P10" s="200">
        <v>37.090000000000003</v>
      </c>
      <c r="Q10" s="200">
        <v>1.77</v>
      </c>
      <c r="R10" s="200">
        <v>6.88</v>
      </c>
      <c r="S10" s="200">
        <v>4.28</v>
      </c>
      <c r="T10" s="200">
        <v>0</v>
      </c>
      <c r="U10" s="200">
        <v>24.74</v>
      </c>
      <c r="V10" s="200">
        <v>3.37</v>
      </c>
      <c r="W10" s="200">
        <v>7.53</v>
      </c>
      <c r="X10" s="200">
        <v>23.96</v>
      </c>
      <c r="Y10" s="200">
        <v>0</v>
      </c>
      <c r="Z10">
        <v>0</v>
      </c>
      <c r="AA10" s="200">
        <v>11</v>
      </c>
      <c r="AB10" s="200">
        <v>0</v>
      </c>
      <c r="AC10" s="200">
        <v>0</v>
      </c>
      <c r="AD10" s="200">
        <v>0</v>
      </c>
      <c r="AE10" s="200">
        <v>0</v>
      </c>
      <c r="AF10" s="200">
        <v>0</v>
      </c>
      <c r="AG10" s="200">
        <v>0</v>
      </c>
      <c r="AH10" s="200">
        <v>0</v>
      </c>
      <c r="AI10" s="200">
        <v>58.25</v>
      </c>
      <c r="AJ10" s="200">
        <v>0</v>
      </c>
      <c r="AK10" s="200">
        <v>0</v>
      </c>
      <c r="AL10" s="200">
        <v>0</v>
      </c>
      <c r="AM10" s="200">
        <v>0</v>
      </c>
      <c r="AN10" s="200">
        <v>0</v>
      </c>
      <c r="AO10">
        <v>0</v>
      </c>
      <c r="AP10" s="200">
        <v>18.25</v>
      </c>
      <c r="AQ10" s="200">
        <v>7.7</v>
      </c>
      <c r="AR10" s="200">
        <v>0</v>
      </c>
      <c r="AS10" s="200">
        <v>0</v>
      </c>
      <c r="AT10">
        <v>0</v>
      </c>
      <c r="AU10">
        <v>0</v>
      </c>
      <c r="AV10" s="200">
        <v>0</v>
      </c>
      <c r="AW10" s="200">
        <v>0</v>
      </c>
      <c r="AX10" s="200">
        <v>0</v>
      </c>
      <c r="AY10" s="200">
        <v>0</v>
      </c>
      <c r="AZ10" s="200">
        <v>0</v>
      </c>
      <c r="BA10" s="200">
        <v>0</v>
      </c>
      <c r="BB10" s="20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0">
        <v>0</v>
      </c>
      <c r="C11" s="200">
        <v>0</v>
      </c>
      <c r="D11" s="200">
        <v>0</v>
      </c>
      <c r="E11" s="200">
        <v>0</v>
      </c>
      <c r="F11" s="200">
        <v>0</v>
      </c>
      <c r="G11" s="200">
        <v>0</v>
      </c>
      <c r="H11" s="200">
        <v>0</v>
      </c>
      <c r="I11" s="200">
        <v>0</v>
      </c>
      <c r="J11" s="200">
        <v>0</v>
      </c>
      <c r="K11" s="200">
        <v>4.92</v>
      </c>
      <c r="L11" s="200">
        <v>205.04</v>
      </c>
      <c r="M11" s="200">
        <v>27.17</v>
      </c>
      <c r="N11" s="200">
        <v>34.880000000000003</v>
      </c>
      <c r="O11" s="200">
        <v>0</v>
      </c>
      <c r="P11" s="200">
        <v>37.090000000000003</v>
      </c>
      <c r="Q11" s="200">
        <v>1.77</v>
      </c>
      <c r="R11" s="200">
        <v>6.88</v>
      </c>
      <c r="S11" s="200">
        <v>4.28</v>
      </c>
      <c r="T11" s="200">
        <v>0</v>
      </c>
      <c r="U11" s="200">
        <v>24.74</v>
      </c>
      <c r="V11" s="200">
        <v>3.37</v>
      </c>
      <c r="W11" s="200">
        <v>7.53</v>
      </c>
      <c r="X11" s="200">
        <v>23.96</v>
      </c>
      <c r="Y11" s="200">
        <v>0</v>
      </c>
      <c r="Z11">
        <v>0</v>
      </c>
      <c r="AA11" s="200">
        <v>11</v>
      </c>
      <c r="AB11" s="200">
        <v>0</v>
      </c>
      <c r="AC11" s="200">
        <v>0</v>
      </c>
      <c r="AD11" s="200">
        <v>0</v>
      </c>
      <c r="AE11" s="200">
        <v>0</v>
      </c>
      <c r="AF11" s="200">
        <v>0</v>
      </c>
      <c r="AG11" s="200">
        <v>0</v>
      </c>
      <c r="AH11" s="200">
        <v>0</v>
      </c>
      <c r="AI11" s="200">
        <v>58.25</v>
      </c>
      <c r="AJ11" s="200">
        <v>0</v>
      </c>
      <c r="AK11" s="200">
        <v>0</v>
      </c>
      <c r="AL11" s="200">
        <v>0</v>
      </c>
      <c r="AM11" s="200">
        <v>0</v>
      </c>
      <c r="AN11" s="200">
        <v>0</v>
      </c>
      <c r="AO11">
        <v>0</v>
      </c>
      <c r="AP11" s="200">
        <v>18.25</v>
      </c>
      <c r="AQ11" s="200">
        <v>7.7</v>
      </c>
      <c r="AR11" s="200">
        <v>0</v>
      </c>
      <c r="AS11" s="200">
        <v>0</v>
      </c>
      <c r="AT11">
        <v>0</v>
      </c>
      <c r="AU11">
        <v>0</v>
      </c>
      <c r="AV11" s="200">
        <v>0</v>
      </c>
      <c r="AW11" s="200">
        <v>0</v>
      </c>
      <c r="AX11" s="200">
        <v>0</v>
      </c>
      <c r="AY11" s="200">
        <v>0</v>
      </c>
      <c r="AZ11" s="200">
        <v>0</v>
      </c>
      <c r="BA11" s="200">
        <v>0</v>
      </c>
      <c r="BB11" s="200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0">
        <v>0</v>
      </c>
      <c r="C12" s="200">
        <v>0</v>
      </c>
      <c r="D12" s="200">
        <v>0</v>
      </c>
      <c r="E12" s="200">
        <v>0</v>
      </c>
      <c r="F12" s="200">
        <v>0</v>
      </c>
      <c r="G12" s="200">
        <v>0</v>
      </c>
      <c r="H12" s="200">
        <v>0</v>
      </c>
      <c r="I12" s="200">
        <v>0</v>
      </c>
      <c r="J12" s="200">
        <v>0</v>
      </c>
      <c r="K12" s="200">
        <v>4.92</v>
      </c>
      <c r="L12" s="200">
        <v>205.04</v>
      </c>
      <c r="M12" s="200">
        <v>27.17</v>
      </c>
      <c r="N12" s="200">
        <v>34.880000000000003</v>
      </c>
      <c r="O12" s="200">
        <v>0</v>
      </c>
      <c r="P12" s="200">
        <v>37.090000000000003</v>
      </c>
      <c r="Q12" s="200">
        <v>1.77</v>
      </c>
      <c r="R12" s="200">
        <v>6.88</v>
      </c>
      <c r="S12" s="200">
        <v>4.28</v>
      </c>
      <c r="T12" s="200">
        <v>0</v>
      </c>
      <c r="U12" s="200">
        <v>24.74</v>
      </c>
      <c r="V12" s="200">
        <v>3.37</v>
      </c>
      <c r="W12" s="200">
        <v>7.53</v>
      </c>
      <c r="X12" s="200">
        <v>23.96</v>
      </c>
      <c r="Y12" s="200">
        <v>0</v>
      </c>
      <c r="Z12">
        <v>0</v>
      </c>
      <c r="AA12" s="200">
        <v>11.24</v>
      </c>
      <c r="AB12" s="200">
        <v>0</v>
      </c>
      <c r="AC12" s="200">
        <v>0</v>
      </c>
      <c r="AD12" s="200">
        <v>0</v>
      </c>
      <c r="AE12" s="200">
        <v>0</v>
      </c>
      <c r="AF12" s="200">
        <v>0</v>
      </c>
      <c r="AG12" s="200">
        <v>0</v>
      </c>
      <c r="AH12" s="200">
        <v>0</v>
      </c>
      <c r="AI12" s="200">
        <v>58.25</v>
      </c>
      <c r="AJ12" s="200">
        <v>0</v>
      </c>
      <c r="AK12" s="200">
        <v>0</v>
      </c>
      <c r="AL12" s="200">
        <v>0</v>
      </c>
      <c r="AM12" s="200">
        <v>0</v>
      </c>
      <c r="AN12" s="200">
        <v>0</v>
      </c>
      <c r="AO12">
        <v>0</v>
      </c>
      <c r="AP12" s="200">
        <v>18.25</v>
      </c>
      <c r="AQ12" s="200">
        <v>7.7</v>
      </c>
      <c r="AR12" s="200">
        <v>0</v>
      </c>
      <c r="AS12" s="200">
        <v>0</v>
      </c>
      <c r="AT12">
        <v>0</v>
      </c>
      <c r="AU12">
        <v>0</v>
      </c>
      <c r="AV12" s="200">
        <v>0</v>
      </c>
      <c r="AW12" s="200">
        <v>0</v>
      </c>
      <c r="AX12" s="200">
        <v>0</v>
      </c>
      <c r="AY12" s="200">
        <v>0</v>
      </c>
      <c r="AZ12" s="200">
        <v>0</v>
      </c>
      <c r="BA12" s="200">
        <v>0</v>
      </c>
      <c r="BB12" s="200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0">
        <v>0</v>
      </c>
      <c r="C13" s="200">
        <v>0</v>
      </c>
      <c r="D13" s="200">
        <v>0</v>
      </c>
      <c r="E13" s="200">
        <v>0</v>
      </c>
      <c r="F13" s="200">
        <v>0</v>
      </c>
      <c r="G13" s="200">
        <v>0</v>
      </c>
      <c r="H13" s="200">
        <v>0</v>
      </c>
      <c r="I13" s="200">
        <v>0</v>
      </c>
      <c r="J13" s="200">
        <v>0</v>
      </c>
      <c r="K13" s="200">
        <v>4.92</v>
      </c>
      <c r="L13" s="200">
        <v>205.04</v>
      </c>
      <c r="M13" s="200">
        <v>27.17</v>
      </c>
      <c r="N13" s="200">
        <v>34.880000000000003</v>
      </c>
      <c r="O13" s="200">
        <v>0</v>
      </c>
      <c r="P13" s="200">
        <v>37.090000000000003</v>
      </c>
      <c r="Q13" s="200">
        <v>1.77</v>
      </c>
      <c r="R13" s="200">
        <v>6.88</v>
      </c>
      <c r="S13" s="200">
        <v>4.28</v>
      </c>
      <c r="T13" s="200">
        <v>0</v>
      </c>
      <c r="U13" s="200">
        <v>24.74</v>
      </c>
      <c r="V13" s="200">
        <v>3.37</v>
      </c>
      <c r="W13" s="200">
        <v>7.53</v>
      </c>
      <c r="X13" s="200">
        <v>23.96</v>
      </c>
      <c r="Y13" s="200">
        <v>0</v>
      </c>
      <c r="Z13">
        <v>0</v>
      </c>
      <c r="AA13" s="200">
        <v>11.24</v>
      </c>
      <c r="AB13" s="200">
        <v>0</v>
      </c>
      <c r="AC13" s="200">
        <v>0</v>
      </c>
      <c r="AD13" s="200">
        <v>0</v>
      </c>
      <c r="AE13" s="200">
        <v>0</v>
      </c>
      <c r="AF13" s="200">
        <v>0</v>
      </c>
      <c r="AG13" s="200">
        <v>0</v>
      </c>
      <c r="AH13" s="200">
        <v>0</v>
      </c>
      <c r="AI13" s="200">
        <v>56.2</v>
      </c>
      <c r="AJ13" s="200">
        <v>0</v>
      </c>
      <c r="AK13" s="200">
        <v>0</v>
      </c>
      <c r="AL13" s="200">
        <v>0</v>
      </c>
      <c r="AM13" s="200">
        <v>0</v>
      </c>
      <c r="AN13" s="200">
        <v>0</v>
      </c>
      <c r="AO13">
        <v>0</v>
      </c>
      <c r="AP13" s="200">
        <v>18.25</v>
      </c>
      <c r="AQ13" s="200">
        <v>7.7</v>
      </c>
      <c r="AR13" s="200">
        <v>0</v>
      </c>
      <c r="AS13" s="200">
        <v>0</v>
      </c>
      <c r="AT13">
        <v>0</v>
      </c>
      <c r="AU13">
        <v>0</v>
      </c>
      <c r="AV13" s="200">
        <v>0</v>
      </c>
      <c r="AW13" s="200">
        <v>0</v>
      </c>
      <c r="AX13" s="200">
        <v>0</v>
      </c>
      <c r="AY13" s="200">
        <v>0</v>
      </c>
      <c r="AZ13" s="200">
        <v>0</v>
      </c>
      <c r="BA13" s="200">
        <v>0</v>
      </c>
      <c r="BB13" s="200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0">
        <v>0</v>
      </c>
      <c r="C14" s="200">
        <v>0</v>
      </c>
      <c r="D14" s="200">
        <v>0</v>
      </c>
      <c r="E14" s="200">
        <v>0</v>
      </c>
      <c r="F14" s="200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4.92</v>
      </c>
      <c r="L14" s="200">
        <v>205.04</v>
      </c>
      <c r="M14" s="200">
        <v>27.17</v>
      </c>
      <c r="N14" s="200">
        <v>34.880000000000003</v>
      </c>
      <c r="O14" s="200">
        <v>0</v>
      </c>
      <c r="P14" s="200">
        <v>37.090000000000003</v>
      </c>
      <c r="Q14" s="200">
        <v>1.77</v>
      </c>
      <c r="R14" s="200">
        <v>6.88</v>
      </c>
      <c r="S14" s="200">
        <v>4.28</v>
      </c>
      <c r="T14" s="200">
        <v>0</v>
      </c>
      <c r="U14" s="200">
        <v>24.74</v>
      </c>
      <c r="V14" s="200">
        <v>3.37</v>
      </c>
      <c r="W14" s="200">
        <v>7.53</v>
      </c>
      <c r="X14" s="200">
        <v>23.96</v>
      </c>
      <c r="Y14" s="200">
        <v>0</v>
      </c>
      <c r="Z14">
        <v>0</v>
      </c>
      <c r="AA14" s="200">
        <v>11.24</v>
      </c>
      <c r="AB14" s="200">
        <v>0</v>
      </c>
      <c r="AC14" s="200">
        <v>0</v>
      </c>
      <c r="AD14" s="200">
        <v>0</v>
      </c>
      <c r="AE14" s="200">
        <v>0</v>
      </c>
      <c r="AF14" s="200">
        <v>0</v>
      </c>
      <c r="AG14" s="200">
        <v>0</v>
      </c>
      <c r="AH14" s="200">
        <v>0</v>
      </c>
      <c r="AI14" s="200">
        <v>56.2</v>
      </c>
      <c r="AJ14" s="200">
        <v>0</v>
      </c>
      <c r="AK14" s="200">
        <v>0</v>
      </c>
      <c r="AL14" s="200">
        <v>0</v>
      </c>
      <c r="AM14" s="200">
        <v>0</v>
      </c>
      <c r="AN14" s="200">
        <v>0</v>
      </c>
      <c r="AO14">
        <v>0</v>
      </c>
      <c r="AP14" s="200">
        <v>18.25</v>
      </c>
      <c r="AQ14" s="200">
        <v>7.7</v>
      </c>
      <c r="AR14" s="200">
        <v>0</v>
      </c>
      <c r="AS14" s="200">
        <v>0</v>
      </c>
      <c r="AT14">
        <v>0</v>
      </c>
      <c r="AU14">
        <v>0</v>
      </c>
      <c r="AV14" s="200">
        <v>0</v>
      </c>
      <c r="AW14" s="200">
        <v>0</v>
      </c>
      <c r="AX14" s="200">
        <v>0</v>
      </c>
      <c r="AY14" s="200">
        <v>0</v>
      </c>
      <c r="AZ14" s="200">
        <v>0</v>
      </c>
      <c r="BA14" s="200">
        <v>0</v>
      </c>
      <c r="BB14" s="200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0">
        <v>0</v>
      </c>
      <c r="C15" s="200">
        <v>0</v>
      </c>
      <c r="D15" s="200">
        <v>0</v>
      </c>
      <c r="E15" s="200">
        <v>0</v>
      </c>
      <c r="F15" s="200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4.92</v>
      </c>
      <c r="L15" s="200">
        <v>205.04</v>
      </c>
      <c r="M15" s="200">
        <v>27.17</v>
      </c>
      <c r="N15" s="200">
        <v>34.880000000000003</v>
      </c>
      <c r="O15" s="200">
        <v>0</v>
      </c>
      <c r="P15" s="200">
        <v>37.090000000000003</v>
      </c>
      <c r="Q15" s="200">
        <v>1.77</v>
      </c>
      <c r="R15" s="200">
        <v>6.88</v>
      </c>
      <c r="S15" s="200">
        <v>4.28</v>
      </c>
      <c r="T15" s="200">
        <v>0</v>
      </c>
      <c r="U15" s="200">
        <v>24.74</v>
      </c>
      <c r="V15" s="200">
        <v>3.37</v>
      </c>
      <c r="W15" s="200">
        <v>7.53</v>
      </c>
      <c r="X15" s="200">
        <v>23.96</v>
      </c>
      <c r="Y15" s="200">
        <v>0</v>
      </c>
      <c r="Z15">
        <v>0</v>
      </c>
      <c r="AA15" s="200">
        <v>11.24</v>
      </c>
      <c r="AB15" s="200">
        <v>0</v>
      </c>
      <c r="AC15" s="200">
        <v>0</v>
      </c>
      <c r="AD15" s="200">
        <v>0</v>
      </c>
      <c r="AE15" s="200">
        <v>0</v>
      </c>
      <c r="AF15" s="200">
        <v>0</v>
      </c>
      <c r="AG15" s="200">
        <v>0</v>
      </c>
      <c r="AH15" s="200">
        <v>0</v>
      </c>
      <c r="AI15" s="200">
        <v>56.2</v>
      </c>
      <c r="AJ15" s="200">
        <v>0</v>
      </c>
      <c r="AK15" s="200">
        <v>0</v>
      </c>
      <c r="AL15" s="200">
        <v>0</v>
      </c>
      <c r="AM15" s="200">
        <v>0</v>
      </c>
      <c r="AN15" s="200">
        <v>0</v>
      </c>
      <c r="AO15">
        <v>0</v>
      </c>
      <c r="AP15" s="200">
        <v>18.25</v>
      </c>
      <c r="AQ15" s="200">
        <v>7.7</v>
      </c>
      <c r="AR15" s="200">
        <v>0</v>
      </c>
      <c r="AS15" s="200">
        <v>0</v>
      </c>
      <c r="AT15">
        <v>0</v>
      </c>
      <c r="AU15">
        <v>0</v>
      </c>
      <c r="AV15" s="200">
        <v>0</v>
      </c>
      <c r="AW15" s="200">
        <v>0</v>
      </c>
      <c r="AX15" s="200">
        <v>0</v>
      </c>
      <c r="AY15" s="200">
        <v>0</v>
      </c>
      <c r="AZ15" s="200">
        <v>0</v>
      </c>
      <c r="BA15" s="200">
        <v>0</v>
      </c>
      <c r="BB15" s="200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0">
        <v>0</v>
      </c>
      <c r="C16" s="200">
        <v>0</v>
      </c>
      <c r="D16" s="200">
        <v>0</v>
      </c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4.92</v>
      </c>
      <c r="L16" s="200">
        <v>205.04</v>
      </c>
      <c r="M16" s="200">
        <v>27.17</v>
      </c>
      <c r="N16" s="200">
        <v>34.880000000000003</v>
      </c>
      <c r="O16" s="200">
        <v>0</v>
      </c>
      <c r="P16" s="200">
        <v>37.090000000000003</v>
      </c>
      <c r="Q16" s="200">
        <v>1.77</v>
      </c>
      <c r="R16" s="200">
        <v>6.88</v>
      </c>
      <c r="S16" s="200">
        <v>4.28</v>
      </c>
      <c r="T16" s="200">
        <v>0</v>
      </c>
      <c r="U16" s="200">
        <v>24.74</v>
      </c>
      <c r="V16" s="200">
        <v>3.37</v>
      </c>
      <c r="W16" s="200">
        <v>7.53</v>
      </c>
      <c r="X16" s="200">
        <v>23.96</v>
      </c>
      <c r="Y16" s="200">
        <v>0</v>
      </c>
      <c r="Z16">
        <v>0</v>
      </c>
      <c r="AA16" s="200">
        <v>11.24</v>
      </c>
      <c r="AB16" s="200">
        <v>0</v>
      </c>
      <c r="AC16" s="200">
        <v>0</v>
      </c>
      <c r="AD16" s="200">
        <v>0</v>
      </c>
      <c r="AE16" s="200">
        <v>0</v>
      </c>
      <c r="AF16" s="200">
        <v>0</v>
      </c>
      <c r="AG16" s="200">
        <v>0</v>
      </c>
      <c r="AH16" s="200">
        <v>0</v>
      </c>
      <c r="AI16" s="200">
        <v>56.2</v>
      </c>
      <c r="AJ16" s="200">
        <v>0</v>
      </c>
      <c r="AK16" s="200">
        <v>0</v>
      </c>
      <c r="AL16" s="200">
        <v>0</v>
      </c>
      <c r="AM16" s="200">
        <v>0</v>
      </c>
      <c r="AN16" s="200">
        <v>0</v>
      </c>
      <c r="AO16">
        <v>0</v>
      </c>
      <c r="AP16" s="200">
        <v>18.25</v>
      </c>
      <c r="AQ16" s="200">
        <v>7.7</v>
      </c>
      <c r="AR16" s="200">
        <v>0</v>
      </c>
      <c r="AS16" s="200">
        <v>0</v>
      </c>
      <c r="AT16">
        <v>0</v>
      </c>
      <c r="AU16">
        <v>0</v>
      </c>
      <c r="AV16" s="200">
        <v>0</v>
      </c>
      <c r="AW16" s="200">
        <v>0</v>
      </c>
      <c r="AX16" s="200">
        <v>0</v>
      </c>
      <c r="AY16" s="200">
        <v>0</v>
      </c>
      <c r="AZ16" s="200">
        <v>0</v>
      </c>
      <c r="BA16" s="200">
        <v>0</v>
      </c>
      <c r="BB16" s="200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0">
        <v>0</v>
      </c>
      <c r="C17" s="200">
        <v>0</v>
      </c>
      <c r="D17" s="200">
        <v>0</v>
      </c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4.92</v>
      </c>
      <c r="L17" s="200">
        <v>205.04</v>
      </c>
      <c r="M17" s="200">
        <v>27.17</v>
      </c>
      <c r="N17" s="200">
        <v>34.880000000000003</v>
      </c>
      <c r="O17" s="200">
        <v>0</v>
      </c>
      <c r="P17" s="200">
        <v>37.090000000000003</v>
      </c>
      <c r="Q17" s="200">
        <v>1.77</v>
      </c>
      <c r="R17" s="200">
        <v>6.88</v>
      </c>
      <c r="S17" s="200">
        <v>4.28</v>
      </c>
      <c r="T17" s="200">
        <v>0</v>
      </c>
      <c r="U17" s="200">
        <v>24.74</v>
      </c>
      <c r="V17" s="200">
        <v>3.37</v>
      </c>
      <c r="W17" s="200">
        <v>7.53</v>
      </c>
      <c r="X17" s="200">
        <v>23.96</v>
      </c>
      <c r="Y17" s="200">
        <v>0</v>
      </c>
      <c r="Z17">
        <v>0</v>
      </c>
      <c r="AA17" s="200">
        <v>11.24</v>
      </c>
      <c r="AB17" s="200">
        <v>0</v>
      </c>
      <c r="AC17" s="200">
        <v>0</v>
      </c>
      <c r="AD17" s="200">
        <v>0</v>
      </c>
      <c r="AE17" s="200">
        <v>0</v>
      </c>
      <c r="AF17" s="200">
        <v>0</v>
      </c>
      <c r="AG17" s="200">
        <v>0</v>
      </c>
      <c r="AH17" s="200">
        <v>0</v>
      </c>
      <c r="AI17" s="200">
        <v>56.2</v>
      </c>
      <c r="AJ17" s="200">
        <v>0</v>
      </c>
      <c r="AK17" s="200">
        <v>0</v>
      </c>
      <c r="AL17" s="200">
        <v>0</v>
      </c>
      <c r="AM17" s="200">
        <v>0</v>
      </c>
      <c r="AN17" s="200">
        <v>0</v>
      </c>
      <c r="AO17">
        <v>0</v>
      </c>
      <c r="AP17" s="200">
        <v>18.25</v>
      </c>
      <c r="AQ17" s="200">
        <v>7.7</v>
      </c>
      <c r="AR17" s="200">
        <v>0</v>
      </c>
      <c r="AS17" s="200">
        <v>0</v>
      </c>
      <c r="AT17">
        <v>0</v>
      </c>
      <c r="AU17">
        <v>0</v>
      </c>
      <c r="AV17" s="200">
        <v>0</v>
      </c>
      <c r="AW17" s="200">
        <v>0</v>
      </c>
      <c r="AX17" s="200">
        <v>0</v>
      </c>
      <c r="AY17" s="200">
        <v>0</v>
      </c>
      <c r="AZ17" s="200">
        <v>0</v>
      </c>
      <c r="BA17" s="200">
        <v>0</v>
      </c>
      <c r="BB17" s="200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0">
        <v>0</v>
      </c>
      <c r="C18" s="200">
        <v>0</v>
      </c>
      <c r="D18" s="200">
        <v>0</v>
      </c>
      <c r="E18" s="200">
        <v>0</v>
      </c>
      <c r="F18" s="200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4.92</v>
      </c>
      <c r="L18" s="200">
        <v>205.04</v>
      </c>
      <c r="M18" s="200">
        <v>27.17</v>
      </c>
      <c r="N18" s="200">
        <v>34.880000000000003</v>
      </c>
      <c r="O18" s="200">
        <v>0</v>
      </c>
      <c r="P18" s="200">
        <v>37.090000000000003</v>
      </c>
      <c r="Q18" s="200">
        <v>1.77</v>
      </c>
      <c r="R18" s="200">
        <v>6.88</v>
      </c>
      <c r="S18" s="200">
        <v>4.28</v>
      </c>
      <c r="T18" s="200">
        <v>0</v>
      </c>
      <c r="U18" s="200">
        <v>24.74</v>
      </c>
      <c r="V18" s="200">
        <v>3.37</v>
      </c>
      <c r="W18" s="200">
        <v>7.53</v>
      </c>
      <c r="X18" s="200">
        <v>23.96</v>
      </c>
      <c r="Y18" s="200">
        <v>0</v>
      </c>
      <c r="Z18">
        <v>0</v>
      </c>
      <c r="AA18" s="200">
        <v>11.24</v>
      </c>
      <c r="AB18" s="200">
        <v>0</v>
      </c>
      <c r="AC18" s="200">
        <v>0</v>
      </c>
      <c r="AD18" s="200">
        <v>0</v>
      </c>
      <c r="AE18" s="200">
        <v>0</v>
      </c>
      <c r="AF18" s="200">
        <v>0</v>
      </c>
      <c r="AG18" s="200">
        <v>0</v>
      </c>
      <c r="AH18" s="200">
        <v>0</v>
      </c>
      <c r="AI18" s="200">
        <v>56.2</v>
      </c>
      <c r="AJ18" s="200">
        <v>0</v>
      </c>
      <c r="AK18" s="200">
        <v>0</v>
      </c>
      <c r="AL18" s="200">
        <v>0</v>
      </c>
      <c r="AM18" s="200">
        <v>0</v>
      </c>
      <c r="AN18" s="200">
        <v>0</v>
      </c>
      <c r="AO18">
        <v>0</v>
      </c>
      <c r="AP18" s="200">
        <v>18.25</v>
      </c>
      <c r="AQ18" s="200">
        <v>7.7</v>
      </c>
      <c r="AR18" s="200">
        <v>0</v>
      </c>
      <c r="AS18" s="200">
        <v>0</v>
      </c>
      <c r="AT18">
        <v>0</v>
      </c>
      <c r="AU18">
        <v>0</v>
      </c>
      <c r="AV18" s="200">
        <v>0</v>
      </c>
      <c r="AW18" s="200">
        <v>0</v>
      </c>
      <c r="AX18" s="200">
        <v>0</v>
      </c>
      <c r="AY18" s="200">
        <v>0</v>
      </c>
      <c r="AZ18" s="200">
        <v>0</v>
      </c>
      <c r="BA18" s="200">
        <v>0</v>
      </c>
      <c r="BB18" s="200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0">
        <v>0</v>
      </c>
      <c r="C19" s="200">
        <v>0</v>
      </c>
      <c r="D19" s="200">
        <v>0</v>
      </c>
      <c r="E19" s="200">
        <v>0</v>
      </c>
      <c r="F19" s="200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4.92</v>
      </c>
      <c r="L19" s="200">
        <v>205.04</v>
      </c>
      <c r="M19" s="200">
        <v>27.17</v>
      </c>
      <c r="N19" s="200">
        <v>34.880000000000003</v>
      </c>
      <c r="O19" s="200">
        <v>0</v>
      </c>
      <c r="P19" s="200">
        <v>37.090000000000003</v>
      </c>
      <c r="Q19" s="200">
        <v>1.77</v>
      </c>
      <c r="R19" s="200">
        <v>6.88</v>
      </c>
      <c r="S19" s="200">
        <v>4.28</v>
      </c>
      <c r="T19" s="200">
        <v>0</v>
      </c>
      <c r="U19" s="200">
        <v>24.74</v>
      </c>
      <c r="V19" s="200">
        <v>3.37</v>
      </c>
      <c r="W19" s="200">
        <v>7.53</v>
      </c>
      <c r="X19" s="200">
        <v>23.96</v>
      </c>
      <c r="Y19" s="200">
        <v>0</v>
      </c>
      <c r="Z19">
        <v>0</v>
      </c>
      <c r="AA19" s="200">
        <v>11.24</v>
      </c>
      <c r="AB19" s="200">
        <v>0</v>
      </c>
      <c r="AC19" s="200">
        <v>0</v>
      </c>
      <c r="AD19" s="200">
        <v>0</v>
      </c>
      <c r="AE19" s="200">
        <v>0</v>
      </c>
      <c r="AF19" s="200">
        <v>0</v>
      </c>
      <c r="AG19" s="200">
        <v>0</v>
      </c>
      <c r="AH19" s="200">
        <v>0</v>
      </c>
      <c r="AI19" s="200">
        <v>56.2</v>
      </c>
      <c r="AJ19" s="200">
        <v>0</v>
      </c>
      <c r="AK19" s="200">
        <v>0</v>
      </c>
      <c r="AL19" s="200">
        <v>0</v>
      </c>
      <c r="AM19" s="200">
        <v>0</v>
      </c>
      <c r="AN19" s="200">
        <v>0</v>
      </c>
      <c r="AO19">
        <v>0</v>
      </c>
      <c r="AP19" s="200">
        <v>18.25</v>
      </c>
      <c r="AQ19" s="200">
        <v>7.7</v>
      </c>
      <c r="AR19" s="200">
        <v>0</v>
      </c>
      <c r="AS19" s="200">
        <v>0</v>
      </c>
      <c r="AT19">
        <v>0</v>
      </c>
      <c r="AU19">
        <v>0</v>
      </c>
      <c r="AV19" s="200">
        <v>0</v>
      </c>
      <c r="AW19" s="200">
        <v>0</v>
      </c>
      <c r="AX19" s="200">
        <v>0</v>
      </c>
      <c r="AY19" s="200">
        <v>0</v>
      </c>
      <c r="AZ19" s="200">
        <v>0</v>
      </c>
      <c r="BA19" s="200">
        <v>0</v>
      </c>
      <c r="BB19" s="200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0">
        <v>0</v>
      </c>
      <c r="C20" s="200">
        <v>0</v>
      </c>
      <c r="D20" s="200">
        <v>0</v>
      </c>
      <c r="E20" s="200">
        <v>0</v>
      </c>
      <c r="F20" s="200">
        <v>0</v>
      </c>
      <c r="G20" s="200">
        <v>0</v>
      </c>
      <c r="H20" s="200">
        <v>0</v>
      </c>
      <c r="I20" s="200">
        <v>0</v>
      </c>
      <c r="J20" s="200">
        <v>0</v>
      </c>
      <c r="K20" s="200">
        <v>4.92</v>
      </c>
      <c r="L20" s="200">
        <v>205.04</v>
      </c>
      <c r="M20" s="200">
        <v>27.17</v>
      </c>
      <c r="N20" s="200">
        <v>34.880000000000003</v>
      </c>
      <c r="O20" s="200">
        <v>0</v>
      </c>
      <c r="P20" s="200">
        <v>37.090000000000003</v>
      </c>
      <c r="Q20" s="200">
        <v>1.77</v>
      </c>
      <c r="R20" s="200">
        <v>6.88</v>
      </c>
      <c r="S20" s="200">
        <v>4.28</v>
      </c>
      <c r="T20" s="200">
        <v>0</v>
      </c>
      <c r="U20" s="200">
        <v>24.74</v>
      </c>
      <c r="V20" s="200">
        <v>3.37</v>
      </c>
      <c r="W20" s="200">
        <v>7.53</v>
      </c>
      <c r="X20" s="200">
        <v>23.96</v>
      </c>
      <c r="Y20" s="200">
        <v>0</v>
      </c>
      <c r="Z20">
        <v>0</v>
      </c>
      <c r="AA20" s="200">
        <v>11.24</v>
      </c>
      <c r="AB20" s="200">
        <v>0</v>
      </c>
      <c r="AC20" s="200">
        <v>0</v>
      </c>
      <c r="AD20" s="200">
        <v>0</v>
      </c>
      <c r="AE20" s="200">
        <v>0</v>
      </c>
      <c r="AF20" s="200">
        <v>0</v>
      </c>
      <c r="AG20" s="200">
        <v>0</v>
      </c>
      <c r="AH20" s="200">
        <v>0</v>
      </c>
      <c r="AI20" s="200">
        <v>56.2</v>
      </c>
      <c r="AJ20" s="200">
        <v>0</v>
      </c>
      <c r="AK20" s="200">
        <v>0</v>
      </c>
      <c r="AL20" s="200">
        <v>0</v>
      </c>
      <c r="AM20" s="200">
        <v>0</v>
      </c>
      <c r="AN20" s="200">
        <v>0</v>
      </c>
      <c r="AO20">
        <v>0</v>
      </c>
      <c r="AP20" s="200">
        <v>18.25</v>
      </c>
      <c r="AQ20" s="200">
        <v>7.7</v>
      </c>
      <c r="AR20" s="200">
        <v>0</v>
      </c>
      <c r="AS20" s="200">
        <v>0</v>
      </c>
      <c r="AT20">
        <v>0</v>
      </c>
      <c r="AU20">
        <v>0</v>
      </c>
      <c r="AV20" s="200">
        <v>0</v>
      </c>
      <c r="AW20" s="200">
        <v>0</v>
      </c>
      <c r="AX20" s="200">
        <v>0</v>
      </c>
      <c r="AY20" s="200">
        <v>0</v>
      </c>
      <c r="AZ20" s="200">
        <v>0</v>
      </c>
      <c r="BA20" s="200">
        <v>0</v>
      </c>
      <c r="BB20" s="20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0">
        <v>0</v>
      </c>
      <c r="C21" s="200">
        <v>0</v>
      </c>
      <c r="D21" s="200">
        <v>0</v>
      </c>
      <c r="E21" s="200">
        <v>0</v>
      </c>
      <c r="F21" s="200">
        <v>0</v>
      </c>
      <c r="G21" s="200">
        <v>0</v>
      </c>
      <c r="H21" s="200">
        <v>0</v>
      </c>
      <c r="I21" s="200">
        <v>0</v>
      </c>
      <c r="J21" s="200">
        <v>0</v>
      </c>
      <c r="K21" s="200">
        <v>4.92</v>
      </c>
      <c r="L21" s="200">
        <v>205.04</v>
      </c>
      <c r="M21" s="200">
        <v>27.17</v>
      </c>
      <c r="N21" s="200">
        <v>34.880000000000003</v>
      </c>
      <c r="O21" s="200">
        <v>0</v>
      </c>
      <c r="P21" s="200">
        <v>37.090000000000003</v>
      </c>
      <c r="Q21" s="200">
        <v>1.77</v>
      </c>
      <c r="R21" s="200">
        <v>6.88</v>
      </c>
      <c r="S21" s="200">
        <v>4.28</v>
      </c>
      <c r="T21" s="200">
        <v>0</v>
      </c>
      <c r="U21" s="200">
        <v>24.74</v>
      </c>
      <c r="V21" s="200">
        <v>3.37</v>
      </c>
      <c r="W21" s="200">
        <v>7.53</v>
      </c>
      <c r="X21" s="200">
        <v>23.96</v>
      </c>
      <c r="Y21" s="200">
        <v>0</v>
      </c>
      <c r="Z21">
        <v>0</v>
      </c>
      <c r="AA21" s="200">
        <v>11.24</v>
      </c>
      <c r="AB21" s="200">
        <v>0</v>
      </c>
      <c r="AC21" s="200">
        <v>0</v>
      </c>
      <c r="AD21" s="200">
        <v>0</v>
      </c>
      <c r="AE21" s="200">
        <v>0</v>
      </c>
      <c r="AF21" s="200">
        <v>0</v>
      </c>
      <c r="AG21" s="200">
        <v>0</v>
      </c>
      <c r="AH21" s="200">
        <v>0</v>
      </c>
      <c r="AI21" s="200">
        <v>56.2</v>
      </c>
      <c r="AJ21" s="200">
        <v>0</v>
      </c>
      <c r="AK21" s="200">
        <v>0</v>
      </c>
      <c r="AL21" s="200">
        <v>0</v>
      </c>
      <c r="AM21" s="200">
        <v>0</v>
      </c>
      <c r="AN21" s="200">
        <v>0</v>
      </c>
      <c r="AO21">
        <v>0</v>
      </c>
      <c r="AP21" s="200">
        <v>18.25</v>
      </c>
      <c r="AQ21" s="200">
        <v>7.7</v>
      </c>
      <c r="AR21" s="200">
        <v>0</v>
      </c>
      <c r="AS21" s="200">
        <v>0</v>
      </c>
      <c r="AT21">
        <v>0</v>
      </c>
      <c r="AU21">
        <v>0</v>
      </c>
      <c r="AV21" s="200">
        <v>0</v>
      </c>
      <c r="AW21" s="200">
        <v>0</v>
      </c>
      <c r="AX21" s="200">
        <v>0</v>
      </c>
      <c r="AY21" s="200">
        <v>0</v>
      </c>
      <c r="AZ21" s="200">
        <v>0</v>
      </c>
      <c r="BA21" s="200">
        <v>0</v>
      </c>
      <c r="BB21" s="200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0">
        <v>0</v>
      </c>
      <c r="C22" s="200">
        <v>0</v>
      </c>
      <c r="D22" s="200">
        <v>0</v>
      </c>
      <c r="E22" s="200">
        <v>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4.92</v>
      </c>
      <c r="L22" s="200">
        <v>205.04</v>
      </c>
      <c r="M22" s="200">
        <v>27.17</v>
      </c>
      <c r="N22" s="200">
        <v>34.880000000000003</v>
      </c>
      <c r="O22" s="200">
        <v>0</v>
      </c>
      <c r="P22" s="200">
        <v>37.090000000000003</v>
      </c>
      <c r="Q22" s="200">
        <v>1.77</v>
      </c>
      <c r="R22" s="200">
        <v>6.88</v>
      </c>
      <c r="S22" s="200">
        <v>4.28</v>
      </c>
      <c r="T22" s="200">
        <v>0</v>
      </c>
      <c r="U22" s="200">
        <v>24.74</v>
      </c>
      <c r="V22" s="200">
        <v>3.37</v>
      </c>
      <c r="W22" s="200">
        <v>7.53</v>
      </c>
      <c r="X22" s="200">
        <v>23.96</v>
      </c>
      <c r="Y22" s="200">
        <v>0</v>
      </c>
      <c r="Z22">
        <v>0</v>
      </c>
      <c r="AA22" s="200">
        <v>11.24</v>
      </c>
      <c r="AB22" s="200">
        <v>0</v>
      </c>
      <c r="AC22" s="200">
        <v>0</v>
      </c>
      <c r="AD22" s="200">
        <v>0</v>
      </c>
      <c r="AE22" s="200">
        <v>0</v>
      </c>
      <c r="AF22" s="200">
        <v>0</v>
      </c>
      <c r="AG22" s="200">
        <v>0</v>
      </c>
      <c r="AH22" s="200">
        <v>0</v>
      </c>
      <c r="AI22" s="200">
        <v>56.2</v>
      </c>
      <c r="AJ22" s="200">
        <v>0</v>
      </c>
      <c r="AK22" s="200">
        <v>0</v>
      </c>
      <c r="AL22" s="200">
        <v>0</v>
      </c>
      <c r="AM22" s="200">
        <v>0</v>
      </c>
      <c r="AN22" s="200">
        <v>0</v>
      </c>
      <c r="AO22">
        <v>0</v>
      </c>
      <c r="AP22" s="200">
        <v>20</v>
      </c>
      <c r="AQ22" s="200">
        <v>7.7</v>
      </c>
      <c r="AR22" s="200">
        <v>0</v>
      </c>
      <c r="AS22" s="200">
        <v>0</v>
      </c>
      <c r="AT22">
        <v>0</v>
      </c>
      <c r="AU22">
        <v>0</v>
      </c>
      <c r="AV22" s="200">
        <v>0</v>
      </c>
      <c r="AW22" s="200">
        <v>0</v>
      </c>
      <c r="AX22" s="200">
        <v>0</v>
      </c>
      <c r="AY22" s="200">
        <v>0</v>
      </c>
      <c r="AZ22" s="200">
        <v>0</v>
      </c>
      <c r="BA22" s="200">
        <v>0</v>
      </c>
      <c r="BB22" s="200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0">
        <v>0</v>
      </c>
      <c r="C23" s="200">
        <v>0</v>
      </c>
      <c r="D23" s="200">
        <v>0</v>
      </c>
      <c r="E23" s="200">
        <v>0</v>
      </c>
      <c r="F23" s="200">
        <v>0</v>
      </c>
      <c r="G23" s="200">
        <v>0</v>
      </c>
      <c r="H23" s="200">
        <v>0</v>
      </c>
      <c r="I23" s="200">
        <v>0</v>
      </c>
      <c r="J23" s="200">
        <v>0</v>
      </c>
      <c r="K23" s="200">
        <v>4.92</v>
      </c>
      <c r="L23" s="200">
        <v>205.04</v>
      </c>
      <c r="M23" s="200">
        <v>27.17</v>
      </c>
      <c r="N23" s="200">
        <v>34.880000000000003</v>
      </c>
      <c r="O23" s="200">
        <v>0</v>
      </c>
      <c r="P23" s="200">
        <v>37.090000000000003</v>
      </c>
      <c r="Q23" s="200">
        <v>1.77</v>
      </c>
      <c r="R23" s="200">
        <v>6.88</v>
      </c>
      <c r="S23" s="200">
        <v>4.28</v>
      </c>
      <c r="T23" s="200">
        <v>0</v>
      </c>
      <c r="U23" s="200">
        <v>24.74</v>
      </c>
      <c r="V23" s="200">
        <v>3.37</v>
      </c>
      <c r="W23" s="200">
        <v>7.53</v>
      </c>
      <c r="X23" s="200">
        <v>23.96</v>
      </c>
      <c r="Y23" s="200">
        <v>0</v>
      </c>
      <c r="Z23">
        <v>0</v>
      </c>
      <c r="AA23" s="200">
        <v>11.24</v>
      </c>
      <c r="AB23" s="200">
        <v>0</v>
      </c>
      <c r="AC23" s="200">
        <v>0</v>
      </c>
      <c r="AD23" s="200">
        <v>0</v>
      </c>
      <c r="AE23" s="200">
        <v>0</v>
      </c>
      <c r="AF23" s="200">
        <v>0</v>
      </c>
      <c r="AG23" s="200">
        <v>0</v>
      </c>
      <c r="AH23" s="200">
        <v>0</v>
      </c>
      <c r="AI23" s="200">
        <v>54.46</v>
      </c>
      <c r="AJ23" s="200">
        <v>0</v>
      </c>
      <c r="AK23" s="200">
        <v>0</v>
      </c>
      <c r="AL23" s="200">
        <v>0</v>
      </c>
      <c r="AM23" s="200">
        <v>0</v>
      </c>
      <c r="AN23" s="200">
        <v>0</v>
      </c>
      <c r="AO23">
        <v>0</v>
      </c>
      <c r="AP23" s="200">
        <v>24.98</v>
      </c>
      <c r="AQ23" s="200">
        <v>7.7</v>
      </c>
      <c r="AR23" s="200">
        <v>0</v>
      </c>
      <c r="AS23" s="200">
        <v>0</v>
      </c>
      <c r="AT23">
        <v>0</v>
      </c>
      <c r="AU23">
        <v>0</v>
      </c>
      <c r="AV23" s="200">
        <v>0</v>
      </c>
      <c r="AW23" s="200">
        <v>0</v>
      </c>
      <c r="AX23" s="200">
        <v>0</v>
      </c>
      <c r="AY23" s="200">
        <v>0</v>
      </c>
      <c r="AZ23" s="200">
        <v>0</v>
      </c>
      <c r="BA23" s="200">
        <v>0</v>
      </c>
      <c r="BB23" s="200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0">
        <v>0</v>
      </c>
      <c r="C24" s="200">
        <v>0</v>
      </c>
      <c r="D24" s="200">
        <v>0</v>
      </c>
      <c r="E24" s="200">
        <v>0</v>
      </c>
      <c r="F24" s="200">
        <v>0</v>
      </c>
      <c r="G24" s="200">
        <v>0</v>
      </c>
      <c r="H24" s="200">
        <v>0</v>
      </c>
      <c r="I24" s="200">
        <v>0</v>
      </c>
      <c r="J24" s="200">
        <v>0</v>
      </c>
      <c r="K24" s="200">
        <v>4.92</v>
      </c>
      <c r="L24" s="200">
        <v>205.03</v>
      </c>
      <c r="M24" s="200">
        <v>27.17</v>
      </c>
      <c r="N24" s="200">
        <v>34.880000000000003</v>
      </c>
      <c r="O24" s="200">
        <v>0</v>
      </c>
      <c r="P24" s="200">
        <v>37.090000000000003</v>
      </c>
      <c r="Q24" s="200">
        <v>2.89</v>
      </c>
      <c r="R24" s="200">
        <v>12.53</v>
      </c>
      <c r="S24" s="200">
        <v>7.8</v>
      </c>
      <c r="T24" s="200">
        <v>0</v>
      </c>
      <c r="U24" s="200">
        <v>24.74</v>
      </c>
      <c r="V24" s="200">
        <v>6.12</v>
      </c>
      <c r="W24" s="200">
        <v>13.71</v>
      </c>
      <c r="X24" s="200">
        <v>43.32</v>
      </c>
      <c r="Y24" s="200">
        <v>0</v>
      </c>
      <c r="Z24">
        <v>0</v>
      </c>
      <c r="AA24" s="200">
        <v>11.24</v>
      </c>
      <c r="AB24" s="200">
        <v>0</v>
      </c>
      <c r="AC24" s="200">
        <v>0</v>
      </c>
      <c r="AD24" s="200">
        <v>0</v>
      </c>
      <c r="AE24" s="200">
        <v>0</v>
      </c>
      <c r="AF24" s="200">
        <v>0</v>
      </c>
      <c r="AG24" s="200">
        <v>0</v>
      </c>
      <c r="AH24" s="200">
        <v>0</v>
      </c>
      <c r="AI24" s="200">
        <v>54.46</v>
      </c>
      <c r="AJ24" s="200">
        <v>0</v>
      </c>
      <c r="AK24" s="200">
        <v>0</v>
      </c>
      <c r="AL24" s="200">
        <v>0</v>
      </c>
      <c r="AM24" s="200">
        <v>0</v>
      </c>
      <c r="AN24" s="200">
        <v>0</v>
      </c>
      <c r="AO24">
        <v>0</v>
      </c>
      <c r="AP24" s="200">
        <v>24.05</v>
      </c>
      <c r="AQ24" s="200">
        <v>23.51</v>
      </c>
      <c r="AR24" s="200">
        <v>0</v>
      </c>
      <c r="AS24" s="200">
        <v>0</v>
      </c>
      <c r="AT24">
        <v>0</v>
      </c>
      <c r="AU24">
        <v>0</v>
      </c>
      <c r="AV24" s="200">
        <v>0</v>
      </c>
      <c r="AW24" s="200">
        <v>0</v>
      </c>
      <c r="AX24" s="200">
        <v>0</v>
      </c>
      <c r="AY24" s="200">
        <v>0</v>
      </c>
      <c r="AZ24" s="200">
        <v>0</v>
      </c>
      <c r="BA24" s="200">
        <v>0</v>
      </c>
      <c r="BB24" s="200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0">
        <v>0</v>
      </c>
      <c r="C25" s="200">
        <v>0</v>
      </c>
      <c r="D25" s="200">
        <v>0</v>
      </c>
      <c r="E25" s="200">
        <v>0</v>
      </c>
      <c r="F25" s="200">
        <v>0</v>
      </c>
      <c r="G25" s="200">
        <v>0</v>
      </c>
      <c r="H25" s="200">
        <v>0</v>
      </c>
      <c r="I25" s="200">
        <v>0</v>
      </c>
      <c r="J25" s="200">
        <v>0</v>
      </c>
      <c r="K25" s="200">
        <v>4.92</v>
      </c>
      <c r="L25" s="200">
        <v>259.89999999999998</v>
      </c>
      <c r="M25" s="200">
        <v>27.17</v>
      </c>
      <c r="N25" s="200">
        <v>34.880000000000003</v>
      </c>
      <c r="O25" s="200">
        <v>0</v>
      </c>
      <c r="P25" s="200">
        <v>37.090000000000003</v>
      </c>
      <c r="Q25" s="200">
        <v>1.77</v>
      </c>
      <c r="R25" s="200">
        <v>6.88</v>
      </c>
      <c r="S25" s="200">
        <v>4.28</v>
      </c>
      <c r="T25" s="200">
        <v>0</v>
      </c>
      <c r="U25" s="200">
        <v>24.74</v>
      </c>
      <c r="V25" s="200">
        <v>6.12</v>
      </c>
      <c r="W25" s="200">
        <v>13.71</v>
      </c>
      <c r="X25" s="200">
        <v>43.32</v>
      </c>
      <c r="Y25" s="200">
        <v>0</v>
      </c>
      <c r="Z25">
        <v>0</v>
      </c>
      <c r="AA25" s="200">
        <v>11.24</v>
      </c>
      <c r="AB25" s="200">
        <v>0</v>
      </c>
      <c r="AC25" s="200">
        <v>0</v>
      </c>
      <c r="AD25" s="200">
        <v>0</v>
      </c>
      <c r="AE25" s="200">
        <v>0</v>
      </c>
      <c r="AF25" s="200">
        <v>0</v>
      </c>
      <c r="AG25" s="200">
        <v>0</v>
      </c>
      <c r="AH25" s="200">
        <v>0</v>
      </c>
      <c r="AI25" s="200">
        <v>50</v>
      </c>
      <c r="AJ25" s="200">
        <v>0</v>
      </c>
      <c r="AK25" s="200">
        <v>0</v>
      </c>
      <c r="AL25" s="200">
        <v>0</v>
      </c>
      <c r="AM25" s="200">
        <v>0</v>
      </c>
      <c r="AN25" s="200">
        <v>0</v>
      </c>
      <c r="AO25">
        <v>0</v>
      </c>
      <c r="AP25" s="200">
        <v>24.05</v>
      </c>
      <c r="AQ25" s="200">
        <v>7.7</v>
      </c>
      <c r="AR25" s="200">
        <v>0</v>
      </c>
      <c r="AS25" s="200">
        <v>0</v>
      </c>
      <c r="AT25">
        <v>0</v>
      </c>
      <c r="AU25">
        <v>0</v>
      </c>
      <c r="AV25" s="200">
        <v>0</v>
      </c>
      <c r="AW25" s="200">
        <v>0</v>
      </c>
      <c r="AX25" s="200">
        <v>0</v>
      </c>
      <c r="AY25" s="200">
        <v>0</v>
      </c>
      <c r="AZ25" s="200">
        <v>0</v>
      </c>
      <c r="BA25" s="200">
        <v>0</v>
      </c>
      <c r="BB25" s="200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0">
        <v>0</v>
      </c>
      <c r="C26" s="200">
        <v>0</v>
      </c>
      <c r="D26" s="200">
        <v>0</v>
      </c>
      <c r="E26" s="200">
        <v>0</v>
      </c>
      <c r="F26" s="200">
        <v>0</v>
      </c>
      <c r="G26" s="200">
        <v>0</v>
      </c>
      <c r="H26" s="200">
        <v>0</v>
      </c>
      <c r="I26" s="200">
        <v>0</v>
      </c>
      <c r="J26" s="200">
        <v>0</v>
      </c>
      <c r="K26" s="200">
        <v>4.92</v>
      </c>
      <c r="L26" s="200">
        <v>317.66000000000003</v>
      </c>
      <c r="M26" s="200">
        <v>27.17</v>
      </c>
      <c r="N26" s="200">
        <v>34.880000000000003</v>
      </c>
      <c r="O26" s="200">
        <v>0</v>
      </c>
      <c r="P26" s="200">
        <v>37.090000000000003</v>
      </c>
      <c r="Q26" s="200">
        <v>1.77</v>
      </c>
      <c r="R26" s="200">
        <v>6.88</v>
      </c>
      <c r="S26" s="200">
        <v>4.28</v>
      </c>
      <c r="T26" s="200">
        <v>0</v>
      </c>
      <c r="U26" s="200">
        <v>24.74</v>
      </c>
      <c r="V26" s="200">
        <v>3.37</v>
      </c>
      <c r="W26" s="200">
        <v>7.53</v>
      </c>
      <c r="X26" s="200">
        <v>23.96</v>
      </c>
      <c r="Y26" s="200">
        <v>0</v>
      </c>
      <c r="Z26">
        <v>0</v>
      </c>
      <c r="AA26" s="200">
        <v>11.24</v>
      </c>
      <c r="AB26" s="200">
        <v>0</v>
      </c>
      <c r="AC26" s="200">
        <v>0</v>
      </c>
      <c r="AD26" s="200">
        <v>0</v>
      </c>
      <c r="AE26" s="200">
        <v>0</v>
      </c>
      <c r="AF26" s="200">
        <v>0</v>
      </c>
      <c r="AG26" s="200">
        <v>0</v>
      </c>
      <c r="AH26" s="200">
        <v>0</v>
      </c>
      <c r="AI26" s="200">
        <v>50</v>
      </c>
      <c r="AJ26" s="200">
        <v>0</v>
      </c>
      <c r="AK26" s="200">
        <v>0</v>
      </c>
      <c r="AL26" s="200">
        <v>0</v>
      </c>
      <c r="AM26" s="200">
        <v>0</v>
      </c>
      <c r="AN26" s="200">
        <v>0</v>
      </c>
      <c r="AO26">
        <v>0</v>
      </c>
      <c r="AP26" s="200">
        <v>24.05</v>
      </c>
      <c r="AQ26" s="200">
        <v>7.7</v>
      </c>
      <c r="AR26" s="200">
        <v>0</v>
      </c>
      <c r="AS26" s="200">
        <v>0</v>
      </c>
      <c r="AT26">
        <v>0</v>
      </c>
      <c r="AU26">
        <v>0</v>
      </c>
      <c r="AV26" s="200">
        <v>0</v>
      </c>
      <c r="AW26" s="200">
        <v>0</v>
      </c>
      <c r="AX26" s="200">
        <v>0</v>
      </c>
      <c r="AY26" s="200">
        <v>0</v>
      </c>
      <c r="AZ26" s="200">
        <v>0</v>
      </c>
      <c r="BA26" s="200">
        <v>0</v>
      </c>
      <c r="BB26" s="200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0">
        <v>0</v>
      </c>
      <c r="C27" s="200">
        <v>0</v>
      </c>
      <c r="D27" s="200">
        <v>0</v>
      </c>
      <c r="E27" s="200">
        <v>0</v>
      </c>
      <c r="F27" s="200">
        <v>0</v>
      </c>
      <c r="G27" s="200">
        <v>0</v>
      </c>
      <c r="H27" s="200">
        <v>0</v>
      </c>
      <c r="I27" s="200">
        <v>0</v>
      </c>
      <c r="J27" s="200">
        <v>0</v>
      </c>
      <c r="K27" s="200">
        <v>8.9600000000000009</v>
      </c>
      <c r="L27" s="200">
        <v>364.04</v>
      </c>
      <c r="M27" s="200">
        <v>27.17</v>
      </c>
      <c r="N27" s="200">
        <v>34.880000000000003</v>
      </c>
      <c r="O27" s="200">
        <v>0</v>
      </c>
      <c r="P27" s="200">
        <v>37.090000000000003</v>
      </c>
      <c r="Q27" s="200">
        <v>2.89</v>
      </c>
      <c r="R27" s="200">
        <v>12.52</v>
      </c>
      <c r="S27" s="200">
        <v>7.4</v>
      </c>
      <c r="T27" s="200">
        <v>0</v>
      </c>
      <c r="U27" s="200">
        <v>24.74</v>
      </c>
      <c r="V27" s="200">
        <v>6.12</v>
      </c>
      <c r="W27" s="200">
        <v>13.71</v>
      </c>
      <c r="X27" s="200">
        <v>43.11</v>
      </c>
      <c r="Y27" s="200">
        <v>0</v>
      </c>
      <c r="Z27">
        <v>0</v>
      </c>
      <c r="AA27" s="200">
        <v>11.24</v>
      </c>
      <c r="AB27" s="200">
        <v>0</v>
      </c>
      <c r="AC27" s="200">
        <v>0</v>
      </c>
      <c r="AD27" s="200">
        <v>0</v>
      </c>
      <c r="AE27" s="200">
        <v>0</v>
      </c>
      <c r="AF27" s="200">
        <v>0</v>
      </c>
      <c r="AG27" s="200">
        <v>0</v>
      </c>
      <c r="AH27" s="200">
        <v>0</v>
      </c>
      <c r="AI27" s="200">
        <v>69.61</v>
      </c>
      <c r="AJ27" s="200">
        <v>0</v>
      </c>
      <c r="AK27" s="200">
        <v>0</v>
      </c>
      <c r="AL27" s="200">
        <v>0</v>
      </c>
      <c r="AM27" s="200">
        <v>0</v>
      </c>
      <c r="AN27" s="200">
        <v>0</v>
      </c>
      <c r="AO27">
        <v>0</v>
      </c>
      <c r="AP27" s="200">
        <v>63.01</v>
      </c>
      <c r="AQ27" s="200">
        <v>24.99</v>
      </c>
      <c r="AR27" s="200">
        <v>0</v>
      </c>
      <c r="AS27" s="200">
        <v>0</v>
      </c>
      <c r="AT27">
        <v>0</v>
      </c>
      <c r="AU27">
        <v>0</v>
      </c>
      <c r="AV27" s="200">
        <v>0</v>
      </c>
      <c r="AW27" s="200">
        <v>0</v>
      </c>
      <c r="AX27" s="200">
        <v>0</v>
      </c>
      <c r="AY27" s="200">
        <v>0</v>
      </c>
      <c r="AZ27" s="200">
        <v>0</v>
      </c>
      <c r="BA27" s="200">
        <v>0</v>
      </c>
      <c r="BB27" s="200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0">
        <v>0</v>
      </c>
      <c r="C28" s="200">
        <v>0</v>
      </c>
      <c r="D28" s="200">
        <v>0</v>
      </c>
      <c r="E28" s="200">
        <v>0</v>
      </c>
      <c r="F28" s="200">
        <v>0</v>
      </c>
      <c r="G28" s="200">
        <v>0</v>
      </c>
      <c r="H28" s="200">
        <v>0</v>
      </c>
      <c r="I28" s="200">
        <v>0</v>
      </c>
      <c r="J28" s="200">
        <v>0</v>
      </c>
      <c r="K28" s="200">
        <v>8.89</v>
      </c>
      <c r="L28" s="200">
        <v>371.24</v>
      </c>
      <c r="M28" s="200">
        <v>27.17</v>
      </c>
      <c r="N28" s="200">
        <v>34.880000000000003</v>
      </c>
      <c r="O28" s="200">
        <v>0</v>
      </c>
      <c r="P28" s="200">
        <v>37.090000000000003</v>
      </c>
      <c r="Q28" s="200">
        <v>2.89</v>
      </c>
      <c r="R28" s="200">
        <v>12.52</v>
      </c>
      <c r="S28" s="200">
        <v>7.8</v>
      </c>
      <c r="T28" s="200">
        <v>0</v>
      </c>
      <c r="U28" s="200">
        <v>24.74</v>
      </c>
      <c r="V28" s="200">
        <v>6.12</v>
      </c>
      <c r="W28" s="200">
        <v>13.71</v>
      </c>
      <c r="X28" s="200">
        <v>43.32</v>
      </c>
      <c r="Y28" s="200">
        <v>0</v>
      </c>
      <c r="Z28">
        <v>0</v>
      </c>
      <c r="AA28" s="200">
        <v>11.24</v>
      </c>
      <c r="AB28" s="200">
        <v>0</v>
      </c>
      <c r="AC28" s="200">
        <v>0</v>
      </c>
      <c r="AD28" s="200">
        <v>0</v>
      </c>
      <c r="AE28" s="200">
        <v>0</v>
      </c>
      <c r="AF28" s="200">
        <v>0</v>
      </c>
      <c r="AG28" s="200">
        <v>0</v>
      </c>
      <c r="AH28" s="200">
        <v>0</v>
      </c>
      <c r="AI28" s="200">
        <v>69.61</v>
      </c>
      <c r="AJ28" s="200">
        <v>0</v>
      </c>
      <c r="AK28" s="200">
        <v>0</v>
      </c>
      <c r="AL28" s="200">
        <v>0</v>
      </c>
      <c r="AM28" s="200">
        <v>0</v>
      </c>
      <c r="AN28" s="200">
        <v>0</v>
      </c>
      <c r="AO28">
        <v>0</v>
      </c>
      <c r="AP28" s="200">
        <v>63.01</v>
      </c>
      <c r="AQ28" s="200">
        <v>26.64</v>
      </c>
      <c r="AR28" s="200">
        <v>0</v>
      </c>
      <c r="AS28" s="200">
        <v>0</v>
      </c>
      <c r="AT28">
        <v>0</v>
      </c>
      <c r="AU28">
        <v>0</v>
      </c>
      <c r="AV28" s="200">
        <v>0</v>
      </c>
      <c r="AW28" s="200">
        <v>0</v>
      </c>
      <c r="AX28" s="200">
        <v>0</v>
      </c>
      <c r="AY28" s="200">
        <v>0</v>
      </c>
      <c r="AZ28" s="200">
        <v>0</v>
      </c>
      <c r="BA28" s="200">
        <v>0</v>
      </c>
      <c r="BB28" s="200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0">
        <v>0</v>
      </c>
      <c r="C29" s="200">
        <v>0</v>
      </c>
      <c r="D29" s="200">
        <v>0</v>
      </c>
      <c r="E29" s="200">
        <v>0</v>
      </c>
      <c r="F29" s="200">
        <v>0</v>
      </c>
      <c r="G29" s="200">
        <v>0</v>
      </c>
      <c r="H29" s="200">
        <v>0</v>
      </c>
      <c r="I29" s="200">
        <v>0</v>
      </c>
      <c r="J29" s="200">
        <v>0</v>
      </c>
      <c r="K29" s="200">
        <v>8.9499999999999993</v>
      </c>
      <c r="L29" s="200">
        <v>371.24</v>
      </c>
      <c r="M29" s="200">
        <v>27.17</v>
      </c>
      <c r="N29" s="200">
        <v>34.880000000000003</v>
      </c>
      <c r="O29" s="200">
        <v>0</v>
      </c>
      <c r="P29" s="200">
        <v>37.090000000000003</v>
      </c>
      <c r="Q29" s="200">
        <v>2.89</v>
      </c>
      <c r="R29" s="200">
        <v>12.52</v>
      </c>
      <c r="S29" s="200">
        <v>7.8</v>
      </c>
      <c r="T29" s="200">
        <v>0</v>
      </c>
      <c r="U29" s="200">
        <v>24.74</v>
      </c>
      <c r="V29" s="200">
        <v>6.12</v>
      </c>
      <c r="W29" s="200">
        <v>13.71</v>
      </c>
      <c r="X29" s="200">
        <v>43.32</v>
      </c>
      <c r="Y29" s="200">
        <v>0</v>
      </c>
      <c r="Z29">
        <v>0</v>
      </c>
      <c r="AA29" s="200">
        <v>11.24</v>
      </c>
      <c r="AB29" s="200">
        <v>0</v>
      </c>
      <c r="AC29" s="200">
        <v>0</v>
      </c>
      <c r="AD29" s="200">
        <v>0</v>
      </c>
      <c r="AE29" s="200">
        <v>0</v>
      </c>
      <c r="AF29" s="200">
        <v>0</v>
      </c>
      <c r="AG29" s="200">
        <v>0</v>
      </c>
      <c r="AH29" s="200">
        <v>0</v>
      </c>
      <c r="AI29" s="200">
        <v>69.61</v>
      </c>
      <c r="AJ29" s="200">
        <v>0</v>
      </c>
      <c r="AK29" s="200">
        <v>0</v>
      </c>
      <c r="AL29" s="200">
        <v>0</v>
      </c>
      <c r="AM29" s="200">
        <v>0</v>
      </c>
      <c r="AN29" s="200">
        <v>0</v>
      </c>
      <c r="AO29">
        <v>0</v>
      </c>
      <c r="AP29" s="200">
        <v>63.01</v>
      </c>
      <c r="AQ29" s="200">
        <v>26.64</v>
      </c>
      <c r="AR29" s="200">
        <v>0.13</v>
      </c>
      <c r="AS29" s="200">
        <v>0</v>
      </c>
      <c r="AT29">
        <v>0</v>
      </c>
      <c r="AU29">
        <v>0</v>
      </c>
      <c r="AV29" s="200">
        <v>0</v>
      </c>
      <c r="AW29" s="200">
        <v>0</v>
      </c>
      <c r="AX29" s="200">
        <v>0</v>
      </c>
      <c r="AY29" s="200">
        <v>0</v>
      </c>
      <c r="AZ29" s="200">
        <v>0</v>
      </c>
      <c r="BA29" s="200">
        <v>0</v>
      </c>
      <c r="BB29" s="200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0">
        <v>0</v>
      </c>
      <c r="C30" s="200">
        <v>0</v>
      </c>
      <c r="D30" s="200">
        <v>0</v>
      </c>
      <c r="E30" s="200">
        <v>0</v>
      </c>
      <c r="F30" s="200">
        <v>0</v>
      </c>
      <c r="G30" s="200">
        <v>0</v>
      </c>
      <c r="H30" s="200">
        <v>0</v>
      </c>
      <c r="I30" s="200">
        <v>0</v>
      </c>
      <c r="J30" s="200">
        <v>0</v>
      </c>
      <c r="K30" s="200">
        <v>8.9499999999999993</v>
      </c>
      <c r="L30" s="200">
        <v>371.24</v>
      </c>
      <c r="M30" s="200">
        <v>27.17</v>
      </c>
      <c r="N30" s="200">
        <v>34.880000000000003</v>
      </c>
      <c r="O30" s="200">
        <v>0</v>
      </c>
      <c r="P30" s="200">
        <v>37.090000000000003</v>
      </c>
      <c r="Q30" s="200">
        <v>2.89</v>
      </c>
      <c r="R30" s="200">
        <v>12.52</v>
      </c>
      <c r="S30" s="200">
        <v>7.8</v>
      </c>
      <c r="T30" s="200">
        <v>0</v>
      </c>
      <c r="U30" s="200">
        <v>24.74</v>
      </c>
      <c r="V30" s="200">
        <v>6.12</v>
      </c>
      <c r="W30" s="200">
        <v>13.71</v>
      </c>
      <c r="X30" s="200">
        <v>43.32</v>
      </c>
      <c r="Y30" s="200">
        <v>0</v>
      </c>
      <c r="Z30">
        <v>0</v>
      </c>
      <c r="AA30" s="200">
        <v>11.24</v>
      </c>
      <c r="AB30" s="200">
        <v>0</v>
      </c>
      <c r="AC30" s="200">
        <v>0</v>
      </c>
      <c r="AD30" s="200">
        <v>0</v>
      </c>
      <c r="AE30" s="200">
        <v>0</v>
      </c>
      <c r="AF30" s="200">
        <v>0</v>
      </c>
      <c r="AG30" s="200">
        <v>0</v>
      </c>
      <c r="AH30" s="200">
        <v>0</v>
      </c>
      <c r="AI30" s="200">
        <v>69.61</v>
      </c>
      <c r="AJ30" s="200">
        <v>0</v>
      </c>
      <c r="AK30" s="200">
        <v>0</v>
      </c>
      <c r="AL30" s="200">
        <v>0</v>
      </c>
      <c r="AM30" s="200">
        <v>0</v>
      </c>
      <c r="AN30" s="200">
        <v>0</v>
      </c>
      <c r="AO30">
        <v>0</v>
      </c>
      <c r="AP30" s="200">
        <v>63.01</v>
      </c>
      <c r="AQ30" s="200">
        <v>26.64</v>
      </c>
      <c r="AR30" s="200">
        <v>1.1499999999999999</v>
      </c>
      <c r="AS30" s="200">
        <v>0</v>
      </c>
      <c r="AT30">
        <v>0</v>
      </c>
      <c r="AU30">
        <v>0</v>
      </c>
      <c r="AV30" s="200">
        <v>0</v>
      </c>
      <c r="AW30" s="200">
        <v>0</v>
      </c>
      <c r="AX30" s="200">
        <v>0</v>
      </c>
      <c r="AY30" s="200">
        <v>0</v>
      </c>
      <c r="AZ30" s="200">
        <v>0</v>
      </c>
      <c r="BA30" s="200">
        <v>0</v>
      </c>
      <c r="BB30" s="20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0">
        <v>0</v>
      </c>
      <c r="C31" s="200">
        <v>0</v>
      </c>
      <c r="D31" s="200">
        <v>0</v>
      </c>
      <c r="E31" s="200">
        <v>0</v>
      </c>
      <c r="F31" s="200">
        <v>0</v>
      </c>
      <c r="G31" s="200">
        <v>0</v>
      </c>
      <c r="H31" s="200">
        <v>0</v>
      </c>
      <c r="I31" s="200">
        <v>0</v>
      </c>
      <c r="J31" s="200">
        <v>0</v>
      </c>
      <c r="K31" s="200">
        <v>8.9499999999999993</v>
      </c>
      <c r="L31" s="200">
        <v>371.24</v>
      </c>
      <c r="M31" s="200">
        <v>27.17</v>
      </c>
      <c r="N31" s="200">
        <v>34.880000000000003</v>
      </c>
      <c r="O31" s="200">
        <v>0</v>
      </c>
      <c r="P31" s="200">
        <v>37.090000000000003</v>
      </c>
      <c r="Q31" s="200">
        <v>2.89</v>
      </c>
      <c r="R31" s="200">
        <v>12.52</v>
      </c>
      <c r="S31" s="200">
        <v>7.8</v>
      </c>
      <c r="T31" s="200">
        <v>0</v>
      </c>
      <c r="U31" s="200">
        <v>24.74</v>
      </c>
      <c r="V31" s="200">
        <v>6.12</v>
      </c>
      <c r="W31" s="200">
        <v>13.71</v>
      </c>
      <c r="X31" s="200">
        <v>43.32</v>
      </c>
      <c r="Y31" s="200">
        <v>0</v>
      </c>
      <c r="Z31">
        <v>0</v>
      </c>
      <c r="AA31" s="200">
        <v>11.24</v>
      </c>
      <c r="AB31" s="200">
        <v>0</v>
      </c>
      <c r="AC31" s="200">
        <v>0</v>
      </c>
      <c r="AD31" s="200">
        <v>0</v>
      </c>
      <c r="AE31" s="200">
        <v>0</v>
      </c>
      <c r="AF31" s="200">
        <v>0</v>
      </c>
      <c r="AG31" s="200">
        <v>0</v>
      </c>
      <c r="AH31" s="200">
        <v>0</v>
      </c>
      <c r="AI31" s="200">
        <v>69.61</v>
      </c>
      <c r="AJ31" s="200">
        <v>0</v>
      </c>
      <c r="AK31" s="200">
        <v>0</v>
      </c>
      <c r="AL31" s="200">
        <v>0</v>
      </c>
      <c r="AM31" s="200">
        <v>0</v>
      </c>
      <c r="AN31" s="200">
        <v>0</v>
      </c>
      <c r="AO31">
        <v>0</v>
      </c>
      <c r="AP31" s="200">
        <v>63.01</v>
      </c>
      <c r="AQ31" s="200">
        <v>26.64</v>
      </c>
      <c r="AR31" s="200">
        <v>5.04</v>
      </c>
      <c r="AS31" s="200">
        <v>0</v>
      </c>
      <c r="AT31">
        <v>0</v>
      </c>
      <c r="AU31">
        <v>0</v>
      </c>
      <c r="AV31" s="200">
        <v>0</v>
      </c>
      <c r="AW31" s="200">
        <v>0</v>
      </c>
      <c r="AX31" s="200">
        <v>0</v>
      </c>
      <c r="AY31" s="200">
        <v>0</v>
      </c>
      <c r="AZ31" s="200">
        <v>0</v>
      </c>
      <c r="BA31" s="200">
        <v>0</v>
      </c>
      <c r="BB31" s="200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0">
        <v>0</v>
      </c>
      <c r="C32" s="200">
        <v>0</v>
      </c>
      <c r="D32" s="200">
        <v>0</v>
      </c>
      <c r="E32" s="200">
        <v>0</v>
      </c>
      <c r="F32" s="200">
        <v>0</v>
      </c>
      <c r="G32" s="200">
        <v>0</v>
      </c>
      <c r="H32" s="200">
        <v>0</v>
      </c>
      <c r="I32" s="200">
        <v>0</v>
      </c>
      <c r="J32" s="200">
        <v>0</v>
      </c>
      <c r="K32" s="200">
        <v>8.9499999999999993</v>
      </c>
      <c r="L32" s="200">
        <v>371.24</v>
      </c>
      <c r="M32" s="200">
        <v>27.17</v>
      </c>
      <c r="N32" s="200">
        <v>34.880000000000003</v>
      </c>
      <c r="O32" s="200">
        <v>0</v>
      </c>
      <c r="P32" s="200">
        <v>37.090000000000003</v>
      </c>
      <c r="Q32" s="200">
        <v>2.89</v>
      </c>
      <c r="R32" s="200">
        <v>12.52</v>
      </c>
      <c r="S32" s="200">
        <v>7.8</v>
      </c>
      <c r="T32" s="200">
        <v>0</v>
      </c>
      <c r="U32" s="200">
        <v>24.74</v>
      </c>
      <c r="V32" s="200">
        <v>6.12</v>
      </c>
      <c r="W32" s="200">
        <v>13.71</v>
      </c>
      <c r="X32" s="200">
        <v>43.32</v>
      </c>
      <c r="Y32" s="200">
        <v>0</v>
      </c>
      <c r="Z32">
        <v>0</v>
      </c>
      <c r="AA32" s="200">
        <v>11.24</v>
      </c>
      <c r="AB32" s="200">
        <v>0</v>
      </c>
      <c r="AC32" s="200">
        <v>0</v>
      </c>
      <c r="AD32" s="200">
        <v>0</v>
      </c>
      <c r="AE32" s="200">
        <v>0</v>
      </c>
      <c r="AF32" s="200">
        <v>0</v>
      </c>
      <c r="AG32" s="200">
        <v>0</v>
      </c>
      <c r="AH32" s="200">
        <v>0</v>
      </c>
      <c r="AI32" s="200">
        <v>69.61</v>
      </c>
      <c r="AJ32" s="200">
        <v>0</v>
      </c>
      <c r="AK32" s="200">
        <v>0</v>
      </c>
      <c r="AL32" s="200">
        <v>0</v>
      </c>
      <c r="AM32" s="200">
        <v>0</v>
      </c>
      <c r="AN32" s="200">
        <v>0</v>
      </c>
      <c r="AO32">
        <v>0</v>
      </c>
      <c r="AP32" s="200">
        <v>63.01</v>
      </c>
      <c r="AQ32" s="200">
        <v>26.64</v>
      </c>
      <c r="AR32" s="200">
        <v>10.54</v>
      </c>
      <c r="AS32" s="200">
        <v>0</v>
      </c>
      <c r="AT32">
        <v>0</v>
      </c>
      <c r="AU32">
        <v>0</v>
      </c>
      <c r="AV32" s="200">
        <v>0</v>
      </c>
      <c r="AW32" s="200">
        <v>0</v>
      </c>
      <c r="AX32" s="200">
        <v>0</v>
      </c>
      <c r="AY32" s="200">
        <v>0</v>
      </c>
      <c r="AZ32" s="200">
        <v>0</v>
      </c>
      <c r="BA32" s="200">
        <v>0</v>
      </c>
      <c r="BB32" s="200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0">
        <v>0</v>
      </c>
      <c r="C33" s="200">
        <v>0</v>
      </c>
      <c r="D33" s="200">
        <v>0</v>
      </c>
      <c r="E33" s="200">
        <v>0</v>
      </c>
      <c r="F33" s="200">
        <v>0</v>
      </c>
      <c r="G33" s="200">
        <v>0</v>
      </c>
      <c r="H33" s="200">
        <v>0</v>
      </c>
      <c r="I33" s="200">
        <v>0</v>
      </c>
      <c r="J33" s="200">
        <v>0</v>
      </c>
      <c r="K33" s="200">
        <v>8.9499999999999993</v>
      </c>
      <c r="L33" s="200">
        <v>371.24</v>
      </c>
      <c r="M33" s="200">
        <v>27.17</v>
      </c>
      <c r="N33" s="200">
        <v>34.880000000000003</v>
      </c>
      <c r="O33" s="200">
        <v>0</v>
      </c>
      <c r="P33" s="200">
        <v>37.090000000000003</v>
      </c>
      <c r="Q33" s="200">
        <v>2.89</v>
      </c>
      <c r="R33" s="200">
        <v>12.52</v>
      </c>
      <c r="S33" s="200">
        <v>7.8</v>
      </c>
      <c r="T33" s="200">
        <v>0</v>
      </c>
      <c r="U33" s="200">
        <v>24.74</v>
      </c>
      <c r="V33" s="200">
        <v>6.12</v>
      </c>
      <c r="W33" s="200">
        <v>13.71</v>
      </c>
      <c r="X33" s="200">
        <v>43.32</v>
      </c>
      <c r="Y33" s="200">
        <v>0</v>
      </c>
      <c r="Z33">
        <v>0</v>
      </c>
      <c r="AA33" s="200">
        <v>11.24</v>
      </c>
      <c r="AB33" s="200">
        <v>0</v>
      </c>
      <c r="AC33" s="200">
        <v>0</v>
      </c>
      <c r="AD33" s="200">
        <v>0</v>
      </c>
      <c r="AE33" s="200">
        <v>0</v>
      </c>
      <c r="AF33" s="200">
        <v>0</v>
      </c>
      <c r="AG33" s="200">
        <v>0</v>
      </c>
      <c r="AH33" s="200">
        <v>0</v>
      </c>
      <c r="AI33" s="200">
        <v>69.61</v>
      </c>
      <c r="AJ33" s="200">
        <v>0</v>
      </c>
      <c r="AK33" s="200">
        <v>0</v>
      </c>
      <c r="AL33" s="200">
        <v>0</v>
      </c>
      <c r="AM33" s="200">
        <v>0</v>
      </c>
      <c r="AN33" s="200">
        <v>0</v>
      </c>
      <c r="AO33">
        <v>0</v>
      </c>
      <c r="AP33" s="200">
        <v>66.319999999999993</v>
      </c>
      <c r="AQ33" s="200">
        <v>26.64</v>
      </c>
      <c r="AR33" s="200">
        <v>16.78</v>
      </c>
      <c r="AS33" s="200">
        <v>0</v>
      </c>
      <c r="AT33">
        <v>0</v>
      </c>
      <c r="AU33">
        <v>0</v>
      </c>
      <c r="AV33" s="200">
        <v>0</v>
      </c>
      <c r="AW33" s="200">
        <v>0</v>
      </c>
      <c r="AX33" s="200">
        <v>0</v>
      </c>
      <c r="AY33" s="200">
        <v>0</v>
      </c>
      <c r="AZ33" s="200">
        <v>0</v>
      </c>
      <c r="BA33" s="200">
        <v>0</v>
      </c>
      <c r="BB33" s="200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0">
        <v>0</v>
      </c>
      <c r="C34" s="200">
        <v>0</v>
      </c>
      <c r="D34" s="200">
        <v>0</v>
      </c>
      <c r="E34" s="200">
        <v>0</v>
      </c>
      <c r="F34" s="200">
        <v>0</v>
      </c>
      <c r="G34" s="200">
        <v>0</v>
      </c>
      <c r="H34" s="200">
        <v>0</v>
      </c>
      <c r="I34" s="200">
        <v>0</v>
      </c>
      <c r="J34" s="200">
        <v>0</v>
      </c>
      <c r="K34" s="200">
        <v>8.9499999999999993</v>
      </c>
      <c r="L34" s="200">
        <v>371.24</v>
      </c>
      <c r="M34" s="200">
        <v>27.17</v>
      </c>
      <c r="N34" s="200">
        <v>34.880000000000003</v>
      </c>
      <c r="O34" s="200">
        <v>0</v>
      </c>
      <c r="P34" s="200">
        <v>37.090000000000003</v>
      </c>
      <c r="Q34" s="200">
        <v>2.89</v>
      </c>
      <c r="R34" s="200">
        <v>12.52</v>
      </c>
      <c r="S34" s="200">
        <v>7.8</v>
      </c>
      <c r="T34" s="200">
        <v>0</v>
      </c>
      <c r="U34" s="200">
        <v>24.74</v>
      </c>
      <c r="V34" s="200">
        <v>6.12</v>
      </c>
      <c r="W34" s="200">
        <v>13.71</v>
      </c>
      <c r="X34" s="200">
        <v>43.32</v>
      </c>
      <c r="Y34" s="200">
        <v>0</v>
      </c>
      <c r="Z34">
        <v>0</v>
      </c>
      <c r="AA34" s="200">
        <v>11.24</v>
      </c>
      <c r="AB34" s="200">
        <v>0</v>
      </c>
      <c r="AC34" s="200">
        <v>0</v>
      </c>
      <c r="AD34" s="200">
        <v>0</v>
      </c>
      <c r="AE34" s="200">
        <v>0</v>
      </c>
      <c r="AF34" s="200">
        <v>0</v>
      </c>
      <c r="AG34" s="200">
        <v>0</v>
      </c>
      <c r="AH34" s="200">
        <v>0</v>
      </c>
      <c r="AI34" s="200">
        <v>69.61</v>
      </c>
      <c r="AJ34" s="200">
        <v>0</v>
      </c>
      <c r="AK34" s="200">
        <v>0</v>
      </c>
      <c r="AL34" s="200">
        <v>0</v>
      </c>
      <c r="AM34" s="200">
        <v>0</v>
      </c>
      <c r="AN34" s="200">
        <v>0</v>
      </c>
      <c r="AO34">
        <v>0</v>
      </c>
      <c r="AP34" s="200">
        <v>66.319999999999993</v>
      </c>
      <c r="AQ34" s="200">
        <v>26.64</v>
      </c>
      <c r="AR34" s="200">
        <v>19.7</v>
      </c>
      <c r="AS34" s="200">
        <v>0</v>
      </c>
      <c r="AT34">
        <v>0</v>
      </c>
      <c r="AU34">
        <v>0</v>
      </c>
      <c r="AV34" s="200">
        <v>0</v>
      </c>
      <c r="AW34" s="200">
        <v>0</v>
      </c>
      <c r="AX34" s="200">
        <v>0</v>
      </c>
      <c r="AY34" s="200">
        <v>0</v>
      </c>
      <c r="AZ34" s="200">
        <v>0</v>
      </c>
      <c r="BA34" s="200">
        <v>0</v>
      </c>
      <c r="BB34" s="200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0">
        <v>0</v>
      </c>
      <c r="C35" s="200">
        <v>0</v>
      </c>
      <c r="D35" s="200">
        <v>0</v>
      </c>
      <c r="E35" s="200">
        <v>0</v>
      </c>
      <c r="F35" s="200">
        <v>0</v>
      </c>
      <c r="G35" s="200">
        <v>0</v>
      </c>
      <c r="H35" s="200">
        <v>0</v>
      </c>
      <c r="I35" s="200">
        <v>0</v>
      </c>
      <c r="J35" s="200">
        <v>0</v>
      </c>
      <c r="K35" s="200">
        <v>8.9499999999999993</v>
      </c>
      <c r="L35" s="200">
        <v>371.24</v>
      </c>
      <c r="M35" s="200">
        <v>27.17</v>
      </c>
      <c r="N35" s="200">
        <v>34.880000000000003</v>
      </c>
      <c r="O35" s="200">
        <v>0</v>
      </c>
      <c r="P35" s="200">
        <v>37.090000000000003</v>
      </c>
      <c r="Q35" s="200">
        <v>2.89</v>
      </c>
      <c r="R35" s="200">
        <v>12.52</v>
      </c>
      <c r="S35" s="200">
        <v>7.8</v>
      </c>
      <c r="T35" s="200">
        <v>0</v>
      </c>
      <c r="U35" s="200">
        <v>24.74</v>
      </c>
      <c r="V35" s="200">
        <v>6.12</v>
      </c>
      <c r="W35" s="200">
        <v>13.71</v>
      </c>
      <c r="X35" s="200">
        <v>43.32</v>
      </c>
      <c r="Y35" s="200">
        <v>0</v>
      </c>
      <c r="Z35">
        <v>0</v>
      </c>
      <c r="AA35" s="200">
        <v>11</v>
      </c>
      <c r="AB35" s="200">
        <v>0</v>
      </c>
      <c r="AC35" s="200">
        <v>0</v>
      </c>
      <c r="AD35" s="200">
        <v>0</v>
      </c>
      <c r="AE35" s="200">
        <v>0</v>
      </c>
      <c r="AF35" s="200">
        <v>0</v>
      </c>
      <c r="AG35" s="200">
        <v>0</v>
      </c>
      <c r="AH35" s="200">
        <v>0</v>
      </c>
      <c r="AI35" s="200">
        <v>69.61</v>
      </c>
      <c r="AJ35" s="200">
        <v>0</v>
      </c>
      <c r="AK35" s="200">
        <v>0</v>
      </c>
      <c r="AL35" s="200">
        <v>0</v>
      </c>
      <c r="AM35" s="200">
        <v>0</v>
      </c>
      <c r="AN35" s="200">
        <v>0</v>
      </c>
      <c r="AO35">
        <v>0</v>
      </c>
      <c r="AP35" s="200">
        <v>66.319999999999993</v>
      </c>
      <c r="AQ35" s="200">
        <v>26.64</v>
      </c>
      <c r="AR35" s="200">
        <v>20.2</v>
      </c>
      <c r="AS35" s="200">
        <v>0</v>
      </c>
      <c r="AT35">
        <v>0</v>
      </c>
      <c r="AU35">
        <v>0</v>
      </c>
      <c r="AV35" s="200">
        <v>0</v>
      </c>
      <c r="AW35" s="200">
        <v>0</v>
      </c>
      <c r="AX35" s="200">
        <v>0</v>
      </c>
      <c r="AY35" s="200">
        <v>0</v>
      </c>
      <c r="AZ35" s="200">
        <v>0</v>
      </c>
      <c r="BA35" s="200">
        <v>0</v>
      </c>
      <c r="BB35" s="200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0">
        <v>0</v>
      </c>
      <c r="C36" s="200">
        <v>0</v>
      </c>
      <c r="D36" s="200">
        <v>0</v>
      </c>
      <c r="E36" s="200">
        <v>0</v>
      </c>
      <c r="F36" s="200">
        <v>0</v>
      </c>
      <c r="G36" s="200">
        <v>0</v>
      </c>
      <c r="H36" s="200">
        <v>0</v>
      </c>
      <c r="I36" s="200">
        <v>0</v>
      </c>
      <c r="J36" s="200">
        <v>0</v>
      </c>
      <c r="K36" s="200">
        <v>8.9499999999999993</v>
      </c>
      <c r="L36" s="200">
        <v>371.24</v>
      </c>
      <c r="M36" s="200">
        <v>27.17</v>
      </c>
      <c r="N36" s="200">
        <v>34.880000000000003</v>
      </c>
      <c r="O36" s="200">
        <v>0</v>
      </c>
      <c r="P36" s="200">
        <v>37.090000000000003</v>
      </c>
      <c r="Q36" s="200">
        <v>2.89</v>
      </c>
      <c r="R36" s="200">
        <v>12.52</v>
      </c>
      <c r="S36" s="200">
        <v>7.8</v>
      </c>
      <c r="T36" s="200">
        <v>0</v>
      </c>
      <c r="U36" s="200">
        <v>24.74</v>
      </c>
      <c r="V36" s="200">
        <v>6.12</v>
      </c>
      <c r="W36" s="200">
        <v>13.71</v>
      </c>
      <c r="X36" s="200">
        <v>43.32</v>
      </c>
      <c r="Y36" s="200">
        <v>0</v>
      </c>
      <c r="Z36">
        <v>0</v>
      </c>
      <c r="AA36" s="200">
        <v>11</v>
      </c>
      <c r="AB36" s="200">
        <v>0</v>
      </c>
      <c r="AC36" s="200">
        <v>0</v>
      </c>
      <c r="AD36" s="200">
        <v>0</v>
      </c>
      <c r="AE36" s="200">
        <v>0</v>
      </c>
      <c r="AF36" s="200">
        <v>0</v>
      </c>
      <c r="AG36" s="200">
        <v>0</v>
      </c>
      <c r="AH36" s="200">
        <v>0</v>
      </c>
      <c r="AI36" s="200">
        <v>69.61</v>
      </c>
      <c r="AJ36" s="200">
        <v>0</v>
      </c>
      <c r="AK36" s="200">
        <v>0</v>
      </c>
      <c r="AL36" s="200">
        <v>0</v>
      </c>
      <c r="AM36" s="200">
        <v>0</v>
      </c>
      <c r="AN36" s="200">
        <v>0</v>
      </c>
      <c r="AO36">
        <v>0</v>
      </c>
      <c r="AP36" s="200">
        <v>66.319999999999993</v>
      </c>
      <c r="AQ36" s="200">
        <v>26.64</v>
      </c>
      <c r="AR36" s="200">
        <v>20.2</v>
      </c>
      <c r="AS36" s="200">
        <v>0</v>
      </c>
      <c r="AT36">
        <v>0</v>
      </c>
      <c r="AU36">
        <v>0</v>
      </c>
      <c r="AV36" s="200">
        <v>0</v>
      </c>
      <c r="AW36" s="200">
        <v>0</v>
      </c>
      <c r="AX36" s="200">
        <v>0</v>
      </c>
      <c r="AY36" s="200">
        <v>0</v>
      </c>
      <c r="AZ36" s="200">
        <v>0</v>
      </c>
      <c r="BA36" s="200">
        <v>0</v>
      </c>
      <c r="BB36" s="200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0">
        <v>0</v>
      </c>
      <c r="C37" s="200">
        <v>0</v>
      </c>
      <c r="D37" s="200">
        <v>0</v>
      </c>
      <c r="E37" s="200">
        <v>0</v>
      </c>
      <c r="F37" s="200">
        <v>0</v>
      </c>
      <c r="G37" s="200">
        <v>0</v>
      </c>
      <c r="H37" s="200">
        <v>0</v>
      </c>
      <c r="I37" s="200">
        <v>0</v>
      </c>
      <c r="J37" s="200">
        <v>0</v>
      </c>
      <c r="K37" s="200">
        <v>8.9499999999999993</v>
      </c>
      <c r="L37" s="200">
        <v>371.24</v>
      </c>
      <c r="M37" s="200">
        <v>27.17</v>
      </c>
      <c r="N37" s="200">
        <v>34.880000000000003</v>
      </c>
      <c r="O37" s="200">
        <v>0</v>
      </c>
      <c r="P37" s="200">
        <v>37.090000000000003</v>
      </c>
      <c r="Q37" s="200">
        <v>2.89</v>
      </c>
      <c r="R37" s="200">
        <v>12.52</v>
      </c>
      <c r="S37" s="200">
        <v>7.8</v>
      </c>
      <c r="T37" s="200">
        <v>0</v>
      </c>
      <c r="U37" s="200">
        <v>24.74</v>
      </c>
      <c r="V37" s="200">
        <v>6.12</v>
      </c>
      <c r="W37" s="200">
        <v>13.71</v>
      </c>
      <c r="X37" s="200">
        <v>43.32</v>
      </c>
      <c r="Y37" s="200">
        <v>0</v>
      </c>
      <c r="Z37">
        <v>0</v>
      </c>
      <c r="AA37" s="200">
        <v>11</v>
      </c>
      <c r="AB37" s="200">
        <v>0</v>
      </c>
      <c r="AC37" s="200">
        <v>0</v>
      </c>
      <c r="AD37" s="200">
        <v>0</v>
      </c>
      <c r="AE37" s="200">
        <v>0</v>
      </c>
      <c r="AF37" s="200">
        <v>0</v>
      </c>
      <c r="AG37" s="200">
        <v>0</v>
      </c>
      <c r="AH37" s="200">
        <v>0</v>
      </c>
      <c r="AI37" s="200">
        <v>69.61</v>
      </c>
      <c r="AJ37" s="200">
        <v>0</v>
      </c>
      <c r="AK37" s="200">
        <v>0</v>
      </c>
      <c r="AL37" s="200">
        <v>0</v>
      </c>
      <c r="AM37" s="200">
        <v>0</v>
      </c>
      <c r="AN37" s="200">
        <v>0</v>
      </c>
      <c r="AO37">
        <v>0</v>
      </c>
      <c r="AP37" s="200">
        <v>66.319999999999993</v>
      </c>
      <c r="AQ37" s="200">
        <v>26.64</v>
      </c>
      <c r="AR37" s="200">
        <v>22.2</v>
      </c>
      <c r="AS37" s="200">
        <v>0</v>
      </c>
      <c r="AT37">
        <v>0</v>
      </c>
      <c r="AU37">
        <v>0</v>
      </c>
      <c r="AV37" s="200">
        <v>0</v>
      </c>
      <c r="AW37" s="200">
        <v>0</v>
      </c>
      <c r="AX37" s="200">
        <v>0</v>
      </c>
      <c r="AY37" s="200">
        <v>0</v>
      </c>
      <c r="AZ37" s="200">
        <v>0</v>
      </c>
      <c r="BA37" s="200">
        <v>0</v>
      </c>
      <c r="BB37" s="200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0">
        <v>0</v>
      </c>
      <c r="C38" s="200">
        <v>0</v>
      </c>
      <c r="D38" s="200">
        <v>0</v>
      </c>
      <c r="E38" s="200">
        <v>0</v>
      </c>
      <c r="F38" s="200">
        <v>0</v>
      </c>
      <c r="G38" s="200">
        <v>0</v>
      </c>
      <c r="H38" s="200">
        <v>0</v>
      </c>
      <c r="I38" s="200">
        <v>0</v>
      </c>
      <c r="J38" s="200">
        <v>0</v>
      </c>
      <c r="K38" s="200">
        <v>8.9499999999999993</v>
      </c>
      <c r="L38" s="200">
        <v>371.24</v>
      </c>
      <c r="M38" s="200">
        <v>27.17</v>
      </c>
      <c r="N38" s="200">
        <v>34.880000000000003</v>
      </c>
      <c r="O38" s="200">
        <v>0</v>
      </c>
      <c r="P38" s="200">
        <v>37.090000000000003</v>
      </c>
      <c r="Q38" s="200">
        <v>2.89</v>
      </c>
      <c r="R38" s="200">
        <v>12.52</v>
      </c>
      <c r="S38" s="200">
        <v>7.8</v>
      </c>
      <c r="T38" s="200">
        <v>0</v>
      </c>
      <c r="U38" s="200">
        <v>24.74</v>
      </c>
      <c r="V38" s="200">
        <v>6.12</v>
      </c>
      <c r="W38" s="200">
        <v>13.71</v>
      </c>
      <c r="X38" s="200">
        <v>43.32</v>
      </c>
      <c r="Y38" s="200">
        <v>0</v>
      </c>
      <c r="Z38">
        <v>0</v>
      </c>
      <c r="AA38" s="200">
        <v>11</v>
      </c>
      <c r="AB38" s="200">
        <v>0</v>
      </c>
      <c r="AC38" s="200">
        <v>0</v>
      </c>
      <c r="AD38" s="200">
        <v>0</v>
      </c>
      <c r="AE38" s="200">
        <v>0</v>
      </c>
      <c r="AF38" s="200">
        <v>0</v>
      </c>
      <c r="AG38" s="200">
        <v>0</v>
      </c>
      <c r="AH38" s="200">
        <v>0</v>
      </c>
      <c r="AI38" s="200">
        <v>69.61</v>
      </c>
      <c r="AJ38" s="200">
        <v>0</v>
      </c>
      <c r="AK38" s="200">
        <v>0</v>
      </c>
      <c r="AL38" s="200">
        <v>0</v>
      </c>
      <c r="AM38" s="200">
        <v>0</v>
      </c>
      <c r="AN38" s="200">
        <v>0</v>
      </c>
      <c r="AO38">
        <v>0</v>
      </c>
      <c r="AP38" s="200">
        <v>66.319999999999993</v>
      </c>
      <c r="AQ38" s="200">
        <v>26.64</v>
      </c>
      <c r="AR38" s="200">
        <v>22.2</v>
      </c>
      <c r="AS38" s="200">
        <v>0</v>
      </c>
      <c r="AT38">
        <v>0</v>
      </c>
      <c r="AU38">
        <v>0</v>
      </c>
      <c r="AV38" s="200">
        <v>0</v>
      </c>
      <c r="AW38" s="200">
        <v>0</v>
      </c>
      <c r="AX38" s="200">
        <v>0</v>
      </c>
      <c r="AY38" s="200">
        <v>0</v>
      </c>
      <c r="AZ38" s="200">
        <v>0</v>
      </c>
      <c r="BA38" s="200">
        <v>0</v>
      </c>
      <c r="BB38" s="200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0">
        <v>0</v>
      </c>
      <c r="C39" s="200">
        <v>0</v>
      </c>
      <c r="D39" s="200">
        <v>0</v>
      </c>
      <c r="E39" s="200">
        <v>0</v>
      </c>
      <c r="F39" s="200">
        <v>0</v>
      </c>
      <c r="G39" s="200">
        <v>0</v>
      </c>
      <c r="H39" s="200">
        <v>0</v>
      </c>
      <c r="I39" s="200">
        <v>0</v>
      </c>
      <c r="J39" s="200">
        <v>0</v>
      </c>
      <c r="K39" s="200">
        <v>8.9499999999999993</v>
      </c>
      <c r="L39" s="200">
        <v>371.24</v>
      </c>
      <c r="M39" s="200">
        <v>27.17</v>
      </c>
      <c r="N39" s="200">
        <v>34.880000000000003</v>
      </c>
      <c r="O39" s="200">
        <v>0</v>
      </c>
      <c r="P39" s="200">
        <v>37.090000000000003</v>
      </c>
      <c r="Q39" s="200">
        <v>2.89</v>
      </c>
      <c r="R39" s="200">
        <v>12.52</v>
      </c>
      <c r="S39" s="200">
        <v>7.8</v>
      </c>
      <c r="T39" s="200">
        <v>0</v>
      </c>
      <c r="U39" s="200">
        <v>24.74</v>
      </c>
      <c r="V39" s="200">
        <v>6.12</v>
      </c>
      <c r="W39" s="200">
        <v>13.71</v>
      </c>
      <c r="X39" s="200">
        <v>43.32</v>
      </c>
      <c r="Y39" s="200">
        <v>0</v>
      </c>
      <c r="Z39">
        <v>0</v>
      </c>
      <c r="AA39" s="200">
        <v>11</v>
      </c>
      <c r="AB39" s="200">
        <v>0</v>
      </c>
      <c r="AC39" s="200">
        <v>0</v>
      </c>
      <c r="AD39" s="200">
        <v>0</v>
      </c>
      <c r="AE39" s="200">
        <v>0</v>
      </c>
      <c r="AF39" s="200">
        <v>0</v>
      </c>
      <c r="AG39" s="200">
        <v>0</v>
      </c>
      <c r="AH39" s="200">
        <v>0</v>
      </c>
      <c r="AI39" s="200">
        <v>69.61</v>
      </c>
      <c r="AJ39" s="200">
        <v>0</v>
      </c>
      <c r="AK39" s="200">
        <v>0</v>
      </c>
      <c r="AL39" s="200">
        <v>0</v>
      </c>
      <c r="AM39" s="200">
        <v>0</v>
      </c>
      <c r="AN39" s="200">
        <v>0</v>
      </c>
      <c r="AO39">
        <v>0</v>
      </c>
      <c r="AP39" s="200">
        <v>69.650000000000006</v>
      </c>
      <c r="AQ39" s="200">
        <v>26.64</v>
      </c>
      <c r="AR39" s="200">
        <v>22.2</v>
      </c>
      <c r="AS39" s="200">
        <v>0</v>
      </c>
      <c r="AT39">
        <v>0</v>
      </c>
      <c r="AU39">
        <v>0</v>
      </c>
      <c r="AV39" s="200">
        <v>0</v>
      </c>
      <c r="AW39" s="200">
        <v>0</v>
      </c>
      <c r="AX39" s="200">
        <v>0</v>
      </c>
      <c r="AY39" s="200">
        <v>0</v>
      </c>
      <c r="AZ39" s="200">
        <v>0</v>
      </c>
      <c r="BA39" s="200">
        <v>0</v>
      </c>
      <c r="BB39" s="200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0">
        <v>0</v>
      </c>
      <c r="C40" s="200">
        <v>0</v>
      </c>
      <c r="D40" s="200">
        <v>0</v>
      </c>
      <c r="E40" s="200">
        <v>0</v>
      </c>
      <c r="F40" s="200">
        <v>0</v>
      </c>
      <c r="G40" s="200">
        <v>0</v>
      </c>
      <c r="H40" s="200">
        <v>0</v>
      </c>
      <c r="I40" s="200">
        <v>0</v>
      </c>
      <c r="J40" s="200">
        <v>0</v>
      </c>
      <c r="K40" s="200">
        <v>8.9499999999999993</v>
      </c>
      <c r="L40" s="200">
        <v>371.24</v>
      </c>
      <c r="M40" s="200">
        <v>27.17</v>
      </c>
      <c r="N40" s="200">
        <v>34.880000000000003</v>
      </c>
      <c r="O40" s="200">
        <v>0</v>
      </c>
      <c r="P40" s="200">
        <v>37.090000000000003</v>
      </c>
      <c r="Q40" s="200">
        <v>2.89</v>
      </c>
      <c r="R40" s="200">
        <v>12.52</v>
      </c>
      <c r="S40" s="200">
        <v>7.8</v>
      </c>
      <c r="T40" s="200">
        <v>0</v>
      </c>
      <c r="U40" s="200">
        <v>24.74</v>
      </c>
      <c r="V40" s="200">
        <v>6.12</v>
      </c>
      <c r="W40" s="200">
        <v>13.71</v>
      </c>
      <c r="X40" s="200">
        <v>43.32</v>
      </c>
      <c r="Y40" s="200">
        <v>0</v>
      </c>
      <c r="Z40">
        <v>0</v>
      </c>
      <c r="AA40" s="200">
        <v>11</v>
      </c>
      <c r="AB40" s="200">
        <v>0</v>
      </c>
      <c r="AC40" s="200">
        <v>0</v>
      </c>
      <c r="AD40" s="200">
        <v>0</v>
      </c>
      <c r="AE40" s="200">
        <v>0</v>
      </c>
      <c r="AF40" s="200">
        <v>0</v>
      </c>
      <c r="AG40" s="200">
        <v>0</v>
      </c>
      <c r="AH40" s="200">
        <v>0</v>
      </c>
      <c r="AI40" s="200">
        <v>69.61</v>
      </c>
      <c r="AJ40" s="200">
        <v>0</v>
      </c>
      <c r="AK40" s="200">
        <v>0</v>
      </c>
      <c r="AL40" s="200">
        <v>0</v>
      </c>
      <c r="AM40" s="200">
        <v>0</v>
      </c>
      <c r="AN40" s="200">
        <v>0</v>
      </c>
      <c r="AO40">
        <v>0</v>
      </c>
      <c r="AP40" s="200">
        <v>69.650000000000006</v>
      </c>
      <c r="AQ40" s="200">
        <v>26.64</v>
      </c>
      <c r="AR40" s="200">
        <v>22.2</v>
      </c>
      <c r="AS40" s="200">
        <v>0</v>
      </c>
      <c r="AT40">
        <v>0</v>
      </c>
      <c r="AU40">
        <v>0</v>
      </c>
      <c r="AV40" s="200">
        <v>0</v>
      </c>
      <c r="AW40" s="200">
        <v>0</v>
      </c>
      <c r="AX40" s="200">
        <v>0</v>
      </c>
      <c r="AY40" s="200">
        <v>0</v>
      </c>
      <c r="AZ40" s="200">
        <v>0</v>
      </c>
      <c r="BA40" s="200">
        <v>0</v>
      </c>
      <c r="BB40" s="20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0">
        <v>0</v>
      </c>
      <c r="C41" s="200">
        <v>0</v>
      </c>
      <c r="D41" s="200">
        <v>0</v>
      </c>
      <c r="E41" s="200">
        <v>0</v>
      </c>
      <c r="F41" s="200">
        <v>0</v>
      </c>
      <c r="G41" s="200">
        <v>0</v>
      </c>
      <c r="H41" s="200">
        <v>0</v>
      </c>
      <c r="I41" s="200">
        <v>0</v>
      </c>
      <c r="J41" s="200">
        <v>0</v>
      </c>
      <c r="K41" s="200">
        <v>8.9499999999999993</v>
      </c>
      <c r="L41" s="200">
        <v>371.24</v>
      </c>
      <c r="M41" s="200">
        <v>27.17</v>
      </c>
      <c r="N41" s="200">
        <v>34.880000000000003</v>
      </c>
      <c r="O41" s="200">
        <v>0</v>
      </c>
      <c r="P41" s="200">
        <v>37.090000000000003</v>
      </c>
      <c r="Q41" s="200">
        <v>2.89</v>
      </c>
      <c r="R41" s="200">
        <v>12.52</v>
      </c>
      <c r="S41" s="200">
        <v>7.8</v>
      </c>
      <c r="T41" s="200">
        <v>0</v>
      </c>
      <c r="U41" s="200">
        <v>24.74</v>
      </c>
      <c r="V41" s="200">
        <v>6.12</v>
      </c>
      <c r="W41" s="200">
        <v>13.71</v>
      </c>
      <c r="X41" s="200">
        <v>43.32</v>
      </c>
      <c r="Y41" s="200">
        <v>0</v>
      </c>
      <c r="Z41">
        <v>0</v>
      </c>
      <c r="AA41" s="200">
        <v>11</v>
      </c>
      <c r="AB41" s="200">
        <v>0</v>
      </c>
      <c r="AC41" s="200">
        <v>0</v>
      </c>
      <c r="AD41" s="200">
        <v>0</v>
      </c>
      <c r="AE41" s="200">
        <v>0</v>
      </c>
      <c r="AF41" s="200">
        <v>0</v>
      </c>
      <c r="AG41" s="200">
        <v>0</v>
      </c>
      <c r="AH41" s="200">
        <v>0</v>
      </c>
      <c r="AI41" s="200">
        <v>69.61</v>
      </c>
      <c r="AJ41" s="200">
        <v>0</v>
      </c>
      <c r="AK41" s="200">
        <v>0</v>
      </c>
      <c r="AL41" s="200">
        <v>0</v>
      </c>
      <c r="AM41" s="200">
        <v>0</v>
      </c>
      <c r="AN41" s="200">
        <v>0</v>
      </c>
      <c r="AO41">
        <v>0</v>
      </c>
      <c r="AP41" s="200">
        <v>69.650000000000006</v>
      </c>
      <c r="AQ41" s="200">
        <v>26.64</v>
      </c>
      <c r="AR41" s="200">
        <v>22.2</v>
      </c>
      <c r="AS41" s="200">
        <v>0</v>
      </c>
      <c r="AT41">
        <v>0</v>
      </c>
      <c r="AU41">
        <v>0</v>
      </c>
      <c r="AV41" s="200">
        <v>0</v>
      </c>
      <c r="AW41" s="200">
        <v>0</v>
      </c>
      <c r="AX41" s="200">
        <v>0</v>
      </c>
      <c r="AY41" s="200">
        <v>0</v>
      </c>
      <c r="AZ41" s="200">
        <v>0</v>
      </c>
      <c r="BA41" s="200">
        <v>0</v>
      </c>
      <c r="BB41" s="200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0">
        <v>0</v>
      </c>
      <c r="C42" s="200">
        <v>0</v>
      </c>
      <c r="D42" s="200">
        <v>0</v>
      </c>
      <c r="E42" s="200">
        <v>0</v>
      </c>
      <c r="F42" s="200">
        <v>0</v>
      </c>
      <c r="G42" s="200">
        <v>0</v>
      </c>
      <c r="H42" s="200">
        <v>0</v>
      </c>
      <c r="I42" s="200">
        <v>0</v>
      </c>
      <c r="J42" s="200">
        <v>0</v>
      </c>
      <c r="K42" s="200">
        <v>8.9499999999999993</v>
      </c>
      <c r="L42" s="200">
        <v>371.24</v>
      </c>
      <c r="M42" s="200">
        <v>27.17</v>
      </c>
      <c r="N42" s="200">
        <v>34.880000000000003</v>
      </c>
      <c r="O42" s="200">
        <v>0</v>
      </c>
      <c r="P42" s="200">
        <v>37.090000000000003</v>
      </c>
      <c r="Q42" s="200">
        <v>2.89</v>
      </c>
      <c r="R42" s="200">
        <v>12.52</v>
      </c>
      <c r="S42" s="200">
        <v>7.8</v>
      </c>
      <c r="T42" s="200">
        <v>0</v>
      </c>
      <c r="U42" s="200">
        <v>24.74</v>
      </c>
      <c r="V42" s="200">
        <v>6.12</v>
      </c>
      <c r="W42" s="200">
        <v>13.71</v>
      </c>
      <c r="X42" s="200">
        <v>43.32</v>
      </c>
      <c r="Y42" s="200">
        <v>0</v>
      </c>
      <c r="Z42">
        <v>0</v>
      </c>
      <c r="AA42" s="200">
        <v>11</v>
      </c>
      <c r="AB42" s="200">
        <v>0</v>
      </c>
      <c r="AC42" s="200">
        <v>0</v>
      </c>
      <c r="AD42" s="200">
        <v>0</v>
      </c>
      <c r="AE42" s="200">
        <v>0</v>
      </c>
      <c r="AF42" s="200">
        <v>0</v>
      </c>
      <c r="AG42" s="200">
        <v>0</v>
      </c>
      <c r="AH42" s="200">
        <v>0</v>
      </c>
      <c r="AI42" s="200">
        <v>69.61</v>
      </c>
      <c r="AJ42" s="200">
        <v>0</v>
      </c>
      <c r="AK42" s="200">
        <v>0</v>
      </c>
      <c r="AL42" s="200">
        <v>0</v>
      </c>
      <c r="AM42" s="200">
        <v>0</v>
      </c>
      <c r="AN42" s="200">
        <v>0</v>
      </c>
      <c r="AO42">
        <v>0</v>
      </c>
      <c r="AP42" s="200">
        <v>69.650000000000006</v>
      </c>
      <c r="AQ42" s="200">
        <v>26.64</v>
      </c>
      <c r="AR42" s="200">
        <v>23.7</v>
      </c>
      <c r="AS42" s="200">
        <v>0</v>
      </c>
      <c r="AT42">
        <v>0</v>
      </c>
      <c r="AU42">
        <v>0</v>
      </c>
      <c r="AV42" s="200">
        <v>0</v>
      </c>
      <c r="AW42" s="200">
        <v>0</v>
      </c>
      <c r="AX42" s="200">
        <v>0</v>
      </c>
      <c r="AY42" s="200">
        <v>0</v>
      </c>
      <c r="AZ42" s="200">
        <v>0</v>
      </c>
      <c r="BA42" s="200">
        <v>0</v>
      </c>
      <c r="BB42" s="200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0">
        <v>0</v>
      </c>
      <c r="C43" s="200">
        <v>0</v>
      </c>
      <c r="D43" s="200">
        <v>0</v>
      </c>
      <c r="E43" s="200">
        <v>0</v>
      </c>
      <c r="F43" s="200">
        <v>0</v>
      </c>
      <c r="G43" s="200">
        <v>0</v>
      </c>
      <c r="H43" s="200">
        <v>0</v>
      </c>
      <c r="I43" s="200">
        <v>0</v>
      </c>
      <c r="J43" s="200">
        <v>0</v>
      </c>
      <c r="K43" s="200">
        <v>8.9499999999999993</v>
      </c>
      <c r="L43" s="200">
        <v>371.24</v>
      </c>
      <c r="M43" s="200">
        <v>27.17</v>
      </c>
      <c r="N43" s="200">
        <v>34.880000000000003</v>
      </c>
      <c r="O43" s="200">
        <v>0</v>
      </c>
      <c r="P43" s="200">
        <v>37.090000000000003</v>
      </c>
      <c r="Q43" s="200">
        <v>2.89</v>
      </c>
      <c r="R43" s="200">
        <v>12.52</v>
      </c>
      <c r="S43" s="200">
        <v>7.8</v>
      </c>
      <c r="T43" s="200">
        <v>0</v>
      </c>
      <c r="U43" s="200">
        <v>24.74</v>
      </c>
      <c r="V43" s="200">
        <v>6.12</v>
      </c>
      <c r="W43" s="200">
        <v>13.71</v>
      </c>
      <c r="X43" s="200">
        <v>43.32</v>
      </c>
      <c r="Y43" s="200">
        <v>0</v>
      </c>
      <c r="Z43">
        <v>0</v>
      </c>
      <c r="AA43" s="200">
        <v>11</v>
      </c>
      <c r="AB43" s="200">
        <v>0</v>
      </c>
      <c r="AC43" s="200">
        <v>0</v>
      </c>
      <c r="AD43" s="200">
        <v>0</v>
      </c>
      <c r="AE43" s="200">
        <v>0</v>
      </c>
      <c r="AF43" s="200">
        <v>0</v>
      </c>
      <c r="AG43" s="200">
        <v>0</v>
      </c>
      <c r="AH43" s="200">
        <v>0</v>
      </c>
      <c r="AI43" s="200">
        <v>69.61</v>
      </c>
      <c r="AJ43" s="200">
        <v>0</v>
      </c>
      <c r="AK43" s="200">
        <v>0</v>
      </c>
      <c r="AL43" s="200">
        <v>0</v>
      </c>
      <c r="AM43" s="200">
        <v>0</v>
      </c>
      <c r="AN43" s="200">
        <v>0</v>
      </c>
      <c r="AO43">
        <v>0</v>
      </c>
      <c r="AP43" s="200">
        <v>69.650000000000006</v>
      </c>
      <c r="AQ43" s="200">
        <v>26.64</v>
      </c>
      <c r="AR43" s="200">
        <v>23.7</v>
      </c>
      <c r="AS43" s="200">
        <v>0</v>
      </c>
      <c r="AT43">
        <v>0</v>
      </c>
      <c r="AU43">
        <v>0</v>
      </c>
      <c r="AV43" s="200">
        <v>0</v>
      </c>
      <c r="AW43" s="200">
        <v>0</v>
      </c>
      <c r="AX43" s="200">
        <v>0</v>
      </c>
      <c r="AY43" s="200">
        <v>0</v>
      </c>
      <c r="AZ43" s="200">
        <v>0</v>
      </c>
      <c r="BA43" s="200">
        <v>0</v>
      </c>
      <c r="BB43" s="200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0">
        <v>0</v>
      </c>
      <c r="C44" s="200">
        <v>0</v>
      </c>
      <c r="D44" s="200">
        <v>0</v>
      </c>
      <c r="E44" s="200">
        <v>0</v>
      </c>
      <c r="F44" s="200">
        <v>0</v>
      </c>
      <c r="G44" s="200">
        <v>0</v>
      </c>
      <c r="H44" s="200">
        <v>0</v>
      </c>
      <c r="I44" s="200">
        <v>0</v>
      </c>
      <c r="J44" s="200">
        <v>0</v>
      </c>
      <c r="K44" s="200">
        <v>8.9499999999999993</v>
      </c>
      <c r="L44" s="200">
        <v>371.24</v>
      </c>
      <c r="M44" s="200">
        <v>27.17</v>
      </c>
      <c r="N44" s="200">
        <v>34.880000000000003</v>
      </c>
      <c r="O44" s="200">
        <v>0</v>
      </c>
      <c r="P44" s="200">
        <v>37.090000000000003</v>
      </c>
      <c r="Q44" s="200">
        <v>2.89</v>
      </c>
      <c r="R44" s="200">
        <v>12.52</v>
      </c>
      <c r="S44" s="200">
        <v>7.8</v>
      </c>
      <c r="T44" s="200">
        <v>0</v>
      </c>
      <c r="U44" s="200">
        <v>24.74</v>
      </c>
      <c r="V44" s="200">
        <v>6.12</v>
      </c>
      <c r="W44" s="200">
        <v>13.71</v>
      </c>
      <c r="X44" s="200">
        <v>43.32</v>
      </c>
      <c r="Y44" s="200">
        <v>0</v>
      </c>
      <c r="Z44">
        <v>0</v>
      </c>
      <c r="AA44" s="200">
        <v>11</v>
      </c>
      <c r="AB44" s="200">
        <v>0</v>
      </c>
      <c r="AC44" s="200">
        <v>0</v>
      </c>
      <c r="AD44" s="200">
        <v>0</v>
      </c>
      <c r="AE44" s="200">
        <v>0</v>
      </c>
      <c r="AF44" s="200">
        <v>0</v>
      </c>
      <c r="AG44" s="200">
        <v>0</v>
      </c>
      <c r="AH44" s="200">
        <v>0</v>
      </c>
      <c r="AI44" s="200">
        <v>69.61</v>
      </c>
      <c r="AJ44" s="200">
        <v>0</v>
      </c>
      <c r="AK44" s="200">
        <v>0</v>
      </c>
      <c r="AL44" s="200">
        <v>0</v>
      </c>
      <c r="AM44" s="200">
        <v>0</v>
      </c>
      <c r="AN44" s="200">
        <v>0</v>
      </c>
      <c r="AO44">
        <v>0</v>
      </c>
      <c r="AP44" s="200">
        <v>69.650000000000006</v>
      </c>
      <c r="AQ44" s="200">
        <v>26.64</v>
      </c>
      <c r="AR44" s="200">
        <v>23.7</v>
      </c>
      <c r="AS44" s="200">
        <v>0</v>
      </c>
      <c r="AT44">
        <v>0</v>
      </c>
      <c r="AU44">
        <v>0</v>
      </c>
      <c r="AV44" s="200">
        <v>0</v>
      </c>
      <c r="AW44" s="200">
        <v>0</v>
      </c>
      <c r="AX44" s="200">
        <v>0</v>
      </c>
      <c r="AY44" s="200">
        <v>0</v>
      </c>
      <c r="AZ44" s="200">
        <v>0</v>
      </c>
      <c r="BA44" s="200">
        <v>0</v>
      </c>
      <c r="BB44" s="200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0">
        <v>0</v>
      </c>
      <c r="C45" s="200">
        <v>0</v>
      </c>
      <c r="D45" s="200">
        <v>0</v>
      </c>
      <c r="E45" s="200">
        <v>0</v>
      </c>
      <c r="F45" s="200">
        <v>0</v>
      </c>
      <c r="G45" s="200">
        <v>0</v>
      </c>
      <c r="H45" s="200">
        <v>0</v>
      </c>
      <c r="I45" s="200">
        <v>0</v>
      </c>
      <c r="J45" s="200">
        <v>0</v>
      </c>
      <c r="K45" s="200">
        <v>8.9499999999999993</v>
      </c>
      <c r="L45" s="200">
        <v>371.24</v>
      </c>
      <c r="M45" s="200">
        <v>27.17</v>
      </c>
      <c r="N45" s="200">
        <v>34.880000000000003</v>
      </c>
      <c r="O45" s="200">
        <v>0</v>
      </c>
      <c r="P45" s="200">
        <v>37.090000000000003</v>
      </c>
      <c r="Q45" s="200">
        <v>2.89</v>
      </c>
      <c r="R45" s="200">
        <v>12.52</v>
      </c>
      <c r="S45" s="200">
        <v>7.8</v>
      </c>
      <c r="T45" s="200">
        <v>0</v>
      </c>
      <c r="U45" s="200">
        <v>24.74</v>
      </c>
      <c r="V45" s="200">
        <v>6.12</v>
      </c>
      <c r="W45" s="200">
        <v>13.71</v>
      </c>
      <c r="X45" s="200">
        <v>43.32</v>
      </c>
      <c r="Y45" s="200">
        <v>0</v>
      </c>
      <c r="Z45">
        <v>0</v>
      </c>
      <c r="AA45" s="200">
        <v>11</v>
      </c>
      <c r="AB45" s="200">
        <v>0</v>
      </c>
      <c r="AC45" s="200">
        <v>0</v>
      </c>
      <c r="AD45" s="200">
        <v>0</v>
      </c>
      <c r="AE45" s="200">
        <v>0</v>
      </c>
      <c r="AF45" s="200">
        <v>0</v>
      </c>
      <c r="AG45" s="200">
        <v>0</v>
      </c>
      <c r="AH45" s="200">
        <v>0</v>
      </c>
      <c r="AI45" s="200">
        <v>50</v>
      </c>
      <c r="AJ45" s="200">
        <v>0</v>
      </c>
      <c r="AK45" s="200">
        <v>0</v>
      </c>
      <c r="AL45" s="200">
        <v>0</v>
      </c>
      <c r="AM45" s="200">
        <v>0</v>
      </c>
      <c r="AN45" s="200">
        <v>0</v>
      </c>
      <c r="AO45">
        <v>0</v>
      </c>
      <c r="AP45" s="200">
        <v>69.650000000000006</v>
      </c>
      <c r="AQ45" s="200">
        <v>26.64</v>
      </c>
      <c r="AR45" s="200">
        <v>23.7</v>
      </c>
      <c r="AS45" s="200">
        <v>0</v>
      </c>
      <c r="AT45">
        <v>0</v>
      </c>
      <c r="AU45">
        <v>0</v>
      </c>
      <c r="AV45" s="200">
        <v>0</v>
      </c>
      <c r="AW45" s="200">
        <v>0</v>
      </c>
      <c r="AX45" s="200">
        <v>0</v>
      </c>
      <c r="AY45" s="200">
        <v>0</v>
      </c>
      <c r="AZ45" s="200">
        <v>0</v>
      </c>
      <c r="BA45" s="200">
        <v>0</v>
      </c>
      <c r="BB45" s="200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0">
        <v>0</v>
      </c>
      <c r="C46" s="200">
        <v>0</v>
      </c>
      <c r="D46" s="200">
        <v>0</v>
      </c>
      <c r="E46" s="200">
        <v>0</v>
      </c>
      <c r="F46" s="200">
        <v>0</v>
      </c>
      <c r="G46" s="200">
        <v>0</v>
      </c>
      <c r="H46" s="200">
        <v>0</v>
      </c>
      <c r="I46" s="200">
        <v>0</v>
      </c>
      <c r="J46" s="200">
        <v>0</v>
      </c>
      <c r="K46" s="200">
        <v>8.9499999999999993</v>
      </c>
      <c r="L46" s="200">
        <v>371.24</v>
      </c>
      <c r="M46" s="200">
        <v>27.17</v>
      </c>
      <c r="N46" s="200">
        <v>34.880000000000003</v>
      </c>
      <c r="O46" s="200">
        <v>0</v>
      </c>
      <c r="P46" s="200">
        <v>37.090000000000003</v>
      </c>
      <c r="Q46" s="200">
        <v>2.89</v>
      </c>
      <c r="R46" s="200">
        <v>12.52</v>
      </c>
      <c r="S46" s="200">
        <v>7.8</v>
      </c>
      <c r="T46" s="200">
        <v>0</v>
      </c>
      <c r="U46" s="200">
        <v>24.74</v>
      </c>
      <c r="V46" s="200">
        <v>6.12</v>
      </c>
      <c r="W46" s="200">
        <v>13.71</v>
      </c>
      <c r="X46" s="200">
        <v>43.32</v>
      </c>
      <c r="Y46" s="200">
        <v>0</v>
      </c>
      <c r="Z46">
        <v>0</v>
      </c>
      <c r="AA46" s="200">
        <v>11</v>
      </c>
      <c r="AB46" s="200">
        <v>0</v>
      </c>
      <c r="AC46" s="200">
        <v>0</v>
      </c>
      <c r="AD46" s="200">
        <v>0</v>
      </c>
      <c r="AE46" s="200">
        <v>0</v>
      </c>
      <c r="AF46" s="200">
        <v>0</v>
      </c>
      <c r="AG46" s="200">
        <v>0</v>
      </c>
      <c r="AH46" s="200">
        <v>0</v>
      </c>
      <c r="AI46" s="200">
        <v>50</v>
      </c>
      <c r="AJ46" s="200">
        <v>0</v>
      </c>
      <c r="AK46" s="200">
        <v>0</v>
      </c>
      <c r="AL46" s="200">
        <v>0</v>
      </c>
      <c r="AM46" s="200">
        <v>0</v>
      </c>
      <c r="AN46" s="200">
        <v>0</v>
      </c>
      <c r="AO46">
        <v>0</v>
      </c>
      <c r="AP46" s="200">
        <v>69.650000000000006</v>
      </c>
      <c r="AQ46" s="200">
        <v>26.64</v>
      </c>
      <c r="AR46" s="200">
        <v>23.7</v>
      </c>
      <c r="AS46" s="200">
        <v>0</v>
      </c>
      <c r="AT46">
        <v>0</v>
      </c>
      <c r="AU46">
        <v>0</v>
      </c>
      <c r="AV46" s="200">
        <v>0</v>
      </c>
      <c r="AW46" s="200">
        <v>0</v>
      </c>
      <c r="AX46" s="200">
        <v>0</v>
      </c>
      <c r="AY46" s="200">
        <v>0</v>
      </c>
      <c r="AZ46" s="200">
        <v>0</v>
      </c>
      <c r="BA46" s="200">
        <v>0</v>
      </c>
      <c r="BB46" s="200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0">
        <v>0</v>
      </c>
      <c r="C47" s="200">
        <v>0</v>
      </c>
      <c r="D47" s="200">
        <v>0</v>
      </c>
      <c r="E47" s="200">
        <v>0</v>
      </c>
      <c r="F47" s="200">
        <v>0</v>
      </c>
      <c r="G47" s="200">
        <v>0</v>
      </c>
      <c r="H47" s="200">
        <v>0</v>
      </c>
      <c r="I47" s="200">
        <v>0</v>
      </c>
      <c r="J47" s="200">
        <v>0</v>
      </c>
      <c r="K47" s="200">
        <v>8.9499999999999993</v>
      </c>
      <c r="L47" s="200">
        <v>371.24</v>
      </c>
      <c r="M47" s="200">
        <v>27.17</v>
      </c>
      <c r="N47" s="200">
        <v>34.880000000000003</v>
      </c>
      <c r="O47" s="200">
        <v>0</v>
      </c>
      <c r="P47" s="200">
        <v>37.090000000000003</v>
      </c>
      <c r="Q47" s="200">
        <v>2.89</v>
      </c>
      <c r="R47" s="200">
        <v>12.52</v>
      </c>
      <c r="S47" s="200">
        <v>7.8</v>
      </c>
      <c r="T47" s="200">
        <v>0</v>
      </c>
      <c r="U47" s="200">
        <v>24.74</v>
      </c>
      <c r="V47" s="200">
        <v>6.12</v>
      </c>
      <c r="W47" s="200">
        <v>13.71</v>
      </c>
      <c r="X47" s="200">
        <v>43.32</v>
      </c>
      <c r="Y47" s="200">
        <v>0</v>
      </c>
      <c r="Z47">
        <v>0</v>
      </c>
      <c r="AA47" s="200">
        <v>11</v>
      </c>
      <c r="AB47" s="200">
        <v>0</v>
      </c>
      <c r="AC47" s="200">
        <v>0</v>
      </c>
      <c r="AD47" s="200">
        <v>0</v>
      </c>
      <c r="AE47" s="200">
        <v>0</v>
      </c>
      <c r="AF47" s="200">
        <v>0</v>
      </c>
      <c r="AG47" s="200">
        <v>0</v>
      </c>
      <c r="AH47" s="200">
        <v>0</v>
      </c>
      <c r="AI47" s="200">
        <v>69.61</v>
      </c>
      <c r="AJ47" s="200">
        <v>0</v>
      </c>
      <c r="AK47" s="200">
        <v>0</v>
      </c>
      <c r="AL47" s="200">
        <v>0</v>
      </c>
      <c r="AM47" s="200">
        <v>0</v>
      </c>
      <c r="AN47" s="200">
        <v>0</v>
      </c>
      <c r="AO47">
        <v>0</v>
      </c>
      <c r="AP47" s="200">
        <v>69.650000000000006</v>
      </c>
      <c r="AQ47" s="200">
        <v>26.64</v>
      </c>
      <c r="AR47" s="200">
        <v>23.7</v>
      </c>
      <c r="AS47" s="200">
        <v>0</v>
      </c>
      <c r="AT47">
        <v>0</v>
      </c>
      <c r="AU47">
        <v>0</v>
      </c>
      <c r="AV47" s="200">
        <v>0</v>
      </c>
      <c r="AW47" s="200">
        <v>0</v>
      </c>
      <c r="AX47" s="200">
        <v>0</v>
      </c>
      <c r="AY47" s="200">
        <v>0</v>
      </c>
      <c r="AZ47" s="200">
        <v>0</v>
      </c>
      <c r="BA47" s="200">
        <v>0</v>
      </c>
      <c r="BB47" s="200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0">
        <v>0</v>
      </c>
      <c r="C48" s="200">
        <v>0</v>
      </c>
      <c r="D48" s="200">
        <v>0</v>
      </c>
      <c r="E48" s="200">
        <v>0</v>
      </c>
      <c r="F48" s="200">
        <v>0</v>
      </c>
      <c r="G48" s="200">
        <v>0</v>
      </c>
      <c r="H48" s="200">
        <v>0</v>
      </c>
      <c r="I48" s="200">
        <v>0</v>
      </c>
      <c r="J48" s="200">
        <v>0</v>
      </c>
      <c r="K48" s="200">
        <v>9.31</v>
      </c>
      <c r="L48" s="200">
        <v>371.24</v>
      </c>
      <c r="M48" s="200">
        <v>27.17</v>
      </c>
      <c r="N48" s="200">
        <v>34.880000000000003</v>
      </c>
      <c r="O48" s="200">
        <v>0</v>
      </c>
      <c r="P48" s="200">
        <v>37.090000000000003</v>
      </c>
      <c r="Q48" s="200">
        <v>2.89</v>
      </c>
      <c r="R48" s="200">
        <v>12.52</v>
      </c>
      <c r="S48" s="200">
        <v>7.8</v>
      </c>
      <c r="T48" s="200">
        <v>0</v>
      </c>
      <c r="U48" s="200">
        <v>24.74</v>
      </c>
      <c r="V48" s="200">
        <v>6.12</v>
      </c>
      <c r="W48" s="200">
        <v>13.71</v>
      </c>
      <c r="X48" s="200">
        <v>43.32</v>
      </c>
      <c r="Y48" s="200">
        <v>0</v>
      </c>
      <c r="Z48">
        <v>0</v>
      </c>
      <c r="AA48" s="200">
        <v>11</v>
      </c>
      <c r="AB48" s="200">
        <v>0</v>
      </c>
      <c r="AC48" s="200">
        <v>0</v>
      </c>
      <c r="AD48" s="200">
        <v>0</v>
      </c>
      <c r="AE48" s="200">
        <v>0</v>
      </c>
      <c r="AF48" s="200">
        <v>0</v>
      </c>
      <c r="AG48" s="200">
        <v>0</v>
      </c>
      <c r="AH48" s="200">
        <v>0</v>
      </c>
      <c r="AI48" s="200">
        <v>69.61</v>
      </c>
      <c r="AJ48" s="200">
        <v>0</v>
      </c>
      <c r="AK48" s="200">
        <v>0</v>
      </c>
      <c r="AL48" s="200">
        <v>0</v>
      </c>
      <c r="AM48" s="200">
        <v>0</v>
      </c>
      <c r="AN48" s="200">
        <v>0</v>
      </c>
      <c r="AO48">
        <v>0</v>
      </c>
      <c r="AP48" s="200">
        <v>69.650000000000006</v>
      </c>
      <c r="AQ48" s="200">
        <v>26.64</v>
      </c>
      <c r="AR48" s="200">
        <v>23.7</v>
      </c>
      <c r="AS48" s="200">
        <v>0</v>
      </c>
      <c r="AT48">
        <v>0</v>
      </c>
      <c r="AU48">
        <v>0</v>
      </c>
      <c r="AV48" s="200">
        <v>0</v>
      </c>
      <c r="AW48" s="200">
        <v>0</v>
      </c>
      <c r="AX48" s="200">
        <v>0</v>
      </c>
      <c r="AY48" s="200">
        <v>0</v>
      </c>
      <c r="AZ48" s="200">
        <v>0</v>
      </c>
      <c r="BA48" s="200">
        <v>0</v>
      </c>
      <c r="BB48" s="200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0">
        <v>0</v>
      </c>
      <c r="C49" s="200">
        <v>0</v>
      </c>
      <c r="D49" s="200">
        <v>0</v>
      </c>
      <c r="E49" s="200">
        <v>0</v>
      </c>
      <c r="F49" s="200">
        <v>0</v>
      </c>
      <c r="G49" s="200">
        <v>0</v>
      </c>
      <c r="H49" s="200">
        <v>0</v>
      </c>
      <c r="I49" s="200">
        <v>0</v>
      </c>
      <c r="J49" s="200">
        <v>0</v>
      </c>
      <c r="K49" s="200">
        <v>8.9600000000000009</v>
      </c>
      <c r="L49" s="200">
        <v>371.24</v>
      </c>
      <c r="M49" s="200">
        <v>27.17</v>
      </c>
      <c r="N49" s="200">
        <v>34.880000000000003</v>
      </c>
      <c r="O49" s="200">
        <v>0</v>
      </c>
      <c r="P49" s="200">
        <v>37.090000000000003</v>
      </c>
      <c r="Q49" s="200">
        <v>2.89</v>
      </c>
      <c r="R49" s="200">
        <v>12.52</v>
      </c>
      <c r="S49" s="200">
        <v>7.8</v>
      </c>
      <c r="T49" s="200">
        <v>0</v>
      </c>
      <c r="U49" s="200">
        <v>24.74</v>
      </c>
      <c r="V49" s="200">
        <v>6.12</v>
      </c>
      <c r="W49" s="200">
        <v>13.71</v>
      </c>
      <c r="X49" s="200">
        <v>43.32</v>
      </c>
      <c r="Y49" s="200">
        <v>0</v>
      </c>
      <c r="Z49">
        <v>0</v>
      </c>
      <c r="AA49" s="200">
        <v>11</v>
      </c>
      <c r="AB49" s="200">
        <v>0</v>
      </c>
      <c r="AC49" s="200">
        <v>0</v>
      </c>
      <c r="AD49" s="200">
        <v>0</v>
      </c>
      <c r="AE49" s="200">
        <v>0</v>
      </c>
      <c r="AF49" s="200">
        <v>0</v>
      </c>
      <c r="AG49" s="200">
        <v>0</v>
      </c>
      <c r="AH49" s="200">
        <v>0</v>
      </c>
      <c r="AI49" s="200">
        <v>69.61</v>
      </c>
      <c r="AJ49" s="200">
        <v>0</v>
      </c>
      <c r="AK49" s="200">
        <v>0</v>
      </c>
      <c r="AL49" s="200">
        <v>0</v>
      </c>
      <c r="AM49" s="200">
        <v>0</v>
      </c>
      <c r="AN49" s="200">
        <v>0</v>
      </c>
      <c r="AO49">
        <v>0</v>
      </c>
      <c r="AP49" s="200">
        <v>69.650000000000006</v>
      </c>
      <c r="AQ49" s="200">
        <v>26.64</v>
      </c>
      <c r="AR49" s="200">
        <v>23.7</v>
      </c>
      <c r="AS49" s="200">
        <v>0</v>
      </c>
      <c r="AT49">
        <v>0</v>
      </c>
      <c r="AU49">
        <v>0</v>
      </c>
      <c r="AV49" s="200">
        <v>0</v>
      </c>
      <c r="AW49" s="200">
        <v>0</v>
      </c>
      <c r="AX49" s="200">
        <v>0</v>
      </c>
      <c r="AY49" s="200">
        <v>0</v>
      </c>
      <c r="AZ49" s="200">
        <v>0</v>
      </c>
      <c r="BA49" s="200">
        <v>0</v>
      </c>
      <c r="BB49" s="200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0">
        <v>0</v>
      </c>
      <c r="C50" s="200">
        <v>0</v>
      </c>
      <c r="D50" s="200">
        <v>0</v>
      </c>
      <c r="E50" s="200">
        <v>0</v>
      </c>
      <c r="F50" s="200">
        <v>0</v>
      </c>
      <c r="G50" s="200">
        <v>0</v>
      </c>
      <c r="H50" s="200">
        <v>0</v>
      </c>
      <c r="I50" s="200">
        <v>0</v>
      </c>
      <c r="J50" s="200">
        <v>0</v>
      </c>
      <c r="K50" s="200">
        <v>8.9600000000000009</v>
      </c>
      <c r="L50" s="200">
        <v>371.24</v>
      </c>
      <c r="M50" s="200">
        <v>27.17</v>
      </c>
      <c r="N50" s="200">
        <v>34.880000000000003</v>
      </c>
      <c r="O50" s="200">
        <v>0</v>
      </c>
      <c r="P50" s="200">
        <v>37.090000000000003</v>
      </c>
      <c r="Q50" s="200">
        <v>2.89</v>
      </c>
      <c r="R50" s="200">
        <v>13.01</v>
      </c>
      <c r="S50" s="200">
        <v>8.1</v>
      </c>
      <c r="T50" s="200">
        <v>0</v>
      </c>
      <c r="U50" s="200">
        <v>24.74</v>
      </c>
      <c r="V50" s="200">
        <v>6.12</v>
      </c>
      <c r="W50" s="200">
        <v>13.71</v>
      </c>
      <c r="X50" s="200">
        <v>43.32</v>
      </c>
      <c r="Y50" s="200">
        <v>0</v>
      </c>
      <c r="Z50">
        <v>0</v>
      </c>
      <c r="AA50" s="200">
        <v>11</v>
      </c>
      <c r="AB50" s="200">
        <v>0</v>
      </c>
      <c r="AC50" s="200">
        <v>0</v>
      </c>
      <c r="AD50" s="200">
        <v>0</v>
      </c>
      <c r="AE50" s="200">
        <v>0</v>
      </c>
      <c r="AF50" s="200">
        <v>0</v>
      </c>
      <c r="AG50" s="200">
        <v>0</v>
      </c>
      <c r="AH50" s="200">
        <v>0</v>
      </c>
      <c r="AI50" s="200">
        <v>69.61</v>
      </c>
      <c r="AJ50" s="200">
        <v>0</v>
      </c>
      <c r="AK50" s="200">
        <v>0</v>
      </c>
      <c r="AL50" s="200">
        <v>0</v>
      </c>
      <c r="AM50" s="200">
        <v>0</v>
      </c>
      <c r="AN50" s="200">
        <v>0</v>
      </c>
      <c r="AO50">
        <v>0</v>
      </c>
      <c r="AP50" s="200">
        <v>69.650000000000006</v>
      </c>
      <c r="AQ50" s="200">
        <v>26.63</v>
      </c>
      <c r="AR50" s="200">
        <v>23.7</v>
      </c>
      <c r="AS50" s="200">
        <v>0</v>
      </c>
      <c r="AT50">
        <v>0</v>
      </c>
      <c r="AU50">
        <v>0</v>
      </c>
      <c r="AV50" s="200">
        <v>0</v>
      </c>
      <c r="AW50" s="200">
        <v>0</v>
      </c>
      <c r="AX50" s="200">
        <v>0</v>
      </c>
      <c r="AY50" s="200">
        <v>0</v>
      </c>
      <c r="AZ50" s="200">
        <v>0</v>
      </c>
      <c r="BA50" s="200">
        <v>0</v>
      </c>
      <c r="BB50" s="20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0">
        <v>0</v>
      </c>
      <c r="C51" s="200">
        <v>0</v>
      </c>
      <c r="D51" s="200">
        <v>0</v>
      </c>
      <c r="E51" s="200">
        <v>0</v>
      </c>
      <c r="F51" s="200">
        <v>0</v>
      </c>
      <c r="G51" s="200">
        <v>0</v>
      </c>
      <c r="H51" s="200">
        <v>0</v>
      </c>
      <c r="I51" s="200">
        <v>0</v>
      </c>
      <c r="J51" s="200">
        <v>0</v>
      </c>
      <c r="K51" s="200">
        <v>8.9600000000000009</v>
      </c>
      <c r="L51" s="200">
        <v>371.24</v>
      </c>
      <c r="M51" s="200">
        <v>27.17</v>
      </c>
      <c r="N51" s="200">
        <v>34.880000000000003</v>
      </c>
      <c r="O51" s="200">
        <v>0</v>
      </c>
      <c r="P51" s="200">
        <v>37.090000000000003</v>
      </c>
      <c r="Q51" s="200">
        <v>2.89</v>
      </c>
      <c r="R51" s="200">
        <v>13.01</v>
      </c>
      <c r="S51" s="200">
        <v>8.1</v>
      </c>
      <c r="T51" s="200">
        <v>0</v>
      </c>
      <c r="U51" s="200">
        <v>24.74</v>
      </c>
      <c r="V51" s="200">
        <v>6.12</v>
      </c>
      <c r="W51" s="200">
        <v>13.71</v>
      </c>
      <c r="X51" s="200">
        <v>43.32</v>
      </c>
      <c r="Y51" s="200">
        <v>0</v>
      </c>
      <c r="Z51">
        <v>0</v>
      </c>
      <c r="AA51" s="200">
        <v>11</v>
      </c>
      <c r="AB51" s="200">
        <v>0</v>
      </c>
      <c r="AC51" s="200">
        <v>0</v>
      </c>
      <c r="AD51" s="200">
        <v>0</v>
      </c>
      <c r="AE51" s="200">
        <v>0</v>
      </c>
      <c r="AF51" s="200">
        <v>0</v>
      </c>
      <c r="AG51" s="200">
        <v>0</v>
      </c>
      <c r="AH51" s="200">
        <v>0</v>
      </c>
      <c r="AI51" s="200">
        <v>69.61</v>
      </c>
      <c r="AJ51" s="200">
        <v>0</v>
      </c>
      <c r="AK51" s="200">
        <v>0</v>
      </c>
      <c r="AL51" s="200">
        <v>0</v>
      </c>
      <c r="AM51" s="200">
        <v>0</v>
      </c>
      <c r="AN51" s="200">
        <v>0</v>
      </c>
      <c r="AO51">
        <v>0</v>
      </c>
      <c r="AP51" s="200">
        <v>73.16</v>
      </c>
      <c r="AQ51" s="200">
        <v>26.63</v>
      </c>
      <c r="AR51" s="200">
        <v>23.7</v>
      </c>
      <c r="AS51" s="200">
        <v>0</v>
      </c>
      <c r="AT51">
        <v>0</v>
      </c>
      <c r="AU51">
        <v>0</v>
      </c>
      <c r="AV51" s="200">
        <v>0</v>
      </c>
      <c r="AW51" s="200">
        <v>0</v>
      </c>
      <c r="AX51" s="200">
        <v>0</v>
      </c>
      <c r="AY51" s="200">
        <v>0</v>
      </c>
      <c r="AZ51" s="200">
        <v>0</v>
      </c>
      <c r="BA51" s="200">
        <v>0</v>
      </c>
      <c r="BB51" s="200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0">
        <v>0</v>
      </c>
      <c r="C52" s="200">
        <v>0</v>
      </c>
      <c r="D52" s="200">
        <v>0</v>
      </c>
      <c r="E52" s="200">
        <v>0</v>
      </c>
      <c r="F52" s="200">
        <v>0</v>
      </c>
      <c r="G52" s="200">
        <v>0</v>
      </c>
      <c r="H52" s="200">
        <v>0</v>
      </c>
      <c r="I52" s="200">
        <v>0</v>
      </c>
      <c r="J52" s="200">
        <v>0</v>
      </c>
      <c r="K52" s="200">
        <v>4.92</v>
      </c>
      <c r="L52" s="200">
        <v>371.24</v>
      </c>
      <c r="M52" s="200">
        <v>27.17</v>
      </c>
      <c r="N52" s="200">
        <v>34.880000000000003</v>
      </c>
      <c r="O52" s="200">
        <v>0</v>
      </c>
      <c r="P52" s="200">
        <v>37.090000000000003</v>
      </c>
      <c r="Q52" s="200">
        <v>2.89</v>
      </c>
      <c r="R52" s="200">
        <v>13.01</v>
      </c>
      <c r="S52" s="200">
        <v>8.1</v>
      </c>
      <c r="T52" s="200">
        <v>0</v>
      </c>
      <c r="U52" s="200">
        <v>24.74</v>
      </c>
      <c r="V52" s="200">
        <v>6.12</v>
      </c>
      <c r="W52" s="200">
        <v>13.71</v>
      </c>
      <c r="X52" s="200">
        <v>43.32</v>
      </c>
      <c r="Y52" s="200">
        <v>0</v>
      </c>
      <c r="Z52">
        <v>0</v>
      </c>
      <c r="AA52" s="200">
        <v>11</v>
      </c>
      <c r="AB52" s="200">
        <v>0</v>
      </c>
      <c r="AC52" s="200">
        <v>0</v>
      </c>
      <c r="AD52" s="200">
        <v>0</v>
      </c>
      <c r="AE52" s="200">
        <v>0</v>
      </c>
      <c r="AF52" s="200">
        <v>0</v>
      </c>
      <c r="AG52" s="200">
        <v>0</v>
      </c>
      <c r="AH52" s="200">
        <v>0</v>
      </c>
      <c r="AI52" s="200">
        <v>50</v>
      </c>
      <c r="AJ52" s="200">
        <v>0</v>
      </c>
      <c r="AK52" s="200">
        <v>0</v>
      </c>
      <c r="AL52" s="200">
        <v>0</v>
      </c>
      <c r="AM52" s="200">
        <v>0</v>
      </c>
      <c r="AN52" s="200">
        <v>0</v>
      </c>
      <c r="AO52">
        <v>0</v>
      </c>
      <c r="AP52" s="200">
        <v>73.16</v>
      </c>
      <c r="AQ52" s="200">
        <v>26.63</v>
      </c>
      <c r="AR52" s="200">
        <v>23.7</v>
      </c>
      <c r="AS52" s="200">
        <v>0</v>
      </c>
      <c r="AT52">
        <v>0</v>
      </c>
      <c r="AU52">
        <v>0</v>
      </c>
      <c r="AV52" s="200">
        <v>0</v>
      </c>
      <c r="AW52" s="200">
        <v>0</v>
      </c>
      <c r="AX52" s="200">
        <v>0</v>
      </c>
      <c r="AY52" s="200">
        <v>0</v>
      </c>
      <c r="AZ52" s="200">
        <v>0</v>
      </c>
      <c r="BA52" s="200">
        <v>0</v>
      </c>
      <c r="BB52" s="200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0">
        <v>0</v>
      </c>
      <c r="C53" s="200">
        <v>0</v>
      </c>
      <c r="D53" s="200">
        <v>0</v>
      </c>
      <c r="E53" s="200">
        <v>0</v>
      </c>
      <c r="F53" s="200">
        <v>0</v>
      </c>
      <c r="G53" s="200">
        <v>0</v>
      </c>
      <c r="H53" s="200">
        <v>0</v>
      </c>
      <c r="I53" s="200">
        <v>0</v>
      </c>
      <c r="J53" s="200">
        <v>0</v>
      </c>
      <c r="K53" s="200">
        <v>4.92</v>
      </c>
      <c r="L53" s="200">
        <v>336.91</v>
      </c>
      <c r="M53" s="200">
        <v>27.17</v>
      </c>
      <c r="N53" s="200">
        <v>34.880000000000003</v>
      </c>
      <c r="O53" s="200">
        <v>0</v>
      </c>
      <c r="P53" s="200">
        <v>37.090000000000003</v>
      </c>
      <c r="Q53" s="200">
        <v>2.89</v>
      </c>
      <c r="R53" s="200">
        <v>12.53</v>
      </c>
      <c r="S53" s="200">
        <v>7.81</v>
      </c>
      <c r="T53" s="200">
        <v>0</v>
      </c>
      <c r="U53" s="200">
        <v>24.74</v>
      </c>
      <c r="V53" s="200">
        <v>6.12</v>
      </c>
      <c r="W53" s="200">
        <v>13.71</v>
      </c>
      <c r="X53" s="200">
        <v>43.32</v>
      </c>
      <c r="Y53" s="200">
        <v>0</v>
      </c>
      <c r="Z53">
        <v>0</v>
      </c>
      <c r="AA53" s="200">
        <v>11</v>
      </c>
      <c r="AB53" s="200">
        <v>0</v>
      </c>
      <c r="AC53" s="200">
        <v>0</v>
      </c>
      <c r="AD53" s="200">
        <v>0</v>
      </c>
      <c r="AE53" s="200">
        <v>0</v>
      </c>
      <c r="AF53" s="200">
        <v>0</v>
      </c>
      <c r="AG53" s="200">
        <v>0</v>
      </c>
      <c r="AH53" s="200">
        <v>0</v>
      </c>
      <c r="AI53" s="200">
        <v>50</v>
      </c>
      <c r="AJ53" s="200">
        <v>0</v>
      </c>
      <c r="AK53" s="200">
        <v>0</v>
      </c>
      <c r="AL53" s="200">
        <v>0</v>
      </c>
      <c r="AM53" s="200">
        <v>0</v>
      </c>
      <c r="AN53" s="200">
        <v>0</v>
      </c>
      <c r="AO53">
        <v>0</v>
      </c>
      <c r="AP53" s="200">
        <v>73.16</v>
      </c>
      <c r="AQ53" s="200">
        <v>26.63</v>
      </c>
      <c r="AR53" s="200">
        <v>23.7</v>
      </c>
      <c r="AS53" s="200">
        <v>0</v>
      </c>
      <c r="AT53">
        <v>0</v>
      </c>
      <c r="AU53">
        <v>0</v>
      </c>
      <c r="AV53" s="200">
        <v>0</v>
      </c>
      <c r="AW53" s="200">
        <v>0</v>
      </c>
      <c r="AX53" s="200">
        <v>0</v>
      </c>
      <c r="AY53" s="200">
        <v>0</v>
      </c>
      <c r="AZ53" s="200">
        <v>0</v>
      </c>
      <c r="BA53" s="200">
        <v>0</v>
      </c>
      <c r="BB53" s="200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0">
        <v>0</v>
      </c>
      <c r="C54" s="200">
        <v>0</v>
      </c>
      <c r="D54" s="200">
        <v>0</v>
      </c>
      <c r="E54" s="200">
        <v>0</v>
      </c>
      <c r="F54" s="200">
        <v>0</v>
      </c>
      <c r="G54" s="200">
        <v>0</v>
      </c>
      <c r="H54" s="200">
        <v>0</v>
      </c>
      <c r="I54" s="200">
        <v>0</v>
      </c>
      <c r="J54" s="200">
        <v>0</v>
      </c>
      <c r="K54" s="200">
        <v>4.92</v>
      </c>
      <c r="L54" s="200">
        <v>288.77999999999997</v>
      </c>
      <c r="M54" s="200">
        <v>27.17</v>
      </c>
      <c r="N54" s="200">
        <v>34.880000000000003</v>
      </c>
      <c r="O54" s="200">
        <v>0</v>
      </c>
      <c r="P54" s="200">
        <v>37.090000000000003</v>
      </c>
      <c r="Q54" s="200">
        <v>2.89</v>
      </c>
      <c r="R54" s="200">
        <v>12.53</v>
      </c>
      <c r="S54" s="200">
        <v>7.8</v>
      </c>
      <c r="T54" s="200">
        <v>0</v>
      </c>
      <c r="U54" s="200">
        <v>24.74</v>
      </c>
      <c r="V54" s="200">
        <v>6.12</v>
      </c>
      <c r="W54" s="200">
        <v>13.71</v>
      </c>
      <c r="X54" s="200">
        <v>43.32</v>
      </c>
      <c r="Y54" s="200">
        <v>0</v>
      </c>
      <c r="Z54">
        <v>0</v>
      </c>
      <c r="AA54" s="200">
        <v>11</v>
      </c>
      <c r="AB54" s="200">
        <v>0</v>
      </c>
      <c r="AC54" s="200">
        <v>0</v>
      </c>
      <c r="AD54" s="200">
        <v>0</v>
      </c>
      <c r="AE54" s="200">
        <v>0</v>
      </c>
      <c r="AF54" s="200">
        <v>0</v>
      </c>
      <c r="AG54" s="200">
        <v>0</v>
      </c>
      <c r="AH54" s="200">
        <v>0</v>
      </c>
      <c r="AI54" s="200">
        <v>50</v>
      </c>
      <c r="AJ54" s="200">
        <v>0</v>
      </c>
      <c r="AK54" s="200">
        <v>0</v>
      </c>
      <c r="AL54" s="200">
        <v>0</v>
      </c>
      <c r="AM54" s="200">
        <v>0</v>
      </c>
      <c r="AN54" s="200">
        <v>0</v>
      </c>
      <c r="AO54">
        <v>0</v>
      </c>
      <c r="AP54" s="200">
        <v>73.16</v>
      </c>
      <c r="AQ54" s="200">
        <v>26.63</v>
      </c>
      <c r="AR54" s="200">
        <v>23.7</v>
      </c>
      <c r="AS54" s="200">
        <v>0</v>
      </c>
      <c r="AT54">
        <v>0</v>
      </c>
      <c r="AU54">
        <v>0</v>
      </c>
      <c r="AV54" s="200">
        <v>0</v>
      </c>
      <c r="AW54" s="200">
        <v>0</v>
      </c>
      <c r="AX54" s="200">
        <v>0</v>
      </c>
      <c r="AY54" s="200">
        <v>0</v>
      </c>
      <c r="AZ54" s="200">
        <v>0</v>
      </c>
      <c r="BA54" s="200">
        <v>0</v>
      </c>
      <c r="BB54" s="200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0">
        <v>0</v>
      </c>
      <c r="C55" s="200">
        <v>0</v>
      </c>
      <c r="D55" s="200">
        <v>0</v>
      </c>
      <c r="E55" s="200">
        <v>0</v>
      </c>
      <c r="F55" s="200">
        <v>0</v>
      </c>
      <c r="G55" s="200">
        <v>0</v>
      </c>
      <c r="H55" s="200">
        <v>0</v>
      </c>
      <c r="I55" s="200">
        <v>0</v>
      </c>
      <c r="J55" s="200">
        <v>0</v>
      </c>
      <c r="K55" s="200">
        <v>4.92</v>
      </c>
      <c r="L55" s="200">
        <v>240.65</v>
      </c>
      <c r="M55" s="200">
        <v>27.17</v>
      </c>
      <c r="N55" s="200">
        <v>34.880000000000003</v>
      </c>
      <c r="O55" s="200">
        <v>0</v>
      </c>
      <c r="P55" s="200">
        <v>37.090000000000003</v>
      </c>
      <c r="Q55" s="200">
        <v>1.82</v>
      </c>
      <c r="R55" s="200">
        <v>6.88</v>
      </c>
      <c r="S55" s="200">
        <v>4.75</v>
      </c>
      <c r="T55" s="200">
        <v>0</v>
      </c>
      <c r="U55" s="200">
        <v>24.74</v>
      </c>
      <c r="V55" s="200">
        <v>6.12</v>
      </c>
      <c r="W55" s="200">
        <v>13.71</v>
      </c>
      <c r="X55" s="200">
        <v>43.32</v>
      </c>
      <c r="Y55" s="200">
        <v>0</v>
      </c>
      <c r="Z55">
        <v>0</v>
      </c>
      <c r="AA55" s="200">
        <v>11</v>
      </c>
      <c r="AB55" s="200">
        <v>0</v>
      </c>
      <c r="AC55" s="200">
        <v>0</v>
      </c>
      <c r="AD55" s="200">
        <v>0</v>
      </c>
      <c r="AE55" s="200">
        <v>0</v>
      </c>
      <c r="AF55" s="200">
        <v>0</v>
      </c>
      <c r="AG55" s="200">
        <v>0</v>
      </c>
      <c r="AH55" s="200">
        <v>0</v>
      </c>
      <c r="AI55" s="200">
        <v>50</v>
      </c>
      <c r="AJ55" s="200">
        <v>0</v>
      </c>
      <c r="AK55" s="200">
        <v>0</v>
      </c>
      <c r="AL55" s="200">
        <v>0</v>
      </c>
      <c r="AM55" s="200">
        <v>0</v>
      </c>
      <c r="AN55" s="200">
        <v>0</v>
      </c>
      <c r="AO55">
        <v>0</v>
      </c>
      <c r="AP55" s="200">
        <v>73.16</v>
      </c>
      <c r="AQ55" s="200">
        <v>7.7</v>
      </c>
      <c r="AR55" s="200">
        <v>23.7</v>
      </c>
      <c r="AS55" s="200">
        <v>0</v>
      </c>
      <c r="AT55">
        <v>0</v>
      </c>
      <c r="AU55">
        <v>0</v>
      </c>
      <c r="AV55" s="200">
        <v>0</v>
      </c>
      <c r="AW55" s="200">
        <v>0</v>
      </c>
      <c r="AX55" s="200">
        <v>0</v>
      </c>
      <c r="AY55" s="200">
        <v>0</v>
      </c>
      <c r="AZ55" s="200">
        <v>0</v>
      </c>
      <c r="BA55" s="200">
        <v>0</v>
      </c>
      <c r="BB55" s="200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0">
        <v>0</v>
      </c>
      <c r="C56" s="200">
        <v>0</v>
      </c>
      <c r="D56" s="200">
        <v>0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4.92</v>
      </c>
      <c r="L56" s="200">
        <v>205.04</v>
      </c>
      <c r="M56" s="200">
        <v>27.17</v>
      </c>
      <c r="N56" s="200">
        <v>34.880000000000003</v>
      </c>
      <c r="O56" s="200">
        <v>0</v>
      </c>
      <c r="P56" s="200">
        <v>37.090000000000003</v>
      </c>
      <c r="Q56" s="200">
        <v>1.77</v>
      </c>
      <c r="R56" s="200">
        <v>12.52</v>
      </c>
      <c r="S56" s="200">
        <v>4.4400000000000004</v>
      </c>
      <c r="T56" s="200">
        <v>0</v>
      </c>
      <c r="U56" s="200">
        <v>24.74</v>
      </c>
      <c r="V56" s="200">
        <v>6.12</v>
      </c>
      <c r="W56" s="200">
        <v>13.71</v>
      </c>
      <c r="X56" s="200">
        <v>43.32</v>
      </c>
      <c r="Y56" s="200">
        <v>0</v>
      </c>
      <c r="Z56">
        <v>0</v>
      </c>
      <c r="AA56" s="200">
        <v>11</v>
      </c>
      <c r="AB56" s="200">
        <v>0</v>
      </c>
      <c r="AC56" s="200">
        <v>0</v>
      </c>
      <c r="AD56" s="200">
        <v>0</v>
      </c>
      <c r="AE56" s="200">
        <v>0</v>
      </c>
      <c r="AF56" s="200">
        <v>0</v>
      </c>
      <c r="AG56" s="200">
        <v>0</v>
      </c>
      <c r="AH56" s="200">
        <v>0</v>
      </c>
      <c r="AI56" s="200">
        <v>50</v>
      </c>
      <c r="AJ56" s="200">
        <v>0</v>
      </c>
      <c r="AK56" s="200">
        <v>0</v>
      </c>
      <c r="AL56" s="200">
        <v>0</v>
      </c>
      <c r="AM56" s="200">
        <v>1.74</v>
      </c>
      <c r="AN56" s="200">
        <v>0</v>
      </c>
      <c r="AO56">
        <v>0</v>
      </c>
      <c r="AP56" s="200">
        <v>73.16</v>
      </c>
      <c r="AQ56" s="200">
        <v>7.7</v>
      </c>
      <c r="AR56" s="200">
        <v>23.7</v>
      </c>
      <c r="AS56" s="200">
        <v>0</v>
      </c>
      <c r="AT56">
        <v>0</v>
      </c>
      <c r="AU56">
        <v>0</v>
      </c>
      <c r="AV56" s="200">
        <v>0</v>
      </c>
      <c r="AW56" s="200">
        <v>0</v>
      </c>
      <c r="AX56" s="200">
        <v>0</v>
      </c>
      <c r="AY56" s="200">
        <v>0</v>
      </c>
      <c r="AZ56" s="200">
        <v>0</v>
      </c>
      <c r="BA56" s="200">
        <v>0</v>
      </c>
      <c r="BB56" s="200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0">
        <v>0</v>
      </c>
      <c r="C57" s="200">
        <v>0</v>
      </c>
      <c r="D57" s="200">
        <v>0</v>
      </c>
      <c r="E57" s="200">
        <v>0</v>
      </c>
      <c r="F57" s="200">
        <v>0</v>
      </c>
      <c r="G57" s="200">
        <v>0</v>
      </c>
      <c r="H57" s="200">
        <v>0</v>
      </c>
      <c r="I57" s="200">
        <v>0</v>
      </c>
      <c r="J57" s="200">
        <v>0</v>
      </c>
      <c r="K57" s="200">
        <v>4.92</v>
      </c>
      <c r="L57" s="200">
        <v>205.04</v>
      </c>
      <c r="M57" s="200">
        <v>27.17</v>
      </c>
      <c r="N57" s="200">
        <v>34.880000000000003</v>
      </c>
      <c r="O57" s="200">
        <v>0</v>
      </c>
      <c r="P57" s="200">
        <v>37.090000000000003</v>
      </c>
      <c r="Q57" s="200">
        <v>1.77</v>
      </c>
      <c r="R57" s="200">
        <v>11.39</v>
      </c>
      <c r="S57" s="200">
        <v>7.79</v>
      </c>
      <c r="T57" s="200">
        <v>0</v>
      </c>
      <c r="U57" s="200">
        <v>24.74</v>
      </c>
      <c r="V57" s="200">
        <v>6.12</v>
      </c>
      <c r="W57" s="200">
        <v>13.71</v>
      </c>
      <c r="X57" s="200">
        <v>43.32</v>
      </c>
      <c r="Y57" s="200">
        <v>0</v>
      </c>
      <c r="Z57">
        <v>0</v>
      </c>
      <c r="AA57" s="200">
        <v>11</v>
      </c>
      <c r="AB57" s="200">
        <v>0</v>
      </c>
      <c r="AC57" s="200">
        <v>0</v>
      </c>
      <c r="AD57" s="200">
        <v>0</v>
      </c>
      <c r="AE57" s="200">
        <v>0</v>
      </c>
      <c r="AF57" s="200">
        <v>0</v>
      </c>
      <c r="AG57" s="200">
        <v>0</v>
      </c>
      <c r="AH57" s="200">
        <v>0</v>
      </c>
      <c r="AI57" s="200">
        <v>56.2</v>
      </c>
      <c r="AJ57" s="200">
        <v>0</v>
      </c>
      <c r="AK57" s="200">
        <v>0</v>
      </c>
      <c r="AL57" s="200">
        <v>0</v>
      </c>
      <c r="AM57" s="200">
        <v>1.89</v>
      </c>
      <c r="AN57" s="200">
        <v>0</v>
      </c>
      <c r="AO57">
        <v>0</v>
      </c>
      <c r="AP57" s="200">
        <v>73.16</v>
      </c>
      <c r="AQ57" s="200">
        <v>26.64</v>
      </c>
      <c r="AR57" s="200">
        <v>23.7</v>
      </c>
      <c r="AS57" s="200">
        <v>0</v>
      </c>
      <c r="AT57">
        <v>0</v>
      </c>
      <c r="AU57">
        <v>0</v>
      </c>
      <c r="AV57" s="200">
        <v>0</v>
      </c>
      <c r="AW57" s="200">
        <v>0</v>
      </c>
      <c r="AX57" s="200">
        <v>0</v>
      </c>
      <c r="AY57" s="200">
        <v>0</v>
      </c>
      <c r="AZ57" s="200">
        <v>0</v>
      </c>
      <c r="BA57" s="200">
        <v>0</v>
      </c>
      <c r="BB57" s="200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0">
        <v>0</v>
      </c>
      <c r="C58" s="200">
        <v>0</v>
      </c>
      <c r="D58" s="200">
        <v>0</v>
      </c>
      <c r="E58" s="200">
        <v>0</v>
      </c>
      <c r="F58" s="200">
        <v>0</v>
      </c>
      <c r="G58" s="200">
        <v>0</v>
      </c>
      <c r="H58" s="200">
        <v>0</v>
      </c>
      <c r="I58" s="200">
        <v>0</v>
      </c>
      <c r="J58" s="200">
        <v>0</v>
      </c>
      <c r="K58" s="200">
        <v>4.92</v>
      </c>
      <c r="L58" s="200">
        <v>205.04</v>
      </c>
      <c r="M58" s="200">
        <v>27.17</v>
      </c>
      <c r="N58" s="200">
        <v>34.880000000000003</v>
      </c>
      <c r="O58" s="200">
        <v>0</v>
      </c>
      <c r="P58" s="200">
        <v>37.090000000000003</v>
      </c>
      <c r="Q58" s="200">
        <v>2.5</v>
      </c>
      <c r="R58" s="200">
        <v>12.49</v>
      </c>
      <c r="S58" s="200">
        <v>7.79</v>
      </c>
      <c r="T58" s="200">
        <v>0</v>
      </c>
      <c r="U58" s="200">
        <v>24.74</v>
      </c>
      <c r="V58" s="200">
        <v>6.12</v>
      </c>
      <c r="W58" s="200">
        <v>13.71</v>
      </c>
      <c r="X58" s="200">
        <v>43.32</v>
      </c>
      <c r="Y58" s="200">
        <v>0</v>
      </c>
      <c r="Z58">
        <v>0</v>
      </c>
      <c r="AA58" s="200">
        <v>11</v>
      </c>
      <c r="AB58" s="200">
        <v>0</v>
      </c>
      <c r="AC58" s="200">
        <v>0</v>
      </c>
      <c r="AD58" s="200">
        <v>0</v>
      </c>
      <c r="AE58" s="200">
        <v>0</v>
      </c>
      <c r="AF58" s="200">
        <v>0</v>
      </c>
      <c r="AG58" s="200">
        <v>0</v>
      </c>
      <c r="AH58" s="200">
        <v>0</v>
      </c>
      <c r="AI58" s="200">
        <v>56.2</v>
      </c>
      <c r="AJ58" s="200">
        <v>0</v>
      </c>
      <c r="AK58" s="200">
        <v>0</v>
      </c>
      <c r="AL58" s="200">
        <v>0</v>
      </c>
      <c r="AM58" s="200">
        <v>1.89</v>
      </c>
      <c r="AN58" s="200">
        <v>0</v>
      </c>
      <c r="AO58">
        <v>0</v>
      </c>
      <c r="AP58" s="200">
        <v>73.16</v>
      </c>
      <c r="AQ58" s="200">
        <v>26.64</v>
      </c>
      <c r="AR58" s="200">
        <v>23.7</v>
      </c>
      <c r="AS58" s="200">
        <v>0</v>
      </c>
      <c r="AT58">
        <v>0</v>
      </c>
      <c r="AU58">
        <v>0</v>
      </c>
      <c r="AV58" s="200">
        <v>0</v>
      </c>
      <c r="AW58" s="200">
        <v>0</v>
      </c>
      <c r="AX58" s="200">
        <v>0</v>
      </c>
      <c r="AY58" s="200">
        <v>0</v>
      </c>
      <c r="AZ58" s="200">
        <v>0</v>
      </c>
      <c r="BA58" s="200">
        <v>0</v>
      </c>
      <c r="BB58" s="200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0">
        <v>0</v>
      </c>
      <c r="C59" s="200">
        <v>0</v>
      </c>
      <c r="D59" s="200">
        <v>0</v>
      </c>
      <c r="E59" s="200">
        <v>0</v>
      </c>
      <c r="F59" s="200">
        <v>0</v>
      </c>
      <c r="G59" s="200">
        <v>0</v>
      </c>
      <c r="H59" s="200">
        <v>0</v>
      </c>
      <c r="I59" s="200">
        <v>0</v>
      </c>
      <c r="J59" s="200">
        <v>0</v>
      </c>
      <c r="K59" s="200">
        <v>4.92</v>
      </c>
      <c r="L59" s="200">
        <v>205.04</v>
      </c>
      <c r="M59" s="200">
        <v>27.17</v>
      </c>
      <c r="N59" s="200">
        <v>34.880000000000003</v>
      </c>
      <c r="O59" s="200">
        <v>0</v>
      </c>
      <c r="P59" s="200">
        <v>37.090000000000003</v>
      </c>
      <c r="Q59" s="200">
        <v>2.89</v>
      </c>
      <c r="R59" s="200">
        <v>12.53</v>
      </c>
      <c r="S59" s="200">
        <v>7.79</v>
      </c>
      <c r="T59" s="200">
        <v>0</v>
      </c>
      <c r="U59" s="200">
        <v>24.74</v>
      </c>
      <c r="V59" s="200">
        <v>6.12</v>
      </c>
      <c r="W59" s="200">
        <v>13.71</v>
      </c>
      <c r="X59" s="200">
        <v>43.32</v>
      </c>
      <c r="Y59" s="200">
        <v>0</v>
      </c>
      <c r="Z59">
        <v>0</v>
      </c>
      <c r="AA59" s="200">
        <v>11</v>
      </c>
      <c r="AB59" s="200">
        <v>0</v>
      </c>
      <c r="AC59" s="200">
        <v>0</v>
      </c>
      <c r="AD59" s="200">
        <v>0</v>
      </c>
      <c r="AE59" s="200">
        <v>0</v>
      </c>
      <c r="AF59" s="200">
        <v>0</v>
      </c>
      <c r="AG59" s="200">
        <v>0</v>
      </c>
      <c r="AH59" s="200">
        <v>0</v>
      </c>
      <c r="AI59" s="200">
        <v>56.2</v>
      </c>
      <c r="AJ59" s="200">
        <v>0</v>
      </c>
      <c r="AK59" s="200">
        <v>0</v>
      </c>
      <c r="AL59" s="200">
        <v>0</v>
      </c>
      <c r="AM59" s="200">
        <v>1.89</v>
      </c>
      <c r="AN59" s="200">
        <v>0</v>
      </c>
      <c r="AO59">
        <v>0</v>
      </c>
      <c r="AP59" s="200">
        <v>73.16</v>
      </c>
      <c r="AQ59" s="200">
        <v>26.64</v>
      </c>
      <c r="AR59" s="200">
        <v>23.7</v>
      </c>
      <c r="AS59" s="200">
        <v>0</v>
      </c>
      <c r="AT59">
        <v>0</v>
      </c>
      <c r="AU59">
        <v>0</v>
      </c>
      <c r="AV59" s="200">
        <v>0</v>
      </c>
      <c r="AW59" s="200">
        <v>0</v>
      </c>
      <c r="AX59" s="200">
        <v>0</v>
      </c>
      <c r="AY59" s="200">
        <v>0</v>
      </c>
      <c r="AZ59" s="200">
        <v>0</v>
      </c>
      <c r="BA59" s="200">
        <v>0</v>
      </c>
      <c r="BB59" s="200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0">
        <v>0</v>
      </c>
      <c r="C60" s="200">
        <v>0</v>
      </c>
      <c r="D60" s="200">
        <v>0</v>
      </c>
      <c r="E60" s="200">
        <v>0</v>
      </c>
      <c r="F60" s="200">
        <v>0</v>
      </c>
      <c r="G60" s="200">
        <v>0</v>
      </c>
      <c r="H60" s="200">
        <v>0</v>
      </c>
      <c r="I60" s="200">
        <v>0</v>
      </c>
      <c r="J60" s="200">
        <v>0</v>
      </c>
      <c r="K60" s="200">
        <v>4.92</v>
      </c>
      <c r="L60" s="200">
        <v>205.04</v>
      </c>
      <c r="M60" s="200">
        <v>27.17</v>
      </c>
      <c r="N60" s="200">
        <v>34.880000000000003</v>
      </c>
      <c r="O60" s="200">
        <v>0</v>
      </c>
      <c r="P60" s="200">
        <v>37.090000000000003</v>
      </c>
      <c r="Q60" s="200">
        <v>2.89</v>
      </c>
      <c r="R60" s="200">
        <v>12.53</v>
      </c>
      <c r="S60" s="200">
        <v>7.79</v>
      </c>
      <c r="T60" s="200">
        <v>0</v>
      </c>
      <c r="U60" s="200">
        <v>24.74</v>
      </c>
      <c r="V60" s="200">
        <v>6.12</v>
      </c>
      <c r="W60" s="200">
        <v>13.71</v>
      </c>
      <c r="X60" s="200">
        <v>43.32</v>
      </c>
      <c r="Y60" s="200">
        <v>0</v>
      </c>
      <c r="Z60">
        <v>0</v>
      </c>
      <c r="AA60" s="200">
        <v>11</v>
      </c>
      <c r="AB60" s="200">
        <v>0</v>
      </c>
      <c r="AC60" s="200">
        <v>0</v>
      </c>
      <c r="AD60" s="200">
        <v>0</v>
      </c>
      <c r="AE60" s="200">
        <v>0</v>
      </c>
      <c r="AF60" s="200">
        <v>0</v>
      </c>
      <c r="AG60" s="200">
        <v>0</v>
      </c>
      <c r="AH60" s="200">
        <v>0</v>
      </c>
      <c r="AI60" s="200">
        <v>56.2</v>
      </c>
      <c r="AJ60" s="200">
        <v>0</v>
      </c>
      <c r="AK60" s="200">
        <v>0</v>
      </c>
      <c r="AL60" s="200">
        <v>0</v>
      </c>
      <c r="AM60" s="200">
        <v>1.89</v>
      </c>
      <c r="AN60" s="200">
        <v>0</v>
      </c>
      <c r="AO60">
        <v>0</v>
      </c>
      <c r="AP60" s="200">
        <v>73.16</v>
      </c>
      <c r="AQ60" s="200">
        <v>26.64</v>
      </c>
      <c r="AR60" s="200">
        <v>23.7</v>
      </c>
      <c r="AS60" s="200">
        <v>0</v>
      </c>
      <c r="AT60">
        <v>0</v>
      </c>
      <c r="AU60">
        <v>0</v>
      </c>
      <c r="AV60" s="200">
        <v>0</v>
      </c>
      <c r="AW60" s="200">
        <v>0</v>
      </c>
      <c r="AX60" s="200">
        <v>0</v>
      </c>
      <c r="AY60" s="200">
        <v>0</v>
      </c>
      <c r="AZ60" s="200">
        <v>0</v>
      </c>
      <c r="BA60" s="200">
        <v>0</v>
      </c>
      <c r="BB60" s="20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0">
        <v>0</v>
      </c>
      <c r="C61" s="200">
        <v>0</v>
      </c>
      <c r="D61" s="200">
        <v>0</v>
      </c>
      <c r="E61" s="200">
        <v>0</v>
      </c>
      <c r="F61" s="200">
        <v>0</v>
      </c>
      <c r="G61" s="200">
        <v>0</v>
      </c>
      <c r="H61" s="200">
        <v>0</v>
      </c>
      <c r="I61" s="200">
        <v>0</v>
      </c>
      <c r="J61" s="200">
        <v>0</v>
      </c>
      <c r="K61" s="200">
        <v>4.92</v>
      </c>
      <c r="L61" s="200">
        <v>205.04</v>
      </c>
      <c r="M61" s="200">
        <v>27.17</v>
      </c>
      <c r="N61" s="200">
        <v>34.880000000000003</v>
      </c>
      <c r="O61" s="200">
        <v>0</v>
      </c>
      <c r="P61" s="200">
        <v>37.090000000000003</v>
      </c>
      <c r="Q61" s="200">
        <v>2.89</v>
      </c>
      <c r="R61" s="200">
        <v>12.53</v>
      </c>
      <c r="S61" s="200">
        <v>7.79</v>
      </c>
      <c r="T61" s="200">
        <v>0</v>
      </c>
      <c r="U61" s="200">
        <v>24.74</v>
      </c>
      <c r="V61" s="200">
        <v>6.12</v>
      </c>
      <c r="W61" s="200">
        <v>13.71</v>
      </c>
      <c r="X61" s="200">
        <v>43.32</v>
      </c>
      <c r="Y61" s="200">
        <v>0</v>
      </c>
      <c r="Z61">
        <v>0</v>
      </c>
      <c r="AA61" s="200">
        <v>11</v>
      </c>
      <c r="AB61" s="200">
        <v>0</v>
      </c>
      <c r="AC61" s="200">
        <v>0</v>
      </c>
      <c r="AD61" s="200">
        <v>0</v>
      </c>
      <c r="AE61" s="200">
        <v>0</v>
      </c>
      <c r="AF61" s="200">
        <v>0</v>
      </c>
      <c r="AG61" s="200">
        <v>0</v>
      </c>
      <c r="AH61" s="200">
        <v>0</v>
      </c>
      <c r="AI61" s="200">
        <v>58.25</v>
      </c>
      <c r="AJ61" s="200">
        <v>0</v>
      </c>
      <c r="AK61" s="200">
        <v>0</v>
      </c>
      <c r="AL61" s="200">
        <v>0</v>
      </c>
      <c r="AM61" s="200">
        <v>1.89</v>
      </c>
      <c r="AN61" s="200">
        <v>0</v>
      </c>
      <c r="AO61">
        <v>0</v>
      </c>
      <c r="AP61" s="200">
        <v>73.16</v>
      </c>
      <c r="AQ61" s="200">
        <v>26.64</v>
      </c>
      <c r="AR61" s="200">
        <v>23.7</v>
      </c>
      <c r="AS61" s="200">
        <v>0</v>
      </c>
      <c r="AT61">
        <v>0</v>
      </c>
      <c r="AU61">
        <v>0</v>
      </c>
      <c r="AV61" s="200">
        <v>0</v>
      </c>
      <c r="AW61" s="200">
        <v>0</v>
      </c>
      <c r="AX61" s="200">
        <v>0</v>
      </c>
      <c r="AY61" s="200">
        <v>0</v>
      </c>
      <c r="AZ61" s="200">
        <v>0</v>
      </c>
      <c r="BA61" s="200">
        <v>0</v>
      </c>
      <c r="BB61" s="200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0">
        <v>0</v>
      </c>
      <c r="C62" s="200">
        <v>0</v>
      </c>
      <c r="D62" s="200">
        <v>0</v>
      </c>
      <c r="E62" s="200">
        <v>0</v>
      </c>
      <c r="F62" s="200">
        <v>0</v>
      </c>
      <c r="G62" s="200">
        <v>0</v>
      </c>
      <c r="H62" s="200">
        <v>0</v>
      </c>
      <c r="I62" s="200">
        <v>0</v>
      </c>
      <c r="J62" s="200">
        <v>0</v>
      </c>
      <c r="K62" s="200">
        <v>4.92</v>
      </c>
      <c r="L62" s="200">
        <v>205.04</v>
      </c>
      <c r="M62" s="200">
        <v>27.17</v>
      </c>
      <c r="N62" s="200">
        <v>34.880000000000003</v>
      </c>
      <c r="O62" s="200">
        <v>0</v>
      </c>
      <c r="P62" s="200">
        <v>37.090000000000003</v>
      </c>
      <c r="Q62" s="200">
        <v>2.89</v>
      </c>
      <c r="R62" s="200">
        <v>12.53</v>
      </c>
      <c r="S62" s="200">
        <v>7.79</v>
      </c>
      <c r="T62" s="200">
        <v>0</v>
      </c>
      <c r="U62" s="200">
        <v>24.74</v>
      </c>
      <c r="V62" s="200">
        <v>6.12</v>
      </c>
      <c r="W62" s="200">
        <v>13.71</v>
      </c>
      <c r="X62" s="200">
        <v>43.32</v>
      </c>
      <c r="Y62" s="200">
        <v>0</v>
      </c>
      <c r="Z62">
        <v>0</v>
      </c>
      <c r="AA62" s="200">
        <v>11</v>
      </c>
      <c r="AB62" s="200">
        <v>0</v>
      </c>
      <c r="AC62" s="200">
        <v>0</v>
      </c>
      <c r="AD62" s="200">
        <v>0</v>
      </c>
      <c r="AE62" s="200">
        <v>0</v>
      </c>
      <c r="AF62" s="200">
        <v>0</v>
      </c>
      <c r="AG62" s="200">
        <v>0</v>
      </c>
      <c r="AH62" s="200">
        <v>0</v>
      </c>
      <c r="AI62" s="200">
        <v>58.25</v>
      </c>
      <c r="AJ62" s="200">
        <v>0</v>
      </c>
      <c r="AK62" s="200">
        <v>0</v>
      </c>
      <c r="AL62" s="200">
        <v>0</v>
      </c>
      <c r="AM62" s="200">
        <v>1.89</v>
      </c>
      <c r="AN62" s="200">
        <v>0</v>
      </c>
      <c r="AO62">
        <v>0</v>
      </c>
      <c r="AP62" s="200">
        <v>73.16</v>
      </c>
      <c r="AQ62" s="200">
        <v>26.64</v>
      </c>
      <c r="AR62" s="200">
        <v>23.7</v>
      </c>
      <c r="AS62" s="200">
        <v>0</v>
      </c>
      <c r="AT62">
        <v>0</v>
      </c>
      <c r="AU62">
        <v>0</v>
      </c>
      <c r="AV62" s="200">
        <v>0</v>
      </c>
      <c r="AW62" s="200">
        <v>0</v>
      </c>
      <c r="AX62" s="200">
        <v>0</v>
      </c>
      <c r="AY62" s="200">
        <v>0</v>
      </c>
      <c r="AZ62" s="200">
        <v>0</v>
      </c>
      <c r="BA62" s="200">
        <v>0</v>
      </c>
      <c r="BB62" s="200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0">
        <v>0</v>
      </c>
      <c r="C63" s="200">
        <v>0</v>
      </c>
      <c r="D63" s="200">
        <v>0</v>
      </c>
      <c r="E63" s="200">
        <v>0</v>
      </c>
      <c r="F63" s="200">
        <v>0</v>
      </c>
      <c r="G63" s="200">
        <v>0</v>
      </c>
      <c r="H63" s="200">
        <v>0</v>
      </c>
      <c r="I63" s="200">
        <v>0</v>
      </c>
      <c r="J63" s="200">
        <v>0</v>
      </c>
      <c r="K63" s="200">
        <v>4.92</v>
      </c>
      <c r="L63" s="200">
        <v>205.02</v>
      </c>
      <c r="M63" s="200">
        <v>27.17</v>
      </c>
      <c r="N63" s="200">
        <v>34.880000000000003</v>
      </c>
      <c r="O63" s="200">
        <v>0</v>
      </c>
      <c r="P63" s="200">
        <v>37.090000000000003</v>
      </c>
      <c r="Q63" s="200">
        <v>2.89</v>
      </c>
      <c r="R63" s="200">
        <v>12.53</v>
      </c>
      <c r="S63" s="200">
        <v>7.8</v>
      </c>
      <c r="T63" s="200">
        <v>0</v>
      </c>
      <c r="U63" s="200">
        <v>24.74</v>
      </c>
      <c r="V63" s="200">
        <v>6.12</v>
      </c>
      <c r="W63" s="200">
        <v>13.71</v>
      </c>
      <c r="X63" s="200">
        <v>43.32</v>
      </c>
      <c r="Y63" s="200">
        <v>0</v>
      </c>
      <c r="Z63">
        <v>0</v>
      </c>
      <c r="AA63" s="200">
        <v>11</v>
      </c>
      <c r="AB63" s="200">
        <v>0</v>
      </c>
      <c r="AC63" s="200">
        <v>0</v>
      </c>
      <c r="AD63" s="200">
        <v>0</v>
      </c>
      <c r="AE63" s="200">
        <v>0</v>
      </c>
      <c r="AF63" s="200">
        <v>0</v>
      </c>
      <c r="AG63" s="200">
        <v>0</v>
      </c>
      <c r="AH63" s="200">
        <v>0</v>
      </c>
      <c r="AI63" s="200">
        <v>56.2</v>
      </c>
      <c r="AJ63" s="200">
        <v>0</v>
      </c>
      <c r="AK63" s="200">
        <v>0</v>
      </c>
      <c r="AL63" s="200">
        <v>0</v>
      </c>
      <c r="AM63" s="200">
        <v>0</v>
      </c>
      <c r="AN63" s="200">
        <v>0</v>
      </c>
      <c r="AO63">
        <v>0</v>
      </c>
      <c r="AP63" s="200">
        <v>73.16</v>
      </c>
      <c r="AQ63" s="200">
        <v>26.63</v>
      </c>
      <c r="AR63" s="200">
        <v>23.7</v>
      </c>
      <c r="AS63" s="200">
        <v>0</v>
      </c>
      <c r="AT63">
        <v>0</v>
      </c>
      <c r="AU63">
        <v>0</v>
      </c>
      <c r="AV63" s="200">
        <v>0</v>
      </c>
      <c r="AW63" s="200">
        <v>0</v>
      </c>
      <c r="AX63" s="200">
        <v>0</v>
      </c>
      <c r="AY63" s="200">
        <v>0</v>
      </c>
      <c r="AZ63" s="200">
        <v>0</v>
      </c>
      <c r="BA63" s="200">
        <v>0</v>
      </c>
      <c r="BB63" s="200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0">
        <v>0</v>
      </c>
      <c r="C64" s="200">
        <v>0</v>
      </c>
      <c r="D64" s="200">
        <v>0</v>
      </c>
      <c r="E64" s="200">
        <v>0</v>
      </c>
      <c r="F64" s="200">
        <v>0</v>
      </c>
      <c r="G64" s="200">
        <v>0</v>
      </c>
      <c r="H64" s="200">
        <v>0</v>
      </c>
      <c r="I64" s="200">
        <v>0</v>
      </c>
      <c r="J64" s="200">
        <v>0</v>
      </c>
      <c r="K64" s="200">
        <v>4.92</v>
      </c>
      <c r="L64" s="200">
        <v>205.03</v>
      </c>
      <c r="M64" s="200">
        <v>27.17</v>
      </c>
      <c r="N64" s="200">
        <v>34.880000000000003</v>
      </c>
      <c r="O64" s="200">
        <v>0</v>
      </c>
      <c r="P64" s="200">
        <v>37.090000000000003</v>
      </c>
      <c r="Q64" s="200">
        <v>2.89</v>
      </c>
      <c r="R64" s="200">
        <v>12.53</v>
      </c>
      <c r="S64" s="200">
        <v>7.8</v>
      </c>
      <c r="T64" s="200">
        <v>0</v>
      </c>
      <c r="U64" s="200">
        <v>24.74</v>
      </c>
      <c r="V64" s="200">
        <v>6.12</v>
      </c>
      <c r="W64" s="200">
        <v>13.71</v>
      </c>
      <c r="X64" s="200">
        <v>43.32</v>
      </c>
      <c r="Y64" s="200">
        <v>0</v>
      </c>
      <c r="Z64">
        <v>0</v>
      </c>
      <c r="AA64" s="200">
        <v>11</v>
      </c>
      <c r="AB64" s="200">
        <v>0</v>
      </c>
      <c r="AC64" s="200">
        <v>0</v>
      </c>
      <c r="AD64" s="200">
        <v>0</v>
      </c>
      <c r="AE64" s="200">
        <v>0</v>
      </c>
      <c r="AF64" s="200">
        <v>0</v>
      </c>
      <c r="AG64" s="200">
        <v>0</v>
      </c>
      <c r="AH64" s="200">
        <v>0</v>
      </c>
      <c r="AI64" s="200">
        <v>56.2</v>
      </c>
      <c r="AJ64" s="200">
        <v>0</v>
      </c>
      <c r="AK64" s="200">
        <v>0</v>
      </c>
      <c r="AL64" s="200">
        <v>0</v>
      </c>
      <c r="AM64" s="200">
        <v>0</v>
      </c>
      <c r="AN64" s="200">
        <v>0</v>
      </c>
      <c r="AO64">
        <v>0</v>
      </c>
      <c r="AP64" s="200">
        <v>73.16</v>
      </c>
      <c r="AQ64" s="200">
        <v>26.63</v>
      </c>
      <c r="AR64" s="200">
        <v>23.7</v>
      </c>
      <c r="AS64" s="200">
        <v>0</v>
      </c>
      <c r="AT64">
        <v>0</v>
      </c>
      <c r="AU64">
        <v>0</v>
      </c>
      <c r="AV64" s="200">
        <v>0</v>
      </c>
      <c r="AW64" s="200">
        <v>0</v>
      </c>
      <c r="AX64" s="200">
        <v>0</v>
      </c>
      <c r="AY64" s="200">
        <v>0</v>
      </c>
      <c r="AZ64" s="200">
        <v>0</v>
      </c>
      <c r="BA64" s="200">
        <v>0</v>
      </c>
      <c r="BB64" s="200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0">
        <v>0</v>
      </c>
      <c r="C65" s="200">
        <v>0</v>
      </c>
      <c r="D65" s="200">
        <v>0</v>
      </c>
      <c r="E65" s="200">
        <v>0</v>
      </c>
      <c r="F65" s="200">
        <v>0</v>
      </c>
      <c r="G65" s="200">
        <v>0</v>
      </c>
      <c r="H65" s="200">
        <v>0</v>
      </c>
      <c r="I65" s="200">
        <v>0</v>
      </c>
      <c r="J65" s="200">
        <v>0</v>
      </c>
      <c r="K65" s="200">
        <v>4.92</v>
      </c>
      <c r="L65" s="200">
        <v>240.65</v>
      </c>
      <c r="M65" s="200">
        <v>27.17</v>
      </c>
      <c r="N65" s="200">
        <v>34.880000000000003</v>
      </c>
      <c r="O65" s="200">
        <v>0</v>
      </c>
      <c r="P65" s="200">
        <v>37.090000000000003</v>
      </c>
      <c r="Q65" s="200">
        <v>2.89</v>
      </c>
      <c r="R65" s="200">
        <v>12.52</v>
      </c>
      <c r="S65" s="200">
        <v>7.8</v>
      </c>
      <c r="T65" s="200">
        <v>0</v>
      </c>
      <c r="U65" s="200">
        <v>24.74</v>
      </c>
      <c r="V65" s="200">
        <v>6.12</v>
      </c>
      <c r="W65" s="200">
        <v>13.71</v>
      </c>
      <c r="X65" s="200">
        <v>43.32</v>
      </c>
      <c r="Y65" s="200">
        <v>0</v>
      </c>
      <c r="Z65">
        <v>0</v>
      </c>
      <c r="AA65" s="200">
        <v>11</v>
      </c>
      <c r="AB65" s="200">
        <v>0</v>
      </c>
      <c r="AC65" s="200">
        <v>0</v>
      </c>
      <c r="AD65" s="200">
        <v>0</v>
      </c>
      <c r="AE65" s="200">
        <v>0</v>
      </c>
      <c r="AF65" s="200">
        <v>0</v>
      </c>
      <c r="AG65" s="200">
        <v>0</v>
      </c>
      <c r="AH65" s="200">
        <v>0</v>
      </c>
      <c r="AI65" s="200">
        <v>56.2</v>
      </c>
      <c r="AJ65" s="200">
        <v>0</v>
      </c>
      <c r="AK65" s="200">
        <v>0</v>
      </c>
      <c r="AL65" s="200">
        <v>0</v>
      </c>
      <c r="AM65" s="200">
        <v>0</v>
      </c>
      <c r="AN65" s="200">
        <v>0</v>
      </c>
      <c r="AO65">
        <v>0</v>
      </c>
      <c r="AP65" s="200">
        <v>73.16</v>
      </c>
      <c r="AQ65" s="200">
        <v>26.63</v>
      </c>
      <c r="AR65" s="200">
        <v>23.7</v>
      </c>
      <c r="AS65" s="200">
        <v>0</v>
      </c>
      <c r="AT65">
        <v>0</v>
      </c>
      <c r="AU65">
        <v>0</v>
      </c>
      <c r="AV65" s="200">
        <v>0</v>
      </c>
      <c r="AW65" s="200">
        <v>0</v>
      </c>
      <c r="AX65" s="200">
        <v>0</v>
      </c>
      <c r="AY65" s="200">
        <v>0</v>
      </c>
      <c r="AZ65" s="200">
        <v>0</v>
      </c>
      <c r="BA65" s="200">
        <v>0</v>
      </c>
      <c r="BB65" s="200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0">
        <v>0</v>
      </c>
      <c r="C66" s="200">
        <v>0</v>
      </c>
      <c r="D66" s="200">
        <v>0</v>
      </c>
      <c r="E66" s="200">
        <v>0</v>
      </c>
      <c r="F66" s="200">
        <v>0</v>
      </c>
      <c r="G66" s="200">
        <v>0</v>
      </c>
      <c r="H66" s="200">
        <v>0</v>
      </c>
      <c r="I66" s="200">
        <v>0</v>
      </c>
      <c r="J66" s="200">
        <v>0</v>
      </c>
      <c r="K66" s="200">
        <v>4.92</v>
      </c>
      <c r="L66" s="200">
        <v>240.65</v>
      </c>
      <c r="M66" s="200">
        <v>27.17</v>
      </c>
      <c r="N66" s="200">
        <v>34.880000000000003</v>
      </c>
      <c r="O66" s="200">
        <v>0</v>
      </c>
      <c r="P66" s="200">
        <v>37.090000000000003</v>
      </c>
      <c r="Q66" s="200">
        <v>2.89</v>
      </c>
      <c r="R66" s="200">
        <v>12.52</v>
      </c>
      <c r="S66" s="200">
        <v>7.8</v>
      </c>
      <c r="T66" s="200">
        <v>0</v>
      </c>
      <c r="U66" s="200">
        <v>24.74</v>
      </c>
      <c r="V66" s="200">
        <v>6.12</v>
      </c>
      <c r="W66" s="200">
        <v>13.71</v>
      </c>
      <c r="X66" s="200">
        <v>43.32</v>
      </c>
      <c r="Y66" s="200">
        <v>0</v>
      </c>
      <c r="Z66">
        <v>0</v>
      </c>
      <c r="AA66" s="200">
        <v>11</v>
      </c>
      <c r="AB66" s="200">
        <v>0</v>
      </c>
      <c r="AC66" s="200">
        <v>0</v>
      </c>
      <c r="AD66" s="200">
        <v>0</v>
      </c>
      <c r="AE66" s="200">
        <v>0</v>
      </c>
      <c r="AF66" s="200">
        <v>0</v>
      </c>
      <c r="AG66" s="200">
        <v>0</v>
      </c>
      <c r="AH66" s="200">
        <v>0</v>
      </c>
      <c r="AI66" s="200">
        <v>56.2</v>
      </c>
      <c r="AJ66" s="200">
        <v>0</v>
      </c>
      <c r="AK66" s="200">
        <v>0</v>
      </c>
      <c r="AL66" s="200">
        <v>0</v>
      </c>
      <c r="AM66" s="200">
        <v>0</v>
      </c>
      <c r="AN66" s="200">
        <v>0</v>
      </c>
      <c r="AO66">
        <v>0</v>
      </c>
      <c r="AP66" s="200">
        <v>73.16</v>
      </c>
      <c r="AQ66" s="200">
        <v>26.63</v>
      </c>
      <c r="AR66" s="200">
        <v>23.7</v>
      </c>
      <c r="AS66" s="200">
        <v>0</v>
      </c>
      <c r="AT66">
        <v>0</v>
      </c>
      <c r="AU66">
        <v>0</v>
      </c>
      <c r="AV66" s="200">
        <v>0</v>
      </c>
      <c r="AW66" s="200">
        <v>0</v>
      </c>
      <c r="AX66" s="200">
        <v>0</v>
      </c>
      <c r="AY66" s="200">
        <v>0</v>
      </c>
      <c r="AZ66" s="200">
        <v>0</v>
      </c>
      <c r="BA66" s="200">
        <v>0</v>
      </c>
      <c r="BB66" s="200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0">
        <v>0</v>
      </c>
      <c r="C67" s="200">
        <v>0</v>
      </c>
      <c r="D67" s="200">
        <v>0</v>
      </c>
      <c r="E67" s="200">
        <v>0</v>
      </c>
      <c r="F67" s="200">
        <v>0</v>
      </c>
      <c r="G67" s="200">
        <v>0</v>
      </c>
      <c r="H67" s="200">
        <v>0</v>
      </c>
      <c r="I67" s="200">
        <v>0</v>
      </c>
      <c r="J67" s="200">
        <v>0</v>
      </c>
      <c r="K67" s="200">
        <v>4.92</v>
      </c>
      <c r="L67" s="200">
        <v>274.33999999999997</v>
      </c>
      <c r="M67" s="200">
        <v>27.17</v>
      </c>
      <c r="N67" s="200">
        <v>34.880000000000003</v>
      </c>
      <c r="O67" s="200">
        <v>0</v>
      </c>
      <c r="P67" s="200">
        <v>37.090000000000003</v>
      </c>
      <c r="Q67" s="200">
        <v>0</v>
      </c>
      <c r="R67" s="200">
        <v>12.52</v>
      </c>
      <c r="S67" s="200">
        <v>7.8</v>
      </c>
      <c r="T67" s="200">
        <v>0</v>
      </c>
      <c r="U67" s="200">
        <v>24.74</v>
      </c>
      <c r="V67" s="200">
        <v>6.12</v>
      </c>
      <c r="W67" s="200">
        <v>13.71</v>
      </c>
      <c r="X67" s="200">
        <v>43.32</v>
      </c>
      <c r="Y67" s="200">
        <v>0</v>
      </c>
      <c r="Z67">
        <v>0</v>
      </c>
      <c r="AA67" s="200">
        <v>11</v>
      </c>
      <c r="AB67" s="200">
        <v>0</v>
      </c>
      <c r="AC67" s="200">
        <v>0</v>
      </c>
      <c r="AD67" s="200">
        <v>0</v>
      </c>
      <c r="AE67" s="200">
        <v>0</v>
      </c>
      <c r="AF67" s="200">
        <v>0</v>
      </c>
      <c r="AG67" s="200">
        <v>0</v>
      </c>
      <c r="AH67" s="200">
        <v>0</v>
      </c>
      <c r="AI67" s="200">
        <v>51.55</v>
      </c>
      <c r="AJ67" s="200">
        <v>0</v>
      </c>
      <c r="AK67" s="200">
        <v>0</v>
      </c>
      <c r="AL67" s="200">
        <v>0</v>
      </c>
      <c r="AM67" s="200">
        <v>0</v>
      </c>
      <c r="AN67" s="200">
        <v>0</v>
      </c>
      <c r="AO67">
        <v>0</v>
      </c>
      <c r="AP67" s="200">
        <v>73.16</v>
      </c>
      <c r="AQ67" s="200">
        <v>26.63</v>
      </c>
      <c r="AR67" s="200">
        <v>23.7</v>
      </c>
      <c r="AS67" s="200">
        <v>0</v>
      </c>
      <c r="AT67">
        <v>0</v>
      </c>
      <c r="AU67">
        <v>0</v>
      </c>
      <c r="AV67" s="200">
        <v>0</v>
      </c>
      <c r="AW67" s="200">
        <v>0</v>
      </c>
      <c r="AX67" s="200">
        <v>0</v>
      </c>
      <c r="AY67" s="200">
        <v>0</v>
      </c>
      <c r="AZ67" s="200">
        <v>0</v>
      </c>
      <c r="BA67" s="200">
        <v>0</v>
      </c>
      <c r="BB67" s="200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0">
        <v>0</v>
      </c>
      <c r="C68" s="200">
        <v>0</v>
      </c>
      <c r="D68" s="200">
        <v>0</v>
      </c>
      <c r="E68" s="200">
        <v>0</v>
      </c>
      <c r="F68" s="200">
        <v>0</v>
      </c>
      <c r="G68" s="200">
        <v>0</v>
      </c>
      <c r="H68" s="200">
        <v>0</v>
      </c>
      <c r="I68" s="200">
        <v>0</v>
      </c>
      <c r="J68" s="200">
        <v>0</v>
      </c>
      <c r="K68" s="200">
        <v>4.92</v>
      </c>
      <c r="L68" s="200">
        <v>276.48</v>
      </c>
      <c r="M68" s="200">
        <v>27.17</v>
      </c>
      <c r="N68" s="200">
        <v>34.880000000000003</v>
      </c>
      <c r="O68" s="200">
        <v>0</v>
      </c>
      <c r="P68" s="200">
        <v>37.090000000000003</v>
      </c>
      <c r="Q68" s="200">
        <v>0</v>
      </c>
      <c r="R68" s="200">
        <v>12.52</v>
      </c>
      <c r="S68" s="200">
        <v>7.8</v>
      </c>
      <c r="T68" s="200">
        <v>0</v>
      </c>
      <c r="U68" s="200">
        <v>24.74</v>
      </c>
      <c r="V68" s="200">
        <v>6.12</v>
      </c>
      <c r="W68" s="200">
        <v>13.71</v>
      </c>
      <c r="X68" s="200">
        <v>43.32</v>
      </c>
      <c r="Y68" s="200">
        <v>0</v>
      </c>
      <c r="Z68">
        <v>0</v>
      </c>
      <c r="AA68" s="200">
        <v>11</v>
      </c>
      <c r="AB68" s="200">
        <v>0</v>
      </c>
      <c r="AC68" s="200">
        <v>0</v>
      </c>
      <c r="AD68" s="200">
        <v>0</v>
      </c>
      <c r="AE68" s="200">
        <v>0</v>
      </c>
      <c r="AF68" s="200">
        <v>0</v>
      </c>
      <c r="AG68" s="200">
        <v>0</v>
      </c>
      <c r="AH68" s="200">
        <v>0</v>
      </c>
      <c r="AI68" s="200">
        <v>51.55</v>
      </c>
      <c r="AJ68" s="200">
        <v>0</v>
      </c>
      <c r="AK68" s="200">
        <v>0</v>
      </c>
      <c r="AL68" s="200">
        <v>0</v>
      </c>
      <c r="AM68" s="200">
        <v>0</v>
      </c>
      <c r="AN68" s="200">
        <v>0</v>
      </c>
      <c r="AO68">
        <v>0</v>
      </c>
      <c r="AP68" s="200">
        <v>73.16</v>
      </c>
      <c r="AQ68" s="200">
        <v>26.63</v>
      </c>
      <c r="AR68" s="200">
        <v>23.7</v>
      </c>
      <c r="AS68" s="200">
        <v>0</v>
      </c>
      <c r="AT68">
        <v>0</v>
      </c>
      <c r="AU68">
        <v>0</v>
      </c>
      <c r="AV68" s="200">
        <v>0</v>
      </c>
      <c r="AW68" s="200">
        <v>0</v>
      </c>
      <c r="AX68" s="200">
        <v>0</v>
      </c>
      <c r="AY68" s="200">
        <v>0</v>
      </c>
      <c r="AZ68" s="200">
        <v>0</v>
      </c>
      <c r="BA68" s="200">
        <v>0</v>
      </c>
      <c r="BB68" s="200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0">
        <v>0</v>
      </c>
      <c r="C69" s="200">
        <v>0</v>
      </c>
      <c r="D69" s="200">
        <v>0</v>
      </c>
      <c r="E69" s="200">
        <v>0</v>
      </c>
      <c r="F69" s="200">
        <v>0</v>
      </c>
      <c r="G69" s="200">
        <v>0</v>
      </c>
      <c r="H69" s="200">
        <v>0</v>
      </c>
      <c r="I69" s="200">
        <v>0</v>
      </c>
      <c r="J69" s="200">
        <v>0</v>
      </c>
      <c r="K69" s="200">
        <v>4.32</v>
      </c>
      <c r="L69" s="200">
        <v>309.58999999999997</v>
      </c>
      <c r="M69" s="200">
        <v>27.17</v>
      </c>
      <c r="N69" s="200">
        <v>34.880000000000003</v>
      </c>
      <c r="O69" s="200">
        <v>0</v>
      </c>
      <c r="P69" s="200">
        <v>37.090000000000003</v>
      </c>
      <c r="Q69" s="200">
        <v>0</v>
      </c>
      <c r="R69" s="200">
        <v>12.52</v>
      </c>
      <c r="S69" s="200">
        <v>7.8</v>
      </c>
      <c r="T69" s="200">
        <v>0</v>
      </c>
      <c r="U69" s="200">
        <v>24.74</v>
      </c>
      <c r="V69" s="200">
        <v>6.12</v>
      </c>
      <c r="W69" s="200">
        <v>13.71</v>
      </c>
      <c r="X69" s="200">
        <v>43.32</v>
      </c>
      <c r="Y69" s="200">
        <v>0</v>
      </c>
      <c r="Z69">
        <v>0</v>
      </c>
      <c r="AA69" s="200">
        <v>11</v>
      </c>
      <c r="AB69" s="200">
        <v>0</v>
      </c>
      <c r="AC69" s="200">
        <v>0</v>
      </c>
      <c r="AD69" s="200">
        <v>0</v>
      </c>
      <c r="AE69" s="200">
        <v>0</v>
      </c>
      <c r="AF69" s="200">
        <v>0</v>
      </c>
      <c r="AG69" s="200">
        <v>0</v>
      </c>
      <c r="AH69" s="200">
        <v>0</v>
      </c>
      <c r="AI69" s="200">
        <v>51.55</v>
      </c>
      <c r="AJ69" s="200">
        <v>0</v>
      </c>
      <c r="AK69" s="200">
        <v>0</v>
      </c>
      <c r="AL69" s="200">
        <v>0</v>
      </c>
      <c r="AM69" s="200">
        <v>0</v>
      </c>
      <c r="AN69" s="200">
        <v>0</v>
      </c>
      <c r="AO69">
        <v>0</v>
      </c>
      <c r="AP69" s="200">
        <v>73.16</v>
      </c>
      <c r="AQ69" s="200">
        <v>26.63</v>
      </c>
      <c r="AR69" s="200">
        <v>21.34</v>
      </c>
      <c r="AS69" s="200">
        <v>0</v>
      </c>
      <c r="AT69">
        <v>0</v>
      </c>
      <c r="AU69">
        <v>0</v>
      </c>
      <c r="AV69" s="200">
        <v>0</v>
      </c>
      <c r="AW69" s="200">
        <v>0</v>
      </c>
      <c r="AX69" s="200">
        <v>0</v>
      </c>
      <c r="AY69" s="200">
        <v>0</v>
      </c>
      <c r="AZ69" s="200">
        <v>0</v>
      </c>
      <c r="BA69" s="200">
        <v>0</v>
      </c>
      <c r="BB69" s="200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0">
        <v>0</v>
      </c>
      <c r="C70" s="200">
        <v>0</v>
      </c>
      <c r="D70" s="200">
        <v>0</v>
      </c>
      <c r="E70" s="200">
        <v>0</v>
      </c>
      <c r="F70" s="200">
        <v>0</v>
      </c>
      <c r="G70" s="200">
        <v>0</v>
      </c>
      <c r="H70" s="200">
        <v>0</v>
      </c>
      <c r="I70" s="200">
        <v>0</v>
      </c>
      <c r="J70" s="200">
        <v>0</v>
      </c>
      <c r="K70" s="200">
        <v>8.07</v>
      </c>
      <c r="L70" s="200">
        <v>360.24</v>
      </c>
      <c r="M70" s="200">
        <v>27.17</v>
      </c>
      <c r="N70" s="200">
        <v>34.880000000000003</v>
      </c>
      <c r="O70" s="200">
        <v>0</v>
      </c>
      <c r="P70" s="200">
        <v>37.090000000000003</v>
      </c>
      <c r="Q70" s="200">
        <v>0</v>
      </c>
      <c r="R70" s="200">
        <v>12.52</v>
      </c>
      <c r="S70" s="200">
        <v>7.8</v>
      </c>
      <c r="T70" s="200">
        <v>0</v>
      </c>
      <c r="U70" s="200">
        <v>24.74</v>
      </c>
      <c r="V70" s="200">
        <v>6.12</v>
      </c>
      <c r="W70" s="200">
        <v>13.71</v>
      </c>
      <c r="X70" s="200">
        <v>43.32</v>
      </c>
      <c r="Y70" s="200">
        <v>0</v>
      </c>
      <c r="Z70">
        <v>0</v>
      </c>
      <c r="AA70" s="200">
        <v>11</v>
      </c>
      <c r="AB70" s="200">
        <v>0</v>
      </c>
      <c r="AC70" s="200">
        <v>0</v>
      </c>
      <c r="AD70" s="200">
        <v>0</v>
      </c>
      <c r="AE70" s="200">
        <v>0</v>
      </c>
      <c r="AF70" s="200">
        <v>0</v>
      </c>
      <c r="AG70" s="200">
        <v>0</v>
      </c>
      <c r="AH70" s="200">
        <v>0</v>
      </c>
      <c r="AI70" s="200">
        <v>69.61</v>
      </c>
      <c r="AJ70" s="200">
        <v>0</v>
      </c>
      <c r="AK70" s="200">
        <v>0</v>
      </c>
      <c r="AL70" s="200">
        <v>0</v>
      </c>
      <c r="AM70" s="200">
        <v>0</v>
      </c>
      <c r="AN70" s="200">
        <v>0</v>
      </c>
      <c r="AO70">
        <v>0</v>
      </c>
      <c r="AP70" s="200">
        <v>73.16</v>
      </c>
      <c r="AQ70" s="200">
        <v>26.64</v>
      </c>
      <c r="AR70" s="200">
        <v>18.7</v>
      </c>
      <c r="AS70" s="200">
        <v>0</v>
      </c>
      <c r="AT70">
        <v>0</v>
      </c>
      <c r="AU70">
        <v>0</v>
      </c>
      <c r="AV70" s="200">
        <v>0</v>
      </c>
      <c r="AW70" s="200">
        <v>0</v>
      </c>
      <c r="AX70" s="200">
        <v>0</v>
      </c>
      <c r="AY70" s="200">
        <v>0</v>
      </c>
      <c r="AZ70" s="200">
        <v>0</v>
      </c>
      <c r="BA70" s="200">
        <v>0</v>
      </c>
      <c r="BB70" s="20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0">
        <v>0</v>
      </c>
      <c r="C71" s="200">
        <v>0</v>
      </c>
      <c r="D71" s="200">
        <v>0</v>
      </c>
      <c r="E71" s="200">
        <v>0</v>
      </c>
      <c r="F71" s="200">
        <v>0</v>
      </c>
      <c r="G71" s="200">
        <v>0</v>
      </c>
      <c r="H71" s="200">
        <v>0</v>
      </c>
      <c r="I71" s="200">
        <v>0</v>
      </c>
      <c r="J71" s="200">
        <v>0</v>
      </c>
      <c r="K71" s="200">
        <v>8.9600000000000009</v>
      </c>
      <c r="L71" s="200">
        <v>371.24</v>
      </c>
      <c r="M71" s="200">
        <v>27.17</v>
      </c>
      <c r="N71" s="200">
        <v>34.880000000000003</v>
      </c>
      <c r="O71" s="200">
        <v>0</v>
      </c>
      <c r="P71" s="200">
        <v>37.090000000000003</v>
      </c>
      <c r="Q71" s="200">
        <v>0</v>
      </c>
      <c r="R71" s="200">
        <v>12.52</v>
      </c>
      <c r="S71" s="200">
        <v>7.8</v>
      </c>
      <c r="T71" s="200">
        <v>0</v>
      </c>
      <c r="U71" s="200">
        <v>24.74</v>
      </c>
      <c r="V71" s="200">
        <v>6.12</v>
      </c>
      <c r="W71" s="200">
        <v>13.71</v>
      </c>
      <c r="X71" s="200">
        <v>43.32</v>
      </c>
      <c r="Y71" s="200">
        <v>0</v>
      </c>
      <c r="Z71">
        <v>0</v>
      </c>
      <c r="AA71" s="200">
        <v>11</v>
      </c>
      <c r="AB71" s="200">
        <v>0</v>
      </c>
      <c r="AC71" s="200">
        <v>0</v>
      </c>
      <c r="AD71" s="200">
        <v>0</v>
      </c>
      <c r="AE71" s="200">
        <v>0</v>
      </c>
      <c r="AF71" s="200">
        <v>0</v>
      </c>
      <c r="AG71" s="200">
        <v>0</v>
      </c>
      <c r="AH71" s="200">
        <v>0</v>
      </c>
      <c r="AI71" s="200">
        <v>69.61</v>
      </c>
      <c r="AJ71" s="200">
        <v>0</v>
      </c>
      <c r="AK71" s="200">
        <v>0</v>
      </c>
      <c r="AL71" s="200">
        <v>0</v>
      </c>
      <c r="AM71" s="200">
        <v>0</v>
      </c>
      <c r="AN71" s="200">
        <v>0</v>
      </c>
      <c r="AO71">
        <v>0</v>
      </c>
      <c r="AP71" s="200">
        <v>73.16</v>
      </c>
      <c r="AQ71" s="200">
        <v>26.64</v>
      </c>
      <c r="AR71" s="200">
        <v>12.64</v>
      </c>
      <c r="AS71" s="200">
        <v>0</v>
      </c>
      <c r="AT71">
        <v>0</v>
      </c>
      <c r="AU71">
        <v>0</v>
      </c>
      <c r="AV71" s="200">
        <v>0</v>
      </c>
      <c r="AW71" s="200">
        <v>0</v>
      </c>
      <c r="AX71" s="200">
        <v>0</v>
      </c>
      <c r="AY71" s="200">
        <v>0</v>
      </c>
      <c r="AZ71" s="200">
        <v>0</v>
      </c>
      <c r="BA71" s="200">
        <v>0</v>
      </c>
      <c r="BB71" s="200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0">
        <v>0</v>
      </c>
      <c r="C72" s="200">
        <v>0</v>
      </c>
      <c r="D72" s="200">
        <v>0</v>
      </c>
      <c r="E72" s="200">
        <v>0</v>
      </c>
      <c r="F72" s="200">
        <v>0</v>
      </c>
      <c r="G72" s="200">
        <v>0</v>
      </c>
      <c r="H72" s="200">
        <v>0</v>
      </c>
      <c r="I72" s="200">
        <v>0</v>
      </c>
      <c r="J72" s="200">
        <v>0</v>
      </c>
      <c r="K72" s="200">
        <v>8.9499999999999993</v>
      </c>
      <c r="L72" s="200">
        <v>371.24</v>
      </c>
      <c r="M72" s="200">
        <v>27.17</v>
      </c>
      <c r="N72" s="200">
        <v>34.880000000000003</v>
      </c>
      <c r="O72" s="200">
        <v>0</v>
      </c>
      <c r="P72" s="200">
        <v>37.090000000000003</v>
      </c>
      <c r="Q72" s="200">
        <v>0</v>
      </c>
      <c r="R72" s="200">
        <v>12.52</v>
      </c>
      <c r="S72" s="200">
        <v>7.8</v>
      </c>
      <c r="T72" s="200">
        <v>0</v>
      </c>
      <c r="U72" s="200">
        <v>24.74</v>
      </c>
      <c r="V72" s="200">
        <v>6.12</v>
      </c>
      <c r="W72" s="200">
        <v>13.71</v>
      </c>
      <c r="X72" s="200">
        <v>43.32</v>
      </c>
      <c r="Y72" s="200">
        <v>0</v>
      </c>
      <c r="Z72">
        <v>0</v>
      </c>
      <c r="AA72" s="200">
        <v>11</v>
      </c>
      <c r="AB72" s="200">
        <v>0</v>
      </c>
      <c r="AC72" s="200">
        <v>0</v>
      </c>
      <c r="AD72" s="200">
        <v>0</v>
      </c>
      <c r="AE72" s="200">
        <v>0</v>
      </c>
      <c r="AF72" s="200">
        <v>0</v>
      </c>
      <c r="AG72" s="200">
        <v>0</v>
      </c>
      <c r="AH72" s="200">
        <v>0</v>
      </c>
      <c r="AI72" s="200">
        <v>69.61</v>
      </c>
      <c r="AJ72" s="200">
        <v>0</v>
      </c>
      <c r="AK72" s="200">
        <v>0</v>
      </c>
      <c r="AL72" s="200">
        <v>0</v>
      </c>
      <c r="AM72" s="200">
        <v>0</v>
      </c>
      <c r="AN72" s="200">
        <v>0</v>
      </c>
      <c r="AO72">
        <v>0</v>
      </c>
      <c r="AP72" s="200">
        <v>73.16</v>
      </c>
      <c r="AQ72" s="200">
        <v>26.64</v>
      </c>
      <c r="AR72" s="200">
        <v>7.45</v>
      </c>
      <c r="AS72" s="200">
        <v>0</v>
      </c>
      <c r="AT72">
        <v>0</v>
      </c>
      <c r="AU72">
        <v>0</v>
      </c>
      <c r="AV72" s="200">
        <v>0</v>
      </c>
      <c r="AW72" s="200">
        <v>0</v>
      </c>
      <c r="AX72" s="200">
        <v>0</v>
      </c>
      <c r="AY72" s="200">
        <v>0</v>
      </c>
      <c r="AZ72" s="200">
        <v>0</v>
      </c>
      <c r="BA72" s="200">
        <v>0</v>
      </c>
      <c r="BB72" s="200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0">
        <v>0</v>
      </c>
      <c r="C73" s="200">
        <v>0</v>
      </c>
      <c r="D73" s="200">
        <v>0</v>
      </c>
      <c r="E73" s="200">
        <v>0</v>
      </c>
      <c r="F73" s="200">
        <v>0</v>
      </c>
      <c r="G73" s="200">
        <v>0</v>
      </c>
      <c r="H73" s="200">
        <v>0</v>
      </c>
      <c r="I73" s="200">
        <v>0</v>
      </c>
      <c r="J73" s="200">
        <v>0</v>
      </c>
      <c r="K73" s="200">
        <v>8.9499999999999993</v>
      </c>
      <c r="L73" s="200">
        <v>371.24</v>
      </c>
      <c r="M73" s="200">
        <v>27.17</v>
      </c>
      <c r="N73" s="200">
        <v>34.880000000000003</v>
      </c>
      <c r="O73" s="200">
        <v>0</v>
      </c>
      <c r="P73" s="200">
        <v>37.090000000000003</v>
      </c>
      <c r="Q73" s="200">
        <v>0</v>
      </c>
      <c r="R73" s="200">
        <v>12.52</v>
      </c>
      <c r="S73" s="200">
        <v>7.8</v>
      </c>
      <c r="T73" s="200">
        <v>0</v>
      </c>
      <c r="U73" s="200">
        <v>24.74</v>
      </c>
      <c r="V73" s="200">
        <v>6.12</v>
      </c>
      <c r="W73" s="200">
        <v>13.71</v>
      </c>
      <c r="X73" s="200">
        <v>43.32</v>
      </c>
      <c r="Y73" s="200">
        <v>0</v>
      </c>
      <c r="Z73">
        <v>0</v>
      </c>
      <c r="AA73" s="200">
        <v>11</v>
      </c>
      <c r="AB73" s="200">
        <v>0</v>
      </c>
      <c r="AC73" s="200">
        <v>0</v>
      </c>
      <c r="AD73" s="200">
        <v>0</v>
      </c>
      <c r="AE73" s="200">
        <v>0</v>
      </c>
      <c r="AF73" s="200">
        <v>0</v>
      </c>
      <c r="AG73" s="200">
        <v>0</v>
      </c>
      <c r="AH73" s="200">
        <v>0</v>
      </c>
      <c r="AI73" s="200">
        <v>69.61</v>
      </c>
      <c r="AJ73" s="200">
        <v>0</v>
      </c>
      <c r="AK73" s="200">
        <v>0</v>
      </c>
      <c r="AL73" s="200">
        <v>0</v>
      </c>
      <c r="AM73" s="200">
        <v>0</v>
      </c>
      <c r="AN73" s="200">
        <v>0</v>
      </c>
      <c r="AO73">
        <v>0</v>
      </c>
      <c r="AP73" s="200">
        <v>73.16</v>
      </c>
      <c r="AQ73" s="200">
        <v>26.64</v>
      </c>
      <c r="AR73" s="200">
        <v>3.83</v>
      </c>
      <c r="AS73" s="200">
        <v>0</v>
      </c>
      <c r="AT73">
        <v>0</v>
      </c>
      <c r="AU73">
        <v>0</v>
      </c>
      <c r="AV73" s="200">
        <v>0</v>
      </c>
      <c r="AW73" s="200">
        <v>0</v>
      </c>
      <c r="AX73" s="200">
        <v>0</v>
      </c>
      <c r="AY73" s="200">
        <v>0</v>
      </c>
      <c r="AZ73" s="200">
        <v>0</v>
      </c>
      <c r="BA73" s="200">
        <v>0</v>
      </c>
      <c r="BB73" s="200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0">
        <v>0</v>
      </c>
      <c r="C74" s="200">
        <v>0</v>
      </c>
      <c r="D74" s="200">
        <v>0</v>
      </c>
      <c r="E74" s="200">
        <v>0</v>
      </c>
      <c r="F74" s="200">
        <v>0</v>
      </c>
      <c r="G74" s="200">
        <v>0</v>
      </c>
      <c r="H74" s="200">
        <v>0</v>
      </c>
      <c r="I74" s="200">
        <v>0</v>
      </c>
      <c r="J74" s="200">
        <v>0</v>
      </c>
      <c r="K74" s="200">
        <v>8.9499999999999993</v>
      </c>
      <c r="L74" s="200">
        <v>371.24</v>
      </c>
      <c r="M74" s="200">
        <v>27.17</v>
      </c>
      <c r="N74" s="200">
        <v>34.880000000000003</v>
      </c>
      <c r="O74" s="200">
        <v>0</v>
      </c>
      <c r="P74" s="200">
        <v>37.090000000000003</v>
      </c>
      <c r="Q74" s="200">
        <v>0</v>
      </c>
      <c r="R74" s="200">
        <v>12.52</v>
      </c>
      <c r="S74" s="200">
        <v>7.8</v>
      </c>
      <c r="T74" s="200">
        <v>0</v>
      </c>
      <c r="U74" s="200">
        <v>24.74</v>
      </c>
      <c r="V74" s="200">
        <v>6.12</v>
      </c>
      <c r="W74" s="200">
        <v>13.71</v>
      </c>
      <c r="X74" s="200">
        <v>43.32</v>
      </c>
      <c r="Y74" s="200">
        <v>0</v>
      </c>
      <c r="Z74">
        <v>0</v>
      </c>
      <c r="AA74" s="200">
        <v>11</v>
      </c>
      <c r="AB74" s="200">
        <v>0</v>
      </c>
      <c r="AC74" s="200">
        <v>0</v>
      </c>
      <c r="AD74" s="200">
        <v>0</v>
      </c>
      <c r="AE74" s="200">
        <v>0</v>
      </c>
      <c r="AF74" s="200">
        <v>0</v>
      </c>
      <c r="AG74" s="200">
        <v>0</v>
      </c>
      <c r="AH74" s="200">
        <v>0</v>
      </c>
      <c r="AI74" s="200">
        <v>69.61</v>
      </c>
      <c r="AJ74" s="200">
        <v>0</v>
      </c>
      <c r="AK74" s="200">
        <v>0</v>
      </c>
      <c r="AL74" s="200">
        <v>0</v>
      </c>
      <c r="AM74" s="200">
        <v>0</v>
      </c>
      <c r="AN74" s="200">
        <v>0</v>
      </c>
      <c r="AO74">
        <v>0</v>
      </c>
      <c r="AP74" s="200">
        <v>73.16</v>
      </c>
      <c r="AQ74" s="200">
        <v>26.64</v>
      </c>
      <c r="AR74" s="200">
        <v>1.7</v>
      </c>
      <c r="AS74" s="200">
        <v>0</v>
      </c>
      <c r="AT74">
        <v>0</v>
      </c>
      <c r="AU74">
        <v>0</v>
      </c>
      <c r="AV74" s="200">
        <v>0</v>
      </c>
      <c r="AW74" s="200">
        <v>0</v>
      </c>
      <c r="AX74" s="200">
        <v>0</v>
      </c>
      <c r="AY74" s="200">
        <v>0</v>
      </c>
      <c r="AZ74" s="200">
        <v>0</v>
      </c>
      <c r="BA74" s="200">
        <v>0</v>
      </c>
      <c r="BB74" s="200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0">
        <v>0</v>
      </c>
      <c r="C75" s="200">
        <v>0</v>
      </c>
      <c r="D75" s="200">
        <v>0</v>
      </c>
      <c r="E75" s="200">
        <v>0</v>
      </c>
      <c r="F75" s="200">
        <v>0</v>
      </c>
      <c r="G75" s="200">
        <v>0</v>
      </c>
      <c r="H75" s="200">
        <v>0</v>
      </c>
      <c r="I75" s="200">
        <v>0</v>
      </c>
      <c r="J75" s="200">
        <v>0</v>
      </c>
      <c r="K75" s="200">
        <v>8.9499999999999993</v>
      </c>
      <c r="L75" s="200">
        <v>371.24</v>
      </c>
      <c r="M75" s="200">
        <v>27.17</v>
      </c>
      <c r="N75" s="200">
        <v>34.880000000000003</v>
      </c>
      <c r="O75" s="200">
        <v>0</v>
      </c>
      <c r="P75" s="200">
        <v>37.090000000000003</v>
      </c>
      <c r="Q75" s="200">
        <v>0</v>
      </c>
      <c r="R75" s="200">
        <v>12.52</v>
      </c>
      <c r="S75" s="200">
        <v>7.8</v>
      </c>
      <c r="T75" s="200">
        <v>0</v>
      </c>
      <c r="U75" s="200">
        <v>24.74</v>
      </c>
      <c r="V75" s="200">
        <v>6.12</v>
      </c>
      <c r="W75" s="200">
        <v>13.71</v>
      </c>
      <c r="X75" s="200">
        <v>43.32</v>
      </c>
      <c r="Y75" s="200">
        <v>0</v>
      </c>
      <c r="Z75">
        <v>0</v>
      </c>
      <c r="AA75" s="200">
        <v>11</v>
      </c>
      <c r="AB75" s="200">
        <v>0</v>
      </c>
      <c r="AC75" s="200">
        <v>0</v>
      </c>
      <c r="AD75" s="200">
        <v>0</v>
      </c>
      <c r="AE75" s="200">
        <v>0</v>
      </c>
      <c r="AF75" s="200">
        <v>0</v>
      </c>
      <c r="AG75" s="200">
        <v>0</v>
      </c>
      <c r="AH75" s="200">
        <v>0</v>
      </c>
      <c r="AI75" s="200">
        <v>69.61</v>
      </c>
      <c r="AJ75" s="200">
        <v>0</v>
      </c>
      <c r="AK75" s="200">
        <v>0</v>
      </c>
      <c r="AL75" s="200">
        <v>0</v>
      </c>
      <c r="AM75" s="200">
        <v>0</v>
      </c>
      <c r="AN75" s="200">
        <v>0</v>
      </c>
      <c r="AO75">
        <v>0</v>
      </c>
      <c r="AP75" s="200">
        <v>73.16</v>
      </c>
      <c r="AQ75" s="200">
        <v>26.64</v>
      </c>
      <c r="AR75" s="200">
        <v>0</v>
      </c>
      <c r="AS75" s="200">
        <v>0</v>
      </c>
      <c r="AT75">
        <v>0</v>
      </c>
      <c r="AU75">
        <v>0</v>
      </c>
      <c r="AV75" s="200">
        <v>0</v>
      </c>
      <c r="AW75" s="200">
        <v>0</v>
      </c>
      <c r="AX75" s="200">
        <v>0</v>
      </c>
      <c r="AY75" s="200">
        <v>0</v>
      </c>
      <c r="AZ75" s="200">
        <v>0</v>
      </c>
      <c r="BA75" s="200">
        <v>0</v>
      </c>
      <c r="BB75" s="200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0">
        <v>0</v>
      </c>
      <c r="C76" s="200">
        <v>0</v>
      </c>
      <c r="D76" s="200">
        <v>0</v>
      </c>
      <c r="E76" s="200">
        <v>0</v>
      </c>
      <c r="F76" s="200">
        <v>0</v>
      </c>
      <c r="G76" s="200">
        <v>0</v>
      </c>
      <c r="H76" s="200">
        <v>0</v>
      </c>
      <c r="I76" s="200">
        <v>0</v>
      </c>
      <c r="J76" s="200">
        <v>0</v>
      </c>
      <c r="K76" s="200">
        <v>8.9499999999999993</v>
      </c>
      <c r="L76" s="200">
        <v>371.24</v>
      </c>
      <c r="M76" s="200">
        <v>27.17</v>
      </c>
      <c r="N76" s="200">
        <v>34.880000000000003</v>
      </c>
      <c r="O76" s="200">
        <v>0</v>
      </c>
      <c r="P76" s="200">
        <v>37.090000000000003</v>
      </c>
      <c r="Q76" s="200">
        <v>0</v>
      </c>
      <c r="R76" s="200">
        <v>12.52</v>
      </c>
      <c r="S76" s="200">
        <v>7.8</v>
      </c>
      <c r="T76" s="200">
        <v>0</v>
      </c>
      <c r="U76" s="200">
        <v>24.74</v>
      </c>
      <c r="V76" s="200">
        <v>6.12</v>
      </c>
      <c r="W76" s="200">
        <v>13.71</v>
      </c>
      <c r="X76" s="200">
        <v>43.32</v>
      </c>
      <c r="Y76" s="200">
        <v>0</v>
      </c>
      <c r="Z76">
        <v>0</v>
      </c>
      <c r="AA76" s="200">
        <v>11</v>
      </c>
      <c r="AB76" s="200">
        <v>0</v>
      </c>
      <c r="AC76" s="200">
        <v>0</v>
      </c>
      <c r="AD76" s="200">
        <v>0</v>
      </c>
      <c r="AE76" s="200">
        <v>0</v>
      </c>
      <c r="AF76" s="200">
        <v>0</v>
      </c>
      <c r="AG76" s="200">
        <v>0</v>
      </c>
      <c r="AH76" s="200">
        <v>0</v>
      </c>
      <c r="AI76" s="200">
        <v>69.61</v>
      </c>
      <c r="AJ76" s="200">
        <v>0</v>
      </c>
      <c r="AK76" s="200">
        <v>0</v>
      </c>
      <c r="AL76" s="200">
        <v>0</v>
      </c>
      <c r="AM76" s="200">
        <v>0</v>
      </c>
      <c r="AN76" s="200">
        <v>0</v>
      </c>
      <c r="AO76">
        <v>0</v>
      </c>
      <c r="AP76" s="200">
        <v>73.16</v>
      </c>
      <c r="AQ76" s="200">
        <v>26.64</v>
      </c>
      <c r="AR76" s="200">
        <v>0</v>
      </c>
      <c r="AS76" s="200">
        <v>0</v>
      </c>
      <c r="AT76">
        <v>0</v>
      </c>
      <c r="AU76">
        <v>0</v>
      </c>
      <c r="AV76" s="200">
        <v>0</v>
      </c>
      <c r="AW76" s="200">
        <v>0</v>
      </c>
      <c r="AX76" s="200">
        <v>0</v>
      </c>
      <c r="AY76" s="200">
        <v>0</v>
      </c>
      <c r="AZ76" s="200">
        <v>0</v>
      </c>
      <c r="BA76" s="200">
        <v>0</v>
      </c>
      <c r="BB76" s="200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0">
        <v>0</v>
      </c>
      <c r="C77" s="200">
        <v>0</v>
      </c>
      <c r="D77" s="200">
        <v>0</v>
      </c>
      <c r="E77" s="200">
        <v>0</v>
      </c>
      <c r="F77" s="200">
        <v>0</v>
      </c>
      <c r="G77" s="200">
        <v>0</v>
      </c>
      <c r="H77" s="200">
        <v>0</v>
      </c>
      <c r="I77" s="200">
        <v>0</v>
      </c>
      <c r="J77" s="200">
        <v>0</v>
      </c>
      <c r="K77" s="200">
        <v>8.9499999999999993</v>
      </c>
      <c r="L77" s="200">
        <v>371.24</v>
      </c>
      <c r="M77" s="200">
        <v>27.17</v>
      </c>
      <c r="N77" s="200">
        <v>34.880000000000003</v>
      </c>
      <c r="O77" s="200">
        <v>0</v>
      </c>
      <c r="P77" s="200">
        <v>37.090000000000003</v>
      </c>
      <c r="Q77" s="200">
        <v>0</v>
      </c>
      <c r="R77" s="200">
        <v>12.52</v>
      </c>
      <c r="S77" s="200">
        <v>7.8</v>
      </c>
      <c r="T77" s="200">
        <v>0</v>
      </c>
      <c r="U77" s="200">
        <v>24.74</v>
      </c>
      <c r="V77" s="200">
        <v>6.12</v>
      </c>
      <c r="W77" s="200">
        <v>13.71</v>
      </c>
      <c r="X77" s="200">
        <v>43.32</v>
      </c>
      <c r="Y77" s="200">
        <v>0</v>
      </c>
      <c r="Z77">
        <v>0</v>
      </c>
      <c r="AA77" s="200">
        <v>11</v>
      </c>
      <c r="AB77" s="200">
        <v>0</v>
      </c>
      <c r="AC77" s="200">
        <v>0</v>
      </c>
      <c r="AD77" s="200">
        <v>0</v>
      </c>
      <c r="AE77" s="200">
        <v>0</v>
      </c>
      <c r="AF77" s="200">
        <v>0</v>
      </c>
      <c r="AG77" s="200">
        <v>0</v>
      </c>
      <c r="AH77" s="200">
        <v>0</v>
      </c>
      <c r="AI77" s="200">
        <v>69.61</v>
      </c>
      <c r="AJ77" s="200">
        <v>0</v>
      </c>
      <c r="AK77" s="200">
        <v>0</v>
      </c>
      <c r="AL77" s="200">
        <v>0</v>
      </c>
      <c r="AM77" s="200">
        <v>0</v>
      </c>
      <c r="AN77" s="200">
        <v>0</v>
      </c>
      <c r="AO77">
        <v>0</v>
      </c>
      <c r="AP77" s="200">
        <v>73.16</v>
      </c>
      <c r="AQ77" s="200">
        <v>26.64</v>
      </c>
      <c r="AR77" s="200">
        <v>0</v>
      </c>
      <c r="AS77" s="200">
        <v>0</v>
      </c>
      <c r="AT77">
        <v>0</v>
      </c>
      <c r="AU77">
        <v>0</v>
      </c>
      <c r="AV77" s="200">
        <v>0</v>
      </c>
      <c r="AW77" s="200">
        <v>0</v>
      </c>
      <c r="AX77" s="200">
        <v>0</v>
      </c>
      <c r="AY77" s="200">
        <v>0</v>
      </c>
      <c r="AZ77" s="200">
        <v>0</v>
      </c>
      <c r="BA77" s="200">
        <v>0</v>
      </c>
      <c r="BB77" s="200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0">
        <v>0</v>
      </c>
      <c r="C78" s="200">
        <v>0</v>
      </c>
      <c r="D78" s="200">
        <v>0</v>
      </c>
      <c r="E78" s="200">
        <v>0</v>
      </c>
      <c r="F78" s="200">
        <v>0</v>
      </c>
      <c r="G78" s="200">
        <v>0</v>
      </c>
      <c r="H78" s="200">
        <v>0</v>
      </c>
      <c r="I78" s="200">
        <v>0</v>
      </c>
      <c r="J78" s="200">
        <v>0</v>
      </c>
      <c r="K78" s="200">
        <v>8.9499999999999993</v>
      </c>
      <c r="L78" s="200">
        <v>371.24</v>
      </c>
      <c r="M78" s="200">
        <v>27.17</v>
      </c>
      <c r="N78" s="200">
        <v>34.880000000000003</v>
      </c>
      <c r="O78" s="200">
        <v>0</v>
      </c>
      <c r="P78" s="200">
        <v>37.090000000000003</v>
      </c>
      <c r="Q78" s="200">
        <v>0</v>
      </c>
      <c r="R78" s="200">
        <v>12.52</v>
      </c>
      <c r="S78" s="200">
        <v>7.8</v>
      </c>
      <c r="T78" s="200">
        <v>0</v>
      </c>
      <c r="U78" s="200">
        <v>24.74</v>
      </c>
      <c r="V78" s="200">
        <v>6.12</v>
      </c>
      <c r="W78" s="200">
        <v>13.71</v>
      </c>
      <c r="X78" s="200">
        <v>43.32</v>
      </c>
      <c r="Y78" s="200">
        <v>0</v>
      </c>
      <c r="Z78">
        <v>0</v>
      </c>
      <c r="AA78" s="200">
        <v>11</v>
      </c>
      <c r="AB78" s="200">
        <v>0</v>
      </c>
      <c r="AC78" s="200">
        <v>0</v>
      </c>
      <c r="AD78" s="200">
        <v>0</v>
      </c>
      <c r="AE78" s="200">
        <v>0</v>
      </c>
      <c r="AF78" s="200">
        <v>0</v>
      </c>
      <c r="AG78" s="200">
        <v>0</v>
      </c>
      <c r="AH78" s="200">
        <v>0</v>
      </c>
      <c r="AI78" s="200">
        <v>69.61</v>
      </c>
      <c r="AJ78" s="200">
        <v>0</v>
      </c>
      <c r="AK78" s="200">
        <v>0</v>
      </c>
      <c r="AL78" s="200">
        <v>0</v>
      </c>
      <c r="AM78" s="200">
        <v>0</v>
      </c>
      <c r="AN78" s="200">
        <v>0</v>
      </c>
      <c r="AO78">
        <v>0</v>
      </c>
      <c r="AP78" s="200">
        <v>73.16</v>
      </c>
      <c r="AQ78" s="200">
        <v>26.64</v>
      </c>
      <c r="AR78" s="200">
        <v>0</v>
      </c>
      <c r="AS78" s="200">
        <v>0</v>
      </c>
      <c r="AT78">
        <v>0</v>
      </c>
      <c r="AU78">
        <v>0</v>
      </c>
      <c r="AV78" s="200">
        <v>0</v>
      </c>
      <c r="AW78" s="200">
        <v>0</v>
      </c>
      <c r="AX78" s="200">
        <v>0</v>
      </c>
      <c r="AY78" s="200">
        <v>0</v>
      </c>
      <c r="AZ78" s="200">
        <v>0</v>
      </c>
      <c r="BA78" s="200">
        <v>0</v>
      </c>
      <c r="BB78" s="200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0">
        <v>0</v>
      </c>
      <c r="C79" s="200">
        <v>0</v>
      </c>
      <c r="D79" s="200">
        <v>0</v>
      </c>
      <c r="E79" s="200">
        <v>0</v>
      </c>
      <c r="F79" s="200">
        <v>0</v>
      </c>
      <c r="G79" s="200">
        <v>0</v>
      </c>
      <c r="H79" s="200">
        <v>0</v>
      </c>
      <c r="I79" s="200">
        <v>0</v>
      </c>
      <c r="J79" s="200">
        <v>0</v>
      </c>
      <c r="K79" s="200">
        <v>8.9499999999999993</v>
      </c>
      <c r="L79" s="200">
        <v>371.24</v>
      </c>
      <c r="M79" s="200">
        <v>27.17</v>
      </c>
      <c r="N79" s="200">
        <v>34.880000000000003</v>
      </c>
      <c r="O79" s="200">
        <v>0</v>
      </c>
      <c r="P79" s="200">
        <v>37.090000000000003</v>
      </c>
      <c r="Q79" s="200">
        <v>0</v>
      </c>
      <c r="R79" s="200">
        <v>12.52</v>
      </c>
      <c r="S79" s="200">
        <v>7.8</v>
      </c>
      <c r="T79" s="200">
        <v>0</v>
      </c>
      <c r="U79" s="200">
        <v>24.74</v>
      </c>
      <c r="V79" s="200">
        <v>6.12</v>
      </c>
      <c r="W79" s="200">
        <v>13.71</v>
      </c>
      <c r="X79" s="200">
        <v>43.32</v>
      </c>
      <c r="Y79" s="200">
        <v>0</v>
      </c>
      <c r="Z79">
        <v>0</v>
      </c>
      <c r="AA79" s="200">
        <v>11</v>
      </c>
      <c r="AB79" s="200">
        <v>0</v>
      </c>
      <c r="AC79" s="200">
        <v>0</v>
      </c>
      <c r="AD79" s="200">
        <v>0</v>
      </c>
      <c r="AE79" s="200">
        <v>0</v>
      </c>
      <c r="AF79" s="200">
        <v>0</v>
      </c>
      <c r="AG79" s="200">
        <v>0</v>
      </c>
      <c r="AH79" s="200">
        <v>0</v>
      </c>
      <c r="AI79" s="200">
        <v>69.61</v>
      </c>
      <c r="AJ79" s="200">
        <v>0</v>
      </c>
      <c r="AK79" s="200">
        <v>0</v>
      </c>
      <c r="AL79" s="200">
        <v>0</v>
      </c>
      <c r="AM79" s="200">
        <v>0</v>
      </c>
      <c r="AN79" s="200">
        <v>0</v>
      </c>
      <c r="AO79">
        <v>0</v>
      </c>
      <c r="AP79" s="200">
        <v>73.16</v>
      </c>
      <c r="AQ79" s="200">
        <v>26.64</v>
      </c>
      <c r="AR79" s="200">
        <v>0</v>
      </c>
      <c r="AS79" s="200">
        <v>0</v>
      </c>
      <c r="AT79">
        <v>0</v>
      </c>
      <c r="AU79">
        <v>0</v>
      </c>
      <c r="AV79" s="200">
        <v>0</v>
      </c>
      <c r="AW79" s="200">
        <v>0</v>
      </c>
      <c r="AX79" s="200">
        <v>0</v>
      </c>
      <c r="AY79" s="200">
        <v>0</v>
      </c>
      <c r="AZ79" s="200">
        <v>0</v>
      </c>
      <c r="BA79" s="200">
        <v>0</v>
      </c>
      <c r="BB79" s="200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0">
        <v>0</v>
      </c>
      <c r="C80" s="200">
        <v>0</v>
      </c>
      <c r="D80" s="200">
        <v>0</v>
      </c>
      <c r="E80" s="200">
        <v>0</v>
      </c>
      <c r="F80" s="200">
        <v>0</v>
      </c>
      <c r="G80" s="200">
        <v>0</v>
      </c>
      <c r="H80" s="200">
        <v>0</v>
      </c>
      <c r="I80" s="200">
        <v>0</v>
      </c>
      <c r="J80" s="200">
        <v>0</v>
      </c>
      <c r="K80" s="200">
        <v>8.9499999999999993</v>
      </c>
      <c r="L80" s="200">
        <v>371.24</v>
      </c>
      <c r="M80" s="200">
        <v>27.17</v>
      </c>
      <c r="N80" s="200">
        <v>34.880000000000003</v>
      </c>
      <c r="O80" s="200">
        <v>0</v>
      </c>
      <c r="P80" s="200">
        <v>37.090000000000003</v>
      </c>
      <c r="Q80" s="200">
        <v>0</v>
      </c>
      <c r="R80" s="200">
        <v>12.52</v>
      </c>
      <c r="S80" s="200">
        <v>7.8</v>
      </c>
      <c r="T80" s="200">
        <v>0</v>
      </c>
      <c r="U80" s="200">
        <v>24.74</v>
      </c>
      <c r="V80" s="200">
        <v>6.12</v>
      </c>
      <c r="W80" s="200">
        <v>13.71</v>
      </c>
      <c r="X80" s="200">
        <v>43.32</v>
      </c>
      <c r="Y80" s="200">
        <v>0</v>
      </c>
      <c r="Z80">
        <v>0</v>
      </c>
      <c r="AA80" s="200">
        <v>11</v>
      </c>
      <c r="AB80" s="200">
        <v>0</v>
      </c>
      <c r="AC80" s="200">
        <v>0</v>
      </c>
      <c r="AD80" s="200">
        <v>0</v>
      </c>
      <c r="AE80" s="200">
        <v>0</v>
      </c>
      <c r="AF80" s="200">
        <v>0</v>
      </c>
      <c r="AG80" s="200">
        <v>0</v>
      </c>
      <c r="AH80" s="200">
        <v>0</v>
      </c>
      <c r="AI80" s="200">
        <v>69.61</v>
      </c>
      <c r="AJ80" s="200">
        <v>0</v>
      </c>
      <c r="AK80" s="200">
        <v>0</v>
      </c>
      <c r="AL80" s="200">
        <v>0</v>
      </c>
      <c r="AM80" s="200">
        <v>0</v>
      </c>
      <c r="AN80" s="200">
        <v>0</v>
      </c>
      <c r="AO80">
        <v>0</v>
      </c>
      <c r="AP80" s="200">
        <v>73.16</v>
      </c>
      <c r="AQ80" s="200">
        <v>26.64</v>
      </c>
      <c r="AR80" s="200">
        <v>0</v>
      </c>
      <c r="AS80" s="200">
        <v>0</v>
      </c>
      <c r="AT80">
        <v>0</v>
      </c>
      <c r="AU80">
        <v>0</v>
      </c>
      <c r="AV80" s="200">
        <v>0</v>
      </c>
      <c r="AW80" s="200">
        <v>0</v>
      </c>
      <c r="AX80" s="200">
        <v>0</v>
      </c>
      <c r="AY80" s="200">
        <v>0</v>
      </c>
      <c r="AZ80" s="200">
        <v>0</v>
      </c>
      <c r="BA80" s="200">
        <v>0</v>
      </c>
      <c r="BB80" s="20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0">
        <v>0</v>
      </c>
      <c r="C81" s="200">
        <v>0</v>
      </c>
      <c r="D81" s="200">
        <v>0</v>
      </c>
      <c r="E81" s="200">
        <v>0</v>
      </c>
      <c r="F81" s="200">
        <v>0</v>
      </c>
      <c r="G81" s="200">
        <v>0</v>
      </c>
      <c r="H81" s="200">
        <v>0</v>
      </c>
      <c r="I81" s="200">
        <v>0</v>
      </c>
      <c r="J81" s="200">
        <v>0</v>
      </c>
      <c r="K81" s="200">
        <v>8.9499999999999993</v>
      </c>
      <c r="L81" s="200">
        <v>371.24</v>
      </c>
      <c r="M81" s="200">
        <v>27.17</v>
      </c>
      <c r="N81" s="200">
        <v>34.880000000000003</v>
      </c>
      <c r="O81" s="200">
        <v>0</v>
      </c>
      <c r="P81" s="200">
        <v>37.090000000000003</v>
      </c>
      <c r="Q81" s="200">
        <v>0</v>
      </c>
      <c r="R81" s="200">
        <v>12.52</v>
      </c>
      <c r="S81" s="200">
        <v>7.8</v>
      </c>
      <c r="T81" s="200">
        <v>0</v>
      </c>
      <c r="U81" s="200">
        <v>24.74</v>
      </c>
      <c r="V81" s="200">
        <v>6.12</v>
      </c>
      <c r="W81" s="200">
        <v>13.71</v>
      </c>
      <c r="X81" s="200">
        <v>43.32</v>
      </c>
      <c r="Y81" s="200">
        <v>0</v>
      </c>
      <c r="Z81">
        <v>0</v>
      </c>
      <c r="AA81" s="200">
        <v>11</v>
      </c>
      <c r="AB81" s="200">
        <v>0</v>
      </c>
      <c r="AC81" s="200">
        <v>0</v>
      </c>
      <c r="AD81" s="200">
        <v>0</v>
      </c>
      <c r="AE81" s="200">
        <v>0</v>
      </c>
      <c r="AF81" s="200">
        <v>0</v>
      </c>
      <c r="AG81" s="200">
        <v>0</v>
      </c>
      <c r="AH81" s="200">
        <v>0</v>
      </c>
      <c r="AI81" s="200">
        <v>69.61</v>
      </c>
      <c r="AJ81" s="200">
        <v>0</v>
      </c>
      <c r="AK81" s="200">
        <v>0</v>
      </c>
      <c r="AL81" s="200">
        <v>0</v>
      </c>
      <c r="AM81" s="200">
        <v>0</v>
      </c>
      <c r="AN81" s="200">
        <v>0</v>
      </c>
      <c r="AO81">
        <v>0</v>
      </c>
      <c r="AP81" s="200">
        <v>73.16</v>
      </c>
      <c r="AQ81" s="200">
        <v>26.64</v>
      </c>
      <c r="AR81" s="200">
        <v>0</v>
      </c>
      <c r="AS81" s="200">
        <v>0</v>
      </c>
      <c r="AT81">
        <v>0</v>
      </c>
      <c r="AU81">
        <v>0</v>
      </c>
      <c r="AV81" s="200">
        <v>0</v>
      </c>
      <c r="AW81" s="200">
        <v>0</v>
      </c>
      <c r="AX81" s="200">
        <v>0</v>
      </c>
      <c r="AY81" s="200">
        <v>0</v>
      </c>
      <c r="AZ81" s="200">
        <v>0</v>
      </c>
      <c r="BA81" s="200">
        <v>0</v>
      </c>
      <c r="BB81" s="200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0">
        <v>0</v>
      </c>
      <c r="C82" s="200">
        <v>0</v>
      </c>
      <c r="D82" s="200">
        <v>0</v>
      </c>
      <c r="E82" s="200">
        <v>0</v>
      </c>
      <c r="F82" s="200">
        <v>0</v>
      </c>
      <c r="G82" s="200">
        <v>0</v>
      </c>
      <c r="H82" s="200">
        <v>0</v>
      </c>
      <c r="I82" s="200">
        <v>0</v>
      </c>
      <c r="J82" s="200">
        <v>0</v>
      </c>
      <c r="K82" s="200">
        <v>8.9499999999999993</v>
      </c>
      <c r="L82" s="200">
        <v>371.24</v>
      </c>
      <c r="M82" s="200">
        <v>27.17</v>
      </c>
      <c r="N82" s="200">
        <v>34.880000000000003</v>
      </c>
      <c r="O82" s="200">
        <v>0</v>
      </c>
      <c r="P82" s="200">
        <v>37.090000000000003</v>
      </c>
      <c r="Q82" s="200">
        <v>0</v>
      </c>
      <c r="R82" s="200">
        <v>12.52</v>
      </c>
      <c r="S82" s="200">
        <v>7.8</v>
      </c>
      <c r="T82" s="200">
        <v>0</v>
      </c>
      <c r="U82" s="200">
        <v>24.74</v>
      </c>
      <c r="V82" s="200">
        <v>6.12</v>
      </c>
      <c r="W82" s="200">
        <v>13.71</v>
      </c>
      <c r="X82" s="200">
        <v>43.32</v>
      </c>
      <c r="Y82" s="200">
        <v>0</v>
      </c>
      <c r="Z82">
        <v>0</v>
      </c>
      <c r="AA82" s="200">
        <v>11</v>
      </c>
      <c r="AB82" s="200">
        <v>0</v>
      </c>
      <c r="AC82" s="200">
        <v>0</v>
      </c>
      <c r="AD82" s="200">
        <v>0</v>
      </c>
      <c r="AE82" s="200">
        <v>0</v>
      </c>
      <c r="AF82" s="200">
        <v>0</v>
      </c>
      <c r="AG82" s="200">
        <v>0</v>
      </c>
      <c r="AH82" s="200">
        <v>0</v>
      </c>
      <c r="AI82" s="200">
        <v>69.61</v>
      </c>
      <c r="AJ82" s="200">
        <v>0</v>
      </c>
      <c r="AK82" s="200">
        <v>0</v>
      </c>
      <c r="AL82" s="200">
        <v>0</v>
      </c>
      <c r="AM82" s="200">
        <v>0</v>
      </c>
      <c r="AN82" s="200">
        <v>0</v>
      </c>
      <c r="AO82">
        <v>0</v>
      </c>
      <c r="AP82" s="200">
        <v>73.16</v>
      </c>
      <c r="AQ82" s="200">
        <v>26.64</v>
      </c>
      <c r="AR82" s="200">
        <v>0</v>
      </c>
      <c r="AS82" s="200">
        <v>0</v>
      </c>
      <c r="AT82">
        <v>0</v>
      </c>
      <c r="AU82">
        <v>0</v>
      </c>
      <c r="AV82" s="200">
        <v>0</v>
      </c>
      <c r="AW82" s="200">
        <v>0</v>
      </c>
      <c r="AX82" s="200">
        <v>0</v>
      </c>
      <c r="AY82" s="200">
        <v>0</v>
      </c>
      <c r="AZ82" s="200">
        <v>0</v>
      </c>
      <c r="BA82" s="200">
        <v>0</v>
      </c>
      <c r="BB82" s="200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0">
        <v>0</v>
      </c>
      <c r="C83" s="200">
        <v>0</v>
      </c>
      <c r="D83" s="200">
        <v>0</v>
      </c>
      <c r="E83" s="200">
        <v>0</v>
      </c>
      <c r="F83" s="200">
        <v>0</v>
      </c>
      <c r="G83" s="200">
        <v>0</v>
      </c>
      <c r="H83" s="200">
        <v>0</v>
      </c>
      <c r="I83" s="200">
        <v>0</v>
      </c>
      <c r="J83" s="200">
        <v>0</v>
      </c>
      <c r="K83" s="200">
        <v>8.9499999999999993</v>
      </c>
      <c r="L83" s="200">
        <v>371.24</v>
      </c>
      <c r="M83" s="200">
        <v>27.17</v>
      </c>
      <c r="N83" s="200">
        <v>34.880000000000003</v>
      </c>
      <c r="O83" s="200">
        <v>0</v>
      </c>
      <c r="P83" s="200">
        <v>37.090000000000003</v>
      </c>
      <c r="Q83" s="200">
        <v>0.28000000000000003</v>
      </c>
      <c r="R83" s="200">
        <v>12.52</v>
      </c>
      <c r="S83" s="200">
        <v>7.51</v>
      </c>
      <c r="T83" s="200">
        <v>0</v>
      </c>
      <c r="U83" s="200">
        <v>24.74</v>
      </c>
      <c r="V83" s="200">
        <v>6.12</v>
      </c>
      <c r="W83" s="200">
        <v>13.71</v>
      </c>
      <c r="X83" s="200">
        <v>43.32</v>
      </c>
      <c r="Y83" s="200">
        <v>0</v>
      </c>
      <c r="Z83">
        <v>0</v>
      </c>
      <c r="AA83" s="200">
        <v>11</v>
      </c>
      <c r="AB83" s="200">
        <v>0</v>
      </c>
      <c r="AC83" s="200">
        <v>0</v>
      </c>
      <c r="AD83" s="200">
        <v>0</v>
      </c>
      <c r="AE83" s="200">
        <v>0</v>
      </c>
      <c r="AF83" s="200">
        <v>0</v>
      </c>
      <c r="AG83" s="200">
        <v>0</v>
      </c>
      <c r="AH83" s="200">
        <v>0</v>
      </c>
      <c r="AI83" s="200">
        <v>69.61</v>
      </c>
      <c r="AJ83" s="200">
        <v>0</v>
      </c>
      <c r="AK83" s="200">
        <v>0</v>
      </c>
      <c r="AL83" s="200">
        <v>0</v>
      </c>
      <c r="AM83" s="200">
        <v>0</v>
      </c>
      <c r="AN83" s="200">
        <v>0</v>
      </c>
      <c r="AO83">
        <v>0</v>
      </c>
      <c r="AP83" s="200">
        <v>73.16</v>
      </c>
      <c r="AQ83" s="200">
        <v>26.64</v>
      </c>
      <c r="AR83" s="200">
        <v>0</v>
      </c>
      <c r="AS83" s="200">
        <v>0</v>
      </c>
      <c r="AT83">
        <v>0</v>
      </c>
      <c r="AU83">
        <v>0</v>
      </c>
      <c r="AV83" s="200">
        <v>0</v>
      </c>
      <c r="AW83" s="200">
        <v>0</v>
      </c>
      <c r="AX83" s="200">
        <v>0</v>
      </c>
      <c r="AY83" s="200">
        <v>0</v>
      </c>
      <c r="AZ83" s="200">
        <v>0</v>
      </c>
      <c r="BA83" s="200">
        <v>0</v>
      </c>
      <c r="BB83" s="200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0">
        <v>0</v>
      </c>
      <c r="C84" s="200">
        <v>0</v>
      </c>
      <c r="D84" s="200">
        <v>0</v>
      </c>
      <c r="E84" s="200">
        <v>0</v>
      </c>
      <c r="F84" s="200">
        <v>0</v>
      </c>
      <c r="G84" s="200">
        <v>0</v>
      </c>
      <c r="H84" s="200">
        <v>0</v>
      </c>
      <c r="I84" s="200">
        <v>0</v>
      </c>
      <c r="J84" s="200">
        <v>0</v>
      </c>
      <c r="K84" s="200">
        <v>8.9499999999999993</v>
      </c>
      <c r="L84" s="200">
        <v>371.24</v>
      </c>
      <c r="M84" s="200">
        <v>27.17</v>
      </c>
      <c r="N84" s="200">
        <v>34.880000000000003</v>
      </c>
      <c r="O84" s="200">
        <v>0</v>
      </c>
      <c r="P84" s="200">
        <v>37.090000000000003</v>
      </c>
      <c r="Q84" s="200">
        <v>0.87</v>
      </c>
      <c r="R84" s="200">
        <v>12.52</v>
      </c>
      <c r="S84" s="200">
        <v>7.51</v>
      </c>
      <c r="T84" s="200">
        <v>0</v>
      </c>
      <c r="U84" s="200">
        <v>24.74</v>
      </c>
      <c r="V84" s="200">
        <v>6.12</v>
      </c>
      <c r="W84" s="200">
        <v>13.71</v>
      </c>
      <c r="X84" s="200">
        <v>43.32</v>
      </c>
      <c r="Y84" s="200">
        <v>0</v>
      </c>
      <c r="Z84">
        <v>0</v>
      </c>
      <c r="AA84" s="200">
        <v>11</v>
      </c>
      <c r="AB84" s="200">
        <v>0</v>
      </c>
      <c r="AC84" s="200">
        <v>0</v>
      </c>
      <c r="AD84" s="200">
        <v>0</v>
      </c>
      <c r="AE84" s="200">
        <v>0</v>
      </c>
      <c r="AF84" s="200">
        <v>0</v>
      </c>
      <c r="AG84" s="200">
        <v>0</v>
      </c>
      <c r="AH84" s="200">
        <v>0</v>
      </c>
      <c r="AI84" s="200">
        <v>69.61</v>
      </c>
      <c r="AJ84" s="200">
        <v>0</v>
      </c>
      <c r="AK84" s="200">
        <v>0</v>
      </c>
      <c r="AL84" s="200">
        <v>0</v>
      </c>
      <c r="AM84" s="200">
        <v>0</v>
      </c>
      <c r="AN84" s="200">
        <v>0</v>
      </c>
      <c r="AO84">
        <v>0</v>
      </c>
      <c r="AP84" s="200">
        <v>73.16</v>
      </c>
      <c r="AQ84" s="200">
        <v>26.64</v>
      </c>
      <c r="AR84" s="200">
        <v>0</v>
      </c>
      <c r="AS84" s="200">
        <v>0</v>
      </c>
      <c r="AT84">
        <v>0</v>
      </c>
      <c r="AU84">
        <v>0</v>
      </c>
      <c r="AV84" s="200">
        <v>0</v>
      </c>
      <c r="AW84" s="200">
        <v>0</v>
      </c>
      <c r="AX84" s="200">
        <v>0</v>
      </c>
      <c r="AY84" s="200">
        <v>0</v>
      </c>
      <c r="AZ84" s="200">
        <v>0</v>
      </c>
      <c r="BA84" s="200">
        <v>0</v>
      </c>
      <c r="BB84" s="200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0">
        <v>0</v>
      </c>
      <c r="C85" s="200">
        <v>0</v>
      </c>
      <c r="D85" s="200">
        <v>0</v>
      </c>
      <c r="E85" s="200">
        <v>0</v>
      </c>
      <c r="F85" s="200">
        <v>0</v>
      </c>
      <c r="G85" s="200">
        <v>0</v>
      </c>
      <c r="H85" s="200">
        <v>0</v>
      </c>
      <c r="I85" s="200">
        <v>0</v>
      </c>
      <c r="J85" s="200">
        <v>0</v>
      </c>
      <c r="K85" s="200">
        <v>8.9499999999999993</v>
      </c>
      <c r="L85" s="200">
        <v>371.24</v>
      </c>
      <c r="M85" s="200">
        <v>27.17</v>
      </c>
      <c r="N85" s="200">
        <v>34.880000000000003</v>
      </c>
      <c r="O85" s="200">
        <v>0</v>
      </c>
      <c r="P85" s="200">
        <v>37.090000000000003</v>
      </c>
      <c r="Q85" s="200">
        <v>1.1200000000000001</v>
      </c>
      <c r="R85" s="200">
        <v>12.52</v>
      </c>
      <c r="S85" s="200">
        <v>7.51</v>
      </c>
      <c r="T85" s="200">
        <v>0</v>
      </c>
      <c r="U85" s="200">
        <v>24.74</v>
      </c>
      <c r="V85" s="200">
        <v>6.12</v>
      </c>
      <c r="W85" s="200">
        <v>13.71</v>
      </c>
      <c r="X85" s="200">
        <v>43.32</v>
      </c>
      <c r="Y85" s="200">
        <v>0</v>
      </c>
      <c r="Z85">
        <v>0</v>
      </c>
      <c r="AA85" s="200">
        <v>11</v>
      </c>
      <c r="AB85" s="200">
        <v>0</v>
      </c>
      <c r="AC85" s="200">
        <v>0</v>
      </c>
      <c r="AD85" s="200">
        <v>0</v>
      </c>
      <c r="AE85" s="200">
        <v>0</v>
      </c>
      <c r="AF85" s="200">
        <v>0</v>
      </c>
      <c r="AG85" s="200">
        <v>0</v>
      </c>
      <c r="AH85" s="200">
        <v>0</v>
      </c>
      <c r="AI85" s="200">
        <v>0</v>
      </c>
      <c r="AJ85" s="200">
        <v>50.03</v>
      </c>
      <c r="AK85" s="200">
        <v>0</v>
      </c>
      <c r="AL85" s="200">
        <v>0</v>
      </c>
      <c r="AM85" s="200">
        <v>0</v>
      </c>
      <c r="AN85" s="200">
        <v>0</v>
      </c>
      <c r="AO85">
        <v>0</v>
      </c>
      <c r="AP85" s="200">
        <v>73.16</v>
      </c>
      <c r="AQ85" s="200">
        <v>26.64</v>
      </c>
      <c r="AR85" s="200">
        <v>0</v>
      </c>
      <c r="AS85" s="200">
        <v>0</v>
      </c>
      <c r="AT85">
        <v>0</v>
      </c>
      <c r="AU85">
        <v>0</v>
      </c>
      <c r="AV85" s="200">
        <v>0</v>
      </c>
      <c r="AW85" s="200">
        <v>0</v>
      </c>
      <c r="AX85" s="200">
        <v>0</v>
      </c>
      <c r="AY85" s="200">
        <v>0</v>
      </c>
      <c r="AZ85" s="200">
        <v>0</v>
      </c>
      <c r="BA85" s="200">
        <v>0</v>
      </c>
      <c r="BB85" s="200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0">
        <v>0</v>
      </c>
      <c r="C86" s="200">
        <v>0</v>
      </c>
      <c r="D86" s="200">
        <v>0</v>
      </c>
      <c r="E86" s="200">
        <v>0</v>
      </c>
      <c r="F86" s="200">
        <v>0</v>
      </c>
      <c r="G86" s="200">
        <v>0</v>
      </c>
      <c r="H86" s="200">
        <v>0</v>
      </c>
      <c r="I86" s="200">
        <v>0</v>
      </c>
      <c r="J86" s="200">
        <v>0</v>
      </c>
      <c r="K86" s="200">
        <v>8.9499999999999993</v>
      </c>
      <c r="L86" s="200">
        <v>371.24</v>
      </c>
      <c r="M86" s="200">
        <v>27.17</v>
      </c>
      <c r="N86" s="200">
        <v>34.880000000000003</v>
      </c>
      <c r="O86" s="200">
        <v>0</v>
      </c>
      <c r="P86" s="200">
        <v>37.090000000000003</v>
      </c>
      <c r="Q86" s="200">
        <v>1.34</v>
      </c>
      <c r="R86" s="200">
        <v>12.52</v>
      </c>
      <c r="S86" s="200">
        <v>7.51</v>
      </c>
      <c r="T86" s="200">
        <v>0</v>
      </c>
      <c r="U86" s="200">
        <v>24.74</v>
      </c>
      <c r="V86" s="200">
        <v>6.12</v>
      </c>
      <c r="W86" s="200">
        <v>13.71</v>
      </c>
      <c r="X86" s="200">
        <v>43.32</v>
      </c>
      <c r="Y86" s="200">
        <v>0</v>
      </c>
      <c r="Z86">
        <v>0</v>
      </c>
      <c r="AA86" s="200">
        <v>11</v>
      </c>
      <c r="AB86" s="200">
        <v>0</v>
      </c>
      <c r="AC86" s="200">
        <v>0</v>
      </c>
      <c r="AD86" s="200">
        <v>0</v>
      </c>
      <c r="AE86" s="200">
        <v>0</v>
      </c>
      <c r="AF86" s="200">
        <v>0</v>
      </c>
      <c r="AG86" s="200">
        <v>0</v>
      </c>
      <c r="AH86" s="200">
        <v>0</v>
      </c>
      <c r="AI86" s="200">
        <v>0</v>
      </c>
      <c r="AJ86" s="200">
        <v>50.03</v>
      </c>
      <c r="AK86" s="200">
        <v>0</v>
      </c>
      <c r="AL86" s="200">
        <v>0</v>
      </c>
      <c r="AM86" s="200">
        <v>0</v>
      </c>
      <c r="AN86" s="200">
        <v>0</v>
      </c>
      <c r="AO86">
        <v>0</v>
      </c>
      <c r="AP86" s="200">
        <v>73.16</v>
      </c>
      <c r="AQ86" s="200">
        <v>26.64</v>
      </c>
      <c r="AR86" s="200">
        <v>0</v>
      </c>
      <c r="AS86" s="200">
        <v>0</v>
      </c>
      <c r="AT86">
        <v>0</v>
      </c>
      <c r="AU86">
        <v>0</v>
      </c>
      <c r="AV86" s="200">
        <v>0</v>
      </c>
      <c r="AW86" s="200">
        <v>0</v>
      </c>
      <c r="AX86" s="200">
        <v>0</v>
      </c>
      <c r="AY86" s="200">
        <v>0</v>
      </c>
      <c r="AZ86" s="200">
        <v>0</v>
      </c>
      <c r="BA86" s="200">
        <v>0</v>
      </c>
      <c r="BB86" s="200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0">
        <v>0</v>
      </c>
      <c r="C87" s="200">
        <v>0</v>
      </c>
      <c r="D87" s="200">
        <v>0</v>
      </c>
      <c r="E87" s="200">
        <v>0</v>
      </c>
      <c r="F87" s="200">
        <v>0</v>
      </c>
      <c r="G87" s="200">
        <v>0</v>
      </c>
      <c r="H87" s="200">
        <v>0</v>
      </c>
      <c r="I87" s="200">
        <v>0</v>
      </c>
      <c r="J87" s="200">
        <v>0</v>
      </c>
      <c r="K87" s="200">
        <v>8.9499999999999993</v>
      </c>
      <c r="L87" s="200">
        <v>371.24</v>
      </c>
      <c r="M87" s="200">
        <v>27.17</v>
      </c>
      <c r="N87" s="200">
        <v>34.880000000000003</v>
      </c>
      <c r="O87" s="200">
        <v>0</v>
      </c>
      <c r="P87" s="200">
        <v>37.090000000000003</v>
      </c>
      <c r="Q87" s="200">
        <v>1.6</v>
      </c>
      <c r="R87" s="200">
        <v>12.52</v>
      </c>
      <c r="S87" s="200">
        <v>7.8</v>
      </c>
      <c r="T87" s="200">
        <v>0</v>
      </c>
      <c r="U87" s="200">
        <v>24.74</v>
      </c>
      <c r="V87" s="200">
        <v>6.12</v>
      </c>
      <c r="W87" s="200">
        <v>13.71</v>
      </c>
      <c r="X87" s="200">
        <v>43.32</v>
      </c>
      <c r="Y87" s="200">
        <v>0</v>
      </c>
      <c r="Z87">
        <v>0</v>
      </c>
      <c r="AA87" s="200">
        <v>11</v>
      </c>
      <c r="AB87" s="200">
        <v>0</v>
      </c>
      <c r="AC87" s="200">
        <v>0</v>
      </c>
      <c r="AD87" s="200">
        <v>0</v>
      </c>
      <c r="AE87" s="200">
        <v>0</v>
      </c>
      <c r="AF87" s="200">
        <v>0</v>
      </c>
      <c r="AG87" s="200">
        <v>0</v>
      </c>
      <c r="AH87" s="200">
        <v>0</v>
      </c>
      <c r="AI87" s="200">
        <v>0</v>
      </c>
      <c r="AJ87" s="200">
        <v>50.03</v>
      </c>
      <c r="AK87" s="200">
        <v>0</v>
      </c>
      <c r="AL87" s="200">
        <v>0</v>
      </c>
      <c r="AM87" s="200">
        <v>0</v>
      </c>
      <c r="AN87" s="200">
        <v>0</v>
      </c>
      <c r="AO87">
        <v>0</v>
      </c>
      <c r="AP87" s="200">
        <v>73.16</v>
      </c>
      <c r="AQ87" s="200">
        <v>26.64</v>
      </c>
      <c r="AR87" s="200">
        <v>0</v>
      </c>
      <c r="AS87" s="200">
        <v>0</v>
      </c>
      <c r="AT87">
        <v>0</v>
      </c>
      <c r="AU87">
        <v>0</v>
      </c>
      <c r="AV87" s="200">
        <v>0</v>
      </c>
      <c r="AW87" s="200">
        <v>0</v>
      </c>
      <c r="AX87" s="200">
        <v>0</v>
      </c>
      <c r="AY87" s="200">
        <v>0</v>
      </c>
      <c r="AZ87" s="200">
        <v>0</v>
      </c>
      <c r="BA87" s="200">
        <v>0</v>
      </c>
      <c r="BB87" s="200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0">
        <v>0</v>
      </c>
      <c r="C88" s="200">
        <v>0</v>
      </c>
      <c r="D88" s="200">
        <v>0</v>
      </c>
      <c r="E88" s="200">
        <v>0</v>
      </c>
      <c r="F88" s="200">
        <v>0</v>
      </c>
      <c r="G88" s="200">
        <v>0</v>
      </c>
      <c r="H88" s="200">
        <v>0</v>
      </c>
      <c r="I88" s="200">
        <v>0</v>
      </c>
      <c r="J88" s="200">
        <v>0</v>
      </c>
      <c r="K88" s="200">
        <v>8.9499999999999993</v>
      </c>
      <c r="L88" s="200">
        <v>371.24</v>
      </c>
      <c r="M88" s="200">
        <v>27.17</v>
      </c>
      <c r="N88" s="200">
        <v>34.880000000000003</v>
      </c>
      <c r="O88" s="200">
        <v>0</v>
      </c>
      <c r="P88" s="200">
        <v>37.090000000000003</v>
      </c>
      <c r="Q88" s="200">
        <v>1.97</v>
      </c>
      <c r="R88" s="200">
        <v>12.52</v>
      </c>
      <c r="S88" s="200">
        <v>7.8</v>
      </c>
      <c r="T88" s="200">
        <v>0</v>
      </c>
      <c r="U88" s="200">
        <v>24.74</v>
      </c>
      <c r="V88" s="200">
        <v>6.12</v>
      </c>
      <c r="W88" s="200">
        <v>13.71</v>
      </c>
      <c r="X88" s="200">
        <v>43.32</v>
      </c>
      <c r="Y88" s="200">
        <v>0</v>
      </c>
      <c r="Z88">
        <v>0</v>
      </c>
      <c r="AA88" s="200">
        <v>11</v>
      </c>
      <c r="AB88" s="200">
        <v>0</v>
      </c>
      <c r="AC88" s="200">
        <v>0</v>
      </c>
      <c r="AD88" s="200">
        <v>0</v>
      </c>
      <c r="AE88" s="200">
        <v>0</v>
      </c>
      <c r="AF88" s="200">
        <v>0</v>
      </c>
      <c r="AG88" s="200">
        <v>0</v>
      </c>
      <c r="AH88" s="200">
        <v>0</v>
      </c>
      <c r="AI88" s="200">
        <v>0</v>
      </c>
      <c r="AJ88" s="200">
        <v>50.03</v>
      </c>
      <c r="AK88" s="200">
        <v>0</v>
      </c>
      <c r="AL88" s="200">
        <v>0</v>
      </c>
      <c r="AM88" s="200">
        <v>0</v>
      </c>
      <c r="AN88" s="200">
        <v>0</v>
      </c>
      <c r="AO88">
        <v>0</v>
      </c>
      <c r="AP88" s="200">
        <v>73.16</v>
      </c>
      <c r="AQ88" s="200">
        <v>26.64</v>
      </c>
      <c r="AR88" s="200">
        <v>0</v>
      </c>
      <c r="AS88" s="200">
        <v>0</v>
      </c>
      <c r="AT88">
        <v>0</v>
      </c>
      <c r="AU88">
        <v>0</v>
      </c>
      <c r="AV88" s="200">
        <v>0</v>
      </c>
      <c r="AW88" s="200">
        <v>0</v>
      </c>
      <c r="AX88" s="200">
        <v>0</v>
      </c>
      <c r="AY88" s="200">
        <v>0</v>
      </c>
      <c r="AZ88" s="200">
        <v>0</v>
      </c>
      <c r="BA88" s="200">
        <v>0</v>
      </c>
      <c r="BB88" s="200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0">
        <v>0</v>
      </c>
      <c r="C89" s="200">
        <v>0</v>
      </c>
      <c r="D89" s="200">
        <v>0</v>
      </c>
      <c r="E89" s="200">
        <v>0</v>
      </c>
      <c r="F89" s="200">
        <v>0</v>
      </c>
      <c r="G89" s="200">
        <v>0</v>
      </c>
      <c r="H89" s="200">
        <v>0</v>
      </c>
      <c r="I89" s="200">
        <v>0</v>
      </c>
      <c r="J89" s="200">
        <v>0</v>
      </c>
      <c r="K89" s="200">
        <v>4.8099999999999996</v>
      </c>
      <c r="L89" s="200">
        <v>306.14999999999998</v>
      </c>
      <c r="M89" s="200">
        <v>27.17</v>
      </c>
      <c r="N89" s="200">
        <v>34.880000000000003</v>
      </c>
      <c r="O89" s="200">
        <v>0</v>
      </c>
      <c r="P89" s="200">
        <v>37.090000000000003</v>
      </c>
      <c r="Q89" s="200">
        <v>2.5</v>
      </c>
      <c r="R89" s="200">
        <v>12.52</v>
      </c>
      <c r="S89" s="200">
        <v>7.98</v>
      </c>
      <c r="T89" s="200">
        <v>0</v>
      </c>
      <c r="U89" s="200">
        <v>24.74</v>
      </c>
      <c r="V89" s="200">
        <v>6.12</v>
      </c>
      <c r="W89" s="200">
        <v>13.71</v>
      </c>
      <c r="X89" s="200">
        <v>43.32</v>
      </c>
      <c r="Y89" s="200">
        <v>0</v>
      </c>
      <c r="Z89">
        <v>0</v>
      </c>
      <c r="AA89" s="200">
        <v>11</v>
      </c>
      <c r="AB89" s="200">
        <v>0</v>
      </c>
      <c r="AC89" s="200">
        <v>0</v>
      </c>
      <c r="AD89" s="200">
        <v>0</v>
      </c>
      <c r="AE89" s="200">
        <v>0</v>
      </c>
      <c r="AF89" s="200">
        <v>0</v>
      </c>
      <c r="AG89" s="200">
        <v>0</v>
      </c>
      <c r="AH89" s="200">
        <v>0</v>
      </c>
      <c r="AI89" s="200">
        <v>0</v>
      </c>
      <c r="AJ89" s="200">
        <v>50.03</v>
      </c>
      <c r="AK89" s="200">
        <v>0</v>
      </c>
      <c r="AL89" s="200">
        <v>0</v>
      </c>
      <c r="AM89" s="200">
        <v>0</v>
      </c>
      <c r="AN89" s="200">
        <v>0</v>
      </c>
      <c r="AO89">
        <v>0</v>
      </c>
      <c r="AP89" s="200">
        <v>73.16</v>
      </c>
      <c r="AQ89" s="200">
        <v>26.89</v>
      </c>
      <c r="AR89" s="200">
        <v>0</v>
      </c>
      <c r="AS89" s="200">
        <v>0</v>
      </c>
      <c r="AT89">
        <v>0</v>
      </c>
      <c r="AU89">
        <v>0</v>
      </c>
      <c r="AV89" s="200">
        <v>0</v>
      </c>
      <c r="AW89" s="200">
        <v>0</v>
      </c>
      <c r="AX89" s="200">
        <v>0</v>
      </c>
      <c r="AY89" s="200">
        <v>0</v>
      </c>
      <c r="AZ89" s="200">
        <v>0</v>
      </c>
      <c r="BA89" s="200">
        <v>0</v>
      </c>
      <c r="BB89" s="200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0">
        <v>0</v>
      </c>
      <c r="C90" s="200">
        <v>0</v>
      </c>
      <c r="D90" s="200">
        <v>0</v>
      </c>
      <c r="E90" s="200">
        <v>0</v>
      </c>
      <c r="F90" s="200">
        <v>0</v>
      </c>
      <c r="G90" s="200">
        <v>0</v>
      </c>
      <c r="H90" s="200">
        <v>0</v>
      </c>
      <c r="I90" s="200">
        <v>0</v>
      </c>
      <c r="J90" s="200">
        <v>0</v>
      </c>
      <c r="K90" s="200">
        <v>4.8099999999999996</v>
      </c>
      <c r="L90" s="200">
        <v>288.77999999999997</v>
      </c>
      <c r="M90" s="200">
        <v>27.17</v>
      </c>
      <c r="N90" s="200">
        <v>34.880000000000003</v>
      </c>
      <c r="O90" s="200">
        <v>0</v>
      </c>
      <c r="P90" s="200">
        <v>37.090000000000003</v>
      </c>
      <c r="Q90" s="200">
        <v>2.89</v>
      </c>
      <c r="R90" s="200">
        <v>12.52</v>
      </c>
      <c r="S90" s="200">
        <v>7.8</v>
      </c>
      <c r="T90" s="200">
        <v>0</v>
      </c>
      <c r="U90" s="200">
        <v>24.74</v>
      </c>
      <c r="V90" s="200">
        <v>6.12</v>
      </c>
      <c r="W90" s="200">
        <v>13.71</v>
      </c>
      <c r="X90" s="200">
        <v>43.32</v>
      </c>
      <c r="Y90" s="200">
        <v>0</v>
      </c>
      <c r="Z90">
        <v>0</v>
      </c>
      <c r="AA90" s="200">
        <v>11</v>
      </c>
      <c r="AB90" s="200">
        <v>0</v>
      </c>
      <c r="AC90" s="200">
        <v>0</v>
      </c>
      <c r="AD90" s="200">
        <v>0</v>
      </c>
      <c r="AE90" s="200">
        <v>0</v>
      </c>
      <c r="AF90" s="200">
        <v>0</v>
      </c>
      <c r="AG90" s="200">
        <v>0</v>
      </c>
      <c r="AH90" s="200">
        <v>0</v>
      </c>
      <c r="AI90" s="200">
        <v>0</v>
      </c>
      <c r="AJ90" s="200">
        <v>50.03</v>
      </c>
      <c r="AK90" s="200">
        <v>0</v>
      </c>
      <c r="AL90" s="200">
        <v>0</v>
      </c>
      <c r="AM90" s="200">
        <v>0</v>
      </c>
      <c r="AN90" s="200">
        <v>0</v>
      </c>
      <c r="AO90">
        <v>0</v>
      </c>
      <c r="AP90" s="200">
        <v>73.16</v>
      </c>
      <c r="AQ90" s="200">
        <v>26.89</v>
      </c>
      <c r="AR90" s="200">
        <v>0</v>
      </c>
      <c r="AS90" s="200">
        <v>0</v>
      </c>
      <c r="AT90">
        <v>0</v>
      </c>
      <c r="AU90">
        <v>0</v>
      </c>
      <c r="AV90" s="200">
        <v>0</v>
      </c>
      <c r="AW90" s="200">
        <v>0</v>
      </c>
      <c r="AX90" s="200">
        <v>0</v>
      </c>
      <c r="AY90" s="200">
        <v>0</v>
      </c>
      <c r="AZ90" s="200">
        <v>0</v>
      </c>
      <c r="BA90" s="200">
        <v>0</v>
      </c>
      <c r="BB90" s="20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0">
        <v>0</v>
      </c>
      <c r="C91" s="200">
        <v>0</v>
      </c>
      <c r="D91" s="200">
        <v>0</v>
      </c>
      <c r="E91" s="200">
        <v>0</v>
      </c>
      <c r="F91" s="200">
        <v>0</v>
      </c>
      <c r="G91" s="200">
        <v>0</v>
      </c>
      <c r="H91" s="200">
        <v>0</v>
      </c>
      <c r="I91" s="200">
        <v>0</v>
      </c>
      <c r="J91" s="200">
        <v>0</v>
      </c>
      <c r="K91" s="200">
        <v>4.9800000000000004</v>
      </c>
      <c r="L91" s="200">
        <v>204.08</v>
      </c>
      <c r="M91" s="200">
        <v>27.17</v>
      </c>
      <c r="N91" s="200">
        <v>34.880000000000003</v>
      </c>
      <c r="O91" s="200">
        <v>0</v>
      </c>
      <c r="P91" s="200">
        <v>37.090000000000003</v>
      </c>
      <c r="Q91" s="200">
        <v>1.77</v>
      </c>
      <c r="R91" s="200">
        <v>6.88</v>
      </c>
      <c r="S91" s="200">
        <v>3.85</v>
      </c>
      <c r="T91" s="200">
        <v>0</v>
      </c>
      <c r="U91" s="200">
        <v>24.74</v>
      </c>
      <c r="V91" s="200">
        <v>6.12</v>
      </c>
      <c r="W91" s="200">
        <v>13.71</v>
      </c>
      <c r="X91" s="200">
        <v>43.32</v>
      </c>
      <c r="Y91" s="200">
        <v>0</v>
      </c>
      <c r="Z91">
        <v>0</v>
      </c>
      <c r="AA91" s="200">
        <v>11</v>
      </c>
      <c r="AB91" s="200">
        <v>0</v>
      </c>
      <c r="AC91" s="200">
        <v>0</v>
      </c>
      <c r="AD91" s="200">
        <v>0</v>
      </c>
      <c r="AE91" s="200">
        <v>0</v>
      </c>
      <c r="AF91" s="200">
        <v>0</v>
      </c>
      <c r="AG91" s="200">
        <v>0</v>
      </c>
      <c r="AH91" s="200">
        <v>0</v>
      </c>
      <c r="AI91" s="200">
        <v>0</v>
      </c>
      <c r="AJ91" s="200">
        <v>50.03</v>
      </c>
      <c r="AK91" s="200">
        <v>0</v>
      </c>
      <c r="AL91" s="200">
        <v>0</v>
      </c>
      <c r="AM91" s="200">
        <v>0</v>
      </c>
      <c r="AN91" s="200">
        <v>0</v>
      </c>
      <c r="AO91">
        <v>0</v>
      </c>
      <c r="AP91" s="200">
        <v>73.16</v>
      </c>
      <c r="AQ91" s="200">
        <v>7.7</v>
      </c>
      <c r="AR91" s="200">
        <v>0</v>
      </c>
      <c r="AS91" s="200">
        <v>0</v>
      </c>
      <c r="AT91">
        <v>0</v>
      </c>
      <c r="AU91">
        <v>0</v>
      </c>
      <c r="AV91" s="200">
        <v>0</v>
      </c>
      <c r="AW91" s="200">
        <v>0</v>
      </c>
      <c r="AX91" s="200">
        <v>0</v>
      </c>
      <c r="AY91" s="200">
        <v>0</v>
      </c>
      <c r="AZ91" s="200">
        <v>0</v>
      </c>
      <c r="BA91" s="200">
        <v>0</v>
      </c>
      <c r="BB91" s="200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0">
        <v>0</v>
      </c>
      <c r="C92" s="200">
        <v>0</v>
      </c>
      <c r="D92" s="200">
        <v>0</v>
      </c>
      <c r="E92" s="200">
        <v>0</v>
      </c>
      <c r="F92" s="200">
        <v>0</v>
      </c>
      <c r="G92" s="200">
        <v>0</v>
      </c>
      <c r="H92" s="200">
        <v>0</v>
      </c>
      <c r="I92" s="200">
        <v>0</v>
      </c>
      <c r="J92" s="200">
        <v>0</v>
      </c>
      <c r="K92" s="200">
        <v>4.8099999999999996</v>
      </c>
      <c r="L92" s="200">
        <v>204.08</v>
      </c>
      <c r="M92" s="200">
        <v>27.17</v>
      </c>
      <c r="N92" s="200">
        <v>34.880000000000003</v>
      </c>
      <c r="O92" s="200">
        <v>0</v>
      </c>
      <c r="P92" s="200">
        <v>37.090000000000003</v>
      </c>
      <c r="Q92" s="200">
        <v>2.89</v>
      </c>
      <c r="R92" s="200">
        <v>12.46</v>
      </c>
      <c r="S92" s="200">
        <v>3.85</v>
      </c>
      <c r="T92" s="200">
        <v>0</v>
      </c>
      <c r="U92" s="200">
        <v>24.74</v>
      </c>
      <c r="V92" s="200">
        <v>6.12</v>
      </c>
      <c r="W92" s="200">
        <v>13.71</v>
      </c>
      <c r="X92" s="200">
        <v>43.32</v>
      </c>
      <c r="Y92" s="200">
        <v>0</v>
      </c>
      <c r="Z92">
        <v>0</v>
      </c>
      <c r="AA92" s="200">
        <v>11.24</v>
      </c>
      <c r="AB92" s="200">
        <v>0</v>
      </c>
      <c r="AC92" s="200">
        <v>0</v>
      </c>
      <c r="AD92" s="200">
        <v>0</v>
      </c>
      <c r="AE92" s="200">
        <v>0</v>
      </c>
      <c r="AF92" s="200">
        <v>0</v>
      </c>
      <c r="AG92" s="200">
        <v>0</v>
      </c>
      <c r="AH92" s="200">
        <v>0</v>
      </c>
      <c r="AI92" s="200">
        <v>0</v>
      </c>
      <c r="AJ92" s="200">
        <v>50.03</v>
      </c>
      <c r="AK92" s="200">
        <v>0</v>
      </c>
      <c r="AL92" s="200">
        <v>0</v>
      </c>
      <c r="AM92" s="200">
        <v>0</v>
      </c>
      <c r="AN92" s="200">
        <v>0</v>
      </c>
      <c r="AO92">
        <v>0</v>
      </c>
      <c r="AP92" s="200">
        <v>73.16</v>
      </c>
      <c r="AQ92" s="200">
        <v>26.63</v>
      </c>
      <c r="AR92" s="200">
        <v>0</v>
      </c>
      <c r="AS92" s="200">
        <v>0</v>
      </c>
      <c r="AT92">
        <v>0</v>
      </c>
      <c r="AU92">
        <v>0</v>
      </c>
      <c r="AV92" s="200">
        <v>0</v>
      </c>
      <c r="AW92" s="200">
        <v>0</v>
      </c>
      <c r="AX92" s="200">
        <v>0</v>
      </c>
      <c r="AY92" s="200">
        <v>0</v>
      </c>
      <c r="AZ92" s="200">
        <v>0</v>
      </c>
      <c r="BA92" s="200">
        <v>0</v>
      </c>
      <c r="BB92" s="200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0">
        <v>0</v>
      </c>
      <c r="C93" s="200">
        <v>0</v>
      </c>
      <c r="D93" s="200">
        <v>0</v>
      </c>
      <c r="E93" s="200">
        <v>0</v>
      </c>
      <c r="F93" s="200">
        <v>0</v>
      </c>
      <c r="G93" s="200">
        <v>0</v>
      </c>
      <c r="H93" s="200">
        <v>0</v>
      </c>
      <c r="I93" s="200">
        <v>0</v>
      </c>
      <c r="J93" s="200">
        <v>0</v>
      </c>
      <c r="K93" s="200">
        <v>4.8099999999999996</v>
      </c>
      <c r="L93" s="200">
        <v>204.08</v>
      </c>
      <c r="M93" s="200">
        <v>27.17</v>
      </c>
      <c r="N93" s="200">
        <v>34.880000000000003</v>
      </c>
      <c r="O93" s="200">
        <v>0</v>
      </c>
      <c r="P93" s="200">
        <v>37.090000000000003</v>
      </c>
      <c r="Q93" s="200">
        <v>1.82</v>
      </c>
      <c r="R93" s="200">
        <v>12.52</v>
      </c>
      <c r="S93" s="200">
        <v>3.85</v>
      </c>
      <c r="T93" s="200">
        <v>0</v>
      </c>
      <c r="U93" s="200">
        <v>24.74</v>
      </c>
      <c r="V93" s="200">
        <v>6.12</v>
      </c>
      <c r="W93" s="200">
        <v>13.71</v>
      </c>
      <c r="X93" s="200">
        <v>43.32</v>
      </c>
      <c r="Y93" s="200">
        <v>0</v>
      </c>
      <c r="Z93">
        <v>0</v>
      </c>
      <c r="AA93" s="200">
        <v>11.24</v>
      </c>
      <c r="AB93" s="200">
        <v>0</v>
      </c>
      <c r="AC93" s="200">
        <v>0</v>
      </c>
      <c r="AD93" s="200">
        <v>0</v>
      </c>
      <c r="AE93" s="200">
        <v>0</v>
      </c>
      <c r="AF93" s="200">
        <v>0</v>
      </c>
      <c r="AG93" s="200">
        <v>0</v>
      </c>
      <c r="AH93" s="200">
        <v>0</v>
      </c>
      <c r="AI93" s="200">
        <v>50</v>
      </c>
      <c r="AJ93" s="200">
        <v>0</v>
      </c>
      <c r="AK93" s="200">
        <v>0</v>
      </c>
      <c r="AL93" s="200">
        <v>0</v>
      </c>
      <c r="AM93" s="200">
        <v>0</v>
      </c>
      <c r="AN93" s="200">
        <v>0</v>
      </c>
      <c r="AO93">
        <v>0</v>
      </c>
      <c r="AP93" s="200">
        <v>73.16</v>
      </c>
      <c r="AQ93" s="200">
        <v>7.7</v>
      </c>
      <c r="AR93" s="200">
        <v>0</v>
      </c>
      <c r="AS93" s="200">
        <v>0</v>
      </c>
      <c r="AT93">
        <v>0</v>
      </c>
      <c r="AU93">
        <v>0</v>
      </c>
      <c r="AV93" s="200">
        <v>0</v>
      </c>
      <c r="AW93" s="200">
        <v>0</v>
      </c>
      <c r="AX93" s="200">
        <v>0</v>
      </c>
      <c r="AY93" s="200">
        <v>0</v>
      </c>
      <c r="AZ93" s="200">
        <v>0</v>
      </c>
      <c r="BA93" s="200">
        <v>0</v>
      </c>
      <c r="BB93" s="200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0">
        <v>0</v>
      </c>
      <c r="C94" s="200">
        <v>0</v>
      </c>
      <c r="D94" s="200">
        <v>0</v>
      </c>
      <c r="E94" s="200">
        <v>0</v>
      </c>
      <c r="F94" s="200">
        <v>0</v>
      </c>
      <c r="G94" s="200">
        <v>0</v>
      </c>
      <c r="H94" s="200">
        <v>0</v>
      </c>
      <c r="I94" s="200">
        <v>0</v>
      </c>
      <c r="J94" s="200">
        <v>0</v>
      </c>
      <c r="K94" s="200">
        <v>4.8099999999999996</v>
      </c>
      <c r="L94" s="200">
        <v>204.08</v>
      </c>
      <c r="M94" s="200">
        <v>27.17</v>
      </c>
      <c r="N94" s="200">
        <v>34.880000000000003</v>
      </c>
      <c r="O94" s="200">
        <v>0</v>
      </c>
      <c r="P94" s="200">
        <v>37.090000000000003</v>
      </c>
      <c r="Q94" s="200">
        <v>1.77</v>
      </c>
      <c r="R94" s="200">
        <v>6.88</v>
      </c>
      <c r="S94" s="200">
        <v>3.85</v>
      </c>
      <c r="T94" s="200">
        <v>0</v>
      </c>
      <c r="U94" s="200">
        <v>24.74</v>
      </c>
      <c r="V94" s="200">
        <v>6.12</v>
      </c>
      <c r="W94" s="200">
        <v>13.71</v>
      </c>
      <c r="X94" s="200">
        <v>43.32</v>
      </c>
      <c r="Y94" s="200">
        <v>0</v>
      </c>
      <c r="Z94">
        <v>0</v>
      </c>
      <c r="AA94" s="200">
        <v>11.24</v>
      </c>
      <c r="AB94" s="200">
        <v>0</v>
      </c>
      <c r="AC94" s="200">
        <v>0</v>
      </c>
      <c r="AD94" s="200">
        <v>0</v>
      </c>
      <c r="AE94" s="200">
        <v>0</v>
      </c>
      <c r="AF94" s="200">
        <v>0</v>
      </c>
      <c r="AG94" s="200">
        <v>0</v>
      </c>
      <c r="AH94" s="200">
        <v>0</v>
      </c>
      <c r="AI94" s="200">
        <v>50</v>
      </c>
      <c r="AJ94" s="200">
        <v>0</v>
      </c>
      <c r="AK94" s="200">
        <v>0</v>
      </c>
      <c r="AL94" s="200">
        <v>0</v>
      </c>
      <c r="AM94" s="200">
        <v>0</v>
      </c>
      <c r="AN94" s="200">
        <v>0</v>
      </c>
      <c r="AO94">
        <v>0</v>
      </c>
      <c r="AP94" s="200">
        <v>73.16</v>
      </c>
      <c r="AQ94" s="200">
        <v>7.7</v>
      </c>
      <c r="AR94" s="200">
        <v>0</v>
      </c>
      <c r="AS94" s="200">
        <v>0</v>
      </c>
      <c r="AT94">
        <v>0</v>
      </c>
      <c r="AU94">
        <v>0</v>
      </c>
      <c r="AV94" s="200">
        <v>0</v>
      </c>
      <c r="AW94" s="200">
        <v>0</v>
      </c>
      <c r="AX94" s="200">
        <v>0</v>
      </c>
      <c r="AY94" s="200">
        <v>0</v>
      </c>
      <c r="AZ94" s="200">
        <v>0</v>
      </c>
      <c r="BA94" s="200">
        <v>0</v>
      </c>
      <c r="BB94" s="200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0">
        <v>0</v>
      </c>
      <c r="C95" s="200">
        <v>0</v>
      </c>
      <c r="D95" s="200">
        <v>0</v>
      </c>
      <c r="E95" s="200">
        <v>0</v>
      </c>
      <c r="F95" s="200">
        <v>0</v>
      </c>
      <c r="G95" s="200">
        <v>0</v>
      </c>
      <c r="H95" s="200">
        <v>0</v>
      </c>
      <c r="I95" s="200">
        <v>0</v>
      </c>
      <c r="J95" s="200">
        <v>0</v>
      </c>
      <c r="K95" s="200">
        <v>4.8099999999999996</v>
      </c>
      <c r="L95" s="200">
        <v>204.84</v>
      </c>
      <c r="M95" s="200">
        <v>27.17</v>
      </c>
      <c r="N95" s="200">
        <v>34.880000000000003</v>
      </c>
      <c r="O95" s="200">
        <v>0</v>
      </c>
      <c r="P95" s="200">
        <v>37.090000000000003</v>
      </c>
      <c r="Q95" s="200">
        <v>1.77</v>
      </c>
      <c r="R95" s="200">
        <v>6.88</v>
      </c>
      <c r="S95" s="200">
        <v>3.92</v>
      </c>
      <c r="T95" s="200">
        <v>0</v>
      </c>
      <c r="U95" s="200">
        <v>24.74</v>
      </c>
      <c r="V95" s="200">
        <v>6.12</v>
      </c>
      <c r="W95" s="200">
        <v>13.71</v>
      </c>
      <c r="X95" s="200">
        <v>43.32</v>
      </c>
      <c r="Y95" s="200">
        <v>0</v>
      </c>
      <c r="Z95">
        <v>0</v>
      </c>
      <c r="AA95" s="200">
        <v>11.24</v>
      </c>
      <c r="AB95" s="200">
        <v>0</v>
      </c>
      <c r="AC95" s="200">
        <v>0</v>
      </c>
      <c r="AD95" s="200">
        <v>0</v>
      </c>
      <c r="AE95" s="200">
        <v>0</v>
      </c>
      <c r="AF95" s="200">
        <v>0</v>
      </c>
      <c r="AG95" s="200">
        <v>0</v>
      </c>
      <c r="AH95" s="200">
        <v>0</v>
      </c>
      <c r="AI95" s="200">
        <v>50</v>
      </c>
      <c r="AJ95" s="200">
        <v>0</v>
      </c>
      <c r="AK95" s="200">
        <v>0</v>
      </c>
      <c r="AL95" s="200">
        <v>0</v>
      </c>
      <c r="AM95" s="200">
        <v>0</v>
      </c>
      <c r="AN95" s="200">
        <v>0</v>
      </c>
      <c r="AO95">
        <v>0</v>
      </c>
      <c r="AP95" s="200">
        <v>73.16</v>
      </c>
      <c r="AQ95" s="200">
        <v>7.7</v>
      </c>
      <c r="AR95" s="200">
        <v>0</v>
      </c>
      <c r="AS95" s="200">
        <v>0</v>
      </c>
      <c r="AT95">
        <v>0</v>
      </c>
      <c r="AU95">
        <v>0</v>
      </c>
      <c r="AV95" s="200">
        <v>0</v>
      </c>
      <c r="AW95" s="200">
        <v>0</v>
      </c>
      <c r="AX95" s="200">
        <v>0</v>
      </c>
      <c r="AY95" s="200">
        <v>0</v>
      </c>
      <c r="AZ95" s="200">
        <v>0</v>
      </c>
      <c r="BA95" s="200">
        <v>0</v>
      </c>
      <c r="BB95" s="200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0">
        <v>0</v>
      </c>
      <c r="C96" s="200">
        <v>0</v>
      </c>
      <c r="D96" s="200">
        <v>0</v>
      </c>
      <c r="E96" s="200">
        <v>0</v>
      </c>
      <c r="F96" s="200">
        <v>0</v>
      </c>
      <c r="G96" s="200">
        <v>0</v>
      </c>
      <c r="H96" s="200">
        <v>0</v>
      </c>
      <c r="I96" s="200">
        <v>0</v>
      </c>
      <c r="J96" s="200">
        <v>0</v>
      </c>
      <c r="K96" s="200">
        <v>4.8099999999999996</v>
      </c>
      <c r="L96" s="200">
        <v>204.84</v>
      </c>
      <c r="M96" s="200">
        <v>27.17</v>
      </c>
      <c r="N96" s="200">
        <v>34.880000000000003</v>
      </c>
      <c r="O96" s="200">
        <v>0</v>
      </c>
      <c r="P96" s="200">
        <v>37.090000000000003</v>
      </c>
      <c r="Q96" s="200">
        <v>1.77</v>
      </c>
      <c r="R96" s="200">
        <v>6.88</v>
      </c>
      <c r="S96" s="200">
        <v>3.85</v>
      </c>
      <c r="T96" s="200">
        <v>0</v>
      </c>
      <c r="U96" s="200">
        <v>24.74</v>
      </c>
      <c r="V96" s="200">
        <v>6.12</v>
      </c>
      <c r="W96" s="200">
        <v>13.71</v>
      </c>
      <c r="X96" s="200">
        <v>43.32</v>
      </c>
      <c r="Y96" s="200">
        <v>0</v>
      </c>
      <c r="Z96">
        <v>0</v>
      </c>
      <c r="AA96" s="200">
        <v>11.24</v>
      </c>
      <c r="AB96" s="200">
        <v>0</v>
      </c>
      <c r="AC96" s="200">
        <v>0</v>
      </c>
      <c r="AD96" s="200">
        <v>0</v>
      </c>
      <c r="AE96" s="200">
        <v>0</v>
      </c>
      <c r="AF96" s="200">
        <v>0</v>
      </c>
      <c r="AG96" s="200">
        <v>0</v>
      </c>
      <c r="AH96" s="200">
        <v>0</v>
      </c>
      <c r="AI96" s="200">
        <v>50</v>
      </c>
      <c r="AJ96" s="200">
        <v>0</v>
      </c>
      <c r="AK96" s="200">
        <v>0</v>
      </c>
      <c r="AL96" s="200">
        <v>0</v>
      </c>
      <c r="AM96" s="200">
        <v>0</v>
      </c>
      <c r="AN96" s="200">
        <v>0</v>
      </c>
      <c r="AO96">
        <v>0</v>
      </c>
      <c r="AP96" s="200">
        <v>73.16</v>
      </c>
      <c r="AQ96" s="200">
        <v>7.7</v>
      </c>
      <c r="AR96" s="200">
        <v>0</v>
      </c>
      <c r="AS96" s="200">
        <v>0</v>
      </c>
      <c r="AT96">
        <v>0</v>
      </c>
      <c r="AU96">
        <v>0</v>
      </c>
      <c r="AV96" s="200">
        <v>0</v>
      </c>
      <c r="AW96" s="200">
        <v>0</v>
      </c>
      <c r="AX96" s="200">
        <v>0</v>
      </c>
      <c r="AY96" s="200">
        <v>0</v>
      </c>
      <c r="AZ96" s="200">
        <v>0</v>
      </c>
      <c r="BA96" s="200">
        <v>0</v>
      </c>
      <c r="BB96" s="200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0">
        <v>0</v>
      </c>
      <c r="C97" s="200">
        <v>0</v>
      </c>
      <c r="D97" s="200">
        <v>0</v>
      </c>
      <c r="E97" s="200">
        <v>0</v>
      </c>
      <c r="F97" s="200">
        <v>0</v>
      </c>
      <c r="G97" s="200">
        <v>0</v>
      </c>
      <c r="H97" s="200">
        <v>0</v>
      </c>
      <c r="I97" s="200">
        <v>0</v>
      </c>
      <c r="J97" s="200">
        <v>0</v>
      </c>
      <c r="K97" s="200">
        <v>4.8099999999999996</v>
      </c>
      <c r="L97" s="200">
        <v>204.84</v>
      </c>
      <c r="M97" s="200">
        <v>27.17</v>
      </c>
      <c r="N97" s="200">
        <v>34.880000000000003</v>
      </c>
      <c r="O97" s="200">
        <v>0</v>
      </c>
      <c r="P97" s="200">
        <v>37.090000000000003</v>
      </c>
      <c r="Q97" s="200">
        <v>1.77</v>
      </c>
      <c r="R97" s="200">
        <v>6.88</v>
      </c>
      <c r="S97" s="200">
        <v>3.85</v>
      </c>
      <c r="T97" s="200">
        <v>0</v>
      </c>
      <c r="U97" s="200">
        <v>24.74</v>
      </c>
      <c r="V97" s="200">
        <v>6.12</v>
      </c>
      <c r="W97" s="200">
        <v>13.71</v>
      </c>
      <c r="X97" s="200">
        <v>43.32</v>
      </c>
      <c r="Y97" s="200">
        <v>0</v>
      </c>
      <c r="Z97">
        <v>0</v>
      </c>
      <c r="AA97" s="200">
        <v>11.24</v>
      </c>
      <c r="AB97" s="200">
        <v>0</v>
      </c>
      <c r="AC97" s="200">
        <v>0</v>
      </c>
      <c r="AD97" s="200">
        <v>0</v>
      </c>
      <c r="AE97" s="200">
        <v>0</v>
      </c>
      <c r="AF97" s="200">
        <v>0</v>
      </c>
      <c r="AG97" s="200">
        <v>0</v>
      </c>
      <c r="AH97" s="200">
        <v>0</v>
      </c>
      <c r="AI97" s="200">
        <v>56.99</v>
      </c>
      <c r="AJ97" s="200">
        <v>0</v>
      </c>
      <c r="AK97" s="200">
        <v>0</v>
      </c>
      <c r="AL97" s="200">
        <v>0</v>
      </c>
      <c r="AM97" s="200">
        <v>0</v>
      </c>
      <c r="AN97" s="200">
        <v>0</v>
      </c>
      <c r="AO97">
        <v>0</v>
      </c>
      <c r="AP97" s="200">
        <v>73.16</v>
      </c>
      <c r="AQ97" s="200">
        <v>7.7</v>
      </c>
      <c r="AR97" s="200">
        <v>0</v>
      </c>
      <c r="AS97" s="200">
        <v>0</v>
      </c>
      <c r="AT97">
        <v>0</v>
      </c>
      <c r="AU97">
        <v>0</v>
      </c>
      <c r="AV97" s="200">
        <v>0</v>
      </c>
      <c r="AW97" s="200">
        <v>0</v>
      </c>
      <c r="AX97" s="200">
        <v>0</v>
      </c>
      <c r="AY97" s="200">
        <v>0</v>
      </c>
      <c r="AZ97" s="200">
        <v>0</v>
      </c>
      <c r="BA97" s="200">
        <v>0</v>
      </c>
      <c r="BB97" s="200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0">
        <v>0</v>
      </c>
      <c r="C98" s="200">
        <v>0</v>
      </c>
      <c r="D98" s="200">
        <v>0</v>
      </c>
      <c r="E98" s="200">
        <v>0</v>
      </c>
      <c r="F98" s="200">
        <v>0</v>
      </c>
      <c r="G98" s="200">
        <v>0</v>
      </c>
      <c r="H98" s="200">
        <v>0</v>
      </c>
      <c r="I98" s="200">
        <v>0</v>
      </c>
      <c r="J98" s="200">
        <v>0</v>
      </c>
      <c r="K98" s="200">
        <v>4.8099999999999996</v>
      </c>
      <c r="L98" s="200">
        <v>204.84</v>
      </c>
      <c r="M98" s="200">
        <v>27.17</v>
      </c>
      <c r="N98" s="200">
        <v>34.880000000000003</v>
      </c>
      <c r="O98" s="200">
        <v>0</v>
      </c>
      <c r="P98" s="200">
        <v>37.090000000000003</v>
      </c>
      <c r="Q98" s="200">
        <v>2.89</v>
      </c>
      <c r="R98" s="200">
        <v>12.52</v>
      </c>
      <c r="S98" s="200">
        <v>3.85</v>
      </c>
      <c r="T98" s="200">
        <v>0</v>
      </c>
      <c r="U98" s="200">
        <v>24.74</v>
      </c>
      <c r="V98" s="200">
        <v>6.12</v>
      </c>
      <c r="W98" s="200">
        <v>13.71</v>
      </c>
      <c r="X98" s="200">
        <v>43.32</v>
      </c>
      <c r="Y98" s="200">
        <v>0</v>
      </c>
      <c r="Z98">
        <v>0</v>
      </c>
      <c r="AA98" s="200">
        <v>11.24</v>
      </c>
      <c r="AB98" s="200">
        <v>0</v>
      </c>
      <c r="AC98" s="200">
        <v>0</v>
      </c>
      <c r="AD98" s="200">
        <v>0</v>
      </c>
      <c r="AE98" s="200">
        <v>0</v>
      </c>
      <c r="AF98" s="200">
        <v>0</v>
      </c>
      <c r="AG98" s="200">
        <v>0</v>
      </c>
      <c r="AH98" s="200">
        <v>0</v>
      </c>
      <c r="AI98" s="200">
        <v>56.99</v>
      </c>
      <c r="AJ98" s="200">
        <v>0</v>
      </c>
      <c r="AK98" s="200">
        <v>0</v>
      </c>
      <c r="AL98" s="200">
        <v>0</v>
      </c>
      <c r="AM98" s="200">
        <v>0</v>
      </c>
      <c r="AN98" s="200">
        <v>0</v>
      </c>
      <c r="AO98">
        <v>0</v>
      </c>
      <c r="AP98" s="200">
        <v>73.16</v>
      </c>
      <c r="AQ98" s="200">
        <v>26.63</v>
      </c>
      <c r="AR98" s="200">
        <v>0</v>
      </c>
      <c r="AS98" s="200">
        <v>0</v>
      </c>
      <c r="AT98">
        <v>0</v>
      </c>
      <c r="AU98">
        <v>0</v>
      </c>
      <c r="AV98" s="200">
        <v>0</v>
      </c>
      <c r="AW98" s="200">
        <v>0</v>
      </c>
      <c r="AX98" s="200">
        <v>0</v>
      </c>
      <c r="AY98" s="200">
        <v>0</v>
      </c>
      <c r="AZ98" s="200">
        <v>0</v>
      </c>
      <c r="BA98" s="200">
        <v>0</v>
      </c>
      <c r="BB98" s="200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0.16189499999999996</v>
      </c>
      <c r="L99">
        <f t="shared" si="0"/>
        <v>7.0150050000000101</v>
      </c>
      <c r="M99">
        <f t="shared" si="0"/>
        <v>0.65208000000000099</v>
      </c>
      <c r="N99">
        <f t="shared" si="0"/>
        <v>0.83712000000000186</v>
      </c>
      <c r="O99">
        <f t="shared" si="0"/>
        <v>0</v>
      </c>
      <c r="P99">
        <f t="shared" si="0"/>
        <v>0.89016000000000106</v>
      </c>
      <c r="Q99">
        <f t="shared" si="0"/>
        <v>4.6129999999999984E-2</v>
      </c>
      <c r="R99">
        <f t="shared" si="0"/>
        <v>0.25967499999999977</v>
      </c>
      <c r="S99">
        <f t="shared" si="0"/>
        <v>0.15734250000000011</v>
      </c>
      <c r="T99">
        <f t="shared" si="0"/>
        <v>0</v>
      </c>
      <c r="U99">
        <f t="shared" si="0"/>
        <v>0.5937599999999994</v>
      </c>
      <c r="V99">
        <f t="shared" si="0"/>
        <v>0.13175500000000009</v>
      </c>
      <c r="W99">
        <f t="shared" si="0"/>
        <v>0.29505000000000037</v>
      </c>
      <c r="X99">
        <f t="shared" si="0"/>
        <v>0.93429750000000122</v>
      </c>
      <c r="Y99">
        <f t="shared" si="0"/>
        <v>0</v>
      </c>
      <c r="Z99">
        <f t="shared" si="0"/>
        <v>0</v>
      </c>
      <c r="AA99">
        <f t="shared" si="0"/>
        <v>0.26580000000000009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1.3445724999999988</v>
      </c>
      <c r="AJ99">
        <f t="shared" si="0"/>
        <v>0.10006</v>
      </c>
      <c r="AK99">
        <f t="shared" si="0"/>
        <v>0</v>
      </c>
      <c r="AL99">
        <f t="shared" si="0"/>
        <v>0</v>
      </c>
      <c r="AM99">
        <f t="shared" si="0"/>
        <v>3.2699999999999999E-3</v>
      </c>
      <c r="AN99">
        <f t="shared" si="0"/>
        <v>0</v>
      </c>
      <c r="AO99">
        <f t="shared" si="0"/>
        <v>0</v>
      </c>
      <c r="AP99">
        <f t="shared" si="0"/>
        <v>1.4065024999999984</v>
      </c>
      <c r="AQ99">
        <f t="shared" si="0"/>
        <v>0.49147000000000091</v>
      </c>
      <c r="AR99">
        <f t="shared" si="0"/>
        <v>0.22757500000000019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19"/>
    </row>
    <row r="3" spans="1:96">
      <c r="A3" t="s">
        <v>45</v>
      </c>
      <c r="B3" s="200">
        <v>0</v>
      </c>
      <c r="C3" s="200">
        <v>0</v>
      </c>
      <c r="D3" s="200">
        <v>0</v>
      </c>
      <c r="E3" s="200">
        <v>0</v>
      </c>
      <c r="F3" s="200">
        <v>0</v>
      </c>
      <c r="G3" s="200">
        <v>0</v>
      </c>
      <c r="H3" s="200">
        <v>0</v>
      </c>
      <c r="I3" s="200">
        <v>0</v>
      </c>
      <c r="J3" s="200">
        <v>0</v>
      </c>
      <c r="K3" s="200">
        <v>0</v>
      </c>
      <c r="L3" s="200">
        <v>0</v>
      </c>
      <c r="M3" s="200">
        <v>0</v>
      </c>
      <c r="N3" s="200">
        <v>0</v>
      </c>
      <c r="O3" s="200">
        <v>0</v>
      </c>
      <c r="P3" s="200">
        <v>0</v>
      </c>
      <c r="Q3" s="200">
        <v>0</v>
      </c>
      <c r="R3" s="200">
        <v>0</v>
      </c>
      <c r="S3" s="200">
        <v>0</v>
      </c>
      <c r="T3" s="200">
        <v>0</v>
      </c>
      <c r="U3" s="200">
        <v>0</v>
      </c>
      <c r="V3" s="200">
        <v>0</v>
      </c>
      <c r="W3" s="200">
        <v>0</v>
      </c>
      <c r="X3" s="200">
        <v>0</v>
      </c>
      <c r="Y3" s="200">
        <v>0</v>
      </c>
      <c r="Z3">
        <v>0</v>
      </c>
      <c r="AA3" s="200">
        <v>1.98</v>
      </c>
      <c r="AB3" s="200">
        <v>0</v>
      </c>
      <c r="AC3" s="200">
        <v>0</v>
      </c>
      <c r="AD3" s="200">
        <v>0</v>
      </c>
      <c r="AE3" s="200">
        <v>0</v>
      </c>
      <c r="AF3" s="200">
        <v>0</v>
      </c>
      <c r="AG3" s="200">
        <v>0</v>
      </c>
      <c r="AH3" s="200">
        <v>0</v>
      </c>
      <c r="AI3" s="200">
        <v>23</v>
      </c>
      <c r="AJ3" s="200">
        <v>0</v>
      </c>
      <c r="AK3" s="200">
        <v>0</v>
      </c>
      <c r="AL3" s="200">
        <v>0</v>
      </c>
      <c r="AM3" s="200">
        <v>10</v>
      </c>
      <c r="AN3" s="200">
        <v>0</v>
      </c>
      <c r="AO3">
        <v>0</v>
      </c>
      <c r="AP3" s="200">
        <v>0</v>
      </c>
      <c r="AQ3" s="200">
        <v>0</v>
      </c>
      <c r="AR3" s="200">
        <v>0</v>
      </c>
      <c r="AS3" s="200">
        <v>0</v>
      </c>
      <c r="AT3">
        <v>0</v>
      </c>
      <c r="AU3">
        <v>0</v>
      </c>
      <c r="AV3" s="200">
        <v>0</v>
      </c>
      <c r="AW3" s="200">
        <v>0</v>
      </c>
      <c r="AX3" s="200">
        <v>0</v>
      </c>
      <c r="AY3" s="200">
        <v>0</v>
      </c>
      <c r="AZ3" s="200">
        <v>0</v>
      </c>
      <c r="BA3" s="200">
        <v>0</v>
      </c>
      <c r="BB3" s="200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0">
        <v>0</v>
      </c>
      <c r="C4" s="200">
        <v>0</v>
      </c>
      <c r="D4" s="200">
        <v>0</v>
      </c>
      <c r="E4" s="200">
        <v>0</v>
      </c>
      <c r="F4" s="200">
        <v>0</v>
      </c>
      <c r="G4" s="200">
        <v>0</v>
      </c>
      <c r="H4" s="200">
        <v>0</v>
      </c>
      <c r="I4" s="200">
        <v>0</v>
      </c>
      <c r="J4" s="200">
        <v>0</v>
      </c>
      <c r="K4" s="200">
        <v>0</v>
      </c>
      <c r="L4" s="200">
        <v>0</v>
      </c>
      <c r="M4" s="200">
        <v>0</v>
      </c>
      <c r="N4" s="200">
        <v>0</v>
      </c>
      <c r="O4" s="200">
        <v>0</v>
      </c>
      <c r="P4" s="200">
        <v>0</v>
      </c>
      <c r="Q4" s="200">
        <v>0</v>
      </c>
      <c r="R4" s="200">
        <v>0</v>
      </c>
      <c r="S4" s="200">
        <v>0</v>
      </c>
      <c r="T4" s="200">
        <v>0</v>
      </c>
      <c r="U4" s="200">
        <v>0</v>
      </c>
      <c r="V4" s="200">
        <v>0</v>
      </c>
      <c r="W4" s="200">
        <v>0</v>
      </c>
      <c r="X4" s="200">
        <v>0</v>
      </c>
      <c r="Y4" s="200">
        <v>0</v>
      </c>
      <c r="Z4">
        <v>0</v>
      </c>
      <c r="AA4" s="200">
        <v>1.98</v>
      </c>
      <c r="AB4" s="200">
        <v>0</v>
      </c>
      <c r="AC4" s="200">
        <v>0</v>
      </c>
      <c r="AD4" s="200">
        <v>0</v>
      </c>
      <c r="AE4" s="200">
        <v>0</v>
      </c>
      <c r="AF4" s="200">
        <v>0</v>
      </c>
      <c r="AG4" s="200">
        <v>0</v>
      </c>
      <c r="AH4" s="200">
        <v>0</v>
      </c>
      <c r="AI4" s="200">
        <v>23</v>
      </c>
      <c r="AJ4" s="200">
        <v>0</v>
      </c>
      <c r="AK4" s="200">
        <v>0</v>
      </c>
      <c r="AL4" s="200">
        <v>0</v>
      </c>
      <c r="AM4" s="200">
        <v>10</v>
      </c>
      <c r="AN4" s="200">
        <v>0</v>
      </c>
      <c r="AO4">
        <v>0</v>
      </c>
      <c r="AP4" s="200">
        <v>0</v>
      </c>
      <c r="AQ4" s="200">
        <v>0</v>
      </c>
      <c r="AR4" s="200">
        <v>0</v>
      </c>
      <c r="AS4" s="200">
        <v>0</v>
      </c>
      <c r="AT4">
        <v>0</v>
      </c>
      <c r="AU4">
        <v>0</v>
      </c>
      <c r="AV4" s="200">
        <v>0</v>
      </c>
      <c r="AW4" s="200">
        <v>0</v>
      </c>
      <c r="AX4" s="200">
        <v>0</v>
      </c>
      <c r="AY4" s="200">
        <v>0</v>
      </c>
      <c r="AZ4" s="200">
        <v>0</v>
      </c>
      <c r="BA4" s="200">
        <v>0</v>
      </c>
      <c r="BB4" s="200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0">
        <v>0</v>
      </c>
      <c r="C5" s="200">
        <v>0</v>
      </c>
      <c r="D5" s="200">
        <v>0</v>
      </c>
      <c r="E5" s="200">
        <v>0</v>
      </c>
      <c r="F5" s="200">
        <v>0</v>
      </c>
      <c r="G5" s="200">
        <v>0</v>
      </c>
      <c r="H5" s="200">
        <v>0</v>
      </c>
      <c r="I5" s="200">
        <v>0</v>
      </c>
      <c r="J5" s="200">
        <v>0</v>
      </c>
      <c r="K5" s="200">
        <v>0</v>
      </c>
      <c r="L5" s="200">
        <v>0</v>
      </c>
      <c r="M5" s="200">
        <v>0</v>
      </c>
      <c r="N5" s="200">
        <v>0</v>
      </c>
      <c r="O5" s="200">
        <v>0</v>
      </c>
      <c r="P5" s="200">
        <v>0</v>
      </c>
      <c r="Q5" s="200">
        <v>0</v>
      </c>
      <c r="R5" s="200">
        <v>0</v>
      </c>
      <c r="S5" s="200">
        <v>0</v>
      </c>
      <c r="T5" s="200">
        <v>0</v>
      </c>
      <c r="U5" s="200">
        <v>0</v>
      </c>
      <c r="V5" s="200">
        <v>0</v>
      </c>
      <c r="W5" s="200">
        <v>0</v>
      </c>
      <c r="X5" s="200">
        <v>0</v>
      </c>
      <c r="Y5" s="200">
        <v>0</v>
      </c>
      <c r="Z5">
        <v>0</v>
      </c>
      <c r="AA5" s="200">
        <v>1.98</v>
      </c>
      <c r="AB5" s="200">
        <v>0</v>
      </c>
      <c r="AC5" s="200">
        <v>0</v>
      </c>
      <c r="AD5" s="200">
        <v>0</v>
      </c>
      <c r="AE5" s="200">
        <v>0</v>
      </c>
      <c r="AF5" s="200">
        <v>0</v>
      </c>
      <c r="AG5" s="200">
        <v>0</v>
      </c>
      <c r="AH5" s="200">
        <v>0</v>
      </c>
      <c r="AI5" s="200">
        <v>23</v>
      </c>
      <c r="AJ5" s="200">
        <v>0</v>
      </c>
      <c r="AK5" s="200">
        <v>0</v>
      </c>
      <c r="AL5" s="200">
        <v>0</v>
      </c>
      <c r="AM5" s="200">
        <v>10</v>
      </c>
      <c r="AN5" s="200">
        <v>0</v>
      </c>
      <c r="AO5">
        <v>0</v>
      </c>
      <c r="AP5" s="200">
        <v>0</v>
      </c>
      <c r="AQ5" s="200">
        <v>0</v>
      </c>
      <c r="AR5" s="200">
        <v>0</v>
      </c>
      <c r="AS5" s="200">
        <v>0</v>
      </c>
      <c r="AT5">
        <v>0</v>
      </c>
      <c r="AU5">
        <v>0</v>
      </c>
      <c r="AV5" s="200">
        <v>0</v>
      </c>
      <c r="AW5" s="200">
        <v>0</v>
      </c>
      <c r="AX5" s="200">
        <v>0</v>
      </c>
      <c r="AY5" s="200">
        <v>0</v>
      </c>
      <c r="AZ5" s="200">
        <v>0</v>
      </c>
      <c r="BA5" s="200">
        <v>0</v>
      </c>
      <c r="BB5" s="200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0">
        <v>0</v>
      </c>
      <c r="C6" s="200">
        <v>0</v>
      </c>
      <c r="D6" s="200">
        <v>0</v>
      </c>
      <c r="E6" s="200">
        <v>0</v>
      </c>
      <c r="F6" s="200">
        <v>0</v>
      </c>
      <c r="G6" s="200">
        <v>0</v>
      </c>
      <c r="H6" s="200">
        <v>0</v>
      </c>
      <c r="I6" s="200">
        <v>0</v>
      </c>
      <c r="J6" s="200">
        <v>0</v>
      </c>
      <c r="K6" s="200">
        <v>0</v>
      </c>
      <c r="L6" s="200">
        <v>0</v>
      </c>
      <c r="M6" s="200">
        <v>0</v>
      </c>
      <c r="N6" s="200">
        <v>0</v>
      </c>
      <c r="O6" s="200">
        <v>0</v>
      </c>
      <c r="P6" s="200">
        <v>0</v>
      </c>
      <c r="Q6" s="200">
        <v>0</v>
      </c>
      <c r="R6" s="200">
        <v>0</v>
      </c>
      <c r="S6" s="200">
        <v>0</v>
      </c>
      <c r="T6" s="200">
        <v>0</v>
      </c>
      <c r="U6" s="200">
        <v>0</v>
      </c>
      <c r="V6" s="200">
        <v>0</v>
      </c>
      <c r="W6" s="200">
        <v>0</v>
      </c>
      <c r="X6" s="200">
        <v>0</v>
      </c>
      <c r="Y6" s="200">
        <v>0</v>
      </c>
      <c r="Z6">
        <v>0</v>
      </c>
      <c r="AA6" s="200">
        <v>1.98</v>
      </c>
      <c r="AB6" s="200">
        <v>0</v>
      </c>
      <c r="AC6" s="200">
        <v>0</v>
      </c>
      <c r="AD6" s="200">
        <v>0</v>
      </c>
      <c r="AE6" s="200">
        <v>0</v>
      </c>
      <c r="AF6" s="200">
        <v>0</v>
      </c>
      <c r="AG6" s="200">
        <v>0</v>
      </c>
      <c r="AH6" s="200">
        <v>0</v>
      </c>
      <c r="AI6" s="200">
        <v>23</v>
      </c>
      <c r="AJ6" s="200">
        <v>0</v>
      </c>
      <c r="AK6" s="200">
        <v>0</v>
      </c>
      <c r="AL6" s="200">
        <v>0</v>
      </c>
      <c r="AM6" s="200">
        <v>10</v>
      </c>
      <c r="AN6" s="200">
        <v>0</v>
      </c>
      <c r="AO6">
        <v>0</v>
      </c>
      <c r="AP6" s="200">
        <v>0</v>
      </c>
      <c r="AQ6" s="200">
        <v>0</v>
      </c>
      <c r="AR6" s="200">
        <v>0</v>
      </c>
      <c r="AS6" s="200">
        <v>0</v>
      </c>
      <c r="AT6">
        <v>0</v>
      </c>
      <c r="AU6">
        <v>0</v>
      </c>
      <c r="AV6" s="200">
        <v>0</v>
      </c>
      <c r="AW6" s="200">
        <v>0</v>
      </c>
      <c r="AX6" s="200">
        <v>0</v>
      </c>
      <c r="AY6" s="200">
        <v>0</v>
      </c>
      <c r="AZ6" s="200">
        <v>0</v>
      </c>
      <c r="BA6" s="200">
        <v>0</v>
      </c>
      <c r="BB6" s="200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0">
        <v>0</v>
      </c>
      <c r="C7" s="200">
        <v>0</v>
      </c>
      <c r="D7" s="200">
        <v>0</v>
      </c>
      <c r="E7" s="200">
        <v>0</v>
      </c>
      <c r="F7" s="200">
        <v>0</v>
      </c>
      <c r="G7" s="200">
        <v>0</v>
      </c>
      <c r="H7" s="200">
        <v>0</v>
      </c>
      <c r="I7" s="200">
        <v>0</v>
      </c>
      <c r="J7" s="200">
        <v>0</v>
      </c>
      <c r="K7" s="200">
        <v>0</v>
      </c>
      <c r="L7" s="200">
        <v>0</v>
      </c>
      <c r="M7" s="200">
        <v>0</v>
      </c>
      <c r="N7" s="200">
        <v>0</v>
      </c>
      <c r="O7" s="200">
        <v>0</v>
      </c>
      <c r="P7" s="200">
        <v>0</v>
      </c>
      <c r="Q7" s="200">
        <v>0</v>
      </c>
      <c r="R7" s="200">
        <v>0</v>
      </c>
      <c r="S7" s="200">
        <v>0</v>
      </c>
      <c r="T7" s="200">
        <v>0</v>
      </c>
      <c r="U7" s="200">
        <v>0</v>
      </c>
      <c r="V7" s="200">
        <v>0</v>
      </c>
      <c r="W7" s="200">
        <v>0</v>
      </c>
      <c r="X7" s="200">
        <v>0</v>
      </c>
      <c r="Y7" s="200">
        <v>0</v>
      </c>
      <c r="Z7">
        <v>0</v>
      </c>
      <c r="AA7" s="200">
        <v>1.98</v>
      </c>
      <c r="AB7" s="200">
        <v>0</v>
      </c>
      <c r="AC7" s="200">
        <v>0</v>
      </c>
      <c r="AD7" s="200">
        <v>0</v>
      </c>
      <c r="AE7" s="200">
        <v>0</v>
      </c>
      <c r="AF7" s="200">
        <v>0</v>
      </c>
      <c r="AG7" s="200">
        <v>0</v>
      </c>
      <c r="AH7" s="200">
        <v>0</v>
      </c>
      <c r="AI7" s="200">
        <v>19.54</v>
      </c>
      <c r="AJ7" s="200">
        <v>0</v>
      </c>
      <c r="AK7" s="200">
        <v>0</v>
      </c>
      <c r="AL7" s="200">
        <v>0</v>
      </c>
      <c r="AM7" s="200">
        <v>10</v>
      </c>
      <c r="AN7" s="200">
        <v>0</v>
      </c>
      <c r="AO7">
        <v>0</v>
      </c>
      <c r="AP7" s="200">
        <v>0</v>
      </c>
      <c r="AQ7" s="200">
        <v>0</v>
      </c>
      <c r="AR7" s="200">
        <v>0</v>
      </c>
      <c r="AS7" s="200">
        <v>0</v>
      </c>
      <c r="AT7">
        <v>0</v>
      </c>
      <c r="AU7">
        <v>0</v>
      </c>
      <c r="AV7" s="200">
        <v>0</v>
      </c>
      <c r="AW7" s="200">
        <v>0</v>
      </c>
      <c r="AX7" s="200">
        <v>0</v>
      </c>
      <c r="AY7" s="200">
        <v>0</v>
      </c>
      <c r="AZ7" s="200">
        <v>0</v>
      </c>
      <c r="BA7" s="200">
        <v>0</v>
      </c>
      <c r="BB7" s="200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0">
        <v>0</v>
      </c>
      <c r="C8" s="200">
        <v>0</v>
      </c>
      <c r="D8" s="200">
        <v>0</v>
      </c>
      <c r="E8" s="200">
        <v>0</v>
      </c>
      <c r="F8" s="200">
        <v>0</v>
      </c>
      <c r="G8" s="200">
        <v>0</v>
      </c>
      <c r="H8" s="200">
        <v>0</v>
      </c>
      <c r="I8" s="200">
        <v>0</v>
      </c>
      <c r="J8" s="200">
        <v>0</v>
      </c>
      <c r="K8" s="200">
        <v>0</v>
      </c>
      <c r="L8" s="200">
        <v>0</v>
      </c>
      <c r="M8" s="200">
        <v>0</v>
      </c>
      <c r="N8" s="200">
        <v>0</v>
      </c>
      <c r="O8" s="200">
        <v>0</v>
      </c>
      <c r="P8" s="200">
        <v>0</v>
      </c>
      <c r="Q8" s="200">
        <v>0</v>
      </c>
      <c r="R8" s="200">
        <v>0</v>
      </c>
      <c r="S8" s="200">
        <v>0</v>
      </c>
      <c r="T8" s="200">
        <v>0</v>
      </c>
      <c r="U8" s="200">
        <v>0</v>
      </c>
      <c r="V8" s="200">
        <v>0</v>
      </c>
      <c r="W8" s="200">
        <v>0</v>
      </c>
      <c r="X8" s="200">
        <v>0</v>
      </c>
      <c r="Y8" s="200">
        <v>0</v>
      </c>
      <c r="Z8">
        <v>0</v>
      </c>
      <c r="AA8" s="200">
        <v>1.98</v>
      </c>
      <c r="AB8" s="200">
        <v>0</v>
      </c>
      <c r="AC8" s="200">
        <v>0</v>
      </c>
      <c r="AD8" s="200">
        <v>0</v>
      </c>
      <c r="AE8" s="200">
        <v>0</v>
      </c>
      <c r="AF8" s="200">
        <v>0</v>
      </c>
      <c r="AG8" s="200">
        <v>0</v>
      </c>
      <c r="AH8" s="200">
        <v>0</v>
      </c>
      <c r="AI8" s="200">
        <v>19.54</v>
      </c>
      <c r="AJ8" s="200">
        <v>0</v>
      </c>
      <c r="AK8" s="200">
        <v>0</v>
      </c>
      <c r="AL8" s="200">
        <v>0</v>
      </c>
      <c r="AM8" s="200">
        <v>10</v>
      </c>
      <c r="AN8" s="200">
        <v>0</v>
      </c>
      <c r="AO8">
        <v>0</v>
      </c>
      <c r="AP8" s="200">
        <v>0</v>
      </c>
      <c r="AQ8" s="200">
        <v>0</v>
      </c>
      <c r="AR8" s="200">
        <v>0</v>
      </c>
      <c r="AS8" s="200">
        <v>0</v>
      </c>
      <c r="AT8">
        <v>0</v>
      </c>
      <c r="AU8">
        <v>0</v>
      </c>
      <c r="AV8" s="200">
        <v>0</v>
      </c>
      <c r="AW8" s="200">
        <v>0</v>
      </c>
      <c r="AX8" s="200">
        <v>0</v>
      </c>
      <c r="AY8" s="200">
        <v>0</v>
      </c>
      <c r="AZ8" s="200">
        <v>0</v>
      </c>
      <c r="BA8" s="200">
        <v>0</v>
      </c>
      <c r="BB8" s="200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0">
        <v>0</v>
      </c>
      <c r="C9" s="200">
        <v>0</v>
      </c>
      <c r="D9" s="200">
        <v>0</v>
      </c>
      <c r="E9" s="200">
        <v>0</v>
      </c>
      <c r="F9" s="200">
        <v>0</v>
      </c>
      <c r="G9" s="200">
        <v>0</v>
      </c>
      <c r="H9" s="200">
        <v>0</v>
      </c>
      <c r="I9" s="200">
        <v>0</v>
      </c>
      <c r="J9" s="200">
        <v>0</v>
      </c>
      <c r="K9" s="200">
        <v>0</v>
      </c>
      <c r="L9" s="200">
        <v>0</v>
      </c>
      <c r="M9" s="200">
        <v>0</v>
      </c>
      <c r="N9" s="200">
        <v>0</v>
      </c>
      <c r="O9" s="200">
        <v>0</v>
      </c>
      <c r="P9" s="200">
        <v>0</v>
      </c>
      <c r="Q9" s="200">
        <v>0</v>
      </c>
      <c r="R9" s="200">
        <v>0</v>
      </c>
      <c r="S9" s="200">
        <v>0</v>
      </c>
      <c r="T9" s="200">
        <v>0</v>
      </c>
      <c r="U9" s="200">
        <v>0</v>
      </c>
      <c r="V9" s="200">
        <v>0</v>
      </c>
      <c r="W9" s="200">
        <v>0</v>
      </c>
      <c r="X9" s="200">
        <v>0</v>
      </c>
      <c r="Y9" s="200">
        <v>0</v>
      </c>
      <c r="Z9">
        <v>0</v>
      </c>
      <c r="AA9" s="200">
        <v>1.98</v>
      </c>
      <c r="AB9" s="200">
        <v>0</v>
      </c>
      <c r="AC9" s="200">
        <v>0</v>
      </c>
      <c r="AD9" s="200">
        <v>0</v>
      </c>
      <c r="AE9" s="200">
        <v>0</v>
      </c>
      <c r="AF9" s="200">
        <v>0</v>
      </c>
      <c r="AG9" s="200">
        <v>0</v>
      </c>
      <c r="AH9" s="200">
        <v>0</v>
      </c>
      <c r="AI9" s="200">
        <v>19.54</v>
      </c>
      <c r="AJ9" s="200">
        <v>0</v>
      </c>
      <c r="AK9" s="200">
        <v>0</v>
      </c>
      <c r="AL9" s="200">
        <v>0</v>
      </c>
      <c r="AM9" s="200">
        <v>10</v>
      </c>
      <c r="AN9" s="200">
        <v>0</v>
      </c>
      <c r="AO9">
        <v>0</v>
      </c>
      <c r="AP9" s="200">
        <v>0</v>
      </c>
      <c r="AQ9" s="200">
        <v>0</v>
      </c>
      <c r="AR9" s="200">
        <v>0</v>
      </c>
      <c r="AS9" s="200">
        <v>0</v>
      </c>
      <c r="AT9">
        <v>0</v>
      </c>
      <c r="AU9">
        <v>0</v>
      </c>
      <c r="AV9" s="200">
        <v>0</v>
      </c>
      <c r="AW9" s="200">
        <v>0</v>
      </c>
      <c r="AX9" s="200">
        <v>0</v>
      </c>
      <c r="AY9" s="200">
        <v>0</v>
      </c>
      <c r="AZ9" s="200">
        <v>0</v>
      </c>
      <c r="BA9" s="200">
        <v>0</v>
      </c>
      <c r="BB9" s="200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0">
        <v>0</v>
      </c>
      <c r="C10" s="200">
        <v>0</v>
      </c>
      <c r="D10" s="200">
        <v>0</v>
      </c>
      <c r="E10" s="200">
        <v>0</v>
      </c>
      <c r="F10" s="200">
        <v>0</v>
      </c>
      <c r="G10" s="200">
        <v>0</v>
      </c>
      <c r="H10" s="200">
        <v>0</v>
      </c>
      <c r="I10" s="200">
        <v>0</v>
      </c>
      <c r="J10" s="200">
        <v>0</v>
      </c>
      <c r="K10" s="200">
        <v>0</v>
      </c>
      <c r="L10" s="200">
        <v>0</v>
      </c>
      <c r="M10" s="200">
        <v>0</v>
      </c>
      <c r="N10" s="200">
        <v>0</v>
      </c>
      <c r="O10" s="200">
        <v>0</v>
      </c>
      <c r="P10" s="200">
        <v>0</v>
      </c>
      <c r="Q10" s="200">
        <v>0</v>
      </c>
      <c r="R10" s="200">
        <v>0</v>
      </c>
      <c r="S10" s="200">
        <v>0</v>
      </c>
      <c r="T10" s="200">
        <v>0</v>
      </c>
      <c r="U10" s="200">
        <v>0</v>
      </c>
      <c r="V10" s="200">
        <v>0</v>
      </c>
      <c r="W10" s="200">
        <v>0</v>
      </c>
      <c r="X10" s="200">
        <v>0</v>
      </c>
      <c r="Y10" s="200">
        <v>0</v>
      </c>
      <c r="Z10">
        <v>0</v>
      </c>
      <c r="AA10" s="200">
        <v>1.98</v>
      </c>
      <c r="AB10" s="200">
        <v>0</v>
      </c>
      <c r="AC10" s="200">
        <v>0</v>
      </c>
      <c r="AD10" s="200">
        <v>0</v>
      </c>
      <c r="AE10" s="200">
        <v>0</v>
      </c>
      <c r="AF10" s="200">
        <v>0</v>
      </c>
      <c r="AG10" s="200">
        <v>0</v>
      </c>
      <c r="AH10" s="200">
        <v>0</v>
      </c>
      <c r="AI10" s="200">
        <v>19.54</v>
      </c>
      <c r="AJ10" s="200">
        <v>0</v>
      </c>
      <c r="AK10" s="200">
        <v>0</v>
      </c>
      <c r="AL10" s="200">
        <v>0</v>
      </c>
      <c r="AM10" s="200">
        <v>10</v>
      </c>
      <c r="AN10" s="200">
        <v>0</v>
      </c>
      <c r="AO10">
        <v>0</v>
      </c>
      <c r="AP10" s="200">
        <v>0</v>
      </c>
      <c r="AQ10" s="200">
        <v>0</v>
      </c>
      <c r="AR10" s="200">
        <v>0</v>
      </c>
      <c r="AS10" s="200">
        <v>0</v>
      </c>
      <c r="AT10">
        <v>0</v>
      </c>
      <c r="AU10">
        <v>0</v>
      </c>
      <c r="AV10" s="200">
        <v>0</v>
      </c>
      <c r="AW10" s="200">
        <v>0</v>
      </c>
      <c r="AX10" s="200">
        <v>0</v>
      </c>
      <c r="AY10" s="200">
        <v>0</v>
      </c>
      <c r="AZ10" s="200">
        <v>0</v>
      </c>
      <c r="BA10" s="200">
        <v>0</v>
      </c>
      <c r="BB10" s="20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0">
        <v>0</v>
      </c>
      <c r="C11" s="200">
        <v>0</v>
      </c>
      <c r="D11" s="200">
        <v>0</v>
      </c>
      <c r="E11" s="200">
        <v>0</v>
      </c>
      <c r="F11" s="200">
        <v>0</v>
      </c>
      <c r="G11" s="200">
        <v>0</v>
      </c>
      <c r="H11" s="200">
        <v>0</v>
      </c>
      <c r="I11" s="200">
        <v>0</v>
      </c>
      <c r="J11" s="200">
        <v>0</v>
      </c>
      <c r="K11" s="200">
        <v>0</v>
      </c>
      <c r="L11" s="200">
        <v>0</v>
      </c>
      <c r="M11" s="200">
        <v>0</v>
      </c>
      <c r="N11" s="200">
        <v>0</v>
      </c>
      <c r="O11" s="200">
        <v>0</v>
      </c>
      <c r="P11" s="200">
        <v>0</v>
      </c>
      <c r="Q11" s="200">
        <v>0</v>
      </c>
      <c r="R11" s="200">
        <v>0</v>
      </c>
      <c r="S11" s="200">
        <v>0</v>
      </c>
      <c r="T11" s="200">
        <v>0</v>
      </c>
      <c r="U11" s="200">
        <v>0</v>
      </c>
      <c r="V11" s="200">
        <v>0</v>
      </c>
      <c r="W11" s="200">
        <v>0</v>
      </c>
      <c r="X11" s="200">
        <v>0</v>
      </c>
      <c r="Y11" s="200">
        <v>0</v>
      </c>
      <c r="Z11">
        <v>0</v>
      </c>
      <c r="AA11" s="200">
        <v>1.98</v>
      </c>
      <c r="AB11" s="200">
        <v>0</v>
      </c>
      <c r="AC11" s="200">
        <v>0</v>
      </c>
      <c r="AD11" s="200">
        <v>0</v>
      </c>
      <c r="AE11" s="200">
        <v>0</v>
      </c>
      <c r="AF11" s="200">
        <v>0</v>
      </c>
      <c r="AG11" s="200">
        <v>0</v>
      </c>
      <c r="AH11" s="200">
        <v>0</v>
      </c>
      <c r="AI11" s="200">
        <v>19.54</v>
      </c>
      <c r="AJ11" s="200">
        <v>0</v>
      </c>
      <c r="AK11" s="200">
        <v>0</v>
      </c>
      <c r="AL11" s="200">
        <v>0</v>
      </c>
      <c r="AM11" s="200">
        <v>10</v>
      </c>
      <c r="AN11" s="200">
        <v>0</v>
      </c>
      <c r="AO11">
        <v>0</v>
      </c>
      <c r="AP11" s="200">
        <v>0</v>
      </c>
      <c r="AQ11" s="200">
        <v>0</v>
      </c>
      <c r="AR11" s="200">
        <v>0</v>
      </c>
      <c r="AS11" s="200">
        <v>0</v>
      </c>
      <c r="AT11">
        <v>0</v>
      </c>
      <c r="AU11">
        <v>0</v>
      </c>
      <c r="AV11" s="200">
        <v>0</v>
      </c>
      <c r="AW11" s="200">
        <v>0</v>
      </c>
      <c r="AX11" s="200">
        <v>0</v>
      </c>
      <c r="AY11" s="200">
        <v>0</v>
      </c>
      <c r="AZ11" s="200">
        <v>0</v>
      </c>
      <c r="BA11" s="200">
        <v>0</v>
      </c>
      <c r="BB11" s="200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0">
        <v>0</v>
      </c>
      <c r="C12" s="200">
        <v>0</v>
      </c>
      <c r="D12" s="200">
        <v>0</v>
      </c>
      <c r="E12" s="200">
        <v>0</v>
      </c>
      <c r="F12" s="200">
        <v>0</v>
      </c>
      <c r="G12" s="200">
        <v>0</v>
      </c>
      <c r="H12" s="200">
        <v>0</v>
      </c>
      <c r="I12" s="200">
        <v>0</v>
      </c>
      <c r="J12" s="200">
        <v>0</v>
      </c>
      <c r="K12" s="200">
        <v>0</v>
      </c>
      <c r="L12" s="200">
        <v>0</v>
      </c>
      <c r="M12" s="200">
        <v>0</v>
      </c>
      <c r="N12" s="200">
        <v>0</v>
      </c>
      <c r="O12" s="200">
        <v>0</v>
      </c>
      <c r="P12" s="200">
        <v>0</v>
      </c>
      <c r="Q12" s="200">
        <v>0</v>
      </c>
      <c r="R12" s="200">
        <v>0</v>
      </c>
      <c r="S12" s="200">
        <v>0</v>
      </c>
      <c r="T12" s="200">
        <v>0</v>
      </c>
      <c r="U12" s="200">
        <v>0</v>
      </c>
      <c r="V12" s="200">
        <v>0</v>
      </c>
      <c r="W12" s="200">
        <v>0</v>
      </c>
      <c r="X12" s="200">
        <v>0</v>
      </c>
      <c r="Y12" s="200">
        <v>0</v>
      </c>
      <c r="Z12">
        <v>0</v>
      </c>
      <c r="AA12" s="200">
        <v>1.98</v>
      </c>
      <c r="AB12" s="200">
        <v>0</v>
      </c>
      <c r="AC12" s="200">
        <v>0</v>
      </c>
      <c r="AD12" s="200">
        <v>0</v>
      </c>
      <c r="AE12" s="200">
        <v>0</v>
      </c>
      <c r="AF12" s="200">
        <v>0</v>
      </c>
      <c r="AG12" s="200">
        <v>0</v>
      </c>
      <c r="AH12" s="200">
        <v>0</v>
      </c>
      <c r="AI12" s="200">
        <v>19.54</v>
      </c>
      <c r="AJ12" s="200">
        <v>0</v>
      </c>
      <c r="AK12" s="200">
        <v>0</v>
      </c>
      <c r="AL12" s="200">
        <v>0</v>
      </c>
      <c r="AM12" s="200">
        <v>10</v>
      </c>
      <c r="AN12" s="200">
        <v>0</v>
      </c>
      <c r="AO12">
        <v>0</v>
      </c>
      <c r="AP12" s="200">
        <v>0</v>
      </c>
      <c r="AQ12" s="200">
        <v>0</v>
      </c>
      <c r="AR12" s="200">
        <v>0</v>
      </c>
      <c r="AS12" s="200">
        <v>0</v>
      </c>
      <c r="AT12">
        <v>0</v>
      </c>
      <c r="AU12">
        <v>0</v>
      </c>
      <c r="AV12" s="200">
        <v>0</v>
      </c>
      <c r="AW12" s="200">
        <v>0</v>
      </c>
      <c r="AX12" s="200">
        <v>0</v>
      </c>
      <c r="AY12" s="200">
        <v>0</v>
      </c>
      <c r="AZ12" s="200">
        <v>0</v>
      </c>
      <c r="BA12" s="200">
        <v>0</v>
      </c>
      <c r="BB12" s="200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0">
        <v>0</v>
      </c>
      <c r="C13" s="200">
        <v>0</v>
      </c>
      <c r="D13" s="200">
        <v>0</v>
      </c>
      <c r="E13" s="200">
        <v>0</v>
      </c>
      <c r="F13" s="200">
        <v>0</v>
      </c>
      <c r="G13" s="200">
        <v>0</v>
      </c>
      <c r="H13" s="200">
        <v>0</v>
      </c>
      <c r="I13" s="200">
        <v>0</v>
      </c>
      <c r="J13" s="200">
        <v>0</v>
      </c>
      <c r="K13" s="200">
        <v>0</v>
      </c>
      <c r="L13" s="200">
        <v>0</v>
      </c>
      <c r="M13" s="200">
        <v>0</v>
      </c>
      <c r="N13" s="200">
        <v>0</v>
      </c>
      <c r="O13" s="200">
        <v>0</v>
      </c>
      <c r="P13" s="200">
        <v>0</v>
      </c>
      <c r="Q13" s="200">
        <v>0</v>
      </c>
      <c r="R13" s="200">
        <v>0</v>
      </c>
      <c r="S13" s="200">
        <v>0</v>
      </c>
      <c r="T13" s="200">
        <v>0</v>
      </c>
      <c r="U13" s="200">
        <v>0</v>
      </c>
      <c r="V13" s="200">
        <v>0</v>
      </c>
      <c r="W13" s="200">
        <v>0</v>
      </c>
      <c r="X13" s="200">
        <v>0</v>
      </c>
      <c r="Y13" s="200">
        <v>0</v>
      </c>
      <c r="Z13">
        <v>0</v>
      </c>
      <c r="AA13" s="200">
        <v>1.98</v>
      </c>
      <c r="AB13" s="200">
        <v>0</v>
      </c>
      <c r="AC13" s="200">
        <v>0</v>
      </c>
      <c r="AD13" s="200">
        <v>0</v>
      </c>
      <c r="AE13" s="200">
        <v>0</v>
      </c>
      <c r="AF13" s="200">
        <v>0</v>
      </c>
      <c r="AG13" s="200">
        <v>0</v>
      </c>
      <c r="AH13" s="200">
        <v>0</v>
      </c>
      <c r="AI13" s="200">
        <v>19</v>
      </c>
      <c r="AJ13" s="200">
        <v>0</v>
      </c>
      <c r="AK13" s="200">
        <v>0</v>
      </c>
      <c r="AL13" s="200">
        <v>0</v>
      </c>
      <c r="AM13" s="200">
        <v>10</v>
      </c>
      <c r="AN13" s="200">
        <v>0</v>
      </c>
      <c r="AO13">
        <v>0</v>
      </c>
      <c r="AP13" s="200">
        <v>0</v>
      </c>
      <c r="AQ13" s="200">
        <v>0</v>
      </c>
      <c r="AR13" s="200">
        <v>0</v>
      </c>
      <c r="AS13" s="200">
        <v>0</v>
      </c>
      <c r="AT13">
        <v>0</v>
      </c>
      <c r="AU13">
        <v>0</v>
      </c>
      <c r="AV13" s="200">
        <v>0</v>
      </c>
      <c r="AW13" s="200">
        <v>0</v>
      </c>
      <c r="AX13" s="200">
        <v>0</v>
      </c>
      <c r="AY13" s="200">
        <v>0</v>
      </c>
      <c r="AZ13" s="200">
        <v>0</v>
      </c>
      <c r="BA13" s="200">
        <v>0</v>
      </c>
      <c r="BB13" s="200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0">
        <v>0</v>
      </c>
      <c r="C14" s="200">
        <v>0</v>
      </c>
      <c r="D14" s="200">
        <v>0</v>
      </c>
      <c r="E14" s="200">
        <v>0</v>
      </c>
      <c r="F14" s="200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0</v>
      </c>
      <c r="L14" s="200">
        <v>0</v>
      </c>
      <c r="M14" s="200">
        <v>0</v>
      </c>
      <c r="N14" s="200">
        <v>0</v>
      </c>
      <c r="O14" s="200">
        <v>0</v>
      </c>
      <c r="P14" s="200">
        <v>0</v>
      </c>
      <c r="Q14" s="200">
        <v>0</v>
      </c>
      <c r="R14" s="200">
        <v>0</v>
      </c>
      <c r="S14" s="200">
        <v>0</v>
      </c>
      <c r="T14" s="200">
        <v>0</v>
      </c>
      <c r="U14" s="200">
        <v>0</v>
      </c>
      <c r="V14" s="200">
        <v>0</v>
      </c>
      <c r="W14" s="200">
        <v>0</v>
      </c>
      <c r="X14" s="200">
        <v>0</v>
      </c>
      <c r="Y14" s="200">
        <v>0</v>
      </c>
      <c r="Z14">
        <v>0</v>
      </c>
      <c r="AA14" s="200">
        <v>1.98</v>
      </c>
      <c r="AB14" s="200">
        <v>0</v>
      </c>
      <c r="AC14" s="200">
        <v>0</v>
      </c>
      <c r="AD14" s="200">
        <v>0</v>
      </c>
      <c r="AE14" s="200">
        <v>0</v>
      </c>
      <c r="AF14" s="200">
        <v>0</v>
      </c>
      <c r="AG14" s="200">
        <v>0</v>
      </c>
      <c r="AH14" s="200">
        <v>0</v>
      </c>
      <c r="AI14" s="200">
        <v>19</v>
      </c>
      <c r="AJ14" s="200">
        <v>0</v>
      </c>
      <c r="AK14" s="200">
        <v>0</v>
      </c>
      <c r="AL14" s="200">
        <v>0</v>
      </c>
      <c r="AM14" s="200">
        <v>10</v>
      </c>
      <c r="AN14" s="200">
        <v>0</v>
      </c>
      <c r="AO14">
        <v>0</v>
      </c>
      <c r="AP14" s="200">
        <v>0</v>
      </c>
      <c r="AQ14" s="200">
        <v>0</v>
      </c>
      <c r="AR14" s="200">
        <v>0</v>
      </c>
      <c r="AS14" s="200">
        <v>0</v>
      </c>
      <c r="AT14">
        <v>0</v>
      </c>
      <c r="AU14">
        <v>0</v>
      </c>
      <c r="AV14" s="200">
        <v>0</v>
      </c>
      <c r="AW14" s="200">
        <v>0</v>
      </c>
      <c r="AX14" s="200">
        <v>0</v>
      </c>
      <c r="AY14" s="200">
        <v>0</v>
      </c>
      <c r="AZ14" s="200">
        <v>0</v>
      </c>
      <c r="BA14" s="200">
        <v>0</v>
      </c>
      <c r="BB14" s="200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0">
        <v>0</v>
      </c>
      <c r="C15" s="200">
        <v>0</v>
      </c>
      <c r="D15" s="200">
        <v>0</v>
      </c>
      <c r="E15" s="200">
        <v>0</v>
      </c>
      <c r="F15" s="200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0</v>
      </c>
      <c r="L15" s="200">
        <v>0</v>
      </c>
      <c r="M15" s="200">
        <v>0</v>
      </c>
      <c r="N15" s="200">
        <v>0</v>
      </c>
      <c r="O15" s="200">
        <v>0</v>
      </c>
      <c r="P15" s="200">
        <v>0</v>
      </c>
      <c r="Q15" s="200">
        <v>0</v>
      </c>
      <c r="R15" s="200">
        <v>0</v>
      </c>
      <c r="S15" s="200">
        <v>0</v>
      </c>
      <c r="T15" s="200">
        <v>0</v>
      </c>
      <c r="U15" s="200">
        <v>0</v>
      </c>
      <c r="V15" s="200">
        <v>0</v>
      </c>
      <c r="W15" s="200">
        <v>0</v>
      </c>
      <c r="X15" s="200">
        <v>0</v>
      </c>
      <c r="Y15" s="200">
        <v>0</v>
      </c>
      <c r="Z15">
        <v>0</v>
      </c>
      <c r="AA15" s="200">
        <v>1.98</v>
      </c>
      <c r="AB15" s="200">
        <v>0</v>
      </c>
      <c r="AC15" s="200">
        <v>0</v>
      </c>
      <c r="AD15" s="200">
        <v>0</v>
      </c>
      <c r="AE15" s="200">
        <v>0</v>
      </c>
      <c r="AF15" s="200">
        <v>0</v>
      </c>
      <c r="AG15" s="200">
        <v>0</v>
      </c>
      <c r="AH15" s="200">
        <v>0</v>
      </c>
      <c r="AI15" s="200">
        <v>19</v>
      </c>
      <c r="AJ15" s="200">
        <v>0</v>
      </c>
      <c r="AK15" s="200">
        <v>0</v>
      </c>
      <c r="AL15" s="200">
        <v>0</v>
      </c>
      <c r="AM15" s="200">
        <v>10</v>
      </c>
      <c r="AN15" s="200">
        <v>0</v>
      </c>
      <c r="AO15">
        <v>0</v>
      </c>
      <c r="AP15" s="200">
        <v>0</v>
      </c>
      <c r="AQ15" s="200">
        <v>0</v>
      </c>
      <c r="AR15" s="200">
        <v>0</v>
      </c>
      <c r="AS15" s="200">
        <v>0</v>
      </c>
      <c r="AT15">
        <v>0</v>
      </c>
      <c r="AU15">
        <v>0</v>
      </c>
      <c r="AV15" s="200">
        <v>0</v>
      </c>
      <c r="AW15" s="200">
        <v>0</v>
      </c>
      <c r="AX15" s="200">
        <v>0</v>
      </c>
      <c r="AY15" s="200">
        <v>0</v>
      </c>
      <c r="AZ15" s="200">
        <v>0</v>
      </c>
      <c r="BA15" s="200">
        <v>0</v>
      </c>
      <c r="BB15" s="200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0">
        <v>0</v>
      </c>
      <c r="C16" s="200">
        <v>0</v>
      </c>
      <c r="D16" s="200">
        <v>0</v>
      </c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0</v>
      </c>
      <c r="L16" s="200">
        <v>0</v>
      </c>
      <c r="M16" s="200">
        <v>0</v>
      </c>
      <c r="N16" s="200">
        <v>0</v>
      </c>
      <c r="O16" s="200">
        <v>0</v>
      </c>
      <c r="P16" s="200">
        <v>0</v>
      </c>
      <c r="Q16" s="200">
        <v>0</v>
      </c>
      <c r="R16" s="200">
        <v>0</v>
      </c>
      <c r="S16" s="200">
        <v>0</v>
      </c>
      <c r="T16" s="200">
        <v>0</v>
      </c>
      <c r="U16" s="200">
        <v>0</v>
      </c>
      <c r="V16" s="200">
        <v>0</v>
      </c>
      <c r="W16" s="200">
        <v>0</v>
      </c>
      <c r="X16" s="200">
        <v>0</v>
      </c>
      <c r="Y16" s="200">
        <v>0</v>
      </c>
      <c r="Z16">
        <v>0</v>
      </c>
      <c r="AA16" s="200">
        <v>1.98</v>
      </c>
      <c r="AB16" s="200">
        <v>0</v>
      </c>
      <c r="AC16" s="200">
        <v>0</v>
      </c>
      <c r="AD16" s="200">
        <v>0</v>
      </c>
      <c r="AE16" s="200">
        <v>0</v>
      </c>
      <c r="AF16" s="200">
        <v>0</v>
      </c>
      <c r="AG16" s="200">
        <v>0</v>
      </c>
      <c r="AH16" s="200">
        <v>0</v>
      </c>
      <c r="AI16" s="200">
        <v>19</v>
      </c>
      <c r="AJ16" s="200">
        <v>0</v>
      </c>
      <c r="AK16" s="200">
        <v>0</v>
      </c>
      <c r="AL16" s="200">
        <v>0</v>
      </c>
      <c r="AM16" s="200">
        <v>10</v>
      </c>
      <c r="AN16" s="200">
        <v>0</v>
      </c>
      <c r="AO16">
        <v>0</v>
      </c>
      <c r="AP16" s="200">
        <v>0</v>
      </c>
      <c r="AQ16" s="200">
        <v>0</v>
      </c>
      <c r="AR16" s="200">
        <v>0</v>
      </c>
      <c r="AS16" s="200">
        <v>0</v>
      </c>
      <c r="AT16">
        <v>0</v>
      </c>
      <c r="AU16">
        <v>0</v>
      </c>
      <c r="AV16" s="200">
        <v>0</v>
      </c>
      <c r="AW16" s="200">
        <v>0</v>
      </c>
      <c r="AX16" s="200">
        <v>0</v>
      </c>
      <c r="AY16" s="200">
        <v>0</v>
      </c>
      <c r="AZ16" s="200">
        <v>0</v>
      </c>
      <c r="BA16" s="200">
        <v>0</v>
      </c>
      <c r="BB16" s="200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0">
        <v>0</v>
      </c>
      <c r="C17" s="200">
        <v>0</v>
      </c>
      <c r="D17" s="200">
        <v>0</v>
      </c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0</v>
      </c>
      <c r="L17" s="200">
        <v>0</v>
      </c>
      <c r="M17" s="200">
        <v>0</v>
      </c>
      <c r="N17" s="200">
        <v>0</v>
      </c>
      <c r="O17" s="200">
        <v>0</v>
      </c>
      <c r="P17" s="200">
        <v>0</v>
      </c>
      <c r="Q17" s="200">
        <v>0</v>
      </c>
      <c r="R17" s="200">
        <v>0</v>
      </c>
      <c r="S17" s="200">
        <v>0</v>
      </c>
      <c r="T17" s="200">
        <v>0</v>
      </c>
      <c r="U17" s="200">
        <v>0</v>
      </c>
      <c r="V17" s="200">
        <v>0</v>
      </c>
      <c r="W17" s="200">
        <v>0</v>
      </c>
      <c r="X17" s="200">
        <v>0</v>
      </c>
      <c r="Y17" s="200">
        <v>0</v>
      </c>
      <c r="Z17">
        <v>0</v>
      </c>
      <c r="AA17" s="200">
        <v>1.98</v>
      </c>
      <c r="AB17" s="200">
        <v>0</v>
      </c>
      <c r="AC17" s="200">
        <v>0</v>
      </c>
      <c r="AD17" s="200">
        <v>0</v>
      </c>
      <c r="AE17" s="200">
        <v>0</v>
      </c>
      <c r="AF17" s="200">
        <v>0</v>
      </c>
      <c r="AG17" s="200">
        <v>0</v>
      </c>
      <c r="AH17" s="200">
        <v>0</v>
      </c>
      <c r="AI17" s="200">
        <v>19</v>
      </c>
      <c r="AJ17" s="200">
        <v>0</v>
      </c>
      <c r="AK17" s="200">
        <v>0</v>
      </c>
      <c r="AL17" s="200">
        <v>0</v>
      </c>
      <c r="AM17" s="200">
        <v>10</v>
      </c>
      <c r="AN17" s="200">
        <v>0</v>
      </c>
      <c r="AO17">
        <v>0</v>
      </c>
      <c r="AP17" s="200">
        <v>0</v>
      </c>
      <c r="AQ17" s="200">
        <v>0</v>
      </c>
      <c r="AR17" s="200">
        <v>0</v>
      </c>
      <c r="AS17" s="200">
        <v>0</v>
      </c>
      <c r="AT17">
        <v>0</v>
      </c>
      <c r="AU17">
        <v>0</v>
      </c>
      <c r="AV17" s="200">
        <v>0</v>
      </c>
      <c r="AW17" s="200">
        <v>0</v>
      </c>
      <c r="AX17" s="200">
        <v>0</v>
      </c>
      <c r="AY17" s="200">
        <v>0</v>
      </c>
      <c r="AZ17" s="200">
        <v>0</v>
      </c>
      <c r="BA17" s="200">
        <v>0</v>
      </c>
      <c r="BB17" s="200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0">
        <v>0</v>
      </c>
      <c r="C18" s="200">
        <v>0</v>
      </c>
      <c r="D18" s="200">
        <v>0</v>
      </c>
      <c r="E18" s="200">
        <v>0</v>
      </c>
      <c r="F18" s="200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0</v>
      </c>
      <c r="L18" s="200">
        <v>0</v>
      </c>
      <c r="M18" s="200">
        <v>0</v>
      </c>
      <c r="N18" s="200">
        <v>0</v>
      </c>
      <c r="O18" s="200">
        <v>0</v>
      </c>
      <c r="P18" s="200">
        <v>0</v>
      </c>
      <c r="Q18" s="200">
        <v>0</v>
      </c>
      <c r="R18" s="200">
        <v>0</v>
      </c>
      <c r="S18" s="200">
        <v>0</v>
      </c>
      <c r="T18" s="200">
        <v>0</v>
      </c>
      <c r="U18" s="200">
        <v>0</v>
      </c>
      <c r="V18" s="200">
        <v>0</v>
      </c>
      <c r="W18" s="200">
        <v>0</v>
      </c>
      <c r="X18" s="200">
        <v>0</v>
      </c>
      <c r="Y18" s="200">
        <v>0</v>
      </c>
      <c r="Z18">
        <v>0</v>
      </c>
      <c r="AA18" s="200">
        <v>1.98</v>
      </c>
      <c r="AB18" s="200">
        <v>0</v>
      </c>
      <c r="AC18" s="200">
        <v>0</v>
      </c>
      <c r="AD18" s="200">
        <v>0</v>
      </c>
      <c r="AE18" s="200">
        <v>0</v>
      </c>
      <c r="AF18" s="200">
        <v>0</v>
      </c>
      <c r="AG18" s="200">
        <v>0</v>
      </c>
      <c r="AH18" s="200">
        <v>0</v>
      </c>
      <c r="AI18" s="200">
        <v>19</v>
      </c>
      <c r="AJ18" s="200">
        <v>0</v>
      </c>
      <c r="AK18" s="200">
        <v>0</v>
      </c>
      <c r="AL18" s="200">
        <v>0</v>
      </c>
      <c r="AM18" s="200">
        <v>10</v>
      </c>
      <c r="AN18" s="200">
        <v>0</v>
      </c>
      <c r="AO18">
        <v>0</v>
      </c>
      <c r="AP18" s="200">
        <v>0</v>
      </c>
      <c r="AQ18" s="200">
        <v>0</v>
      </c>
      <c r="AR18" s="200">
        <v>0</v>
      </c>
      <c r="AS18" s="200">
        <v>0</v>
      </c>
      <c r="AT18">
        <v>0</v>
      </c>
      <c r="AU18">
        <v>0</v>
      </c>
      <c r="AV18" s="200">
        <v>0</v>
      </c>
      <c r="AW18" s="200">
        <v>0</v>
      </c>
      <c r="AX18" s="200">
        <v>0</v>
      </c>
      <c r="AY18" s="200">
        <v>0</v>
      </c>
      <c r="AZ18" s="200">
        <v>0</v>
      </c>
      <c r="BA18" s="200">
        <v>0</v>
      </c>
      <c r="BB18" s="200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0">
        <v>0</v>
      </c>
      <c r="C19" s="200">
        <v>0</v>
      </c>
      <c r="D19" s="200">
        <v>0</v>
      </c>
      <c r="E19" s="200">
        <v>0</v>
      </c>
      <c r="F19" s="200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0</v>
      </c>
      <c r="L19" s="200">
        <v>0</v>
      </c>
      <c r="M19" s="200">
        <v>0</v>
      </c>
      <c r="N19" s="200">
        <v>0</v>
      </c>
      <c r="O19" s="200">
        <v>0</v>
      </c>
      <c r="P19" s="200">
        <v>0</v>
      </c>
      <c r="Q19" s="200">
        <v>0</v>
      </c>
      <c r="R19" s="200">
        <v>0</v>
      </c>
      <c r="S19" s="200">
        <v>0</v>
      </c>
      <c r="T19" s="200">
        <v>0</v>
      </c>
      <c r="U19" s="200">
        <v>0</v>
      </c>
      <c r="V19" s="200">
        <v>0</v>
      </c>
      <c r="W19" s="200">
        <v>0</v>
      </c>
      <c r="X19" s="200">
        <v>0</v>
      </c>
      <c r="Y19" s="200">
        <v>0</v>
      </c>
      <c r="Z19">
        <v>0</v>
      </c>
      <c r="AA19" s="200">
        <v>1.98</v>
      </c>
      <c r="AB19" s="200">
        <v>0</v>
      </c>
      <c r="AC19" s="200">
        <v>0</v>
      </c>
      <c r="AD19" s="200">
        <v>0</v>
      </c>
      <c r="AE19" s="200">
        <v>0</v>
      </c>
      <c r="AF19" s="200">
        <v>0</v>
      </c>
      <c r="AG19" s="200">
        <v>0</v>
      </c>
      <c r="AH19" s="200">
        <v>0</v>
      </c>
      <c r="AI19" s="200">
        <v>19</v>
      </c>
      <c r="AJ19" s="200">
        <v>0</v>
      </c>
      <c r="AK19" s="200">
        <v>0</v>
      </c>
      <c r="AL19" s="200">
        <v>0</v>
      </c>
      <c r="AM19" s="200">
        <v>10</v>
      </c>
      <c r="AN19" s="200">
        <v>0</v>
      </c>
      <c r="AO19">
        <v>0</v>
      </c>
      <c r="AP19" s="200">
        <v>0</v>
      </c>
      <c r="AQ19" s="200">
        <v>0</v>
      </c>
      <c r="AR19" s="200">
        <v>0</v>
      </c>
      <c r="AS19" s="200">
        <v>0</v>
      </c>
      <c r="AT19">
        <v>0</v>
      </c>
      <c r="AU19">
        <v>0</v>
      </c>
      <c r="AV19" s="200">
        <v>0</v>
      </c>
      <c r="AW19" s="200">
        <v>0</v>
      </c>
      <c r="AX19" s="200">
        <v>0</v>
      </c>
      <c r="AY19" s="200">
        <v>0</v>
      </c>
      <c r="AZ19" s="200">
        <v>0</v>
      </c>
      <c r="BA19" s="200">
        <v>0</v>
      </c>
      <c r="BB19" s="200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0">
        <v>0</v>
      </c>
      <c r="C20" s="200">
        <v>0</v>
      </c>
      <c r="D20" s="200">
        <v>0</v>
      </c>
      <c r="E20" s="200">
        <v>0</v>
      </c>
      <c r="F20" s="200">
        <v>0</v>
      </c>
      <c r="G20" s="200">
        <v>0</v>
      </c>
      <c r="H20" s="200">
        <v>0</v>
      </c>
      <c r="I20" s="200">
        <v>0</v>
      </c>
      <c r="J20" s="200">
        <v>0</v>
      </c>
      <c r="K20" s="200">
        <v>0</v>
      </c>
      <c r="L20" s="200">
        <v>0</v>
      </c>
      <c r="M20" s="200">
        <v>0</v>
      </c>
      <c r="N20" s="200">
        <v>0</v>
      </c>
      <c r="O20" s="200">
        <v>0</v>
      </c>
      <c r="P20" s="200">
        <v>0</v>
      </c>
      <c r="Q20" s="200">
        <v>0</v>
      </c>
      <c r="R20" s="200">
        <v>0</v>
      </c>
      <c r="S20" s="200">
        <v>0</v>
      </c>
      <c r="T20" s="200">
        <v>0</v>
      </c>
      <c r="U20" s="200">
        <v>0</v>
      </c>
      <c r="V20" s="200">
        <v>0</v>
      </c>
      <c r="W20" s="200">
        <v>0</v>
      </c>
      <c r="X20" s="200">
        <v>0</v>
      </c>
      <c r="Y20" s="200">
        <v>0</v>
      </c>
      <c r="Z20">
        <v>0</v>
      </c>
      <c r="AA20" s="200">
        <v>1.98</v>
      </c>
      <c r="AB20" s="200">
        <v>0</v>
      </c>
      <c r="AC20" s="200">
        <v>0</v>
      </c>
      <c r="AD20" s="200">
        <v>0</v>
      </c>
      <c r="AE20" s="200">
        <v>0</v>
      </c>
      <c r="AF20" s="200">
        <v>0</v>
      </c>
      <c r="AG20" s="200">
        <v>0</v>
      </c>
      <c r="AH20" s="200">
        <v>0</v>
      </c>
      <c r="AI20" s="200">
        <v>19</v>
      </c>
      <c r="AJ20" s="200">
        <v>0</v>
      </c>
      <c r="AK20" s="200">
        <v>0</v>
      </c>
      <c r="AL20" s="200">
        <v>0</v>
      </c>
      <c r="AM20" s="200">
        <v>10</v>
      </c>
      <c r="AN20" s="200">
        <v>0</v>
      </c>
      <c r="AO20">
        <v>0</v>
      </c>
      <c r="AP20" s="200">
        <v>0</v>
      </c>
      <c r="AQ20" s="200">
        <v>0</v>
      </c>
      <c r="AR20" s="200">
        <v>0</v>
      </c>
      <c r="AS20" s="200">
        <v>0</v>
      </c>
      <c r="AT20">
        <v>0</v>
      </c>
      <c r="AU20">
        <v>0</v>
      </c>
      <c r="AV20" s="200">
        <v>0</v>
      </c>
      <c r="AW20" s="200">
        <v>0</v>
      </c>
      <c r="AX20" s="200">
        <v>0</v>
      </c>
      <c r="AY20" s="200">
        <v>0</v>
      </c>
      <c r="AZ20" s="200">
        <v>0</v>
      </c>
      <c r="BA20" s="200">
        <v>0</v>
      </c>
      <c r="BB20" s="20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0">
        <v>0</v>
      </c>
      <c r="C21" s="200">
        <v>0</v>
      </c>
      <c r="D21" s="200">
        <v>0</v>
      </c>
      <c r="E21" s="200">
        <v>0</v>
      </c>
      <c r="F21" s="200">
        <v>0</v>
      </c>
      <c r="G21" s="200">
        <v>0</v>
      </c>
      <c r="H21" s="200">
        <v>0</v>
      </c>
      <c r="I21" s="200">
        <v>0</v>
      </c>
      <c r="J21" s="200">
        <v>0</v>
      </c>
      <c r="K21" s="200">
        <v>0</v>
      </c>
      <c r="L21" s="200">
        <v>0</v>
      </c>
      <c r="M21" s="200">
        <v>0</v>
      </c>
      <c r="N21" s="200">
        <v>0</v>
      </c>
      <c r="O21" s="200">
        <v>0</v>
      </c>
      <c r="P21" s="200">
        <v>0</v>
      </c>
      <c r="Q21" s="200">
        <v>0</v>
      </c>
      <c r="R21" s="200">
        <v>0</v>
      </c>
      <c r="S21" s="200">
        <v>0</v>
      </c>
      <c r="T21" s="200">
        <v>0</v>
      </c>
      <c r="U21" s="200">
        <v>0</v>
      </c>
      <c r="V21" s="200">
        <v>0</v>
      </c>
      <c r="W21" s="200">
        <v>0</v>
      </c>
      <c r="X21" s="200">
        <v>0</v>
      </c>
      <c r="Y21" s="200">
        <v>0</v>
      </c>
      <c r="Z21">
        <v>0</v>
      </c>
      <c r="AA21" s="200">
        <v>1.98</v>
      </c>
      <c r="AB21" s="200">
        <v>0</v>
      </c>
      <c r="AC21" s="200">
        <v>0</v>
      </c>
      <c r="AD21" s="200">
        <v>0</v>
      </c>
      <c r="AE21" s="200">
        <v>0</v>
      </c>
      <c r="AF21" s="200">
        <v>0</v>
      </c>
      <c r="AG21" s="200">
        <v>0</v>
      </c>
      <c r="AH21" s="200">
        <v>0</v>
      </c>
      <c r="AI21" s="200">
        <v>19</v>
      </c>
      <c r="AJ21" s="200">
        <v>0</v>
      </c>
      <c r="AK21" s="200">
        <v>0</v>
      </c>
      <c r="AL21" s="200">
        <v>0</v>
      </c>
      <c r="AM21" s="200">
        <v>10</v>
      </c>
      <c r="AN21" s="200">
        <v>0</v>
      </c>
      <c r="AO21">
        <v>0</v>
      </c>
      <c r="AP21" s="200">
        <v>0</v>
      </c>
      <c r="AQ21" s="200">
        <v>0</v>
      </c>
      <c r="AR21" s="200">
        <v>0</v>
      </c>
      <c r="AS21" s="200">
        <v>0</v>
      </c>
      <c r="AT21">
        <v>0</v>
      </c>
      <c r="AU21">
        <v>0</v>
      </c>
      <c r="AV21" s="200">
        <v>0</v>
      </c>
      <c r="AW21" s="200">
        <v>0</v>
      </c>
      <c r="AX21" s="200">
        <v>0</v>
      </c>
      <c r="AY21" s="200">
        <v>0</v>
      </c>
      <c r="AZ21" s="200">
        <v>0</v>
      </c>
      <c r="BA21" s="200">
        <v>0</v>
      </c>
      <c r="BB21" s="200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0">
        <v>0</v>
      </c>
      <c r="C22" s="200">
        <v>0</v>
      </c>
      <c r="D22" s="200">
        <v>0</v>
      </c>
      <c r="E22" s="200">
        <v>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0</v>
      </c>
      <c r="L22" s="200">
        <v>0</v>
      </c>
      <c r="M22" s="200">
        <v>0</v>
      </c>
      <c r="N22" s="200">
        <v>0</v>
      </c>
      <c r="O22" s="200">
        <v>0</v>
      </c>
      <c r="P22" s="200">
        <v>0</v>
      </c>
      <c r="Q22" s="200">
        <v>0</v>
      </c>
      <c r="R22" s="200">
        <v>0</v>
      </c>
      <c r="S22" s="200">
        <v>0</v>
      </c>
      <c r="T22" s="200">
        <v>0</v>
      </c>
      <c r="U22" s="200">
        <v>0</v>
      </c>
      <c r="V22" s="200">
        <v>0</v>
      </c>
      <c r="W22" s="200">
        <v>0</v>
      </c>
      <c r="X22" s="200">
        <v>0</v>
      </c>
      <c r="Y22" s="200">
        <v>0</v>
      </c>
      <c r="Z22">
        <v>0</v>
      </c>
      <c r="AA22" s="200">
        <v>1.98</v>
      </c>
      <c r="AB22" s="200">
        <v>0</v>
      </c>
      <c r="AC22" s="200">
        <v>0</v>
      </c>
      <c r="AD22" s="200">
        <v>0</v>
      </c>
      <c r="AE22" s="200">
        <v>0</v>
      </c>
      <c r="AF22" s="200">
        <v>0</v>
      </c>
      <c r="AG22" s="200">
        <v>0</v>
      </c>
      <c r="AH22" s="200">
        <v>0</v>
      </c>
      <c r="AI22" s="200">
        <v>19</v>
      </c>
      <c r="AJ22" s="200">
        <v>0</v>
      </c>
      <c r="AK22" s="200">
        <v>0</v>
      </c>
      <c r="AL22" s="200">
        <v>0</v>
      </c>
      <c r="AM22" s="200">
        <v>10</v>
      </c>
      <c r="AN22" s="200">
        <v>0</v>
      </c>
      <c r="AO22">
        <v>0</v>
      </c>
      <c r="AP22" s="200">
        <v>0</v>
      </c>
      <c r="AQ22" s="200">
        <v>0</v>
      </c>
      <c r="AR22" s="200">
        <v>0</v>
      </c>
      <c r="AS22" s="200">
        <v>0</v>
      </c>
      <c r="AT22">
        <v>0</v>
      </c>
      <c r="AU22">
        <v>0</v>
      </c>
      <c r="AV22" s="200">
        <v>0</v>
      </c>
      <c r="AW22" s="200">
        <v>0</v>
      </c>
      <c r="AX22" s="200">
        <v>0</v>
      </c>
      <c r="AY22" s="200">
        <v>0</v>
      </c>
      <c r="AZ22" s="200">
        <v>0</v>
      </c>
      <c r="BA22" s="200">
        <v>0</v>
      </c>
      <c r="BB22" s="200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0">
        <v>0</v>
      </c>
      <c r="C23" s="200">
        <v>0</v>
      </c>
      <c r="D23" s="200">
        <v>0</v>
      </c>
      <c r="E23" s="200">
        <v>0</v>
      </c>
      <c r="F23" s="200">
        <v>0</v>
      </c>
      <c r="G23" s="200">
        <v>0</v>
      </c>
      <c r="H23" s="200">
        <v>0</v>
      </c>
      <c r="I23" s="200">
        <v>0</v>
      </c>
      <c r="J23" s="200">
        <v>0</v>
      </c>
      <c r="K23" s="200">
        <v>0</v>
      </c>
      <c r="L23" s="200">
        <v>0</v>
      </c>
      <c r="M23" s="200">
        <v>0</v>
      </c>
      <c r="N23" s="200">
        <v>0</v>
      </c>
      <c r="O23" s="200">
        <v>0</v>
      </c>
      <c r="P23" s="200">
        <v>0</v>
      </c>
      <c r="Q23" s="200">
        <v>0</v>
      </c>
      <c r="R23" s="200">
        <v>0</v>
      </c>
      <c r="S23" s="200">
        <v>0</v>
      </c>
      <c r="T23" s="200">
        <v>0</v>
      </c>
      <c r="U23" s="200">
        <v>0</v>
      </c>
      <c r="V23" s="200">
        <v>0</v>
      </c>
      <c r="W23" s="200">
        <v>0</v>
      </c>
      <c r="X23" s="200">
        <v>0</v>
      </c>
      <c r="Y23" s="200">
        <v>0</v>
      </c>
      <c r="Z23">
        <v>0</v>
      </c>
      <c r="AA23" s="200">
        <v>1.98</v>
      </c>
      <c r="AB23" s="200">
        <v>0</v>
      </c>
      <c r="AC23" s="200">
        <v>0</v>
      </c>
      <c r="AD23" s="200">
        <v>0</v>
      </c>
      <c r="AE23" s="200">
        <v>0</v>
      </c>
      <c r="AF23" s="200">
        <v>0</v>
      </c>
      <c r="AG23" s="200">
        <v>0</v>
      </c>
      <c r="AH23" s="200">
        <v>0</v>
      </c>
      <c r="AI23" s="200">
        <v>23</v>
      </c>
      <c r="AJ23" s="200">
        <v>0</v>
      </c>
      <c r="AK23" s="200">
        <v>0</v>
      </c>
      <c r="AL23" s="200">
        <v>0</v>
      </c>
      <c r="AM23" s="200">
        <v>10</v>
      </c>
      <c r="AN23" s="200">
        <v>0</v>
      </c>
      <c r="AO23">
        <v>0</v>
      </c>
      <c r="AP23" s="200">
        <v>0</v>
      </c>
      <c r="AQ23" s="200">
        <v>0</v>
      </c>
      <c r="AR23" s="200">
        <v>0</v>
      </c>
      <c r="AS23" s="200">
        <v>0</v>
      </c>
      <c r="AT23">
        <v>0</v>
      </c>
      <c r="AU23">
        <v>0</v>
      </c>
      <c r="AV23" s="200">
        <v>0</v>
      </c>
      <c r="AW23" s="200">
        <v>0</v>
      </c>
      <c r="AX23" s="200">
        <v>0</v>
      </c>
      <c r="AY23" s="200">
        <v>0</v>
      </c>
      <c r="AZ23" s="200">
        <v>0</v>
      </c>
      <c r="BA23" s="200">
        <v>0</v>
      </c>
      <c r="BB23" s="200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0">
        <v>0</v>
      </c>
      <c r="C24" s="200">
        <v>0</v>
      </c>
      <c r="D24" s="200">
        <v>0</v>
      </c>
      <c r="E24" s="200">
        <v>0</v>
      </c>
      <c r="F24" s="200">
        <v>0</v>
      </c>
      <c r="G24" s="200">
        <v>0</v>
      </c>
      <c r="H24" s="200">
        <v>0</v>
      </c>
      <c r="I24" s="200">
        <v>0</v>
      </c>
      <c r="J24" s="200">
        <v>0</v>
      </c>
      <c r="K24" s="200">
        <v>0</v>
      </c>
      <c r="L24" s="200">
        <v>0</v>
      </c>
      <c r="M24" s="200">
        <v>0</v>
      </c>
      <c r="N24" s="200">
        <v>0</v>
      </c>
      <c r="O24" s="200">
        <v>0</v>
      </c>
      <c r="P24" s="200">
        <v>0</v>
      </c>
      <c r="Q24" s="200">
        <v>0</v>
      </c>
      <c r="R24" s="200">
        <v>0</v>
      </c>
      <c r="S24" s="200">
        <v>0</v>
      </c>
      <c r="T24" s="200">
        <v>0</v>
      </c>
      <c r="U24" s="200">
        <v>0</v>
      </c>
      <c r="V24" s="200">
        <v>0</v>
      </c>
      <c r="W24" s="200">
        <v>0</v>
      </c>
      <c r="X24" s="200">
        <v>0</v>
      </c>
      <c r="Y24" s="200">
        <v>0</v>
      </c>
      <c r="Z24">
        <v>0</v>
      </c>
      <c r="AA24" s="200">
        <v>1.98</v>
      </c>
      <c r="AB24" s="200">
        <v>0</v>
      </c>
      <c r="AC24" s="200">
        <v>0</v>
      </c>
      <c r="AD24" s="200">
        <v>0</v>
      </c>
      <c r="AE24" s="200">
        <v>0</v>
      </c>
      <c r="AF24" s="200">
        <v>0</v>
      </c>
      <c r="AG24" s="200">
        <v>0</v>
      </c>
      <c r="AH24" s="200">
        <v>0</v>
      </c>
      <c r="AI24" s="200">
        <v>23</v>
      </c>
      <c r="AJ24" s="200">
        <v>0</v>
      </c>
      <c r="AK24" s="200">
        <v>0</v>
      </c>
      <c r="AL24" s="200">
        <v>0</v>
      </c>
      <c r="AM24" s="200">
        <v>10</v>
      </c>
      <c r="AN24" s="200">
        <v>0</v>
      </c>
      <c r="AO24">
        <v>0</v>
      </c>
      <c r="AP24" s="200">
        <v>0</v>
      </c>
      <c r="AQ24" s="200">
        <v>0</v>
      </c>
      <c r="AR24" s="200">
        <v>0</v>
      </c>
      <c r="AS24" s="200">
        <v>0</v>
      </c>
      <c r="AT24">
        <v>0</v>
      </c>
      <c r="AU24">
        <v>0</v>
      </c>
      <c r="AV24" s="200">
        <v>0</v>
      </c>
      <c r="AW24" s="200">
        <v>0</v>
      </c>
      <c r="AX24" s="200">
        <v>0</v>
      </c>
      <c r="AY24" s="200">
        <v>0</v>
      </c>
      <c r="AZ24" s="200">
        <v>0</v>
      </c>
      <c r="BA24" s="200">
        <v>0</v>
      </c>
      <c r="BB24" s="200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0">
        <v>0</v>
      </c>
      <c r="C25" s="200">
        <v>0</v>
      </c>
      <c r="D25" s="200">
        <v>0</v>
      </c>
      <c r="E25" s="200">
        <v>0</v>
      </c>
      <c r="F25" s="200">
        <v>0</v>
      </c>
      <c r="G25" s="200">
        <v>0</v>
      </c>
      <c r="H25" s="200">
        <v>0</v>
      </c>
      <c r="I25" s="200">
        <v>0</v>
      </c>
      <c r="J25" s="200">
        <v>0</v>
      </c>
      <c r="K25" s="200">
        <v>0</v>
      </c>
      <c r="L25" s="200">
        <v>0</v>
      </c>
      <c r="M25" s="200">
        <v>0</v>
      </c>
      <c r="N25" s="200">
        <v>0</v>
      </c>
      <c r="O25" s="200">
        <v>0</v>
      </c>
      <c r="P25" s="200">
        <v>0</v>
      </c>
      <c r="Q25" s="200">
        <v>0</v>
      </c>
      <c r="R25" s="200">
        <v>0</v>
      </c>
      <c r="S25" s="200">
        <v>0</v>
      </c>
      <c r="T25" s="200">
        <v>0</v>
      </c>
      <c r="U25" s="200">
        <v>0</v>
      </c>
      <c r="V25" s="200">
        <v>0</v>
      </c>
      <c r="W25" s="200">
        <v>0</v>
      </c>
      <c r="X25" s="200">
        <v>0</v>
      </c>
      <c r="Y25" s="200">
        <v>0</v>
      </c>
      <c r="Z25">
        <v>0</v>
      </c>
      <c r="AA25" s="200">
        <v>1.98</v>
      </c>
      <c r="AB25" s="200">
        <v>0</v>
      </c>
      <c r="AC25" s="200">
        <v>0</v>
      </c>
      <c r="AD25" s="200">
        <v>0</v>
      </c>
      <c r="AE25" s="200">
        <v>0</v>
      </c>
      <c r="AF25" s="200">
        <v>0</v>
      </c>
      <c r="AG25" s="200">
        <v>0</v>
      </c>
      <c r="AH25" s="200">
        <v>0</v>
      </c>
      <c r="AI25" s="200">
        <v>23</v>
      </c>
      <c r="AJ25" s="200">
        <v>0</v>
      </c>
      <c r="AK25" s="200">
        <v>0</v>
      </c>
      <c r="AL25" s="200">
        <v>0</v>
      </c>
      <c r="AM25" s="200">
        <v>10</v>
      </c>
      <c r="AN25" s="200">
        <v>0</v>
      </c>
      <c r="AO25">
        <v>0</v>
      </c>
      <c r="AP25" s="200">
        <v>0</v>
      </c>
      <c r="AQ25" s="200">
        <v>0</v>
      </c>
      <c r="AR25" s="200">
        <v>0</v>
      </c>
      <c r="AS25" s="200">
        <v>0</v>
      </c>
      <c r="AT25">
        <v>0</v>
      </c>
      <c r="AU25">
        <v>0</v>
      </c>
      <c r="AV25" s="200">
        <v>0</v>
      </c>
      <c r="AW25" s="200">
        <v>0</v>
      </c>
      <c r="AX25" s="200">
        <v>0</v>
      </c>
      <c r="AY25" s="200">
        <v>0</v>
      </c>
      <c r="AZ25" s="200">
        <v>0</v>
      </c>
      <c r="BA25" s="200">
        <v>0</v>
      </c>
      <c r="BB25" s="200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0">
        <v>0</v>
      </c>
      <c r="C26" s="200">
        <v>0</v>
      </c>
      <c r="D26" s="200">
        <v>0</v>
      </c>
      <c r="E26" s="200">
        <v>0</v>
      </c>
      <c r="F26" s="200">
        <v>0</v>
      </c>
      <c r="G26" s="200">
        <v>0</v>
      </c>
      <c r="H26" s="200">
        <v>0</v>
      </c>
      <c r="I26" s="200">
        <v>0</v>
      </c>
      <c r="J26" s="200">
        <v>0</v>
      </c>
      <c r="K26" s="200">
        <v>0</v>
      </c>
      <c r="L26" s="200">
        <v>0</v>
      </c>
      <c r="M26" s="200">
        <v>0</v>
      </c>
      <c r="N26" s="200">
        <v>0</v>
      </c>
      <c r="O26" s="200">
        <v>0</v>
      </c>
      <c r="P26" s="200">
        <v>0</v>
      </c>
      <c r="Q26" s="200">
        <v>0</v>
      </c>
      <c r="R26" s="200">
        <v>0</v>
      </c>
      <c r="S26" s="200">
        <v>0</v>
      </c>
      <c r="T26" s="200">
        <v>0</v>
      </c>
      <c r="U26" s="200">
        <v>0</v>
      </c>
      <c r="V26" s="200">
        <v>0</v>
      </c>
      <c r="W26" s="200">
        <v>0</v>
      </c>
      <c r="X26" s="200">
        <v>0</v>
      </c>
      <c r="Y26" s="200">
        <v>0</v>
      </c>
      <c r="Z26">
        <v>0</v>
      </c>
      <c r="AA26" s="200">
        <v>1.98</v>
      </c>
      <c r="AB26" s="200">
        <v>0</v>
      </c>
      <c r="AC26" s="200">
        <v>0</v>
      </c>
      <c r="AD26" s="200">
        <v>0</v>
      </c>
      <c r="AE26" s="200">
        <v>0</v>
      </c>
      <c r="AF26" s="200">
        <v>0</v>
      </c>
      <c r="AG26" s="200">
        <v>0</v>
      </c>
      <c r="AH26" s="200">
        <v>0</v>
      </c>
      <c r="AI26" s="200">
        <v>23</v>
      </c>
      <c r="AJ26" s="200">
        <v>0</v>
      </c>
      <c r="AK26" s="200">
        <v>0</v>
      </c>
      <c r="AL26" s="200">
        <v>0</v>
      </c>
      <c r="AM26" s="200">
        <v>13.18</v>
      </c>
      <c r="AN26" s="200">
        <v>0</v>
      </c>
      <c r="AO26">
        <v>0</v>
      </c>
      <c r="AP26" s="200">
        <v>0</v>
      </c>
      <c r="AQ26" s="200">
        <v>0</v>
      </c>
      <c r="AR26" s="200">
        <v>0</v>
      </c>
      <c r="AS26" s="200">
        <v>0</v>
      </c>
      <c r="AT26">
        <v>0</v>
      </c>
      <c r="AU26">
        <v>0</v>
      </c>
      <c r="AV26" s="200">
        <v>0</v>
      </c>
      <c r="AW26" s="200">
        <v>0</v>
      </c>
      <c r="AX26" s="200">
        <v>0</v>
      </c>
      <c r="AY26" s="200">
        <v>0</v>
      </c>
      <c r="AZ26" s="200">
        <v>0</v>
      </c>
      <c r="BA26" s="200">
        <v>0</v>
      </c>
      <c r="BB26" s="200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0">
        <v>0</v>
      </c>
      <c r="C27" s="200">
        <v>0</v>
      </c>
      <c r="D27" s="200">
        <v>0</v>
      </c>
      <c r="E27" s="200">
        <v>0</v>
      </c>
      <c r="F27" s="200">
        <v>0</v>
      </c>
      <c r="G27" s="200">
        <v>0</v>
      </c>
      <c r="H27" s="200">
        <v>0</v>
      </c>
      <c r="I27" s="200">
        <v>0</v>
      </c>
      <c r="J27" s="200">
        <v>0</v>
      </c>
      <c r="K27" s="200">
        <v>0</v>
      </c>
      <c r="L27" s="200">
        <v>0</v>
      </c>
      <c r="M27" s="200">
        <v>0</v>
      </c>
      <c r="N27" s="200">
        <v>0</v>
      </c>
      <c r="O27" s="200">
        <v>0</v>
      </c>
      <c r="P27" s="200">
        <v>0</v>
      </c>
      <c r="Q27" s="200">
        <v>0</v>
      </c>
      <c r="R27" s="200">
        <v>0</v>
      </c>
      <c r="S27" s="200">
        <v>0</v>
      </c>
      <c r="T27" s="200">
        <v>0</v>
      </c>
      <c r="U27" s="200">
        <v>0</v>
      </c>
      <c r="V27" s="200">
        <v>0</v>
      </c>
      <c r="W27" s="200">
        <v>0</v>
      </c>
      <c r="X27" s="200">
        <v>0</v>
      </c>
      <c r="Y27" s="200">
        <v>0</v>
      </c>
      <c r="Z27">
        <v>0</v>
      </c>
      <c r="AA27" s="200">
        <v>1.98</v>
      </c>
      <c r="AB27" s="200">
        <v>0</v>
      </c>
      <c r="AC27" s="200">
        <v>0</v>
      </c>
      <c r="AD27" s="200">
        <v>0</v>
      </c>
      <c r="AE27" s="200">
        <v>0</v>
      </c>
      <c r="AF27" s="200">
        <v>0</v>
      </c>
      <c r="AG27" s="200">
        <v>0</v>
      </c>
      <c r="AH27" s="200">
        <v>0</v>
      </c>
      <c r="AI27" s="200">
        <v>23</v>
      </c>
      <c r="AJ27" s="200">
        <v>0</v>
      </c>
      <c r="AK27" s="200">
        <v>0</v>
      </c>
      <c r="AL27" s="200">
        <v>0</v>
      </c>
      <c r="AM27" s="200">
        <v>18.95</v>
      </c>
      <c r="AN27" s="200">
        <v>0</v>
      </c>
      <c r="AO27">
        <v>0</v>
      </c>
      <c r="AP27" s="200">
        <v>0</v>
      </c>
      <c r="AQ27" s="200">
        <v>0</v>
      </c>
      <c r="AR27" s="200">
        <v>0</v>
      </c>
      <c r="AS27" s="200">
        <v>0</v>
      </c>
      <c r="AT27">
        <v>0</v>
      </c>
      <c r="AU27">
        <v>0</v>
      </c>
      <c r="AV27" s="200">
        <v>0</v>
      </c>
      <c r="AW27" s="200">
        <v>0</v>
      </c>
      <c r="AX27" s="200">
        <v>0</v>
      </c>
      <c r="AY27" s="200">
        <v>0</v>
      </c>
      <c r="AZ27" s="200">
        <v>0</v>
      </c>
      <c r="BA27" s="200">
        <v>0</v>
      </c>
      <c r="BB27" s="200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0">
        <v>0</v>
      </c>
      <c r="C28" s="200">
        <v>0</v>
      </c>
      <c r="D28" s="200">
        <v>0</v>
      </c>
      <c r="E28" s="200">
        <v>0</v>
      </c>
      <c r="F28" s="200">
        <v>0</v>
      </c>
      <c r="G28" s="200">
        <v>0</v>
      </c>
      <c r="H28" s="200">
        <v>0</v>
      </c>
      <c r="I28" s="200">
        <v>0</v>
      </c>
      <c r="J28" s="200">
        <v>0</v>
      </c>
      <c r="K28" s="200">
        <v>0</v>
      </c>
      <c r="L28" s="200">
        <v>0</v>
      </c>
      <c r="M28" s="200">
        <v>0</v>
      </c>
      <c r="N28" s="200">
        <v>0</v>
      </c>
      <c r="O28" s="200">
        <v>0</v>
      </c>
      <c r="P28" s="200">
        <v>0</v>
      </c>
      <c r="Q28" s="200">
        <v>0</v>
      </c>
      <c r="R28" s="200">
        <v>0</v>
      </c>
      <c r="S28" s="200">
        <v>0</v>
      </c>
      <c r="T28" s="200">
        <v>0</v>
      </c>
      <c r="U28" s="200">
        <v>0</v>
      </c>
      <c r="V28" s="200">
        <v>0</v>
      </c>
      <c r="W28" s="200">
        <v>0</v>
      </c>
      <c r="X28" s="200">
        <v>0</v>
      </c>
      <c r="Y28" s="200">
        <v>0</v>
      </c>
      <c r="Z28">
        <v>0</v>
      </c>
      <c r="AA28" s="200">
        <v>1.98</v>
      </c>
      <c r="AB28" s="200">
        <v>0</v>
      </c>
      <c r="AC28" s="200">
        <v>0</v>
      </c>
      <c r="AD28" s="200">
        <v>0</v>
      </c>
      <c r="AE28" s="200">
        <v>0</v>
      </c>
      <c r="AF28" s="200">
        <v>0</v>
      </c>
      <c r="AG28" s="200">
        <v>0</v>
      </c>
      <c r="AH28" s="200">
        <v>0</v>
      </c>
      <c r="AI28" s="200">
        <v>23</v>
      </c>
      <c r="AJ28" s="200">
        <v>0</v>
      </c>
      <c r="AK28" s="200">
        <v>0</v>
      </c>
      <c r="AL28" s="200">
        <v>0</v>
      </c>
      <c r="AM28" s="200">
        <v>25.21</v>
      </c>
      <c r="AN28" s="200">
        <v>0</v>
      </c>
      <c r="AO28">
        <v>0</v>
      </c>
      <c r="AP28" s="200">
        <v>0</v>
      </c>
      <c r="AQ28" s="200">
        <v>0</v>
      </c>
      <c r="AR28" s="200">
        <v>0</v>
      </c>
      <c r="AS28" s="200">
        <v>0</v>
      </c>
      <c r="AT28">
        <v>0</v>
      </c>
      <c r="AU28">
        <v>0</v>
      </c>
      <c r="AV28" s="200">
        <v>0</v>
      </c>
      <c r="AW28" s="200">
        <v>0</v>
      </c>
      <c r="AX28" s="200">
        <v>0</v>
      </c>
      <c r="AY28" s="200">
        <v>0</v>
      </c>
      <c r="AZ28" s="200">
        <v>0</v>
      </c>
      <c r="BA28" s="200">
        <v>0</v>
      </c>
      <c r="BB28" s="200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0">
        <v>0</v>
      </c>
      <c r="C29" s="200">
        <v>0</v>
      </c>
      <c r="D29" s="200">
        <v>0</v>
      </c>
      <c r="E29" s="200">
        <v>0</v>
      </c>
      <c r="F29" s="200">
        <v>0</v>
      </c>
      <c r="G29" s="200">
        <v>0</v>
      </c>
      <c r="H29" s="200">
        <v>0</v>
      </c>
      <c r="I29" s="200">
        <v>0</v>
      </c>
      <c r="J29" s="200">
        <v>0</v>
      </c>
      <c r="K29" s="200">
        <v>0</v>
      </c>
      <c r="L29" s="200">
        <v>0</v>
      </c>
      <c r="M29" s="200">
        <v>0</v>
      </c>
      <c r="N29" s="200">
        <v>0</v>
      </c>
      <c r="O29" s="200">
        <v>0</v>
      </c>
      <c r="P29" s="200">
        <v>0</v>
      </c>
      <c r="Q29" s="200">
        <v>0</v>
      </c>
      <c r="R29" s="200">
        <v>0</v>
      </c>
      <c r="S29" s="200">
        <v>0</v>
      </c>
      <c r="T29" s="200">
        <v>0</v>
      </c>
      <c r="U29" s="200">
        <v>0</v>
      </c>
      <c r="V29" s="200">
        <v>0</v>
      </c>
      <c r="W29" s="200">
        <v>0</v>
      </c>
      <c r="X29" s="200">
        <v>0</v>
      </c>
      <c r="Y29" s="200">
        <v>0</v>
      </c>
      <c r="Z29">
        <v>0</v>
      </c>
      <c r="AA29" s="200">
        <v>1.98</v>
      </c>
      <c r="AB29" s="200">
        <v>0</v>
      </c>
      <c r="AC29" s="200">
        <v>0</v>
      </c>
      <c r="AD29" s="200">
        <v>0</v>
      </c>
      <c r="AE29" s="200">
        <v>0</v>
      </c>
      <c r="AF29" s="200">
        <v>0</v>
      </c>
      <c r="AG29" s="200">
        <v>0</v>
      </c>
      <c r="AH29" s="200">
        <v>0</v>
      </c>
      <c r="AI29" s="200">
        <v>23</v>
      </c>
      <c r="AJ29" s="200">
        <v>0</v>
      </c>
      <c r="AK29" s="200">
        <v>0</v>
      </c>
      <c r="AL29" s="200">
        <v>0</v>
      </c>
      <c r="AM29" s="200">
        <v>25.21</v>
      </c>
      <c r="AN29" s="200">
        <v>0</v>
      </c>
      <c r="AO29">
        <v>0</v>
      </c>
      <c r="AP29" s="200">
        <v>0</v>
      </c>
      <c r="AQ29" s="200">
        <v>0</v>
      </c>
      <c r="AR29" s="200">
        <v>0</v>
      </c>
      <c r="AS29" s="200">
        <v>0</v>
      </c>
      <c r="AT29">
        <v>0</v>
      </c>
      <c r="AU29">
        <v>0</v>
      </c>
      <c r="AV29" s="200">
        <v>0</v>
      </c>
      <c r="AW29" s="200">
        <v>0</v>
      </c>
      <c r="AX29" s="200">
        <v>0</v>
      </c>
      <c r="AY29" s="200">
        <v>0</v>
      </c>
      <c r="AZ29" s="200">
        <v>0</v>
      </c>
      <c r="BA29" s="200">
        <v>0</v>
      </c>
      <c r="BB29" s="200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0">
        <v>0</v>
      </c>
      <c r="C30" s="200">
        <v>0</v>
      </c>
      <c r="D30" s="200">
        <v>0</v>
      </c>
      <c r="E30" s="200">
        <v>0</v>
      </c>
      <c r="F30" s="200">
        <v>0</v>
      </c>
      <c r="G30" s="200">
        <v>0</v>
      </c>
      <c r="H30" s="200">
        <v>0</v>
      </c>
      <c r="I30" s="200">
        <v>0</v>
      </c>
      <c r="J30" s="200">
        <v>0</v>
      </c>
      <c r="K30" s="200">
        <v>0</v>
      </c>
      <c r="L30" s="200">
        <v>0</v>
      </c>
      <c r="M30" s="200">
        <v>0</v>
      </c>
      <c r="N30" s="200">
        <v>0</v>
      </c>
      <c r="O30" s="200">
        <v>0</v>
      </c>
      <c r="P30" s="200">
        <v>0</v>
      </c>
      <c r="Q30" s="200">
        <v>0</v>
      </c>
      <c r="R30" s="200">
        <v>0</v>
      </c>
      <c r="S30" s="200">
        <v>0</v>
      </c>
      <c r="T30" s="200">
        <v>0</v>
      </c>
      <c r="U30" s="200">
        <v>0</v>
      </c>
      <c r="V30" s="200">
        <v>0</v>
      </c>
      <c r="W30" s="200">
        <v>0</v>
      </c>
      <c r="X30" s="200">
        <v>0</v>
      </c>
      <c r="Y30" s="200">
        <v>0</v>
      </c>
      <c r="Z30">
        <v>0</v>
      </c>
      <c r="AA30" s="200">
        <v>1.98</v>
      </c>
      <c r="AB30" s="200">
        <v>0</v>
      </c>
      <c r="AC30" s="200">
        <v>0</v>
      </c>
      <c r="AD30" s="200">
        <v>0</v>
      </c>
      <c r="AE30" s="200">
        <v>0</v>
      </c>
      <c r="AF30" s="200">
        <v>0</v>
      </c>
      <c r="AG30" s="200">
        <v>0</v>
      </c>
      <c r="AH30" s="200">
        <v>0</v>
      </c>
      <c r="AI30" s="200">
        <v>23</v>
      </c>
      <c r="AJ30" s="200">
        <v>0</v>
      </c>
      <c r="AK30" s="200">
        <v>0</v>
      </c>
      <c r="AL30" s="200">
        <v>0</v>
      </c>
      <c r="AM30" s="200">
        <v>25.21</v>
      </c>
      <c r="AN30" s="200">
        <v>0</v>
      </c>
      <c r="AO30">
        <v>0</v>
      </c>
      <c r="AP30" s="200">
        <v>0</v>
      </c>
      <c r="AQ30" s="200">
        <v>0</v>
      </c>
      <c r="AR30" s="200">
        <v>0</v>
      </c>
      <c r="AS30" s="200">
        <v>0</v>
      </c>
      <c r="AT30">
        <v>0</v>
      </c>
      <c r="AU30">
        <v>0</v>
      </c>
      <c r="AV30" s="200">
        <v>0</v>
      </c>
      <c r="AW30" s="200">
        <v>0</v>
      </c>
      <c r="AX30" s="200">
        <v>0</v>
      </c>
      <c r="AY30" s="200">
        <v>0</v>
      </c>
      <c r="AZ30" s="200">
        <v>0</v>
      </c>
      <c r="BA30" s="200">
        <v>0</v>
      </c>
      <c r="BB30" s="20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0">
        <v>0</v>
      </c>
      <c r="C31" s="200">
        <v>0</v>
      </c>
      <c r="D31" s="200">
        <v>0</v>
      </c>
      <c r="E31" s="200">
        <v>0</v>
      </c>
      <c r="F31" s="200">
        <v>0</v>
      </c>
      <c r="G31" s="200">
        <v>0</v>
      </c>
      <c r="H31" s="200">
        <v>0</v>
      </c>
      <c r="I31" s="200">
        <v>0</v>
      </c>
      <c r="J31" s="200">
        <v>0</v>
      </c>
      <c r="K31" s="200">
        <v>0</v>
      </c>
      <c r="L31" s="200">
        <v>0</v>
      </c>
      <c r="M31" s="200">
        <v>0</v>
      </c>
      <c r="N31" s="200">
        <v>0</v>
      </c>
      <c r="O31" s="200">
        <v>0</v>
      </c>
      <c r="P31" s="200">
        <v>0</v>
      </c>
      <c r="Q31" s="200">
        <v>0</v>
      </c>
      <c r="R31" s="200">
        <v>0</v>
      </c>
      <c r="S31" s="200">
        <v>0</v>
      </c>
      <c r="T31" s="200">
        <v>0</v>
      </c>
      <c r="U31" s="200">
        <v>0</v>
      </c>
      <c r="V31" s="200">
        <v>0</v>
      </c>
      <c r="W31" s="200">
        <v>0</v>
      </c>
      <c r="X31" s="200">
        <v>0</v>
      </c>
      <c r="Y31" s="200">
        <v>0</v>
      </c>
      <c r="Z31">
        <v>0</v>
      </c>
      <c r="AA31" s="200">
        <v>1.98</v>
      </c>
      <c r="AB31" s="200">
        <v>0</v>
      </c>
      <c r="AC31" s="200">
        <v>0</v>
      </c>
      <c r="AD31" s="200">
        <v>0</v>
      </c>
      <c r="AE31" s="200">
        <v>0</v>
      </c>
      <c r="AF31" s="200">
        <v>0</v>
      </c>
      <c r="AG31" s="200">
        <v>0</v>
      </c>
      <c r="AH31" s="200">
        <v>0</v>
      </c>
      <c r="AI31" s="200">
        <v>23</v>
      </c>
      <c r="AJ31" s="200">
        <v>0</v>
      </c>
      <c r="AK31" s="200">
        <v>0</v>
      </c>
      <c r="AL31" s="200">
        <v>0</v>
      </c>
      <c r="AM31" s="200">
        <v>25.21</v>
      </c>
      <c r="AN31" s="200">
        <v>0</v>
      </c>
      <c r="AO31">
        <v>0</v>
      </c>
      <c r="AP31" s="200">
        <v>0</v>
      </c>
      <c r="AQ31" s="200">
        <v>0</v>
      </c>
      <c r="AR31" s="200">
        <v>0</v>
      </c>
      <c r="AS31" s="200">
        <v>0</v>
      </c>
      <c r="AT31">
        <v>0</v>
      </c>
      <c r="AU31">
        <v>0</v>
      </c>
      <c r="AV31" s="200">
        <v>0</v>
      </c>
      <c r="AW31" s="200">
        <v>0</v>
      </c>
      <c r="AX31" s="200">
        <v>0</v>
      </c>
      <c r="AY31" s="200">
        <v>0</v>
      </c>
      <c r="AZ31" s="200">
        <v>0</v>
      </c>
      <c r="BA31" s="200">
        <v>0</v>
      </c>
      <c r="BB31" s="200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0">
        <v>0</v>
      </c>
      <c r="C32" s="200">
        <v>0</v>
      </c>
      <c r="D32" s="200">
        <v>0</v>
      </c>
      <c r="E32" s="200">
        <v>0</v>
      </c>
      <c r="F32" s="200">
        <v>0</v>
      </c>
      <c r="G32" s="200">
        <v>0</v>
      </c>
      <c r="H32" s="200">
        <v>0</v>
      </c>
      <c r="I32" s="200">
        <v>0</v>
      </c>
      <c r="J32" s="200">
        <v>0</v>
      </c>
      <c r="K32" s="200">
        <v>0</v>
      </c>
      <c r="L32" s="200">
        <v>0</v>
      </c>
      <c r="M32" s="200">
        <v>0</v>
      </c>
      <c r="N32" s="200">
        <v>0</v>
      </c>
      <c r="O32" s="200">
        <v>0</v>
      </c>
      <c r="P32" s="200">
        <v>0</v>
      </c>
      <c r="Q32" s="200">
        <v>0</v>
      </c>
      <c r="R32" s="200">
        <v>0</v>
      </c>
      <c r="S32" s="200">
        <v>0</v>
      </c>
      <c r="T32" s="200">
        <v>0</v>
      </c>
      <c r="U32" s="200">
        <v>0</v>
      </c>
      <c r="V32" s="200">
        <v>0</v>
      </c>
      <c r="W32" s="200">
        <v>0</v>
      </c>
      <c r="X32" s="200">
        <v>0</v>
      </c>
      <c r="Y32" s="200">
        <v>0</v>
      </c>
      <c r="Z32">
        <v>0</v>
      </c>
      <c r="AA32" s="200">
        <v>1.98</v>
      </c>
      <c r="AB32" s="200">
        <v>0</v>
      </c>
      <c r="AC32" s="200">
        <v>0</v>
      </c>
      <c r="AD32" s="200">
        <v>0</v>
      </c>
      <c r="AE32" s="200">
        <v>0</v>
      </c>
      <c r="AF32" s="200">
        <v>0</v>
      </c>
      <c r="AG32" s="200">
        <v>0</v>
      </c>
      <c r="AH32" s="200">
        <v>0</v>
      </c>
      <c r="AI32" s="200">
        <v>23</v>
      </c>
      <c r="AJ32" s="200">
        <v>0</v>
      </c>
      <c r="AK32" s="200">
        <v>0</v>
      </c>
      <c r="AL32" s="200">
        <v>0</v>
      </c>
      <c r="AM32" s="200">
        <v>25.21</v>
      </c>
      <c r="AN32" s="200">
        <v>0</v>
      </c>
      <c r="AO32">
        <v>0</v>
      </c>
      <c r="AP32" s="200">
        <v>0</v>
      </c>
      <c r="AQ32" s="200">
        <v>0</v>
      </c>
      <c r="AR32" s="200">
        <v>0</v>
      </c>
      <c r="AS32" s="200">
        <v>0</v>
      </c>
      <c r="AT32">
        <v>0</v>
      </c>
      <c r="AU32">
        <v>0</v>
      </c>
      <c r="AV32" s="200">
        <v>0</v>
      </c>
      <c r="AW32" s="200">
        <v>0</v>
      </c>
      <c r="AX32" s="200">
        <v>0</v>
      </c>
      <c r="AY32" s="200">
        <v>0</v>
      </c>
      <c r="AZ32" s="200">
        <v>0</v>
      </c>
      <c r="BA32" s="200">
        <v>0</v>
      </c>
      <c r="BB32" s="200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0">
        <v>0</v>
      </c>
      <c r="C33" s="200">
        <v>0</v>
      </c>
      <c r="D33" s="200">
        <v>0</v>
      </c>
      <c r="E33" s="200">
        <v>0</v>
      </c>
      <c r="F33" s="200">
        <v>0</v>
      </c>
      <c r="G33" s="200">
        <v>0</v>
      </c>
      <c r="H33" s="200">
        <v>0</v>
      </c>
      <c r="I33" s="200">
        <v>0</v>
      </c>
      <c r="J33" s="200">
        <v>0</v>
      </c>
      <c r="K33" s="200">
        <v>0</v>
      </c>
      <c r="L33" s="200">
        <v>0</v>
      </c>
      <c r="M33" s="200">
        <v>0</v>
      </c>
      <c r="N33" s="200">
        <v>0</v>
      </c>
      <c r="O33" s="200">
        <v>0</v>
      </c>
      <c r="P33" s="200">
        <v>0</v>
      </c>
      <c r="Q33" s="200">
        <v>0</v>
      </c>
      <c r="R33" s="200">
        <v>0</v>
      </c>
      <c r="S33" s="200">
        <v>0</v>
      </c>
      <c r="T33" s="200">
        <v>0</v>
      </c>
      <c r="U33" s="200">
        <v>0</v>
      </c>
      <c r="V33" s="200">
        <v>0</v>
      </c>
      <c r="W33" s="200">
        <v>0</v>
      </c>
      <c r="X33" s="200">
        <v>0</v>
      </c>
      <c r="Y33" s="200">
        <v>0</v>
      </c>
      <c r="Z33">
        <v>0</v>
      </c>
      <c r="AA33" s="200">
        <v>1.98</v>
      </c>
      <c r="AB33" s="200">
        <v>0</v>
      </c>
      <c r="AC33" s="200">
        <v>0</v>
      </c>
      <c r="AD33" s="200">
        <v>0</v>
      </c>
      <c r="AE33" s="200">
        <v>0</v>
      </c>
      <c r="AF33" s="200">
        <v>0</v>
      </c>
      <c r="AG33" s="200">
        <v>0</v>
      </c>
      <c r="AH33" s="200">
        <v>0</v>
      </c>
      <c r="AI33" s="200">
        <v>23</v>
      </c>
      <c r="AJ33" s="200">
        <v>0</v>
      </c>
      <c r="AK33" s="200">
        <v>0</v>
      </c>
      <c r="AL33" s="200">
        <v>0</v>
      </c>
      <c r="AM33" s="200">
        <v>27</v>
      </c>
      <c r="AN33" s="200">
        <v>0</v>
      </c>
      <c r="AO33">
        <v>0</v>
      </c>
      <c r="AP33" s="200">
        <v>0</v>
      </c>
      <c r="AQ33" s="200">
        <v>0</v>
      </c>
      <c r="AR33" s="200">
        <v>0</v>
      </c>
      <c r="AS33" s="200">
        <v>0</v>
      </c>
      <c r="AT33">
        <v>0</v>
      </c>
      <c r="AU33">
        <v>0</v>
      </c>
      <c r="AV33" s="200">
        <v>0</v>
      </c>
      <c r="AW33" s="200">
        <v>0</v>
      </c>
      <c r="AX33" s="200">
        <v>0</v>
      </c>
      <c r="AY33" s="200">
        <v>0</v>
      </c>
      <c r="AZ33" s="200">
        <v>0</v>
      </c>
      <c r="BA33" s="200">
        <v>0</v>
      </c>
      <c r="BB33" s="200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0">
        <v>0</v>
      </c>
      <c r="C34" s="200">
        <v>0</v>
      </c>
      <c r="D34" s="200">
        <v>0</v>
      </c>
      <c r="E34" s="200">
        <v>0</v>
      </c>
      <c r="F34" s="200">
        <v>0</v>
      </c>
      <c r="G34" s="200">
        <v>0</v>
      </c>
      <c r="H34" s="200">
        <v>0</v>
      </c>
      <c r="I34" s="200">
        <v>0</v>
      </c>
      <c r="J34" s="200">
        <v>0</v>
      </c>
      <c r="K34" s="200">
        <v>0</v>
      </c>
      <c r="L34" s="200">
        <v>0</v>
      </c>
      <c r="M34" s="200">
        <v>0</v>
      </c>
      <c r="N34" s="200">
        <v>0</v>
      </c>
      <c r="O34" s="200">
        <v>0</v>
      </c>
      <c r="P34" s="200">
        <v>0</v>
      </c>
      <c r="Q34" s="200">
        <v>0</v>
      </c>
      <c r="R34" s="200">
        <v>0</v>
      </c>
      <c r="S34" s="200">
        <v>0</v>
      </c>
      <c r="T34" s="200">
        <v>0</v>
      </c>
      <c r="U34" s="200">
        <v>0</v>
      </c>
      <c r="V34" s="200">
        <v>0</v>
      </c>
      <c r="W34" s="200">
        <v>0</v>
      </c>
      <c r="X34" s="200">
        <v>0</v>
      </c>
      <c r="Y34" s="200">
        <v>0</v>
      </c>
      <c r="Z34">
        <v>0</v>
      </c>
      <c r="AA34" s="200">
        <v>1.98</v>
      </c>
      <c r="AB34" s="200">
        <v>0</v>
      </c>
      <c r="AC34" s="200">
        <v>0</v>
      </c>
      <c r="AD34" s="200">
        <v>0</v>
      </c>
      <c r="AE34" s="200">
        <v>0</v>
      </c>
      <c r="AF34" s="200">
        <v>0</v>
      </c>
      <c r="AG34" s="200">
        <v>0</v>
      </c>
      <c r="AH34" s="200">
        <v>0</v>
      </c>
      <c r="AI34" s="200">
        <v>23</v>
      </c>
      <c r="AJ34" s="200">
        <v>0</v>
      </c>
      <c r="AK34" s="200">
        <v>0</v>
      </c>
      <c r="AL34" s="200">
        <v>0</v>
      </c>
      <c r="AM34" s="200">
        <v>27</v>
      </c>
      <c r="AN34" s="200">
        <v>0</v>
      </c>
      <c r="AO34">
        <v>0</v>
      </c>
      <c r="AP34" s="200">
        <v>0</v>
      </c>
      <c r="AQ34" s="200">
        <v>0</v>
      </c>
      <c r="AR34" s="200">
        <v>0</v>
      </c>
      <c r="AS34" s="200">
        <v>0</v>
      </c>
      <c r="AT34">
        <v>0</v>
      </c>
      <c r="AU34">
        <v>0</v>
      </c>
      <c r="AV34" s="200">
        <v>0</v>
      </c>
      <c r="AW34" s="200">
        <v>0</v>
      </c>
      <c r="AX34" s="200">
        <v>0</v>
      </c>
      <c r="AY34" s="200">
        <v>0</v>
      </c>
      <c r="AZ34" s="200">
        <v>0</v>
      </c>
      <c r="BA34" s="200">
        <v>0</v>
      </c>
      <c r="BB34" s="200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0">
        <v>0</v>
      </c>
      <c r="C35" s="200">
        <v>0</v>
      </c>
      <c r="D35" s="200">
        <v>0</v>
      </c>
      <c r="E35" s="200">
        <v>0</v>
      </c>
      <c r="F35" s="200">
        <v>0</v>
      </c>
      <c r="G35" s="200">
        <v>0</v>
      </c>
      <c r="H35" s="200">
        <v>0</v>
      </c>
      <c r="I35" s="200">
        <v>0</v>
      </c>
      <c r="J35" s="200">
        <v>0</v>
      </c>
      <c r="K35" s="200">
        <v>0</v>
      </c>
      <c r="L35" s="200">
        <v>0</v>
      </c>
      <c r="M35" s="200">
        <v>0</v>
      </c>
      <c r="N35" s="200">
        <v>0</v>
      </c>
      <c r="O35" s="200">
        <v>0</v>
      </c>
      <c r="P35" s="200">
        <v>0</v>
      </c>
      <c r="Q35" s="200">
        <v>0</v>
      </c>
      <c r="R35" s="200">
        <v>0</v>
      </c>
      <c r="S35" s="200">
        <v>0</v>
      </c>
      <c r="T35" s="200">
        <v>0</v>
      </c>
      <c r="U35" s="200">
        <v>0</v>
      </c>
      <c r="V35" s="200">
        <v>0</v>
      </c>
      <c r="W35" s="200">
        <v>0</v>
      </c>
      <c r="X35" s="200">
        <v>0</v>
      </c>
      <c r="Y35" s="200">
        <v>0</v>
      </c>
      <c r="Z35">
        <v>0</v>
      </c>
      <c r="AA35" s="200">
        <v>1.98</v>
      </c>
      <c r="AB35" s="200">
        <v>0</v>
      </c>
      <c r="AC35" s="200">
        <v>0</v>
      </c>
      <c r="AD35" s="200">
        <v>0</v>
      </c>
      <c r="AE35" s="200">
        <v>0</v>
      </c>
      <c r="AF35" s="200">
        <v>0</v>
      </c>
      <c r="AG35" s="200">
        <v>0</v>
      </c>
      <c r="AH35" s="200">
        <v>0</v>
      </c>
      <c r="AI35" s="200">
        <v>23</v>
      </c>
      <c r="AJ35" s="200">
        <v>0</v>
      </c>
      <c r="AK35" s="200">
        <v>0</v>
      </c>
      <c r="AL35" s="200">
        <v>0</v>
      </c>
      <c r="AM35" s="200">
        <v>27</v>
      </c>
      <c r="AN35" s="200">
        <v>0</v>
      </c>
      <c r="AO35">
        <v>0</v>
      </c>
      <c r="AP35" s="200">
        <v>0</v>
      </c>
      <c r="AQ35" s="200">
        <v>0</v>
      </c>
      <c r="AR35" s="200">
        <v>0</v>
      </c>
      <c r="AS35" s="200">
        <v>0</v>
      </c>
      <c r="AT35">
        <v>0</v>
      </c>
      <c r="AU35">
        <v>0</v>
      </c>
      <c r="AV35" s="200">
        <v>0</v>
      </c>
      <c r="AW35" s="200">
        <v>0</v>
      </c>
      <c r="AX35" s="200">
        <v>0</v>
      </c>
      <c r="AY35" s="200">
        <v>0</v>
      </c>
      <c r="AZ35" s="200">
        <v>0</v>
      </c>
      <c r="BA35" s="200">
        <v>0</v>
      </c>
      <c r="BB35" s="200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0">
        <v>0</v>
      </c>
      <c r="C36" s="200">
        <v>0</v>
      </c>
      <c r="D36" s="200">
        <v>0</v>
      </c>
      <c r="E36" s="200">
        <v>0</v>
      </c>
      <c r="F36" s="200">
        <v>0</v>
      </c>
      <c r="G36" s="200">
        <v>0</v>
      </c>
      <c r="H36" s="200">
        <v>0</v>
      </c>
      <c r="I36" s="200">
        <v>0</v>
      </c>
      <c r="J36" s="200">
        <v>0</v>
      </c>
      <c r="K36" s="200">
        <v>0</v>
      </c>
      <c r="L36" s="200">
        <v>0</v>
      </c>
      <c r="M36" s="200">
        <v>0</v>
      </c>
      <c r="N36" s="200">
        <v>0</v>
      </c>
      <c r="O36" s="200">
        <v>0</v>
      </c>
      <c r="P36" s="200">
        <v>0</v>
      </c>
      <c r="Q36" s="200">
        <v>0</v>
      </c>
      <c r="R36" s="200">
        <v>0</v>
      </c>
      <c r="S36" s="200">
        <v>0</v>
      </c>
      <c r="T36" s="200">
        <v>0</v>
      </c>
      <c r="U36" s="200">
        <v>0</v>
      </c>
      <c r="V36" s="200">
        <v>0</v>
      </c>
      <c r="W36" s="200">
        <v>0</v>
      </c>
      <c r="X36" s="200">
        <v>0</v>
      </c>
      <c r="Y36" s="200">
        <v>0</v>
      </c>
      <c r="Z36">
        <v>0</v>
      </c>
      <c r="AA36" s="200">
        <v>1.98</v>
      </c>
      <c r="AB36" s="200">
        <v>0</v>
      </c>
      <c r="AC36" s="200">
        <v>0</v>
      </c>
      <c r="AD36" s="200">
        <v>0</v>
      </c>
      <c r="AE36" s="200">
        <v>0</v>
      </c>
      <c r="AF36" s="200">
        <v>0</v>
      </c>
      <c r="AG36" s="200">
        <v>0</v>
      </c>
      <c r="AH36" s="200">
        <v>0</v>
      </c>
      <c r="AI36" s="200">
        <v>23</v>
      </c>
      <c r="AJ36" s="200">
        <v>0</v>
      </c>
      <c r="AK36" s="200">
        <v>0</v>
      </c>
      <c r="AL36" s="200">
        <v>0</v>
      </c>
      <c r="AM36" s="200">
        <v>27</v>
      </c>
      <c r="AN36" s="200">
        <v>0</v>
      </c>
      <c r="AO36">
        <v>0</v>
      </c>
      <c r="AP36" s="200">
        <v>0</v>
      </c>
      <c r="AQ36" s="200">
        <v>0</v>
      </c>
      <c r="AR36" s="200">
        <v>0</v>
      </c>
      <c r="AS36" s="200">
        <v>0</v>
      </c>
      <c r="AT36">
        <v>0</v>
      </c>
      <c r="AU36">
        <v>0</v>
      </c>
      <c r="AV36" s="200">
        <v>0</v>
      </c>
      <c r="AW36" s="200">
        <v>0</v>
      </c>
      <c r="AX36" s="200">
        <v>0</v>
      </c>
      <c r="AY36" s="200">
        <v>0</v>
      </c>
      <c r="AZ36" s="200">
        <v>0</v>
      </c>
      <c r="BA36" s="200">
        <v>0</v>
      </c>
      <c r="BB36" s="200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0">
        <v>0</v>
      </c>
      <c r="C37" s="200">
        <v>0</v>
      </c>
      <c r="D37" s="200">
        <v>0</v>
      </c>
      <c r="E37" s="200">
        <v>0</v>
      </c>
      <c r="F37" s="200">
        <v>0</v>
      </c>
      <c r="G37" s="200">
        <v>0</v>
      </c>
      <c r="H37" s="200">
        <v>0</v>
      </c>
      <c r="I37" s="200">
        <v>0</v>
      </c>
      <c r="J37" s="200">
        <v>0</v>
      </c>
      <c r="K37" s="200">
        <v>0</v>
      </c>
      <c r="L37" s="200">
        <v>0</v>
      </c>
      <c r="M37" s="200">
        <v>0</v>
      </c>
      <c r="N37" s="200">
        <v>0</v>
      </c>
      <c r="O37" s="200">
        <v>0</v>
      </c>
      <c r="P37" s="200">
        <v>0</v>
      </c>
      <c r="Q37" s="200">
        <v>0</v>
      </c>
      <c r="R37" s="200">
        <v>0</v>
      </c>
      <c r="S37" s="200">
        <v>0</v>
      </c>
      <c r="T37" s="200">
        <v>0</v>
      </c>
      <c r="U37" s="200">
        <v>0</v>
      </c>
      <c r="V37" s="200">
        <v>0</v>
      </c>
      <c r="W37" s="200">
        <v>0</v>
      </c>
      <c r="X37" s="200">
        <v>0</v>
      </c>
      <c r="Y37" s="200">
        <v>0</v>
      </c>
      <c r="Z37">
        <v>0</v>
      </c>
      <c r="AA37" s="200">
        <v>1.98</v>
      </c>
      <c r="AB37" s="200">
        <v>0</v>
      </c>
      <c r="AC37" s="200">
        <v>0</v>
      </c>
      <c r="AD37" s="200">
        <v>0</v>
      </c>
      <c r="AE37" s="200">
        <v>0</v>
      </c>
      <c r="AF37" s="200">
        <v>0</v>
      </c>
      <c r="AG37" s="200">
        <v>0</v>
      </c>
      <c r="AH37" s="200">
        <v>0</v>
      </c>
      <c r="AI37" s="200">
        <v>23</v>
      </c>
      <c r="AJ37" s="200">
        <v>0</v>
      </c>
      <c r="AK37" s="200">
        <v>0</v>
      </c>
      <c r="AL37" s="200">
        <v>0</v>
      </c>
      <c r="AM37" s="200">
        <v>22.4</v>
      </c>
      <c r="AN37" s="200">
        <v>0</v>
      </c>
      <c r="AO37">
        <v>0</v>
      </c>
      <c r="AP37" s="200">
        <v>0</v>
      </c>
      <c r="AQ37" s="200">
        <v>0</v>
      </c>
      <c r="AR37" s="200">
        <v>0</v>
      </c>
      <c r="AS37" s="200">
        <v>0</v>
      </c>
      <c r="AT37">
        <v>0</v>
      </c>
      <c r="AU37">
        <v>0</v>
      </c>
      <c r="AV37" s="200">
        <v>0</v>
      </c>
      <c r="AW37" s="200">
        <v>0</v>
      </c>
      <c r="AX37" s="200">
        <v>0</v>
      </c>
      <c r="AY37" s="200">
        <v>0</v>
      </c>
      <c r="AZ37" s="200">
        <v>0</v>
      </c>
      <c r="BA37" s="200">
        <v>0</v>
      </c>
      <c r="BB37" s="200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0">
        <v>0</v>
      </c>
      <c r="C38" s="200">
        <v>0</v>
      </c>
      <c r="D38" s="200">
        <v>0</v>
      </c>
      <c r="E38" s="200">
        <v>0</v>
      </c>
      <c r="F38" s="200">
        <v>0</v>
      </c>
      <c r="G38" s="200">
        <v>0</v>
      </c>
      <c r="H38" s="200">
        <v>0</v>
      </c>
      <c r="I38" s="200">
        <v>0</v>
      </c>
      <c r="J38" s="200">
        <v>0</v>
      </c>
      <c r="K38" s="200">
        <v>0</v>
      </c>
      <c r="L38" s="200">
        <v>0</v>
      </c>
      <c r="M38" s="200">
        <v>0</v>
      </c>
      <c r="N38" s="200">
        <v>0</v>
      </c>
      <c r="O38" s="200">
        <v>0</v>
      </c>
      <c r="P38" s="200">
        <v>0</v>
      </c>
      <c r="Q38" s="200">
        <v>0</v>
      </c>
      <c r="R38" s="200">
        <v>0</v>
      </c>
      <c r="S38" s="200">
        <v>0</v>
      </c>
      <c r="T38" s="200">
        <v>0</v>
      </c>
      <c r="U38" s="200">
        <v>0</v>
      </c>
      <c r="V38" s="200">
        <v>0</v>
      </c>
      <c r="W38" s="200">
        <v>0</v>
      </c>
      <c r="X38" s="200">
        <v>0</v>
      </c>
      <c r="Y38" s="200">
        <v>0</v>
      </c>
      <c r="Z38">
        <v>0</v>
      </c>
      <c r="AA38" s="200">
        <v>1.98</v>
      </c>
      <c r="AB38" s="200">
        <v>0</v>
      </c>
      <c r="AC38" s="200">
        <v>0</v>
      </c>
      <c r="AD38" s="200">
        <v>0</v>
      </c>
      <c r="AE38" s="200">
        <v>0</v>
      </c>
      <c r="AF38" s="200">
        <v>0</v>
      </c>
      <c r="AG38" s="200">
        <v>0</v>
      </c>
      <c r="AH38" s="200">
        <v>0</v>
      </c>
      <c r="AI38" s="200">
        <v>23</v>
      </c>
      <c r="AJ38" s="200">
        <v>0</v>
      </c>
      <c r="AK38" s="200">
        <v>0</v>
      </c>
      <c r="AL38" s="200">
        <v>0</v>
      </c>
      <c r="AM38" s="200">
        <v>22.4</v>
      </c>
      <c r="AN38" s="200">
        <v>0</v>
      </c>
      <c r="AO38">
        <v>0</v>
      </c>
      <c r="AP38" s="200">
        <v>0</v>
      </c>
      <c r="AQ38" s="200">
        <v>0</v>
      </c>
      <c r="AR38" s="200">
        <v>0</v>
      </c>
      <c r="AS38" s="200">
        <v>0</v>
      </c>
      <c r="AT38">
        <v>0</v>
      </c>
      <c r="AU38">
        <v>0</v>
      </c>
      <c r="AV38" s="200">
        <v>0</v>
      </c>
      <c r="AW38" s="200">
        <v>0</v>
      </c>
      <c r="AX38" s="200">
        <v>0</v>
      </c>
      <c r="AY38" s="200">
        <v>0</v>
      </c>
      <c r="AZ38" s="200">
        <v>0</v>
      </c>
      <c r="BA38" s="200">
        <v>0</v>
      </c>
      <c r="BB38" s="200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0">
        <v>0</v>
      </c>
      <c r="C39" s="200">
        <v>0</v>
      </c>
      <c r="D39" s="200">
        <v>0</v>
      </c>
      <c r="E39" s="200">
        <v>0</v>
      </c>
      <c r="F39" s="200">
        <v>0</v>
      </c>
      <c r="G39" s="200">
        <v>0</v>
      </c>
      <c r="H39" s="200">
        <v>0</v>
      </c>
      <c r="I39" s="200">
        <v>0</v>
      </c>
      <c r="J39" s="200">
        <v>0</v>
      </c>
      <c r="K39" s="200">
        <v>0</v>
      </c>
      <c r="L39" s="200">
        <v>0</v>
      </c>
      <c r="M39" s="200">
        <v>0</v>
      </c>
      <c r="N39" s="200">
        <v>0</v>
      </c>
      <c r="O39" s="200">
        <v>0</v>
      </c>
      <c r="P39" s="200">
        <v>0</v>
      </c>
      <c r="Q39" s="200">
        <v>0</v>
      </c>
      <c r="R39" s="200">
        <v>0</v>
      </c>
      <c r="S39" s="200">
        <v>0</v>
      </c>
      <c r="T39" s="200">
        <v>0</v>
      </c>
      <c r="U39" s="200">
        <v>0</v>
      </c>
      <c r="V39" s="200">
        <v>0</v>
      </c>
      <c r="W39" s="200">
        <v>0</v>
      </c>
      <c r="X39" s="200">
        <v>0</v>
      </c>
      <c r="Y39" s="200">
        <v>0</v>
      </c>
      <c r="Z39">
        <v>0</v>
      </c>
      <c r="AA39" s="200">
        <v>1.98</v>
      </c>
      <c r="AB39" s="200">
        <v>0</v>
      </c>
      <c r="AC39" s="200">
        <v>0</v>
      </c>
      <c r="AD39" s="200">
        <v>0</v>
      </c>
      <c r="AE39" s="200">
        <v>0</v>
      </c>
      <c r="AF39" s="200">
        <v>0</v>
      </c>
      <c r="AG39" s="200">
        <v>0</v>
      </c>
      <c r="AH39" s="200">
        <v>0</v>
      </c>
      <c r="AI39" s="200">
        <v>23</v>
      </c>
      <c r="AJ39" s="200">
        <v>0</v>
      </c>
      <c r="AK39" s="200">
        <v>0</v>
      </c>
      <c r="AL39" s="200">
        <v>0</v>
      </c>
      <c r="AM39" s="200">
        <v>22.4</v>
      </c>
      <c r="AN39" s="200">
        <v>0</v>
      </c>
      <c r="AO39">
        <v>0</v>
      </c>
      <c r="AP39" s="200">
        <v>0</v>
      </c>
      <c r="AQ39" s="200">
        <v>0</v>
      </c>
      <c r="AR39" s="200">
        <v>0</v>
      </c>
      <c r="AS39" s="200">
        <v>0</v>
      </c>
      <c r="AT39">
        <v>0</v>
      </c>
      <c r="AU39">
        <v>0</v>
      </c>
      <c r="AV39" s="200">
        <v>0</v>
      </c>
      <c r="AW39" s="200">
        <v>0</v>
      </c>
      <c r="AX39" s="200">
        <v>0</v>
      </c>
      <c r="AY39" s="200">
        <v>0</v>
      </c>
      <c r="AZ39" s="200">
        <v>0</v>
      </c>
      <c r="BA39" s="200">
        <v>0</v>
      </c>
      <c r="BB39" s="200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0">
        <v>0</v>
      </c>
      <c r="C40" s="200">
        <v>0</v>
      </c>
      <c r="D40" s="200">
        <v>0</v>
      </c>
      <c r="E40" s="200">
        <v>0</v>
      </c>
      <c r="F40" s="200">
        <v>0</v>
      </c>
      <c r="G40" s="200">
        <v>0</v>
      </c>
      <c r="H40" s="200">
        <v>0</v>
      </c>
      <c r="I40" s="200">
        <v>0</v>
      </c>
      <c r="J40" s="200">
        <v>0</v>
      </c>
      <c r="K40" s="200">
        <v>0</v>
      </c>
      <c r="L40" s="200">
        <v>0</v>
      </c>
      <c r="M40" s="200">
        <v>0</v>
      </c>
      <c r="N40" s="200">
        <v>0</v>
      </c>
      <c r="O40" s="200">
        <v>0</v>
      </c>
      <c r="P40" s="200">
        <v>0</v>
      </c>
      <c r="Q40" s="200">
        <v>0</v>
      </c>
      <c r="R40" s="200">
        <v>0</v>
      </c>
      <c r="S40" s="200">
        <v>0</v>
      </c>
      <c r="T40" s="200">
        <v>0</v>
      </c>
      <c r="U40" s="200">
        <v>0</v>
      </c>
      <c r="V40" s="200">
        <v>0</v>
      </c>
      <c r="W40" s="200">
        <v>0</v>
      </c>
      <c r="X40" s="200">
        <v>0</v>
      </c>
      <c r="Y40" s="200">
        <v>0</v>
      </c>
      <c r="Z40">
        <v>0</v>
      </c>
      <c r="AA40" s="200">
        <v>1.98</v>
      </c>
      <c r="AB40" s="200">
        <v>0</v>
      </c>
      <c r="AC40" s="200">
        <v>0</v>
      </c>
      <c r="AD40" s="200">
        <v>0</v>
      </c>
      <c r="AE40" s="200">
        <v>0</v>
      </c>
      <c r="AF40" s="200">
        <v>0</v>
      </c>
      <c r="AG40" s="200">
        <v>0</v>
      </c>
      <c r="AH40" s="200">
        <v>0</v>
      </c>
      <c r="AI40" s="200">
        <v>23</v>
      </c>
      <c r="AJ40" s="200">
        <v>0</v>
      </c>
      <c r="AK40" s="200">
        <v>0</v>
      </c>
      <c r="AL40" s="200">
        <v>0</v>
      </c>
      <c r="AM40" s="200">
        <v>22.4</v>
      </c>
      <c r="AN40" s="200">
        <v>0</v>
      </c>
      <c r="AO40">
        <v>0</v>
      </c>
      <c r="AP40" s="200">
        <v>0</v>
      </c>
      <c r="AQ40" s="200">
        <v>0</v>
      </c>
      <c r="AR40" s="200">
        <v>0</v>
      </c>
      <c r="AS40" s="200">
        <v>0</v>
      </c>
      <c r="AT40">
        <v>0</v>
      </c>
      <c r="AU40">
        <v>0</v>
      </c>
      <c r="AV40" s="200">
        <v>0</v>
      </c>
      <c r="AW40" s="200">
        <v>0</v>
      </c>
      <c r="AX40" s="200">
        <v>0</v>
      </c>
      <c r="AY40" s="200">
        <v>0</v>
      </c>
      <c r="AZ40" s="200">
        <v>0</v>
      </c>
      <c r="BA40" s="200">
        <v>0</v>
      </c>
      <c r="BB40" s="20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0">
        <v>0</v>
      </c>
      <c r="C41" s="200">
        <v>0</v>
      </c>
      <c r="D41" s="200">
        <v>0</v>
      </c>
      <c r="E41" s="200">
        <v>0</v>
      </c>
      <c r="F41" s="200">
        <v>0</v>
      </c>
      <c r="G41" s="200">
        <v>0</v>
      </c>
      <c r="H41" s="200">
        <v>0</v>
      </c>
      <c r="I41" s="200">
        <v>0</v>
      </c>
      <c r="J41" s="200">
        <v>0</v>
      </c>
      <c r="K41" s="200">
        <v>0</v>
      </c>
      <c r="L41" s="200">
        <v>0</v>
      </c>
      <c r="M41" s="200">
        <v>0</v>
      </c>
      <c r="N41" s="200">
        <v>0</v>
      </c>
      <c r="O41" s="200">
        <v>0</v>
      </c>
      <c r="P41" s="200">
        <v>0</v>
      </c>
      <c r="Q41" s="200">
        <v>0</v>
      </c>
      <c r="R41" s="200">
        <v>0</v>
      </c>
      <c r="S41" s="200">
        <v>0</v>
      </c>
      <c r="T41" s="200">
        <v>0</v>
      </c>
      <c r="U41" s="200">
        <v>0</v>
      </c>
      <c r="V41" s="200">
        <v>0</v>
      </c>
      <c r="W41" s="200">
        <v>0</v>
      </c>
      <c r="X41" s="200">
        <v>0</v>
      </c>
      <c r="Y41" s="200">
        <v>0</v>
      </c>
      <c r="Z41">
        <v>0</v>
      </c>
      <c r="AA41" s="200">
        <v>1.98</v>
      </c>
      <c r="AB41" s="200">
        <v>0</v>
      </c>
      <c r="AC41" s="200">
        <v>0</v>
      </c>
      <c r="AD41" s="200">
        <v>0</v>
      </c>
      <c r="AE41" s="200">
        <v>0</v>
      </c>
      <c r="AF41" s="200">
        <v>0</v>
      </c>
      <c r="AG41" s="200">
        <v>0</v>
      </c>
      <c r="AH41" s="200">
        <v>0</v>
      </c>
      <c r="AI41" s="200">
        <v>23</v>
      </c>
      <c r="AJ41" s="200">
        <v>0</v>
      </c>
      <c r="AK41" s="200">
        <v>0</v>
      </c>
      <c r="AL41" s="200">
        <v>0</v>
      </c>
      <c r="AM41" s="200">
        <v>27</v>
      </c>
      <c r="AN41" s="200">
        <v>0</v>
      </c>
      <c r="AO41">
        <v>0</v>
      </c>
      <c r="AP41" s="200">
        <v>0</v>
      </c>
      <c r="AQ41" s="200">
        <v>0</v>
      </c>
      <c r="AR41" s="200">
        <v>0</v>
      </c>
      <c r="AS41" s="200">
        <v>0</v>
      </c>
      <c r="AT41">
        <v>0</v>
      </c>
      <c r="AU41">
        <v>0</v>
      </c>
      <c r="AV41" s="200">
        <v>0</v>
      </c>
      <c r="AW41" s="200">
        <v>0</v>
      </c>
      <c r="AX41" s="200">
        <v>0</v>
      </c>
      <c r="AY41" s="200">
        <v>0</v>
      </c>
      <c r="AZ41" s="200">
        <v>0</v>
      </c>
      <c r="BA41" s="200">
        <v>0</v>
      </c>
      <c r="BB41" s="200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0">
        <v>0</v>
      </c>
      <c r="C42" s="200">
        <v>0</v>
      </c>
      <c r="D42" s="200">
        <v>0</v>
      </c>
      <c r="E42" s="200">
        <v>0</v>
      </c>
      <c r="F42" s="200">
        <v>0</v>
      </c>
      <c r="G42" s="200">
        <v>0</v>
      </c>
      <c r="H42" s="200">
        <v>0</v>
      </c>
      <c r="I42" s="200">
        <v>0</v>
      </c>
      <c r="J42" s="200">
        <v>0</v>
      </c>
      <c r="K42" s="200">
        <v>0</v>
      </c>
      <c r="L42" s="200">
        <v>0</v>
      </c>
      <c r="M42" s="200">
        <v>0</v>
      </c>
      <c r="N42" s="200">
        <v>0</v>
      </c>
      <c r="O42" s="200">
        <v>0</v>
      </c>
      <c r="P42" s="200">
        <v>0</v>
      </c>
      <c r="Q42" s="200">
        <v>0</v>
      </c>
      <c r="R42" s="200">
        <v>0</v>
      </c>
      <c r="S42" s="200">
        <v>0</v>
      </c>
      <c r="T42" s="200">
        <v>0</v>
      </c>
      <c r="U42" s="200">
        <v>0</v>
      </c>
      <c r="V42" s="200">
        <v>0</v>
      </c>
      <c r="W42" s="200">
        <v>0</v>
      </c>
      <c r="X42" s="200">
        <v>0</v>
      </c>
      <c r="Y42" s="200">
        <v>0</v>
      </c>
      <c r="Z42">
        <v>0</v>
      </c>
      <c r="AA42" s="200">
        <v>1.98</v>
      </c>
      <c r="AB42" s="200">
        <v>0</v>
      </c>
      <c r="AC42" s="200">
        <v>0</v>
      </c>
      <c r="AD42" s="200">
        <v>0</v>
      </c>
      <c r="AE42" s="200">
        <v>0</v>
      </c>
      <c r="AF42" s="200">
        <v>0</v>
      </c>
      <c r="AG42" s="200">
        <v>0</v>
      </c>
      <c r="AH42" s="200">
        <v>0</v>
      </c>
      <c r="AI42" s="200">
        <v>23</v>
      </c>
      <c r="AJ42" s="200">
        <v>0</v>
      </c>
      <c r="AK42" s="200">
        <v>0</v>
      </c>
      <c r="AL42" s="200">
        <v>0</v>
      </c>
      <c r="AM42" s="200">
        <v>27</v>
      </c>
      <c r="AN42" s="200">
        <v>0</v>
      </c>
      <c r="AO42">
        <v>0</v>
      </c>
      <c r="AP42" s="200">
        <v>0</v>
      </c>
      <c r="AQ42" s="200">
        <v>0</v>
      </c>
      <c r="AR42" s="200">
        <v>0</v>
      </c>
      <c r="AS42" s="200">
        <v>0</v>
      </c>
      <c r="AT42">
        <v>0</v>
      </c>
      <c r="AU42">
        <v>0</v>
      </c>
      <c r="AV42" s="200">
        <v>0</v>
      </c>
      <c r="AW42" s="200">
        <v>0</v>
      </c>
      <c r="AX42" s="200">
        <v>0</v>
      </c>
      <c r="AY42" s="200">
        <v>0</v>
      </c>
      <c r="AZ42" s="200">
        <v>0</v>
      </c>
      <c r="BA42" s="200">
        <v>0</v>
      </c>
      <c r="BB42" s="200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0">
        <v>0</v>
      </c>
      <c r="C43" s="200">
        <v>0</v>
      </c>
      <c r="D43" s="200">
        <v>0</v>
      </c>
      <c r="E43" s="200">
        <v>0</v>
      </c>
      <c r="F43" s="200">
        <v>0</v>
      </c>
      <c r="G43" s="200">
        <v>0</v>
      </c>
      <c r="H43" s="200">
        <v>0</v>
      </c>
      <c r="I43" s="200">
        <v>0</v>
      </c>
      <c r="J43" s="200">
        <v>0</v>
      </c>
      <c r="K43" s="200">
        <v>0</v>
      </c>
      <c r="L43" s="200">
        <v>0</v>
      </c>
      <c r="M43" s="200">
        <v>0</v>
      </c>
      <c r="N43" s="200">
        <v>0</v>
      </c>
      <c r="O43" s="200">
        <v>0</v>
      </c>
      <c r="P43" s="200">
        <v>0</v>
      </c>
      <c r="Q43" s="200">
        <v>0</v>
      </c>
      <c r="R43" s="200">
        <v>0</v>
      </c>
      <c r="S43" s="200">
        <v>0</v>
      </c>
      <c r="T43" s="200">
        <v>0</v>
      </c>
      <c r="U43" s="200">
        <v>0</v>
      </c>
      <c r="V43" s="200">
        <v>0</v>
      </c>
      <c r="W43" s="200">
        <v>0</v>
      </c>
      <c r="X43" s="200">
        <v>0</v>
      </c>
      <c r="Y43" s="200">
        <v>0</v>
      </c>
      <c r="Z43">
        <v>0</v>
      </c>
      <c r="AA43" s="200">
        <v>1.98</v>
      </c>
      <c r="AB43" s="200">
        <v>0</v>
      </c>
      <c r="AC43" s="200">
        <v>0</v>
      </c>
      <c r="AD43" s="200">
        <v>0</v>
      </c>
      <c r="AE43" s="200">
        <v>0</v>
      </c>
      <c r="AF43" s="200">
        <v>0</v>
      </c>
      <c r="AG43" s="200">
        <v>0</v>
      </c>
      <c r="AH43" s="200">
        <v>0</v>
      </c>
      <c r="AI43" s="200">
        <v>23</v>
      </c>
      <c r="AJ43" s="200">
        <v>0</v>
      </c>
      <c r="AK43" s="200">
        <v>0</v>
      </c>
      <c r="AL43" s="200">
        <v>0</v>
      </c>
      <c r="AM43" s="200">
        <v>22.4</v>
      </c>
      <c r="AN43" s="200">
        <v>0</v>
      </c>
      <c r="AO43">
        <v>0</v>
      </c>
      <c r="AP43" s="200">
        <v>0</v>
      </c>
      <c r="AQ43" s="200">
        <v>0</v>
      </c>
      <c r="AR43" s="200">
        <v>0</v>
      </c>
      <c r="AS43" s="200">
        <v>0</v>
      </c>
      <c r="AT43">
        <v>0</v>
      </c>
      <c r="AU43">
        <v>0</v>
      </c>
      <c r="AV43" s="200">
        <v>0</v>
      </c>
      <c r="AW43" s="200">
        <v>0</v>
      </c>
      <c r="AX43" s="200">
        <v>0</v>
      </c>
      <c r="AY43" s="200">
        <v>0</v>
      </c>
      <c r="AZ43" s="200">
        <v>0</v>
      </c>
      <c r="BA43" s="200">
        <v>0</v>
      </c>
      <c r="BB43" s="200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0">
        <v>0</v>
      </c>
      <c r="C44" s="200">
        <v>0</v>
      </c>
      <c r="D44" s="200">
        <v>0</v>
      </c>
      <c r="E44" s="200">
        <v>0</v>
      </c>
      <c r="F44" s="200">
        <v>0</v>
      </c>
      <c r="G44" s="200">
        <v>0</v>
      </c>
      <c r="H44" s="200">
        <v>0</v>
      </c>
      <c r="I44" s="200">
        <v>0</v>
      </c>
      <c r="J44" s="200">
        <v>0</v>
      </c>
      <c r="K44" s="200">
        <v>0</v>
      </c>
      <c r="L44" s="200">
        <v>0</v>
      </c>
      <c r="M44" s="200">
        <v>0</v>
      </c>
      <c r="N44" s="200">
        <v>0</v>
      </c>
      <c r="O44" s="200">
        <v>0</v>
      </c>
      <c r="P44" s="200">
        <v>0</v>
      </c>
      <c r="Q44" s="200">
        <v>0</v>
      </c>
      <c r="R44" s="200">
        <v>0</v>
      </c>
      <c r="S44" s="200">
        <v>0</v>
      </c>
      <c r="T44" s="200">
        <v>0</v>
      </c>
      <c r="U44" s="200">
        <v>0</v>
      </c>
      <c r="V44" s="200">
        <v>0</v>
      </c>
      <c r="W44" s="200">
        <v>0</v>
      </c>
      <c r="X44" s="200">
        <v>0</v>
      </c>
      <c r="Y44" s="200">
        <v>0</v>
      </c>
      <c r="Z44">
        <v>0</v>
      </c>
      <c r="AA44" s="200">
        <v>1.98</v>
      </c>
      <c r="AB44" s="200">
        <v>0</v>
      </c>
      <c r="AC44" s="200">
        <v>0</v>
      </c>
      <c r="AD44" s="200">
        <v>0</v>
      </c>
      <c r="AE44" s="200">
        <v>0</v>
      </c>
      <c r="AF44" s="200">
        <v>0</v>
      </c>
      <c r="AG44" s="200">
        <v>0</v>
      </c>
      <c r="AH44" s="200">
        <v>0</v>
      </c>
      <c r="AI44" s="200">
        <v>23</v>
      </c>
      <c r="AJ44" s="200">
        <v>0</v>
      </c>
      <c r="AK44" s="200">
        <v>0</v>
      </c>
      <c r="AL44" s="200">
        <v>0</v>
      </c>
      <c r="AM44" s="200">
        <v>22.4</v>
      </c>
      <c r="AN44" s="200">
        <v>0</v>
      </c>
      <c r="AO44">
        <v>0</v>
      </c>
      <c r="AP44" s="200">
        <v>0</v>
      </c>
      <c r="AQ44" s="200">
        <v>0</v>
      </c>
      <c r="AR44" s="200">
        <v>0</v>
      </c>
      <c r="AS44" s="200">
        <v>0</v>
      </c>
      <c r="AT44">
        <v>0</v>
      </c>
      <c r="AU44">
        <v>0</v>
      </c>
      <c r="AV44" s="200">
        <v>0</v>
      </c>
      <c r="AW44" s="200">
        <v>0</v>
      </c>
      <c r="AX44" s="200">
        <v>0</v>
      </c>
      <c r="AY44" s="200">
        <v>0</v>
      </c>
      <c r="AZ44" s="200">
        <v>0</v>
      </c>
      <c r="BA44" s="200">
        <v>0</v>
      </c>
      <c r="BB44" s="200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0">
        <v>0</v>
      </c>
      <c r="C45" s="200">
        <v>0</v>
      </c>
      <c r="D45" s="200">
        <v>0</v>
      </c>
      <c r="E45" s="200">
        <v>0</v>
      </c>
      <c r="F45" s="200">
        <v>0</v>
      </c>
      <c r="G45" s="200">
        <v>0</v>
      </c>
      <c r="H45" s="200">
        <v>0</v>
      </c>
      <c r="I45" s="200">
        <v>0</v>
      </c>
      <c r="J45" s="200">
        <v>0</v>
      </c>
      <c r="K45" s="200">
        <v>0</v>
      </c>
      <c r="L45" s="200">
        <v>0</v>
      </c>
      <c r="M45" s="200">
        <v>0</v>
      </c>
      <c r="N45" s="200">
        <v>0</v>
      </c>
      <c r="O45" s="200">
        <v>0</v>
      </c>
      <c r="P45" s="200">
        <v>0</v>
      </c>
      <c r="Q45" s="200">
        <v>0</v>
      </c>
      <c r="R45" s="200">
        <v>0</v>
      </c>
      <c r="S45" s="200">
        <v>0</v>
      </c>
      <c r="T45" s="200">
        <v>0</v>
      </c>
      <c r="U45" s="200">
        <v>0</v>
      </c>
      <c r="V45" s="200">
        <v>0</v>
      </c>
      <c r="W45" s="200">
        <v>0</v>
      </c>
      <c r="X45" s="200">
        <v>0</v>
      </c>
      <c r="Y45" s="200">
        <v>0</v>
      </c>
      <c r="Z45">
        <v>0</v>
      </c>
      <c r="AA45" s="200">
        <v>1.98</v>
      </c>
      <c r="AB45" s="200">
        <v>0</v>
      </c>
      <c r="AC45" s="200">
        <v>0</v>
      </c>
      <c r="AD45" s="200">
        <v>0</v>
      </c>
      <c r="AE45" s="200">
        <v>0</v>
      </c>
      <c r="AF45" s="200">
        <v>0</v>
      </c>
      <c r="AG45" s="200">
        <v>0</v>
      </c>
      <c r="AH45" s="200">
        <v>0</v>
      </c>
      <c r="AI45" s="200">
        <v>23</v>
      </c>
      <c r="AJ45" s="200">
        <v>0</v>
      </c>
      <c r="AK45" s="200">
        <v>0</v>
      </c>
      <c r="AL45" s="200">
        <v>0</v>
      </c>
      <c r="AM45" s="200">
        <v>27</v>
      </c>
      <c r="AN45" s="200">
        <v>0</v>
      </c>
      <c r="AO45">
        <v>0</v>
      </c>
      <c r="AP45" s="200">
        <v>0</v>
      </c>
      <c r="AQ45" s="200">
        <v>0</v>
      </c>
      <c r="AR45" s="200">
        <v>0</v>
      </c>
      <c r="AS45" s="200">
        <v>0</v>
      </c>
      <c r="AT45">
        <v>0</v>
      </c>
      <c r="AU45">
        <v>0</v>
      </c>
      <c r="AV45" s="200">
        <v>0</v>
      </c>
      <c r="AW45" s="200">
        <v>0</v>
      </c>
      <c r="AX45" s="200">
        <v>0</v>
      </c>
      <c r="AY45" s="200">
        <v>0</v>
      </c>
      <c r="AZ45" s="200">
        <v>0</v>
      </c>
      <c r="BA45" s="200">
        <v>0</v>
      </c>
      <c r="BB45" s="200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0">
        <v>0</v>
      </c>
      <c r="C46" s="200">
        <v>0</v>
      </c>
      <c r="D46" s="200">
        <v>0</v>
      </c>
      <c r="E46" s="200">
        <v>0</v>
      </c>
      <c r="F46" s="200">
        <v>0</v>
      </c>
      <c r="G46" s="200">
        <v>0</v>
      </c>
      <c r="H46" s="200">
        <v>0</v>
      </c>
      <c r="I46" s="200">
        <v>0</v>
      </c>
      <c r="J46" s="200">
        <v>0</v>
      </c>
      <c r="K46" s="200">
        <v>0</v>
      </c>
      <c r="L46" s="200">
        <v>0</v>
      </c>
      <c r="M46" s="200">
        <v>0</v>
      </c>
      <c r="N46" s="200">
        <v>0</v>
      </c>
      <c r="O46" s="200">
        <v>0</v>
      </c>
      <c r="P46" s="200">
        <v>0</v>
      </c>
      <c r="Q46" s="200">
        <v>0</v>
      </c>
      <c r="R46" s="200">
        <v>0</v>
      </c>
      <c r="S46" s="200">
        <v>0</v>
      </c>
      <c r="T46" s="200">
        <v>0</v>
      </c>
      <c r="U46" s="200">
        <v>0</v>
      </c>
      <c r="V46" s="200">
        <v>0</v>
      </c>
      <c r="W46" s="200">
        <v>0</v>
      </c>
      <c r="X46" s="200">
        <v>0</v>
      </c>
      <c r="Y46" s="200">
        <v>0</v>
      </c>
      <c r="Z46">
        <v>0</v>
      </c>
      <c r="AA46" s="200">
        <v>1.98</v>
      </c>
      <c r="AB46" s="200">
        <v>0</v>
      </c>
      <c r="AC46" s="200">
        <v>0</v>
      </c>
      <c r="AD46" s="200">
        <v>0</v>
      </c>
      <c r="AE46" s="200">
        <v>0</v>
      </c>
      <c r="AF46" s="200">
        <v>0</v>
      </c>
      <c r="AG46" s="200">
        <v>0</v>
      </c>
      <c r="AH46" s="200">
        <v>0</v>
      </c>
      <c r="AI46" s="200">
        <v>23</v>
      </c>
      <c r="AJ46" s="200">
        <v>0</v>
      </c>
      <c r="AK46" s="200">
        <v>0</v>
      </c>
      <c r="AL46" s="200">
        <v>0</v>
      </c>
      <c r="AM46" s="200">
        <v>27</v>
      </c>
      <c r="AN46" s="200">
        <v>0</v>
      </c>
      <c r="AO46">
        <v>0</v>
      </c>
      <c r="AP46" s="200">
        <v>0</v>
      </c>
      <c r="AQ46" s="200">
        <v>0</v>
      </c>
      <c r="AR46" s="200">
        <v>0</v>
      </c>
      <c r="AS46" s="200">
        <v>0</v>
      </c>
      <c r="AT46">
        <v>0</v>
      </c>
      <c r="AU46">
        <v>0</v>
      </c>
      <c r="AV46" s="200">
        <v>0</v>
      </c>
      <c r="AW46" s="200">
        <v>0</v>
      </c>
      <c r="AX46" s="200">
        <v>0</v>
      </c>
      <c r="AY46" s="200">
        <v>0</v>
      </c>
      <c r="AZ46" s="200">
        <v>0</v>
      </c>
      <c r="BA46" s="200">
        <v>0</v>
      </c>
      <c r="BB46" s="200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0">
        <v>0</v>
      </c>
      <c r="C47" s="200">
        <v>0</v>
      </c>
      <c r="D47" s="200">
        <v>0</v>
      </c>
      <c r="E47" s="200">
        <v>0</v>
      </c>
      <c r="F47" s="200">
        <v>0</v>
      </c>
      <c r="G47" s="200">
        <v>0</v>
      </c>
      <c r="H47" s="200">
        <v>0</v>
      </c>
      <c r="I47" s="200">
        <v>0</v>
      </c>
      <c r="J47" s="200">
        <v>0</v>
      </c>
      <c r="K47" s="200">
        <v>0</v>
      </c>
      <c r="L47" s="200">
        <v>0</v>
      </c>
      <c r="M47" s="200">
        <v>0</v>
      </c>
      <c r="N47" s="200">
        <v>0</v>
      </c>
      <c r="O47" s="200">
        <v>0</v>
      </c>
      <c r="P47" s="200">
        <v>0</v>
      </c>
      <c r="Q47" s="200">
        <v>0</v>
      </c>
      <c r="R47" s="200">
        <v>0</v>
      </c>
      <c r="S47" s="200">
        <v>0</v>
      </c>
      <c r="T47" s="200">
        <v>0</v>
      </c>
      <c r="U47" s="200">
        <v>0</v>
      </c>
      <c r="V47" s="200">
        <v>0</v>
      </c>
      <c r="W47" s="200">
        <v>0</v>
      </c>
      <c r="X47" s="200">
        <v>0</v>
      </c>
      <c r="Y47" s="200">
        <v>0</v>
      </c>
      <c r="Z47">
        <v>0</v>
      </c>
      <c r="AA47" s="200">
        <v>1.98</v>
      </c>
      <c r="AB47" s="200">
        <v>0</v>
      </c>
      <c r="AC47" s="200">
        <v>0</v>
      </c>
      <c r="AD47" s="200">
        <v>0</v>
      </c>
      <c r="AE47" s="200">
        <v>0</v>
      </c>
      <c r="AF47" s="200">
        <v>0</v>
      </c>
      <c r="AG47" s="200">
        <v>0</v>
      </c>
      <c r="AH47" s="200">
        <v>0</v>
      </c>
      <c r="AI47" s="200">
        <v>23</v>
      </c>
      <c r="AJ47" s="200">
        <v>0</v>
      </c>
      <c r="AK47" s="200">
        <v>0</v>
      </c>
      <c r="AL47" s="200">
        <v>0</v>
      </c>
      <c r="AM47" s="200">
        <v>27</v>
      </c>
      <c r="AN47" s="200">
        <v>0</v>
      </c>
      <c r="AO47">
        <v>0</v>
      </c>
      <c r="AP47" s="200">
        <v>0</v>
      </c>
      <c r="AQ47" s="200">
        <v>0</v>
      </c>
      <c r="AR47" s="200">
        <v>0</v>
      </c>
      <c r="AS47" s="200">
        <v>0</v>
      </c>
      <c r="AT47">
        <v>0</v>
      </c>
      <c r="AU47">
        <v>0</v>
      </c>
      <c r="AV47" s="200">
        <v>0</v>
      </c>
      <c r="AW47" s="200">
        <v>0</v>
      </c>
      <c r="AX47" s="200">
        <v>0</v>
      </c>
      <c r="AY47" s="200">
        <v>0</v>
      </c>
      <c r="AZ47" s="200">
        <v>0</v>
      </c>
      <c r="BA47" s="200">
        <v>0</v>
      </c>
      <c r="BB47" s="200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0">
        <v>0</v>
      </c>
      <c r="C48" s="200">
        <v>0</v>
      </c>
      <c r="D48" s="200">
        <v>0</v>
      </c>
      <c r="E48" s="200">
        <v>0</v>
      </c>
      <c r="F48" s="200">
        <v>0</v>
      </c>
      <c r="G48" s="200">
        <v>0</v>
      </c>
      <c r="H48" s="200">
        <v>0</v>
      </c>
      <c r="I48" s="200">
        <v>0</v>
      </c>
      <c r="J48" s="200">
        <v>0</v>
      </c>
      <c r="K48" s="200">
        <v>0</v>
      </c>
      <c r="L48" s="200">
        <v>0</v>
      </c>
      <c r="M48" s="200">
        <v>0</v>
      </c>
      <c r="N48" s="200">
        <v>0</v>
      </c>
      <c r="O48" s="200">
        <v>0</v>
      </c>
      <c r="P48" s="200">
        <v>0</v>
      </c>
      <c r="Q48" s="200">
        <v>0</v>
      </c>
      <c r="R48" s="200">
        <v>0</v>
      </c>
      <c r="S48" s="200">
        <v>0</v>
      </c>
      <c r="T48" s="200">
        <v>0</v>
      </c>
      <c r="U48" s="200">
        <v>0</v>
      </c>
      <c r="V48" s="200">
        <v>0</v>
      </c>
      <c r="W48" s="200">
        <v>0</v>
      </c>
      <c r="X48" s="200">
        <v>0</v>
      </c>
      <c r="Y48" s="200">
        <v>0</v>
      </c>
      <c r="Z48">
        <v>0</v>
      </c>
      <c r="AA48" s="200">
        <v>1.98</v>
      </c>
      <c r="AB48" s="200">
        <v>0</v>
      </c>
      <c r="AC48" s="200">
        <v>0</v>
      </c>
      <c r="AD48" s="200">
        <v>0</v>
      </c>
      <c r="AE48" s="200">
        <v>0</v>
      </c>
      <c r="AF48" s="200">
        <v>0</v>
      </c>
      <c r="AG48" s="200">
        <v>0</v>
      </c>
      <c r="AH48" s="200">
        <v>0</v>
      </c>
      <c r="AI48" s="200">
        <v>23</v>
      </c>
      <c r="AJ48" s="200">
        <v>0</v>
      </c>
      <c r="AK48" s="200">
        <v>0</v>
      </c>
      <c r="AL48" s="200">
        <v>0</v>
      </c>
      <c r="AM48" s="200">
        <v>27</v>
      </c>
      <c r="AN48" s="200">
        <v>0</v>
      </c>
      <c r="AO48">
        <v>0</v>
      </c>
      <c r="AP48" s="200">
        <v>0</v>
      </c>
      <c r="AQ48" s="200">
        <v>0</v>
      </c>
      <c r="AR48" s="200">
        <v>0</v>
      </c>
      <c r="AS48" s="200">
        <v>0</v>
      </c>
      <c r="AT48">
        <v>0</v>
      </c>
      <c r="AU48">
        <v>0</v>
      </c>
      <c r="AV48" s="200">
        <v>0</v>
      </c>
      <c r="AW48" s="200">
        <v>0</v>
      </c>
      <c r="AX48" s="200">
        <v>0</v>
      </c>
      <c r="AY48" s="200">
        <v>0</v>
      </c>
      <c r="AZ48" s="200">
        <v>0</v>
      </c>
      <c r="BA48" s="200">
        <v>0</v>
      </c>
      <c r="BB48" s="200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0">
        <v>0</v>
      </c>
      <c r="C49" s="200">
        <v>0</v>
      </c>
      <c r="D49" s="200">
        <v>0</v>
      </c>
      <c r="E49" s="200">
        <v>0</v>
      </c>
      <c r="F49" s="200">
        <v>0</v>
      </c>
      <c r="G49" s="200">
        <v>0</v>
      </c>
      <c r="H49" s="200">
        <v>0</v>
      </c>
      <c r="I49" s="200">
        <v>0</v>
      </c>
      <c r="J49" s="200">
        <v>0</v>
      </c>
      <c r="K49" s="200">
        <v>0</v>
      </c>
      <c r="L49" s="200">
        <v>0</v>
      </c>
      <c r="M49" s="200">
        <v>0</v>
      </c>
      <c r="N49" s="200">
        <v>0</v>
      </c>
      <c r="O49" s="200">
        <v>0</v>
      </c>
      <c r="P49" s="200">
        <v>0</v>
      </c>
      <c r="Q49" s="200">
        <v>0</v>
      </c>
      <c r="R49" s="200">
        <v>0</v>
      </c>
      <c r="S49" s="200">
        <v>0</v>
      </c>
      <c r="T49" s="200">
        <v>0</v>
      </c>
      <c r="U49" s="200">
        <v>0</v>
      </c>
      <c r="V49" s="200">
        <v>0</v>
      </c>
      <c r="W49" s="200">
        <v>0</v>
      </c>
      <c r="X49" s="200">
        <v>0</v>
      </c>
      <c r="Y49" s="200">
        <v>0</v>
      </c>
      <c r="Z49">
        <v>0</v>
      </c>
      <c r="AA49" s="200">
        <v>1.98</v>
      </c>
      <c r="AB49" s="200">
        <v>0</v>
      </c>
      <c r="AC49" s="200">
        <v>0</v>
      </c>
      <c r="AD49" s="200">
        <v>0</v>
      </c>
      <c r="AE49" s="200">
        <v>0</v>
      </c>
      <c r="AF49" s="200">
        <v>0</v>
      </c>
      <c r="AG49" s="200">
        <v>0</v>
      </c>
      <c r="AH49" s="200">
        <v>0</v>
      </c>
      <c r="AI49" s="200">
        <v>23</v>
      </c>
      <c r="AJ49" s="200">
        <v>0</v>
      </c>
      <c r="AK49" s="200">
        <v>0</v>
      </c>
      <c r="AL49" s="200">
        <v>0</v>
      </c>
      <c r="AM49" s="200">
        <v>27</v>
      </c>
      <c r="AN49" s="200">
        <v>0</v>
      </c>
      <c r="AO49">
        <v>0</v>
      </c>
      <c r="AP49" s="200">
        <v>0</v>
      </c>
      <c r="AQ49" s="200">
        <v>0</v>
      </c>
      <c r="AR49" s="200">
        <v>0</v>
      </c>
      <c r="AS49" s="200">
        <v>0</v>
      </c>
      <c r="AT49">
        <v>0</v>
      </c>
      <c r="AU49">
        <v>0</v>
      </c>
      <c r="AV49" s="200">
        <v>0</v>
      </c>
      <c r="AW49" s="200">
        <v>0</v>
      </c>
      <c r="AX49" s="200">
        <v>0</v>
      </c>
      <c r="AY49" s="200">
        <v>0</v>
      </c>
      <c r="AZ49" s="200">
        <v>0</v>
      </c>
      <c r="BA49" s="200">
        <v>0</v>
      </c>
      <c r="BB49" s="200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0">
        <v>0</v>
      </c>
      <c r="C50" s="200">
        <v>0</v>
      </c>
      <c r="D50" s="200">
        <v>0</v>
      </c>
      <c r="E50" s="200">
        <v>0</v>
      </c>
      <c r="F50" s="200">
        <v>0</v>
      </c>
      <c r="G50" s="200">
        <v>0</v>
      </c>
      <c r="H50" s="200">
        <v>0</v>
      </c>
      <c r="I50" s="200">
        <v>0</v>
      </c>
      <c r="J50" s="200">
        <v>0</v>
      </c>
      <c r="K50" s="200">
        <v>0</v>
      </c>
      <c r="L50" s="200">
        <v>0</v>
      </c>
      <c r="M50" s="200">
        <v>0</v>
      </c>
      <c r="N50" s="200">
        <v>0</v>
      </c>
      <c r="O50" s="200">
        <v>0</v>
      </c>
      <c r="P50" s="200">
        <v>0</v>
      </c>
      <c r="Q50" s="200">
        <v>0</v>
      </c>
      <c r="R50" s="200">
        <v>0</v>
      </c>
      <c r="S50" s="200">
        <v>0</v>
      </c>
      <c r="T50" s="200">
        <v>0</v>
      </c>
      <c r="U50" s="200">
        <v>0</v>
      </c>
      <c r="V50" s="200">
        <v>0</v>
      </c>
      <c r="W50" s="200">
        <v>0</v>
      </c>
      <c r="X50" s="200">
        <v>0</v>
      </c>
      <c r="Y50" s="200">
        <v>0</v>
      </c>
      <c r="Z50">
        <v>0</v>
      </c>
      <c r="AA50" s="200">
        <v>1.98</v>
      </c>
      <c r="AB50" s="200">
        <v>0</v>
      </c>
      <c r="AC50" s="200">
        <v>0</v>
      </c>
      <c r="AD50" s="200">
        <v>0</v>
      </c>
      <c r="AE50" s="200">
        <v>0</v>
      </c>
      <c r="AF50" s="200">
        <v>0</v>
      </c>
      <c r="AG50" s="200">
        <v>0</v>
      </c>
      <c r="AH50" s="200">
        <v>0</v>
      </c>
      <c r="AI50" s="200">
        <v>23</v>
      </c>
      <c r="AJ50" s="200">
        <v>0</v>
      </c>
      <c r="AK50" s="200">
        <v>0</v>
      </c>
      <c r="AL50" s="200">
        <v>0</v>
      </c>
      <c r="AM50" s="200">
        <v>27</v>
      </c>
      <c r="AN50" s="200">
        <v>0</v>
      </c>
      <c r="AO50">
        <v>0</v>
      </c>
      <c r="AP50" s="200">
        <v>0</v>
      </c>
      <c r="AQ50" s="200">
        <v>0</v>
      </c>
      <c r="AR50" s="200">
        <v>0</v>
      </c>
      <c r="AS50" s="200">
        <v>0</v>
      </c>
      <c r="AT50">
        <v>0</v>
      </c>
      <c r="AU50">
        <v>0</v>
      </c>
      <c r="AV50" s="200">
        <v>0</v>
      </c>
      <c r="AW50" s="200">
        <v>0</v>
      </c>
      <c r="AX50" s="200">
        <v>0</v>
      </c>
      <c r="AY50" s="200">
        <v>0</v>
      </c>
      <c r="AZ50" s="200">
        <v>0</v>
      </c>
      <c r="BA50" s="200">
        <v>0</v>
      </c>
      <c r="BB50" s="20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0">
        <v>0</v>
      </c>
      <c r="C51" s="200">
        <v>0</v>
      </c>
      <c r="D51" s="200">
        <v>0</v>
      </c>
      <c r="E51" s="200">
        <v>0</v>
      </c>
      <c r="F51" s="200">
        <v>0</v>
      </c>
      <c r="G51" s="200">
        <v>0</v>
      </c>
      <c r="H51" s="200">
        <v>0</v>
      </c>
      <c r="I51" s="200">
        <v>0</v>
      </c>
      <c r="J51" s="200">
        <v>0</v>
      </c>
      <c r="K51" s="200">
        <v>0</v>
      </c>
      <c r="L51" s="200">
        <v>0</v>
      </c>
      <c r="M51" s="200">
        <v>0</v>
      </c>
      <c r="N51" s="200">
        <v>0</v>
      </c>
      <c r="O51" s="200">
        <v>0</v>
      </c>
      <c r="P51" s="200">
        <v>0</v>
      </c>
      <c r="Q51" s="200">
        <v>0</v>
      </c>
      <c r="R51" s="200">
        <v>0</v>
      </c>
      <c r="S51" s="200">
        <v>0</v>
      </c>
      <c r="T51" s="200">
        <v>0</v>
      </c>
      <c r="U51" s="200">
        <v>0</v>
      </c>
      <c r="V51" s="200">
        <v>0</v>
      </c>
      <c r="W51" s="200">
        <v>0</v>
      </c>
      <c r="X51" s="200">
        <v>0</v>
      </c>
      <c r="Y51" s="200">
        <v>0</v>
      </c>
      <c r="Z51">
        <v>0</v>
      </c>
      <c r="AA51" s="200">
        <v>1.98</v>
      </c>
      <c r="AB51" s="200">
        <v>0</v>
      </c>
      <c r="AC51" s="200">
        <v>0</v>
      </c>
      <c r="AD51" s="200">
        <v>0</v>
      </c>
      <c r="AE51" s="200">
        <v>0</v>
      </c>
      <c r="AF51" s="200">
        <v>0</v>
      </c>
      <c r="AG51" s="200">
        <v>0</v>
      </c>
      <c r="AH51" s="200">
        <v>0</v>
      </c>
      <c r="AI51" s="200">
        <v>23</v>
      </c>
      <c r="AJ51" s="200">
        <v>0</v>
      </c>
      <c r="AK51" s="200">
        <v>0</v>
      </c>
      <c r="AL51" s="200">
        <v>0</v>
      </c>
      <c r="AM51" s="200">
        <v>27</v>
      </c>
      <c r="AN51" s="200">
        <v>0</v>
      </c>
      <c r="AO51">
        <v>0</v>
      </c>
      <c r="AP51" s="200">
        <v>0</v>
      </c>
      <c r="AQ51" s="200">
        <v>0</v>
      </c>
      <c r="AR51" s="200">
        <v>0</v>
      </c>
      <c r="AS51" s="200">
        <v>0</v>
      </c>
      <c r="AT51">
        <v>0</v>
      </c>
      <c r="AU51">
        <v>0</v>
      </c>
      <c r="AV51" s="200">
        <v>0</v>
      </c>
      <c r="AW51" s="200">
        <v>0</v>
      </c>
      <c r="AX51" s="200">
        <v>0</v>
      </c>
      <c r="AY51" s="200">
        <v>0</v>
      </c>
      <c r="AZ51" s="200">
        <v>0</v>
      </c>
      <c r="BA51" s="200">
        <v>0</v>
      </c>
      <c r="BB51" s="200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0">
        <v>0</v>
      </c>
      <c r="C52" s="200">
        <v>0</v>
      </c>
      <c r="D52" s="200">
        <v>0</v>
      </c>
      <c r="E52" s="200">
        <v>0</v>
      </c>
      <c r="F52" s="200">
        <v>0</v>
      </c>
      <c r="G52" s="200">
        <v>0</v>
      </c>
      <c r="H52" s="200">
        <v>0</v>
      </c>
      <c r="I52" s="200">
        <v>0</v>
      </c>
      <c r="J52" s="200">
        <v>0</v>
      </c>
      <c r="K52" s="200">
        <v>0</v>
      </c>
      <c r="L52" s="200">
        <v>0</v>
      </c>
      <c r="M52" s="200">
        <v>0</v>
      </c>
      <c r="N52" s="200">
        <v>0</v>
      </c>
      <c r="O52" s="200">
        <v>0</v>
      </c>
      <c r="P52" s="200">
        <v>0</v>
      </c>
      <c r="Q52" s="200">
        <v>0</v>
      </c>
      <c r="R52" s="200">
        <v>0</v>
      </c>
      <c r="S52" s="200">
        <v>0</v>
      </c>
      <c r="T52" s="200">
        <v>0</v>
      </c>
      <c r="U52" s="200">
        <v>0</v>
      </c>
      <c r="V52" s="200">
        <v>0</v>
      </c>
      <c r="W52" s="200">
        <v>0</v>
      </c>
      <c r="X52" s="200">
        <v>0</v>
      </c>
      <c r="Y52" s="200">
        <v>0</v>
      </c>
      <c r="Z52">
        <v>0</v>
      </c>
      <c r="AA52" s="200">
        <v>1.98</v>
      </c>
      <c r="AB52" s="200">
        <v>0</v>
      </c>
      <c r="AC52" s="200">
        <v>0</v>
      </c>
      <c r="AD52" s="200">
        <v>0</v>
      </c>
      <c r="AE52" s="200">
        <v>0</v>
      </c>
      <c r="AF52" s="200">
        <v>0</v>
      </c>
      <c r="AG52" s="200">
        <v>0</v>
      </c>
      <c r="AH52" s="200">
        <v>0</v>
      </c>
      <c r="AI52" s="200">
        <v>23</v>
      </c>
      <c r="AJ52" s="200">
        <v>0</v>
      </c>
      <c r="AK52" s="200">
        <v>0</v>
      </c>
      <c r="AL52" s="200">
        <v>0</v>
      </c>
      <c r="AM52" s="200">
        <v>27</v>
      </c>
      <c r="AN52" s="200">
        <v>0</v>
      </c>
      <c r="AO52">
        <v>0</v>
      </c>
      <c r="AP52" s="200">
        <v>0</v>
      </c>
      <c r="AQ52" s="200">
        <v>0</v>
      </c>
      <c r="AR52" s="200">
        <v>0</v>
      </c>
      <c r="AS52" s="200">
        <v>0</v>
      </c>
      <c r="AT52">
        <v>0</v>
      </c>
      <c r="AU52">
        <v>0</v>
      </c>
      <c r="AV52" s="200">
        <v>0</v>
      </c>
      <c r="AW52" s="200">
        <v>0</v>
      </c>
      <c r="AX52" s="200">
        <v>0</v>
      </c>
      <c r="AY52" s="200">
        <v>0</v>
      </c>
      <c r="AZ52" s="200">
        <v>0</v>
      </c>
      <c r="BA52" s="200">
        <v>0</v>
      </c>
      <c r="BB52" s="200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0">
        <v>0</v>
      </c>
      <c r="C53" s="200">
        <v>0</v>
      </c>
      <c r="D53" s="200">
        <v>0</v>
      </c>
      <c r="E53" s="200">
        <v>0</v>
      </c>
      <c r="F53" s="200">
        <v>0</v>
      </c>
      <c r="G53" s="200">
        <v>0</v>
      </c>
      <c r="H53" s="200">
        <v>0</v>
      </c>
      <c r="I53" s="200">
        <v>0</v>
      </c>
      <c r="J53" s="200">
        <v>0</v>
      </c>
      <c r="K53" s="200">
        <v>0</v>
      </c>
      <c r="L53" s="200">
        <v>0</v>
      </c>
      <c r="M53" s="200">
        <v>0</v>
      </c>
      <c r="N53" s="200">
        <v>0</v>
      </c>
      <c r="O53" s="200">
        <v>0</v>
      </c>
      <c r="P53" s="200">
        <v>0</v>
      </c>
      <c r="Q53" s="200">
        <v>0</v>
      </c>
      <c r="R53" s="200">
        <v>0</v>
      </c>
      <c r="S53" s="200">
        <v>0</v>
      </c>
      <c r="T53" s="200">
        <v>0</v>
      </c>
      <c r="U53" s="200">
        <v>0</v>
      </c>
      <c r="V53" s="200">
        <v>0</v>
      </c>
      <c r="W53" s="200">
        <v>0</v>
      </c>
      <c r="X53" s="200">
        <v>0</v>
      </c>
      <c r="Y53" s="200">
        <v>0</v>
      </c>
      <c r="Z53">
        <v>0</v>
      </c>
      <c r="AA53" s="200">
        <v>1.98</v>
      </c>
      <c r="AB53" s="200">
        <v>0</v>
      </c>
      <c r="AC53" s="200">
        <v>0</v>
      </c>
      <c r="AD53" s="200">
        <v>0</v>
      </c>
      <c r="AE53" s="200">
        <v>0</v>
      </c>
      <c r="AF53" s="200">
        <v>0</v>
      </c>
      <c r="AG53" s="200">
        <v>0</v>
      </c>
      <c r="AH53" s="200">
        <v>0</v>
      </c>
      <c r="AI53" s="200">
        <v>23</v>
      </c>
      <c r="AJ53" s="200">
        <v>0</v>
      </c>
      <c r="AK53" s="200">
        <v>0</v>
      </c>
      <c r="AL53" s="200">
        <v>0</v>
      </c>
      <c r="AM53" s="200">
        <v>27</v>
      </c>
      <c r="AN53" s="200">
        <v>0</v>
      </c>
      <c r="AO53">
        <v>0</v>
      </c>
      <c r="AP53" s="200">
        <v>0</v>
      </c>
      <c r="AQ53" s="200">
        <v>0</v>
      </c>
      <c r="AR53" s="200">
        <v>0</v>
      </c>
      <c r="AS53" s="200">
        <v>0</v>
      </c>
      <c r="AT53">
        <v>0</v>
      </c>
      <c r="AU53">
        <v>0</v>
      </c>
      <c r="AV53" s="200">
        <v>0</v>
      </c>
      <c r="AW53" s="200">
        <v>0</v>
      </c>
      <c r="AX53" s="200">
        <v>0</v>
      </c>
      <c r="AY53" s="200">
        <v>0</v>
      </c>
      <c r="AZ53" s="200">
        <v>0</v>
      </c>
      <c r="BA53" s="200">
        <v>0</v>
      </c>
      <c r="BB53" s="200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0">
        <v>0</v>
      </c>
      <c r="C54" s="200">
        <v>0</v>
      </c>
      <c r="D54" s="200">
        <v>0</v>
      </c>
      <c r="E54" s="200">
        <v>0</v>
      </c>
      <c r="F54" s="200">
        <v>0</v>
      </c>
      <c r="G54" s="200">
        <v>0</v>
      </c>
      <c r="H54" s="200">
        <v>0</v>
      </c>
      <c r="I54" s="200">
        <v>0</v>
      </c>
      <c r="J54" s="200">
        <v>0</v>
      </c>
      <c r="K54" s="200">
        <v>0</v>
      </c>
      <c r="L54" s="200">
        <v>0</v>
      </c>
      <c r="M54" s="200">
        <v>0</v>
      </c>
      <c r="N54" s="200">
        <v>0</v>
      </c>
      <c r="O54" s="200">
        <v>0</v>
      </c>
      <c r="P54" s="200">
        <v>0</v>
      </c>
      <c r="Q54" s="200">
        <v>0</v>
      </c>
      <c r="R54" s="200">
        <v>0</v>
      </c>
      <c r="S54" s="200">
        <v>0</v>
      </c>
      <c r="T54" s="200">
        <v>0</v>
      </c>
      <c r="U54" s="200">
        <v>0</v>
      </c>
      <c r="V54" s="200">
        <v>0</v>
      </c>
      <c r="W54" s="200">
        <v>0</v>
      </c>
      <c r="X54" s="200">
        <v>0</v>
      </c>
      <c r="Y54" s="200">
        <v>0</v>
      </c>
      <c r="Z54">
        <v>0</v>
      </c>
      <c r="AA54" s="200">
        <v>1.98</v>
      </c>
      <c r="AB54" s="200">
        <v>0</v>
      </c>
      <c r="AC54" s="200">
        <v>0</v>
      </c>
      <c r="AD54" s="200">
        <v>0</v>
      </c>
      <c r="AE54" s="200">
        <v>0</v>
      </c>
      <c r="AF54" s="200">
        <v>0</v>
      </c>
      <c r="AG54" s="200">
        <v>0</v>
      </c>
      <c r="AH54" s="200">
        <v>0</v>
      </c>
      <c r="AI54" s="200">
        <v>23</v>
      </c>
      <c r="AJ54" s="200">
        <v>0</v>
      </c>
      <c r="AK54" s="200">
        <v>0</v>
      </c>
      <c r="AL54" s="200">
        <v>0</v>
      </c>
      <c r="AM54" s="200">
        <v>27</v>
      </c>
      <c r="AN54" s="200">
        <v>0</v>
      </c>
      <c r="AO54">
        <v>0</v>
      </c>
      <c r="AP54" s="200">
        <v>0</v>
      </c>
      <c r="AQ54" s="200">
        <v>0</v>
      </c>
      <c r="AR54" s="200">
        <v>0</v>
      </c>
      <c r="AS54" s="200">
        <v>0</v>
      </c>
      <c r="AT54">
        <v>0</v>
      </c>
      <c r="AU54">
        <v>0</v>
      </c>
      <c r="AV54" s="200">
        <v>0</v>
      </c>
      <c r="AW54" s="200">
        <v>0</v>
      </c>
      <c r="AX54" s="200">
        <v>0</v>
      </c>
      <c r="AY54" s="200">
        <v>0</v>
      </c>
      <c r="AZ54" s="200">
        <v>0</v>
      </c>
      <c r="BA54" s="200">
        <v>0</v>
      </c>
      <c r="BB54" s="200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0">
        <v>0</v>
      </c>
      <c r="C55" s="200">
        <v>0</v>
      </c>
      <c r="D55" s="200">
        <v>0</v>
      </c>
      <c r="E55" s="200">
        <v>0</v>
      </c>
      <c r="F55" s="200">
        <v>0</v>
      </c>
      <c r="G55" s="200">
        <v>0</v>
      </c>
      <c r="H55" s="200">
        <v>0</v>
      </c>
      <c r="I55" s="200">
        <v>0</v>
      </c>
      <c r="J55" s="200">
        <v>0</v>
      </c>
      <c r="K55" s="200">
        <v>0</v>
      </c>
      <c r="L55" s="200">
        <v>0</v>
      </c>
      <c r="M55" s="200">
        <v>0</v>
      </c>
      <c r="N55" s="200">
        <v>0</v>
      </c>
      <c r="O55" s="200">
        <v>0</v>
      </c>
      <c r="P55" s="200">
        <v>0</v>
      </c>
      <c r="Q55" s="200">
        <v>0</v>
      </c>
      <c r="R55" s="200">
        <v>0</v>
      </c>
      <c r="S55" s="200">
        <v>0</v>
      </c>
      <c r="T55" s="200">
        <v>0</v>
      </c>
      <c r="U55" s="200">
        <v>0</v>
      </c>
      <c r="V55" s="200">
        <v>0</v>
      </c>
      <c r="W55" s="200">
        <v>0</v>
      </c>
      <c r="X55" s="200">
        <v>0</v>
      </c>
      <c r="Y55" s="200">
        <v>0</v>
      </c>
      <c r="Z55">
        <v>0</v>
      </c>
      <c r="AA55" s="200">
        <v>1.98</v>
      </c>
      <c r="AB55" s="200">
        <v>0</v>
      </c>
      <c r="AC55" s="200">
        <v>0</v>
      </c>
      <c r="AD55" s="200">
        <v>0</v>
      </c>
      <c r="AE55" s="200">
        <v>0</v>
      </c>
      <c r="AF55" s="200">
        <v>0</v>
      </c>
      <c r="AG55" s="200">
        <v>0</v>
      </c>
      <c r="AH55" s="200">
        <v>0</v>
      </c>
      <c r="AI55" s="200">
        <v>23</v>
      </c>
      <c r="AJ55" s="200">
        <v>0</v>
      </c>
      <c r="AK55" s="200">
        <v>0</v>
      </c>
      <c r="AL55" s="200">
        <v>0</v>
      </c>
      <c r="AM55" s="200">
        <v>27</v>
      </c>
      <c r="AN55" s="200">
        <v>0</v>
      </c>
      <c r="AO55">
        <v>0</v>
      </c>
      <c r="AP55" s="200">
        <v>0</v>
      </c>
      <c r="AQ55" s="200">
        <v>0</v>
      </c>
      <c r="AR55" s="200">
        <v>0</v>
      </c>
      <c r="AS55" s="200">
        <v>0</v>
      </c>
      <c r="AT55">
        <v>0</v>
      </c>
      <c r="AU55">
        <v>0</v>
      </c>
      <c r="AV55" s="200">
        <v>0</v>
      </c>
      <c r="AW55" s="200">
        <v>0</v>
      </c>
      <c r="AX55" s="200">
        <v>0</v>
      </c>
      <c r="AY55" s="200">
        <v>0</v>
      </c>
      <c r="AZ55" s="200">
        <v>0</v>
      </c>
      <c r="BA55" s="200">
        <v>0</v>
      </c>
      <c r="BB55" s="200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0">
        <v>0</v>
      </c>
      <c r="C56" s="200">
        <v>0</v>
      </c>
      <c r="D56" s="200">
        <v>0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0</v>
      </c>
      <c r="L56" s="200">
        <v>0</v>
      </c>
      <c r="M56" s="200">
        <v>0</v>
      </c>
      <c r="N56" s="200">
        <v>0</v>
      </c>
      <c r="O56" s="200">
        <v>0</v>
      </c>
      <c r="P56" s="200">
        <v>0</v>
      </c>
      <c r="Q56" s="200">
        <v>0</v>
      </c>
      <c r="R56" s="200">
        <v>0</v>
      </c>
      <c r="S56" s="200">
        <v>0</v>
      </c>
      <c r="T56" s="200">
        <v>0</v>
      </c>
      <c r="U56" s="200">
        <v>0</v>
      </c>
      <c r="V56" s="200">
        <v>0</v>
      </c>
      <c r="W56" s="200">
        <v>0</v>
      </c>
      <c r="X56" s="200">
        <v>0</v>
      </c>
      <c r="Y56" s="200">
        <v>0</v>
      </c>
      <c r="Z56">
        <v>0</v>
      </c>
      <c r="AA56" s="200">
        <v>1.98</v>
      </c>
      <c r="AB56" s="200">
        <v>0</v>
      </c>
      <c r="AC56" s="200">
        <v>0</v>
      </c>
      <c r="AD56" s="200">
        <v>0</v>
      </c>
      <c r="AE56" s="200">
        <v>0</v>
      </c>
      <c r="AF56" s="200">
        <v>0</v>
      </c>
      <c r="AG56" s="200">
        <v>0</v>
      </c>
      <c r="AH56" s="200">
        <v>0</v>
      </c>
      <c r="AI56" s="200">
        <v>23</v>
      </c>
      <c r="AJ56" s="200">
        <v>0</v>
      </c>
      <c r="AK56" s="200">
        <v>0</v>
      </c>
      <c r="AL56" s="200">
        <v>0</v>
      </c>
      <c r="AM56" s="200">
        <v>22.39</v>
      </c>
      <c r="AN56" s="200">
        <v>0</v>
      </c>
      <c r="AO56">
        <v>0</v>
      </c>
      <c r="AP56" s="200">
        <v>0</v>
      </c>
      <c r="AQ56" s="200">
        <v>0</v>
      </c>
      <c r="AR56" s="200">
        <v>0</v>
      </c>
      <c r="AS56" s="200">
        <v>0</v>
      </c>
      <c r="AT56">
        <v>0</v>
      </c>
      <c r="AU56">
        <v>0</v>
      </c>
      <c r="AV56" s="200">
        <v>0</v>
      </c>
      <c r="AW56" s="200">
        <v>0</v>
      </c>
      <c r="AX56" s="200">
        <v>0</v>
      </c>
      <c r="AY56" s="200">
        <v>0</v>
      </c>
      <c r="AZ56" s="200">
        <v>0</v>
      </c>
      <c r="BA56" s="200">
        <v>0</v>
      </c>
      <c r="BB56" s="200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0">
        <v>0</v>
      </c>
      <c r="C57" s="200">
        <v>0</v>
      </c>
      <c r="D57" s="200">
        <v>0</v>
      </c>
      <c r="E57" s="200">
        <v>0</v>
      </c>
      <c r="F57" s="200">
        <v>0</v>
      </c>
      <c r="G57" s="200">
        <v>0</v>
      </c>
      <c r="H57" s="200">
        <v>0</v>
      </c>
      <c r="I57" s="200">
        <v>0</v>
      </c>
      <c r="J57" s="200">
        <v>0</v>
      </c>
      <c r="K57" s="200">
        <v>0</v>
      </c>
      <c r="L57" s="200">
        <v>0</v>
      </c>
      <c r="M57" s="200">
        <v>0</v>
      </c>
      <c r="N57" s="200">
        <v>0</v>
      </c>
      <c r="O57" s="200">
        <v>0</v>
      </c>
      <c r="P57" s="200">
        <v>0</v>
      </c>
      <c r="Q57" s="200">
        <v>0</v>
      </c>
      <c r="R57" s="200">
        <v>0</v>
      </c>
      <c r="S57" s="200">
        <v>0</v>
      </c>
      <c r="T57" s="200">
        <v>0</v>
      </c>
      <c r="U57" s="200">
        <v>0</v>
      </c>
      <c r="V57" s="200">
        <v>0</v>
      </c>
      <c r="W57" s="200">
        <v>0</v>
      </c>
      <c r="X57" s="200">
        <v>0</v>
      </c>
      <c r="Y57" s="200">
        <v>0</v>
      </c>
      <c r="Z57">
        <v>0</v>
      </c>
      <c r="AA57" s="200">
        <v>1.98</v>
      </c>
      <c r="AB57" s="200">
        <v>0</v>
      </c>
      <c r="AC57" s="200">
        <v>0</v>
      </c>
      <c r="AD57" s="200">
        <v>0</v>
      </c>
      <c r="AE57" s="200">
        <v>0</v>
      </c>
      <c r="AF57" s="200">
        <v>0</v>
      </c>
      <c r="AG57" s="200">
        <v>0</v>
      </c>
      <c r="AH57" s="200">
        <v>0</v>
      </c>
      <c r="AI57" s="200">
        <v>19</v>
      </c>
      <c r="AJ57" s="200">
        <v>0</v>
      </c>
      <c r="AK57" s="200">
        <v>0</v>
      </c>
      <c r="AL57" s="200">
        <v>0</v>
      </c>
      <c r="AM57" s="200">
        <v>10</v>
      </c>
      <c r="AN57" s="200">
        <v>0</v>
      </c>
      <c r="AO57">
        <v>0</v>
      </c>
      <c r="AP57" s="200">
        <v>0</v>
      </c>
      <c r="AQ57" s="200">
        <v>0</v>
      </c>
      <c r="AR57" s="200">
        <v>0</v>
      </c>
      <c r="AS57" s="200">
        <v>0</v>
      </c>
      <c r="AT57">
        <v>0</v>
      </c>
      <c r="AU57">
        <v>0</v>
      </c>
      <c r="AV57" s="200">
        <v>0</v>
      </c>
      <c r="AW57" s="200">
        <v>0</v>
      </c>
      <c r="AX57" s="200">
        <v>0</v>
      </c>
      <c r="AY57" s="200">
        <v>0</v>
      </c>
      <c r="AZ57" s="200">
        <v>0</v>
      </c>
      <c r="BA57" s="200">
        <v>0</v>
      </c>
      <c r="BB57" s="200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0">
        <v>0</v>
      </c>
      <c r="C58" s="200">
        <v>0</v>
      </c>
      <c r="D58" s="200">
        <v>0</v>
      </c>
      <c r="E58" s="200">
        <v>0</v>
      </c>
      <c r="F58" s="200">
        <v>0</v>
      </c>
      <c r="G58" s="200">
        <v>0</v>
      </c>
      <c r="H58" s="200">
        <v>0</v>
      </c>
      <c r="I58" s="200">
        <v>0</v>
      </c>
      <c r="J58" s="200">
        <v>0</v>
      </c>
      <c r="K58" s="200">
        <v>0</v>
      </c>
      <c r="L58" s="200">
        <v>0</v>
      </c>
      <c r="M58" s="200">
        <v>0</v>
      </c>
      <c r="N58" s="200">
        <v>0</v>
      </c>
      <c r="O58" s="200">
        <v>0</v>
      </c>
      <c r="P58" s="200">
        <v>0</v>
      </c>
      <c r="Q58" s="200">
        <v>0</v>
      </c>
      <c r="R58" s="200">
        <v>0</v>
      </c>
      <c r="S58" s="200">
        <v>0</v>
      </c>
      <c r="T58" s="200">
        <v>0</v>
      </c>
      <c r="U58" s="200">
        <v>0</v>
      </c>
      <c r="V58" s="200">
        <v>0</v>
      </c>
      <c r="W58" s="200">
        <v>0</v>
      </c>
      <c r="X58" s="200">
        <v>0</v>
      </c>
      <c r="Y58" s="200">
        <v>0</v>
      </c>
      <c r="Z58">
        <v>0</v>
      </c>
      <c r="AA58" s="200">
        <v>1.98</v>
      </c>
      <c r="AB58" s="200">
        <v>0</v>
      </c>
      <c r="AC58" s="200">
        <v>0</v>
      </c>
      <c r="AD58" s="200">
        <v>0</v>
      </c>
      <c r="AE58" s="200">
        <v>0</v>
      </c>
      <c r="AF58" s="200">
        <v>0</v>
      </c>
      <c r="AG58" s="200">
        <v>0</v>
      </c>
      <c r="AH58" s="200">
        <v>0</v>
      </c>
      <c r="AI58" s="200">
        <v>19</v>
      </c>
      <c r="AJ58" s="200">
        <v>0</v>
      </c>
      <c r="AK58" s="200">
        <v>0</v>
      </c>
      <c r="AL58" s="200">
        <v>0</v>
      </c>
      <c r="AM58" s="200">
        <v>10</v>
      </c>
      <c r="AN58" s="200">
        <v>0</v>
      </c>
      <c r="AO58">
        <v>0</v>
      </c>
      <c r="AP58" s="200">
        <v>0</v>
      </c>
      <c r="AQ58" s="200">
        <v>0</v>
      </c>
      <c r="AR58" s="200">
        <v>0</v>
      </c>
      <c r="AS58" s="200">
        <v>0</v>
      </c>
      <c r="AT58">
        <v>0</v>
      </c>
      <c r="AU58">
        <v>0</v>
      </c>
      <c r="AV58" s="200">
        <v>0</v>
      </c>
      <c r="AW58" s="200">
        <v>0</v>
      </c>
      <c r="AX58" s="200">
        <v>0</v>
      </c>
      <c r="AY58" s="200">
        <v>0</v>
      </c>
      <c r="AZ58" s="200">
        <v>0</v>
      </c>
      <c r="BA58" s="200">
        <v>0</v>
      </c>
      <c r="BB58" s="200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0">
        <v>0</v>
      </c>
      <c r="C59" s="200">
        <v>0</v>
      </c>
      <c r="D59" s="200">
        <v>0</v>
      </c>
      <c r="E59" s="200">
        <v>0</v>
      </c>
      <c r="F59" s="200">
        <v>0</v>
      </c>
      <c r="G59" s="200">
        <v>0</v>
      </c>
      <c r="H59" s="200">
        <v>0</v>
      </c>
      <c r="I59" s="200">
        <v>0</v>
      </c>
      <c r="J59" s="200">
        <v>0</v>
      </c>
      <c r="K59" s="200">
        <v>0</v>
      </c>
      <c r="L59" s="200">
        <v>0</v>
      </c>
      <c r="M59" s="200">
        <v>0</v>
      </c>
      <c r="N59" s="200">
        <v>0</v>
      </c>
      <c r="O59" s="200">
        <v>0</v>
      </c>
      <c r="P59" s="200">
        <v>0</v>
      </c>
      <c r="Q59" s="200">
        <v>0</v>
      </c>
      <c r="R59" s="200">
        <v>0</v>
      </c>
      <c r="S59" s="200">
        <v>0</v>
      </c>
      <c r="T59" s="200">
        <v>0</v>
      </c>
      <c r="U59" s="200">
        <v>0</v>
      </c>
      <c r="V59" s="200">
        <v>0</v>
      </c>
      <c r="W59" s="200">
        <v>0</v>
      </c>
      <c r="X59" s="200">
        <v>0</v>
      </c>
      <c r="Y59" s="200">
        <v>0</v>
      </c>
      <c r="Z59">
        <v>0</v>
      </c>
      <c r="AA59" s="200">
        <v>1.98</v>
      </c>
      <c r="AB59" s="200">
        <v>0</v>
      </c>
      <c r="AC59" s="200">
        <v>0</v>
      </c>
      <c r="AD59" s="200">
        <v>0</v>
      </c>
      <c r="AE59" s="200">
        <v>0</v>
      </c>
      <c r="AF59" s="200">
        <v>0</v>
      </c>
      <c r="AG59" s="200">
        <v>0</v>
      </c>
      <c r="AH59" s="200">
        <v>0</v>
      </c>
      <c r="AI59" s="200">
        <v>19</v>
      </c>
      <c r="AJ59" s="200">
        <v>0</v>
      </c>
      <c r="AK59" s="200">
        <v>0</v>
      </c>
      <c r="AL59" s="200">
        <v>0</v>
      </c>
      <c r="AM59" s="200">
        <v>10</v>
      </c>
      <c r="AN59" s="200">
        <v>0</v>
      </c>
      <c r="AO59">
        <v>0</v>
      </c>
      <c r="AP59" s="200">
        <v>0</v>
      </c>
      <c r="AQ59" s="200">
        <v>0</v>
      </c>
      <c r="AR59" s="200">
        <v>0</v>
      </c>
      <c r="AS59" s="200">
        <v>0</v>
      </c>
      <c r="AT59">
        <v>0</v>
      </c>
      <c r="AU59">
        <v>0</v>
      </c>
      <c r="AV59" s="200">
        <v>0</v>
      </c>
      <c r="AW59" s="200">
        <v>0</v>
      </c>
      <c r="AX59" s="200">
        <v>0</v>
      </c>
      <c r="AY59" s="200">
        <v>0</v>
      </c>
      <c r="AZ59" s="200">
        <v>0</v>
      </c>
      <c r="BA59" s="200">
        <v>0</v>
      </c>
      <c r="BB59" s="200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0">
        <v>0</v>
      </c>
      <c r="C60" s="200">
        <v>0</v>
      </c>
      <c r="D60" s="200">
        <v>0</v>
      </c>
      <c r="E60" s="200">
        <v>0</v>
      </c>
      <c r="F60" s="200">
        <v>0</v>
      </c>
      <c r="G60" s="200">
        <v>0</v>
      </c>
      <c r="H60" s="200">
        <v>0</v>
      </c>
      <c r="I60" s="200">
        <v>0</v>
      </c>
      <c r="J60" s="200">
        <v>0</v>
      </c>
      <c r="K60" s="200">
        <v>0</v>
      </c>
      <c r="L60" s="200">
        <v>0</v>
      </c>
      <c r="M60" s="200">
        <v>0</v>
      </c>
      <c r="N60" s="200">
        <v>0</v>
      </c>
      <c r="O60" s="200">
        <v>0</v>
      </c>
      <c r="P60" s="200">
        <v>0</v>
      </c>
      <c r="Q60" s="200">
        <v>0</v>
      </c>
      <c r="R60" s="200">
        <v>0</v>
      </c>
      <c r="S60" s="200">
        <v>0</v>
      </c>
      <c r="T60" s="200">
        <v>0</v>
      </c>
      <c r="U60" s="200">
        <v>0</v>
      </c>
      <c r="V60" s="200">
        <v>0</v>
      </c>
      <c r="W60" s="200">
        <v>0</v>
      </c>
      <c r="X60" s="200">
        <v>0</v>
      </c>
      <c r="Y60" s="200">
        <v>0</v>
      </c>
      <c r="Z60">
        <v>0</v>
      </c>
      <c r="AA60" s="200">
        <v>1.98</v>
      </c>
      <c r="AB60" s="200">
        <v>0</v>
      </c>
      <c r="AC60" s="200">
        <v>0</v>
      </c>
      <c r="AD60" s="200">
        <v>0</v>
      </c>
      <c r="AE60" s="200">
        <v>0</v>
      </c>
      <c r="AF60" s="200">
        <v>0</v>
      </c>
      <c r="AG60" s="200">
        <v>0</v>
      </c>
      <c r="AH60" s="200">
        <v>0</v>
      </c>
      <c r="AI60" s="200">
        <v>19</v>
      </c>
      <c r="AJ60" s="200">
        <v>0</v>
      </c>
      <c r="AK60" s="200">
        <v>0</v>
      </c>
      <c r="AL60" s="200">
        <v>0</v>
      </c>
      <c r="AM60" s="200">
        <v>10</v>
      </c>
      <c r="AN60" s="200">
        <v>0</v>
      </c>
      <c r="AO60">
        <v>0</v>
      </c>
      <c r="AP60" s="200">
        <v>0</v>
      </c>
      <c r="AQ60" s="200">
        <v>0</v>
      </c>
      <c r="AR60" s="200">
        <v>0</v>
      </c>
      <c r="AS60" s="200">
        <v>0</v>
      </c>
      <c r="AT60">
        <v>0</v>
      </c>
      <c r="AU60">
        <v>0</v>
      </c>
      <c r="AV60" s="200">
        <v>0</v>
      </c>
      <c r="AW60" s="200">
        <v>0</v>
      </c>
      <c r="AX60" s="200">
        <v>0</v>
      </c>
      <c r="AY60" s="200">
        <v>0</v>
      </c>
      <c r="AZ60" s="200">
        <v>0</v>
      </c>
      <c r="BA60" s="200">
        <v>0</v>
      </c>
      <c r="BB60" s="20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0">
        <v>0</v>
      </c>
      <c r="C61" s="200">
        <v>0</v>
      </c>
      <c r="D61" s="200">
        <v>0</v>
      </c>
      <c r="E61" s="200">
        <v>0</v>
      </c>
      <c r="F61" s="200">
        <v>0</v>
      </c>
      <c r="G61" s="200">
        <v>0</v>
      </c>
      <c r="H61" s="200">
        <v>0</v>
      </c>
      <c r="I61" s="200">
        <v>0</v>
      </c>
      <c r="J61" s="200">
        <v>0</v>
      </c>
      <c r="K61" s="200">
        <v>0</v>
      </c>
      <c r="L61" s="200">
        <v>0</v>
      </c>
      <c r="M61" s="200">
        <v>0</v>
      </c>
      <c r="N61" s="200">
        <v>0</v>
      </c>
      <c r="O61" s="200">
        <v>0</v>
      </c>
      <c r="P61" s="200">
        <v>0</v>
      </c>
      <c r="Q61" s="200">
        <v>0</v>
      </c>
      <c r="R61" s="200">
        <v>0</v>
      </c>
      <c r="S61" s="200">
        <v>0</v>
      </c>
      <c r="T61" s="200">
        <v>0</v>
      </c>
      <c r="U61" s="200">
        <v>0</v>
      </c>
      <c r="V61" s="200">
        <v>0</v>
      </c>
      <c r="W61" s="200">
        <v>0</v>
      </c>
      <c r="X61" s="200">
        <v>0</v>
      </c>
      <c r="Y61" s="200">
        <v>0</v>
      </c>
      <c r="Z61">
        <v>0</v>
      </c>
      <c r="AA61" s="200">
        <v>1.98</v>
      </c>
      <c r="AB61" s="200">
        <v>0</v>
      </c>
      <c r="AC61" s="200">
        <v>0</v>
      </c>
      <c r="AD61" s="200">
        <v>0</v>
      </c>
      <c r="AE61" s="200">
        <v>0</v>
      </c>
      <c r="AF61" s="200">
        <v>0</v>
      </c>
      <c r="AG61" s="200">
        <v>0</v>
      </c>
      <c r="AH61" s="200">
        <v>0</v>
      </c>
      <c r="AI61" s="200">
        <v>19.54</v>
      </c>
      <c r="AJ61" s="200">
        <v>0</v>
      </c>
      <c r="AK61" s="200">
        <v>0</v>
      </c>
      <c r="AL61" s="200">
        <v>0</v>
      </c>
      <c r="AM61" s="200">
        <v>10</v>
      </c>
      <c r="AN61" s="200">
        <v>0</v>
      </c>
      <c r="AO61">
        <v>0</v>
      </c>
      <c r="AP61" s="200">
        <v>0</v>
      </c>
      <c r="AQ61" s="200">
        <v>0</v>
      </c>
      <c r="AR61" s="200">
        <v>0</v>
      </c>
      <c r="AS61" s="200">
        <v>0</v>
      </c>
      <c r="AT61">
        <v>0</v>
      </c>
      <c r="AU61">
        <v>0</v>
      </c>
      <c r="AV61" s="200">
        <v>0</v>
      </c>
      <c r="AW61" s="200">
        <v>0</v>
      </c>
      <c r="AX61" s="200">
        <v>0</v>
      </c>
      <c r="AY61" s="200">
        <v>0</v>
      </c>
      <c r="AZ61" s="200">
        <v>0</v>
      </c>
      <c r="BA61" s="200">
        <v>0</v>
      </c>
      <c r="BB61" s="200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0">
        <v>0</v>
      </c>
      <c r="C62" s="200">
        <v>0</v>
      </c>
      <c r="D62" s="200">
        <v>0</v>
      </c>
      <c r="E62" s="200">
        <v>0</v>
      </c>
      <c r="F62" s="200">
        <v>0</v>
      </c>
      <c r="G62" s="200">
        <v>0</v>
      </c>
      <c r="H62" s="200">
        <v>0</v>
      </c>
      <c r="I62" s="200">
        <v>0</v>
      </c>
      <c r="J62" s="200">
        <v>0</v>
      </c>
      <c r="K62" s="200">
        <v>0</v>
      </c>
      <c r="L62" s="200">
        <v>0</v>
      </c>
      <c r="M62" s="200">
        <v>0</v>
      </c>
      <c r="N62" s="200">
        <v>0</v>
      </c>
      <c r="O62" s="200">
        <v>0</v>
      </c>
      <c r="P62" s="200">
        <v>0</v>
      </c>
      <c r="Q62" s="200">
        <v>0</v>
      </c>
      <c r="R62" s="200">
        <v>0</v>
      </c>
      <c r="S62" s="200">
        <v>0</v>
      </c>
      <c r="T62" s="200">
        <v>0</v>
      </c>
      <c r="U62" s="200">
        <v>0</v>
      </c>
      <c r="V62" s="200">
        <v>0</v>
      </c>
      <c r="W62" s="200">
        <v>0</v>
      </c>
      <c r="X62" s="200">
        <v>0</v>
      </c>
      <c r="Y62" s="200">
        <v>0</v>
      </c>
      <c r="Z62">
        <v>0</v>
      </c>
      <c r="AA62" s="200">
        <v>1.98</v>
      </c>
      <c r="AB62" s="200">
        <v>0</v>
      </c>
      <c r="AC62" s="200">
        <v>0</v>
      </c>
      <c r="AD62" s="200">
        <v>0</v>
      </c>
      <c r="AE62" s="200">
        <v>0</v>
      </c>
      <c r="AF62" s="200">
        <v>0</v>
      </c>
      <c r="AG62" s="200">
        <v>0</v>
      </c>
      <c r="AH62" s="200">
        <v>0</v>
      </c>
      <c r="AI62" s="200">
        <v>19.54</v>
      </c>
      <c r="AJ62" s="200">
        <v>0</v>
      </c>
      <c r="AK62" s="200">
        <v>0</v>
      </c>
      <c r="AL62" s="200">
        <v>0</v>
      </c>
      <c r="AM62" s="200">
        <v>10</v>
      </c>
      <c r="AN62" s="200">
        <v>0</v>
      </c>
      <c r="AO62">
        <v>0</v>
      </c>
      <c r="AP62" s="200">
        <v>0</v>
      </c>
      <c r="AQ62" s="200">
        <v>0</v>
      </c>
      <c r="AR62" s="200">
        <v>0</v>
      </c>
      <c r="AS62" s="200">
        <v>0</v>
      </c>
      <c r="AT62">
        <v>0</v>
      </c>
      <c r="AU62">
        <v>0</v>
      </c>
      <c r="AV62" s="200">
        <v>0</v>
      </c>
      <c r="AW62" s="200">
        <v>0</v>
      </c>
      <c r="AX62" s="200">
        <v>0</v>
      </c>
      <c r="AY62" s="200">
        <v>0</v>
      </c>
      <c r="AZ62" s="200">
        <v>0</v>
      </c>
      <c r="BA62" s="200">
        <v>0</v>
      </c>
      <c r="BB62" s="200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0">
        <v>0</v>
      </c>
      <c r="C63" s="200">
        <v>0</v>
      </c>
      <c r="D63" s="200">
        <v>0</v>
      </c>
      <c r="E63" s="200">
        <v>0</v>
      </c>
      <c r="F63" s="200">
        <v>0</v>
      </c>
      <c r="G63" s="200">
        <v>0</v>
      </c>
      <c r="H63" s="200">
        <v>0</v>
      </c>
      <c r="I63" s="200">
        <v>0</v>
      </c>
      <c r="J63" s="200">
        <v>0</v>
      </c>
      <c r="K63" s="200">
        <v>0</v>
      </c>
      <c r="L63" s="200">
        <v>0</v>
      </c>
      <c r="M63" s="200">
        <v>0</v>
      </c>
      <c r="N63" s="200">
        <v>0</v>
      </c>
      <c r="O63" s="200">
        <v>0</v>
      </c>
      <c r="P63" s="200">
        <v>0</v>
      </c>
      <c r="Q63" s="200">
        <v>0</v>
      </c>
      <c r="R63" s="200">
        <v>0</v>
      </c>
      <c r="S63" s="200">
        <v>0</v>
      </c>
      <c r="T63" s="200">
        <v>0</v>
      </c>
      <c r="U63" s="200">
        <v>0</v>
      </c>
      <c r="V63" s="200">
        <v>0</v>
      </c>
      <c r="W63" s="200">
        <v>0</v>
      </c>
      <c r="X63" s="200">
        <v>0</v>
      </c>
      <c r="Y63" s="200">
        <v>0</v>
      </c>
      <c r="Z63">
        <v>0</v>
      </c>
      <c r="AA63" s="200">
        <v>1.98</v>
      </c>
      <c r="AB63" s="200">
        <v>0</v>
      </c>
      <c r="AC63" s="200">
        <v>0</v>
      </c>
      <c r="AD63" s="200">
        <v>0</v>
      </c>
      <c r="AE63" s="200">
        <v>0</v>
      </c>
      <c r="AF63" s="200">
        <v>0</v>
      </c>
      <c r="AG63" s="200">
        <v>0</v>
      </c>
      <c r="AH63" s="200">
        <v>0</v>
      </c>
      <c r="AI63" s="200">
        <v>19</v>
      </c>
      <c r="AJ63" s="200">
        <v>0</v>
      </c>
      <c r="AK63" s="200">
        <v>0</v>
      </c>
      <c r="AL63" s="200">
        <v>0</v>
      </c>
      <c r="AM63" s="200">
        <v>10</v>
      </c>
      <c r="AN63" s="200">
        <v>0</v>
      </c>
      <c r="AO63">
        <v>0</v>
      </c>
      <c r="AP63" s="200">
        <v>0</v>
      </c>
      <c r="AQ63" s="200">
        <v>0</v>
      </c>
      <c r="AR63" s="200">
        <v>0</v>
      </c>
      <c r="AS63" s="200">
        <v>0</v>
      </c>
      <c r="AT63">
        <v>0</v>
      </c>
      <c r="AU63">
        <v>0</v>
      </c>
      <c r="AV63" s="200">
        <v>0</v>
      </c>
      <c r="AW63" s="200">
        <v>0</v>
      </c>
      <c r="AX63" s="200">
        <v>0</v>
      </c>
      <c r="AY63" s="200">
        <v>0</v>
      </c>
      <c r="AZ63" s="200">
        <v>0</v>
      </c>
      <c r="BA63" s="200">
        <v>0</v>
      </c>
      <c r="BB63" s="200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0">
        <v>0</v>
      </c>
      <c r="C64" s="200">
        <v>0</v>
      </c>
      <c r="D64" s="200">
        <v>0</v>
      </c>
      <c r="E64" s="200">
        <v>0</v>
      </c>
      <c r="F64" s="200">
        <v>0</v>
      </c>
      <c r="G64" s="200">
        <v>0</v>
      </c>
      <c r="H64" s="200">
        <v>0</v>
      </c>
      <c r="I64" s="200">
        <v>0</v>
      </c>
      <c r="J64" s="200">
        <v>0</v>
      </c>
      <c r="K64" s="200">
        <v>0</v>
      </c>
      <c r="L64" s="200">
        <v>0</v>
      </c>
      <c r="M64" s="200">
        <v>0</v>
      </c>
      <c r="N64" s="200">
        <v>0</v>
      </c>
      <c r="O64" s="200">
        <v>0</v>
      </c>
      <c r="P64" s="200">
        <v>0</v>
      </c>
      <c r="Q64" s="200">
        <v>0</v>
      </c>
      <c r="R64" s="200">
        <v>0</v>
      </c>
      <c r="S64" s="200">
        <v>0</v>
      </c>
      <c r="T64" s="200">
        <v>0</v>
      </c>
      <c r="U64" s="200">
        <v>0</v>
      </c>
      <c r="V64" s="200">
        <v>0</v>
      </c>
      <c r="W64" s="200">
        <v>0</v>
      </c>
      <c r="X64" s="200">
        <v>0</v>
      </c>
      <c r="Y64" s="200">
        <v>0</v>
      </c>
      <c r="Z64">
        <v>0</v>
      </c>
      <c r="AA64" s="200">
        <v>1.98</v>
      </c>
      <c r="AB64" s="200">
        <v>0</v>
      </c>
      <c r="AC64" s="200">
        <v>0</v>
      </c>
      <c r="AD64" s="200">
        <v>0</v>
      </c>
      <c r="AE64" s="200">
        <v>0</v>
      </c>
      <c r="AF64" s="200">
        <v>0</v>
      </c>
      <c r="AG64" s="200">
        <v>0</v>
      </c>
      <c r="AH64" s="200">
        <v>0</v>
      </c>
      <c r="AI64" s="200">
        <v>19</v>
      </c>
      <c r="AJ64" s="200">
        <v>0</v>
      </c>
      <c r="AK64" s="200">
        <v>0</v>
      </c>
      <c r="AL64" s="200">
        <v>0</v>
      </c>
      <c r="AM64" s="200">
        <v>10</v>
      </c>
      <c r="AN64" s="200">
        <v>0</v>
      </c>
      <c r="AO64">
        <v>0</v>
      </c>
      <c r="AP64" s="200">
        <v>0</v>
      </c>
      <c r="AQ64" s="200">
        <v>0</v>
      </c>
      <c r="AR64" s="200">
        <v>0</v>
      </c>
      <c r="AS64" s="200">
        <v>0</v>
      </c>
      <c r="AT64">
        <v>0</v>
      </c>
      <c r="AU64">
        <v>0</v>
      </c>
      <c r="AV64" s="200">
        <v>0</v>
      </c>
      <c r="AW64" s="200">
        <v>0</v>
      </c>
      <c r="AX64" s="200">
        <v>0</v>
      </c>
      <c r="AY64" s="200">
        <v>0</v>
      </c>
      <c r="AZ64" s="200">
        <v>0</v>
      </c>
      <c r="BA64" s="200">
        <v>0</v>
      </c>
      <c r="BB64" s="200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0">
        <v>0</v>
      </c>
      <c r="C65" s="200">
        <v>0</v>
      </c>
      <c r="D65" s="200">
        <v>0</v>
      </c>
      <c r="E65" s="200">
        <v>0</v>
      </c>
      <c r="F65" s="200">
        <v>0</v>
      </c>
      <c r="G65" s="200">
        <v>0</v>
      </c>
      <c r="H65" s="200">
        <v>0</v>
      </c>
      <c r="I65" s="200">
        <v>0</v>
      </c>
      <c r="J65" s="200">
        <v>0</v>
      </c>
      <c r="K65" s="200">
        <v>0</v>
      </c>
      <c r="L65" s="200">
        <v>0</v>
      </c>
      <c r="M65" s="200">
        <v>0</v>
      </c>
      <c r="N65" s="200">
        <v>0</v>
      </c>
      <c r="O65" s="200">
        <v>0</v>
      </c>
      <c r="P65" s="200">
        <v>0</v>
      </c>
      <c r="Q65" s="200">
        <v>0</v>
      </c>
      <c r="R65" s="200">
        <v>0</v>
      </c>
      <c r="S65" s="200">
        <v>0</v>
      </c>
      <c r="T65" s="200">
        <v>0</v>
      </c>
      <c r="U65" s="200">
        <v>0</v>
      </c>
      <c r="V65" s="200">
        <v>0</v>
      </c>
      <c r="W65" s="200">
        <v>0</v>
      </c>
      <c r="X65" s="200">
        <v>0</v>
      </c>
      <c r="Y65" s="200">
        <v>0</v>
      </c>
      <c r="Z65">
        <v>0</v>
      </c>
      <c r="AA65" s="200">
        <v>1.98</v>
      </c>
      <c r="AB65" s="200">
        <v>0</v>
      </c>
      <c r="AC65" s="200">
        <v>0</v>
      </c>
      <c r="AD65" s="200">
        <v>0</v>
      </c>
      <c r="AE65" s="200">
        <v>0</v>
      </c>
      <c r="AF65" s="200">
        <v>0</v>
      </c>
      <c r="AG65" s="200">
        <v>0</v>
      </c>
      <c r="AH65" s="200">
        <v>0</v>
      </c>
      <c r="AI65" s="200">
        <v>19</v>
      </c>
      <c r="AJ65" s="200">
        <v>0</v>
      </c>
      <c r="AK65" s="200">
        <v>0</v>
      </c>
      <c r="AL65" s="200">
        <v>0</v>
      </c>
      <c r="AM65" s="200">
        <v>10</v>
      </c>
      <c r="AN65" s="200">
        <v>0</v>
      </c>
      <c r="AO65">
        <v>0</v>
      </c>
      <c r="AP65" s="200">
        <v>0</v>
      </c>
      <c r="AQ65" s="200">
        <v>0</v>
      </c>
      <c r="AR65" s="200">
        <v>0</v>
      </c>
      <c r="AS65" s="200">
        <v>0</v>
      </c>
      <c r="AT65">
        <v>0</v>
      </c>
      <c r="AU65">
        <v>0</v>
      </c>
      <c r="AV65" s="200">
        <v>0</v>
      </c>
      <c r="AW65" s="200">
        <v>0</v>
      </c>
      <c r="AX65" s="200">
        <v>0</v>
      </c>
      <c r="AY65" s="200">
        <v>0</v>
      </c>
      <c r="AZ65" s="200">
        <v>0</v>
      </c>
      <c r="BA65" s="200">
        <v>0</v>
      </c>
      <c r="BB65" s="200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0">
        <v>0</v>
      </c>
      <c r="C66" s="200">
        <v>0</v>
      </c>
      <c r="D66" s="200">
        <v>0</v>
      </c>
      <c r="E66" s="200">
        <v>0</v>
      </c>
      <c r="F66" s="200">
        <v>0</v>
      </c>
      <c r="G66" s="200">
        <v>0</v>
      </c>
      <c r="H66" s="200">
        <v>0</v>
      </c>
      <c r="I66" s="200">
        <v>0</v>
      </c>
      <c r="J66" s="200">
        <v>0</v>
      </c>
      <c r="K66" s="200">
        <v>0</v>
      </c>
      <c r="L66" s="200">
        <v>0</v>
      </c>
      <c r="M66" s="200">
        <v>0</v>
      </c>
      <c r="N66" s="200">
        <v>0</v>
      </c>
      <c r="O66" s="200">
        <v>0</v>
      </c>
      <c r="P66" s="200">
        <v>0</v>
      </c>
      <c r="Q66" s="200">
        <v>0</v>
      </c>
      <c r="R66" s="200">
        <v>0</v>
      </c>
      <c r="S66" s="200">
        <v>0</v>
      </c>
      <c r="T66" s="200">
        <v>0</v>
      </c>
      <c r="U66" s="200">
        <v>0</v>
      </c>
      <c r="V66" s="200">
        <v>0</v>
      </c>
      <c r="W66" s="200">
        <v>0</v>
      </c>
      <c r="X66" s="200">
        <v>0</v>
      </c>
      <c r="Y66" s="200">
        <v>0</v>
      </c>
      <c r="Z66">
        <v>0</v>
      </c>
      <c r="AA66" s="200">
        <v>1.98</v>
      </c>
      <c r="AB66" s="200">
        <v>0</v>
      </c>
      <c r="AC66" s="200">
        <v>0</v>
      </c>
      <c r="AD66" s="200">
        <v>0</v>
      </c>
      <c r="AE66" s="200">
        <v>0</v>
      </c>
      <c r="AF66" s="200">
        <v>0</v>
      </c>
      <c r="AG66" s="200">
        <v>0</v>
      </c>
      <c r="AH66" s="200">
        <v>0</v>
      </c>
      <c r="AI66" s="200">
        <v>19</v>
      </c>
      <c r="AJ66" s="200">
        <v>0</v>
      </c>
      <c r="AK66" s="200">
        <v>0</v>
      </c>
      <c r="AL66" s="200">
        <v>0</v>
      </c>
      <c r="AM66" s="200">
        <v>10</v>
      </c>
      <c r="AN66" s="200">
        <v>0</v>
      </c>
      <c r="AO66">
        <v>0</v>
      </c>
      <c r="AP66" s="200">
        <v>0</v>
      </c>
      <c r="AQ66" s="200">
        <v>0</v>
      </c>
      <c r="AR66" s="200">
        <v>0</v>
      </c>
      <c r="AS66" s="200">
        <v>0</v>
      </c>
      <c r="AT66">
        <v>0</v>
      </c>
      <c r="AU66">
        <v>0</v>
      </c>
      <c r="AV66" s="200">
        <v>0</v>
      </c>
      <c r="AW66" s="200">
        <v>0</v>
      </c>
      <c r="AX66" s="200">
        <v>0</v>
      </c>
      <c r="AY66" s="200">
        <v>0</v>
      </c>
      <c r="AZ66" s="200">
        <v>0</v>
      </c>
      <c r="BA66" s="200">
        <v>0</v>
      </c>
      <c r="BB66" s="200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0">
        <v>0</v>
      </c>
      <c r="C67" s="200">
        <v>0</v>
      </c>
      <c r="D67" s="200">
        <v>0</v>
      </c>
      <c r="E67" s="200">
        <v>0</v>
      </c>
      <c r="F67" s="200">
        <v>0</v>
      </c>
      <c r="G67" s="200">
        <v>0</v>
      </c>
      <c r="H67" s="200">
        <v>0</v>
      </c>
      <c r="I67" s="200">
        <v>0</v>
      </c>
      <c r="J67" s="200">
        <v>0</v>
      </c>
      <c r="K67" s="200">
        <v>0</v>
      </c>
      <c r="L67" s="200">
        <v>0</v>
      </c>
      <c r="M67" s="200">
        <v>0</v>
      </c>
      <c r="N67" s="200">
        <v>0</v>
      </c>
      <c r="O67" s="200">
        <v>0</v>
      </c>
      <c r="P67" s="200">
        <v>0</v>
      </c>
      <c r="Q67" s="200">
        <v>0</v>
      </c>
      <c r="R67" s="200">
        <v>0</v>
      </c>
      <c r="S67" s="200">
        <v>0</v>
      </c>
      <c r="T67" s="200">
        <v>0</v>
      </c>
      <c r="U67" s="200">
        <v>0</v>
      </c>
      <c r="V67" s="200">
        <v>0</v>
      </c>
      <c r="W67" s="200">
        <v>0</v>
      </c>
      <c r="X67" s="200">
        <v>0</v>
      </c>
      <c r="Y67" s="200">
        <v>0</v>
      </c>
      <c r="Z67">
        <v>0</v>
      </c>
      <c r="AA67" s="200">
        <v>1.98</v>
      </c>
      <c r="AB67" s="200">
        <v>0</v>
      </c>
      <c r="AC67" s="200">
        <v>0</v>
      </c>
      <c r="AD67" s="200">
        <v>0</v>
      </c>
      <c r="AE67" s="200">
        <v>0</v>
      </c>
      <c r="AF67" s="200">
        <v>0</v>
      </c>
      <c r="AG67" s="200">
        <v>0</v>
      </c>
      <c r="AH67" s="200">
        <v>0</v>
      </c>
      <c r="AI67" s="200">
        <v>19</v>
      </c>
      <c r="AJ67" s="200">
        <v>0</v>
      </c>
      <c r="AK67" s="200">
        <v>0</v>
      </c>
      <c r="AL67" s="200">
        <v>0</v>
      </c>
      <c r="AM67" s="200">
        <v>10</v>
      </c>
      <c r="AN67" s="200">
        <v>0</v>
      </c>
      <c r="AO67">
        <v>0</v>
      </c>
      <c r="AP67" s="200">
        <v>0</v>
      </c>
      <c r="AQ67" s="200">
        <v>0</v>
      </c>
      <c r="AR67" s="200">
        <v>0</v>
      </c>
      <c r="AS67" s="200">
        <v>0</v>
      </c>
      <c r="AT67">
        <v>0</v>
      </c>
      <c r="AU67">
        <v>0</v>
      </c>
      <c r="AV67" s="200">
        <v>0</v>
      </c>
      <c r="AW67" s="200">
        <v>0</v>
      </c>
      <c r="AX67" s="200">
        <v>0</v>
      </c>
      <c r="AY67" s="200">
        <v>0</v>
      </c>
      <c r="AZ67" s="200">
        <v>0</v>
      </c>
      <c r="BA67" s="200">
        <v>0</v>
      </c>
      <c r="BB67" s="200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0">
        <v>0</v>
      </c>
      <c r="C68" s="200">
        <v>0</v>
      </c>
      <c r="D68" s="200">
        <v>0</v>
      </c>
      <c r="E68" s="200">
        <v>0</v>
      </c>
      <c r="F68" s="200">
        <v>0</v>
      </c>
      <c r="G68" s="200">
        <v>0</v>
      </c>
      <c r="H68" s="200">
        <v>0</v>
      </c>
      <c r="I68" s="200">
        <v>0</v>
      </c>
      <c r="J68" s="200">
        <v>0</v>
      </c>
      <c r="K68" s="200">
        <v>0</v>
      </c>
      <c r="L68" s="200">
        <v>0</v>
      </c>
      <c r="M68" s="200">
        <v>0</v>
      </c>
      <c r="N68" s="200">
        <v>0</v>
      </c>
      <c r="O68" s="200">
        <v>0</v>
      </c>
      <c r="P68" s="200">
        <v>0</v>
      </c>
      <c r="Q68" s="200">
        <v>0</v>
      </c>
      <c r="R68" s="200">
        <v>0</v>
      </c>
      <c r="S68" s="200">
        <v>0</v>
      </c>
      <c r="T68" s="200">
        <v>0</v>
      </c>
      <c r="U68" s="200">
        <v>0</v>
      </c>
      <c r="V68" s="200">
        <v>0</v>
      </c>
      <c r="W68" s="200">
        <v>0</v>
      </c>
      <c r="X68" s="200">
        <v>0</v>
      </c>
      <c r="Y68" s="200">
        <v>0</v>
      </c>
      <c r="Z68">
        <v>0</v>
      </c>
      <c r="AA68" s="200">
        <v>1.98</v>
      </c>
      <c r="AB68" s="200">
        <v>0</v>
      </c>
      <c r="AC68" s="200">
        <v>0</v>
      </c>
      <c r="AD68" s="200">
        <v>0</v>
      </c>
      <c r="AE68" s="200">
        <v>0</v>
      </c>
      <c r="AF68" s="200">
        <v>0</v>
      </c>
      <c r="AG68" s="200">
        <v>0</v>
      </c>
      <c r="AH68" s="200">
        <v>0</v>
      </c>
      <c r="AI68" s="200">
        <v>19</v>
      </c>
      <c r="AJ68" s="200">
        <v>0</v>
      </c>
      <c r="AK68" s="200">
        <v>0</v>
      </c>
      <c r="AL68" s="200">
        <v>0</v>
      </c>
      <c r="AM68" s="200">
        <v>10</v>
      </c>
      <c r="AN68" s="200">
        <v>0</v>
      </c>
      <c r="AO68">
        <v>0</v>
      </c>
      <c r="AP68" s="200">
        <v>0</v>
      </c>
      <c r="AQ68" s="200">
        <v>0</v>
      </c>
      <c r="AR68" s="200">
        <v>0</v>
      </c>
      <c r="AS68" s="200">
        <v>0</v>
      </c>
      <c r="AT68">
        <v>0</v>
      </c>
      <c r="AU68">
        <v>0</v>
      </c>
      <c r="AV68" s="200">
        <v>0</v>
      </c>
      <c r="AW68" s="200">
        <v>0</v>
      </c>
      <c r="AX68" s="200">
        <v>0</v>
      </c>
      <c r="AY68" s="200">
        <v>0</v>
      </c>
      <c r="AZ68" s="200">
        <v>0</v>
      </c>
      <c r="BA68" s="200">
        <v>0</v>
      </c>
      <c r="BB68" s="200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0">
        <v>0</v>
      </c>
      <c r="C69" s="200">
        <v>0</v>
      </c>
      <c r="D69" s="200">
        <v>0</v>
      </c>
      <c r="E69" s="200">
        <v>0</v>
      </c>
      <c r="F69" s="200">
        <v>0</v>
      </c>
      <c r="G69" s="200">
        <v>0</v>
      </c>
      <c r="H69" s="200">
        <v>0</v>
      </c>
      <c r="I69" s="200">
        <v>0</v>
      </c>
      <c r="J69" s="200">
        <v>0</v>
      </c>
      <c r="K69" s="200">
        <v>0</v>
      </c>
      <c r="L69" s="200">
        <v>0</v>
      </c>
      <c r="M69" s="200">
        <v>0</v>
      </c>
      <c r="N69" s="200">
        <v>0</v>
      </c>
      <c r="O69" s="200">
        <v>0</v>
      </c>
      <c r="P69" s="200">
        <v>0</v>
      </c>
      <c r="Q69" s="200">
        <v>0</v>
      </c>
      <c r="R69" s="200">
        <v>0</v>
      </c>
      <c r="S69" s="200">
        <v>0</v>
      </c>
      <c r="T69" s="200">
        <v>0</v>
      </c>
      <c r="U69" s="200">
        <v>0</v>
      </c>
      <c r="V69" s="200">
        <v>0</v>
      </c>
      <c r="W69" s="200">
        <v>0</v>
      </c>
      <c r="X69" s="200">
        <v>0</v>
      </c>
      <c r="Y69" s="200">
        <v>0</v>
      </c>
      <c r="Z69">
        <v>0</v>
      </c>
      <c r="AA69" s="200">
        <v>1.98</v>
      </c>
      <c r="AB69" s="200">
        <v>0</v>
      </c>
      <c r="AC69" s="200">
        <v>0</v>
      </c>
      <c r="AD69" s="200">
        <v>0</v>
      </c>
      <c r="AE69" s="200">
        <v>0</v>
      </c>
      <c r="AF69" s="200">
        <v>0</v>
      </c>
      <c r="AG69" s="200">
        <v>0</v>
      </c>
      <c r="AH69" s="200">
        <v>0</v>
      </c>
      <c r="AI69" s="200">
        <v>19</v>
      </c>
      <c r="AJ69" s="200">
        <v>0</v>
      </c>
      <c r="AK69" s="200">
        <v>0</v>
      </c>
      <c r="AL69" s="200">
        <v>0</v>
      </c>
      <c r="AM69" s="200">
        <v>10</v>
      </c>
      <c r="AN69" s="200">
        <v>0</v>
      </c>
      <c r="AO69">
        <v>0</v>
      </c>
      <c r="AP69" s="200">
        <v>0</v>
      </c>
      <c r="AQ69" s="200">
        <v>0</v>
      </c>
      <c r="AR69" s="200">
        <v>0</v>
      </c>
      <c r="AS69" s="200">
        <v>0</v>
      </c>
      <c r="AT69">
        <v>0</v>
      </c>
      <c r="AU69">
        <v>0</v>
      </c>
      <c r="AV69" s="200">
        <v>0</v>
      </c>
      <c r="AW69" s="200">
        <v>0</v>
      </c>
      <c r="AX69" s="200">
        <v>0</v>
      </c>
      <c r="AY69" s="200">
        <v>0</v>
      </c>
      <c r="AZ69" s="200">
        <v>0</v>
      </c>
      <c r="BA69" s="200">
        <v>0</v>
      </c>
      <c r="BB69" s="200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0">
        <v>0</v>
      </c>
      <c r="C70" s="200">
        <v>0</v>
      </c>
      <c r="D70" s="200">
        <v>0</v>
      </c>
      <c r="E70" s="200">
        <v>0</v>
      </c>
      <c r="F70" s="200">
        <v>0</v>
      </c>
      <c r="G70" s="200">
        <v>0</v>
      </c>
      <c r="H70" s="200">
        <v>0</v>
      </c>
      <c r="I70" s="200">
        <v>0</v>
      </c>
      <c r="J70" s="200">
        <v>0</v>
      </c>
      <c r="K70" s="200">
        <v>0</v>
      </c>
      <c r="L70" s="200">
        <v>0</v>
      </c>
      <c r="M70" s="200">
        <v>0</v>
      </c>
      <c r="N70" s="200">
        <v>0</v>
      </c>
      <c r="O70" s="200">
        <v>0</v>
      </c>
      <c r="P70" s="200">
        <v>0</v>
      </c>
      <c r="Q70" s="200">
        <v>0</v>
      </c>
      <c r="R70" s="200">
        <v>0</v>
      </c>
      <c r="S70" s="200">
        <v>0</v>
      </c>
      <c r="T70" s="200">
        <v>0</v>
      </c>
      <c r="U70" s="200">
        <v>0</v>
      </c>
      <c r="V70" s="200">
        <v>0</v>
      </c>
      <c r="W70" s="200">
        <v>0</v>
      </c>
      <c r="X70" s="200">
        <v>0</v>
      </c>
      <c r="Y70" s="200">
        <v>0</v>
      </c>
      <c r="Z70">
        <v>0</v>
      </c>
      <c r="AA70" s="200">
        <v>1.98</v>
      </c>
      <c r="AB70" s="200">
        <v>0</v>
      </c>
      <c r="AC70" s="200">
        <v>0</v>
      </c>
      <c r="AD70" s="200">
        <v>0</v>
      </c>
      <c r="AE70" s="200">
        <v>0</v>
      </c>
      <c r="AF70" s="200">
        <v>0</v>
      </c>
      <c r="AG70" s="200">
        <v>0</v>
      </c>
      <c r="AH70" s="200">
        <v>0</v>
      </c>
      <c r="AI70" s="200">
        <v>19</v>
      </c>
      <c r="AJ70" s="200">
        <v>0</v>
      </c>
      <c r="AK70" s="200">
        <v>0</v>
      </c>
      <c r="AL70" s="200">
        <v>0</v>
      </c>
      <c r="AM70" s="200">
        <v>10</v>
      </c>
      <c r="AN70" s="200">
        <v>0</v>
      </c>
      <c r="AO70">
        <v>0</v>
      </c>
      <c r="AP70" s="200">
        <v>0</v>
      </c>
      <c r="AQ70" s="200">
        <v>0</v>
      </c>
      <c r="AR70" s="200">
        <v>0</v>
      </c>
      <c r="AS70" s="200">
        <v>0</v>
      </c>
      <c r="AT70">
        <v>0</v>
      </c>
      <c r="AU70">
        <v>0</v>
      </c>
      <c r="AV70" s="200">
        <v>0</v>
      </c>
      <c r="AW70" s="200">
        <v>0</v>
      </c>
      <c r="AX70" s="200">
        <v>0</v>
      </c>
      <c r="AY70" s="200">
        <v>0</v>
      </c>
      <c r="AZ70" s="200">
        <v>0</v>
      </c>
      <c r="BA70" s="200">
        <v>0</v>
      </c>
      <c r="BB70" s="20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0">
        <v>0</v>
      </c>
      <c r="C71" s="200">
        <v>0</v>
      </c>
      <c r="D71" s="200">
        <v>0</v>
      </c>
      <c r="E71" s="200">
        <v>0</v>
      </c>
      <c r="F71" s="200">
        <v>0</v>
      </c>
      <c r="G71" s="200">
        <v>0</v>
      </c>
      <c r="H71" s="200">
        <v>0</v>
      </c>
      <c r="I71" s="200">
        <v>0</v>
      </c>
      <c r="J71" s="200">
        <v>0</v>
      </c>
      <c r="K71" s="200">
        <v>0</v>
      </c>
      <c r="L71" s="200">
        <v>0</v>
      </c>
      <c r="M71" s="200">
        <v>0</v>
      </c>
      <c r="N71" s="200">
        <v>0</v>
      </c>
      <c r="O71" s="200">
        <v>0</v>
      </c>
      <c r="P71" s="200">
        <v>0</v>
      </c>
      <c r="Q71" s="200">
        <v>0</v>
      </c>
      <c r="R71" s="200">
        <v>0</v>
      </c>
      <c r="S71" s="200">
        <v>0</v>
      </c>
      <c r="T71" s="200">
        <v>0</v>
      </c>
      <c r="U71" s="200">
        <v>0</v>
      </c>
      <c r="V71" s="200">
        <v>0</v>
      </c>
      <c r="W71" s="200">
        <v>0</v>
      </c>
      <c r="X71" s="200">
        <v>0</v>
      </c>
      <c r="Y71" s="200">
        <v>0</v>
      </c>
      <c r="Z71">
        <v>0</v>
      </c>
      <c r="AA71" s="200">
        <v>1.98</v>
      </c>
      <c r="AB71" s="200">
        <v>0</v>
      </c>
      <c r="AC71" s="200">
        <v>0</v>
      </c>
      <c r="AD71" s="200">
        <v>0</v>
      </c>
      <c r="AE71" s="200">
        <v>0</v>
      </c>
      <c r="AF71" s="200">
        <v>0</v>
      </c>
      <c r="AG71" s="200">
        <v>0</v>
      </c>
      <c r="AH71" s="200">
        <v>0</v>
      </c>
      <c r="AI71" s="200">
        <v>19</v>
      </c>
      <c r="AJ71" s="200">
        <v>0</v>
      </c>
      <c r="AK71" s="200">
        <v>0</v>
      </c>
      <c r="AL71" s="200">
        <v>0</v>
      </c>
      <c r="AM71" s="200">
        <v>10</v>
      </c>
      <c r="AN71" s="200">
        <v>0</v>
      </c>
      <c r="AO71">
        <v>0</v>
      </c>
      <c r="AP71" s="200">
        <v>0</v>
      </c>
      <c r="AQ71" s="200">
        <v>0</v>
      </c>
      <c r="AR71" s="200">
        <v>0</v>
      </c>
      <c r="AS71" s="200">
        <v>0</v>
      </c>
      <c r="AT71">
        <v>0</v>
      </c>
      <c r="AU71">
        <v>0</v>
      </c>
      <c r="AV71" s="200">
        <v>0</v>
      </c>
      <c r="AW71" s="200">
        <v>0</v>
      </c>
      <c r="AX71" s="200">
        <v>0</v>
      </c>
      <c r="AY71" s="200">
        <v>0</v>
      </c>
      <c r="AZ71" s="200">
        <v>0</v>
      </c>
      <c r="BA71" s="200">
        <v>0</v>
      </c>
      <c r="BB71" s="200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0">
        <v>0</v>
      </c>
      <c r="C72" s="200">
        <v>0</v>
      </c>
      <c r="D72" s="200">
        <v>0</v>
      </c>
      <c r="E72" s="200">
        <v>0</v>
      </c>
      <c r="F72" s="200">
        <v>0</v>
      </c>
      <c r="G72" s="200">
        <v>0</v>
      </c>
      <c r="H72" s="200">
        <v>0</v>
      </c>
      <c r="I72" s="200">
        <v>0</v>
      </c>
      <c r="J72" s="200">
        <v>0</v>
      </c>
      <c r="K72" s="200">
        <v>0</v>
      </c>
      <c r="L72" s="200">
        <v>0</v>
      </c>
      <c r="M72" s="200">
        <v>0</v>
      </c>
      <c r="N72" s="200">
        <v>0</v>
      </c>
      <c r="O72" s="200">
        <v>0</v>
      </c>
      <c r="P72" s="200">
        <v>0</v>
      </c>
      <c r="Q72" s="200">
        <v>0</v>
      </c>
      <c r="R72" s="200">
        <v>0</v>
      </c>
      <c r="S72" s="200">
        <v>0</v>
      </c>
      <c r="T72" s="200">
        <v>0</v>
      </c>
      <c r="U72" s="200">
        <v>0</v>
      </c>
      <c r="V72" s="200">
        <v>0</v>
      </c>
      <c r="W72" s="200">
        <v>0</v>
      </c>
      <c r="X72" s="200">
        <v>0</v>
      </c>
      <c r="Y72" s="200">
        <v>0</v>
      </c>
      <c r="Z72">
        <v>0</v>
      </c>
      <c r="AA72" s="200">
        <v>1.98</v>
      </c>
      <c r="AB72" s="200">
        <v>0</v>
      </c>
      <c r="AC72" s="200">
        <v>0</v>
      </c>
      <c r="AD72" s="200">
        <v>0</v>
      </c>
      <c r="AE72" s="200">
        <v>0</v>
      </c>
      <c r="AF72" s="200">
        <v>0</v>
      </c>
      <c r="AG72" s="200">
        <v>0</v>
      </c>
      <c r="AH72" s="200">
        <v>0</v>
      </c>
      <c r="AI72" s="200">
        <v>19</v>
      </c>
      <c r="AJ72" s="200">
        <v>0</v>
      </c>
      <c r="AK72" s="200">
        <v>0</v>
      </c>
      <c r="AL72" s="200">
        <v>0</v>
      </c>
      <c r="AM72" s="200">
        <v>8</v>
      </c>
      <c r="AN72" s="200">
        <v>0</v>
      </c>
      <c r="AO72">
        <v>0</v>
      </c>
      <c r="AP72" s="200">
        <v>0</v>
      </c>
      <c r="AQ72" s="200">
        <v>0</v>
      </c>
      <c r="AR72" s="200">
        <v>0</v>
      </c>
      <c r="AS72" s="200">
        <v>0</v>
      </c>
      <c r="AT72">
        <v>0</v>
      </c>
      <c r="AU72">
        <v>0</v>
      </c>
      <c r="AV72" s="200">
        <v>0</v>
      </c>
      <c r="AW72" s="200">
        <v>0</v>
      </c>
      <c r="AX72" s="200">
        <v>0</v>
      </c>
      <c r="AY72" s="200">
        <v>0</v>
      </c>
      <c r="AZ72" s="200">
        <v>0</v>
      </c>
      <c r="BA72" s="200">
        <v>0</v>
      </c>
      <c r="BB72" s="200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0">
        <v>0</v>
      </c>
      <c r="C73" s="200">
        <v>0</v>
      </c>
      <c r="D73" s="200">
        <v>0</v>
      </c>
      <c r="E73" s="200">
        <v>0</v>
      </c>
      <c r="F73" s="200">
        <v>0</v>
      </c>
      <c r="G73" s="200">
        <v>0</v>
      </c>
      <c r="H73" s="200">
        <v>0</v>
      </c>
      <c r="I73" s="200">
        <v>0</v>
      </c>
      <c r="J73" s="200">
        <v>0</v>
      </c>
      <c r="K73" s="200">
        <v>0</v>
      </c>
      <c r="L73" s="200">
        <v>0</v>
      </c>
      <c r="M73" s="200">
        <v>0</v>
      </c>
      <c r="N73" s="200">
        <v>0</v>
      </c>
      <c r="O73" s="200">
        <v>0</v>
      </c>
      <c r="P73" s="200">
        <v>0</v>
      </c>
      <c r="Q73" s="200">
        <v>0</v>
      </c>
      <c r="R73" s="200">
        <v>0</v>
      </c>
      <c r="S73" s="200">
        <v>0</v>
      </c>
      <c r="T73" s="200">
        <v>0</v>
      </c>
      <c r="U73" s="200">
        <v>0</v>
      </c>
      <c r="V73" s="200">
        <v>0</v>
      </c>
      <c r="W73" s="200">
        <v>0</v>
      </c>
      <c r="X73" s="200">
        <v>0</v>
      </c>
      <c r="Y73" s="200">
        <v>0</v>
      </c>
      <c r="Z73">
        <v>0</v>
      </c>
      <c r="AA73" s="200">
        <v>1.98</v>
      </c>
      <c r="AB73" s="200">
        <v>0</v>
      </c>
      <c r="AC73" s="200">
        <v>0</v>
      </c>
      <c r="AD73" s="200">
        <v>0</v>
      </c>
      <c r="AE73" s="200">
        <v>0</v>
      </c>
      <c r="AF73" s="200">
        <v>0</v>
      </c>
      <c r="AG73" s="200">
        <v>0</v>
      </c>
      <c r="AH73" s="200">
        <v>0</v>
      </c>
      <c r="AI73" s="200">
        <v>23</v>
      </c>
      <c r="AJ73" s="200">
        <v>0</v>
      </c>
      <c r="AK73" s="200">
        <v>0</v>
      </c>
      <c r="AL73" s="200">
        <v>0</v>
      </c>
      <c r="AM73" s="200">
        <v>8</v>
      </c>
      <c r="AN73" s="200">
        <v>0</v>
      </c>
      <c r="AO73">
        <v>0</v>
      </c>
      <c r="AP73" s="200">
        <v>0</v>
      </c>
      <c r="AQ73" s="200">
        <v>0</v>
      </c>
      <c r="AR73" s="200">
        <v>0</v>
      </c>
      <c r="AS73" s="200">
        <v>0</v>
      </c>
      <c r="AT73">
        <v>0</v>
      </c>
      <c r="AU73">
        <v>0</v>
      </c>
      <c r="AV73" s="200">
        <v>0</v>
      </c>
      <c r="AW73" s="200">
        <v>0</v>
      </c>
      <c r="AX73" s="200">
        <v>0</v>
      </c>
      <c r="AY73" s="200">
        <v>0</v>
      </c>
      <c r="AZ73" s="200">
        <v>0</v>
      </c>
      <c r="BA73" s="200">
        <v>0</v>
      </c>
      <c r="BB73" s="200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0">
        <v>0</v>
      </c>
      <c r="C74" s="200">
        <v>0</v>
      </c>
      <c r="D74" s="200">
        <v>0</v>
      </c>
      <c r="E74" s="200">
        <v>0</v>
      </c>
      <c r="F74" s="200">
        <v>0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200">
        <v>0</v>
      </c>
      <c r="N74" s="200">
        <v>0</v>
      </c>
      <c r="O74" s="200">
        <v>0</v>
      </c>
      <c r="P74" s="200">
        <v>0</v>
      </c>
      <c r="Q74" s="200">
        <v>0</v>
      </c>
      <c r="R74" s="200">
        <v>0</v>
      </c>
      <c r="S74" s="200">
        <v>0</v>
      </c>
      <c r="T74" s="200">
        <v>0</v>
      </c>
      <c r="U74" s="200">
        <v>0</v>
      </c>
      <c r="V74" s="200">
        <v>0</v>
      </c>
      <c r="W74" s="200">
        <v>0</v>
      </c>
      <c r="X74" s="200">
        <v>0</v>
      </c>
      <c r="Y74" s="200">
        <v>0</v>
      </c>
      <c r="Z74">
        <v>0</v>
      </c>
      <c r="AA74" s="200">
        <v>1.98</v>
      </c>
      <c r="AB74" s="200">
        <v>0</v>
      </c>
      <c r="AC74" s="200">
        <v>0</v>
      </c>
      <c r="AD74" s="200">
        <v>0</v>
      </c>
      <c r="AE74" s="200">
        <v>0</v>
      </c>
      <c r="AF74" s="200">
        <v>0</v>
      </c>
      <c r="AG74" s="200">
        <v>0</v>
      </c>
      <c r="AH74" s="200">
        <v>0</v>
      </c>
      <c r="AI74" s="200">
        <v>23</v>
      </c>
      <c r="AJ74" s="200">
        <v>0</v>
      </c>
      <c r="AK74" s="200">
        <v>0</v>
      </c>
      <c r="AL74" s="200">
        <v>0</v>
      </c>
      <c r="AM74" s="200">
        <v>15.06</v>
      </c>
      <c r="AN74" s="200">
        <v>0</v>
      </c>
      <c r="AO74">
        <v>0</v>
      </c>
      <c r="AP74" s="200">
        <v>0</v>
      </c>
      <c r="AQ74" s="200">
        <v>0</v>
      </c>
      <c r="AR74" s="200">
        <v>0</v>
      </c>
      <c r="AS74" s="200">
        <v>0</v>
      </c>
      <c r="AT74">
        <v>0</v>
      </c>
      <c r="AU74">
        <v>0</v>
      </c>
      <c r="AV74" s="200">
        <v>0</v>
      </c>
      <c r="AW74" s="200">
        <v>0</v>
      </c>
      <c r="AX74" s="200">
        <v>0</v>
      </c>
      <c r="AY74" s="200">
        <v>0</v>
      </c>
      <c r="AZ74" s="200">
        <v>0</v>
      </c>
      <c r="BA74" s="200">
        <v>0</v>
      </c>
      <c r="BB74" s="200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0">
        <v>0</v>
      </c>
      <c r="C75" s="200">
        <v>0</v>
      </c>
      <c r="D75" s="200">
        <v>0</v>
      </c>
      <c r="E75" s="200">
        <v>0</v>
      </c>
      <c r="F75" s="200">
        <v>0</v>
      </c>
      <c r="G75" s="200">
        <v>0</v>
      </c>
      <c r="H75" s="200">
        <v>0</v>
      </c>
      <c r="I75" s="200">
        <v>0</v>
      </c>
      <c r="J75" s="200">
        <v>0</v>
      </c>
      <c r="K75" s="200">
        <v>0</v>
      </c>
      <c r="L75" s="200">
        <v>0</v>
      </c>
      <c r="M75" s="200">
        <v>0</v>
      </c>
      <c r="N75" s="200">
        <v>0</v>
      </c>
      <c r="O75" s="200">
        <v>0</v>
      </c>
      <c r="P75" s="200">
        <v>0</v>
      </c>
      <c r="Q75" s="200">
        <v>0</v>
      </c>
      <c r="R75" s="200">
        <v>0</v>
      </c>
      <c r="S75" s="200">
        <v>0</v>
      </c>
      <c r="T75" s="200">
        <v>0</v>
      </c>
      <c r="U75" s="200">
        <v>0</v>
      </c>
      <c r="V75" s="200">
        <v>0</v>
      </c>
      <c r="W75" s="200">
        <v>0</v>
      </c>
      <c r="X75" s="200">
        <v>0</v>
      </c>
      <c r="Y75" s="200">
        <v>0</v>
      </c>
      <c r="Z75">
        <v>0</v>
      </c>
      <c r="AA75" s="200">
        <v>1.98</v>
      </c>
      <c r="AB75" s="200">
        <v>0</v>
      </c>
      <c r="AC75" s="200">
        <v>0</v>
      </c>
      <c r="AD75" s="200">
        <v>0</v>
      </c>
      <c r="AE75" s="200">
        <v>0</v>
      </c>
      <c r="AF75" s="200">
        <v>0</v>
      </c>
      <c r="AG75" s="200">
        <v>0</v>
      </c>
      <c r="AH75" s="200">
        <v>0</v>
      </c>
      <c r="AI75" s="200">
        <v>23</v>
      </c>
      <c r="AJ75" s="200">
        <v>0</v>
      </c>
      <c r="AK75" s="200">
        <v>0</v>
      </c>
      <c r="AL75" s="200">
        <v>0</v>
      </c>
      <c r="AM75" s="200">
        <v>20.440000000000001</v>
      </c>
      <c r="AN75" s="200">
        <v>0</v>
      </c>
      <c r="AO75">
        <v>0</v>
      </c>
      <c r="AP75" s="200">
        <v>0</v>
      </c>
      <c r="AQ75" s="200">
        <v>0</v>
      </c>
      <c r="AR75" s="200">
        <v>0</v>
      </c>
      <c r="AS75" s="200">
        <v>0</v>
      </c>
      <c r="AT75">
        <v>0</v>
      </c>
      <c r="AU75">
        <v>0</v>
      </c>
      <c r="AV75" s="200">
        <v>0</v>
      </c>
      <c r="AW75" s="200">
        <v>0</v>
      </c>
      <c r="AX75" s="200">
        <v>0</v>
      </c>
      <c r="AY75" s="200">
        <v>0</v>
      </c>
      <c r="AZ75" s="200">
        <v>0</v>
      </c>
      <c r="BA75" s="200">
        <v>0</v>
      </c>
      <c r="BB75" s="200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0">
        <v>0</v>
      </c>
      <c r="C76" s="200">
        <v>0</v>
      </c>
      <c r="D76" s="200">
        <v>0</v>
      </c>
      <c r="E76" s="200">
        <v>0</v>
      </c>
      <c r="F76" s="200">
        <v>0</v>
      </c>
      <c r="G76" s="200">
        <v>0</v>
      </c>
      <c r="H76" s="200">
        <v>0</v>
      </c>
      <c r="I76" s="200">
        <v>0</v>
      </c>
      <c r="J76" s="200">
        <v>0</v>
      </c>
      <c r="K76" s="200">
        <v>0</v>
      </c>
      <c r="L76" s="200">
        <v>0</v>
      </c>
      <c r="M76" s="200">
        <v>0</v>
      </c>
      <c r="N76" s="200">
        <v>0</v>
      </c>
      <c r="O76" s="200">
        <v>0</v>
      </c>
      <c r="P76" s="200">
        <v>0</v>
      </c>
      <c r="Q76" s="200">
        <v>0</v>
      </c>
      <c r="R76" s="200">
        <v>0</v>
      </c>
      <c r="S76" s="200">
        <v>0</v>
      </c>
      <c r="T76" s="200">
        <v>0</v>
      </c>
      <c r="U76" s="200">
        <v>0</v>
      </c>
      <c r="V76" s="200">
        <v>0</v>
      </c>
      <c r="W76" s="200">
        <v>0</v>
      </c>
      <c r="X76" s="200">
        <v>0</v>
      </c>
      <c r="Y76" s="200">
        <v>0</v>
      </c>
      <c r="Z76">
        <v>0</v>
      </c>
      <c r="AA76" s="200">
        <v>1.98</v>
      </c>
      <c r="AB76" s="200">
        <v>0</v>
      </c>
      <c r="AC76" s="200">
        <v>0</v>
      </c>
      <c r="AD76" s="200">
        <v>0</v>
      </c>
      <c r="AE76" s="200">
        <v>0</v>
      </c>
      <c r="AF76" s="200">
        <v>0</v>
      </c>
      <c r="AG76" s="200">
        <v>0</v>
      </c>
      <c r="AH76" s="200">
        <v>0</v>
      </c>
      <c r="AI76" s="200">
        <v>23</v>
      </c>
      <c r="AJ76" s="200">
        <v>0</v>
      </c>
      <c r="AK76" s="200">
        <v>0</v>
      </c>
      <c r="AL76" s="200">
        <v>0</v>
      </c>
      <c r="AM76" s="200">
        <v>20.440000000000001</v>
      </c>
      <c r="AN76" s="200">
        <v>0</v>
      </c>
      <c r="AO76">
        <v>0</v>
      </c>
      <c r="AP76" s="200">
        <v>0</v>
      </c>
      <c r="AQ76" s="200">
        <v>0</v>
      </c>
      <c r="AR76" s="200">
        <v>0</v>
      </c>
      <c r="AS76" s="200">
        <v>0</v>
      </c>
      <c r="AT76">
        <v>0</v>
      </c>
      <c r="AU76">
        <v>0</v>
      </c>
      <c r="AV76" s="200">
        <v>0</v>
      </c>
      <c r="AW76" s="200">
        <v>0</v>
      </c>
      <c r="AX76" s="200">
        <v>0</v>
      </c>
      <c r="AY76" s="200">
        <v>0</v>
      </c>
      <c r="AZ76" s="200">
        <v>0</v>
      </c>
      <c r="BA76" s="200">
        <v>0</v>
      </c>
      <c r="BB76" s="200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0">
        <v>0</v>
      </c>
      <c r="C77" s="200">
        <v>0</v>
      </c>
      <c r="D77" s="200">
        <v>0</v>
      </c>
      <c r="E77" s="200">
        <v>0</v>
      </c>
      <c r="F77" s="200">
        <v>0</v>
      </c>
      <c r="G77" s="200">
        <v>0</v>
      </c>
      <c r="H77" s="200">
        <v>0</v>
      </c>
      <c r="I77" s="200">
        <v>0</v>
      </c>
      <c r="J77" s="200">
        <v>0</v>
      </c>
      <c r="K77" s="200">
        <v>0</v>
      </c>
      <c r="L77" s="200">
        <v>0</v>
      </c>
      <c r="M77" s="200">
        <v>0</v>
      </c>
      <c r="N77" s="200">
        <v>0</v>
      </c>
      <c r="O77" s="200">
        <v>0</v>
      </c>
      <c r="P77" s="200">
        <v>0</v>
      </c>
      <c r="Q77" s="200">
        <v>0</v>
      </c>
      <c r="R77" s="200">
        <v>0</v>
      </c>
      <c r="S77" s="200">
        <v>0</v>
      </c>
      <c r="T77" s="200">
        <v>0</v>
      </c>
      <c r="U77" s="200">
        <v>0</v>
      </c>
      <c r="V77" s="200">
        <v>0</v>
      </c>
      <c r="W77" s="200">
        <v>0</v>
      </c>
      <c r="X77" s="200">
        <v>0</v>
      </c>
      <c r="Y77" s="200">
        <v>0</v>
      </c>
      <c r="Z77">
        <v>0</v>
      </c>
      <c r="AA77" s="200">
        <v>1.98</v>
      </c>
      <c r="AB77" s="200">
        <v>0</v>
      </c>
      <c r="AC77" s="200">
        <v>0</v>
      </c>
      <c r="AD77" s="200">
        <v>0</v>
      </c>
      <c r="AE77" s="200">
        <v>0</v>
      </c>
      <c r="AF77" s="200">
        <v>0</v>
      </c>
      <c r="AG77" s="200">
        <v>0</v>
      </c>
      <c r="AH77" s="200">
        <v>0</v>
      </c>
      <c r="AI77" s="200">
        <v>23</v>
      </c>
      <c r="AJ77" s="200">
        <v>0</v>
      </c>
      <c r="AK77" s="200">
        <v>0</v>
      </c>
      <c r="AL77" s="200">
        <v>0</v>
      </c>
      <c r="AM77" s="200">
        <v>20.440000000000001</v>
      </c>
      <c r="AN77" s="200">
        <v>0</v>
      </c>
      <c r="AO77">
        <v>0</v>
      </c>
      <c r="AP77" s="200">
        <v>0</v>
      </c>
      <c r="AQ77" s="200">
        <v>0</v>
      </c>
      <c r="AR77" s="200">
        <v>0</v>
      </c>
      <c r="AS77" s="200">
        <v>0</v>
      </c>
      <c r="AT77">
        <v>0</v>
      </c>
      <c r="AU77">
        <v>0</v>
      </c>
      <c r="AV77" s="200">
        <v>0</v>
      </c>
      <c r="AW77" s="200">
        <v>0</v>
      </c>
      <c r="AX77" s="200">
        <v>0</v>
      </c>
      <c r="AY77" s="200">
        <v>0</v>
      </c>
      <c r="AZ77" s="200">
        <v>0</v>
      </c>
      <c r="BA77" s="200">
        <v>0</v>
      </c>
      <c r="BB77" s="200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0">
        <v>0</v>
      </c>
      <c r="C78" s="200">
        <v>0</v>
      </c>
      <c r="D78" s="200">
        <v>0</v>
      </c>
      <c r="E78" s="200">
        <v>0</v>
      </c>
      <c r="F78" s="200">
        <v>0</v>
      </c>
      <c r="G78" s="200">
        <v>0</v>
      </c>
      <c r="H78" s="200">
        <v>0</v>
      </c>
      <c r="I78" s="200">
        <v>0</v>
      </c>
      <c r="J78" s="200">
        <v>0</v>
      </c>
      <c r="K78" s="200">
        <v>0</v>
      </c>
      <c r="L78" s="200">
        <v>0</v>
      </c>
      <c r="M78" s="200">
        <v>0</v>
      </c>
      <c r="N78" s="200">
        <v>0</v>
      </c>
      <c r="O78" s="200">
        <v>0</v>
      </c>
      <c r="P78" s="200">
        <v>0</v>
      </c>
      <c r="Q78" s="200">
        <v>0</v>
      </c>
      <c r="R78" s="200">
        <v>0</v>
      </c>
      <c r="S78" s="200">
        <v>0</v>
      </c>
      <c r="T78" s="200">
        <v>0</v>
      </c>
      <c r="U78" s="200">
        <v>0</v>
      </c>
      <c r="V78" s="200">
        <v>0</v>
      </c>
      <c r="W78" s="200">
        <v>0</v>
      </c>
      <c r="X78" s="200">
        <v>0</v>
      </c>
      <c r="Y78" s="200">
        <v>0</v>
      </c>
      <c r="Z78">
        <v>0</v>
      </c>
      <c r="AA78" s="200">
        <v>1.98</v>
      </c>
      <c r="AB78" s="200">
        <v>0</v>
      </c>
      <c r="AC78" s="200">
        <v>0</v>
      </c>
      <c r="AD78" s="200">
        <v>0</v>
      </c>
      <c r="AE78" s="200">
        <v>0</v>
      </c>
      <c r="AF78" s="200">
        <v>0</v>
      </c>
      <c r="AG78" s="200">
        <v>0</v>
      </c>
      <c r="AH78" s="200">
        <v>0</v>
      </c>
      <c r="AI78" s="200">
        <v>23</v>
      </c>
      <c r="AJ78" s="200">
        <v>0</v>
      </c>
      <c r="AK78" s="200">
        <v>0</v>
      </c>
      <c r="AL78" s="200">
        <v>0</v>
      </c>
      <c r="AM78" s="200">
        <v>20.440000000000001</v>
      </c>
      <c r="AN78" s="200">
        <v>0</v>
      </c>
      <c r="AO78">
        <v>0</v>
      </c>
      <c r="AP78" s="200">
        <v>0</v>
      </c>
      <c r="AQ78" s="200">
        <v>0</v>
      </c>
      <c r="AR78" s="200">
        <v>0</v>
      </c>
      <c r="AS78" s="200">
        <v>0</v>
      </c>
      <c r="AT78">
        <v>0</v>
      </c>
      <c r="AU78">
        <v>0</v>
      </c>
      <c r="AV78" s="200">
        <v>0</v>
      </c>
      <c r="AW78" s="200">
        <v>0</v>
      </c>
      <c r="AX78" s="200">
        <v>0</v>
      </c>
      <c r="AY78" s="200">
        <v>0</v>
      </c>
      <c r="AZ78" s="200">
        <v>0</v>
      </c>
      <c r="BA78" s="200">
        <v>0</v>
      </c>
      <c r="BB78" s="200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0">
        <v>0</v>
      </c>
      <c r="C79" s="200">
        <v>0</v>
      </c>
      <c r="D79" s="200">
        <v>0</v>
      </c>
      <c r="E79" s="200">
        <v>0</v>
      </c>
      <c r="F79" s="200">
        <v>0</v>
      </c>
      <c r="G79" s="200">
        <v>0</v>
      </c>
      <c r="H79" s="200">
        <v>0</v>
      </c>
      <c r="I79" s="200">
        <v>0</v>
      </c>
      <c r="J79" s="200">
        <v>0</v>
      </c>
      <c r="K79" s="200">
        <v>0</v>
      </c>
      <c r="L79" s="200">
        <v>0</v>
      </c>
      <c r="M79" s="200">
        <v>0</v>
      </c>
      <c r="N79" s="200">
        <v>0</v>
      </c>
      <c r="O79" s="200">
        <v>0</v>
      </c>
      <c r="P79" s="200">
        <v>0</v>
      </c>
      <c r="Q79" s="200">
        <v>0</v>
      </c>
      <c r="R79" s="200">
        <v>0</v>
      </c>
      <c r="S79" s="200">
        <v>0</v>
      </c>
      <c r="T79" s="200">
        <v>0</v>
      </c>
      <c r="U79" s="200">
        <v>0</v>
      </c>
      <c r="V79" s="200">
        <v>0</v>
      </c>
      <c r="W79" s="200">
        <v>0</v>
      </c>
      <c r="X79" s="200">
        <v>0</v>
      </c>
      <c r="Y79" s="200">
        <v>0</v>
      </c>
      <c r="Z79">
        <v>0</v>
      </c>
      <c r="AA79" s="200">
        <v>1.98</v>
      </c>
      <c r="AB79" s="200">
        <v>0</v>
      </c>
      <c r="AC79" s="200">
        <v>0</v>
      </c>
      <c r="AD79" s="200">
        <v>0</v>
      </c>
      <c r="AE79" s="200">
        <v>0</v>
      </c>
      <c r="AF79" s="200">
        <v>0</v>
      </c>
      <c r="AG79" s="200">
        <v>0</v>
      </c>
      <c r="AH79" s="200">
        <v>0</v>
      </c>
      <c r="AI79" s="200">
        <v>23</v>
      </c>
      <c r="AJ79" s="200">
        <v>0</v>
      </c>
      <c r="AK79" s="200">
        <v>0</v>
      </c>
      <c r="AL79" s="200">
        <v>0</v>
      </c>
      <c r="AM79" s="200">
        <v>20.440000000000001</v>
      </c>
      <c r="AN79" s="200">
        <v>0</v>
      </c>
      <c r="AO79">
        <v>0</v>
      </c>
      <c r="AP79" s="200">
        <v>0</v>
      </c>
      <c r="AQ79" s="200">
        <v>0</v>
      </c>
      <c r="AR79" s="200">
        <v>0</v>
      </c>
      <c r="AS79" s="200">
        <v>0</v>
      </c>
      <c r="AT79">
        <v>0</v>
      </c>
      <c r="AU79">
        <v>0</v>
      </c>
      <c r="AV79" s="200">
        <v>0</v>
      </c>
      <c r="AW79" s="200">
        <v>0</v>
      </c>
      <c r="AX79" s="200">
        <v>0</v>
      </c>
      <c r="AY79" s="200">
        <v>0</v>
      </c>
      <c r="AZ79" s="200">
        <v>0</v>
      </c>
      <c r="BA79" s="200">
        <v>0</v>
      </c>
      <c r="BB79" s="200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0">
        <v>0</v>
      </c>
      <c r="C80" s="200">
        <v>0</v>
      </c>
      <c r="D80" s="200">
        <v>0</v>
      </c>
      <c r="E80" s="200">
        <v>0</v>
      </c>
      <c r="F80" s="200">
        <v>0</v>
      </c>
      <c r="G80" s="200">
        <v>0</v>
      </c>
      <c r="H80" s="200">
        <v>0</v>
      </c>
      <c r="I80" s="200">
        <v>0</v>
      </c>
      <c r="J80" s="200">
        <v>0</v>
      </c>
      <c r="K80" s="200">
        <v>0</v>
      </c>
      <c r="L80" s="200">
        <v>0</v>
      </c>
      <c r="M80" s="200">
        <v>0</v>
      </c>
      <c r="N80" s="200">
        <v>0</v>
      </c>
      <c r="O80" s="200">
        <v>0</v>
      </c>
      <c r="P80" s="200">
        <v>0</v>
      </c>
      <c r="Q80" s="200">
        <v>0</v>
      </c>
      <c r="R80" s="200">
        <v>0</v>
      </c>
      <c r="S80" s="200">
        <v>0</v>
      </c>
      <c r="T80" s="200">
        <v>0</v>
      </c>
      <c r="U80" s="200">
        <v>0</v>
      </c>
      <c r="V80" s="200">
        <v>0</v>
      </c>
      <c r="W80" s="200">
        <v>0</v>
      </c>
      <c r="X80" s="200">
        <v>0</v>
      </c>
      <c r="Y80" s="200">
        <v>0</v>
      </c>
      <c r="Z80">
        <v>0</v>
      </c>
      <c r="AA80" s="200">
        <v>1.98</v>
      </c>
      <c r="AB80" s="200">
        <v>0</v>
      </c>
      <c r="AC80" s="200">
        <v>0</v>
      </c>
      <c r="AD80" s="200">
        <v>0</v>
      </c>
      <c r="AE80" s="200">
        <v>0</v>
      </c>
      <c r="AF80" s="200">
        <v>0</v>
      </c>
      <c r="AG80" s="200">
        <v>0</v>
      </c>
      <c r="AH80" s="200">
        <v>0</v>
      </c>
      <c r="AI80" s="200">
        <v>23</v>
      </c>
      <c r="AJ80" s="200">
        <v>0</v>
      </c>
      <c r="AK80" s="200">
        <v>0</v>
      </c>
      <c r="AL80" s="200">
        <v>0</v>
      </c>
      <c r="AM80" s="200">
        <v>20.440000000000001</v>
      </c>
      <c r="AN80" s="200">
        <v>0</v>
      </c>
      <c r="AO80">
        <v>0</v>
      </c>
      <c r="AP80" s="200">
        <v>0</v>
      </c>
      <c r="AQ80" s="200">
        <v>0</v>
      </c>
      <c r="AR80" s="200">
        <v>0</v>
      </c>
      <c r="AS80" s="200">
        <v>0</v>
      </c>
      <c r="AT80">
        <v>0</v>
      </c>
      <c r="AU80">
        <v>0</v>
      </c>
      <c r="AV80" s="200">
        <v>0</v>
      </c>
      <c r="AW80" s="200">
        <v>0</v>
      </c>
      <c r="AX80" s="200">
        <v>0</v>
      </c>
      <c r="AY80" s="200">
        <v>0</v>
      </c>
      <c r="AZ80" s="200">
        <v>0</v>
      </c>
      <c r="BA80" s="200">
        <v>0</v>
      </c>
      <c r="BB80" s="20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0">
        <v>0</v>
      </c>
      <c r="C81" s="200">
        <v>0</v>
      </c>
      <c r="D81" s="200">
        <v>0</v>
      </c>
      <c r="E81" s="200">
        <v>0</v>
      </c>
      <c r="F81" s="200">
        <v>0</v>
      </c>
      <c r="G81" s="200">
        <v>0</v>
      </c>
      <c r="H81" s="200">
        <v>0</v>
      </c>
      <c r="I81" s="200">
        <v>0</v>
      </c>
      <c r="J81" s="200">
        <v>0</v>
      </c>
      <c r="K81" s="200">
        <v>0</v>
      </c>
      <c r="L81" s="200">
        <v>0</v>
      </c>
      <c r="M81" s="200">
        <v>0</v>
      </c>
      <c r="N81" s="200">
        <v>0</v>
      </c>
      <c r="O81" s="200">
        <v>0</v>
      </c>
      <c r="P81" s="200">
        <v>0</v>
      </c>
      <c r="Q81" s="200">
        <v>0</v>
      </c>
      <c r="R81" s="200">
        <v>0</v>
      </c>
      <c r="S81" s="200">
        <v>0</v>
      </c>
      <c r="T81" s="200">
        <v>0</v>
      </c>
      <c r="U81" s="200">
        <v>0</v>
      </c>
      <c r="V81" s="200">
        <v>0</v>
      </c>
      <c r="W81" s="200">
        <v>0</v>
      </c>
      <c r="X81" s="200">
        <v>0</v>
      </c>
      <c r="Y81" s="200">
        <v>0</v>
      </c>
      <c r="Z81">
        <v>0</v>
      </c>
      <c r="AA81" s="200">
        <v>1.98</v>
      </c>
      <c r="AB81" s="200">
        <v>0</v>
      </c>
      <c r="AC81" s="200">
        <v>0</v>
      </c>
      <c r="AD81" s="200">
        <v>0</v>
      </c>
      <c r="AE81" s="200">
        <v>0</v>
      </c>
      <c r="AF81" s="200">
        <v>0</v>
      </c>
      <c r="AG81" s="200">
        <v>0</v>
      </c>
      <c r="AH81" s="200">
        <v>0</v>
      </c>
      <c r="AI81" s="200">
        <v>23</v>
      </c>
      <c r="AJ81" s="200">
        <v>0</v>
      </c>
      <c r="AK81" s="200">
        <v>0</v>
      </c>
      <c r="AL81" s="200">
        <v>0</v>
      </c>
      <c r="AM81" s="200">
        <v>20.440000000000001</v>
      </c>
      <c r="AN81" s="200">
        <v>0</v>
      </c>
      <c r="AO81">
        <v>0</v>
      </c>
      <c r="AP81" s="200">
        <v>0</v>
      </c>
      <c r="AQ81" s="200">
        <v>0</v>
      </c>
      <c r="AR81" s="200">
        <v>0</v>
      </c>
      <c r="AS81" s="200">
        <v>0</v>
      </c>
      <c r="AT81">
        <v>0</v>
      </c>
      <c r="AU81">
        <v>0</v>
      </c>
      <c r="AV81" s="200">
        <v>0</v>
      </c>
      <c r="AW81" s="200">
        <v>0</v>
      </c>
      <c r="AX81" s="200">
        <v>0</v>
      </c>
      <c r="AY81" s="200">
        <v>0</v>
      </c>
      <c r="AZ81" s="200">
        <v>0</v>
      </c>
      <c r="BA81" s="200">
        <v>0</v>
      </c>
      <c r="BB81" s="200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0">
        <v>0</v>
      </c>
      <c r="C82" s="200">
        <v>0</v>
      </c>
      <c r="D82" s="200">
        <v>0</v>
      </c>
      <c r="E82" s="200">
        <v>0</v>
      </c>
      <c r="F82" s="200">
        <v>0</v>
      </c>
      <c r="G82" s="200">
        <v>0</v>
      </c>
      <c r="H82" s="200">
        <v>0</v>
      </c>
      <c r="I82" s="200">
        <v>0</v>
      </c>
      <c r="J82" s="200">
        <v>0</v>
      </c>
      <c r="K82" s="200">
        <v>0</v>
      </c>
      <c r="L82" s="200">
        <v>0</v>
      </c>
      <c r="M82" s="200">
        <v>0</v>
      </c>
      <c r="N82" s="200">
        <v>0</v>
      </c>
      <c r="O82" s="200">
        <v>0</v>
      </c>
      <c r="P82" s="200">
        <v>0</v>
      </c>
      <c r="Q82" s="200">
        <v>0</v>
      </c>
      <c r="R82" s="200">
        <v>0</v>
      </c>
      <c r="S82" s="200">
        <v>0</v>
      </c>
      <c r="T82" s="200">
        <v>0</v>
      </c>
      <c r="U82" s="200">
        <v>0</v>
      </c>
      <c r="V82" s="200">
        <v>0</v>
      </c>
      <c r="W82" s="200">
        <v>0</v>
      </c>
      <c r="X82" s="200">
        <v>0</v>
      </c>
      <c r="Y82" s="200">
        <v>0</v>
      </c>
      <c r="Z82">
        <v>0</v>
      </c>
      <c r="AA82" s="200">
        <v>1.98</v>
      </c>
      <c r="AB82" s="200">
        <v>0</v>
      </c>
      <c r="AC82" s="200">
        <v>0</v>
      </c>
      <c r="AD82" s="200">
        <v>0</v>
      </c>
      <c r="AE82" s="200">
        <v>0</v>
      </c>
      <c r="AF82" s="200">
        <v>0</v>
      </c>
      <c r="AG82" s="200">
        <v>0</v>
      </c>
      <c r="AH82" s="200">
        <v>0</v>
      </c>
      <c r="AI82" s="200">
        <v>23</v>
      </c>
      <c r="AJ82" s="200">
        <v>0</v>
      </c>
      <c r="AK82" s="200">
        <v>0</v>
      </c>
      <c r="AL82" s="200">
        <v>0</v>
      </c>
      <c r="AM82" s="200">
        <v>20.440000000000001</v>
      </c>
      <c r="AN82" s="200">
        <v>0</v>
      </c>
      <c r="AO82">
        <v>0</v>
      </c>
      <c r="AP82" s="200">
        <v>0</v>
      </c>
      <c r="AQ82" s="200">
        <v>0</v>
      </c>
      <c r="AR82" s="200">
        <v>0</v>
      </c>
      <c r="AS82" s="200">
        <v>0</v>
      </c>
      <c r="AT82">
        <v>0</v>
      </c>
      <c r="AU82">
        <v>0</v>
      </c>
      <c r="AV82" s="200">
        <v>0</v>
      </c>
      <c r="AW82" s="200">
        <v>0</v>
      </c>
      <c r="AX82" s="200">
        <v>0</v>
      </c>
      <c r="AY82" s="200">
        <v>0</v>
      </c>
      <c r="AZ82" s="200">
        <v>0</v>
      </c>
      <c r="BA82" s="200">
        <v>0</v>
      </c>
      <c r="BB82" s="200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0">
        <v>0</v>
      </c>
      <c r="C83" s="200">
        <v>0</v>
      </c>
      <c r="D83" s="200">
        <v>0</v>
      </c>
      <c r="E83" s="200">
        <v>0</v>
      </c>
      <c r="F83" s="200">
        <v>0</v>
      </c>
      <c r="G83" s="200">
        <v>0</v>
      </c>
      <c r="H83" s="200">
        <v>0</v>
      </c>
      <c r="I83" s="200">
        <v>0</v>
      </c>
      <c r="J83" s="200">
        <v>0</v>
      </c>
      <c r="K83" s="200">
        <v>0</v>
      </c>
      <c r="L83" s="200">
        <v>0</v>
      </c>
      <c r="M83" s="200">
        <v>0</v>
      </c>
      <c r="N83" s="200">
        <v>0</v>
      </c>
      <c r="O83" s="200">
        <v>0</v>
      </c>
      <c r="P83" s="200">
        <v>0</v>
      </c>
      <c r="Q83" s="200">
        <v>0</v>
      </c>
      <c r="R83" s="200">
        <v>0</v>
      </c>
      <c r="S83" s="200">
        <v>0</v>
      </c>
      <c r="T83" s="200">
        <v>0</v>
      </c>
      <c r="U83" s="200">
        <v>0</v>
      </c>
      <c r="V83" s="200">
        <v>0</v>
      </c>
      <c r="W83" s="200">
        <v>0</v>
      </c>
      <c r="X83" s="200">
        <v>0</v>
      </c>
      <c r="Y83" s="200">
        <v>0</v>
      </c>
      <c r="Z83">
        <v>0</v>
      </c>
      <c r="AA83" s="200">
        <v>1.98</v>
      </c>
      <c r="AB83" s="200">
        <v>0</v>
      </c>
      <c r="AC83" s="200">
        <v>0</v>
      </c>
      <c r="AD83" s="200">
        <v>0</v>
      </c>
      <c r="AE83" s="200">
        <v>0</v>
      </c>
      <c r="AF83" s="200">
        <v>0</v>
      </c>
      <c r="AG83" s="200">
        <v>0</v>
      </c>
      <c r="AH83" s="200">
        <v>0</v>
      </c>
      <c r="AI83" s="200">
        <v>23</v>
      </c>
      <c r="AJ83" s="200">
        <v>0</v>
      </c>
      <c r="AK83" s="200">
        <v>0</v>
      </c>
      <c r="AL83" s="200">
        <v>0</v>
      </c>
      <c r="AM83" s="200">
        <v>9.5399999999999991</v>
      </c>
      <c r="AN83" s="200">
        <v>0</v>
      </c>
      <c r="AO83">
        <v>0</v>
      </c>
      <c r="AP83" s="200">
        <v>0</v>
      </c>
      <c r="AQ83" s="200">
        <v>0</v>
      </c>
      <c r="AR83" s="200">
        <v>0</v>
      </c>
      <c r="AS83" s="200">
        <v>0</v>
      </c>
      <c r="AT83">
        <v>0</v>
      </c>
      <c r="AU83">
        <v>0</v>
      </c>
      <c r="AV83" s="200">
        <v>0</v>
      </c>
      <c r="AW83" s="200">
        <v>0</v>
      </c>
      <c r="AX83" s="200">
        <v>0</v>
      </c>
      <c r="AY83" s="200">
        <v>0</v>
      </c>
      <c r="AZ83" s="200">
        <v>0</v>
      </c>
      <c r="BA83" s="200">
        <v>0</v>
      </c>
      <c r="BB83" s="200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0">
        <v>0</v>
      </c>
      <c r="C84" s="200">
        <v>0</v>
      </c>
      <c r="D84" s="200">
        <v>0</v>
      </c>
      <c r="E84" s="200">
        <v>0</v>
      </c>
      <c r="F84" s="200">
        <v>0</v>
      </c>
      <c r="G84" s="200">
        <v>0</v>
      </c>
      <c r="H84" s="200">
        <v>0</v>
      </c>
      <c r="I84" s="200">
        <v>0</v>
      </c>
      <c r="J84" s="200">
        <v>0</v>
      </c>
      <c r="K84" s="200">
        <v>0</v>
      </c>
      <c r="L84" s="200">
        <v>0</v>
      </c>
      <c r="M84" s="200">
        <v>0</v>
      </c>
      <c r="N84" s="200">
        <v>0</v>
      </c>
      <c r="O84" s="200">
        <v>0</v>
      </c>
      <c r="P84" s="200">
        <v>0</v>
      </c>
      <c r="Q84" s="200">
        <v>0</v>
      </c>
      <c r="R84" s="200">
        <v>0</v>
      </c>
      <c r="S84" s="200">
        <v>0</v>
      </c>
      <c r="T84" s="200">
        <v>0</v>
      </c>
      <c r="U84" s="200">
        <v>0</v>
      </c>
      <c r="V84" s="200">
        <v>0</v>
      </c>
      <c r="W84" s="200">
        <v>0</v>
      </c>
      <c r="X84" s="200">
        <v>0</v>
      </c>
      <c r="Y84" s="200">
        <v>0</v>
      </c>
      <c r="Z84">
        <v>0</v>
      </c>
      <c r="AA84" s="200">
        <v>1.98</v>
      </c>
      <c r="AB84" s="200">
        <v>0</v>
      </c>
      <c r="AC84" s="200">
        <v>0</v>
      </c>
      <c r="AD84" s="200">
        <v>0</v>
      </c>
      <c r="AE84" s="200">
        <v>0</v>
      </c>
      <c r="AF84" s="200">
        <v>0</v>
      </c>
      <c r="AG84" s="200">
        <v>0</v>
      </c>
      <c r="AH84" s="200">
        <v>0</v>
      </c>
      <c r="AI84" s="200">
        <v>23</v>
      </c>
      <c r="AJ84" s="200">
        <v>0</v>
      </c>
      <c r="AK84" s="200">
        <v>0</v>
      </c>
      <c r="AL84" s="200">
        <v>0</v>
      </c>
      <c r="AM84" s="200">
        <v>9.5399999999999991</v>
      </c>
      <c r="AN84" s="200">
        <v>0</v>
      </c>
      <c r="AO84">
        <v>0</v>
      </c>
      <c r="AP84" s="200">
        <v>0</v>
      </c>
      <c r="AQ84" s="200">
        <v>0</v>
      </c>
      <c r="AR84" s="200">
        <v>0</v>
      </c>
      <c r="AS84" s="200">
        <v>0</v>
      </c>
      <c r="AT84">
        <v>0</v>
      </c>
      <c r="AU84">
        <v>0</v>
      </c>
      <c r="AV84" s="200">
        <v>0</v>
      </c>
      <c r="AW84" s="200">
        <v>0</v>
      </c>
      <c r="AX84" s="200">
        <v>0</v>
      </c>
      <c r="AY84" s="200">
        <v>0</v>
      </c>
      <c r="AZ84" s="200">
        <v>0</v>
      </c>
      <c r="BA84" s="200">
        <v>0</v>
      </c>
      <c r="BB84" s="200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0">
        <v>0</v>
      </c>
      <c r="C85" s="200">
        <v>0</v>
      </c>
      <c r="D85" s="200">
        <v>0</v>
      </c>
      <c r="E85" s="200">
        <v>0</v>
      </c>
      <c r="F85" s="200">
        <v>0</v>
      </c>
      <c r="G85" s="200">
        <v>0</v>
      </c>
      <c r="H85" s="200">
        <v>0</v>
      </c>
      <c r="I85" s="200">
        <v>0</v>
      </c>
      <c r="J85" s="200">
        <v>0</v>
      </c>
      <c r="K85" s="200">
        <v>0</v>
      </c>
      <c r="L85" s="200">
        <v>0</v>
      </c>
      <c r="M85" s="200">
        <v>0</v>
      </c>
      <c r="N85" s="200">
        <v>0</v>
      </c>
      <c r="O85" s="200">
        <v>0</v>
      </c>
      <c r="P85" s="200">
        <v>0</v>
      </c>
      <c r="Q85" s="200">
        <v>0</v>
      </c>
      <c r="R85" s="200">
        <v>0</v>
      </c>
      <c r="S85" s="200">
        <v>0</v>
      </c>
      <c r="T85" s="200">
        <v>0</v>
      </c>
      <c r="U85" s="200">
        <v>0</v>
      </c>
      <c r="V85" s="200">
        <v>0</v>
      </c>
      <c r="W85" s="200">
        <v>0</v>
      </c>
      <c r="X85" s="200">
        <v>0</v>
      </c>
      <c r="Y85" s="200">
        <v>0</v>
      </c>
      <c r="Z85">
        <v>0</v>
      </c>
      <c r="AA85" s="200">
        <v>1.98</v>
      </c>
      <c r="AB85" s="200">
        <v>0</v>
      </c>
      <c r="AC85" s="200">
        <v>0</v>
      </c>
      <c r="AD85" s="200">
        <v>0</v>
      </c>
      <c r="AE85" s="200">
        <v>0</v>
      </c>
      <c r="AF85" s="200">
        <v>0</v>
      </c>
      <c r="AG85" s="200">
        <v>0</v>
      </c>
      <c r="AH85" s="200">
        <v>0</v>
      </c>
      <c r="AI85" s="200">
        <v>0</v>
      </c>
      <c r="AJ85" s="200">
        <v>16.78</v>
      </c>
      <c r="AK85" s="200">
        <v>0</v>
      </c>
      <c r="AL85" s="200">
        <v>0</v>
      </c>
      <c r="AM85" s="200">
        <v>0</v>
      </c>
      <c r="AN85" s="200">
        <v>16.18</v>
      </c>
      <c r="AO85">
        <v>0</v>
      </c>
      <c r="AP85" s="200">
        <v>0</v>
      </c>
      <c r="AQ85" s="200">
        <v>0</v>
      </c>
      <c r="AR85" s="200">
        <v>0</v>
      </c>
      <c r="AS85" s="200">
        <v>0</v>
      </c>
      <c r="AT85">
        <v>0</v>
      </c>
      <c r="AU85">
        <v>0</v>
      </c>
      <c r="AV85" s="200">
        <v>0</v>
      </c>
      <c r="AW85" s="200">
        <v>0</v>
      </c>
      <c r="AX85" s="200">
        <v>0</v>
      </c>
      <c r="AY85" s="200">
        <v>0</v>
      </c>
      <c r="AZ85" s="200">
        <v>0</v>
      </c>
      <c r="BA85" s="200">
        <v>0</v>
      </c>
      <c r="BB85" s="200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0">
        <v>0</v>
      </c>
      <c r="C86" s="200">
        <v>0</v>
      </c>
      <c r="D86" s="200">
        <v>0</v>
      </c>
      <c r="E86" s="200">
        <v>0</v>
      </c>
      <c r="F86" s="200">
        <v>0</v>
      </c>
      <c r="G86" s="200">
        <v>0</v>
      </c>
      <c r="H86" s="200">
        <v>0</v>
      </c>
      <c r="I86" s="200">
        <v>0</v>
      </c>
      <c r="J86" s="200">
        <v>0</v>
      </c>
      <c r="K86" s="200">
        <v>0</v>
      </c>
      <c r="L86" s="200">
        <v>0</v>
      </c>
      <c r="M86" s="200">
        <v>0</v>
      </c>
      <c r="N86" s="200">
        <v>0</v>
      </c>
      <c r="O86" s="200">
        <v>0</v>
      </c>
      <c r="P86" s="200">
        <v>0</v>
      </c>
      <c r="Q86" s="200">
        <v>0</v>
      </c>
      <c r="R86" s="200">
        <v>0</v>
      </c>
      <c r="S86" s="200">
        <v>0</v>
      </c>
      <c r="T86" s="200">
        <v>0</v>
      </c>
      <c r="U86" s="200">
        <v>0</v>
      </c>
      <c r="V86" s="200">
        <v>0</v>
      </c>
      <c r="W86" s="200">
        <v>0</v>
      </c>
      <c r="X86" s="200">
        <v>0</v>
      </c>
      <c r="Y86" s="200">
        <v>0</v>
      </c>
      <c r="Z86">
        <v>0</v>
      </c>
      <c r="AA86" s="200">
        <v>1.98</v>
      </c>
      <c r="AB86" s="200">
        <v>0</v>
      </c>
      <c r="AC86" s="200">
        <v>0</v>
      </c>
      <c r="AD86" s="200">
        <v>0</v>
      </c>
      <c r="AE86" s="200">
        <v>0</v>
      </c>
      <c r="AF86" s="200">
        <v>0</v>
      </c>
      <c r="AG86" s="200">
        <v>0</v>
      </c>
      <c r="AH86" s="200">
        <v>0</v>
      </c>
      <c r="AI86" s="200">
        <v>0</v>
      </c>
      <c r="AJ86" s="200">
        <v>16.78</v>
      </c>
      <c r="AK86" s="200">
        <v>0</v>
      </c>
      <c r="AL86" s="200">
        <v>0</v>
      </c>
      <c r="AM86" s="200">
        <v>0</v>
      </c>
      <c r="AN86" s="200">
        <v>16.18</v>
      </c>
      <c r="AO86">
        <v>0</v>
      </c>
      <c r="AP86" s="200">
        <v>0</v>
      </c>
      <c r="AQ86" s="200">
        <v>0</v>
      </c>
      <c r="AR86" s="200">
        <v>0</v>
      </c>
      <c r="AS86" s="200">
        <v>0</v>
      </c>
      <c r="AT86">
        <v>0</v>
      </c>
      <c r="AU86">
        <v>0</v>
      </c>
      <c r="AV86" s="200">
        <v>0</v>
      </c>
      <c r="AW86" s="200">
        <v>0</v>
      </c>
      <c r="AX86" s="200">
        <v>0</v>
      </c>
      <c r="AY86" s="200">
        <v>0</v>
      </c>
      <c r="AZ86" s="200">
        <v>0</v>
      </c>
      <c r="BA86" s="200">
        <v>0</v>
      </c>
      <c r="BB86" s="200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0">
        <v>0</v>
      </c>
      <c r="C87" s="200">
        <v>0</v>
      </c>
      <c r="D87" s="200">
        <v>0</v>
      </c>
      <c r="E87" s="200">
        <v>0</v>
      </c>
      <c r="F87" s="200">
        <v>0</v>
      </c>
      <c r="G87" s="200">
        <v>0</v>
      </c>
      <c r="H87" s="200">
        <v>0</v>
      </c>
      <c r="I87" s="200">
        <v>0</v>
      </c>
      <c r="J87" s="200">
        <v>0</v>
      </c>
      <c r="K87" s="200">
        <v>0</v>
      </c>
      <c r="L87" s="200">
        <v>0</v>
      </c>
      <c r="M87" s="200">
        <v>0</v>
      </c>
      <c r="N87" s="200">
        <v>0</v>
      </c>
      <c r="O87" s="200">
        <v>0</v>
      </c>
      <c r="P87" s="200">
        <v>0</v>
      </c>
      <c r="Q87" s="200">
        <v>0</v>
      </c>
      <c r="R87" s="200">
        <v>0</v>
      </c>
      <c r="S87" s="200">
        <v>0</v>
      </c>
      <c r="T87" s="200">
        <v>0</v>
      </c>
      <c r="U87" s="200">
        <v>0</v>
      </c>
      <c r="V87" s="200">
        <v>0</v>
      </c>
      <c r="W87" s="200">
        <v>0</v>
      </c>
      <c r="X87" s="200">
        <v>0</v>
      </c>
      <c r="Y87" s="200">
        <v>0</v>
      </c>
      <c r="Z87">
        <v>0</v>
      </c>
      <c r="AA87" s="200">
        <v>1.98</v>
      </c>
      <c r="AB87" s="200">
        <v>0</v>
      </c>
      <c r="AC87" s="200">
        <v>0</v>
      </c>
      <c r="AD87" s="200">
        <v>0</v>
      </c>
      <c r="AE87" s="200">
        <v>0</v>
      </c>
      <c r="AF87" s="200">
        <v>0</v>
      </c>
      <c r="AG87" s="200">
        <v>0</v>
      </c>
      <c r="AH87" s="200">
        <v>0</v>
      </c>
      <c r="AI87" s="200">
        <v>0</v>
      </c>
      <c r="AJ87" s="200">
        <v>16.78</v>
      </c>
      <c r="AK87" s="200">
        <v>0</v>
      </c>
      <c r="AL87" s="200">
        <v>0</v>
      </c>
      <c r="AM87" s="200">
        <v>0</v>
      </c>
      <c r="AN87" s="200">
        <v>16.18</v>
      </c>
      <c r="AO87">
        <v>0</v>
      </c>
      <c r="AP87" s="200">
        <v>0</v>
      </c>
      <c r="AQ87" s="200">
        <v>0</v>
      </c>
      <c r="AR87" s="200">
        <v>0</v>
      </c>
      <c r="AS87" s="200">
        <v>0</v>
      </c>
      <c r="AT87">
        <v>0</v>
      </c>
      <c r="AU87">
        <v>0</v>
      </c>
      <c r="AV87" s="200">
        <v>0</v>
      </c>
      <c r="AW87" s="200">
        <v>0</v>
      </c>
      <c r="AX87" s="200">
        <v>0</v>
      </c>
      <c r="AY87" s="200">
        <v>0</v>
      </c>
      <c r="AZ87" s="200">
        <v>0</v>
      </c>
      <c r="BA87" s="200">
        <v>0</v>
      </c>
      <c r="BB87" s="200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0">
        <v>0</v>
      </c>
      <c r="C88" s="200">
        <v>0</v>
      </c>
      <c r="D88" s="200">
        <v>0</v>
      </c>
      <c r="E88" s="200">
        <v>0</v>
      </c>
      <c r="F88" s="200">
        <v>0</v>
      </c>
      <c r="G88" s="200">
        <v>0</v>
      </c>
      <c r="H88" s="200">
        <v>0</v>
      </c>
      <c r="I88" s="200">
        <v>0</v>
      </c>
      <c r="J88" s="200">
        <v>0</v>
      </c>
      <c r="K88" s="200">
        <v>0</v>
      </c>
      <c r="L88" s="200">
        <v>0</v>
      </c>
      <c r="M88" s="200">
        <v>0</v>
      </c>
      <c r="N88" s="200">
        <v>0</v>
      </c>
      <c r="O88" s="200">
        <v>0</v>
      </c>
      <c r="P88" s="200">
        <v>0</v>
      </c>
      <c r="Q88" s="200">
        <v>0</v>
      </c>
      <c r="R88" s="200">
        <v>0</v>
      </c>
      <c r="S88" s="200">
        <v>0</v>
      </c>
      <c r="T88" s="200">
        <v>0</v>
      </c>
      <c r="U88" s="200">
        <v>0</v>
      </c>
      <c r="V88" s="200">
        <v>0</v>
      </c>
      <c r="W88" s="200">
        <v>0</v>
      </c>
      <c r="X88" s="200">
        <v>0</v>
      </c>
      <c r="Y88" s="200">
        <v>0</v>
      </c>
      <c r="Z88">
        <v>0</v>
      </c>
      <c r="AA88" s="200">
        <v>1.98</v>
      </c>
      <c r="AB88" s="200">
        <v>0</v>
      </c>
      <c r="AC88" s="200">
        <v>0</v>
      </c>
      <c r="AD88" s="200">
        <v>0</v>
      </c>
      <c r="AE88" s="200">
        <v>0</v>
      </c>
      <c r="AF88" s="200">
        <v>0</v>
      </c>
      <c r="AG88" s="200">
        <v>0</v>
      </c>
      <c r="AH88" s="200">
        <v>0</v>
      </c>
      <c r="AI88" s="200">
        <v>0</v>
      </c>
      <c r="AJ88" s="200">
        <v>16.78</v>
      </c>
      <c r="AK88" s="200">
        <v>0</v>
      </c>
      <c r="AL88" s="200">
        <v>0</v>
      </c>
      <c r="AM88" s="200">
        <v>0</v>
      </c>
      <c r="AN88" s="200">
        <v>16.18</v>
      </c>
      <c r="AO88">
        <v>0</v>
      </c>
      <c r="AP88" s="200">
        <v>0</v>
      </c>
      <c r="AQ88" s="200">
        <v>0</v>
      </c>
      <c r="AR88" s="200">
        <v>0</v>
      </c>
      <c r="AS88" s="200">
        <v>0</v>
      </c>
      <c r="AT88">
        <v>0</v>
      </c>
      <c r="AU88">
        <v>0</v>
      </c>
      <c r="AV88" s="200">
        <v>0</v>
      </c>
      <c r="AW88" s="200">
        <v>0</v>
      </c>
      <c r="AX88" s="200">
        <v>0</v>
      </c>
      <c r="AY88" s="200">
        <v>0</v>
      </c>
      <c r="AZ88" s="200">
        <v>0</v>
      </c>
      <c r="BA88" s="200">
        <v>0</v>
      </c>
      <c r="BB88" s="200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0">
        <v>0</v>
      </c>
      <c r="C89" s="200">
        <v>0</v>
      </c>
      <c r="D89" s="200">
        <v>0</v>
      </c>
      <c r="E89" s="200">
        <v>0</v>
      </c>
      <c r="F89" s="200">
        <v>0</v>
      </c>
      <c r="G89" s="200">
        <v>0</v>
      </c>
      <c r="H89" s="200">
        <v>0</v>
      </c>
      <c r="I89" s="200">
        <v>0</v>
      </c>
      <c r="J89" s="200">
        <v>0</v>
      </c>
      <c r="K89" s="200">
        <v>0</v>
      </c>
      <c r="L89" s="200">
        <v>0</v>
      </c>
      <c r="M89" s="200">
        <v>0</v>
      </c>
      <c r="N89" s="200">
        <v>0</v>
      </c>
      <c r="O89" s="200">
        <v>0</v>
      </c>
      <c r="P89" s="200">
        <v>0</v>
      </c>
      <c r="Q89" s="200">
        <v>0</v>
      </c>
      <c r="R89" s="200">
        <v>0</v>
      </c>
      <c r="S89" s="200">
        <v>0</v>
      </c>
      <c r="T89" s="200">
        <v>0</v>
      </c>
      <c r="U89" s="200">
        <v>0</v>
      </c>
      <c r="V89" s="200">
        <v>0</v>
      </c>
      <c r="W89" s="200">
        <v>0</v>
      </c>
      <c r="X89" s="200">
        <v>0</v>
      </c>
      <c r="Y89" s="200">
        <v>0</v>
      </c>
      <c r="Z89">
        <v>0</v>
      </c>
      <c r="AA89" s="200">
        <v>1.98</v>
      </c>
      <c r="AB89" s="200">
        <v>0</v>
      </c>
      <c r="AC89" s="200">
        <v>0</v>
      </c>
      <c r="AD89" s="200">
        <v>0</v>
      </c>
      <c r="AE89" s="200">
        <v>0</v>
      </c>
      <c r="AF89" s="200">
        <v>0</v>
      </c>
      <c r="AG89" s="200">
        <v>0</v>
      </c>
      <c r="AH89" s="200">
        <v>0</v>
      </c>
      <c r="AI89" s="200">
        <v>0</v>
      </c>
      <c r="AJ89" s="200">
        <v>16.78</v>
      </c>
      <c r="AK89" s="200">
        <v>0</v>
      </c>
      <c r="AL89" s="200">
        <v>0</v>
      </c>
      <c r="AM89" s="200">
        <v>0</v>
      </c>
      <c r="AN89" s="200">
        <v>16.18</v>
      </c>
      <c r="AO89">
        <v>0</v>
      </c>
      <c r="AP89" s="200">
        <v>0</v>
      </c>
      <c r="AQ89" s="200">
        <v>0</v>
      </c>
      <c r="AR89" s="200">
        <v>0</v>
      </c>
      <c r="AS89" s="200">
        <v>0</v>
      </c>
      <c r="AT89">
        <v>0</v>
      </c>
      <c r="AU89">
        <v>0</v>
      </c>
      <c r="AV89" s="200">
        <v>0</v>
      </c>
      <c r="AW89" s="200">
        <v>0</v>
      </c>
      <c r="AX89" s="200">
        <v>0</v>
      </c>
      <c r="AY89" s="200">
        <v>0</v>
      </c>
      <c r="AZ89" s="200">
        <v>0</v>
      </c>
      <c r="BA89" s="200">
        <v>0</v>
      </c>
      <c r="BB89" s="200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0">
        <v>0</v>
      </c>
      <c r="C90" s="200">
        <v>0</v>
      </c>
      <c r="D90" s="200">
        <v>0</v>
      </c>
      <c r="E90" s="200">
        <v>0</v>
      </c>
      <c r="F90" s="200">
        <v>0</v>
      </c>
      <c r="G90" s="200">
        <v>0</v>
      </c>
      <c r="H90" s="200">
        <v>0</v>
      </c>
      <c r="I90" s="200">
        <v>0</v>
      </c>
      <c r="J90" s="200">
        <v>0</v>
      </c>
      <c r="K90" s="200">
        <v>0</v>
      </c>
      <c r="L90" s="200">
        <v>0</v>
      </c>
      <c r="M90" s="200">
        <v>0</v>
      </c>
      <c r="N90" s="200">
        <v>0</v>
      </c>
      <c r="O90" s="200">
        <v>0</v>
      </c>
      <c r="P90" s="200">
        <v>0</v>
      </c>
      <c r="Q90" s="200">
        <v>0</v>
      </c>
      <c r="R90" s="200">
        <v>0</v>
      </c>
      <c r="S90" s="200">
        <v>0</v>
      </c>
      <c r="T90" s="200">
        <v>0</v>
      </c>
      <c r="U90" s="200">
        <v>0</v>
      </c>
      <c r="V90" s="200">
        <v>0</v>
      </c>
      <c r="W90" s="200">
        <v>0</v>
      </c>
      <c r="X90" s="200">
        <v>0</v>
      </c>
      <c r="Y90" s="200">
        <v>0</v>
      </c>
      <c r="Z90">
        <v>0</v>
      </c>
      <c r="AA90" s="200">
        <v>1.98</v>
      </c>
      <c r="AB90" s="200">
        <v>0</v>
      </c>
      <c r="AC90" s="200">
        <v>0</v>
      </c>
      <c r="AD90" s="200">
        <v>0</v>
      </c>
      <c r="AE90" s="200">
        <v>0</v>
      </c>
      <c r="AF90" s="200">
        <v>0</v>
      </c>
      <c r="AG90" s="200">
        <v>0</v>
      </c>
      <c r="AH90" s="200">
        <v>0</v>
      </c>
      <c r="AI90" s="200">
        <v>0</v>
      </c>
      <c r="AJ90" s="200">
        <v>16.78</v>
      </c>
      <c r="AK90" s="200">
        <v>0</v>
      </c>
      <c r="AL90" s="200">
        <v>0</v>
      </c>
      <c r="AM90" s="200">
        <v>0</v>
      </c>
      <c r="AN90" s="200">
        <v>16.18</v>
      </c>
      <c r="AO90">
        <v>0</v>
      </c>
      <c r="AP90" s="200">
        <v>0</v>
      </c>
      <c r="AQ90" s="200">
        <v>0</v>
      </c>
      <c r="AR90" s="200">
        <v>0</v>
      </c>
      <c r="AS90" s="200">
        <v>0</v>
      </c>
      <c r="AT90">
        <v>0</v>
      </c>
      <c r="AU90">
        <v>0</v>
      </c>
      <c r="AV90" s="200">
        <v>0</v>
      </c>
      <c r="AW90" s="200">
        <v>0</v>
      </c>
      <c r="AX90" s="200">
        <v>0</v>
      </c>
      <c r="AY90" s="200">
        <v>0</v>
      </c>
      <c r="AZ90" s="200">
        <v>0</v>
      </c>
      <c r="BA90" s="200">
        <v>0</v>
      </c>
      <c r="BB90" s="20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0">
        <v>0</v>
      </c>
      <c r="C91" s="200">
        <v>0</v>
      </c>
      <c r="D91" s="200">
        <v>0</v>
      </c>
      <c r="E91" s="200">
        <v>0</v>
      </c>
      <c r="F91" s="200">
        <v>0</v>
      </c>
      <c r="G91" s="200">
        <v>0</v>
      </c>
      <c r="H91" s="200">
        <v>0</v>
      </c>
      <c r="I91" s="200">
        <v>0</v>
      </c>
      <c r="J91" s="200">
        <v>0</v>
      </c>
      <c r="K91" s="200">
        <v>0</v>
      </c>
      <c r="L91" s="200">
        <v>0</v>
      </c>
      <c r="M91" s="200">
        <v>0</v>
      </c>
      <c r="N91" s="200">
        <v>0</v>
      </c>
      <c r="O91" s="200">
        <v>0</v>
      </c>
      <c r="P91" s="200">
        <v>0</v>
      </c>
      <c r="Q91" s="200">
        <v>0</v>
      </c>
      <c r="R91" s="200">
        <v>0</v>
      </c>
      <c r="S91" s="200">
        <v>0</v>
      </c>
      <c r="T91" s="200">
        <v>0</v>
      </c>
      <c r="U91" s="200">
        <v>0</v>
      </c>
      <c r="V91" s="200">
        <v>0</v>
      </c>
      <c r="W91" s="200">
        <v>0</v>
      </c>
      <c r="X91" s="200">
        <v>0</v>
      </c>
      <c r="Y91" s="200">
        <v>0</v>
      </c>
      <c r="Z91">
        <v>0</v>
      </c>
      <c r="AA91" s="200">
        <v>1.98</v>
      </c>
      <c r="AB91" s="200">
        <v>0</v>
      </c>
      <c r="AC91" s="200">
        <v>0</v>
      </c>
      <c r="AD91" s="200">
        <v>0</v>
      </c>
      <c r="AE91" s="200">
        <v>0</v>
      </c>
      <c r="AF91" s="200">
        <v>0</v>
      </c>
      <c r="AG91" s="200">
        <v>0</v>
      </c>
      <c r="AH91" s="200">
        <v>0</v>
      </c>
      <c r="AI91" s="200">
        <v>0</v>
      </c>
      <c r="AJ91" s="200">
        <v>16.78</v>
      </c>
      <c r="AK91" s="200">
        <v>0</v>
      </c>
      <c r="AL91" s="200">
        <v>0</v>
      </c>
      <c r="AM91" s="200">
        <v>0</v>
      </c>
      <c r="AN91" s="200">
        <v>16.18</v>
      </c>
      <c r="AO91">
        <v>0</v>
      </c>
      <c r="AP91" s="200">
        <v>0</v>
      </c>
      <c r="AQ91" s="200">
        <v>0</v>
      </c>
      <c r="AR91" s="200">
        <v>0</v>
      </c>
      <c r="AS91" s="200">
        <v>0</v>
      </c>
      <c r="AT91">
        <v>0</v>
      </c>
      <c r="AU91">
        <v>0</v>
      </c>
      <c r="AV91" s="200">
        <v>0</v>
      </c>
      <c r="AW91" s="200">
        <v>0</v>
      </c>
      <c r="AX91" s="200">
        <v>0</v>
      </c>
      <c r="AY91" s="200">
        <v>0</v>
      </c>
      <c r="AZ91" s="200">
        <v>0</v>
      </c>
      <c r="BA91" s="200">
        <v>0</v>
      </c>
      <c r="BB91" s="200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0">
        <v>0</v>
      </c>
      <c r="C92" s="200">
        <v>0</v>
      </c>
      <c r="D92" s="200">
        <v>0</v>
      </c>
      <c r="E92" s="200">
        <v>0</v>
      </c>
      <c r="F92" s="200">
        <v>0</v>
      </c>
      <c r="G92" s="200">
        <v>0</v>
      </c>
      <c r="H92" s="200">
        <v>0</v>
      </c>
      <c r="I92" s="200">
        <v>0</v>
      </c>
      <c r="J92" s="200">
        <v>0</v>
      </c>
      <c r="K92" s="200">
        <v>0</v>
      </c>
      <c r="L92" s="200">
        <v>0</v>
      </c>
      <c r="M92" s="200">
        <v>0</v>
      </c>
      <c r="N92" s="200">
        <v>0</v>
      </c>
      <c r="O92" s="200">
        <v>0</v>
      </c>
      <c r="P92" s="200">
        <v>0</v>
      </c>
      <c r="Q92" s="200">
        <v>0</v>
      </c>
      <c r="R92" s="200">
        <v>0</v>
      </c>
      <c r="S92" s="200">
        <v>0</v>
      </c>
      <c r="T92" s="200">
        <v>0</v>
      </c>
      <c r="U92" s="200">
        <v>0</v>
      </c>
      <c r="V92" s="200">
        <v>0</v>
      </c>
      <c r="W92" s="200">
        <v>0</v>
      </c>
      <c r="X92" s="200">
        <v>0</v>
      </c>
      <c r="Y92" s="200">
        <v>0</v>
      </c>
      <c r="Z92">
        <v>0</v>
      </c>
      <c r="AA92" s="200">
        <v>1.98</v>
      </c>
      <c r="AB92" s="200">
        <v>0</v>
      </c>
      <c r="AC92" s="200">
        <v>0</v>
      </c>
      <c r="AD92" s="200">
        <v>0</v>
      </c>
      <c r="AE92" s="200">
        <v>0</v>
      </c>
      <c r="AF92" s="200">
        <v>0</v>
      </c>
      <c r="AG92" s="200">
        <v>0</v>
      </c>
      <c r="AH92" s="200">
        <v>0</v>
      </c>
      <c r="AI92" s="200">
        <v>0</v>
      </c>
      <c r="AJ92" s="200">
        <v>16.78</v>
      </c>
      <c r="AK92" s="200">
        <v>0</v>
      </c>
      <c r="AL92" s="200">
        <v>0</v>
      </c>
      <c r="AM92" s="200">
        <v>0</v>
      </c>
      <c r="AN92" s="200">
        <v>16.18</v>
      </c>
      <c r="AO92">
        <v>0</v>
      </c>
      <c r="AP92" s="200">
        <v>0</v>
      </c>
      <c r="AQ92" s="200">
        <v>0</v>
      </c>
      <c r="AR92" s="200">
        <v>0</v>
      </c>
      <c r="AS92" s="200">
        <v>0</v>
      </c>
      <c r="AT92">
        <v>0</v>
      </c>
      <c r="AU92">
        <v>0</v>
      </c>
      <c r="AV92" s="200">
        <v>0</v>
      </c>
      <c r="AW92" s="200">
        <v>0</v>
      </c>
      <c r="AX92" s="200">
        <v>0</v>
      </c>
      <c r="AY92" s="200">
        <v>0</v>
      </c>
      <c r="AZ92" s="200">
        <v>0</v>
      </c>
      <c r="BA92" s="200">
        <v>0</v>
      </c>
      <c r="BB92" s="200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0">
        <v>0</v>
      </c>
      <c r="C93" s="200">
        <v>0</v>
      </c>
      <c r="D93" s="200">
        <v>0</v>
      </c>
      <c r="E93" s="200">
        <v>0</v>
      </c>
      <c r="F93" s="200">
        <v>0</v>
      </c>
      <c r="G93" s="200">
        <v>0</v>
      </c>
      <c r="H93" s="200">
        <v>0</v>
      </c>
      <c r="I93" s="200">
        <v>0</v>
      </c>
      <c r="J93" s="200">
        <v>0</v>
      </c>
      <c r="K93" s="200">
        <v>0</v>
      </c>
      <c r="L93" s="200">
        <v>0</v>
      </c>
      <c r="M93" s="200">
        <v>0</v>
      </c>
      <c r="N93" s="200">
        <v>0</v>
      </c>
      <c r="O93" s="200">
        <v>0</v>
      </c>
      <c r="P93" s="200">
        <v>0</v>
      </c>
      <c r="Q93" s="200">
        <v>0</v>
      </c>
      <c r="R93" s="200">
        <v>0</v>
      </c>
      <c r="S93" s="200">
        <v>0</v>
      </c>
      <c r="T93" s="200">
        <v>0</v>
      </c>
      <c r="U93" s="200">
        <v>0</v>
      </c>
      <c r="V93" s="200">
        <v>0</v>
      </c>
      <c r="W93" s="200">
        <v>0</v>
      </c>
      <c r="X93" s="200">
        <v>0</v>
      </c>
      <c r="Y93" s="200">
        <v>0</v>
      </c>
      <c r="Z93">
        <v>0</v>
      </c>
      <c r="AA93" s="200">
        <v>1.98</v>
      </c>
      <c r="AB93" s="200">
        <v>0</v>
      </c>
      <c r="AC93" s="200">
        <v>0</v>
      </c>
      <c r="AD93" s="200">
        <v>0</v>
      </c>
      <c r="AE93" s="200">
        <v>0</v>
      </c>
      <c r="AF93" s="200">
        <v>0</v>
      </c>
      <c r="AG93" s="200">
        <v>0</v>
      </c>
      <c r="AH93" s="200">
        <v>0</v>
      </c>
      <c r="AI93" s="200">
        <v>23</v>
      </c>
      <c r="AJ93" s="200">
        <v>0</v>
      </c>
      <c r="AK93" s="200">
        <v>0</v>
      </c>
      <c r="AL93" s="200">
        <v>0</v>
      </c>
      <c r="AM93" s="200">
        <v>10</v>
      </c>
      <c r="AN93" s="200">
        <v>0</v>
      </c>
      <c r="AO93">
        <v>0</v>
      </c>
      <c r="AP93" s="200">
        <v>0</v>
      </c>
      <c r="AQ93" s="200">
        <v>0</v>
      </c>
      <c r="AR93" s="200">
        <v>0</v>
      </c>
      <c r="AS93" s="200">
        <v>0</v>
      </c>
      <c r="AT93">
        <v>0</v>
      </c>
      <c r="AU93">
        <v>0</v>
      </c>
      <c r="AV93" s="200">
        <v>0</v>
      </c>
      <c r="AW93" s="200">
        <v>0</v>
      </c>
      <c r="AX93" s="200">
        <v>0</v>
      </c>
      <c r="AY93" s="200">
        <v>0</v>
      </c>
      <c r="AZ93" s="200">
        <v>0</v>
      </c>
      <c r="BA93" s="200">
        <v>0</v>
      </c>
      <c r="BB93" s="200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0">
        <v>0</v>
      </c>
      <c r="C94" s="200">
        <v>0</v>
      </c>
      <c r="D94" s="200">
        <v>0</v>
      </c>
      <c r="E94" s="200">
        <v>0</v>
      </c>
      <c r="F94" s="200">
        <v>0</v>
      </c>
      <c r="G94" s="200">
        <v>0</v>
      </c>
      <c r="H94" s="200">
        <v>0</v>
      </c>
      <c r="I94" s="200">
        <v>0</v>
      </c>
      <c r="J94" s="200">
        <v>0</v>
      </c>
      <c r="K94" s="200">
        <v>0</v>
      </c>
      <c r="L94" s="200">
        <v>0</v>
      </c>
      <c r="M94" s="200">
        <v>0</v>
      </c>
      <c r="N94" s="200">
        <v>0</v>
      </c>
      <c r="O94" s="200">
        <v>0</v>
      </c>
      <c r="P94" s="200">
        <v>0</v>
      </c>
      <c r="Q94" s="200">
        <v>0</v>
      </c>
      <c r="R94" s="200">
        <v>0</v>
      </c>
      <c r="S94" s="200">
        <v>0</v>
      </c>
      <c r="T94" s="200">
        <v>0</v>
      </c>
      <c r="U94" s="200">
        <v>0</v>
      </c>
      <c r="V94" s="200">
        <v>0</v>
      </c>
      <c r="W94" s="200">
        <v>0</v>
      </c>
      <c r="X94" s="200">
        <v>0</v>
      </c>
      <c r="Y94" s="200">
        <v>0</v>
      </c>
      <c r="Z94">
        <v>0</v>
      </c>
      <c r="AA94" s="200">
        <v>1.98</v>
      </c>
      <c r="AB94" s="200">
        <v>0</v>
      </c>
      <c r="AC94" s="200">
        <v>0</v>
      </c>
      <c r="AD94" s="200">
        <v>0</v>
      </c>
      <c r="AE94" s="200">
        <v>0</v>
      </c>
      <c r="AF94" s="200">
        <v>0</v>
      </c>
      <c r="AG94" s="200">
        <v>0</v>
      </c>
      <c r="AH94" s="200">
        <v>0</v>
      </c>
      <c r="AI94" s="200">
        <v>23</v>
      </c>
      <c r="AJ94" s="200">
        <v>0</v>
      </c>
      <c r="AK94" s="200">
        <v>0</v>
      </c>
      <c r="AL94" s="200">
        <v>0</v>
      </c>
      <c r="AM94" s="200">
        <v>10</v>
      </c>
      <c r="AN94" s="200">
        <v>0</v>
      </c>
      <c r="AO94">
        <v>0</v>
      </c>
      <c r="AP94" s="200">
        <v>0</v>
      </c>
      <c r="AQ94" s="200">
        <v>0</v>
      </c>
      <c r="AR94" s="200">
        <v>0</v>
      </c>
      <c r="AS94" s="200">
        <v>0</v>
      </c>
      <c r="AT94">
        <v>0</v>
      </c>
      <c r="AU94">
        <v>0</v>
      </c>
      <c r="AV94" s="200">
        <v>0</v>
      </c>
      <c r="AW94" s="200">
        <v>0</v>
      </c>
      <c r="AX94" s="200">
        <v>0</v>
      </c>
      <c r="AY94" s="200">
        <v>0</v>
      </c>
      <c r="AZ94" s="200">
        <v>0</v>
      </c>
      <c r="BA94" s="200">
        <v>0</v>
      </c>
      <c r="BB94" s="200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0">
        <v>0</v>
      </c>
      <c r="C95" s="200">
        <v>0</v>
      </c>
      <c r="D95" s="200">
        <v>0</v>
      </c>
      <c r="E95" s="200">
        <v>0</v>
      </c>
      <c r="F95" s="200">
        <v>0</v>
      </c>
      <c r="G95" s="200">
        <v>0</v>
      </c>
      <c r="H95" s="200">
        <v>0</v>
      </c>
      <c r="I95" s="200">
        <v>0</v>
      </c>
      <c r="J95" s="200">
        <v>0</v>
      </c>
      <c r="K95" s="200">
        <v>0</v>
      </c>
      <c r="L95" s="200">
        <v>0</v>
      </c>
      <c r="M95" s="200">
        <v>0</v>
      </c>
      <c r="N95" s="200">
        <v>0</v>
      </c>
      <c r="O95" s="200">
        <v>0</v>
      </c>
      <c r="P95" s="200">
        <v>0</v>
      </c>
      <c r="Q95" s="200">
        <v>0</v>
      </c>
      <c r="R95" s="200">
        <v>0</v>
      </c>
      <c r="S95" s="200">
        <v>0</v>
      </c>
      <c r="T95" s="200">
        <v>0</v>
      </c>
      <c r="U95" s="200">
        <v>0</v>
      </c>
      <c r="V95" s="200">
        <v>0</v>
      </c>
      <c r="W95" s="200">
        <v>0</v>
      </c>
      <c r="X95" s="200">
        <v>0</v>
      </c>
      <c r="Y95" s="200">
        <v>0</v>
      </c>
      <c r="Z95">
        <v>0</v>
      </c>
      <c r="AA95" s="200">
        <v>1.98</v>
      </c>
      <c r="AB95" s="200">
        <v>0</v>
      </c>
      <c r="AC95" s="200">
        <v>0</v>
      </c>
      <c r="AD95" s="200">
        <v>0</v>
      </c>
      <c r="AE95" s="200">
        <v>0</v>
      </c>
      <c r="AF95" s="200">
        <v>0</v>
      </c>
      <c r="AG95" s="200">
        <v>0</v>
      </c>
      <c r="AH95" s="200">
        <v>0</v>
      </c>
      <c r="AI95" s="200">
        <v>23</v>
      </c>
      <c r="AJ95" s="200">
        <v>0</v>
      </c>
      <c r="AK95" s="200">
        <v>0</v>
      </c>
      <c r="AL95" s="200">
        <v>0</v>
      </c>
      <c r="AM95" s="200">
        <v>10</v>
      </c>
      <c r="AN95" s="200">
        <v>0</v>
      </c>
      <c r="AO95">
        <v>0</v>
      </c>
      <c r="AP95" s="200">
        <v>0</v>
      </c>
      <c r="AQ95" s="200">
        <v>0</v>
      </c>
      <c r="AR95" s="200">
        <v>0</v>
      </c>
      <c r="AS95" s="200">
        <v>0</v>
      </c>
      <c r="AT95">
        <v>0</v>
      </c>
      <c r="AU95">
        <v>0</v>
      </c>
      <c r="AV95" s="200">
        <v>0</v>
      </c>
      <c r="AW95" s="200">
        <v>0</v>
      </c>
      <c r="AX95" s="200">
        <v>0</v>
      </c>
      <c r="AY95" s="200">
        <v>0</v>
      </c>
      <c r="AZ95" s="200">
        <v>0</v>
      </c>
      <c r="BA95" s="200">
        <v>0</v>
      </c>
      <c r="BB95" s="200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0">
        <v>0</v>
      </c>
      <c r="C96" s="200">
        <v>0</v>
      </c>
      <c r="D96" s="200">
        <v>0</v>
      </c>
      <c r="E96" s="200">
        <v>0</v>
      </c>
      <c r="F96" s="200">
        <v>0</v>
      </c>
      <c r="G96" s="200">
        <v>0</v>
      </c>
      <c r="H96" s="200">
        <v>0</v>
      </c>
      <c r="I96" s="200">
        <v>0</v>
      </c>
      <c r="J96" s="200">
        <v>0</v>
      </c>
      <c r="K96" s="200">
        <v>0</v>
      </c>
      <c r="L96" s="200">
        <v>0</v>
      </c>
      <c r="M96" s="200">
        <v>0</v>
      </c>
      <c r="N96" s="200">
        <v>0</v>
      </c>
      <c r="O96" s="200">
        <v>0</v>
      </c>
      <c r="P96" s="200">
        <v>0</v>
      </c>
      <c r="Q96" s="200">
        <v>0</v>
      </c>
      <c r="R96" s="200">
        <v>0</v>
      </c>
      <c r="S96" s="200">
        <v>0</v>
      </c>
      <c r="T96" s="200">
        <v>0</v>
      </c>
      <c r="U96" s="200">
        <v>0</v>
      </c>
      <c r="V96" s="200">
        <v>0</v>
      </c>
      <c r="W96" s="200">
        <v>0</v>
      </c>
      <c r="X96" s="200">
        <v>0</v>
      </c>
      <c r="Y96" s="200">
        <v>0</v>
      </c>
      <c r="Z96">
        <v>0</v>
      </c>
      <c r="AA96" s="200">
        <v>1.98</v>
      </c>
      <c r="AB96" s="200">
        <v>0</v>
      </c>
      <c r="AC96" s="200">
        <v>0</v>
      </c>
      <c r="AD96" s="200">
        <v>0</v>
      </c>
      <c r="AE96" s="200">
        <v>0</v>
      </c>
      <c r="AF96" s="200">
        <v>0</v>
      </c>
      <c r="AG96" s="200">
        <v>0</v>
      </c>
      <c r="AH96" s="200">
        <v>0</v>
      </c>
      <c r="AI96" s="200">
        <v>23</v>
      </c>
      <c r="AJ96" s="200">
        <v>0</v>
      </c>
      <c r="AK96" s="200">
        <v>0</v>
      </c>
      <c r="AL96" s="200">
        <v>0</v>
      </c>
      <c r="AM96" s="200">
        <v>10</v>
      </c>
      <c r="AN96" s="200">
        <v>0</v>
      </c>
      <c r="AO96">
        <v>0</v>
      </c>
      <c r="AP96" s="200">
        <v>0</v>
      </c>
      <c r="AQ96" s="200">
        <v>0</v>
      </c>
      <c r="AR96" s="200">
        <v>0</v>
      </c>
      <c r="AS96" s="200">
        <v>0</v>
      </c>
      <c r="AT96">
        <v>0</v>
      </c>
      <c r="AU96">
        <v>0</v>
      </c>
      <c r="AV96" s="200">
        <v>0</v>
      </c>
      <c r="AW96" s="200">
        <v>0</v>
      </c>
      <c r="AX96" s="200">
        <v>0</v>
      </c>
      <c r="AY96" s="200">
        <v>0</v>
      </c>
      <c r="AZ96" s="200">
        <v>0</v>
      </c>
      <c r="BA96" s="200">
        <v>0</v>
      </c>
      <c r="BB96" s="200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0">
        <v>0</v>
      </c>
      <c r="C97" s="200">
        <v>0</v>
      </c>
      <c r="D97" s="200">
        <v>0</v>
      </c>
      <c r="E97" s="200">
        <v>0</v>
      </c>
      <c r="F97" s="200">
        <v>0</v>
      </c>
      <c r="G97" s="200">
        <v>0</v>
      </c>
      <c r="H97" s="200">
        <v>0</v>
      </c>
      <c r="I97" s="200">
        <v>0</v>
      </c>
      <c r="J97" s="200">
        <v>0</v>
      </c>
      <c r="K97" s="200">
        <v>0</v>
      </c>
      <c r="L97" s="200">
        <v>0</v>
      </c>
      <c r="M97" s="200">
        <v>0</v>
      </c>
      <c r="N97" s="200">
        <v>0</v>
      </c>
      <c r="O97" s="200">
        <v>0</v>
      </c>
      <c r="P97" s="200">
        <v>0</v>
      </c>
      <c r="Q97" s="200">
        <v>0</v>
      </c>
      <c r="R97" s="200">
        <v>0</v>
      </c>
      <c r="S97" s="200">
        <v>0</v>
      </c>
      <c r="T97" s="200">
        <v>0</v>
      </c>
      <c r="U97" s="200">
        <v>0</v>
      </c>
      <c r="V97" s="200">
        <v>0</v>
      </c>
      <c r="W97" s="200">
        <v>0</v>
      </c>
      <c r="X97" s="200">
        <v>0</v>
      </c>
      <c r="Y97" s="200">
        <v>0</v>
      </c>
      <c r="Z97">
        <v>0</v>
      </c>
      <c r="AA97" s="200">
        <v>1.98</v>
      </c>
      <c r="AB97" s="200">
        <v>0</v>
      </c>
      <c r="AC97" s="200">
        <v>0</v>
      </c>
      <c r="AD97" s="200">
        <v>0</v>
      </c>
      <c r="AE97" s="200">
        <v>0</v>
      </c>
      <c r="AF97" s="200">
        <v>0</v>
      </c>
      <c r="AG97" s="200">
        <v>0</v>
      </c>
      <c r="AH97" s="200">
        <v>0</v>
      </c>
      <c r="AI97" s="200">
        <v>23</v>
      </c>
      <c r="AJ97" s="200">
        <v>0</v>
      </c>
      <c r="AK97" s="200">
        <v>0</v>
      </c>
      <c r="AL97" s="200">
        <v>0</v>
      </c>
      <c r="AM97" s="200">
        <v>10</v>
      </c>
      <c r="AN97" s="200">
        <v>0</v>
      </c>
      <c r="AO97">
        <v>0</v>
      </c>
      <c r="AP97" s="200">
        <v>0</v>
      </c>
      <c r="AQ97" s="200">
        <v>0</v>
      </c>
      <c r="AR97" s="200">
        <v>0</v>
      </c>
      <c r="AS97" s="200">
        <v>0</v>
      </c>
      <c r="AT97">
        <v>0</v>
      </c>
      <c r="AU97">
        <v>0</v>
      </c>
      <c r="AV97" s="200">
        <v>0</v>
      </c>
      <c r="AW97" s="200">
        <v>0</v>
      </c>
      <c r="AX97" s="200">
        <v>0</v>
      </c>
      <c r="AY97" s="200">
        <v>0</v>
      </c>
      <c r="AZ97" s="200">
        <v>0</v>
      </c>
      <c r="BA97" s="200">
        <v>0</v>
      </c>
      <c r="BB97" s="200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0">
        <v>0</v>
      </c>
      <c r="C98" s="200">
        <v>0</v>
      </c>
      <c r="D98" s="200">
        <v>0</v>
      </c>
      <c r="E98" s="200">
        <v>0</v>
      </c>
      <c r="F98" s="200">
        <v>0</v>
      </c>
      <c r="G98" s="200">
        <v>0</v>
      </c>
      <c r="H98" s="200">
        <v>0</v>
      </c>
      <c r="I98" s="200">
        <v>0</v>
      </c>
      <c r="J98" s="200">
        <v>0</v>
      </c>
      <c r="K98" s="200">
        <v>0</v>
      </c>
      <c r="L98" s="200">
        <v>0</v>
      </c>
      <c r="M98" s="200">
        <v>0</v>
      </c>
      <c r="N98" s="200">
        <v>0</v>
      </c>
      <c r="O98" s="200">
        <v>0</v>
      </c>
      <c r="P98" s="200">
        <v>0</v>
      </c>
      <c r="Q98" s="200">
        <v>0</v>
      </c>
      <c r="R98" s="200">
        <v>0</v>
      </c>
      <c r="S98" s="200">
        <v>0</v>
      </c>
      <c r="T98" s="200">
        <v>0</v>
      </c>
      <c r="U98" s="200">
        <v>0</v>
      </c>
      <c r="V98" s="200">
        <v>0</v>
      </c>
      <c r="W98" s="200">
        <v>0</v>
      </c>
      <c r="X98" s="200">
        <v>0</v>
      </c>
      <c r="Y98" s="200">
        <v>0</v>
      </c>
      <c r="Z98">
        <v>0</v>
      </c>
      <c r="AA98" s="200">
        <v>1.98</v>
      </c>
      <c r="AB98" s="200">
        <v>0</v>
      </c>
      <c r="AC98" s="200">
        <v>0</v>
      </c>
      <c r="AD98" s="200">
        <v>0</v>
      </c>
      <c r="AE98" s="200">
        <v>0</v>
      </c>
      <c r="AF98" s="200">
        <v>0</v>
      </c>
      <c r="AG98" s="200">
        <v>0</v>
      </c>
      <c r="AH98" s="200">
        <v>0</v>
      </c>
      <c r="AI98" s="200">
        <v>23</v>
      </c>
      <c r="AJ98" s="200">
        <v>0</v>
      </c>
      <c r="AK98" s="200">
        <v>0</v>
      </c>
      <c r="AL98" s="200">
        <v>0</v>
      </c>
      <c r="AM98" s="200">
        <v>10</v>
      </c>
      <c r="AN98" s="200">
        <v>0</v>
      </c>
      <c r="AO98">
        <v>0</v>
      </c>
      <c r="AP98" s="200">
        <v>0</v>
      </c>
      <c r="AQ98" s="200">
        <v>0</v>
      </c>
      <c r="AR98" s="200">
        <v>0</v>
      </c>
      <c r="AS98" s="200">
        <v>0</v>
      </c>
      <c r="AT98">
        <v>0</v>
      </c>
      <c r="AU98">
        <v>0</v>
      </c>
      <c r="AV98" s="200">
        <v>0</v>
      </c>
      <c r="AW98" s="200">
        <v>0</v>
      </c>
      <c r="AX98" s="200">
        <v>0</v>
      </c>
      <c r="AY98" s="200">
        <v>0</v>
      </c>
      <c r="AZ98" s="200">
        <v>0</v>
      </c>
      <c r="BA98" s="200">
        <v>0</v>
      </c>
      <c r="BB98" s="200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4.7519999999999937E-2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0.47508</v>
      </c>
      <c r="AJ99">
        <f t="shared" si="0"/>
        <v>3.356E-2</v>
      </c>
      <c r="AK99">
        <f t="shared" si="0"/>
        <v>0</v>
      </c>
      <c r="AL99">
        <f t="shared" si="0"/>
        <v>0</v>
      </c>
      <c r="AM99">
        <f t="shared" si="0"/>
        <v>0.35690750000000004</v>
      </c>
      <c r="AN99">
        <f t="shared" si="0"/>
        <v>3.2360000000000007E-2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19"/>
    </row>
    <row r="3" spans="1:96">
      <c r="A3" t="s">
        <v>45</v>
      </c>
      <c r="B3" s="200">
        <v>0</v>
      </c>
      <c r="C3" s="200">
        <v>0</v>
      </c>
      <c r="D3" s="200">
        <v>0</v>
      </c>
      <c r="E3" s="200">
        <v>0</v>
      </c>
      <c r="F3" s="200">
        <v>0</v>
      </c>
      <c r="G3" s="200">
        <v>0</v>
      </c>
      <c r="H3" s="200">
        <v>0</v>
      </c>
      <c r="I3" s="200">
        <v>0</v>
      </c>
      <c r="J3" s="200">
        <v>0</v>
      </c>
      <c r="K3" s="200">
        <v>0</v>
      </c>
      <c r="L3" s="200">
        <v>0</v>
      </c>
      <c r="M3" s="200">
        <v>0</v>
      </c>
      <c r="N3" s="200">
        <v>0</v>
      </c>
      <c r="O3" s="200">
        <v>0</v>
      </c>
      <c r="P3" s="200">
        <v>0</v>
      </c>
      <c r="Q3" s="200">
        <v>0</v>
      </c>
      <c r="R3" s="200">
        <v>0</v>
      </c>
      <c r="S3" s="200">
        <v>0</v>
      </c>
      <c r="T3" s="200">
        <v>0</v>
      </c>
      <c r="U3" s="200">
        <v>0</v>
      </c>
      <c r="V3" s="200">
        <v>0</v>
      </c>
      <c r="W3" s="200">
        <v>0</v>
      </c>
      <c r="X3" s="200">
        <v>0</v>
      </c>
      <c r="Y3" s="200">
        <v>0</v>
      </c>
      <c r="Z3">
        <v>0</v>
      </c>
      <c r="AA3" s="200">
        <v>0</v>
      </c>
      <c r="AB3" s="200">
        <v>0</v>
      </c>
      <c r="AC3" s="200">
        <v>0</v>
      </c>
      <c r="AD3" s="200">
        <v>0</v>
      </c>
      <c r="AE3" s="200">
        <v>0</v>
      </c>
      <c r="AF3" s="200">
        <v>0</v>
      </c>
      <c r="AG3" s="200">
        <v>0</v>
      </c>
      <c r="AH3" s="200">
        <v>0</v>
      </c>
      <c r="AI3" s="200">
        <v>5.84</v>
      </c>
      <c r="AJ3" s="200">
        <v>0</v>
      </c>
      <c r="AK3" s="200">
        <v>0</v>
      </c>
      <c r="AL3" s="200">
        <v>0</v>
      </c>
      <c r="AM3" s="200">
        <v>0</v>
      </c>
      <c r="AN3" s="200">
        <v>0</v>
      </c>
      <c r="AO3">
        <v>0</v>
      </c>
      <c r="AP3" s="200">
        <v>0</v>
      </c>
      <c r="AQ3" s="200">
        <v>0</v>
      </c>
      <c r="AR3" s="200">
        <v>0</v>
      </c>
      <c r="AS3" s="200">
        <v>0</v>
      </c>
      <c r="AT3">
        <v>0</v>
      </c>
      <c r="AU3">
        <v>0</v>
      </c>
      <c r="AV3" s="200">
        <v>0</v>
      </c>
      <c r="AW3" s="200">
        <v>0</v>
      </c>
      <c r="AX3" s="200">
        <v>0</v>
      </c>
      <c r="AY3" s="200">
        <v>0</v>
      </c>
      <c r="AZ3" s="200">
        <v>0</v>
      </c>
      <c r="BA3" s="200">
        <v>0</v>
      </c>
      <c r="BB3" s="200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0">
        <v>0</v>
      </c>
      <c r="C4" s="200">
        <v>0</v>
      </c>
      <c r="D4" s="200">
        <v>0</v>
      </c>
      <c r="E4" s="200">
        <v>0</v>
      </c>
      <c r="F4" s="200">
        <v>0</v>
      </c>
      <c r="G4" s="200">
        <v>0</v>
      </c>
      <c r="H4" s="200">
        <v>0</v>
      </c>
      <c r="I4" s="200">
        <v>0</v>
      </c>
      <c r="J4" s="200">
        <v>0</v>
      </c>
      <c r="K4" s="200">
        <v>0</v>
      </c>
      <c r="L4" s="200">
        <v>0</v>
      </c>
      <c r="M4" s="200">
        <v>0</v>
      </c>
      <c r="N4" s="200">
        <v>0</v>
      </c>
      <c r="O4" s="200">
        <v>0</v>
      </c>
      <c r="P4" s="200">
        <v>0</v>
      </c>
      <c r="Q4" s="200">
        <v>0</v>
      </c>
      <c r="R4" s="200">
        <v>0</v>
      </c>
      <c r="S4" s="200">
        <v>0</v>
      </c>
      <c r="T4" s="200">
        <v>0</v>
      </c>
      <c r="U4" s="200">
        <v>0</v>
      </c>
      <c r="V4" s="200">
        <v>0</v>
      </c>
      <c r="W4" s="200">
        <v>0</v>
      </c>
      <c r="X4" s="200">
        <v>0</v>
      </c>
      <c r="Y4" s="200">
        <v>0</v>
      </c>
      <c r="Z4">
        <v>0</v>
      </c>
      <c r="AA4" s="200">
        <v>0</v>
      </c>
      <c r="AB4" s="200">
        <v>0</v>
      </c>
      <c r="AC4" s="200">
        <v>0</v>
      </c>
      <c r="AD4" s="200">
        <v>0</v>
      </c>
      <c r="AE4" s="200">
        <v>0</v>
      </c>
      <c r="AF4" s="200">
        <v>0</v>
      </c>
      <c r="AG4" s="200">
        <v>0</v>
      </c>
      <c r="AH4" s="200">
        <v>0</v>
      </c>
      <c r="AI4" s="200">
        <v>5.84</v>
      </c>
      <c r="AJ4" s="200">
        <v>0</v>
      </c>
      <c r="AK4" s="200">
        <v>0</v>
      </c>
      <c r="AL4" s="200">
        <v>0</v>
      </c>
      <c r="AM4" s="200">
        <v>0</v>
      </c>
      <c r="AN4" s="200">
        <v>0</v>
      </c>
      <c r="AO4">
        <v>0</v>
      </c>
      <c r="AP4" s="200">
        <v>0</v>
      </c>
      <c r="AQ4" s="200">
        <v>0</v>
      </c>
      <c r="AR4" s="200">
        <v>0</v>
      </c>
      <c r="AS4" s="200">
        <v>0</v>
      </c>
      <c r="AT4">
        <v>0</v>
      </c>
      <c r="AU4">
        <v>0</v>
      </c>
      <c r="AV4" s="200">
        <v>0</v>
      </c>
      <c r="AW4" s="200">
        <v>0</v>
      </c>
      <c r="AX4" s="200">
        <v>0</v>
      </c>
      <c r="AY4" s="200">
        <v>0</v>
      </c>
      <c r="AZ4" s="200">
        <v>0</v>
      </c>
      <c r="BA4" s="200">
        <v>0</v>
      </c>
      <c r="BB4" s="200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0">
        <v>0</v>
      </c>
      <c r="C5" s="200">
        <v>0</v>
      </c>
      <c r="D5" s="200">
        <v>0</v>
      </c>
      <c r="E5" s="200">
        <v>0</v>
      </c>
      <c r="F5" s="200">
        <v>0</v>
      </c>
      <c r="G5" s="200">
        <v>0</v>
      </c>
      <c r="H5" s="200">
        <v>0</v>
      </c>
      <c r="I5" s="200">
        <v>0</v>
      </c>
      <c r="J5" s="200">
        <v>0</v>
      </c>
      <c r="K5" s="200">
        <v>0</v>
      </c>
      <c r="L5" s="200">
        <v>0</v>
      </c>
      <c r="M5" s="200">
        <v>0</v>
      </c>
      <c r="N5" s="200">
        <v>0</v>
      </c>
      <c r="O5" s="200">
        <v>0</v>
      </c>
      <c r="P5" s="200">
        <v>0</v>
      </c>
      <c r="Q5" s="200">
        <v>0</v>
      </c>
      <c r="R5" s="200">
        <v>0</v>
      </c>
      <c r="S5" s="200">
        <v>0</v>
      </c>
      <c r="T5" s="200">
        <v>0</v>
      </c>
      <c r="U5" s="200">
        <v>0</v>
      </c>
      <c r="V5" s="200">
        <v>0</v>
      </c>
      <c r="W5" s="200">
        <v>0</v>
      </c>
      <c r="X5" s="200">
        <v>0</v>
      </c>
      <c r="Y5" s="200">
        <v>0</v>
      </c>
      <c r="Z5">
        <v>0</v>
      </c>
      <c r="AA5" s="200">
        <v>0</v>
      </c>
      <c r="AB5" s="200">
        <v>0</v>
      </c>
      <c r="AC5" s="200">
        <v>0</v>
      </c>
      <c r="AD5" s="200">
        <v>0</v>
      </c>
      <c r="AE5" s="200">
        <v>0</v>
      </c>
      <c r="AF5" s="200">
        <v>0</v>
      </c>
      <c r="AG5" s="200">
        <v>0</v>
      </c>
      <c r="AH5" s="200">
        <v>0</v>
      </c>
      <c r="AI5" s="200">
        <v>5.84</v>
      </c>
      <c r="AJ5" s="200">
        <v>0</v>
      </c>
      <c r="AK5" s="200">
        <v>0</v>
      </c>
      <c r="AL5" s="200">
        <v>0</v>
      </c>
      <c r="AM5" s="200">
        <v>0</v>
      </c>
      <c r="AN5" s="200">
        <v>0</v>
      </c>
      <c r="AO5">
        <v>0</v>
      </c>
      <c r="AP5" s="200">
        <v>0</v>
      </c>
      <c r="AQ5" s="200">
        <v>0</v>
      </c>
      <c r="AR5" s="200">
        <v>0</v>
      </c>
      <c r="AS5" s="200">
        <v>0</v>
      </c>
      <c r="AT5">
        <v>0</v>
      </c>
      <c r="AU5">
        <v>0</v>
      </c>
      <c r="AV5" s="200">
        <v>0</v>
      </c>
      <c r="AW5" s="200">
        <v>0</v>
      </c>
      <c r="AX5" s="200">
        <v>0</v>
      </c>
      <c r="AY5" s="200">
        <v>0</v>
      </c>
      <c r="AZ5" s="200">
        <v>0</v>
      </c>
      <c r="BA5" s="200">
        <v>0</v>
      </c>
      <c r="BB5" s="200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0">
        <v>0</v>
      </c>
      <c r="C6" s="200">
        <v>0</v>
      </c>
      <c r="D6" s="200">
        <v>0</v>
      </c>
      <c r="E6" s="200">
        <v>0</v>
      </c>
      <c r="F6" s="200">
        <v>0</v>
      </c>
      <c r="G6" s="200">
        <v>0</v>
      </c>
      <c r="H6" s="200">
        <v>0</v>
      </c>
      <c r="I6" s="200">
        <v>0</v>
      </c>
      <c r="J6" s="200">
        <v>0</v>
      </c>
      <c r="K6" s="200">
        <v>0</v>
      </c>
      <c r="L6" s="200">
        <v>0</v>
      </c>
      <c r="M6" s="200">
        <v>0</v>
      </c>
      <c r="N6" s="200">
        <v>0</v>
      </c>
      <c r="O6" s="200">
        <v>0</v>
      </c>
      <c r="P6" s="200">
        <v>0</v>
      </c>
      <c r="Q6" s="200">
        <v>0</v>
      </c>
      <c r="R6" s="200">
        <v>0</v>
      </c>
      <c r="S6" s="200">
        <v>0</v>
      </c>
      <c r="T6" s="200">
        <v>0</v>
      </c>
      <c r="U6" s="200">
        <v>0</v>
      </c>
      <c r="V6" s="200">
        <v>0</v>
      </c>
      <c r="W6" s="200">
        <v>0</v>
      </c>
      <c r="X6" s="200">
        <v>0</v>
      </c>
      <c r="Y6" s="200">
        <v>0</v>
      </c>
      <c r="Z6">
        <v>0</v>
      </c>
      <c r="AA6" s="200">
        <v>0</v>
      </c>
      <c r="AB6" s="200">
        <v>0</v>
      </c>
      <c r="AC6" s="200">
        <v>0</v>
      </c>
      <c r="AD6" s="200">
        <v>0</v>
      </c>
      <c r="AE6" s="200">
        <v>0</v>
      </c>
      <c r="AF6" s="200">
        <v>0</v>
      </c>
      <c r="AG6" s="200">
        <v>0</v>
      </c>
      <c r="AH6" s="200">
        <v>0</v>
      </c>
      <c r="AI6" s="200">
        <v>5.84</v>
      </c>
      <c r="AJ6" s="200">
        <v>0</v>
      </c>
      <c r="AK6" s="200">
        <v>0</v>
      </c>
      <c r="AL6" s="200">
        <v>0</v>
      </c>
      <c r="AM6" s="200">
        <v>0</v>
      </c>
      <c r="AN6" s="200">
        <v>0</v>
      </c>
      <c r="AO6">
        <v>0</v>
      </c>
      <c r="AP6" s="200">
        <v>0</v>
      </c>
      <c r="AQ6" s="200">
        <v>0</v>
      </c>
      <c r="AR6" s="200">
        <v>0</v>
      </c>
      <c r="AS6" s="200">
        <v>0</v>
      </c>
      <c r="AT6">
        <v>0</v>
      </c>
      <c r="AU6">
        <v>0</v>
      </c>
      <c r="AV6" s="200">
        <v>0</v>
      </c>
      <c r="AW6" s="200">
        <v>0</v>
      </c>
      <c r="AX6" s="200">
        <v>0</v>
      </c>
      <c r="AY6" s="200">
        <v>0</v>
      </c>
      <c r="AZ6" s="200">
        <v>0</v>
      </c>
      <c r="BA6" s="200">
        <v>0</v>
      </c>
      <c r="BB6" s="200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0">
        <v>0</v>
      </c>
      <c r="C7" s="200">
        <v>0</v>
      </c>
      <c r="D7" s="200">
        <v>0</v>
      </c>
      <c r="E7" s="200">
        <v>0</v>
      </c>
      <c r="F7" s="200">
        <v>0</v>
      </c>
      <c r="G7" s="200">
        <v>0</v>
      </c>
      <c r="H7" s="200">
        <v>0</v>
      </c>
      <c r="I7" s="200">
        <v>0</v>
      </c>
      <c r="J7" s="200">
        <v>0</v>
      </c>
      <c r="K7" s="200">
        <v>0</v>
      </c>
      <c r="L7" s="200">
        <v>0</v>
      </c>
      <c r="M7" s="200">
        <v>0</v>
      </c>
      <c r="N7" s="200">
        <v>0</v>
      </c>
      <c r="O7" s="200">
        <v>0</v>
      </c>
      <c r="P7" s="200">
        <v>0</v>
      </c>
      <c r="Q7" s="200">
        <v>0</v>
      </c>
      <c r="R7" s="200">
        <v>0</v>
      </c>
      <c r="S7" s="200">
        <v>0</v>
      </c>
      <c r="T7" s="200">
        <v>0</v>
      </c>
      <c r="U7" s="200">
        <v>0</v>
      </c>
      <c r="V7" s="200">
        <v>0</v>
      </c>
      <c r="W7" s="200">
        <v>0</v>
      </c>
      <c r="X7" s="200">
        <v>0</v>
      </c>
      <c r="Y7" s="200">
        <v>0</v>
      </c>
      <c r="Z7">
        <v>0</v>
      </c>
      <c r="AA7" s="200">
        <v>0</v>
      </c>
      <c r="AB7" s="200">
        <v>0</v>
      </c>
      <c r="AC7" s="200">
        <v>0</v>
      </c>
      <c r="AD7" s="200">
        <v>0</v>
      </c>
      <c r="AE7" s="200">
        <v>0</v>
      </c>
      <c r="AF7" s="200">
        <v>0</v>
      </c>
      <c r="AG7" s="200">
        <v>0</v>
      </c>
      <c r="AH7" s="200">
        <v>0</v>
      </c>
      <c r="AI7" s="200">
        <v>5.84</v>
      </c>
      <c r="AJ7" s="200">
        <v>0</v>
      </c>
      <c r="AK7" s="200">
        <v>0</v>
      </c>
      <c r="AL7" s="200">
        <v>0</v>
      </c>
      <c r="AM7" s="200">
        <v>0</v>
      </c>
      <c r="AN7" s="200">
        <v>0</v>
      </c>
      <c r="AO7">
        <v>0</v>
      </c>
      <c r="AP7" s="200">
        <v>0</v>
      </c>
      <c r="AQ7" s="200">
        <v>0</v>
      </c>
      <c r="AR7" s="200">
        <v>0</v>
      </c>
      <c r="AS7" s="200">
        <v>0</v>
      </c>
      <c r="AT7">
        <v>0</v>
      </c>
      <c r="AU7">
        <v>0</v>
      </c>
      <c r="AV7" s="200">
        <v>0</v>
      </c>
      <c r="AW7" s="200">
        <v>0</v>
      </c>
      <c r="AX7" s="200">
        <v>0</v>
      </c>
      <c r="AY7" s="200">
        <v>0</v>
      </c>
      <c r="AZ7" s="200">
        <v>0</v>
      </c>
      <c r="BA7" s="200">
        <v>0</v>
      </c>
      <c r="BB7" s="200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0">
        <v>0</v>
      </c>
      <c r="C8" s="200">
        <v>0</v>
      </c>
      <c r="D8" s="200">
        <v>0</v>
      </c>
      <c r="E8" s="200">
        <v>0</v>
      </c>
      <c r="F8" s="200">
        <v>0</v>
      </c>
      <c r="G8" s="200">
        <v>0</v>
      </c>
      <c r="H8" s="200">
        <v>0</v>
      </c>
      <c r="I8" s="200">
        <v>0</v>
      </c>
      <c r="J8" s="200">
        <v>0</v>
      </c>
      <c r="K8" s="200">
        <v>0</v>
      </c>
      <c r="L8" s="200">
        <v>0</v>
      </c>
      <c r="M8" s="200">
        <v>0</v>
      </c>
      <c r="N8" s="200">
        <v>0</v>
      </c>
      <c r="O8" s="200">
        <v>0</v>
      </c>
      <c r="P8" s="200">
        <v>0</v>
      </c>
      <c r="Q8" s="200">
        <v>0</v>
      </c>
      <c r="R8" s="200">
        <v>0</v>
      </c>
      <c r="S8" s="200">
        <v>0</v>
      </c>
      <c r="T8" s="200">
        <v>0</v>
      </c>
      <c r="U8" s="200">
        <v>0</v>
      </c>
      <c r="V8" s="200">
        <v>0</v>
      </c>
      <c r="W8" s="200">
        <v>0</v>
      </c>
      <c r="X8" s="200">
        <v>0</v>
      </c>
      <c r="Y8" s="200">
        <v>0</v>
      </c>
      <c r="Z8">
        <v>0</v>
      </c>
      <c r="AA8" s="200">
        <v>0</v>
      </c>
      <c r="AB8" s="200">
        <v>0</v>
      </c>
      <c r="AC8" s="200">
        <v>0</v>
      </c>
      <c r="AD8" s="200">
        <v>0</v>
      </c>
      <c r="AE8" s="200">
        <v>0</v>
      </c>
      <c r="AF8" s="200">
        <v>0</v>
      </c>
      <c r="AG8" s="200">
        <v>0</v>
      </c>
      <c r="AH8" s="200">
        <v>0</v>
      </c>
      <c r="AI8" s="200">
        <v>5.84</v>
      </c>
      <c r="AJ8" s="200">
        <v>0</v>
      </c>
      <c r="AK8" s="200">
        <v>0</v>
      </c>
      <c r="AL8" s="200">
        <v>0</v>
      </c>
      <c r="AM8" s="200">
        <v>0</v>
      </c>
      <c r="AN8" s="200">
        <v>0</v>
      </c>
      <c r="AO8">
        <v>0</v>
      </c>
      <c r="AP8" s="200">
        <v>0</v>
      </c>
      <c r="AQ8" s="200">
        <v>0</v>
      </c>
      <c r="AR8" s="200">
        <v>0</v>
      </c>
      <c r="AS8" s="200">
        <v>0</v>
      </c>
      <c r="AT8">
        <v>0</v>
      </c>
      <c r="AU8">
        <v>0</v>
      </c>
      <c r="AV8" s="200">
        <v>0</v>
      </c>
      <c r="AW8" s="200">
        <v>0</v>
      </c>
      <c r="AX8" s="200">
        <v>0</v>
      </c>
      <c r="AY8" s="200">
        <v>0</v>
      </c>
      <c r="AZ8" s="200">
        <v>0</v>
      </c>
      <c r="BA8" s="200">
        <v>0</v>
      </c>
      <c r="BB8" s="200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0">
        <v>0</v>
      </c>
      <c r="C9" s="200">
        <v>0</v>
      </c>
      <c r="D9" s="200">
        <v>0</v>
      </c>
      <c r="E9" s="200">
        <v>0</v>
      </c>
      <c r="F9" s="200">
        <v>0</v>
      </c>
      <c r="G9" s="200">
        <v>0</v>
      </c>
      <c r="H9" s="200">
        <v>0</v>
      </c>
      <c r="I9" s="200">
        <v>0</v>
      </c>
      <c r="J9" s="200">
        <v>0</v>
      </c>
      <c r="K9" s="200">
        <v>0</v>
      </c>
      <c r="L9" s="200">
        <v>0</v>
      </c>
      <c r="M9" s="200">
        <v>0</v>
      </c>
      <c r="N9" s="200">
        <v>0</v>
      </c>
      <c r="O9" s="200">
        <v>0</v>
      </c>
      <c r="P9" s="200">
        <v>0</v>
      </c>
      <c r="Q9" s="200">
        <v>0</v>
      </c>
      <c r="R9" s="200">
        <v>0</v>
      </c>
      <c r="S9" s="200">
        <v>0</v>
      </c>
      <c r="T9" s="200">
        <v>0</v>
      </c>
      <c r="U9" s="200">
        <v>0</v>
      </c>
      <c r="V9" s="200">
        <v>0</v>
      </c>
      <c r="W9" s="200">
        <v>0</v>
      </c>
      <c r="X9" s="200">
        <v>0</v>
      </c>
      <c r="Y9" s="200">
        <v>0</v>
      </c>
      <c r="Z9">
        <v>0</v>
      </c>
      <c r="AA9" s="200">
        <v>0</v>
      </c>
      <c r="AB9" s="200">
        <v>0</v>
      </c>
      <c r="AC9" s="200">
        <v>0</v>
      </c>
      <c r="AD9" s="200">
        <v>0</v>
      </c>
      <c r="AE9" s="200">
        <v>0</v>
      </c>
      <c r="AF9" s="200">
        <v>0</v>
      </c>
      <c r="AG9" s="200">
        <v>0</v>
      </c>
      <c r="AH9" s="200">
        <v>0</v>
      </c>
      <c r="AI9" s="200">
        <v>5.84</v>
      </c>
      <c r="AJ9" s="200">
        <v>0</v>
      </c>
      <c r="AK9" s="200">
        <v>0</v>
      </c>
      <c r="AL9" s="200">
        <v>0</v>
      </c>
      <c r="AM9" s="200">
        <v>0</v>
      </c>
      <c r="AN9" s="200">
        <v>0</v>
      </c>
      <c r="AO9">
        <v>0</v>
      </c>
      <c r="AP9" s="200">
        <v>0</v>
      </c>
      <c r="AQ9" s="200">
        <v>0</v>
      </c>
      <c r="AR9" s="200">
        <v>0</v>
      </c>
      <c r="AS9" s="200">
        <v>0</v>
      </c>
      <c r="AT9">
        <v>0</v>
      </c>
      <c r="AU9">
        <v>0</v>
      </c>
      <c r="AV9" s="200">
        <v>0</v>
      </c>
      <c r="AW9" s="200">
        <v>0</v>
      </c>
      <c r="AX9" s="200">
        <v>0</v>
      </c>
      <c r="AY9" s="200">
        <v>0</v>
      </c>
      <c r="AZ9" s="200">
        <v>0</v>
      </c>
      <c r="BA9" s="200">
        <v>0</v>
      </c>
      <c r="BB9" s="200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0">
        <v>0</v>
      </c>
      <c r="C10" s="200">
        <v>0</v>
      </c>
      <c r="D10" s="200">
        <v>0</v>
      </c>
      <c r="E10" s="200">
        <v>0</v>
      </c>
      <c r="F10" s="200">
        <v>0</v>
      </c>
      <c r="G10" s="200">
        <v>0</v>
      </c>
      <c r="H10" s="200">
        <v>0</v>
      </c>
      <c r="I10" s="200">
        <v>0</v>
      </c>
      <c r="J10" s="200">
        <v>0</v>
      </c>
      <c r="K10" s="200">
        <v>0</v>
      </c>
      <c r="L10" s="200">
        <v>0</v>
      </c>
      <c r="M10" s="200">
        <v>0</v>
      </c>
      <c r="N10" s="200">
        <v>0</v>
      </c>
      <c r="O10" s="200">
        <v>0</v>
      </c>
      <c r="P10" s="200">
        <v>0</v>
      </c>
      <c r="Q10" s="200">
        <v>0</v>
      </c>
      <c r="R10" s="200">
        <v>0</v>
      </c>
      <c r="S10" s="200">
        <v>0</v>
      </c>
      <c r="T10" s="200">
        <v>0</v>
      </c>
      <c r="U10" s="200">
        <v>0</v>
      </c>
      <c r="V10" s="200">
        <v>0</v>
      </c>
      <c r="W10" s="200">
        <v>0</v>
      </c>
      <c r="X10" s="200">
        <v>0</v>
      </c>
      <c r="Y10" s="200">
        <v>0</v>
      </c>
      <c r="Z10">
        <v>0</v>
      </c>
      <c r="AA10" s="200">
        <v>0</v>
      </c>
      <c r="AB10" s="200">
        <v>0</v>
      </c>
      <c r="AC10" s="200">
        <v>0</v>
      </c>
      <c r="AD10" s="200">
        <v>0</v>
      </c>
      <c r="AE10" s="200">
        <v>0</v>
      </c>
      <c r="AF10" s="200">
        <v>0</v>
      </c>
      <c r="AG10" s="200">
        <v>0</v>
      </c>
      <c r="AH10" s="200">
        <v>0</v>
      </c>
      <c r="AI10" s="200">
        <v>5.84</v>
      </c>
      <c r="AJ10" s="200">
        <v>0</v>
      </c>
      <c r="AK10" s="200">
        <v>0</v>
      </c>
      <c r="AL10" s="200">
        <v>0</v>
      </c>
      <c r="AM10" s="200">
        <v>0</v>
      </c>
      <c r="AN10" s="200">
        <v>0</v>
      </c>
      <c r="AO10">
        <v>0</v>
      </c>
      <c r="AP10" s="200">
        <v>0</v>
      </c>
      <c r="AQ10" s="200">
        <v>0</v>
      </c>
      <c r="AR10" s="200">
        <v>0</v>
      </c>
      <c r="AS10" s="200">
        <v>0</v>
      </c>
      <c r="AT10">
        <v>0</v>
      </c>
      <c r="AU10">
        <v>0</v>
      </c>
      <c r="AV10" s="200">
        <v>0</v>
      </c>
      <c r="AW10" s="200">
        <v>0</v>
      </c>
      <c r="AX10" s="200">
        <v>0</v>
      </c>
      <c r="AY10" s="200">
        <v>0</v>
      </c>
      <c r="AZ10" s="200">
        <v>0</v>
      </c>
      <c r="BA10" s="200">
        <v>0</v>
      </c>
      <c r="BB10" s="20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0">
        <v>0</v>
      </c>
      <c r="C11" s="200">
        <v>0</v>
      </c>
      <c r="D11" s="200">
        <v>0</v>
      </c>
      <c r="E11" s="200">
        <v>0</v>
      </c>
      <c r="F11" s="200">
        <v>0</v>
      </c>
      <c r="G11" s="200">
        <v>0</v>
      </c>
      <c r="H11" s="200">
        <v>0</v>
      </c>
      <c r="I11" s="200">
        <v>0</v>
      </c>
      <c r="J11" s="200">
        <v>0</v>
      </c>
      <c r="K11" s="200">
        <v>0</v>
      </c>
      <c r="L11" s="200">
        <v>0</v>
      </c>
      <c r="M11" s="200">
        <v>0</v>
      </c>
      <c r="N11" s="200">
        <v>0</v>
      </c>
      <c r="O11" s="200">
        <v>0</v>
      </c>
      <c r="P11" s="200">
        <v>0</v>
      </c>
      <c r="Q11" s="200">
        <v>0</v>
      </c>
      <c r="R11" s="200">
        <v>0</v>
      </c>
      <c r="S11" s="200">
        <v>0</v>
      </c>
      <c r="T11" s="200">
        <v>0</v>
      </c>
      <c r="U11" s="200">
        <v>0</v>
      </c>
      <c r="V11" s="200">
        <v>0</v>
      </c>
      <c r="W11" s="200">
        <v>0</v>
      </c>
      <c r="X11" s="200">
        <v>0</v>
      </c>
      <c r="Y11" s="200">
        <v>0</v>
      </c>
      <c r="Z11">
        <v>0</v>
      </c>
      <c r="AA11" s="200">
        <v>0</v>
      </c>
      <c r="AB11" s="200">
        <v>0</v>
      </c>
      <c r="AC11" s="200">
        <v>0</v>
      </c>
      <c r="AD11" s="200">
        <v>0</v>
      </c>
      <c r="AE11" s="200">
        <v>0</v>
      </c>
      <c r="AF11" s="200">
        <v>0</v>
      </c>
      <c r="AG11" s="200">
        <v>0</v>
      </c>
      <c r="AH11" s="200">
        <v>0</v>
      </c>
      <c r="AI11" s="200">
        <v>5.84</v>
      </c>
      <c r="AJ11" s="200">
        <v>0</v>
      </c>
      <c r="AK11" s="200">
        <v>0</v>
      </c>
      <c r="AL11" s="200">
        <v>0</v>
      </c>
      <c r="AM11" s="200">
        <v>0</v>
      </c>
      <c r="AN11" s="200">
        <v>0</v>
      </c>
      <c r="AO11">
        <v>0</v>
      </c>
      <c r="AP11" s="200">
        <v>0</v>
      </c>
      <c r="AQ11" s="200">
        <v>0</v>
      </c>
      <c r="AR11" s="200">
        <v>0</v>
      </c>
      <c r="AS11" s="200">
        <v>0</v>
      </c>
      <c r="AT11">
        <v>0</v>
      </c>
      <c r="AU11">
        <v>0</v>
      </c>
      <c r="AV11" s="200">
        <v>0</v>
      </c>
      <c r="AW11" s="200">
        <v>0</v>
      </c>
      <c r="AX11" s="200">
        <v>0</v>
      </c>
      <c r="AY11" s="200">
        <v>0</v>
      </c>
      <c r="AZ11" s="200">
        <v>0</v>
      </c>
      <c r="BA11" s="200">
        <v>0</v>
      </c>
      <c r="BB11" s="200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0">
        <v>0</v>
      </c>
      <c r="C12" s="200">
        <v>0</v>
      </c>
      <c r="D12" s="200">
        <v>0</v>
      </c>
      <c r="E12" s="200">
        <v>0</v>
      </c>
      <c r="F12" s="200">
        <v>0</v>
      </c>
      <c r="G12" s="200">
        <v>0</v>
      </c>
      <c r="H12" s="200">
        <v>0</v>
      </c>
      <c r="I12" s="200">
        <v>0</v>
      </c>
      <c r="J12" s="200">
        <v>0</v>
      </c>
      <c r="K12" s="200">
        <v>0</v>
      </c>
      <c r="L12" s="200">
        <v>0</v>
      </c>
      <c r="M12" s="200">
        <v>0</v>
      </c>
      <c r="N12" s="200">
        <v>0</v>
      </c>
      <c r="O12" s="200">
        <v>0</v>
      </c>
      <c r="P12" s="200">
        <v>0</v>
      </c>
      <c r="Q12" s="200">
        <v>0</v>
      </c>
      <c r="R12" s="200">
        <v>0</v>
      </c>
      <c r="S12" s="200">
        <v>0</v>
      </c>
      <c r="T12" s="200">
        <v>0</v>
      </c>
      <c r="U12" s="200">
        <v>0</v>
      </c>
      <c r="V12" s="200">
        <v>0</v>
      </c>
      <c r="W12" s="200">
        <v>0</v>
      </c>
      <c r="X12" s="200">
        <v>0</v>
      </c>
      <c r="Y12" s="200">
        <v>0</v>
      </c>
      <c r="Z12">
        <v>0</v>
      </c>
      <c r="AA12" s="200">
        <v>0</v>
      </c>
      <c r="AB12" s="200">
        <v>0</v>
      </c>
      <c r="AC12" s="200">
        <v>0</v>
      </c>
      <c r="AD12" s="200">
        <v>0</v>
      </c>
      <c r="AE12" s="200">
        <v>0</v>
      </c>
      <c r="AF12" s="200">
        <v>0</v>
      </c>
      <c r="AG12" s="200">
        <v>0</v>
      </c>
      <c r="AH12" s="200">
        <v>0</v>
      </c>
      <c r="AI12" s="200">
        <v>5.84</v>
      </c>
      <c r="AJ12" s="200">
        <v>0</v>
      </c>
      <c r="AK12" s="200">
        <v>0</v>
      </c>
      <c r="AL12" s="200">
        <v>0</v>
      </c>
      <c r="AM12" s="200">
        <v>0</v>
      </c>
      <c r="AN12" s="200">
        <v>0</v>
      </c>
      <c r="AO12">
        <v>0</v>
      </c>
      <c r="AP12" s="200">
        <v>0</v>
      </c>
      <c r="AQ12" s="200">
        <v>0</v>
      </c>
      <c r="AR12" s="200">
        <v>0</v>
      </c>
      <c r="AS12" s="200">
        <v>0</v>
      </c>
      <c r="AT12">
        <v>0</v>
      </c>
      <c r="AU12">
        <v>0</v>
      </c>
      <c r="AV12" s="200">
        <v>0</v>
      </c>
      <c r="AW12" s="200">
        <v>0</v>
      </c>
      <c r="AX12" s="200">
        <v>0</v>
      </c>
      <c r="AY12" s="200">
        <v>0</v>
      </c>
      <c r="AZ12" s="200">
        <v>0</v>
      </c>
      <c r="BA12" s="200">
        <v>0</v>
      </c>
      <c r="BB12" s="200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0">
        <v>0</v>
      </c>
      <c r="C13" s="200">
        <v>0</v>
      </c>
      <c r="D13" s="200">
        <v>0</v>
      </c>
      <c r="E13" s="200">
        <v>0</v>
      </c>
      <c r="F13" s="200">
        <v>0</v>
      </c>
      <c r="G13" s="200">
        <v>0</v>
      </c>
      <c r="H13" s="200">
        <v>0</v>
      </c>
      <c r="I13" s="200">
        <v>0</v>
      </c>
      <c r="J13" s="200">
        <v>0</v>
      </c>
      <c r="K13" s="200">
        <v>0</v>
      </c>
      <c r="L13" s="200">
        <v>0</v>
      </c>
      <c r="M13" s="200">
        <v>0</v>
      </c>
      <c r="N13" s="200">
        <v>0</v>
      </c>
      <c r="O13" s="200">
        <v>0</v>
      </c>
      <c r="P13" s="200">
        <v>0</v>
      </c>
      <c r="Q13" s="200">
        <v>0</v>
      </c>
      <c r="R13" s="200">
        <v>0</v>
      </c>
      <c r="S13" s="200">
        <v>0</v>
      </c>
      <c r="T13" s="200">
        <v>0</v>
      </c>
      <c r="U13" s="200">
        <v>0</v>
      </c>
      <c r="V13" s="200">
        <v>0</v>
      </c>
      <c r="W13" s="200">
        <v>0</v>
      </c>
      <c r="X13" s="200">
        <v>0</v>
      </c>
      <c r="Y13" s="200">
        <v>0</v>
      </c>
      <c r="Z13">
        <v>0</v>
      </c>
      <c r="AA13" s="200">
        <v>0</v>
      </c>
      <c r="AB13" s="200">
        <v>0</v>
      </c>
      <c r="AC13" s="200">
        <v>0</v>
      </c>
      <c r="AD13" s="200">
        <v>0</v>
      </c>
      <c r="AE13" s="200">
        <v>0</v>
      </c>
      <c r="AF13" s="200">
        <v>0</v>
      </c>
      <c r="AG13" s="200">
        <v>0</v>
      </c>
      <c r="AH13" s="200">
        <v>0</v>
      </c>
      <c r="AI13" s="200">
        <v>5.84</v>
      </c>
      <c r="AJ13" s="200">
        <v>0</v>
      </c>
      <c r="AK13" s="200">
        <v>0</v>
      </c>
      <c r="AL13" s="200">
        <v>0</v>
      </c>
      <c r="AM13" s="200">
        <v>0</v>
      </c>
      <c r="AN13" s="200">
        <v>0</v>
      </c>
      <c r="AO13">
        <v>0</v>
      </c>
      <c r="AP13" s="200">
        <v>0</v>
      </c>
      <c r="AQ13" s="200">
        <v>0</v>
      </c>
      <c r="AR13" s="200">
        <v>0</v>
      </c>
      <c r="AS13" s="200">
        <v>0</v>
      </c>
      <c r="AT13">
        <v>0</v>
      </c>
      <c r="AU13">
        <v>0</v>
      </c>
      <c r="AV13" s="200">
        <v>0</v>
      </c>
      <c r="AW13" s="200">
        <v>0</v>
      </c>
      <c r="AX13" s="200">
        <v>0</v>
      </c>
      <c r="AY13" s="200">
        <v>0</v>
      </c>
      <c r="AZ13" s="200">
        <v>0</v>
      </c>
      <c r="BA13" s="200">
        <v>0</v>
      </c>
      <c r="BB13" s="200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0">
        <v>0</v>
      </c>
      <c r="C14" s="200">
        <v>0</v>
      </c>
      <c r="D14" s="200">
        <v>0</v>
      </c>
      <c r="E14" s="200">
        <v>0</v>
      </c>
      <c r="F14" s="200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0</v>
      </c>
      <c r="L14" s="200">
        <v>0</v>
      </c>
      <c r="M14" s="200">
        <v>0</v>
      </c>
      <c r="N14" s="200">
        <v>0</v>
      </c>
      <c r="O14" s="200">
        <v>0</v>
      </c>
      <c r="P14" s="200">
        <v>0</v>
      </c>
      <c r="Q14" s="200">
        <v>0</v>
      </c>
      <c r="R14" s="200">
        <v>0</v>
      </c>
      <c r="S14" s="200">
        <v>0</v>
      </c>
      <c r="T14" s="200">
        <v>0</v>
      </c>
      <c r="U14" s="200">
        <v>0</v>
      </c>
      <c r="V14" s="200">
        <v>0</v>
      </c>
      <c r="W14" s="200">
        <v>0</v>
      </c>
      <c r="X14" s="200">
        <v>0</v>
      </c>
      <c r="Y14" s="200">
        <v>0</v>
      </c>
      <c r="Z14">
        <v>0</v>
      </c>
      <c r="AA14" s="200">
        <v>0</v>
      </c>
      <c r="AB14" s="200">
        <v>0</v>
      </c>
      <c r="AC14" s="200">
        <v>0</v>
      </c>
      <c r="AD14" s="200">
        <v>0</v>
      </c>
      <c r="AE14" s="200">
        <v>0</v>
      </c>
      <c r="AF14" s="200">
        <v>0</v>
      </c>
      <c r="AG14" s="200">
        <v>0</v>
      </c>
      <c r="AH14" s="200">
        <v>0</v>
      </c>
      <c r="AI14" s="200">
        <v>5.84</v>
      </c>
      <c r="AJ14" s="200">
        <v>0</v>
      </c>
      <c r="AK14" s="200">
        <v>0</v>
      </c>
      <c r="AL14" s="200">
        <v>0</v>
      </c>
      <c r="AM14" s="200">
        <v>0</v>
      </c>
      <c r="AN14" s="200">
        <v>0</v>
      </c>
      <c r="AO14">
        <v>0</v>
      </c>
      <c r="AP14" s="200">
        <v>0</v>
      </c>
      <c r="AQ14" s="200">
        <v>0</v>
      </c>
      <c r="AR14" s="200">
        <v>0</v>
      </c>
      <c r="AS14" s="200">
        <v>0</v>
      </c>
      <c r="AT14">
        <v>0</v>
      </c>
      <c r="AU14">
        <v>0</v>
      </c>
      <c r="AV14" s="200">
        <v>0</v>
      </c>
      <c r="AW14" s="200">
        <v>0</v>
      </c>
      <c r="AX14" s="200">
        <v>0</v>
      </c>
      <c r="AY14" s="200">
        <v>0</v>
      </c>
      <c r="AZ14" s="200">
        <v>0</v>
      </c>
      <c r="BA14" s="200">
        <v>0</v>
      </c>
      <c r="BB14" s="200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0">
        <v>0</v>
      </c>
      <c r="C15" s="200">
        <v>0</v>
      </c>
      <c r="D15" s="200">
        <v>0</v>
      </c>
      <c r="E15" s="200">
        <v>0</v>
      </c>
      <c r="F15" s="200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0</v>
      </c>
      <c r="L15" s="200">
        <v>0</v>
      </c>
      <c r="M15" s="200">
        <v>0</v>
      </c>
      <c r="N15" s="200">
        <v>0</v>
      </c>
      <c r="O15" s="200">
        <v>0</v>
      </c>
      <c r="P15" s="200">
        <v>0</v>
      </c>
      <c r="Q15" s="200">
        <v>0</v>
      </c>
      <c r="R15" s="200">
        <v>0</v>
      </c>
      <c r="S15" s="200">
        <v>0</v>
      </c>
      <c r="T15" s="200">
        <v>0</v>
      </c>
      <c r="U15" s="200">
        <v>0</v>
      </c>
      <c r="V15" s="200">
        <v>0</v>
      </c>
      <c r="W15" s="200">
        <v>0</v>
      </c>
      <c r="X15" s="200">
        <v>0</v>
      </c>
      <c r="Y15" s="200">
        <v>0</v>
      </c>
      <c r="Z15">
        <v>0</v>
      </c>
      <c r="AA15" s="200">
        <v>0</v>
      </c>
      <c r="AB15" s="200">
        <v>0</v>
      </c>
      <c r="AC15" s="200">
        <v>0</v>
      </c>
      <c r="AD15" s="200">
        <v>0</v>
      </c>
      <c r="AE15" s="200">
        <v>0</v>
      </c>
      <c r="AF15" s="200">
        <v>0</v>
      </c>
      <c r="AG15" s="200">
        <v>0</v>
      </c>
      <c r="AH15" s="200">
        <v>0</v>
      </c>
      <c r="AI15" s="200">
        <v>5.84</v>
      </c>
      <c r="AJ15" s="200">
        <v>0</v>
      </c>
      <c r="AK15" s="200">
        <v>0</v>
      </c>
      <c r="AL15" s="200">
        <v>0</v>
      </c>
      <c r="AM15" s="200">
        <v>0</v>
      </c>
      <c r="AN15" s="200">
        <v>0</v>
      </c>
      <c r="AO15">
        <v>0</v>
      </c>
      <c r="AP15" s="200">
        <v>0</v>
      </c>
      <c r="AQ15" s="200">
        <v>0</v>
      </c>
      <c r="AR15" s="200">
        <v>0</v>
      </c>
      <c r="AS15" s="200">
        <v>0</v>
      </c>
      <c r="AT15">
        <v>0</v>
      </c>
      <c r="AU15">
        <v>0</v>
      </c>
      <c r="AV15" s="200">
        <v>0</v>
      </c>
      <c r="AW15" s="200">
        <v>0</v>
      </c>
      <c r="AX15" s="200">
        <v>0</v>
      </c>
      <c r="AY15" s="200">
        <v>0</v>
      </c>
      <c r="AZ15" s="200">
        <v>0</v>
      </c>
      <c r="BA15" s="200">
        <v>0</v>
      </c>
      <c r="BB15" s="200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0">
        <v>0</v>
      </c>
      <c r="C16" s="200">
        <v>0</v>
      </c>
      <c r="D16" s="200">
        <v>0</v>
      </c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0</v>
      </c>
      <c r="L16" s="200">
        <v>0</v>
      </c>
      <c r="M16" s="200">
        <v>0</v>
      </c>
      <c r="N16" s="200">
        <v>0</v>
      </c>
      <c r="O16" s="200">
        <v>0</v>
      </c>
      <c r="P16" s="200">
        <v>0</v>
      </c>
      <c r="Q16" s="200">
        <v>0</v>
      </c>
      <c r="R16" s="200">
        <v>0</v>
      </c>
      <c r="S16" s="200">
        <v>0</v>
      </c>
      <c r="T16" s="200">
        <v>0</v>
      </c>
      <c r="U16" s="200">
        <v>0</v>
      </c>
      <c r="V16" s="200">
        <v>0</v>
      </c>
      <c r="W16" s="200">
        <v>0</v>
      </c>
      <c r="X16" s="200">
        <v>0</v>
      </c>
      <c r="Y16" s="200">
        <v>0</v>
      </c>
      <c r="Z16">
        <v>0</v>
      </c>
      <c r="AA16" s="200">
        <v>0</v>
      </c>
      <c r="AB16" s="200">
        <v>0</v>
      </c>
      <c r="AC16" s="200">
        <v>0</v>
      </c>
      <c r="AD16" s="200">
        <v>0</v>
      </c>
      <c r="AE16" s="200">
        <v>0</v>
      </c>
      <c r="AF16" s="200">
        <v>0</v>
      </c>
      <c r="AG16" s="200">
        <v>0</v>
      </c>
      <c r="AH16" s="200">
        <v>0</v>
      </c>
      <c r="AI16" s="200">
        <v>5.84</v>
      </c>
      <c r="AJ16" s="200">
        <v>0</v>
      </c>
      <c r="AK16" s="200">
        <v>0</v>
      </c>
      <c r="AL16" s="200">
        <v>0</v>
      </c>
      <c r="AM16" s="200">
        <v>0</v>
      </c>
      <c r="AN16" s="200">
        <v>0</v>
      </c>
      <c r="AO16">
        <v>0</v>
      </c>
      <c r="AP16" s="200">
        <v>0</v>
      </c>
      <c r="AQ16" s="200">
        <v>0</v>
      </c>
      <c r="AR16" s="200">
        <v>0</v>
      </c>
      <c r="AS16" s="200">
        <v>0</v>
      </c>
      <c r="AT16">
        <v>0</v>
      </c>
      <c r="AU16">
        <v>0</v>
      </c>
      <c r="AV16" s="200">
        <v>0</v>
      </c>
      <c r="AW16" s="200">
        <v>0</v>
      </c>
      <c r="AX16" s="200">
        <v>0</v>
      </c>
      <c r="AY16" s="200">
        <v>0</v>
      </c>
      <c r="AZ16" s="200">
        <v>0</v>
      </c>
      <c r="BA16" s="200">
        <v>0</v>
      </c>
      <c r="BB16" s="200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0">
        <v>0</v>
      </c>
      <c r="C17" s="200">
        <v>0</v>
      </c>
      <c r="D17" s="200">
        <v>0</v>
      </c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0</v>
      </c>
      <c r="L17" s="200">
        <v>0</v>
      </c>
      <c r="M17" s="200">
        <v>0</v>
      </c>
      <c r="N17" s="200">
        <v>0</v>
      </c>
      <c r="O17" s="200">
        <v>0</v>
      </c>
      <c r="P17" s="200">
        <v>0</v>
      </c>
      <c r="Q17" s="200">
        <v>0</v>
      </c>
      <c r="R17" s="200">
        <v>0</v>
      </c>
      <c r="S17" s="200">
        <v>0</v>
      </c>
      <c r="T17" s="200">
        <v>0</v>
      </c>
      <c r="U17" s="200">
        <v>0</v>
      </c>
      <c r="V17" s="200">
        <v>0</v>
      </c>
      <c r="W17" s="200">
        <v>0</v>
      </c>
      <c r="X17" s="200">
        <v>0</v>
      </c>
      <c r="Y17" s="200">
        <v>0</v>
      </c>
      <c r="Z17">
        <v>0</v>
      </c>
      <c r="AA17" s="200">
        <v>0</v>
      </c>
      <c r="AB17" s="200">
        <v>0</v>
      </c>
      <c r="AC17" s="200">
        <v>0</v>
      </c>
      <c r="AD17" s="200">
        <v>0</v>
      </c>
      <c r="AE17" s="200">
        <v>0</v>
      </c>
      <c r="AF17" s="200">
        <v>0</v>
      </c>
      <c r="AG17" s="200">
        <v>0</v>
      </c>
      <c r="AH17" s="200">
        <v>0</v>
      </c>
      <c r="AI17" s="200">
        <v>5.84</v>
      </c>
      <c r="AJ17" s="200">
        <v>0</v>
      </c>
      <c r="AK17" s="200">
        <v>0</v>
      </c>
      <c r="AL17" s="200">
        <v>0</v>
      </c>
      <c r="AM17" s="200">
        <v>0</v>
      </c>
      <c r="AN17" s="200">
        <v>0</v>
      </c>
      <c r="AO17">
        <v>0</v>
      </c>
      <c r="AP17" s="200">
        <v>0</v>
      </c>
      <c r="AQ17" s="200">
        <v>0</v>
      </c>
      <c r="AR17" s="200">
        <v>0</v>
      </c>
      <c r="AS17" s="200">
        <v>0</v>
      </c>
      <c r="AT17">
        <v>0</v>
      </c>
      <c r="AU17">
        <v>0</v>
      </c>
      <c r="AV17" s="200">
        <v>0</v>
      </c>
      <c r="AW17" s="200">
        <v>0</v>
      </c>
      <c r="AX17" s="200">
        <v>0</v>
      </c>
      <c r="AY17" s="200">
        <v>0</v>
      </c>
      <c r="AZ17" s="200">
        <v>0</v>
      </c>
      <c r="BA17" s="200">
        <v>0</v>
      </c>
      <c r="BB17" s="200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0">
        <v>0</v>
      </c>
      <c r="C18" s="200">
        <v>0</v>
      </c>
      <c r="D18" s="200">
        <v>0</v>
      </c>
      <c r="E18" s="200">
        <v>0</v>
      </c>
      <c r="F18" s="200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0</v>
      </c>
      <c r="L18" s="200">
        <v>0</v>
      </c>
      <c r="M18" s="200">
        <v>0</v>
      </c>
      <c r="N18" s="200">
        <v>0</v>
      </c>
      <c r="O18" s="200">
        <v>0</v>
      </c>
      <c r="P18" s="200">
        <v>0</v>
      </c>
      <c r="Q18" s="200">
        <v>0</v>
      </c>
      <c r="R18" s="200">
        <v>0</v>
      </c>
      <c r="S18" s="200">
        <v>0</v>
      </c>
      <c r="T18" s="200">
        <v>0</v>
      </c>
      <c r="U18" s="200">
        <v>0</v>
      </c>
      <c r="V18" s="200">
        <v>0</v>
      </c>
      <c r="W18" s="200">
        <v>0</v>
      </c>
      <c r="X18" s="200">
        <v>0</v>
      </c>
      <c r="Y18" s="200">
        <v>0</v>
      </c>
      <c r="Z18">
        <v>0</v>
      </c>
      <c r="AA18" s="200">
        <v>0</v>
      </c>
      <c r="AB18" s="200">
        <v>0</v>
      </c>
      <c r="AC18" s="200">
        <v>0</v>
      </c>
      <c r="AD18" s="200">
        <v>0</v>
      </c>
      <c r="AE18" s="200">
        <v>0</v>
      </c>
      <c r="AF18" s="200">
        <v>0</v>
      </c>
      <c r="AG18" s="200">
        <v>0</v>
      </c>
      <c r="AH18" s="200">
        <v>0</v>
      </c>
      <c r="AI18" s="200">
        <v>5.84</v>
      </c>
      <c r="AJ18" s="200">
        <v>0</v>
      </c>
      <c r="AK18" s="200">
        <v>0</v>
      </c>
      <c r="AL18" s="200">
        <v>0</v>
      </c>
      <c r="AM18" s="200">
        <v>0</v>
      </c>
      <c r="AN18" s="200">
        <v>0</v>
      </c>
      <c r="AO18">
        <v>0</v>
      </c>
      <c r="AP18" s="200">
        <v>0</v>
      </c>
      <c r="AQ18" s="200">
        <v>0</v>
      </c>
      <c r="AR18" s="200">
        <v>0</v>
      </c>
      <c r="AS18" s="200">
        <v>0</v>
      </c>
      <c r="AT18">
        <v>0</v>
      </c>
      <c r="AU18">
        <v>0</v>
      </c>
      <c r="AV18" s="200">
        <v>0</v>
      </c>
      <c r="AW18" s="200">
        <v>0</v>
      </c>
      <c r="AX18" s="200">
        <v>0</v>
      </c>
      <c r="AY18" s="200">
        <v>0</v>
      </c>
      <c r="AZ18" s="200">
        <v>0</v>
      </c>
      <c r="BA18" s="200">
        <v>0</v>
      </c>
      <c r="BB18" s="200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0">
        <v>0</v>
      </c>
      <c r="C19" s="200">
        <v>0</v>
      </c>
      <c r="D19" s="200">
        <v>0</v>
      </c>
      <c r="E19" s="200">
        <v>0</v>
      </c>
      <c r="F19" s="200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0</v>
      </c>
      <c r="L19" s="200">
        <v>0</v>
      </c>
      <c r="M19" s="200">
        <v>0</v>
      </c>
      <c r="N19" s="200">
        <v>0</v>
      </c>
      <c r="O19" s="200">
        <v>0</v>
      </c>
      <c r="P19" s="200">
        <v>0</v>
      </c>
      <c r="Q19" s="200">
        <v>0</v>
      </c>
      <c r="R19" s="200">
        <v>0</v>
      </c>
      <c r="S19" s="200">
        <v>0</v>
      </c>
      <c r="T19" s="200">
        <v>0</v>
      </c>
      <c r="U19" s="200">
        <v>0</v>
      </c>
      <c r="V19" s="200">
        <v>0</v>
      </c>
      <c r="W19" s="200">
        <v>0</v>
      </c>
      <c r="X19" s="200">
        <v>0</v>
      </c>
      <c r="Y19" s="200">
        <v>0</v>
      </c>
      <c r="Z19">
        <v>0</v>
      </c>
      <c r="AA19" s="200">
        <v>0</v>
      </c>
      <c r="AB19" s="200">
        <v>0</v>
      </c>
      <c r="AC19" s="200">
        <v>0</v>
      </c>
      <c r="AD19" s="200">
        <v>0</v>
      </c>
      <c r="AE19" s="200">
        <v>0</v>
      </c>
      <c r="AF19" s="200">
        <v>0</v>
      </c>
      <c r="AG19" s="200">
        <v>0</v>
      </c>
      <c r="AH19" s="200">
        <v>0</v>
      </c>
      <c r="AI19" s="200">
        <v>5.84</v>
      </c>
      <c r="AJ19" s="200">
        <v>0</v>
      </c>
      <c r="AK19" s="200">
        <v>0</v>
      </c>
      <c r="AL19" s="200">
        <v>0</v>
      </c>
      <c r="AM19" s="200">
        <v>0</v>
      </c>
      <c r="AN19" s="200">
        <v>0</v>
      </c>
      <c r="AO19">
        <v>0</v>
      </c>
      <c r="AP19" s="200">
        <v>0</v>
      </c>
      <c r="AQ19" s="200">
        <v>0</v>
      </c>
      <c r="AR19" s="200">
        <v>0</v>
      </c>
      <c r="AS19" s="200">
        <v>0</v>
      </c>
      <c r="AT19">
        <v>0</v>
      </c>
      <c r="AU19">
        <v>0</v>
      </c>
      <c r="AV19" s="200">
        <v>0</v>
      </c>
      <c r="AW19" s="200">
        <v>0</v>
      </c>
      <c r="AX19" s="200">
        <v>0</v>
      </c>
      <c r="AY19" s="200">
        <v>0</v>
      </c>
      <c r="AZ19" s="200">
        <v>0</v>
      </c>
      <c r="BA19" s="200">
        <v>0</v>
      </c>
      <c r="BB19" s="200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0">
        <v>0</v>
      </c>
      <c r="C20" s="200">
        <v>0</v>
      </c>
      <c r="D20" s="200">
        <v>0</v>
      </c>
      <c r="E20" s="200">
        <v>0</v>
      </c>
      <c r="F20" s="200">
        <v>0</v>
      </c>
      <c r="G20" s="200">
        <v>0</v>
      </c>
      <c r="H20" s="200">
        <v>0</v>
      </c>
      <c r="I20" s="200">
        <v>0</v>
      </c>
      <c r="J20" s="200">
        <v>0</v>
      </c>
      <c r="K20" s="200">
        <v>0</v>
      </c>
      <c r="L20" s="200">
        <v>0</v>
      </c>
      <c r="M20" s="200">
        <v>0</v>
      </c>
      <c r="N20" s="200">
        <v>0</v>
      </c>
      <c r="O20" s="200">
        <v>0</v>
      </c>
      <c r="P20" s="200">
        <v>0</v>
      </c>
      <c r="Q20" s="200">
        <v>0</v>
      </c>
      <c r="R20" s="200">
        <v>0</v>
      </c>
      <c r="S20" s="200">
        <v>0</v>
      </c>
      <c r="T20" s="200">
        <v>0</v>
      </c>
      <c r="U20" s="200">
        <v>0</v>
      </c>
      <c r="V20" s="200">
        <v>0</v>
      </c>
      <c r="W20" s="200">
        <v>0</v>
      </c>
      <c r="X20" s="200">
        <v>0</v>
      </c>
      <c r="Y20" s="200">
        <v>0</v>
      </c>
      <c r="Z20">
        <v>0</v>
      </c>
      <c r="AA20" s="200">
        <v>0</v>
      </c>
      <c r="AB20" s="200">
        <v>0</v>
      </c>
      <c r="AC20" s="200">
        <v>0</v>
      </c>
      <c r="AD20" s="200">
        <v>0</v>
      </c>
      <c r="AE20" s="200">
        <v>0</v>
      </c>
      <c r="AF20" s="200">
        <v>0</v>
      </c>
      <c r="AG20" s="200">
        <v>0</v>
      </c>
      <c r="AH20" s="200">
        <v>0</v>
      </c>
      <c r="AI20" s="200">
        <v>5.84</v>
      </c>
      <c r="AJ20" s="200">
        <v>0</v>
      </c>
      <c r="AK20" s="200">
        <v>0</v>
      </c>
      <c r="AL20" s="200">
        <v>0</v>
      </c>
      <c r="AM20" s="200">
        <v>0</v>
      </c>
      <c r="AN20" s="200">
        <v>0</v>
      </c>
      <c r="AO20">
        <v>0</v>
      </c>
      <c r="AP20" s="200">
        <v>0</v>
      </c>
      <c r="AQ20" s="200">
        <v>0</v>
      </c>
      <c r="AR20" s="200">
        <v>0</v>
      </c>
      <c r="AS20" s="200">
        <v>0</v>
      </c>
      <c r="AT20">
        <v>0</v>
      </c>
      <c r="AU20">
        <v>0</v>
      </c>
      <c r="AV20" s="200">
        <v>0</v>
      </c>
      <c r="AW20" s="200">
        <v>0</v>
      </c>
      <c r="AX20" s="200">
        <v>0</v>
      </c>
      <c r="AY20" s="200">
        <v>0</v>
      </c>
      <c r="AZ20" s="200">
        <v>0</v>
      </c>
      <c r="BA20" s="200">
        <v>0</v>
      </c>
      <c r="BB20" s="20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0">
        <v>0</v>
      </c>
      <c r="C21" s="200">
        <v>0</v>
      </c>
      <c r="D21" s="200">
        <v>0</v>
      </c>
      <c r="E21" s="200">
        <v>0</v>
      </c>
      <c r="F21" s="200">
        <v>0</v>
      </c>
      <c r="G21" s="200">
        <v>0</v>
      </c>
      <c r="H21" s="200">
        <v>0</v>
      </c>
      <c r="I21" s="200">
        <v>0</v>
      </c>
      <c r="J21" s="200">
        <v>0</v>
      </c>
      <c r="K21" s="200">
        <v>0</v>
      </c>
      <c r="L21" s="200">
        <v>0</v>
      </c>
      <c r="M21" s="200">
        <v>0</v>
      </c>
      <c r="N21" s="200">
        <v>0</v>
      </c>
      <c r="O21" s="200">
        <v>0</v>
      </c>
      <c r="P21" s="200">
        <v>0</v>
      </c>
      <c r="Q21" s="200">
        <v>0</v>
      </c>
      <c r="R21" s="200">
        <v>0</v>
      </c>
      <c r="S21" s="200">
        <v>0</v>
      </c>
      <c r="T21" s="200">
        <v>0</v>
      </c>
      <c r="U21" s="200">
        <v>0</v>
      </c>
      <c r="V21" s="200">
        <v>0</v>
      </c>
      <c r="W21" s="200">
        <v>0</v>
      </c>
      <c r="X21" s="200">
        <v>0</v>
      </c>
      <c r="Y21" s="200">
        <v>0</v>
      </c>
      <c r="Z21">
        <v>0</v>
      </c>
      <c r="AA21" s="200">
        <v>0</v>
      </c>
      <c r="AB21" s="200">
        <v>0</v>
      </c>
      <c r="AC21" s="200">
        <v>0</v>
      </c>
      <c r="AD21" s="200">
        <v>0</v>
      </c>
      <c r="AE21" s="200">
        <v>0</v>
      </c>
      <c r="AF21" s="200">
        <v>0</v>
      </c>
      <c r="AG21" s="200">
        <v>0</v>
      </c>
      <c r="AH21" s="200">
        <v>0</v>
      </c>
      <c r="AI21" s="200">
        <v>5.84</v>
      </c>
      <c r="AJ21" s="200">
        <v>0</v>
      </c>
      <c r="AK21" s="200">
        <v>0</v>
      </c>
      <c r="AL21" s="200">
        <v>0</v>
      </c>
      <c r="AM21" s="200">
        <v>0</v>
      </c>
      <c r="AN21" s="200">
        <v>0</v>
      </c>
      <c r="AO21">
        <v>0</v>
      </c>
      <c r="AP21" s="200">
        <v>0</v>
      </c>
      <c r="AQ21" s="200">
        <v>0</v>
      </c>
      <c r="AR21" s="200">
        <v>0</v>
      </c>
      <c r="AS21" s="200">
        <v>0</v>
      </c>
      <c r="AT21">
        <v>0</v>
      </c>
      <c r="AU21">
        <v>0</v>
      </c>
      <c r="AV21" s="200">
        <v>0</v>
      </c>
      <c r="AW21" s="200">
        <v>0</v>
      </c>
      <c r="AX21" s="200">
        <v>0</v>
      </c>
      <c r="AY21" s="200">
        <v>0</v>
      </c>
      <c r="AZ21" s="200">
        <v>0</v>
      </c>
      <c r="BA21" s="200">
        <v>0</v>
      </c>
      <c r="BB21" s="200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0">
        <v>0</v>
      </c>
      <c r="C22" s="200">
        <v>0</v>
      </c>
      <c r="D22" s="200">
        <v>0</v>
      </c>
      <c r="E22" s="200">
        <v>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0</v>
      </c>
      <c r="L22" s="200">
        <v>0</v>
      </c>
      <c r="M22" s="200">
        <v>0</v>
      </c>
      <c r="N22" s="200">
        <v>0</v>
      </c>
      <c r="O22" s="200">
        <v>0</v>
      </c>
      <c r="P22" s="200">
        <v>0</v>
      </c>
      <c r="Q22" s="200">
        <v>0</v>
      </c>
      <c r="R22" s="200">
        <v>0</v>
      </c>
      <c r="S22" s="200">
        <v>0</v>
      </c>
      <c r="T22" s="200">
        <v>0</v>
      </c>
      <c r="U22" s="200">
        <v>0</v>
      </c>
      <c r="V22" s="200">
        <v>0</v>
      </c>
      <c r="W22" s="200">
        <v>0</v>
      </c>
      <c r="X22" s="200">
        <v>0</v>
      </c>
      <c r="Y22" s="200">
        <v>0</v>
      </c>
      <c r="Z22">
        <v>0</v>
      </c>
      <c r="AA22" s="200">
        <v>0</v>
      </c>
      <c r="AB22" s="200">
        <v>0</v>
      </c>
      <c r="AC22" s="200">
        <v>0</v>
      </c>
      <c r="AD22" s="200">
        <v>0</v>
      </c>
      <c r="AE22" s="200">
        <v>0</v>
      </c>
      <c r="AF22" s="200">
        <v>0</v>
      </c>
      <c r="AG22" s="200">
        <v>0</v>
      </c>
      <c r="AH22" s="200">
        <v>0</v>
      </c>
      <c r="AI22" s="200">
        <v>5.84</v>
      </c>
      <c r="AJ22" s="200">
        <v>0</v>
      </c>
      <c r="AK22" s="200">
        <v>0</v>
      </c>
      <c r="AL22" s="200">
        <v>0</v>
      </c>
      <c r="AM22" s="200">
        <v>0</v>
      </c>
      <c r="AN22" s="200">
        <v>0</v>
      </c>
      <c r="AO22">
        <v>0</v>
      </c>
      <c r="AP22" s="200">
        <v>0</v>
      </c>
      <c r="AQ22" s="200">
        <v>0</v>
      </c>
      <c r="AR22" s="200">
        <v>0</v>
      </c>
      <c r="AS22" s="200">
        <v>0</v>
      </c>
      <c r="AT22">
        <v>0</v>
      </c>
      <c r="AU22">
        <v>0</v>
      </c>
      <c r="AV22" s="200">
        <v>0</v>
      </c>
      <c r="AW22" s="200">
        <v>0</v>
      </c>
      <c r="AX22" s="200">
        <v>0</v>
      </c>
      <c r="AY22" s="200">
        <v>0</v>
      </c>
      <c r="AZ22" s="200">
        <v>0</v>
      </c>
      <c r="BA22" s="200">
        <v>0</v>
      </c>
      <c r="BB22" s="200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0">
        <v>0</v>
      </c>
      <c r="C23" s="200">
        <v>0</v>
      </c>
      <c r="D23" s="200">
        <v>0</v>
      </c>
      <c r="E23" s="200">
        <v>0</v>
      </c>
      <c r="F23" s="200">
        <v>0</v>
      </c>
      <c r="G23" s="200">
        <v>0</v>
      </c>
      <c r="H23" s="200">
        <v>0</v>
      </c>
      <c r="I23" s="200">
        <v>0</v>
      </c>
      <c r="J23" s="200">
        <v>0</v>
      </c>
      <c r="K23" s="200">
        <v>0</v>
      </c>
      <c r="L23" s="200">
        <v>0</v>
      </c>
      <c r="M23" s="200">
        <v>0</v>
      </c>
      <c r="N23" s="200">
        <v>0</v>
      </c>
      <c r="O23" s="200">
        <v>0</v>
      </c>
      <c r="P23" s="200">
        <v>0</v>
      </c>
      <c r="Q23" s="200">
        <v>0</v>
      </c>
      <c r="R23" s="200">
        <v>0</v>
      </c>
      <c r="S23" s="200">
        <v>0</v>
      </c>
      <c r="T23" s="200">
        <v>0</v>
      </c>
      <c r="U23" s="200">
        <v>0</v>
      </c>
      <c r="V23" s="200">
        <v>0</v>
      </c>
      <c r="W23" s="200">
        <v>0</v>
      </c>
      <c r="X23" s="200">
        <v>0</v>
      </c>
      <c r="Y23" s="200">
        <v>0</v>
      </c>
      <c r="Z23">
        <v>0</v>
      </c>
      <c r="AA23" s="200">
        <v>0</v>
      </c>
      <c r="AB23" s="200">
        <v>0</v>
      </c>
      <c r="AC23" s="200">
        <v>0</v>
      </c>
      <c r="AD23" s="200">
        <v>0</v>
      </c>
      <c r="AE23" s="200">
        <v>0</v>
      </c>
      <c r="AF23" s="200">
        <v>0</v>
      </c>
      <c r="AG23" s="200">
        <v>0</v>
      </c>
      <c r="AH23" s="200">
        <v>0</v>
      </c>
      <c r="AI23" s="200">
        <v>5.84</v>
      </c>
      <c r="AJ23" s="200">
        <v>0</v>
      </c>
      <c r="AK23" s="200">
        <v>0</v>
      </c>
      <c r="AL23" s="200">
        <v>0</v>
      </c>
      <c r="AM23" s="200">
        <v>0</v>
      </c>
      <c r="AN23" s="200">
        <v>0</v>
      </c>
      <c r="AO23">
        <v>0</v>
      </c>
      <c r="AP23" s="200">
        <v>0</v>
      </c>
      <c r="AQ23" s="200">
        <v>0</v>
      </c>
      <c r="AR23" s="200">
        <v>0</v>
      </c>
      <c r="AS23" s="200">
        <v>0</v>
      </c>
      <c r="AT23">
        <v>0</v>
      </c>
      <c r="AU23">
        <v>0</v>
      </c>
      <c r="AV23" s="200">
        <v>0</v>
      </c>
      <c r="AW23" s="200">
        <v>0</v>
      </c>
      <c r="AX23" s="200">
        <v>0</v>
      </c>
      <c r="AY23" s="200">
        <v>0</v>
      </c>
      <c r="AZ23" s="200">
        <v>0</v>
      </c>
      <c r="BA23" s="200">
        <v>0</v>
      </c>
      <c r="BB23" s="200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0">
        <v>0</v>
      </c>
      <c r="C24" s="200">
        <v>0</v>
      </c>
      <c r="D24" s="200">
        <v>0</v>
      </c>
      <c r="E24" s="200">
        <v>0</v>
      </c>
      <c r="F24" s="200">
        <v>0</v>
      </c>
      <c r="G24" s="200">
        <v>0</v>
      </c>
      <c r="H24" s="200">
        <v>0</v>
      </c>
      <c r="I24" s="200">
        <v>0</v>
      </c>
      <c r="J24" s="200">
        <v>0</v>
      </c>
      <c r="K24" s="200">
        <v>0</v>
      </c>
      <c r="L24" s="200">
        <v>0</v>
      </c>
      <c r="M24" s="200">
        <v>0</v>
      </c>
      <c r="N24" s="200">
        <v>0</v>
      </c>
      <c r="O24" s="200">
        <v>0</v>
      </c>
      <c r="P24" s="200">
        <v>0</v>
      </c>
      <c r="Q24" s="200">
        <v>0</v>
      </c>
      <c r="R24" s="200">
        <v>0</v>
      </c>
      <c r="S24" s="200">
        <v>0</v>
      </c>
      <c r="T24" s="200">
        <v>0</v>
      </c>
      <c r="U24" s="200">
        <v>0</v>
      </c>
      <c r="V24" s="200">
        <v>0</v>
      </c>
      <c r="W24" s="200">
        <v>0</v>
      </c>
      <c r="X24" s="200">
        <v>0</v>
      </c>
      <c r="Y24" s="200">
        <v>0</v>
      </c>
      <c r="Z24">
        <v>0</v>
      </c>
      <c r="AA24" s="200">
        <v>0</v>
      </c>
      <c r="AB24" s="200">
        <v>0</v>
      </c>
      <c r="AC24" s="200">
        <v>0</v>
      </c>
      <c r="AD24" s="200">
        <v>0</v>
      </c>
      <c r="AE24" s="200">
        <v>0</v>
      </c>
      <c r="AF24" s="200">
        <v>0</v>
      </c>
      <c r="AG24" s="200">
        <v>0</v>
      </c>
      <c r="AH24" s="200">
        <v>0</v>
      </c>
      <c r="AI24" s="200">
        <v>5.84</v>
      </c>
      <c r="AJ24" s="200">
        <v>0</v>
      </c>
      <c r="AK24" s="200">
        <v>0</v>
      </c>
      <c r="AL24" s="200">
        <v>0</v>
      </c>
      <c r="AM24" s="200">
        <v>0</v>
      </c>
      <c r="AN24" s="200">
        <v>0</v>
      </c>
      <c r="AO24">
        <v>0</v>
      </c>
      <c r="AP24" s="200">
        <v>0</v>
      </c>
      <c r="AQ24" s="200">
        <v>0</v>
      </c>
      <c r="AR24" s="200">
        <v>0</v>
      </c>
      <c r="AS24" s="200">
        <v>0</v>
      </c>
      <c r="AT24">
        <v>0</v>
      </c>
      <c r="AU24">
        <v>0</v>
      </c>
      <c r="AV24" s="200">
        <v>0</v>
      </c>
      <c r="AW24" s="200">
        <v>0</v>
      </c>
      <c r="AX24" s="200">
        <v>0</v>
      </c>
      <c r="AY24" s="200">
        <v>0</v>
      </c>
      <c r="AZ24" s="200">
        <v>0</v>
      </c>
      <c r="BA24" s="200">
        <v>0</v>
      </c>
      <c r="BB24" s="200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0">
        <v>0</v>
      </c>
      <c r="C25" s="200">
        <v>0</v>
      </c>
      <c r="D25" s="200">
        <v>0</v>
      </c>
      <c r="E25" s="200">
        <v>0</v>
      </c>
      <c r="F25" s="200">
        <v>0</v>
      </c>
      <c r="G25" s="200">
        <v>0</v>
      </c>
      <c r="H25" s="200">
        <v>0</v>
      </c>
      <c r="I25" s="200">
        <v>0</v>
      </c>
      <c r="J25" s="200">
        <v>0</v>
      </c>
      <c r="K25" s="200">
        <v>0</v>
      </c>
      <c r="L25" s="200">
        <v>0</v>
      </c>
      <c r="M25" s="200">
        <v>0</v>
      </c>
      <c r="N25" s="200">
        <v>0</v>
      </c>
      <c r="O25" s="200">
        <v>0</v>
      </c>
      <c r="P25" s="200">
        <v>0</v>
      </c>
      <c r="Q25" s="200">
        <v>0</v>
      </c>
      <c r="R25" s="200">
        <v>0</v>
      </c>
      <c r="S25" s="200">
        <v>0</v>
      </c>
      <c r="T25" s="200">
        <v>0</v>
      </c>
      <c r="U25" s="200">
        <v>0</v>
      </c>
      <c r="V25" s="200">
        <v>0</v>
      </c>
      <c r="W25" s="200">
        <v>0</v>
      </c>
      <c r="X25" s="200">
        <v>0</v>
      </c>
      <c r="Y25" s="200">
        <v>0</v>
      </c>
      <c r="Z25">
        <v>0</v>
      </c>
      <c r="AA25" s="200">
        <v>0</v>
      </c>
      <c r="AB25" s="200">
        <v>0</v>
      </c>
      <c r="AC25" s="200">
        <v>0</v>
      </c>
      <c r="AD25" s="200">
        <v>0</v>
      </c>
      <c r="AE25" s="200">
        <v>0</v>
      </c>
      <c r="AF25" s="200">
        <v>0</v>
      </c>
      <c r="AG25" s="200">
        <v>0</v>
      </c>
      <c r="AH25" s="200">
        <v>0</v>
      </c>
      <c r="AI25" s="200">
        <v>5.84</v>
      </c>
      <c r="AJ25" s="200">
        <v>0</v>
      </c>
      <c r="AK25" s="200">
        <v>0</v>
      </c>
      <c r="AL25" s="200">
        <v>0</v>
      </c>
      <c r="AM25" s="200">
        <v>0</v>
      </c>
      <c r="AN25" s="200">
        <v>0</v>
      </c>
      <c r="AO25">
        <v>0</v>
      </c>
      <c r="AP25" s="200">
        <v>0</v>
      </c>
      <c r="AQ25" s="200">
        <v>0</v>
      </c>
      <c r="AR25" s="200">
        <v>0</v>
      </c>
      <c r="AS25" s="200">
        <v>0</v>
      </c>
      <c r="AT25">
        <v>0</v>
      </c>
      <c r="AU25">
        <v>0</v>
      </c>
      <c r="AV25" s="200">
        <v>0</v>
      </c>
      <c r="AW25" s="200">
        <v>0</v>
      </c>
      <c r="AX25" s="200">
        <v>0</v>
      </c>
      <c r="AY25" s="200">
        <v>0</v>
      </c>
      <c r="AZ25" s="200">
        <v>0</v>
      </c>
      <c r="BA25" s="200">
        <v>0</v>
      </c>
      <c r="BB25" s="200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0">
        <v>0</v>
      </c>
      <c r="C26" s="200">
        <v>0</v>
      </c>
      <c r="D26" s="200">
        <v>0</v>
      </c>
      <c r="E26" s="200">
        <v>0</v>
      </c>
      <c r="F26" s="200">
        <v>0</v>
      </c>
      <c r="G26" s="200">
        <v>0</v>
      </c>
      <c r="H26" s="200">
        <v>0</v>
      </c>
      <c r="I26" s="200">
        <v>0</v>
      </c>
      <c r="J26" s="200">
        <v>0</v>
      </c>
      <c r="K26" s="200">
        <v>0</v>
      </c>
      <c r="L26" s="200">
        <v>0</v>
      </c>
      <c r="M26" s="200">
        <v>0</v>
      </c>
      <c r="N26" s="200">
        <v>0</v>
      </c>
      <c r="O26" s="200">
        <v>0</v>
      </c>
      <c r="P26" s="200">
        <v>0</v>
      </c>
      <c r="Q26" s="200">
        <v>0</v>
      </c>
      <c r="R26" s="200">
        <v>0</v>
      </c>
      <c r="S26" s="200">
        <v>0</v>
      </c>
      <c r="T26" s="200">
        <v>0</v>
      </c>
      <c r="U26" s="200">
        <v>0</v>
      </c>
      <c r="V26" s="200">
        <v>0</v>
      </c>
      <c r="W26" s="200">
        <v>0</v>
      </c>
      <c r="X26" s="200">
        <v>0</v>
      </c>
      <c r="Y26" s="200">
        <v>0</v>
      </c>
      <c r="Z26">
        <v>0</v>
      </c>
      <c r="AA26" s="200">
        <v>0</v>
      </c>
      <c r="AB26" s="200">
        <v>0</v>
      </c>
      <c r="AC26" s="200">
        <v>0</v>
      </c>
      <c r="AD26" s="200">
        <v>0</v>
      </c>
      <c r="AE26" s="200">
        <v>0</v>
      </c>
      <c r="AF26" s="200">
        <v>0</v>
      </c>
      <c r="AG26" s="200">
        <v>0</v>
      </c>
      <c r="AH26" s="200">
        <v>0</v>
      </c>
      <c r="AI26" s="200">
        <v>5.84</v>
      </c>
      <c r="AJ26" s="200">
        <v>0</v>
      </c>
      <c r="AK26" s="200">
        <v>0</v>
      </c>
      <c r="AL26" s="200">
        <v>0</v>
      </c>
      <c r="AM26" s="200">
        <v>0</v>
      </c>
      <c r="AN26" s="200">
        <v>0</v>
      </c>
      <c r="AO26">
        <v>0</v>
      </c>
      <c r="AP26" s="200">
        <v>0</v>
      </c>
      <c r="AQ26" s="200">
        <v>0</v>
      </c>
      <c r="AR26" s="200">
        <v>0</v>
      </c>
      <c r="AS26" s="200">
        <v>0</v>
      </c>
      <c r="AT26">
        <v>0</v>
      </c>
      <c r="AU26">
        <v>0</v>
      </c>
      <c r="AV26" s="200">
        <v>0</v>
      </c>
      <c r="AW26" s="200">
        <v>0</v>
      </c>
      <c r="AX26" s="200">
        <v>0</v>
      </c>
      <c r="AY26" s="200">
        <v>0</v>
      </c>
      <c r="AZ26" s="200">
        <v>0</v>
      </c>
      <c r="BA26" s="200">
        <v>0</v>
      </c>
      <c r="BB26" s="200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0">
        <v>0</v>
      </c>
      <c r="C27" s="200">
        <v>0</v>
      </c>
      <c r="D27" s="200">
        <v>0</v>
      </c>
      <c r="E27" s="200">
        <v>0</v>
      </c>
      <c r="F27" s="200">
        <v>0</v>
      </c>
      <c r="G27" s="200">
        <v>0</v>
      </c>
      <c r="H27" s="200">
        <v>0</v>
      </c>
      <c r="I27" s="200">
        <v>0</v>
      </c>
      <c r="J27" s="200">
        <v>0</v>
      </c>
      <c r="K27" s="200">
        <v>0</v>
      </c>
      <c r="L27" s="200">
        <v>0</v>
      </c>
      <c r="M27" s="200">
        <v>0</v>
      </c>
      <c r="N27" s="200">
        <v>0</v>
      </c>
      <c r="O27" s="200">
        <v>0</v>
      </c>
      <c r="P27" s="200">
        <v>0</v>
      </c>
      <c r="Q27" s="200">
        <v>0</v>
      </c>
      <c r="R27" s="200">
        <v>0</v>
      </c>
      <c r="S27" s="200">
        <v>0</v>
      </c>
      <c r="T27" s="200">
        <v>0</v>
      </c>
      <c r="U27" s="200">
        <v>0</v>
      </c>
      <c r="V27" s="200">
        <v>0</v>
      </c>
      <c r="W27" s="200">
        <v>0</v>
      </c>
      <c r="X27" s="200">
        <v>0</v>
      </c>
      <c r="Y27" s="200">
        <v>0</v>
      </c>
      <c r="Z27">
        <v>0</v>
      </c>
      <c r="AA27" s="200">
        <v>0</v>
      </c>
      <c r="AB27" s="200">
        <v>0</v>
      </c>
      <c r="AC27" s="200">
        <v>0</v>
      </c>
      <c r="AD27" s="200">
        <v>0</v>
      </c>
      <c r="AE27" s="200">
        <v>0</v>
      </c>
      <c r="AF27" s="200">
        <v>0</v>
      </c>
      <c r="AG27" s="200">
        <v>0</v>
      </c>
      <c r="AH27" s="200">
        <v>0</v>
      </c>
      <c r="AI27" s="200">
        <v>5.84</v>
      </c>
      <c r="AJ27" s="200">
        <v>0</v>
      </c>
      <c r="AK27" s="200">
        <v>0</v>
      </c>
      <c r="AL27" s="200">
        <v>0</v>
      </c>
      <c r="AM27" s="200">
        <v>0</v>
      </c>
      <c r="AN27" s="200">
        <v>0</v>
      </c>
      <c r="AO27">
        <v>0</v>
      </c>
      <c r="AP27" s="200">
        <v>0</v>
      </c>
      <c r="AQ27" s="200">
        <v>0</v>
      </c>
      <c r="AR27" s="200">
        <v>0</v>
      </c>
      <c r="AS27" s="200">
        <v>0</v>
      </c>
      <c r="AT27">
        <v>0</v>
      </c>
      <c r="AU27">
        <v>0</v>
      </c>
      <c r="AV27" s="200">
        <v>0</v>
      </c>
      <c r="AW27" s="200">
        <v>0</v>
      </c>
      <c r="AX27" s="200">
        <v>0</v>
      </c>
      <c r="AY27" s="200">
        <v>0</v>
      </c>
      <c r="AZ27" s="200">
        <v>0</v>
      </c>
      <c r="BA27" s="200">
        <v>0</v>
      </c>
      <c r="BB27" s="200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0">
        <v>0</v>
      </c>
      <c r="C28" s="200">
        <v>0</v>
      </c>
      <c r="D28" s="200">
        <v>0</v>
      </c>
      <c r="E28" s="200">
        <v>0</v>
      </c>
      <c r="F28" s="200">
        <v>0</v>
      </c>
      <c r="G28" s="200">
        <v>0</v>
      </c>
      <c r="H28" s="200">
        <v>0</v>
      </c>
      <c r="I28" s="200">
        <v>0</v>
      </c>
      <c r="J28" s="200">
        <v>0</v>
      </c>
      <c r="K28" s="200">
        <v>0</v>
      </c>
      <c r="L28" s="200">
        <v>0</v>
      </c>
      <c r="M28" s="200">
        <v>0</v>
      </c>
      <c r="N28" s="200">
        <v>0</v>
      </c>
      <c r="O28" s="200">
        <v>0</v>
      </c>
      <c r="P28" s="200">
        <v>0</v>
      </c>
      <c r="Q28" s="200">
        <v>0</v>
      </c>
      <c r="R28" s="200">
        <v>0</v>
      </c>
      <c r="S28" s="200">
        <v>0</v>
      </c>
      <c r="T28" s="200">
        <v>0</v>
      </c>
      <c r="U28" s="200">
        <v>0</v>
      </c>
      <c r="V28" s="200">
        <v>0</v>
      </c>
      <c r="W28" s="200">
        <v>0</v>
      </c>
      <c r="X28" s="200">
        <v>0</v>
      </c>
      <c r="Y28" s="200">
        <v>0</v>
      </c>
      <c r="Z28">
        <v>0</v>
      </c>
      <c r="AA28" s="200">
        <v>0</v>
      </c>
      <c r="AB28" s="200">
        <v>0</v>
      </c>
      <c r="AC28" s="200">
        <v>0</v>
      </c>
      <c r="AD28" s="200">
        <v>0</v>
      </c>
      <c r="AE28" s="200">
        <v>0</v>
      </c>
      <c r="AF28" s="200">
        <v>0</v>
      </c>
      <c r="AG28" s="200">
        <v>0</v>
      </c>
      <c r="AH28" s="200">
        <v>0</v>
      </c>
      <c r="AI28" s="200">
        <v>5.84</v>
      </c>
      <c r="AJ28" s="200">
        <v>0</v>
      </c>
      <c r="AK28" s="200">
        <v>0</v>
      </c>
      <c r="AL28" s="200">
        <v>0</v>
      </c>
      <c r="AM28" s="200">
        <v>0</v>
      </c>
      <c r="AN28" s="200">
        <v>0</v>
      </c>
      <c r="AO28">
        <v>0</v>
      </c>
      <c r="AP28" s="200">
        <v>0</v>
      </c>
      <c r="AQ28" s="200">
        <v>0</v>
      </c>
      <c r="AR28" s="200">
        <v>0</v>
      </c>
      <c r="AS28" s="200">
        <v>0</v>
      </c>
      <c r="AT28">
        <v>0</v>
      </c>
      <c r="AU28">
        <v>0</v>
      </c>
      <c r="AV28" s="200">
        <v>0</v>
      </c>
      <c r="AW28" s="200">
        <v>0</v>
      </c>
      <c r="AX28" s="200">
        <v>0</v>
      </c>
      <c r="AY28" s="200">
        <v>0</v>
      </c>
      <c r="AZ28" s="200">
        <v>0</v>
      </c>
      <c r="BA28" s="200">
        <v>0</v>
      </c>
      <c r="BB28" s="200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0">
        <v>0</v>
      </c>
      <c r="C29" s="200">
        <v>0</v>
      </c>
      <c r="D29" s="200">
        <v>0</v>
      </c>
      <c r="E29" s="200">
        <v>0</v>
      </c>
      <c r="F29" s="200">
        <v>0</v>
      </c>
      <c r="G29" s="200">
        <v>0</v>
      </c>
      <c r="H29" s="200">
        <v>0</v>
      </c>
      <c r="I29" s="200">
        <v>0</v>
      </c>
      <c r="J29" s="200">
        <v>0</v>
      </c>
      <c r="K29" s="200">
        <v>0</v>
      </c>
      <c r="L29" s="200">
        <v>0</v>
      </c>
      <c r="M29" s="200">
        <v>0</v>
      </c>
      <c r="N29" s="200">
        <v>0</v>
      </c>
      <c r="O29" s="200">
        <v>0</v>
      </c>
      <c r="P29" s="200">
        <v>0</v>
      </c>
      <c r="Q29" s="200">
        <v>0</v>
      </c>
      <c r="R29" s="200">
        <v>0</v>
      </c>
      <c r="S29" s="200">
        <v>0</v>
      </c>
      <c r="T29" s="200">
        <v>0</v>
      </c>
      <c r="U29" s="200">
        <v>0</v>
      </c>
      <c r="V29" s="200">
        <v>0</v>
      </c>
      <c r="W29" s="200">
        <v>0</v>
      </c>
      <c r="X29" s="200">
        <v>0</v>
      </c>
      <c r="Y29" s="200">
        <v>0</v>
      </c>
      <c r="Z29">
        <v>0</v>
      </c>
      <c r="AA29" s="200">
        <v>0</v>
      </c>
      <c r="AB29" s="200">
        <v>0</v>
      </c>
      <c r="AC29" s="200">
        <v>0</v>
      </c>
      <c r="AD29" s="200">
        <v>0</v>
      </c>
      <c r="AE29" s="200">
        <v>0</v>
      </c>
      <c r="AF29" s="200">
        <v>0</v>
      </c>
      <c r="AG29" s="200">
        <v>0</v>
      </c>
      <c r="AH29" s="200">
        <v>0</v>
      </c>
      <c r="AI29" s="200">
        <v>5.84</v>
      </c>
      <c r="AJ29" s="200">
        <v>0</v>
      </c>
      <c r="AK29" s="200">
        <v>0</v>
      </c>
      <c r="AL29" s="200">
        <v>0</v>
      </c>
      <c r="AM29" s="200">
        <v>0</v>
      </c>
      <c r="AN29" s="200">
        <v>0</v>
      </c>
      <c r="AO29">
        <v>0</v>
      </c>
      <c r="AP29" s="200">
        <v>0</v>
      </c>
      <c r="AQ29" s="200">
        <v>0</v>
      </c>
      <c r="AR29" s="200">
        <v>0</v>
      </c>
      <c r="AS29" s="200">
        <v>0</v>
      </c>
      <c r="AT29">
        <v>0</v>
      </c>
      <c r="AU29">
        <v>0</v>
      </c>
      <c r="AV29" s="200">
        <v>0</v>
      </c>
      <c r="AW29" s="200">
        <v>0</v>
      </c>
      <c r="AX29" s="200">
        <v>0</v>
      </c>
      <c r="AY29" s="200">
        <v>0</v>
      </c>
      <c r="AZ29" s="200">
        <v>0</v>
      </c>
      <c r="BA29" s="200">
        <v>0</v>
      </c>
      <c r="BB29" s="200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0">
        <v>0</v>
      </c>
      <c r="C30" s="200">
        <v>0</v>
      </c>
      <c r="D30" s="200">
        <v>0</v>
      </c>
      <c r="E30" s="200">
        <v>0</v>
      </c>
      <c r="F30" s="200">
        <v>0</v>
      </c>
      <c r="G30" s="200">
        <v>0</v>
      </c>
      <c r="H30" s="200">
        <v>0</v>
      </c>
      <c r="I30" s="200">
        <v>0</v>
      </c>
      <c r="J30" s="200">
        <v>0</v>
      </c>
      <c r="K30" s="200">
        <v>0</v>
      </c>
      <c r="L30" s="200">
        <v>0</v>
      </c>
      <c r="M30" s="200">
        <v>0</v>
      </c>
      <c r="N30" s="200">
        <v>0</v>
      </c>
      <c r="O30" s="200">
        <v>0</v>
      </c>
      <c r="P30" s="200">
        <v>0</v>
      </c>
      <c r="Q30" s="200">
        <v>0</v>
      </c>
      <c r="R30" s="200">
        <v>0</v>
      </c>
      <c r="S30" s="200">
        <v>0</v>
      </c>
      <c r="T30" s="200">
        <v>0</v>
      </c>
      <c r="U30" s="200">
        <v>0</v>
      </c>
      <c r="V30" s="200">
        <v>0</v>
      </c>
      <c r="W30" s="200">
        <v>0</v>
      </c>
      <c r="X30" s="200">
        <v>0</v>
      </c>
      <c r="Y30" s="200">
        <v>0</v>
      </c>
      <c r="Z30">
        <v>0</v>
      </c>
      <c r="AA30" s="200">
        <v>0</v>
      </c>
      <c r="AB30" s="200">
        <v>0</v>
      </c>
      <c r="AC30" s="200">
        <v>0</v>
      </c>
      <c r="AD30" s="200">
        <v>0</v>
      </c>
      <c r="AE30" s="200">
        <v>0</v>
      </c>
      <c r="AF30" s="200">
        <v>0</v>
      </c>
      <c r="AG30" s="200">
        <v>0</v>
      </c>
      <c r="AH30" s="200">
        <v>0</v>
      </c>
      <c r="AI30" s="200">
        <v>5.84</v>
      </c>
      <c r="AJ30" s="200">
        <v>0</v>
      </c>
      <c r="AK30" s="200">
        <v>0</v>
      </c>
      <c r="AL30" s="200">
        <v>0</v>
      </c>
      <c r="AM30" s="200">
        <v>0</v>
      </c>
      <c r="AN30" s="200">
        <v>0</v>
      </c>
      <c r="AO30">
        <v>0</v>
      </c>
      <c r="AP30" s="200">
        <v>0</v>
      </c>
      <c r="AQ30" s="200">
        <v>0</v>
      </c>
      <c r="AR30" s="200">
        <v>0</v>
      </c>
      <c r="AS30" s="200">
        <v>0</v>
      </c>
      <c r="AT30">
        <v>0</v>
      </c>
      <c r="AU30">
        <v>0</v>
      </c>
      <c r="AV30" s="200">
        <v>0</v>
      </c>
      <c r="AW30" s="200">
        <v>0</v>
      </c>
      <c r="AX30" s="200">
        <v>0</v>
      </c>
      <c r="AY30" s="200">
        <v>0</v>
      </c>
      <c r="AZ30" s="200">
        <v>0</v>
      </c>
      <c r="BA30" s="200">
        <v>0</v>
      </c>
      <c r="BB30" s="20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0">
        <v>0</v>
      </c>
      <c r="C31" s="200">
        <v>0</v>
      </c>
      <c r="D31" s="200">
        <v>0</v>
      </c>
      <c r="E31" s="200">
        <v>0</v>
      </c>
      <c r="F31" s="200">
        <v>0</v>
      </c>
      <c r="G31" s="200">
        <v>0</v>
      </c>
      <c r="H31" s="200">
        <v>0</v>
      </c>
      <c r="I31" s="200">
        <v>0</v>
      </c>
      <c r="J31" s="200">
        <v>0</v>
      </c>
      <c r="K31" s="200">
        <v>0</v>
      </c>
      <c r="L31" s="200">
        <v>0</v>
      </c>
      <c r="M31" s="200">
        <v>0</v>
      </c>
      <c r="N31" s="200">
        <v>0</v>
      </c>
      <c r="O31" s="200">
        <v>0</v>
      </c>
      <c r="P31" s="200">
        <v>0</v>
      </c>
      <c r="Q31" s="200">
        <v>0</v>
      </c>
      <c r="R31" s="200">
        <v>0</v>
      </c>
      <c r="S31" s="200">
        <v>0</v>
      </c>
      <c r="T31" s="200">
        <v>0</v>
      </c>
      <c r="U31" s="200">
        <v>0</v>
      </c>
      <c r="V31" s="200">
        <v>0</v>
      </c>
      <c r="W31" s="200">
        <v>0</v>
      </c>
      <c r="X31" s="200">
        <v>0</v>
      </c>
      <c r="Y31" s="200">
        <v>0</v>
      </c>
      <c r="Z31">
        <v>0</v>
      </c>
      <c r="AA31" s="200">
        <v>0</v>
      </c>
      <c r="AB31" s="200">
        <v>0</v>
      </c>
      <c r="AC31" s="200">
        <v>0</v>
      </c>
      <c r="AD31" s="200">
        <v>0</v>
      </c>
      <c r="AE31" s="200">
        <v>0</v>
      </c>
      <c r="AF31" s="200">
        <v>0</v>
      </c>
      <c r="AG31" s="200">
        <v>0</v>
      </c>
      <c r="AH31" s="200">
        <v>0</v>
      </c>
      <c r="AI31" s="200">
        <v>5.84</v>
      </c>
      <c r="AJ31" s="200">
        <v>0</v>
      </c>
      <c r="AK31" s="200">
        <v>0</v>
      </c>
      <c r="AL31" s="200">
        <v>0</v>
      </c>
      <c r="AM31" s="200">
        <v>0</v>
      </c>
      <c r="AN31" s="200">
        <v>0</v>
      </c>
      <c r="AO31">
        <v>0</v>
      </c>
      <c r="AP31" s="200">
        <v>0</v>
      </c>
      <c r="AQ31" s="200">
        <v>0</v>
      </c>
      <c r="AR31" s="200">
        <v>0</v>
      </c>
      <c r="AS31" s="200">
        <v>0</v>
      </c>
      <c r="AT31">
        <v>0</v>
      </c>
      <c r="AU31">
        <v>0</v>
      </c>
      <c r="AV31" s="200">
        <v>0</v>
      </c>
      <c r="AW31" s="200">
        <v>0</v>
      </c>
      <c r="AX31" s="200">
        <v>0</v>
      </c>
      <c r="AY31" s="200">
        <v>0</v>
      </c>
      <c r="AZ31" s="200">
        <v>0</v>
      </c>
      <c r="BA31" s="200">
        <v>0</v>
      </c>
      <c r="BB31" s="200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0">
        <v>0</v>
      </c>
      <c r="C32" s="200">
        <v>0</v>
      </c>
      <c r="D32" s="200">
        <v>0</v>
      </c>
      <c r="E32" s="200">
        <v>0</v>
      </c>
      <c r="F32" s="200">
        <v>0</v>
      </c>
      <c r="G32" s="200">
        <v>0</v>
      </c>
      <c r="H32" s="200">
        <v>0</v>
      </c>
      <c r="I32" s="200">
        <v>0</v>
      </c>
      <c r="J32" s="200">
        <v>0</v>
      </c>
      <c r="K32" s="200">
        <v>0</v>
      </c>
      <c r="L32" s="200">
        <v>0</v>
      </c>
      <c r="M32" s="200">
        <v>0</v>
      </c>
      <c r="N32" s="200">
        <v>0</v>
      </c>
      <c r="O32" s="200">
        <v>0</v>
      </c>
      <c r="P32" s="200">
        <v>0</v>
      </c>
      <c r="Q32" s="200">
        <v>0</v>
      </c>
      <c r="R32" s="200">
        <v>0</v>
      </c>
      <c r="S32" s="200">
        <v>0</v>
      </c>
      <c r="T32" s="200">
        <v>0</v>
      </c>
      <c r="U32" s="200">
        <v>0</v>
      </c>
      <c r="V32" s="200">
        <v>0</v>
      </c>
      <c r="W32" s="200">
        <v>0</v>
      </c>
      <c r="X32" s="200">
        <v>0</v>
      </c>
      <c r="Y32" s="200">
        <v>0</v>
      </c>
      <c r="Z32">
        <v>0</v>
      </c>
      <c r="AA32" s="200">
        <v>0</v>
      </c>
      <c r="AB32" s="200">
        <v>0</v>
      </c>
      <c r="AC32" s="200">
        <v>0</v>
      </c>
      <c r="AD32" s="200">
        <v>0</v>
      </c>
      <c r="AE32" s="200">
        <v>0</v>
      </c>
      <c r="AF32" s="200">
        <v>0</v>
      </c>
      <c r="AG32" s="200">
        <v>0</v>
      </c>
      <c r="AH32" s="200">
        <v>0</v>
      </c>
      <c r="AI32" s="200">
        <v>5.84</v>
      </c>
      <c r="AJ32" s="200">
        <v>0</v>
      </c>
      <c r="AK32" s="200">
        <v>0</v>
      </c>
      <c r="AL32" s="200">
        <v>0</v>
      </c>
      <c r="AM32" s="200">
        <v>0</v>
      </c>
      <c r="AN32" s="200">
        <v>0</v>
      </c>
      <c r="AO32">
        <v>0</v>
      </c>
      <c r="AP32" s="200">
        <v>0</v>
      </c>
      <c r="AQ32" s="200">
        <v>0</v>
      </c>
      <c r="AR32" s="200">
        <v>0</v>
      </c>
      <c r="AS32" s="200">
        <v>0</v>
      </c>
      <c r="AT32">
        <v>0</v>
      </c>
      <c r="AU32">
        <v>0</v>
      </c>
      <c r="AV32" s="200">
        <v>0</v>
      </c>
      <c r="AW32" s="200">
        <v>0</v>
      </c>
      <c r="AX32" s="200">
        <v>0</v>
      </c>
      <c r="AY32" s="200">
        <v>0</v>
      </c>
      <c r="AZ32" s="200">
        <v>0</v>
      </c>
      <c r="BA32" s="200">
        <v>0</v>
      </c>
      <c r="BB32" s="200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0">
        <v>0</v>
      </c>
      <c r="C33" s="200">
        <v>0</v>
      </c>
      <c r="D33" s="200">
        <v>0</v>
      </c>
      <c r="E33" s="200">
        <v>0</v>
      </c>
      <c r="F33" s="200">
        <v>0</v>
      </c>
      <c r="G33" s="200">
        <v>0</v>
      </c>
      <c r="H33" s="200">
        <v>0</v>
      </c>
      <c r="I33" s="200">
        <v>0</v>
      </c>
      <c r="J33" s="200">
        <v>0</v>
      </c>
      <c r="K33" s="200">
        <v>0</v>
      </c>
      <c r="L33" s="200">
        <v>0</v>
      </c>
      <c r="M33" s="200">
        <v>0</v>
      </c>
      <c r="N33" s="200">
        <v>0</v>
      </c>
      <c r="O33" s="200">
        <v>0</v>
      </c>
      <c r="P33" s="200">
        <v>0</v>
      </c>
      <c r="Q33" s="200">
        <v>0</v>
      </c>
      <c r="R33" s="200">
        <v>0</v>
      </c>
      <c r="S33" s="200">
        <v>0</v>
      </c>
      <c r="T33" s="200">
        <v>0</v>
      </c>
      <c r="U33" s="200">
        <v>0</v>
      </c>
      <c r="V33" s="200">
        <v>0</v>
      </c>
      <c r="W33" s="200">
        <v>0</v>
      </c>
      <c r="X33" s="200">
        <v>0</v>
      </c>
      <c r="Y33" s="200">
        <v>0</v>
      </c>
      <c r="Z33">
        <v>0</v>
      </c>
      <c r="AA33" s="200">
        <v>0</v>
      </c>
      <c r="AB33" s="200">
        <v>0</v>
      </c>
      <c r="AC33" s="200">
        <v>0</v>
      </c>
      <c r="AD33" s="200">
        <v>0</v>
      </c>
      <c r="AE33" s="200">
        <v>0</v>
      </c>
      <c r="AF33" s="200">
        <v>0</v>
      </c>
      <c r="AG33" s="200">
        <v>0</v>
      </c>
      <c r="AH33" s="200">
        <v>0</v>
      </c>
      <c r="AI33" s="200">
        <v>5.84</v>
      </c>
      <c r="AJ33" s="200">
        <v>0</v>
      </c>
      <c r="AK33" s="200">
        <v>0</v>
      </c>
      <c r="AL33" s="200">
        <v>0</v>
      </c>
      <c r="AM33" s="200">
        <v>0</v>
      </c>
      <c r="AN33" s="200">
        <v>0</v>
      </c>
      <c r="AO33">
        <v>0</v>
      </c>
      <c r="AP33" s="200">
        <v>0</v>
      </c>
      <c r="AQ33" s="200">
        <v>0</v>
      </c>
      <c r="AR33" s="200">
        <v>0</v>
      </c>
      <c r="AS33" s="200">
        <v>0</v>
      </c>
      <c r="AT33">
        <v>0</v>
      </c>
      <c r="AU33">
        <v>0</v>
      </c>
      <c r="AV33" s="200">
        <v>0</v>
      </c>
      <c r="AW33" s="200">
        <v>0</v>
      </c>
      <c r="AX33" s="200">
        <v>0</v>
      </c>
      <c r="AY33" s="200">
        <v>0</v>
      </c>
      <c r="AZ33" s="200">
        <v>0</v>
      </c>
      <c r="BA33" s="200">
        <v>0</v>
      </c>
      <c r="BB33" s="200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0">
        <v>0</v>
      </c>
      <c r="C34" s="200">
        <v>0</v>
      </c>
      <c r="D34" s="200">
        <v>0</v>
      </c>
      <c r="E34" s="200">
        <v>0</v>
      </c>
      <c r="F34" s="200">
        <v>0</v>
      </c>
      <c r="G34" s="200">
        <v>0</v>
      </c>
      <c r="H34" s="200">
        <v>0</v>
      </c>
      <c r="I34" s="200">
        <v>0</v>
      </c>
      <c r="J34" s="200">
        <v>0</v>
      </c>
      <c r="K34" s="200">
        <v>0</v>
      </c>
      <c r="L34" s="200">
        <v>0</v>
      </c>
      <c r="M34" s="200">
        <v>0</v>
      </c>
      <c r="N34" s="200">
        <v>0</v>
      </c>
      <c r="O34" s="200">
        <v>0</v>
      </c>
      <c r="P34" s="200">
        <v>0</v>
      </c>
      <c r="Q34" s="200">
        <v>0</v>
      </c>
      <c r="R34" s="200">
        <v>0</v>
      </c>
      <c r="S34" s="200">
        <v>0</v>
      </c>
      <c r="T34" s="200">
        <v>0</v>
      </c>
      <c r="U34" s="200">
        <v>0</v>
      </c>
      <c r="V34" s="200">
        <v>0</v>
      </c>
      <c r="W34" s="200">
        <v>0</v>
      </c>
      <c r="X34" s="200">
        <v>0</v>
      </c>
      <c r="Y34" s="200">
        <v>0</v>
      </c>
      <c r="Z34">
        <v>0</v>
      </c>
      <c r="AA34" s="200">
        <v>0</v>
      </c>
      <c r="AB34" s="200">
        <v>0</v>
      </c>
      <c r="AC34" s="200">
        <v>0</v>
      </c>
      <c r="AD34" s="200">
        <v>0</v>
      </c>
      <c r="AE34" s="200">
        <v>0</v>
      </c>
      <c r="AF34" s="200">
        <v>0</v>
      </c>
      <c r="AG34" s="200">
        <v>0</v>
      </c>
      <c r="AH34" s="200">
        <v>0</v>
      </c>
      <c r="AI34" s="200">
        <v>5.84</v>
      </c>
      <c r="AJ34" s="200">
        <v>0</v>
      </c>
      <c r="AK34" s="200">
        <v>0</v>
      </c>
      <c r="AL34" s="200">
        <v>0</v>
      </c>
      <c r="AM34" s="200">
        <v>0</v>
      </c>
      <c r="AN34" s="200">
        <v>0</v>
      </c>
      <c r="AO34">
        <v>0</v>
      </c>
      <c r="AP34" s="200">
        <v>0</v>
      </c>
      <c r="AQ34" s="200">
        <v>0</v>
      </c>
      <c r="AR34" s="200">
        <v>0</v>
      </c>
      <c r="AS34" s="200">
        <v>0</v>
      </c>
      <c r="AT34">
        <v>0</v>
      </c>
      <c r="AU34">
        <v>0</v>
      </c>
      <c r="AV34" s="200">
        <v>0</v>
      </c>
      <c r="AW34" s="200">
        <v>0</v>
      </c>
      <c r="AX34" s="200">
        <v>0</v>
      </c>
      <c r="AY34" s="200">
        <v>0</v>
      </c>
      <c r="AZ34" s="200">
        <v>0</v>
      </c>
      <c r="BA34" s="200">
        <v>0</v>
      </c>
      <c r="BB34" s="200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0">
        <v>0</v>
      </c>
      <c r="C35" s="200">
        <v>0</v>
      </c>
      <c r="D35" s="200">
        <v>0</v>
      </c>
      <c r="E35" s="200">
        <v>0</v>
      </c>
      <c r="F35" s="200">
        <v>0</v>
      </c>
      <c r="G35" s="200">
        <v>0</v>
      </c>
      <c r="H35" s="200">
        <v>0</v>
      </c>
      <c r="I35" s="200">
        <v>0</v>
      </c>
      <c r="J35" s="200">
        <v>0</v>
      </c>
      <c r="K35" s="200">
        <v>0</v>
      </c>
      <c r="L35" s="200">
        <v>0</v>
      </c>
      <c r="M35" s="200">
        <v>0</v>
      </c>
      <c r="N35" s="200">
        <v>0</v>
      </c>
      <c r="O35" s="200">
        <v>0</v>
      </c>
      <c r="P35" s="200">
        <v>0</v>
      </c>
      <c r="Q35" s="200">
        <v>0</v>
      </c>
      <c r="R35" s="200">
        <v>0</v>
      </c>
      <c r="S35" s="200">
        <v>0</v>
      </c>
      <c r="T35" s="200">
        <v>0</v>
      </c>
      <c r="U35" s="200">
        <v>0</v>
      </c>
      <c r="V35" s="200">
        <v>0</v>
      </c>
      <c r="W35" s="200">
        <v>0</v>
      </c>
      <c r="X35" s="200">
        <v>0</v>
      </c>
      <c r="Y35" s="200">
        <v>0</v>
      </c>
      <c r="Z35">
        <v>0</v>
      </c>
      <c r="AA35" s="200">
        <v>0</v>
      </c>
      <c r="AB35" s="200">
        <v>0</v>
      </c>
      <c r="AC35" s="200">
        <v>0</v>
      </c>
      <c r="AD35" s="200">
        <v>0</v>
      </c>
      <c r="AE35" s="200">
        <v>0</v>
      </c>
      <c r="AF35" s="200">
        <v>0</v>
      </c>
      <c r="AG35" s="200">
        <v>0</v>
      </c>
      <c r="AH35" s="200">
        <v>0</v>
      </c>
      <c r="AI35" s="200">
        <v>5.84</v>
      </c>
      <c r="AJ35" s="200">
        <v>0</v>
      </c>
      <c r="AK35" s="200">
        <v>0</v>
      </c>
      <c r="AL35" s="200">
        <v>0</v>
      </c>
      <c r="AM35" s="200">
        <v>0</v>
      </c>
      <c r="AN35" s="200">
        <v>0</v>
      </c>
      <c r="AO35">
        <v>0</v>
      </c>
      <c r="AP35" s="200">
        <v>0</v>
      </c>
      <c r="AQ35" s="200">
        <v>0</v>
      </c>
      <c r="AR35" s="200">
        <v>0</v>
      </c>
      <c r="AS35" s="200">
        <v>0</v>
      </c>
      <c r="AT35">
        <v>0</v>
      </c>
      <c r="AU35">
        <v>0</v>
      </c>
      <c r="AV35" s="200">
        <v>0</v>
      </c>
      <c r="AW35" s="200">
        <v>0</v>
      </c>
      <c r="AX35" s="200">
        <v>0</v>
      </c>
      <c r="AY35" s="200">
        <v>0</v>
      </c>
      <c r="AZ35" s="200">
        <v>0</v>
      </c>
      <c r="BA35" s="200">
        <v>0</v>
      </c>
      <c r="BB35" s="200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0">
        <v>0</v>
      </c>
      <c r="C36" s="200">
        <v>0</v>
      </c>
      <c r="D36" s="200">
        <v>0</v>
      </c>
      <c r="E36" s="200">
        <v>0</v>
      </c>
      <c r="F36" s="200">
        <v>0</v>
      </c>
      <c r="G36" s="200">
        <v>0</v>
      </c>
      <c r="H36" s="200">
        <v>0</v>
      </c>
      <c r="I36" s="200">
        <v>0</v>
      </c>
      <c r="J36" s="200">
        <v>0</v>
      </c>
      <c r="K36" s="200">
        <v>0</v>
      </c>
      <c r="L36" s="200">
        <v>0</v>
      </c>
      <c r="M36" s="200">
        <v>0</v>
      </c>
      <c r="N36" s="200">
        <v>0</v>
      </c>
      <c r="O36" s="200">
        <v>0</v>
      </c>
      <c r="P36" s="200">
        <v>0</v>
      </c>
      <c r="Q36" s="200">
        <v>0</v>
      </c>
      <c r="R36" s="200">
        <v>0</v>
      </c>
      <c r="S36" s="200">
        <v>0</v>
      </c>
      <c r="T36" s="200">
        <v>0</v>
      </c>
      <c r="U36" s="200">
        <v>0</v>
      </c>
      <c r="V36" s="200">
        <v>0</v>
      </c>
      <c r="W36" s="200">
        <v>0</v>
      </c>
      <c r="X36" s="200">
        <v>0</v>
      </c>
      <c r="Y36" s="200">
        <v>0</v>
      </c>
      <c r="Z36">
        <v>0</v>
      </c>
      <c r="AA36" s="200">
        <v>0</v>
      </c>
      <c r="AB36" s="200">
        <v>0</v>
      </c>
      <c r="AC36" s="200">
        <v>0</v>
      </c>
      <c r="AD36" s="200">
        <v>0</v>
      </c>
      <c r="AE36" s="200">
        <v>0</v>
      </c>
      <c r="AF36" s="200">
        <v>0</v>
      </c>
      <c r="AG36" s="200">
        <v>0</v>
      </c>
      <c r="AH36" s="200">
        <v>0</v>
      </c>
      <c r="AI36" s="200">
        <v>5.84</v>
      </c>
      <c r="AJ36" s="200">
        <v>0</v>
      </c>
      <c r="AK36" s="200">
        <v>0</v>
      </c>
      <c r="AL36" s="200">
        <v>0</v>
      </c>
      <c r="AM36" s="200">
        <v>0</v>
      </c>
      <c r="AN36" s="200">
        <v>0</v>
      </c>
      <c r="AO36">
        <v>0</v>
      </c>
      <c r="AP36" s="200">
        <v>0</v>
      </c>
      <c r="AQ36" s="200">
        <v>0</v>
      </c>
      <c r="AR36" s="200">
        <v>0</v>
      </c>
      <c r="AS36" s="200">
        <v>0</v>
      </c>
      <c r="AT36">
        <v>0</v>
      </c>
      <c r="AU36">
        <v>0</v>
      </c>
      <c r="AV36" s="200">
        <v>0</v>
      </c>
      <c r="AW36" s="200">
        <v>0</v>
      </c>
      <c r="AX36" s="200">
        <v>0</v>
      </c>
      <c r="AY36" s="200">
        <v>0</v>
      </c>
      <c r="AZ36" s="200">
        <v>0</v>
      </c>
      <c r="BA36" s="200">
        <v>0</v>
      </c>
      <c r="BB36" s="200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0">
        <v>0</v>
      </c>
      <c r="C37" s="200">
        <v>0</v>
      </c>
      <c r="D37" s="200">
        <v>0</v>
      </c>
      <c r="E37" s="200">
        <v>0</v>
      </c>
      <c r="F37" s="200">
        <v>0</v>
      </c>
      <c r="G37" s="200">
        <v>0</v>
      </c>
      <c r="H37" s="200">
        <v>0</v>
      </c>
      <c r="I37" s="200">
        <v>0</v>
      </c>
      <c r="J37" s="200">
        <v>0</v>
      </c>
      <c r="K37" s="200">
        <v>0</v>
      </c>
      <c r="L37" s="200">
        <v>0</v>
      </c>
      <c r="M37" s="200">
        <v>0</v>
      </c>
      <c r="N37" s="200">
        <v>0</v>
      </c>
      <c r="O37" s="200">
        <v>0</v>
      </c>
      <c r="P37" s="200">
        <v>0</v>
      </c>
      <c r="Q37" s="200">
        <v>0</v>
      </c>
      <c r="R37" s="200">
        <v>0</v>
      </c>
      <c r="S37" s="200">
        <v>0</v>
      </c>
      <c r="T37" s="200">
        <v>0</v>
      </c>
      <c r="U37" s="200">
        <v>0</v>
      </c>
      <c r="V37" s="200">
        <v>0</v>
      </c>
      <c r="W37" s="200">
        <v>0</v>
      </c>
      <c r="X37" s="200">
        <v>0</v>
      </c>
      <c r="Y37" s="200">
        <v>0</v>
      </c>
      <c r="Z37">
        <v>0</v>
      </c>
      <c r="AA37" s="200">
        <v>0</v>
      </c>
      <c r="AB37" s="200">
        <v>0</v>
      </c>
      <c r="AC37" s="200">
        <v>0</v>
      </c>
      <c r="AD37" s="200">
        <v>0</v>
      </c>
      <c r="AE37" s="200">
        <v>0</v>
      </c>
      <c r="AF37" s="200">
        <v>0</v>
      </c>
      <c r="AG37" s="200">
        <v>0</v>
      </c>
      <c r="AH37" s="200">
        <v>0</v>
      </c>
      <c r="AI37" s="200">
        <v>5.84</v>
      </c>
      <c r="AJ37" s="200">
        <v>0</v>
      </c>
      <c r="AK37" s="200">
        <v>0</v>
      </c>
      <c r="AL37" s="200">
        <v>0</v>
      </c>
      <c r="AM37" s="200">
        <v>0</v>
      </c>
      <c r="AN37" s="200">
        <v>0</v>
      </c>
      <c r="AO37">
        <v>0</v>
      </c>
      <c r="AP37" s="200">
        <v>0</v>
      </c>
      <c r="AQ37" s="200">
        <v>0</v>
      </c>
      <c r="AR37" s="200">
        <v>0</v>
      </c>
      <c r="AS37" s="200">
        <v>0</v>
      </c>
      <c r="AT37">
        <v>0</v>
      </c>
      <c r="AU37">
        <v>0</v>
      </c>
      <c r="AV37" s="200">
        <v>0</v>
      </c>
      <c r="AW37" s="200">
        <v>0</v>
      </c>
      <c r="AX37" s="200">
        <v>0</v>
      </c>
      <c r="AY37" s="200">
        <v>0</v>
      </c>
      <c r="AZ37" s="200">
        <v>0</v>
      </c>
      <c r="BA37" s="200">
        <v>0</v>
      </c>
      <c r="BB37" s="200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0">
        <v>0</v>
      </c>
      <c r="C38" s="200">
        <v>0</v>
      </c>
      <c r="D38" s="200">
        <v>0</v>
      </c>
      <c r="E38" s="200">
        <v>0</v>
      </c>
      <c r="F38" s="200">
        <v>0</v>
      </c>
      <c r="G38" s="200">
        <v>0</v>
      </c>
      <c r="H38" s="200">
        <v>0</v>
      </c>
      <c r="I38" s="200">
        <v>0</v>
      </c>
      <c r="J38" s="200">
        <v>0</v>
      </c>
      <c r="K38" s="200">
        <v>0</v>
      </c>
      <c r="L38" s="200">
        <v>0</v>
      </c>
      <c r="M38" s="200">
        <v>0</v>
      </c>
      <c r="N38" s="200">
        <v>0</v>
      </c>
      <c r="O38" s="200">
        <v>0</v>
      </c>
      <c r="P38" s="200">
        <v>0</v>
      </c>
      <c r="Q38" s="200">
        <v>0</v>
      </c>
      <c r="R38" s="200">
        <v>0</v>
      </c>
      <c r="S38" s="200">
        <v>0</v>
      </c>
      <c r="T38" s="200">
        <v>0</v>
      </c>
      <c r="U38" s="200">
        <v>0</v>
      </c>
      <c r="V38" s="200">
        <v>0</v>
      </c>
      <c r="W38" s="200">
        <v>0</v>
      </c>
      <c r="X38" s="200">
        <v>0</v>
      </c>
      <c r="Y38" s="200">
        <v>0</v>
      </c>
      <c r="Z38">
        <v>0</v>
      </c>
      <c r="AA38" s="200">
        <v>0</v>
      </c>
      <c r="AB38" s="200">
        <v>0</v>
      </c>
      <c r="AC38" s="200">
        <v>0</v>
      </c>
      <c r="AD38" s="200">
        <v>0</v>
      </c>
      <c r="AE38" s="200">
        <v>0</v>
      </c>
      <c r="AF38" s="200">
        <v>0</v>
      </c>
      <c r="AG38" s="200">
        <v>0</v>
      </c>
      <c r="AH38" s="200">
        <v>0</v>
      </c>
      <c r="AI38" s="200">
        <v>5.84</v>
      </c>
      <c r="AJ38" s="200">
        <v>0</v>
      </c>
      <c r="AK38" s="200">
        <v>0</v>
      </c>
      <c r="AL38" s="200">
        <v>0</v>
      </c>
      <c r="AM38" s="200">
        <v>0</v>
      </c>
      <c r="AN38" s="200">
        <v>0</v>
      </c>
      <c r="AO38">
        <v>0</v>
      </c>
      <c r="AP38" s="200">
        <v>0</v>
      </c>
      <c r="AQ38" s="200">
        <v>0</v>
      </c>
      <c r="AR38" s="200">
        <v>0</v>
      </c>
      <c r="AS38" s="200">
        <v>0</v>
      </c>
      <c r="AT38">
        <v>0</v>
      </c>
      <c r="AU38">
        <v>0</v>
      </c>
      <c r="AV38" s="200">
        <v>0</v>
      </c>
      <c r="AW38" s="200">
        <v>0</v>
      </c>
      <c r="AX38" s="200">
        <v>0</v>
      </c>
      <c r="AY38" s="200">
        <v>0</v>
      </c>
      <c r="AZ38" s="200">
        <v>0</v>
      </c>
      <c r="BA38" s="200">
        <v>0</v>
      </c>
      <c r="BB38" s="200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0">
        <v>0</v>
      </c>
      <c r="C39" s="200">
        <v>0</v>
      </c>
      <c r="D39" s="200">
        <v>0</v>
      </c>
      <c r="E39" s="200">
        <v>0</v>
      </c>
      <c r="F39" s="200">
        <v>0</v>
      </c>
      <c r="G39" s="200">
        <v>0</v>
      </c>
      <c r="H39" s="200">
        <v>0</v>
      </c>
      <c r="I39" s="200">
        <v>0</v>
      </c>
      <c r="J39" s="200">
        <v>0</v>
      </c>
      <c r="K39" s="200">
        <v>0</v>
      </c>
      <c r="L39" s="200">
        <v>0</v>
      </c>
      <c r="M39" s="200">
        <v>0</v>
      </c>
      <c r="N39" s="200">
        <v>0</v>
      </c>
      <c r="O39" s="200">
        <v>0</v>
      </c>
      <c r="P39" s="200">
        <v>0</v>
      </c>
      <c r="Q39" s="200">
        <v>0</v>
      </c>
      <c r="R39" s="200">
        <v>0</v>
      </c>
      <c r="S39" s="200">
        <v>0</v>
      </c>
      <c r="T39" s="200">
        <v>0</v>
      </c>
      <c r="U39" s="200">
        <v>0</v>
      </c>
      <c r="V39" s="200">
        <v>0</v>
      </c>
      <c r="W39" s="200">
        <v>0</v>
      </c>
      <c r="X39" s="200">
        <v>0</v>
      </c>
      <c r="Y39" s="200">
        <v>0</v>
      </c>
      <c r="Z39">
        <v>0</v>
      </c>
      <c r="AA39" s="200">
        <v>0</v>
      </c>
      <c r="AB39" s="200">
        <v>0</v>
      </c>
      <c r="AC39" s="200">
        <v>0</v>
      </c>
      <c r="AD39" s="200">
        <v>0</v>
      </c>
      <c r="AE39" s="200">
        <v>0</v>
      </c>
      <c r="AF39" s="200">
        <v>0</v>
      </c>
      <c r="AG39" s="200">
        <v>0</v>
      </c>
      <c r="AH39" s="200">
        <v>0</v>
      </c>
      <c r="AI39" s="200">
        <v>5.84</v>
      </c>
      <c r="AJ39" s="200">
        <v>0</v>
      </c>
      <c r="AK39" s="200">
        <v>0</v>
      </c>
      <c r="AL39" s="200">
        <v>0</v>
      </c>
      <c r="AM39" s="200">
        <v>0</v>
      </c>
      <c r="AN39" s="200">
        <v>0</v>
      </c>
      <c r="AO39">
        <v>0</v>
      </c>
      <c r="AP39" s="200">
        <v>0</v>
      </c>
      <c r="AQ39" s="200">
        <v>0</v>
      </c>
      <c r="AR39" s="200">
        <v>0</v>
      </c>
      <c r="AS39" s="200">
        <v>0</v>
      </c>
      <c r="AT39">
        <v>0</v>
      </c>
      <c r="AU39">
        <v>0</v>
      </c>
      <c r="AV39" s="200">
        <v>0</v>
      </c>
      <c r="AW39" s="200">
        <v>0</v>
      </c>
      <c r="AX39" s="200">
        <v>0</v>
      </c>
      <c r="AY39" s="200">
        <v>0</v>
      </c>
      <c r="AZ39" s="200">
        <v>0</v>
      </c>
      <c r="BA39" s="200">
        <v>0</v>
      </c>
      <c r="BB39" s="200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0">
        <v>0</v>
      </c>
      <c r="C40" s="200">
        <v>0</v>
      </c>
      <c r="D40" s="200">
        <v>0</v>
      </c>
      <c r="E40" s="200">
        <v>0</v>
      </c>
      <c r="F40" s="200">
        <v>0</v>
      </c>
      <c r="G40" s="200">
        <v>0</v>
      </c>
      <c r="H40" s="200">
        <v>0</v>
      </c>
      <c r="I40" s="200">
        <v>0</v>
      </c>
      <c r="J40" s="200">
        <v>0</v>
      </c>
      <c r="K40" s="200">
        <v>0</v>
      </c>
      <c r="L40" s="200">
        <v>0</v>
      </c>
      <c r="M40" s="200">
        <v>0</v>
      </c>
      <c r="N40" s="200">
        <v>0</v>
      </c>
      <c r="O40" s="200">
        <v>0</v>
      </c>
      <c r="P40" s="200">
        <v>0</v>
      </c>
      <c r="Q40" s="200">
        <v>0</v>
      </c>
      <c r="R40" s="200">
        <v>0</v>
      </c>
      <c r="S40" s="200">
        <v>0</v>
      </c>
      <c r="T40" s="200">
        <v>0</v>
      </c>
      <c r="U40" s="200">
        <v>0</v>
      </c>
      <c r="V40" s="200">
        <v>0</v>
      </c>
      <c r="W40" s="200">
        <v>0</v>
      </c>
      <c r="X40" s="200">
        <v>0</v>
      </c>
      <c r="Y40" s="200">
        <v>0</v>
      </c>
      <c r="Z40">
        <v>0</v>
      </c>
      <c r="AA40" s="200">
        <v>0</v>
      </c>
      <c r="AB40" s="200">
        <v>0</v>
      </c>
      <c r="AC40" s="200">
        <v>0</v>
      </c>
      <c r="AD40" s="200">
        <v>0</v>
      </c>
      <c r="AE40" s="200">
        <v>0</v>
      </c>
      <c r="AF40" s="200">
        <v>0</v>
      </c>
      <c r="AG40" s="200">
        <v>0</v>
      </c>
      <c r="AH40" s="200">
        <v>0</v>
      </c>
      <c r="AI40" s="200">
        <v>5.84</v>
      </c>
      <c r="AJ40" s="200">
        <v>0</v>
      </c>
      <c r="AK40" s="200">
        <v>0</v>
      </c>
      <c r="AL40" s="200">
        <v>0</v>
      </c>
      <c r="AM40" s="200">
        <v>0</v>
      </c>
      <c r="AN40" s="200">
        <v>0</v>
      </c>
      <c r="AO40">
        <v>0</v>
      </c>
      <c r="AP40" s="200">
        <v>0</v>
      </c>
      <c r="AQ40" s="200">
        <v>0</v>
      </c>
      <c r="AR40" s="200">
        <v>0</v>
      </c>
      <c r="AS40" s="200">
        <v>0</v>
      </c>
      <c r="AT40">
        <v>0</v>
      </c>
      <c r="AU40">
        <v>0</v>
      </c>
      <c r="AV40" s="200">
        <v>0</v>
      </c>
      <c r="AW40" s="200">
        <v>0</v>
      </c>
      <c r="AX40" s="200">
        <v>0</v>
      </c>
      <c r="AY40" s="200">
        <v>0</v>
      </c>
      <c r="AZ40" s="200">
        <v>0</v>
      </c>
      <c r="BA40" s="200">
        <v>0</v>
      </c>
      <c r="BB40" s="20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0">
        <v>0</v>
      </c>
      <c r="C41" s="200">
        <v>0</v>
      </c>
      <c r="D41" s="200">
        <v>0</v>
      </c>
      <c r="E41" s="200">
        <v>0</v>
      </c>
      <c r="F41" s="200">
        <v>0</v>
      </c>
      <c r="G41" s="200">
        <v>0</v>
      </c>
      <c r="H41" s="200">
        <v>0</v>
      </c>
      <c r="I41" s="200">
        <v>0</v>
      </c>
      <c r="J41" s="200">
        <v>0</v>
      </c>
      <c r="K41" s="200">
        <v>0</v>
      </c>
      <c r="L41" s="200">
        <v>0</v>
      </c>
      <c r="M41" s="200">
        <v>0</v>
      </c>
      <c r="N41" s="200">
        <v>0</v>
      </c>
      <c r="O41" s="200">
        <v>0</v>
      </c>
      <c r="P41" s="200">
        <v>0</v>
      </c>
      <c r="Q41" s="200">
        <v>0</v>
      </c>
      <c r="R41" s="200">
        <v>0</v>
      </c>
      <c r="S41" s="200">
        <v>0</v>
      </c>
      <c r="T41" s="200">
        <v>0</v>
      </c>
      <c r="U41" s="200">
        <v>0</v>
      </c>
      <c r="V41" s="200">
        <v>0</v>
      </c>
      <c r="W41" s="200">
        <v>0</v>
      </c>
      <c r="X41" s="200">
        <v>0</v>
      </c>
      <c r="Y41" s="200">
        <v>0</v>
      </c>
      <c r="Z41">
        <v>0</v>
      </c>
      <c r="AA41" s="200">
        <v>0</v>
      </c>
      <c r="AB41" s="200">
        <v>0</v>
      </c>
      <c r="AC41" s="200">
        <v>0</v>
      </c>
      <c r="AD41" s="200">
        <v>0</v>
      </c>
      <c r="AE41" s="200">
        <v>0</v>
      </c>
      <c r="AF41" s="200">
        <v>0</v>
      </c>
      <c r="AG41" s="200">
        <v>0</v>
      </c>
      <c r="AH41" s="200">
        <v>0</v>
      </c>
      <c r="AI41" s="200">
        <v>5.84</v>
      </c>
      <c r="AJ41" s="200">
        <v>0</v>
      </c>
      <c r="AK41" s="200">
        <v>0</v>
      </c>
      <c r="AL41" s="200">
        <v>0</v>
      </c>
      <c r="AM41" s="200">
        <v>0</v>
      </c>
      <c r="AN41" s="200">
        <v>0</v>
      </c>
      <c r="AO41">
        <v>0</v>
      </c>
      <c r="AP41" s="200">
        <v>0</v>
      </c>
      <c r="AQ41" s="200">
        <v>0</v>
      </c>
      <c r="AR41" s="200">
        <v>0</v>
      </c>
      <c r="AS41" s="200">
        <v>0</v>
      </c>
      <c r="AT41">
        <v>0</v>
      </c>
      <c r="AU41">
        <v>0</v>
      </c>
      <c r="AV41" s="200">
        <v>0</v>
      </c>
      <c r="AW41" s="200">
        <v>0</v>
      </c>
      <c r="AX41" s="200">
        <v>0</v>
      </c>
      <c r="AY41" s="200">
        <v>0</v>
      </c>
      <c r="AZ41" s="200">
        <v>0</v>
      </c>
      <c r="BA41" s="200">
        <v>0</v>
      </c>
      <c r="BB41" s="200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0">
        <v>0</v>
      </c>
      <c r="C42" s="200">
        <v>0</v>
      </c>
      <c r="D42" s="200">
        <v>0</v>
      </c>
      <c r="E42" s="200">
        <v>0</v>
      </c>
      <c r="F42" s="200">
        <v>0</v>
      </c>
      <c r="G42" s="200">
        <v>0</v>
      </c>
      <c r="H42" s="200">
        <v>0</v>
      </c>
      <c r="I42" s="200">
        <v>0</v>
      </c>
      <c r="J42" s="200">
        <v>0</v>
      </c>
      <c r="K42" s="200">
        <v>0</v>
      </c>
      <c r="L42" s="200">
        <v>0</v>
      </c>
      <c r="M42" s="200">
        <v>0</v>
      </c>
      <c r="N42" s="200">
        <v>0</v>
      </c>
      <c r="O42" s="200">
        <v>0</v>
      </c>
      <c r="P42" s="200">
        <v>0</v>
      </c>
      <c r="Q42" s="200">
        <v>0</v>
      </c>
      <c r="R42" s="200">
        <v>0</v>
      </c>
      <c r="S42" s="200">
        <v>0</v>
      </c>
      <c r="T42" s="200">
        <v>0</v>
      </c>
      <c r="U42" s="200">
        <v>0</v>
      </c>
      <c r="V42" s="200">
        <v>0</v>
      </c>
      <c r="W42" s="200">
        <v>0</v>
      </c>
      <c r="X42" s="200">
        <v>0</v>
      </c>
      <c r="Y42" s="200">
        <v>0</v>
      </c>
      <c r="Z42">
        <v>0</v>
      </c>
      <c r="AA42" s="200">
        <v>0</v>
      </c>
      <c r="AB42" s="200">
        <v>0</v>
      </c>
      <c r="AC42" s="200">
        <v>0</v>
      </c>
      <c r="AD42" s="200">
        <v>0</v>
      </c>
      <c r="AE42" s="200">
        <v>0</v>
      </c>
      <c r="AF42" s="200">
        <v>0</v>
      </c>
      <c r="AG42" s="200">
        <v>0</v>
      </c>
      <c r="AH42" s="200">
        <v>0</v>
      </c>
      <c r="AI42" s="200">
        <v>5.84</v>
      </c>
      <c r="AJ42" s="200">
        <v>0</v>
      </c>
      <c r="AK42" s="200">
        <v>0</v>
      </c>
      <c r="AL42" s="200">
        <v>0</v>
      </c>
      <c r="AM42" s="200">
        <v>0</v>
      </c>
      <c r="AN42" s="200">
        <v>0</v>
      </c>
      <c r="AO42">
        <v>0</v>
      </c>
      <c r="AP42" s="200">
        <v>0</v>
      </c>
      <c r="AQ42" s="200">
        <v>0</v>
      </c>
      <c r="AR42" s="200">
        <v>0</v>
      </c>
      <c r="AS42" s="200">
        <v>0</v>
      </c>
      <c r="AT42">
        <v>0</v>
      </c>
      <c r="AU42">
        <v>0</v>
      </c>
      <c r="AV42" s="200">
        <v>0</v>
      </c>
      <c r="AW42" s="200">
        <v>0</v>
      </c>
      <c r="AX42" s="200">
        <v>0</v>
      </c>
      <c r="AY42" s="200">
        <v>0</v>
      </c>
      <c r="AZ42" s="200">
        <v>0</v>
      </c>
      <c r="BA42" s="200">
        <v>0</v>
      </c>
      <c r="BB42" s="200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0">
        <v>0</v>
      </c>
      <c r="C43" s="200">
        <v>0</v>
      </c>
      <c r="D43" s="200">
        <v>0</v>
      </c>
      <c r="E43" s="200">
        <v>0</v>
      </c>
      <c r="F43" s="200">
        <v>0</v>
      </c>
      <c r="G43" s="200">
        <v>0</v>
      </c>
      <c r="H43" s="200">
        <v>0</v>
      </c>
      <c r="I43" s="200">
        <v>0</v>
      </c>
      <c r="J43" s="200">
        <v>0</v>
      </c>
      <c r="K43" s="200">
        <v>0</v>
      </c>
      <c r="L43" s="200">
        <v>0</v>
      </c>
      <c r="M43" s="200">
        <v>0</v>
      </c>
      <c r="N43" s="200">
        <v>0</v>
      </c>
      <c r="O43" s="200">
        <v>0</v>
      </c>
      <c r="P43" s="200">
        <v>0</v>
      </c>
      <c r="Q43" s="200">
        <v>0</v>
      </c>
      <c r="R43" s="200">
        <v>0</v>
      </c>
      <c r="S43" s="200">
        <v>0</v>
      </c>
      <c r="T43" s="200">
        <v>0</v>
      </c>
      <c r="U43" s="200">
        <v>0</v>
      </c>
      <c r="V43" s="200">
        <v>0</v>
      </c>
      <c r="W43" s="200">
        <v>0</v>
      </c>
      <c r="X43" s="200">
        <v>0</v>
      </c>
      <c r="Y43" s="200">
        <v>0</v>
      </c>
      <c r="Z43">
        <v>0</v>
      </c>
      <c r="AA43" s="200">
        <v>0</v>
      </c>
      <c r="AB43" s="200">
        <v>0</v>
      </c>
      <c r="AC43" s="200">
        <v>0</v>
      </c>
      <c r="AD43" s="200">
        <v>0</v>
      </c>
      <c r="AE43" s="200">
        <v>0</v>
      </c>
      <c r="AF43" s="200">
        <v>0</v>
      </c>
      <c r="AG43" s="200">
        <v>0</v>
      </c>
      <c r="AH43" s="200">
        <v>0</v>
      </c>
      <c r="AI43" s="200">
        <v>5.84</v>
      </c>
      <c r="AJ43" s="200">
        <v>0</v>
      </c>
      <c r="AK43" s="200">
        <v>0</v>
      </c>
      <c r="AL43" s="200">
        <v>0</v>
      </c>
      <c r="AM43" s="200">
        <v>0</v>
      </c>
      <c r="AN43" s="200">
        <v>0</v>
      </c>
      <c r="AO43">
        <v>0</v>
      </c>
      <c r="AP43" s="200">
        <v>0</v>
      </c>
      <c r="AQ43" s="200">
        <v>0</v>
      </c>
      <c r="AR43" s="200">
        <v>0</v>
      </c>
      <c r="AS43" s="200">
        <v>0</v>
      </c>
      <c r="AT43">
        <v>0</v>
      </c>
      <c r="AU43">
        <v>0</v>
      </c>
      <c r="AV43" s="200">
        <v>0</v>
      </c>
      <c r="AW43" s="200">
        <v>0</v>
      </c>
      <c r="AX43" s="200">
        <v>0</v>
      </c>
      <c r="AY43" s="200">
        <v>0</v>
      </c>
      <c r="AZ43" s="200">
        <v>0</v>
      </c>
      <c r="BA43" s="200">
        <v>0</v>
      </c>
      <c r="BB43" s="200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0">
        <v>0</v>
      </c>
      <c r="C44" s="200">
        <v>0</v>
      </c>
      <c r="D44" s="200">
        <v>0</v>
      </c>
      <c r="E44" s="200">
        <v>0</v>
      </c>
      <c r="F44" s="200">
        <v>0</v>
      </c>
      <c r="G44" s="200">
        <v>0</v>
      </c>
      <c r="H44" s="200">
        <v>0</v>
      </c>
      <c r="I44" s="200">
        <v>0</v>
      </c>
      <c r="J44" s="200">
        <v>0</v>
      </c>
      <c r="K44" s="200">
        <v>0</v>
      </c>
      <c r="L44" s="200">
        <v>0</v>
      </c>
      <c r="M44" s="200">
        <v>0</v>
      </c>
      <c r="N44" s="200">
        <v>0</v>
      </c>
      <c r="O44" s="200">
        <v>0</v>
      </c>
      <c r="P44" s="200">
        <v>0</v>
      </c>
      <c r="Q44" s="200">
        <v>0</v>
      </c>
      <c r="R44" s="200">
        <v>0</v>
      </c>
      <c r="S44" s="200">
        <v>0</v>
      </c>
      <c r="T44" s="200">
        <v>0</v>
      </c>
      <c r="U44" s="200">
        <v>0</v>
      </c>
      <c r="V44" s="200">
        <v>0</v>
      </c>
      <c r="W44" s="200">
        <v>0</v>
      </c>
      <c r="X44" s="200">
        <v>0</v>
      </c>
      <c r="Y44" s="200">
        <v>0</v>
      </c>
      <c r="Z44">
        <v>0</v>
      </c>
      <c r="AA44" s="200">
        <v>0</v>
      </c>
      <c r="AB44" s="200">
        <v>0</v>
      </c>
      <c r="AC44" s="200">
        <v>0</v>
      </c>
      <c r="AD44" s="200">
        <v>0</v>
      </c>
      <c r="AE44" s="200">
        <v>0</v>
      </c>
      <c r="AF44" s="200">
        <v>0</v>
      </c>
      <c r="AG44" s="200">
        <v>0</v>
      </c>
      <c r="AH44" s="200">
        <v>0</v>
      </c>
      <c r="AI44" s="200">
        <v>5.84</v>
      </c>
      <c r="AJ44" s="200">
        <v>0</v>
      </c>
      <c r="AK44" s="200">
        <v>0</v>
      </c>
      <c r="AL44" s="200">
        <v>0</v>
      </c>
      <c r="AM44" s="200">
        <v>0</v>
      </c>
      <c r="AN44" s="200">
        <v>0</v>
      </c>
      <c r="AO44">
        <v>0</v>
      </c>
      <c r="AP44" s="200">
        <v>0</v>
      </c>
      <c r="AQ44" s="200">
        <v>0</v>
      </c>
      <c r="AR44" s="200">
        <v>0</v>
      </c>
      <c r="AS44" s="200">
        <v>0</v>
      </c>
      <c r="AT44">
        <v>0</v>
      </c>
      <c r="AU44">
        <v>0</v>
      </c>
      <c r="AV44" s="200">
        <v>0</v>
      </c>
      <c r="AW44" s="200">
        <v>0</v>
      </c>
      <c r="AX44" s="200">
        <v>0</v>
      </c>
      <c r="AY44" s="200">
        <v>0</v>
      </c>
      <c r="AZ44" s="200">
        <v>0</v>
      </c>
      <c r="BA44" s="200">
        <v>0</v>
      </c>
      <c r="BB44" s="200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0">
        <v>0</v>
      </c>
      <c r="C45" s="200">
        <v>0</v>
      </c>
      <c r="D45" s="200">
        <v>0</v>
      </c>
      <c r="E45" s="200">
        <v>0</v>
      </c>
      <c r="F45" s="200">
        <v>0</v>
      </c>
      <c r="G45" s="200">
        <v>0</v>
      </c>
      <c r="H45" s="200">
        <v>0</v>
      </c>
      <c r="I45" s="200">
        <v>0</v>
      </c>
      <c r="J45" s="200">
        <v>0</v>
      </c>
      <c r="K45" s="200">
        <v>0</v>
      </c>
      <c r="L45" s="200">
        <v>0</v>
      </c>
      <c r="M45" s="200">
        <v>0</v>
      </c>
      <c r="N45" s="200">
        <v>0</v>
      </c>
      <c r="O45" s="200">
        <v>0</v>
      </c>
      <c r="P45" s="200">
        <v>0</v>
      </c>
      <c r="Q45" s="200">
        <v>0</v>
      </c>
      <c r="R45" s="200">
        <v>0</v>
      </c>
      <c r="S45" s="200">
        <v>0</v>
      </c>
      <c r="T45" s="200">
        <v>0</v>
      </c>
      <c r="U45" s="200">
        <v>0</v>
      </c>
      <c r="V45" s="200">
        <v>0</v>
      </c>
      <c r="W45" s="200">
        <v>0</v>
      </c>
      <c r="X45" s="200">
        <v>0</v>
      </c>
      <c r="Y45" s="200">
        <v>0</v>
      </c>
      <c r="Z45">
        <v>0</v>
      </c>
      <c r="AA45" s="200">
        <v>0</v>
      </c>
      <c r="AB45" s="200">
        <v>0</v>
      </c>
      <c r="AC45" s="200">
        <v>0</v>
      </c>
      <c r="AD45" s="200">
        <v>0</v>
      </c>
      <c r="AE45" s="200">
        <v>0</v>
      </c>
      <c r="AF45" s="200">
        <v>0</v>
      </c>
      <c r="AG45" s="200">
        <v>0</v>
      </c>
      <c r="AH45" s="200">
        <v>0</v>
      </c>
      <c r="AI45" s="200">
        <v>5.84</v>
      </c>
      <c r="AJ45" s="200">
        <v>0</v>
      </c>
      <c r="AK45" s="200">
        <v>0</v>
      </c>
      <c r="AL45" s="200">
        <v>0</v>
      </c>
      <c r="AM45" s="200">
        <v>0</v>
      </c>
      <c r="AN45" s="200">
        <v>0</v>
      </c>
      <c r="AO45">
        <v>0</v>
      </c>
      <c r="AP45" s="200">
        <v>0</v>
      </c>
      <c r="AQ45" s="200">
        <v>0</v>
      </c>
      <c r="AR45" s="200">
        <v>0</v>
      </c>
      <c r="AS45" s="200">
        <v>0</v>
      </c>
      <c r="AT45">
        <v>0</v>
      </c>
      <c r="AU45">
        <v>0</v>
      </c>
      <c r="AV45" s="200">
        <v>0</v>
      </c>
      <c r="AW45" s="200">
        <v>0</v>
      </c>
      <c r="AX45" s="200">
        <v>0</v>
      </c>
      <c r="AY45" s="200">
        <v>0</v>
      </c>
      <c r="AZ45" s="200">
        <v>0</v>
      </c>
      <c r="BA45" s="200">
        <v>0</v>
      </c>
      <c r="BB45" s="200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0">
        <v>0</v>
      </c>
      <c r="C46" s="200">
        <v>0</v>
      </c>
      <c r="D46" s="200">
        <v>0</v>
      </c>
      <c r="E46" s="200">
        <v>0</v>
      </c>
      <c r="F46" s="200">
        <v>0</v>
      </c>
      <c r="G46" s="200">
        <v>0</v>
      </c>
      <c r="H46" s="200">
        <v>0</v>
      </c>
      <c r="I46" s="200">
        <v>0</v>
      </c>
      <c r="J46" s="200">
        <v>0</v>
      </c>
      <c r="K46" s="200">
        <v>0</v>
      </c>
      <c r="L46" s="200">
        <v>0</v>
      </c>
      <c r="M46" s="200">
        <v>0</v>
      </c>
      <c r="N46" s="200">
        <v>0</v>
      </c>
      <c r="O46" s="200">
        <v>0</v>
      </c>
      <c r="P46" s="200">
        <v>0</v>
      </c>
      <c r="Q46" s="200">
        <v>0</v>
      </c>
      <c r="R46" s="200">
        <v>0</v>
      </c>
      <c r="S46" s="200">
        <v>0</v>
      </c>
      <c r="T46" s="200">
        <v>0</v>
      </c>
      <c r="U46" s="200">
        <v>0</v>
      </c>
      <c r="V46" s="200">
        <v>0</v>
      </c>
      <c r="W46" s="200">
        <v>0</v>
      </c>
      <c r="X46" s="200">
        <v>0</v>
      </c>
      <c r="Y46" s="200">
        <v>0</v>
      </c>
      <c r="Z46">
        <v>0</v>
      </c>
      <c r="AA46" s="200">
        <v>0</v>
      </c>
      <c r="AB46" s="200">
        <v>0</v>
      </c>
      <c r="AC46" s="200">
        <v>0</v>
      </c>
      <c r="AD46" s="200">
        <v>0</v>
      </c>
      <c r="AE46" s="200">
        <v>0</v>
      </c>
      <c r="AF46" s="200">
        <v>0</v>
      </c>
      <c r="AG46" s="200">
        <v>0</v>
      </c>
      <c r="AH46" s="200">
        <v>0</v>
      </c>
      <c r="AI46" s="200">
        <v>5.84</v>
      </c>
      <c r="AJ46" s="200">
        <v>0</v>
      </c>
      <c r="AK46" s="200">
        <v>0</v>
      </c>
      <c r="AL46" s="200">
        <v>0</v>
      </c>
      <c r="AM46" s="200">
        <v>0</v>
      </c>
      <c r="AN46" s="200">
        <v>0</v>
      </c>
      <c r="AO46">
        <v>0</v>
      </c>
      <c r="AP46" s="200">
        <v>0</v>
      </c>
      <c r="AQ46" s="200">
        <v>0</v>
      </c>
      <c r="AR46" s="200">
        <v>0</v>
      </c>
      <c r="AS46" s="200">
        <v>0</v>
      </c>
      <c r="AT46">
        <v>0</v>
      </c>
      <c r="AU46">
        <v>0</v>
      </c>
      <c r="AV46" s="200">
        <v>0</v>
      </c>
      <c r="AW46" s="200">
        <v>0</v>
      </c>
      <c r="AX46" s="200">
        <v>0</v>
      </c>
      <c r="AY46" s="200">
        <v>0</v>
      </c>
      <c r="AZ46" s="200">
        <v>0</v>
      </c>
      <c r="BA46" s="200">
        <v>0</v>
      </c>
      <c r="BB46" s="200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0">
        <v>0</v>
      </c>
      <c r="C47" s="200">
        <v>0</v>
      </c>
      <c r="D47" s="200">
        <v>0</v>
      </c>
      <c r="E47" s="200">
        <v>0</v>
      </c>
      <c r="F47" s="200">
        <v>0</v>
      </c>
      <c r="G47" s="200">
        <v>0</v>
      </c>
      <c r="H47" s="200">
        <v>0</v>
      </c>
      <c r="I47" s="200">
        <v>0</v>
      </c>
      <c r="J47" s="200">
        <v>0</v>
      </c>
      <c r="K47" s="200">
        <v>0</v>
      </c>
      <c r="L47" s="200">
        <v>0</v>
      </c>
      <c r="M47" s="200">
        <v>0</v>
      </c>
      <c r="N47" s="200">
        <v>0</v>
      </c>
      <c r="O47" s="200">
        <v>0</v>
      </c>
      <c r="P47" s="200">
        <v>0</v>
      </c>
      <c r="Q47" s="200">
        <v>0</v>
      </c>
      <c r="R47" s="200">
        <v>0</v>
      </c>
      <c r="S47" s="200">
        <v>0</v>
      </c>
      <c r="T47" s="200">
        <v>0</v>
      </c>
      <c r="U47" s="200">
        <v>0</v>
      </c>
      <c r="V47" s="200">
        <v>0</v>
      </c>
      <c r="W47" s="200">
        <v>0</v>
      </c>
      <c r="X47" s="200">
        <v>0</v>
      </c>
      <c r="Y47" s="200">
        <v>0</v>
      </c>
      <c r="Z47">
        <v>0</v>
      </c>
      <c r="AA47" s="200">
        <v>0</v>
      </c>
      <c r="AB47" s="200">
        <v>0</v>
      </c>
      <c r="AC47" s="200">
        <v>0</v>
      </c>
      <c r="AD47" s="200">
        <v>0</v>
      </c>
      <c r="AE47" s="200">
        <v>0</v>
      </c>
      <c r="AF47" s="200">
        <v>0</v>
      </c>
      <c r="AG47" s="200">
        <v>0</v>
      </c>
      <c r="AH47" s="200">
        <v>0</v>
      </c>
      <c r="AI47" s="200">
        <v>5.84</v>
      </c>
      <c r="AJ47" s="200">
        <v>0</v>
      </c>
      <c r="AK47" s="200">
        <v>0</v>
      </c>
      <c r="AL47" s="200">
        <v>0</v>
      </c>
      <c r="AM47" s="200">
        <v>0</v>
      </c>
      <c r="AN47" s="200">
        <v>0</v>
      </c>
      <c r="AO47">
        <v>0</v>
      </c>
      <c r="AP47" s="200">
        <v>0</v>
      </c>
      <c r="AQ47" s="200">
        <v>0</v>
      </c>
      <c r="AR47" s="200">
        <v>0</v>
      </c>
      <c r="AS47" s="200">
        <v>0</v>
      </c>
      <c r="AT47">
        <v>0</v>
      </c>
      <c r="AU47">
        <v>0</v>
      </c>
      <c r="AV47" s="200">
        <v>0</v>
      </c>
      <c r="AW47" s="200">
        <v>0</v>
      </c>
      <c r="AX47" s="200">
        <v>0</v>
      </c>
      <c r="AY47" s="200">
        <v>0</v>
      </c>
      <c r="AZ47" s="200">
        <v>0</v>
      </c>
      <c r="BA47" s="200">
        <v>0</v>
      </c>
      <c r="BB47" s="200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0">
        <v>0</v>
      </c>
      <c r="C48" s="200">
        <v>0</v>
      </c>
      <c r="D48" s="200">
        <v>0</v>
      </c>
      <c r="E48" s="200">
        <v>0</v>
      </c>
      <c r="F48" s="200">
        <v>0</v>
      </c>
      <c r="G48" s="200">
        <v>0</v>
      </c>
      <c r="H48" s="200">
        <v>0</v>
      </c>
      <c r="I48" s="200">
        <v>0</v>
      </c>
      <c r="J48" s="200">
        <v>0</v>
      </c>
      <c r="K48" s="200">
        <v>0</v>
      </c>
      <c r="L48" s="200">
        <v>0</v>
      </c>
      <c r="M48" s="200">
        <v>0</v>
      </c>
      <c r="N48" s="200">
        <v>0</v>
      </c>
      <c r="O48" s="200">
        <v>0</v>
      </c>
      <c r="P48" s="200">
        <v>0</v>
      </c>
      <c r="Q48" s="200">
        <v>0</v>
      </c>
      <c r="R48" s="200">
        <v>0</v>
      </c>
      <c r="S48" s="200">
        <v>0</v>
      </c>
      <c r="T48" s="200">
        <v>0</v>
      </c>
      <c r="U48" s="200">
        <v>0</v>
      </c>
      <c r="V48" s="200">
        <v>0</v>
      </c>
      <c r="W48" s="200">
        <v>0</v>
      </c>
      <c r="X48" s="200">
        <v>0</v>
      </c>
      <c r="Y48" s="200">
        <v>0</v>
      </c>
      <c r="Z48">
        <v>0</v>
      </c>
      <c r="AA48" s="200">
        <v>0</v>
      </c>
      <c r="AB48" s="200">
        <v>0</v>
      </c>
      <c r="AC48" s="200">
        <v>0</v>
      </c>
      <c r="AD48" s="200">
        <v>0</v>
      </c>
      <c r="AE48" s="200">
        <v>0</v>
      </c>
      <c r="AF48" s="200">
        <v>0</v>
      </c>
      <c r="AG48" s="200">
        <v>0</v>
      </c>
      <c r="AH48" s="200">
        <v>0</v>
      </c>
      <c r="AI48" s="200">
        <v>5.84</v>
      </c>
      <c r="AJ48" s="200">
        <v>0</v>
      </c>
      <c r="AK48" s="200">
        <v>0</v>
      </c>
      <c r="AL48" s="200">
        <v>0</v>
      </c>
      <c r="AM48" s="200">
        <v>0</v>
      </c>
      <c r="AN48" s="200">
        <v>0</v>
      </c>
      <c r="AO48">
        <v>0</v>
      </c>
      <c r="AP48" s="200">
        <v>0</v>
      </c>
      <c r="AQ48" s="200">
        <v>0</v>
      </c>
      <c r="AR48" s="200">
        <v>0</v>
      </c>
      <c r="AS48" s="200">
        <v>0</v>
      </c>
      <c r="AT48">
        <v>0</v>
      </c>
      <c r="AU48">
        <v>0</v>
      </c>
      <c r="AV48" s="200">
        <v>0</v>
      </c>
      <c r="AW48" s="200">
        <v>0</v>
      </c>
      <c r="AX48" s="200">
        <v>0</v>
      </c>
      <c r="AY48" s="200">
        <v>0</v>
      </c>
      <c r="AZ48" s="200">
        <v>0</v>
      </c>
      <c r="BA48" s="200">
        <v>0</v>
      </c>
      <c r="BB48" s="200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0">
        <v>0</v>
      </c>
      <c r="C49" s="200">
        <v>0</v>
      </c>
      <c r="D49" s="200">
        <v>0</v>
      </c>
      <c r="E49" s="200">
        <v>0</v>
      </c>
      <c r="F49" s="200">
        <v>0</v>
      </c>
      <c r="G49" s="200">
        <v>0</v>
      </c>
      <c r="H49" s="200">
        <v>0</v>
      </c>
      <c r="I49" s="200">
        <v>0</v>
      </c>
      <c r="J49" s="200">
        <v>0</v>
      </c>
      <c r="K49" s="200">
        <v>0</v>
      </c>
      <c r="L49" s="200">
        <v>0</v>
      </c>
      <c r="M49" s="200">
        <v>0</v>
      </c>
      <c r="N49" s="200">
        <v>0</v>
      </c>
      <c r="O49" s="200">
        <v>0</v>
      </c>
      <c r="P49" s="200">
        <v>0</v>
      </c>
      <c r="Q49" s="200">
        <v>0</v>
      </c>
      <c r="R49" s="200">
        <v>0</v>
      </c>
      <c r="S49" s="200">
        <v>0</v>
      </c>
      <c r="T49" s="200">
        <v>0</v>
      </c>
      <c r="U49" s="200">
        <v>0</v>
      </c>
      <c r="V49" s="200">
        <v>0</v>
      </c>
      <c r="W49" s="200">
        <v>0</v>
      </c>
      <c r="X49" s="200">
        <v>0</v>
      </c>
      <c r="Y49" s="200">
        <v>0</v>
      </c>
      <c r="Z49">
        <v>0</v>
      </c>
      <c r="AA49" s="200">
        <v>0</v>
      </c>
      <c r="AB49" s="200">
        <v>0</v>
      </c>
      <c r="AC49" s="200">
        <v>0</v>
      </c>
      <c r="AD49" s="200">
        <v>0</v>
      </c>
      <c r="AE49" s="200">
        <v>0</v>
      </c>
      <c r="AF49" s="200">
        <v>0</v>
      </c>
      <c r="AG49" s="200">
        <v>0</v>
      </c>
      <c r="AH49" s="200">
        <v>0</v>
      </c>
      <c r="AI49" s="200">
        <v>5.84</v>
      </c>
      <c r="AJ49" s="200">
        <v>0</v>
      </c>
      <c r="AK49" s="200">
        <v>0</v>
      </c>
      <c r="AL49" s="200">
        <v>0</v>
      </c>
      <c r="AM49" s="200">
        <v>0</v>
      </c>
      <c r="AN49" s="200">
        <v>0</v>
      </c>
      <c r="AO49">
        <v>0</v>
      </c>
      <c r="AP49" s="200">
        <v>0</v>
      </c>
      <c r="AQ49" s="200">
        <v>0</v>
      </c>
      <c r="AR49" s="200">
        <v>0</v>
      </c>
      <c r="AS49" s="200">
        <v>0</v>
      </c>
      <c r="AT49">
        <v>0</v>
      </c>
      <c r="AU49">
        <v>0</v>
      </c>
      <c r="AV49" s="200">
        <v>0</v>
      </c>
      <c r="AW49" s="200">
        <v>0</v>
      </c>
      <c r="AX49" s="200">
        <v>0</v>
      </c>
      <c r="AY49" s="200">
        <v>0</v>
      </c>
      <c r="AZ49" s="200">
        <v>0</v>
      </c>
      <c r="BA49" s="200">
        <v>0</v>
      </c>
      <c r="BB49" s="200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0">
        <v>0</v>
      </c>
      <c r="C50" s="200">
        <v>0</v>
      </c>
      <c r="D50" s="200">
        <v>0</v>
      </c>
      <c r="E50" s="200">
        <v>0</v>
      </c>
      <c r="F50" s="200">
        <v>0</v>
      </c>
      <c r="G50" s="200">
        <v>0</v>
      </c>
      <c r="H50" s="200">
        <v>0</v>
      </c>
      <c r="I50" s="200">
        <v>0</v>
      </c>
      <c r="J50" s="200">
        <v>0</v>
      </c>
      <c r="K50" s="200">
        <v>0</v>
      </c>
      <c r="L50" s="200">
        <v>0</v>
      </c>
      <c r="M50" s="200">
        <v>0</v>
      </c>
      <c r="N50" s="200">
        <v>0</v>
      </c>
      <c r="O50" s="200">
        <v>0</v>
      </c>
      <c r="P50" s="200">
        <v>0</v>
      </c>
      <c r="Q50" s="200">
        <v>0</v>
      </c>
      <c r="R50" s="200">
        <v>0</v>
      </c>
      <c r="S50" s="200">
        <v>0</v>
      </c>
      <c r="T50" s="200">
        <v>0</v>
      </c>
      <c r="U50" s="200">
        <v>0</v>
      </c>
      <c r="V50" s="200">
        <v>0</v>
      </c>
      <c r="W50" s="200">
        <v>0</v>
      </c>
      <c r="X50" s="200">
        <v>0</v>
      </c>
      <c r="Y50" s="200">
        <v>0</v>
      </c>
      <c r="Z50">
        <v>0</v>
      </c>
      <c r="AA50" s="200">
        <v>0</v>
      </c>
      <c r="AB50" s="200">
        <v>0</v>
      </c>
      <c r="AC50" s="200">
        <v>0</v>
      </c>
      <c r="AD50" s="200">
        <v>0</v>
      </c>
      <c r="AE50" s="200">
        <v>0</v>
      </c>
      <c r="AF50" s="200">
        <v>0</v>
      </c>
      <c r="AG50" s="200">
        <v>0</v>
      </c>
      <c r="AH50" s="200">
        <v>0</v>
      </c>
      <c r="AI50" s="200">
        <v>5.84</v>
      </c>
      <c r="AJ50" s="200">
        <v>0</v>
      </c>
      <c r="AK50" s="200">
        <v>0</v>
      </c>
      <c r="AL50" s="200">
        <v>0</v>
      </c>
      <c r="AM50" s="200">
        <v>0</v>
      </c>
      <c r="AN50" s="200">
        <v>0</v>
      </c>
      <c r="AO50">
        <v>0</v>
      </c>
      <c r="AP50" s="200">
        <v>0</v>
      </c>
      <c r="AQ50" s="200">
        <v>0</v>
      </c>
      <c r="AR50" s="200">
        <v>0</v>
      </c>
      <c r="AS50" s="200">
        <v>0</v>
      </c>
      <c r="AT50">
        <v>0</v>
      </c>
      <c r="AU50">
        <v>0</v>
      </c>
      <c r="AV50" s="200">
        <v>0</v>
      </c>
      <c r="AW50" s="200">
        <v>0</v>
      </c>
      <c r="AX50" s="200">
        <v>0</v>
      </c>
      <c r="AY50" s="200">
        <v>0</v>
      </c>
      <c r="AZ50" s="200">
        <v>0</v>
      </c>
      <c r="BA50" s="200">
        <v>0</v>
      </c>
      <c r="BB50" s="20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0">
        <v>0</v>
      </c>
      <c r="C51" s="200">
        <v>0</v>
      </c>
      <c r="D51" s="200">
        <v>0</v>
      </c>
      <c r="E51" s="200">
        <v>0</v>
      </c>
      <c r="F51" s="200">
        <v>0</v>
      </c>
      <c r="G51" s="200">
        <v>0</v>
      </c>
      <c r="H51" s="200">
        <v>0</v>
      </c>
      <c r="I51" s="200">
        <v>0</v>
      </c>
      <c r="J51" s="200">
        <v>0</v>
      </c>
      <c r="K51" s="200">
        <v>0</v>
      </c>
      <c r="L51" s="200">
        <v>0</v>
      </c>
      <c r="M51" s="200">
        <v>0</v>
      </c>
      <c r="N51" s="200">
        <v>0</v>
      </c>
      <c r="O51" s="200">
        <v>0</v>
      </c>
      <c r="P51" s="200">
        <v>0</v>
      </c>
      <c r="Q51" s="200">
        <v>0</v>
      </c>
      <c r="R51" s="200">
        <v>0</v>
      </c>
      <c r="S51" s="200">
        <v>0</v>
      </c>
      <c r="T51" s="200">
        <v>0</v>
      </c>
      <c r="U51" s="200">
        <v>0</v>
      </c>
      <c r="V51" s="200">
        <v>0</v>
      </c>
      <c r="W51" s="200">
        <v>0</v>
      </c>
      <c r="X51" s="200">
        <v>0</v>
      </c>
      <c r="Y51" s="200">
        <v>0</v>
      </c>
      <c r="Z51">
        <v>0</v>
      </c>
      <c r="AA51" s="200">
        <v>0</v>
      </c>
      <c r="AB51" s="200">
        <v>0</v>
      </c>
      <c r="AC51" s="200">
        <v>0</v>
      </c>
      <c r="AD51" s="200">
        <v>0</v>
      </c>
      <c r="AE51" s="200">
        <v>0</v>
      </c>
      <c r="AF51" s="200">
        <v>0</v>
      </c>
      <c r="AG51" s="200">
        <v>0</v>
      </c>
      <c r="AH51" s="200">
        <v>0</v>
      </c>
      <c r="AI51" s="200">
        <v>5.84</v>
      </c>
      <c r="AJ51" s="200">
        <v>0</v>
      </c>
      <c r="AK51" s="200">
        <v>0</v>
      </c>
      <c r="AL51" s="200">
        <v>0</v>
      </c>
      <c r="AM51" s="200">
        <v>0</v>
      </c>
      <c r="AN51" s="200">
        <v>0</v>
      </c>
      <c r="AO51">
        <v>0</v>
      </c>
      <c r="AP51" s="200">
        <v>0</v>
      </c>
      <c r="AQ51" s="200">
        <v>0</v>
      </c>
      <c r="AR51" s="200">
        <v>0</v>
      </c>
      <c r="AS51" s="200">
        <v>0</v>
      </c>
      <c r="AT51">
        <v>0</v>
      </c>
      <c r="AU51">
        <v>0</v>
      </c>
      <c r="AV51" s="200">
        <v>0</v>
      </c>
      <c r="AW51" s="200">
        <v>0</v>
      </c>
      <c r="AX51" s="200">
        <v>0</v>
      </c>
      <c r="AY51" s="200">
        <v>0</v>
      </c>
      <c r="AZ51" s="200">
        <v>0</v>
      </c>
      <c r="BA51" s="200">
        <v>0</v>
      </c>
      <c r="BB51" s="200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0">
        <v>0</v>
      </c>
      <c r="C52" s="200">
        <v>0</v>
      </c>
      <c r="D52" s="200">
        <v>0</v>
      </c>
      <c r="E52" s="200">
        <v>0</v>
      </c>
      <c r="F52" s="200">
        <v>0</v>
      </c>
      <c r="G52" s="200">
        <v>0</v>
      </c>
      <c r="H52" s="200">
        <v>0</v>
      </c>
      <c r="I52" s="200">
        <v>0</v>
      </c>
      <c r="J52" s="200">
        <v>0</v>
      </c>
      <c r="K52" s="200">
        <v>0</v>
      </c>
      <c r="L52" s="200">
        <v>0</v>
      </c>
      <c r="M52" s="200">
        <v>0</v>
      </c>
      <c r="N52" s="200">
        <v>0</v>
      </c>
      <c r="O52" s="200">
        <v>0</v>
      </c>
      <c r="P52" s="200">
        <v>0</v>
      </c>
      <c r="Q52" s="200">
        <v>0</v>
      </c>
      <c r="R52" s="200">
        <v>0</v>
      </c>
      <c r="S52" s="200">
        <v>0</v>
      </c>
      <c r="T52" s="200">
        <v>0</v>
      </c>
      <c r="U52" s="200">
        <v>0</v>
      </c>
      <c r="V52" s="200">
        <v>0</v>
      </c>
      <c r="W52" s="200">
        <v>0</v>
      </c>
      <c r="X52" s="200">
        <v>0</v>
      </c>
      <c r="Y52" s="200">
        <v>0</v>
      </c>
      <c r="Z52">
        <v>0</v>
      </c>
      <c r="AA52" s="200">
        <v>0</v>
      </c>
      <c r="AB52" s="200">
        <v>0</v>
      </c>
      <c r="AC52" s="200">
        <v>0</v>
      </c>
      <c r="AD52" s="200">
        <v>0</v>
      </c>
      <c r="AE52" s="200">
        <v>0</v>
      </c>
      <c r="AF52" s="200">
        <v>0</v>
      </c>
      <c r="AG52" s="200">
        <v>0</v>
      </c>
      <c r="AH52" s="200">
        <v>0</v>
      </c>
      <c r="AI52" s="200">
        <v>5.84</v>
      </c>
      <c r="AJ52" s="200">
        <v>0</v>
      </c>
      <c r="AK52" s="200">
        <v>0</v>
      </c>
      <c r="AL52" s="200">
        <v>0</v>
      </c>
      <c r="AM52" s="200">
        <v>0</v>
      </c>
      <c r="AN52" s="200">
        <v>0</v>
      </c>
      <c r="AO52">
        <v>0</v>
      </c>
      <c r="AP52" s="200">
        <v>0</v>
      </c>
      <c r="AQ52" s="200">
        <v>0</v>
      </c>
      <c r="AR52" s="200">
        <v>0</v>
      </c>
      <c r="AS52" s="200">
        <v>0</v>
      </c>
      <c r="AT52">
        <v>0</v>
      </c>
      <c r="AU52">
        <v>0</v>
      </c>
      <c r="AV52" s="200">
        <v>0</v>
      </c>
      <c r="AW52" s="200">
        <v>0</v>
      </c>
      <c r="AX52" s="200">
        <v>0</v>
      </c>
      <c r="AY52" s="200">
        <v>0</v>
      </c>
      <c r="AZ52" s="200">
        <v>0</v>
      </c>
      <c r="BA52" s="200">
        <v>0</v>
      </c>
      <c r="BB52" s="200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0">
        <v>0</v>
      </c>
      <c r="C53" s="200">
        <v>0</v>
      </c>
      <c r="D53" s="200">
        <v>0</v>
      </c>
      <c r="E53" s="200">
        <v>0</v>
      </c>
      <c r="F53" s="200">
        <v>0</v>
      </c>
      <c r="G53" s="200">
        <v>0</v>
      </c>
      <c r="H53" s="200">
        <v>0</v>
      </c>
      <c r="I53" s="200">
        <v>0</v>
      </c>
      <c r="J53" s="200">
        <v>0</v>
      </c>
      <c r="K53" s="200">
        <v>0</v>
      </c>
      <c r="L53" s="200">
        <v>0</v>
      </c>
      <c r="M53" s="200">
        <v>0</v>
      </c>
      <c r="N53" s="200">
        <v>0</v>
      </c>
      <c r="O53" s="200">
        <v>0</v>
      </c>
      <c r="P53" s="200">
        <v>0</v>
      </c>
      <c r="Q53" s="200">
        <v>0</v>
      </c>
      <c r="R53" s="200">
        <v>0</v>
      </c>
      <c r="S53" s="200">
        <v>0</v>
      </c>
      <c r="T53" s="200">
        <v>0</v>
      </c>
      <c r="U53" s="200">
        <v>0</v>
      </c>
      <c r="V53" s="200">
        <v>0</v>
      </c>
      <c r="W53" s="200">
        <v>0</v>
      </c>
      <c r="X53" s="200">
        <v>0</v>
      </c>
      <c r="Y53" s="200">
        <v>0</v>
      </c>
      <c r="Z53">
        <v>0</v>
      </c>
      <c r="AA53" s="200">
        <v>0</v>
      </c>
      <c r="AB53" s="200">
        <v>0</v>
      </c>
      <c r="AC53" s="200">
        <v>0</v>
      </c>
      <c r="AD53" s="200">
        <v>0</v>
      </c>
      <c r="AE53" s="200">
        <v>0</v>
      </c>
      <c r="AF53" s="200">
        <v>0</v>
      </c>
      <c r="AG53" s="200">
        <v>0</v>
      </c>
      <c r="AH53" s="200">
        <v>0</v>
      </c>
      <c r="AI53" s="200">
        <v>5.84</v>
      </c>
      <c r="AJ53" s="200">
        <v>0</v>
      </c>
      <c r="AK53" s="200">
        <v>0</v>
      </c>
      <c r="AL53" s="200">
        <v>0</v>
      </c>
      <c r="AM53" s="200">
        <v>0</v>
      </c>
      <c r="AN53" s="200">
        <v>0</v>
      </c>
      <c r="AO53">
        <v>0</v>
      </c>
      <c r="AP53" s="200">
        <v>0</v>
      </c>
      <c r="AQ53" s="200">
        <v>0</v>
      </c>
      <c r="AR53" s="200">
        <v>0</v>
      </c>
      <c r="AS53" s="200">
        <v>0</v>
      </c>
      <c r="AT53">
        <v>0</v>
      </c>
      <c r="AU53">
        <v>0</v>
      </c>
      <c r="AV53" s="200">
        <v>0</v>
      </c>
      <c r="AW53" s="200">
        <v>0</v>
      </c>
      <c r="AX53" s="200">
        <v>0</v>
      </c>
      <c r="AY53" s="200">
        <v>0</v>
      </c>
      <c r="AZ53" s="200">
        <v>0</v>
      </c>
      <c r="BA53" s="200">
        <v>0</v>
      </c>
      <c r="BB53" s="200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0">
        <v>0</v>
      </c>
      <c r="C54" s="200">
        <v>0</v>
      </c>
      <c r="D54" s="200">
        <v>0</v>
      </c>
      <c r="E54" s="200">
        <v>0</v>
      </c>
      <c r="F54" s="200">
        <v>0</v>
      </c>
      <c r="G54" s="200">
        <v>0</v>
      </c>
      <c r="H54" s="200">
        <v>0</v>
      </c>
      <c r="I54" s="200">
        <v>0</v>
      </c>
      <c r="J54" s="200">
        <v>0</v>
      </c>
      <c r="K54" s="200">
        <v>0</v>
      </c>
      <c r="L54" s="200">
        <v>0</v>
      </c>
      <c r="M54" s="200">
        <v>0</v>
      </c>
      <c r="N54" s="200">
        <v>0</v>
      </c>
      <c r="O54" s="200">
        <v>0</v>
      </c>
      <c r="P54" s="200">
        <v>0</v>
      </c>
      <c r="Q54" s="200">
        <v>0</v>
      </c>
      <c r="R54" s="200">
        <v>0</v>
      </c>
      <c r="S54" s="200">
        <v>0</v>
      </c>
      <c r="T54" s="200">
        <v>0</v>
      </c>
      <c r="U54" s="200">
        <v>0</v>
      </c>
      <c r="V54" s="200">
        <v>0</v>
      </c>
      <c r="W54" s="200">
        <v>0</v>
      </c>
      <c r="X54" s="200">
        <v>0</v>
      </c>
      <c r="Y54" s="200">
        <v>0</v>
      </c>
      <c r="Z54">
        <v>0</v>
      </c>
      <c r="AA54" s="200">
        <v>0</v>
      </c>
      <c r="AB54" s="200">
        <v>0</v>
      </c>
      <c r="AC54" s="200">
        <v>0</v>
      </c>
      <c r="AD54" s="200">
        <v>0</v>
      </c>
      <c r="AE54" s="200">
        <v>0</v>
      </c>
      <c r="AF54" s="200">
        <v>0</v>
      </c>
      <c r="AG54" s="200">
        <v>0</v>
      </c>
      <c r="AH54" s="200">
        <v>0</v>
      </c>
      <c r="AI54" s="200">
        <v>5.84</v>
      </c>
      <c r="AJ54" s="200">
        <v>0</v>
      </c>
      <c r="AK54" s="200">
        <v>0</v>
      </c>
      <c r="AL54" s="200">
        <v>0</v>
      </c>
      <c r="AM54" s="200">
        <v>0</v>
      </c>
      <c r="AN54" s="200">
        <v>0</v>
      </c>
      <c r="AO54">
        <v>0</v>
      </c>
      <c r="AP54" s="200">
        <v>0</v>
      </c>
      <c r="AQ54" s="200">
        <v>0</v>
      </c>
      <c r="AR54" s="200">
        <v>0</v>
      </c>
      <c r="AS54" s="200">
        <v>0</v>
      </c>
      <c r="AT54">
        <v>0</v>
      </c>
      <c r="AU54">
        <v>0</v>
      </c>
      <c r="AV54" s="200">
        <v>0</v>
      </c>
      <c r="AW54" s="200">
        <v>0</v>
      </c>
      <c r="AX54" s="200">
        <v>0</v>
      </c>
      <c r="AY54" s="200">
        <v>0</v>
      </c>
      <c r="AZ54" s="200">
        <v>0</v>
      </c>
      <c r="BA54" s="200">
        <v>0</v>
      </c>
      <c r="BB54" s="200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0">
        <v>0</v>
      </c>
      <c r="C55" s="200">
        <v>0</v>
      </c>
      <c r="D55" s="200">
        <v>0</v>
      </c>
      <c r="E55" s="200">
        <v>0</v>
      </c>
      <c r="F55" s="200">
        <v>0</v>
      </c>
      <c r="G55" s="200">
        <v>0</v>
      </c>
      <c r="H55" s="200">
        <v>0</v>
      </c>
      <c r="I55" s="200">
        <v>0</v>
      </c>
      <c r="J55" s="200">
        <v>0</v>
      </c>
      <c r="K55" s="200">
        <v>0</v>
      </c>
      <c r="L55" s="200">
        <v>0</v>
      </c>
      <c r="M55" s="200">
        <v>0</v>
      </c>
      <c r="N55" s="200">
        <v>0</v>
      </c>
      <c r="O55" s="200">
        <v>0</v>
      </c>
      <c r="P55" s="200">
        <v>0</v>
      </c>
      <c r="Q55" s="200">
        <v>0</v>
      </c>
      <c r="R55" s="200">
        <v>0</v>
      </c>
      <c r="S55" s="200">
        <v>0</v>
      </c>
      <c r="T55" s="200">
        <v>0</v>
      </c>
      <c r="U55" s="200">
        <v>0</v>
      </c>
      <c r="V55" s="200">
        <v>0</v>
      </c>
      <c r="W55" s="200">
        <v>0</v>
      </c>
      <c r="X55" s="200">
        <v>0</v>
      </c>
      <c r="Y55" s="200">
        <v>0</v>
      </c>
      <c r="Z55">
        <v>0</v>
      </c>
      <c r="AA55" s="200">
        <v>0</v>
      </c>
      <c r="AB55" s="200">
        <v>0</v>
      </c>
      <c r="AC55" s="200">
        <v>0</v>
      </c>
      <c r="AD55" s="200">
        <v>0</v>
      </c>
      <c r="AE55" s="200">
        <v>0</v>
      </c>
      <c r="AF55" s="200">
        <v>0</v>
      </c>
      <c r="AG55" s="200">
        <v>0</v>
      </c>
      <c r="AH55" s="200">
        <v>0</v>
      </c>
      <c r="AI55" s="200">
        <v>5.84</v>
      </c>
      <c r="AJ55" s="200">
        <v>0</v>
      </c>
      <c r="AK55" s="200">
        <v>0</v>
      </c>
      <c r="AL55" s="200">
        <v>0</v>
      </c>
      <c r="AM55" s="200">
        <v>0</v>
      </c>
      <c r="AN55" s="200">
        <v>0</v>
      </c>
      <c r="AO55">
        <v>0</v>
      </c>
      <c r="AP55" s="200">
        <v>0</v>
      </c>
      <c r="AQ55" s="200">
        <v>0</v>
      </c>
      <c r="AR55" s="200">
        <v>0</v>
      </c>
      <c r="AS55" s="200">
        <v>0</v>
      </c>
      <c r="AT55">
        <v>0</v>
      </c>
      <c r="AU55">
        <v>0</v>
      </c>
      <c r="AV55" s="200">
        <v>0</v>
      </c>
      <c r="AW55" s="200">
        <v>0</v>
      </c>
      <c r="AX55" s="200">
        <v>0</v>
      </c>
      <c r="AY55" s="200">
        <v>0</v>
      </c>
      <c r="AZ55" s="200">
        <v>0</v>
      </c>
      <c r="BA55" s="200">
        <v>0</v>
      </c>
      <c r="BB55" s="200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0">
        <v>0</v>
      </c>
      <c r="C56" s="200">
        <v>0</v>
      </c>
      <c r="D56" s="200">
        <v>0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0</v>
      </c>
      <c r="L56" s="200">
        <v>0</v>
      </c>
      <c r="M56" s="200">
        <v>0</v>
      </c>
      <c r="N56" s="200">
        <v>0</v>
      </c>
      <c r="O56" s="200">
        <v>0</v>
      </c>
      <c r="P56" s="200">
        <v>0</v>
      </c>
      <c r="Q56" s="200">
        <v>0</v>
      </c>
      <c r="R56" s="200">
        <v>0</v>
      </c>
      <c r="S56" s="200">
        <v>0</v>
      </c>
      <c r="T56" s="200">
        <v>0</v>
      </c>
      <c r="U56" s="200">
        <v>0</v>
      </c>
      <c r="V56" s="200">
        <v>0</v>
      </c>
      <c r="W56" s="200">
        <v>0</v>
      </c>
      <c r="X56" s="200">
        <v>0</v>
      </c>
      <c r="Y56" s="200">
        <v>0</v>
      </c>
      <c r="Z56">
        <v>0</v>
      </c>
      <c r="AA56" s="200">
        <v>0</v>
      </c>
      <c r="AB56" s="200">
        <v>0</v>
      </c>
      <c r="AC56" s="200">
        <v>0</v>
      </c>
      <c r="AD56" s="200">
        <v>0</v>
      </c>
      <c r="AE56" s="200">
        <v>0</v>
      </c>
      <c r="AF56" s="200">
        <v>0</v>
      </c>
      <c r="AG56" s="200">
        <v>0</v>
      </c>
      <c r="AH56" s="200">
        <v>0</v>
      </c>
      <c r="AI56" s="200">
        <v>5.84</v>
      </c>
      <c r="AJ56" s="200">
        <v>0</v>
      </c>
      <c r="AK56" s="200">
        <v>0</v>
      </c>
      <c r="AL56" s="200">
        <v>0</v>
      </c>
      <c r="AM56" s="200">
        <v>0.15</v>
      </c>
      <c r="AN56" s="200">
        <v>0</v>
      </c>
      <c r="AO56">
        <v>0</v>
      </c>
      <c r="AP56" s="200">
        <v>0</v>
      </c>
      <c r="AQ56" s="200">
        <v>0</v>
      </c>
      <c r="AR56" s="200">
        <v>0</v>
      </c>
      <c r="AS56" s="200">
        <v>0</v>
      </c>
      <c r="AT56">
        <v>0</v>
      </c>
      <c r="AU56">
        <v>0</v>
      </c>
      <c r="AV56" s="200">
        <v>0</v>
      </c>
      <c r="AW56" s="200">
        <v>0</v>
      </c>
      <c r="AX56" s="200">
        <v>0</v>
      </c>
      <c r="AY56" s="200">
        <v>0</v>
      </c>
      <c r="AZ56" s="200">
        <v>0</v>
      </c>
      <c r="BA56" s="200">
        <v>0</v>
      </c>
      <c r="BB56" s="200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0">
        <v>0</v>
      </c>
      <c r="C57" s="200">
        <v>0</v>
      </c>
      <c r="D57" s="200">
        <v>0</v>
      </c>
      <c r="E57" s="200">
        <v>0</v>
      </c>
      <c r="F57" s="200">
        <v>0</v>
      </c>
      <c r="G57" s="200">
        <v>0</v>
      </c>
      <c r="H57" s="200">
        <v>0</v>
      </c>
      <c r="I57" s="200">
        <v>0</v>
      </c>
      <c r="J57" s="200">
        <v>0</v>
      </c>
      <c r="K57" s="200">
        <v>0</v>
      </c>
      <c r="L57" s="200">
        <v>0</v>
      </c>
      <c r="M57" s="200">
        <v>0</v>
      </c>
      <c r="N57" s="200">
        <v>0</v>
      </c>
      <c r="O57" s="200">
        <v>0</v>
      </c>
      <c r="P57" s="200">
        <v>0</v>
      </c>
      <c r="Q57" s="200">
        <v>0</v>
      </c>
      <c r="R57" s="200">
        <v>0</v>
      </c>
      <c r="S57" s="200">
        <v>0</v>
      </c>
      <c r="T57" s="200">
        <v>0</v>
      </c>
      <c r="U57" s="200">
        <v>0</v>
      </c>
      <c r="V57" s="200">
        <v>0</v>
      </c>
      <c r="W57" s="200">
        <v>0</v>
      </c>
      <c r="X57" s="200">
        <v>0</v>
      </c>
      <c r="Y57" s="200">
        <v>0</v>
      </c>
      <c r="Z57">
        <v>0</v>
      </c>
      <c r="AA57" s="200">
        <v>0</v>
      </c>
      <c r="AB57" s="200">
        <v>0</v>
      </c>
      <c r="AC57" s="200">
        <v>0</v>
      </c>
      <c r="AD57" s="200">
        <v>0</v>
      </c>
      <c r="AE57" s="200">
        <v>0</v>
      </c>
      <c r="AF57" s="200">
        <v>0</v>
      </c>
      <c r="AG57" s="200">
        <v>0</v>
      </c>
      <c r="AH57" s="200">
        <v>0</v>
      </c>
      <c r="AI57" s="200">
        <v>5.84</v>
      </c>
      <c r="AJ57" s="200">
        <v>0</v>
      </c>
      <c r="AK57" s="200">
        <v>0</v>
      </c>
      <c r="AL57" s="200">
        <v>0</v>
      </c>
      <c r="AM57" s="200">
        <v>0.16</v>
      </c>
      <c r="AN57" s="200">
        <v>0</v>
      </c>
      <c r="AO57">
        <v>0</v>
      </c>
      <c r="AP57" s="200">
        <v>0</v>
      </c>
      <c r="AQ57" s="200">
        <v>0</v>
      </c>
      <c r="AR57" s="200">
        <v>0</v>
      </c>
      <c r="AS57" s="200">
        <v>0</v>
      </c>
      <c r="AT57">
        <v>0</v>
      </c>
      <c r="AU57">
        <v>0</v>
      </c>
      <c r="AV57" s="200">
        <v>0</v>
      </c>
      <c r="AW57" s="200">
        <v>0</v>
      </c>
      <c r="AX57" s="200">
        <v>0</v>
      </c>
      <c r="AY57" s="200">
        <v>0</v>
      </c>
      <c r="AZ57" s="200">
        <v>0</v>
      </c>
      <c r="BA57" s="200">
        <v>0</v>
      </c>
      <c r="BB57" s="200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0">
        <v>0</v>
      </c>
      <c r="C58" s="200">
        <v>0</v>
      </c>
      <c r="D58" s="200">
        <v>0</v>
      </c>
      <c r="E58" s="200">
        <v>0</v>
      </c>
      <c r="F58" s="200">
        <v>0</v>
      </c>
      <c r="G58" s="200">
        <v>0</v>
      </c>
      <c r="H58" s="200">
        <v>0</v>
      </c>
      <c r="I58" s="200">
        <v>0</v>
      </c>
      <c r="J58" s="200">
        <v>0</v>
      </c>
      <c r="K58" s="200">
        <v>0</v>
      </c>
      <c r="L58" s="200">
        <v>0</v>
      </c>
      <c r="M58" s="200">
        <v>0</v>
      </c>
      <c r="N58" s="200">
        <v>0</v>
      </c>
      <c r="O58" s="200">
        <v>0</v>
      </c>
      <c r="P58" s="200">
        <v>0</v>
      </c>
      <c r="Q58" s="200">
        <v>0</v>
      </c>
      <c r="R58" s="200">
        <v>0</v>
      </c>
      <c r="S58" s="200">
        <v>0</v>
      </c>
      <c r="T58" s="200">
        <v>0</v>
      </c>
      <c r="U58" s="200">
        <v>0</v>
      </c>
      <c r="V58" s="200">
        <v>0</v>
      </c>
      <c r="W58" s="200">
        <v>0</v>
      </c>
      <c r="X58" s="200">
        <v>0</v>
      </c>
      <c r="Y58" s="200">
        <v>0</v>
      </c>
      <c r="Z58">
        <v>0</v>
      </c>
      <c r="AA58" s="200">
        <v>0</v>
      </c>
      <c r="AB58" s="200">
        <v>0</v>
      </c>
      <c r="AC58" s="200">
        <v>0</v>
      </c>
      <c r="AD58" s="200">
        <v>0</v>
      </c>
      <c r="AE58" s="200">
        <v>0</v>
      </c>
      <c r="AF58" s="200">
        <v>0</v>
      </c>
      <c r="AG58" s="200">
        <v>0</v>
      </c>
      <c r="AH58" s="200">
        <v>0</v>
      </c>
      <c r="AI58" s="200">
        <v>5.84</v>
      </c>
      <c r="AJ58" s="200">
        <v>0</v>
      </c>
      <c r="AK58" s="200">
        <v>0</v>
      </c>
      <c r="AL58" s="200">
        <v>0</v>
      </c>
      <c r="AM58" s="200">
        <v>0.16</v>
      </c>
      <c r="AN58" s="200">
        <v>0</v>
      </c>
      <c r="AO58">
        <v>0</v>
      </c>
      <c r="AP58" s="200">
        <v>0</v>
      </c>
      <c r="AQ58" s="200">
        <v>0</v>
      </c>
      <c r="AR58" s="200">
        <v>0</v>
      </c>
      <c r="AS58" s="200">
        <v>0</v>
      </c>
      <c r="AT58">
        <v>0</v>
      </c>
      <c r="AU58">
        <v>0</v>
      </c>
      <c r="AV58" s="200">
        <v>0</v>
      </c>
      <c r="AW58" s="200">
        <v>0</v>
      </c>
      <c r="AX58" s="200">
        <v>0</v>
      </c>
      <c r="AY58" s="200">
        <v>0</v>
      </c>
      <c r="AZ58" s="200">
        <v>0</v>
      </c>
      <c r="BA58" s="200">
        <v>0</v>
      </c>
      <c r="BB58" s="200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0">
        <v>0</v>
      </c>
      <c r="C59" s="200">
        <v>0</v>
      </c>
      <c r="D59" s="200">
        <v>0</v>
      </c>
      <c r="E59" s="200">
        <v>0</v>
      </c>
      <c r="F59" s="200">
        <v>0</v>
      </c>
      <c r="G59" s="200">
        <v>0</v>
      </c>
      <c r="H59" s="200">
        <v>0</v>
      </c>
      <c r="I59" s="200">
        <v>0</v>
      </c>
      <c r="J59" s="200">
        <v>0</v>
      </c>
      <c r="K59" s="200">
        <v>0</v>
      </c>
      <c r="L59" s="200">
        <v>0</v>
      </c>
      <c r="M59" s="200">
        <v>0</v>
      </c>
      <c r="N59" s="200">
        <v>0</v>
      </c>
      <c r="O59" s="200">
        <v>0</v>
      </c>
      <c r="P59" s="200">
        <v>0</v>
      </c>
      <c r="Q59" s="200">
        <v>0</v>
      </c>
      <c r="R59" s="200">
        <v>0</v>
      </c>
      <c r="S59" s="200">
        <v>0</v>
      </c>
      <c r="T59" s="200">
        <v>0</v>
      </c>
      <c r="U59" s="200">
        <v>0</v>
      </c>
      <c r="V59" s="200">
        <v>0</v>
      </c>
      <c r="W59" s="200">
        <v>0</v>
      </c>
      <c r="X59" s="200">
        <v>0</v>
      </c>
      <c r="Y59" s="200">
        <v>0</v>
      </c>
      <c r="Z59">
        <v>0</v>
      </c>
      <c r="AA59" s="200">
        <v>0</v>
      </c>
      <c r="AB59" s="200">
        <v>0</v>
      </c>
      <c r="AC59" s="200">
        <v>0</v>
      </c>
      <c r="AD59" s="200">
        <v>0</v>
      </c>
      <c r="AE59" s="200">
        <v>0</v>
      </c>
      <c r="AF59" s="200">
        <v>0</v>
      </c>
      <c r="AG59" s="200">
        <v>0</v>
      </c>
      <c r="AH59" s="200">
        <v>0</v>
      </c>
      <c r="AI59" s="200">
        <v>5.84</v>
      </c>
      <c r="AJ59" s="200">
        <v>0</v>
      </c>
      <c r="AK59" s="200">
        <v>0</v>
      </c>
      <c r="AL59" s="200">
        <v>0</v>
      </c>
      <c r="AM59" s="200">
        <v>0.16</v>
      </c>
      <c r="AN59" s="200">
        <v>0</v>
      </c>
      <c r="AO59">
        <v>0</v>
      </c>
      <c r="AP59" s="200">
        <v>0</v>
      </c>
      <c r="AQ59" s="200">
        <v>0</v>
      </c>
      <c r="AR59" s="200">
        <v>0</v>
      </c>
      <c r="AS59" s="200">
        <v>0</v>
      </c>
      <c r="AT59">
        <v>0</v>
      </c>
      <c r="AU59">
        <v>0</v>
      </c>
      <c r="AV59" s="200">
        <v>0</v>
      </c>
      <c r="AW59" s="200">
        <v>0</v>
      </c>
      <c r="AX59" s="200">
        <v>0</v>
      </c>
      <c r="AY59" s="200">
        <v>0</v>
      </c>
      <c r="AZ59" s="200">
        <v>0</v>
      </c>
      <c r="BA59" s="200">
        <v>0</v>
      </c>
      <c r="BB59" s="200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0">
        <v>0</v>
      </c>
      <c r="C60" s="200">
        <v>0</v>
      </c>
      <c r="D60" s="200">
        <v>0</v>
      </c>
      <c r="E60" s="200">
        <v>0</v>
      </c>
      <c r="F60" s="200">
        <v>0</v>
      </c>
      <c r="G60" s="200">
        <v>0</v>
      </c>
      <c r="H60" s="200">
        <v>0</v>
      </c>
      <c r="I60" s="200">
        <v>0</v>
      </c>
      <c r="J60" s="200">
        <v>0</v>
      </c>
      <c r="K60" s="200">
        <v>0</v>
      </c>
      <c r="L60" s="200">
        <v>0</v>
      </c>
      <c r="M60" s="200">
        <v>0</v>
      </c>
      <c r="N60" s="200">
        <v>0</v>
      </c>
      <c r="O60" s="200">
        <v>0</v>
      </c>
      <c r="P60" s="200">
        <v>0</v>
      </c>
      <c r="Q60" s="200">
        <v>0</v>
      </c>
      <c r="R60" s="200">
        <v>0</v>
      </c>
      <c r="S60" s="200">
        <v>0</v>
      </c>
      <c r="T60" s="200">
        <v>0</v>
      </c>
      <c r="U60" s="200">
        <v>0</v>
      </c>
      <c r="V60" s="200">
        <v>0</v>
      </c>
      <c r="W60" s="200">
        <v>0</v>
      </c>
      <c r="X60" s="200">
        <v>0</v>
      </c>
      <c r="Y60" s="200">
        <v>0</v>
      </c>
      <c r="Z60">
        <v>0</v>
      </c>
      <c r="AA60" s="200">
        <v>0</v>
      </c>
      <c r="AB60" s="200">
        <v>0</v>
      </c>
      <c r="AC60" s="200">
        <v>0</v>
      </c>
      <c r="AD60" s="200">
        <v>0</v>
      </c>
      <c r="AE60" s="200">
        <v>0</v>
      </c>
      <c r="AF60" s="200">
        <v>0</v>
      </c>
      <c r="AG60" s="200">
        <v>0</v>
      </c>
      <c r="AH60" s="200">
        <v>0</v>
      </c>
      <c r="AI60" s="200">
        <v>5.84</v>
      </c>
      <c r="AJ60" s="200">
        <v>0</v>
      </c>
      <c r="AK60" s="200">
        <v>0</v>
      </c>
      <c r="AL60" s="200">
        <v>0</v>
      </c>
      <c r="AM60" s="200">
        <v>0.16</v>
      </c>
      <c r="AN60" s="200">
        <v>0</v>
      </c>
      <c r="AO60">
        <v>0</v>
      </c>
      <c r="AP60" s="200">
        <v>0</v>
      </c>
      <c r="AQ60" s="200">
        <v>0</v>
      </c>
      <c r="AR60" s="200">
        <v>0</v>
      </c>
      <c r="AS60" s="200">
        <v>0</v>
      </c>
      <c r="AT60">
        <v>0</v>
      </c>
      <c r="AU60">
        <v>0</v>
      </c>
      <c r="AV60" s="200">
        <v>0</v>
      </c>
      <c r="AW60" s="200">
        <v>0</v>
      </c>
      <c r="AX60" s="200">
        <v>0</v>
      </c>
      <c r="AY60" s="200">
        <v>0</v>
      </c>
      <c r="AZ60" s="200">
        <v>0</v>
      </c>
      <c r="BA60" s="200">
        <v>0</v>
      </c>
      <c r="BB60" s="20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0">
        <v>0</v>
      </c>
      <c r="C61" s="200">
        <v>0</v>
      </c>
      <c r="D61" s="200">
        <v>0</v>
      </c>
      <c r="E61" s="200">
        <v>0</v>
      </c>
      <c r="F61" s="200">
        <v>0</v>
      </c>
      <c r="G61" s="200">
        <v>0</v>
      </c>
      <c r="H61" s="200">
        <v>0</v>
      </c>
      <c r="I61" s="200">
        <v>0</v>
      </c>
      <c r="J61" s="200">
        <v>0</v>
      </c>
      <c r="K61" s="200">
        <v>0</v>
      </c>
      <c r="L61" s="200">
        <v>0</v>
      </c>
      <c r="M61" s="200">
        <v>0</v>
      </c>
      <c r="N61" s="200">
        <v>0</v>
      </c>
      <c r="O61" s="200">
        <v>0</v>
      </c>
      <c r="P61" s="200">
        <v>0</v>
      </c>
      <c r="Q61" s="200">
        <v>0</v>
      </c>
      <c r="R61" s="200">
        <v>0</v>
      </c>
      <c r="S61" s="200">
        <v>0</v>
      </c>
      <c r="T61" s="200">
        <v>0</v>
      </c>
      <c r="U61" s="200">
        <v>0</v>
      </c>
      <c r="V61" s="200">
        <v>0</v>
      </c>
      <c r="W61" s="200">
        <v>0</v>
      </c>
      <c r="X61" s="200">
        <v>0</v>
      </c>
      <c r="Y61" s="200">
        <v>0</v>
      </c>
      <c r="Z61">
        <v>0</v>
      </c>
      <c r="AA61" s="200">
        <v>0</v>
      </c>
      <c r="AB61" s="200">
        <v>0</v>
      </c>
      <c r="AC61" s="200">
        <v>0</v>
      </c>
      <c r="AD61" s="200">
        <v>0</v>
      </c>
      <c r="AE61" s="200">
        <v>0</v>
      </c>
      <c r="AF61" s="200">
        <v>0</v>
      </c>
      <c r="AG61" s="200">
        <v>0</v>
      </c>
      <c r="AH61" s="200">
        <v>0</v>
      </c>
      <c r="AI61" s="200">
        <v>5.84</v>
      </c>
      <c r="AJ61" s="200">
        <v>0</v>
      </c>
      <c r="AK61" s="200">
        <v>0</v>
      </c>
      <c r="AL61" s="200">
        <v>0</v>
      </c>
      <c r="AM61" s="200">
        <v>0.16</v>
      </c>
      <c r="AN61" s="200">
        <v>0</v>
      </c>
      <c r="AO61">
        <v>0</v>
      </c>
      <c r="AP61" s="200">
        <v>0</v>
      </c>
      <c r="AQ61" s="200">
        <v>0</v>
      </c>
      <c r="AR61" s="200">
        <v>0</v>
      </c>
      <c r="AS61" s="200">
        <v>0</v>
      </c>
      <c r="AT61">
        <v>0</v>
      </c>
      <c r="AU61">
        <v>0</v>
      </c>
      <c r="AV61" s="200">
        <v>0</v>
      </c>
      <c r="AW61" s="200">
        <v>0</v>
      </c>
      <c r="AX61" s="200">
        <v>0</v>
      </c>
      <c r="AY61" s="200">
        <v>0</v>
      </c>
      <c r="AZ61" s="200">
        <v>0</v>
      </c>
      <c r="BA61" s="200">
        <v>0</v>
      </c>
      <c r="BB61" s="200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0">
        <v>0</v>
      </c>
      <c r="C62" s="200">
        <v>0</v>
      </c>
      <c r="D62" s="200">
        <v>0</v>
      </c>
      <c r="E62" s="200">
        <v>0</v>
      </c>
      <c r="F62" s="200">
        <v>0</v>
      </c>
      <c r="G62" s="200">
        <v>0</v>
      </c>
      <c r="H62" s="200">
        <v>0</v>
      </c>
      <c r="I62" s="200">
        <v>0</v>
      </c>
      <c r="J62" s="200">
        <v>0</v>
      </c>
      <c r="K62" s="200">
        <v>0</v>
      </c>
      <c r="L62" s="200">
        <v>0</v>
      </c>
      <c r="M62" s="200">
        <v>0</v>
      </c>
      <c r="N62" s="200">
        <v>0</v>
      </c>
      <c r="O62" s="200">
        <v>0</v>
      </c>
      <c r="P62" s="200">
        <v>0</v>
      </c>
      <c r="Q62" s="200">
        <v>0</v>
      </c>
      <c r="R62" s="200">
        <v>0</v>
      </c>
      <c r="S62" s="200">
        <v>0</v>
      </c>
      <c r="T62" s="200">
        <v>0</v>
      </c>
      <c r="U62" s="200">
        <v>0</v>
      </c>
      <c r="V62" s="200">
        <v>0</v>
      </c>
      <c r="W62" s="200">
        <v>0</v>
      </c>
      <c r="X62" s="200">
        <v>0</v>
      </c>
      <c r="Y62" s="200">
        <v>0</v>
      </c>
      <c r="Z62">
        <v>0</v>
      </c>
      <c r="AA62" s="200">
        <v>0</v>
      </c>
      <c r="AB62" s="200">
        <v>0</v>
      </c>
      <c r="AC62" s="200">
        <v>0</v>
      </c>
      <c r="AD62" s="200">
        <v>0</v>
      </c>
      <c r="AE62" s="200">
        <v>0</v>
      </c>
      <c r="AF62" s="200">
        <v>0</v>
      </c>
      <c r="AG62" s="200">
        <v>0</v>
      </c>
      <c r="AH62" s="200">
        <v>0</v>
      </c>
      <c r="AI62" s="200">
        <v>5.84</v>
      </c>
      <c r="AJ62" s="200">
        <v>0</v>
      </c>
      <c r="AK62" s="200">
        <v>0</v>
      </c>
      <c r="AL62" s="200">
        <v>0</v>
      </c>
      <c r="AM62" s="200">
        <v>0.16</v>
      </c>
      <c r="AN62" s="200">
        <v>0</v>
      </c>
      <c r="AO62">
        <v>0</v>
      </c>
      <c r="AP62" s="200">
        <v>0</v>
      </c>
      <c r="AQ62" s="200">
        <v>0</v>
      </c>
      <c r="AR62" s="200">
        <v>0</v>
      </c>
      <c r="AS62" s="200">
        <v>0</v>
      </c>
      <c r="AT62">
        <v>0</v>
      </c>
      <c r="AU62">
        <v>0</v>
      </c>
      <c r="AV62" s="200">
        <v>0</v>
      </c>
      <c r="AW62" s="200">
        <v>0</v>
      </c>
      <c r="AX62" s="200">
        <v>0</v>
      </c>
      <c r="AY62" s="200">
        <v>0</v>
      </c>
      <c r="AZ62" s="200">
        <v>0</v>
      </c>
      <c r="BA62" s="200">
        <v>0</v>
      </c>
      <c r="BB62" s="200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0">
        <v>0</v>
      </c>
      <c r="C63" s="200">
        <v>0</v>
      </c>
      <c r="D63" s="200">
        <v>0</v>
      </c>
      <c r="E63" s="200">
        <v>0</v>
      </c>
      <c r="F63" s="200">
        <v>0</v>
      </c>
      <c r="G63" s="200">
        <v>0</v>
      </c>
      <c r="H63" s="200">
        <v>0</v>
      </c>
      <c r="I63" s="200">
        <v>0</v>
      </c>
      <c r="J63" s="200">
        <v>0</v>
      </c>
      <c r="K63" s="200">
        <v>0</v>
      </c>
      <c r="L63" s="200">
        <v>0</v>
      </c>
      <c r="M63" s="200">
        <v>0</v>
      </c>
      <c r="N63" s="200">
        <v>0</v>
      </c>
      <c r="O63" s="200">
        <v>0</v>
      </c>
      <c r="P63" s="200">
        <v>0</v>
      </c>
      <c r="Q63" s="200">
        <v>0</v>
      </c>
      <c r="R63" s="200">
        <v>0</v>
      </c>
      <c r="S63" s="200">
        <v>0</v>
      </c>
      <c r="T63" s="200">
        <v>0</v>
      </c>
      <c r="U63" s="200">
        <v>0</v>
      </c>
      <c r="V63" s="200">
        <v>0</v>
      </c>
      <c r="W63" s="200">
        <v>0</v>
      </c>
      <c r="X63" s="200">
        <v>0</v>
      </c>
      <c r="Y63" s="200">
        <v>0</v>
      </c>
      <c r="Z63">
        <v>0</v>
      </c>
      <c r="AA63" s="200">
        <v>0</v>
      </c>
      <c r="AB63" s="200">
        <v>0</v>
      </c>
      <c r="AC63" s="200">
        <v>0</v>
      </c>
      <c r="AD63" s="200">
        <v>0</v>
      </c>
      <c r="AE63" s="200">
        <v>0</v>
      </c>
      <c r="AF63" s="200">
        <v>0</v>
      </c>
      <c r="AG63" s="200">
        <v>0</v>
      </c>
      <c r="AH63" s="200">
        <v>0</v>
      </c>
      <c r="AI63" s="200">
        <v>5.84</v>
      </c>
      <c r="AJ63" s="200">
        <v>0</v>
      </c>
      <c r="AK63" s="200">
        <v>0</v>
      </c>
      <c r="AL63" s="200">
        <v>0</v>
      </c>
      <c r="AM63" s="200">
        <v>0</v>
      </c>
      <c r="AN63" s="200">
        <v>0</v>
      </c>
      <c r="AO63">
        <v>0</v>
      </c>
      <c r="AP63" s="200">
        <v>0</v>
      </c>
      <c r="AQ63" s="200">
        <v>0</v>
      </c>
      <c r="AR63" s="200">
        <v>0</v>
      </c>
      <c r="AS63" s="200">
        <v>0</v>
      </c>
      <c r="AT63">
        <v>0</v>
      </c>
      <c r="AU63">
        <v>0</v>
      </c>
      <c r="AV63" s="200">
        <v>0</v>
      </c>
      <c r="AW63" s="200">
        <v>0</v>
      </c>
      <c r="AX63" s="200">
        <v>0</v>
      </c>
      <c r="AY63" s="200">
        <v>0</v>
      </c>
      <c r="AZ63" s="200">
        <v>0</v>
      </c>
      <c r="BA63" s="200">
        <v>0</v>
      </c>
      <c r="BB63" s="200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0">
        <v>0</v>
      </c>
      <c r="C64" s="200">
        <v>0</v>
      </c>
      <c r="D64" s="200">
        <v>0</v>
      </c>
      <c r="E64" s="200">
        <v>0</v>
      </c>
      <c r="F64" s="200">
        <v>0</v>
      </c>
      <c r="G64" s="200">
        <v>0</v>
      </c>
      <c r="H64" s="200">
        <v>0</v>
      </c>
      <c r="I64" s="200">
        <v>0</v>
      </c>
      <c r="J64" s="200">
        <v>0</v>
      </c>
      <c r="K64" s="200">
        <v>0</v>
      </c>
      <c r="L64" s="200">
        <v>0</v>
      </c>
      <c r="M64" s="200">
        <v>0</v>
      </c>
      <c r="N64" s="200">
        <v>0</v>
      </c>
      <c r="O64" s="200">
        <v>0</v>
      </c>
      <c r="P64" s="200">
        <v>0</v>
      </c>
      <c r="Q64" s="200">
        <v>0</v>
      </c>
      <c r="R64" s="200">
        <v>0</v>
      </c>
      <c r="S64" s="200">
        <v>0</v>
      </c>
      <c r="T64" s="200">
        <v>0</v>
      </c>
      <c r="U64" s="200">
        <v>0</v>
      </c>
      <c r="V64" s="200">
        <v>0</v>
      </c>
      <c r="W64" s="200">
        <v>0</v>
      </c>
      <c r="X64" s="200">
        <v>0</v>
      </c>
      <c r="Y64" s="200">
        <v>0</v>
      </c>
      <c r="Z64">
        <v>0</v>
      </c>
      <c r="AA64" s="200">
        <v>0</v>
      </c>
      <c r="AB64" s="200">
        <v>0</v>
      </c>
      <c r="AC64" s="200">
        <v>0</v>
      </c>
      <c r="AD64" s="200">
        <v>0</v>
      </c>
      <c r="AE64" s="200">
        <v>0</v>
      </c>
      <c r="AF64" s="200">
        <v>0</v>
      </c>
      <c r="AG64" s="200">
        <v>0</v>
      </c>
      <c r="AH64" s="200">
        <v>0</v>
      </c>
      <c r="AI64" s="200">
        <v>5.84</v>
      </c>
      <c r="AJ64" s="200">
        <v>0</v>
      </c>
      <c r="AK64" s="200">
        <v>0</v>
      </c>
      <c r="AL64" s="200">
        <v>0</v>
      </c>
      <c r="AM64" s="200">
        <v>0</v>
      </c>
      <c r="AN64" s="200">
        <v>0</v>
      </c>
      <c r="AO64">
        <v>0</v>
      </c>
      <c r="AP64" s="200">
        <v>0</v>
      </c>
      <c r="AQ64" s="200">
        <v>0</v>
      </c>
      <c r="AR64" s="200">
        <v>0</v>
      </c>
      <c r="AS64" s="200">
        <v>0</v>
      </c>
      <c r="AT64">
        <v>0</v>
      </c>
      <c r="AU64">
        <v>0</v>
      </c>
      <c r="AV64" s="200">
        <v>0</v>
      </c>
      <c r="AW64" s="200">
        <v>0</v>
      </c>
      <c r="AX64" s="200">
        <v>0</v>
      </c>
      <c r="AY64" s="200">
        <v>0</v>
      </c>
      <c r="AZ64" s="200">
        <v>0</v>
      </c>
      <c r="BA64" s="200">
        <v>0</v>
      </c>
      <c r="BB64" s="200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0">
        <v>0</v>
      </c>
      <c r="C65" s="200">
        <v>0</v>
      </c>
      <c r="D65" s="200">
        <v>0</v>
      </c>
      <c r="E65" s="200">
        <v>0</v>
      </c>
      <c r="F65" s="200">
        <v>0</v>
      </c>
      <c r="G65" s="200">
        <v>0</v>
      </c>
      <c r="H65" s="200">
        <v>0</v>
      </c>
      <c r="I65" s="200">
        <v>0</v>
      </c>
      <c r="J65" s="200">
        <v>0</v>
      </c>
      <c r="K65" s="200">
        <v>0</v>
      </c>
      <c r="L65" s="200">
        <v>0</v>
      </c>
      <c r="M65" s="200">
        <v>0</v>
      </c>
      <c r="N65" s="200">
        <v>0</v>
      </c>
      <c r="O65" s="200">
        <v>0</v>
      </c>
      <c r="P65" s="200">
        <v>0</v>
      </c>
      <c r="Q65" s="200">
        <v>0</v>
      </c>
      <c r="R65" s="200">
        <v>0</v>
      </c>
      <c r="S65" s="200">
        <v>0</v>
      </c>
      <c r="T65" s="200">
        <v>0</v>
      </c>
      <c r="U65" s="200">
        <v>0</v>
      </c>
      <c r="V65" s="200">
        <v>0</v>
      </c>
      <c r="W65" s="200">
        <v>0</v>
      </c>
      <c r="X65" s="200">
        <v>0</v>
      </c>
      <c r="Y65" s="200">
        <v>0</v>
      </c>
      <c r="Z65">
        <v>0</v>
      </c>
      <c r="AA65" s="200">
        <v>0</v>
      </c>
      <c r="AB65" s="200">
        <v>0</v>
      </c>
      <c r="AC65" s="200">
        <v>0</v>
      </c>
      <c r="AD65" s="200">
        <v>0</v>
      </c>
      <c r="AE65" s="200">
        <v>0</v>
      </c>
      <c r="AF65" s="200">
        <v>0</v>
      </c>
      <c r="AG65" s="200">
        <v>0</v>
      </c>
      <c r="AH65" s="200">
        <v>0</v>
      </c>
      <c r="AI65" s="200">
        <v>5.84</v>
      </c>
      <c r="AJ65" s="200">
        <v>0</v>
      </c>
      <c r="AK65" s="200">
        <v>0</v>
      </c>
      <c r="AL65" s="200">
        <v>0</v>
      </c>
      <c r="AM65" s="200">
        <v>0</v>
      </c>
      <c r="AN65" s="200">
        <v>0</v>
      </c>
      <c r="AO65">
        <v>0</v>
      </c>
      <c r="AP65" s="200">
        <v>0</v>
      </c>
      <c r="AQ65" s="200">
        <v>0</v>
      </c>
      <c r="AR65" s="200">
        <v>0</v>
      </c>
      <c r="AS65" s="200">
        <v>0</v>
      </c>
      <c r="AT65">
        <v>0</v>
      </c>
      <c r="AU65">
        <v>0</v>
      </c>
      <c r="AV65" s="200">
        <v>0</v>
      </c>
      <c r="AW65" s="200">
        <v>0</v>
      </c>
      <c r="AX65" s="200">
        <v>0</v>
      </c>
      <c r="AY65" s="200">
        <v>0</v>
      </c>
      <c r="AZ65" s="200">
        <v>0</v>
      </c>
      <c r="BA65" s="200">
        <v>0</v>
      </c>
      <c r="BB65" s="200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0">
        <v>0</v>
      </c>
      <c r="C66" s="200">
        <v>0</v>
      </c>
      <c r="D66" s="200">
        <v>0</v>
      </c>
      <c r="E66" s="200">
        <v>0</v>
      </c>
      <c r="F66" s="200">
        <v>0</v>
      </c>
      <c r="G66" s="200">
        <v>0</v>
      </c>
      <c r="H66" s="200">
        <v>0</v>
      </c>
      <c r="I66" s="200">
        <v>0</v>
      </c>
      <c r="J66" s="200">
        <v>0</v>
      </c>
      <c r="K66" s="200">
        <v>0</v>
      </c>
      <c r="L66" s="200">
        <v>0</v>
      </c>
      <c r="M66" s="200">
        <v>0</v>
      </c>
      <c r="N66" s="200">
        <v>0</v>
      </c>
      <c r="O66" s="200">
        <v>0</v>
      </c>
      <c r="P66" s="200">
        <v>0</v>
      </c>
      <c r="Q66" s="200">
        <v>0</v>
      </c>
      <c r="R66" s="200">
        <v>0</v>
      </c>
      <c r="S66" s="200">
        <v>0</v>
      </c>
      <c r="T66" s="200">
        <v>0</v>
      </c>
      <c r="U66" s="200">
        <v>0</v>
      </c>
      <c r="V66" s="200">
        <v>0</v>
      </c>
      <c r="W66" s="200">
        <v>0</v>
      </c>
      <c r="X66" s="200">
        <v>0</v>
      </c>
      <c r="Y66" s="200">
        <v>0</v>
      </c>
      <c r="Z66">
        <v>0</v>
      </c>
      <c r="AA66" s="200">
        <v>0</v>
      </c>
      <c r="AB66" s="200">
        <v>0</v>
      </c>
      <c r="AC66" s="200">
        <v>0</v>
      </c>
      <c r="AD66" s="200">
        <v>0</v>
      </c>
      <c r="AE66" s="200">
        <v>0</v>
      </c>
      <c r="AF66" s="200">
        <v>0</v>
      </c>
      <c r="AG66" s="200">
        <v>0</v>
      </c>
      <c r="AH66" s="200">
        <v>0</v>
      </c>
      <c r="AI66" s="200">
        <v>5.84</v>
      </c>
      <c r="AJ66" s="200">
        <v>0</v>
      </c>
      <c r="AK66" s="200">
        <v>0</v>
      </c>
      <c r="AL66" s="200">
        <v>0</v>
      </c>
      <c r="AM66" s="200">
        <v>0</v>
      </c>
      <c r="AN66" s="200">
        <v>0</v>
      </c>
      <c r="AO66">
        <v>0</v>
      </c>
      <c r="AP66" s="200">
        <v>0</v>
      </c>
      <c r="AQ66" s="200">
        <v>0</v>
      </c>
      <c r="AR66" s="200">
        <v>0</v>
      </c>
      <c r="AS66" s="200">
        <v>0</v>
      </c>
      <c r="AT66">
        <v>0</v>
      </c>
      <c r="AU66">
        <v>0</v>
      </c>
      <c r="AV66" s="200">
        <v>0</v>
      </c>
      <c r="AW66" s="200">
        <v>0</v>
      </c>
      <c r="AX66" s="200">
        <v>0</v>
      </c>
      <c r="AY66" s="200">
        <v>0</v>
      </c>
      <c r="AZ66" s="200">
        <v>0</v>
      </c>
      <c r="BA66" s="200">
        <v>0</v>
      </c>
      <c r="BB66" s="200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0">
        <v>0</v>
      </c>
      <c r="C67" s="200">
        <v>0</v>
      </c>
      <c r="D67" s="200">
        <v>0</v>
      </c>
      <c r="E67" s="200">
        <v>0</v>
      </c>
      <c r="F67" s="200">
        <v>0</v>
      </c>
      <c r="G67" s="200">
        <v>0</v>
      </c>
      <c r="H67" s="200">
        <v>0</v>
      </c>
      <c r="I67" s="200">
        <v>0</v>
      </c>
      <c r="J67" s="200">
        <v>0</v>
      </c>
      <c r="K67" s="200">
        <v>0</v>
      </c>
      <c r="L67" s="200">
        <v>0</v>
      </c>
      <c r="M67" s="200">
        <v>0</v>
      </c>
      <c r="N67" s="200">
        <v>0</v>
      </c>
      <c r="O67" s="200">
        <v>0</v>
      </c>
      <c r="P67" s="200">
        <v>0</v>
      </c>
      <c r="Q67" s="200">
        <v>0</v>
      </c>
      <c r="R67" s="200">
        <v>0</v>
      </c>
      <c r="S67" s="200">
        <v>0</v>
      </c>
      <c r="T67" s="200">
        <v>0</v>
      </c>
      <c r="U67" s="200">
        <v>0</v>
      </c>
      <c r="V67" s="200">
        <v>0</v>
      </c>
      <c r="W67" s="200">
        <v>0</v>
      </c>
      <c r="X67" s="200">
        <v>0</v>
      </c>
      <c r="Y67" s="200">
        <v>0</v>
      </c>
      <c r="Z67">
        <v>0</v>
      </c>
      <c r="AA67" s="200">
        <v>0</v>
      </c>
      <c r="AB67" s="200">
        <v>0</v>
      </c>
      <c r="AC67" s="200">
        <v>0</v>
      </c>
      <c r="AD67" s="200">
        <v>0</v>
      </c>
      <c r="AE67" s="200">
        <v>0</v>
      </c>
      <c r="AF67" s="200">
        <v>0</v>
      </c>
      <c r="AG67" s="200">
        <v>0</v>
      </c>
      <c r="AH67" s="200">
        <v>0</v>
      </c>
      <c r="AI67" s="200">
        <v>5.84</v>
      </c>
      <c r="AJ67" s="200">
        <v>0</v>
      </c>
      <c r="AK67" s="200">
        <v>0</v>
      </c>
      <c r="AL67" s="200">
        <v>0</v>
      </c>
      <c r="AM67" s="200">
        <v>0</v>
      </c>
      <c r="AN67" s="200">
        <v>0</v>
      </c>
      <c r="AO67">
        <v>0</v>
      </c>
      <c r="AP67" s="200">
        <v>0</v>
      </c>
      <c r="AQ67" s="200">
        <v>0</v>
      </c>
      <c r="AR67" s="200">
        <v>0</v>
      </c>
      <c r="AS67" s="200">
        <v>0</v>
      </c>
      <c r="AT67">
        <v>0</v>
      </c>
      <c r="AU67">
        <v>0</v>
      </c>
      <c r="AV67" s="200">
        <v>0</v>
      </c>
      <c r="AW67" s="200">
        <v>0</v>
      </c>
      <c r="AX67" s="200">
        <v>0</v>
      </c>
      <c r="AY67" s="200">
        <v>0</v>
      </c>
      <c r="AZ67" s="200">
        <v>0</v>
      </c>
      <c r="BA67" s="200">
        <v>0</v>
      </c>
      <c r="BB67" s="200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0">
        <v>0</v>
      </c>
      <c r="C68" s="200">
        <v>0</v>
      </c>
      <c r="D68" s="200">
        <v>0</v>
      </c>
      <c r="E68" s="200">
        <v>0</v>
      </c>
      <c r="F68" s="200">
        <v>0</v>
      </c>
      <c r="G68" s="200">
        <v>0</v>
      </c>
      <c r="H68" s="200">
        <v>0</v>
      </c>
      <c r="I68" s="200">
        <v>0</v>
      </c>
      <c r="J68" s="200">
        <v>0</v>
      </c>
      <c r="K68" s="200">
        <v>0</v>
      </c>
      <c r="L68" s="200">
        <v>0</v>
      </c>
      <c r="M68" s="200">
        <v>0</v>
      </c>
      <c r="N68" s="200">
        <v>0</v>
      </c>
      <c r="O68" s="200">
        <v>0</v>
      </c>
      <c r="P68" s="200">
        <v>0</v>
      </c>
      <c r="Q68" s="200">
        <v>0</v>
      </c>
      <c r="R68" s="200">
        <v>0</v>
      </c>
      <c r="S68" s="200">
        <v>0</v>
      </c>
      <c r="T68" s="200">
        <v>0</v>
      </c>
      <c r="U68" s="200">
        <v>0</v>
      </c>
      <c r="V68" s="200">
        <v>0</v>
      </c>
      <c r="W68" s="200">
        <v>0</v>
      </c>
      <c r="X68" s="200">
        <v>0</v>
      </c>
      <c r="Y68" s="200">
        <v>0</v>
      </c>
      <c r="Z68">
        <v>0</v>
      </c>
      <c r="AA68" s="200">
        <v>0</v>
      </c>
      <c r="AB68" s="200">
        <v>0</v>
      </c>
      <c r="AC68" s="200">
        <v>0</v>
      </c>
      <c r="AD68" s="200">
        <v>0</v>
      </c>
      <c r="AE68" s="200">
        <v>0</v>
      </c>
      <c r="AF68" s="200">
        <v>0</v>
      </c>
      <c r="AG68" s="200">
        <v>0</v>
      </c>
      <c r="AH68" s="200">
        <v>0</v>
      </c>
      <c r="AI68" s="200">
        <v>5.84</v>
      </c>
      <c r="AJ68" s="200">
        <v>0</v>
      </c>
      <c r="AK68" s="200">
        <v>0</v>
      </c>
      <c r="AL68" s="200">
        <v>0</v>
      </c>
      <c r="AM68" s="200">
        <v>0</v>
      </c>
      <c r="AN68" s="200">
        <v>0</v>
      </c>
      <c r="AO68">
        <v>0</v>
      </c>
      <c r="AP68" s="200">
        <v>0</v>
      </c>
      <c r="AQ68" s="200">
        <v>0</v>
      </c>
      <c r="AR68" s="200">
        <v>0</v>
      </c>
      <c r="AS68" s="200">
        <v>0</v>
      </c>
      <c r="AT68">
        <v>0</v>
      </c>
      <c r="AU68">
        <v>0</v>
      </c>
      <c r="AV68" s="200">
        <v>0</v>
      </c>
      <c r="AW68" s="200">
        <v>0</v>
      </c>
      <c r="AX68" s="200">
        <v>0</v>
      </c>
      <c r="AY68" s="200">
        <v>0</v>
      </c>
      <c r="AZ68" s="200">
        <v>0</v>
      </c>
      <c r="BA68" s="200">
        <v>0</v>
      </c>
      <c r="BB68" s="200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0">
        <v>0</v>
      </c>
      <c r="C69" s="200">
        <v>0</v>
      </c>
      <c r="D69" s="200">
        <v>0</v>
      </c>
      <c r="E69" s="200">
        <v>0</v>
      </c>
      <c r="F69" s="200">
        <v>0</v>
      </c>
      <c r="G69" s="200">
        <v>0</v>
      </c>
      <c r="H69" s="200">
        <v>0</v>
      </c>
      <c r="I69" s="200">
        <v>0</v>
      </c>
      <c r="J69" s="200">
        <v>0</v>
      </c>
      <c r="K69" s="200">
        <v>0</v>
      </c>
      <c r="L69" s="200">
        <v>0</v>
      </c>
      <c r="M69" s="200">
        <v>0</v>
      </c>
      <c r="N69" s="200">
        <v>0</v>
      </c>
      <c r="O69" s="200">
        <v>0</v>
      </c>
      <c r="P69" s="200">
        <v>0</v>
      </c>
      <c r="Q69" s="200">
        <v>0</v>
      </c>
      <c r="R69" s="200">
        <v>0</v>
      </c>
      <c r="S69" s="200">
        <v>0</v>
      </c>
      <c r="T69" s="200">
        <v>0</v>
      </c>
      <c r="U69" s="200">
        <v>0</v>
      </c>
      <c r="V69" s="200">
        <v>0</v>
      </c>
      <c r="W69" s="200">
        <v>0</v>
      </c>
      <c r="X69" s="200">
        <v>0</v>
      </c>
      <c r="Y69" s="200">
        <v>0</v>
      </c>
      <c r="Z69">
        <v>0</v>
      </c>
      <c r="AA69" s="200">
        <v>0</v>
      </c>
      <c r="AB69" s="200">
        <v>0</v>
      </c>
      <c r="AC69" s="200">
        <v>0</v>
      </c>
      <c r="AD69" s="200">
        <v>0</v>
      </c>
      <c r="AE69" s="200">
        <v>0</v>
      </c>
      <c r="AF69" s="200">
        <v>0</v>
      </c>
      <c r="AG69" s="200">
        <v>0</v>
      </c>
      <c r="AH69" s="200">
        <v>0</v>
      </c>
      <c r="AI69" s="200">
        <v>5.84</v>
      </c>
      <c r="AJ69" s="200">
        <v>0</v>
      </c>
      <c r="AK69" s="200">
        <v>0</v>
      </c>
      <c r="AL69" s="200">
        <v>0</v>
      </c>
      <c r="AM69" s="200">
        <v>0</v>
      </c>
      <c r="AN69" s="200">
        <v>0</v>
      </c>
      <c r="AO69">
        <v>0</v>
      </c>
      <c r="AP69" s="200">
        <v>0</v>
      </c>
      <c r="AQ69" s="200">
        <v>0</v>
      </c>
      <c r="AR69" s="200">
        <v>0</v>
      </c>
      <c r="AS69" s="200">
        <v>0</v>
      </c>
      <c r="AT69">
        <v>0</v>
      </c>
      <c r="AU69">
        <v>0</v>
      </c>
      <c r="AV69" s="200">
        <v>0</v>
      </c>
      <c r="AW69" s="200">
        <v>0</v>
      </c>
      <c r="AX69" s="200">
        <v>0</v>
      </c>
      <c r="AY69" s="200">
        <v>0</v>
      </c>
      <c r="AZ69" s="200">
        <v>0</v>
      </c>
      <c r="BA69" s="200">
        <v>0</v>
      </c>
      <c r="BB69" s="200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0">
        <v>0</v>
      </c>
      <c r="C70" s="200">
        <v>0</v>
      </c>
      <c r="D70" s="200">
        <v>0</v>
      </c>
      <c r="E70" s="200">
        <v>0</v>
      </c>
      <c r="F70" s="200">
        <v>0</v>
      </c>
      <c r="G70" s="200">
        <v>0</v>
      </c>
      <c r="H70" s="200">
        <v>0</v>
      </c>
      <c r="I70" s="200">
        <v>0</v>
      </c>
      <c r="J70" s="200">
        <v>0</v>
      </c>
      <c r="K70" s="200">
        <v>0</v>
      </c>
      <c r="L70" s="200">
        <v>0</v>
      </c>
      <c r="M70" s="200">
        <v>0</v>
      </c>
      <c r="N70" s="200">
        <v>0</v>
      </c>
      <c r="O70" s="200">
        <v>0</v>
      </c>
      <c r="P70" s="200">
        <v>0</v>
      </c>
      <c r="Q70" s="200">
        <v>0</v>
      </c>
      <c r="R70" s="200">
        <v>0</v>
      </c>
      <c r="S70" s="200">
        <v>0</v>
      </c>
      <c r="T70" s="200">
        <v>0</v>
      </c>
      <c r="U70" s="200">
        <v>0</v>
      </c>
      <c r="V70" s="200">
        <v>0</v>
      </c>
      <c r="W70" s="200">
        <v>0</v>
      </c>
      <c r="X70" s="200">
        <v>0</v>
      </c>
      <c r="Y70" s="200">
        <v>0</v>
      </c>
      <c r="Z70">
        <v>0</v>
      </c>
      <c r="AA70" s="200">
        <v>0</v>
      </c>
      <c r="AB70" s="200">
        <v>0</v>
      </c>
      <c r="AC70" s="200">
        <v>0</v>
      </c>
      <c r="AD70" s="200">
        <v>0</v>
      </c>
      <c r="AE70" s="200">
        <v>0</v>
      </c>
      <c r="AF70" s="200">
        <v>0</v>
      </c>
      <c r="AG70" s="200">
        <v>0</v>
      </c>
      <c r="AH70" s="200">
        <v>0</v>
      </c>
      <c r="AI70" s="200">
        <v>5.84</v>
      </c>
      <c r="AJ70" s="200">
        <v>0</v>
      </c>
      <c r="AK70" s="200">
        <v>0</v>
      </c>
      <c r="AL70" s="200">
        <v>0</v>
      </c>
      <c r="AM70" s="200">
        <v>0</v>
      </c>
      <c r="AN70" s="200">
        <v>0</v>
      </c>
      <c r="AO70">
        <v>0</v>
      </c>
      <c r="AP70" s="200">
        <v>0</v>
      </c>
      <c r="AQ70" s="200">
        <v>0</v>
      </c>
      <c r="AR70" s="200">
        <v>0</v>
      </c>
      <c r="AS70" s="200">
        <v>0</v>
      </c>
      <c r="AT70">
        <v>0</v>
      </c>
      <c r="AU70">
        <v>0</v>
      </c>
      <c r="AV70" s="200">
        <v>0</v>
      </c>
      <c r="AW70" s="200">
        <v>0</v>
      </c>
      <c r="AX70" s="200">
        <v>0</v>
      </c>
      <c r="AY70" s="200">
        <v>0</v>
      </c>
      <c r="AZ70" s="200">
        <v>0</v>
      </c>
      <c r="BA70" s="200">
        <v>0</v>
      </c>
      <c r="BB70" s="20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0">
        <v>0</v>
      </c>
      <c r="C71" s="200">
        <v>0</v>
      </c>
      <c r="D71" s="200">
        <v>0</v>
      </c>
      <c r="E71" s="200">
        <v>0</v>
      </c>
      <c r="F71" s="200">
        <v>0</v>
      </c>
      <c r="G71" s="200">
        <v>0</v>
      </c>
      <c r="H71" s="200">
        <v>0</v>
      </c>
      <c r="I71" s="200">
        <v>0</v>
      </c>
      <c r="J71" s="200">
        <v>0</v>
      </c>
      <c r="K71" s="200">
        <v>0</v>
      </c>
      <c r="L71" s="200">
        <v>0</v>
      </c>
      <c r="M71" s="200">
        <v>0</v>
      </c>
      <c r="N71" s="200">
        <v>0</v>
      </c>
      <c r="O71" s="200">
        <v>0</v>
      </c>
      <c r="P71" s="200">
        <v>0</v>
      </c>
      <c r="Q71" s="200">
        <v>0</v>
      </c>
      <c r="R71" s="200">
        <v>0</v>
      </c>
      <c r="S71" s="200">
        <v>0</v>
      </c>
      <c r="T71" s="200">
        <v>0</v>
      </c>
      <c r="U71" s="200">
        <v>0</v>
      </c>
      <c r="V71" s="200">
        <v>0</v>
      </c>
      <c r="W71" s="200">
        <v>0</v>
      </c>
      <c r="X71" s="200">
        <v>0</v>
      </c>
      <c r="Y71" s="200">
        <v>0</v>
      </c>
      <c r="Z71">
        <v>0</v>
      </c>
      <c r="AA71" s="200">
        <v>0</v>
      </c>
      <c r="AB71" s="200">
        <v>0</v>
      </c>
      <c r="AC71" s="200">
        <v>0</v>
      </c>
      <c r="AD71" s="200">
        <v>0</v>
      </c>
      <c r="AE71" s="200">
        <v>0</v>
      </c>
      <c r="AF71" s="200">
        <v>0</v>
      </c>
      <c r="AG71" s="200">
        <v>0</v>
      </c>
      <c r="AH71" s="200">
        <v>0</v>
      </c>
      <c r="AI71" s="200">
        <v>5.84</v>
      </c>
      <c r="AJ71" s="200">
        <v>0</v>
      </c>
      <c r="AK71" s="200">
        <v>0</v>
      </c>
      <c r="AL71" s="200">
        <v>0</v>
      </c>
      <c r="AM71" s="200">
        <v>0</v>
      </c>
      <c r="AN71" s="200">
        <v>0</v>
      </c>
      <c r="AO71">
        <v>0</v>
      </c>
      <c r="AP71" s="200">
        <v>0</v>
      </c>
      <c r="AQ71" s="200">
        <v>0</v>
      </c>
      <c r="AR71" s="200">
        <v>0</v>
      </c>
      <c r="AS71" s="200">
        <v>0</v>
      </c>
      <c r="AT71">
        <v>0</v>
      </c>
      <c r="AU71">
        <v>0</v>
      </c>
      <c r="AV71" s="200">
        <v>0</v>
      </c>
      <c r="AW71" s="200">
        <v>0</v>
      </c>
      <c r="AX71" s="200">
        <v>0</v>
      </c>
      <c r="AY71" s="200">
        <v>0</v>
      </c>
      <c r="AZ71" s="200">
        <v>0</v>
      </c>
      <c r="BA71" s="200">
        <v>0</v>
      </c>
      <c r="BB71" s="200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0">
        <v>0</v>
      </c>
      <c r="C72" s="200">
        <v>0</v>
      </c>
      <c r="D72" s="200">
        <v>0</v>
      </c>
      <c r="E72" s="200">
        <v>0</v>
      </c>
      <c r="F72" s="200">
        <v>0</v>
      </c>
      <c r="G72" s="200">
        <v>0</v>
      </c>
      <c r="H72" s="200">
        <v>0</v>
      </c>
      <c r="I72" s="200">
        <v>0</v>
      </c>
      <c r="J72" s="200">
        <v>0</v>
      </c>
      <c r="K72" s="200">
        <v>0</v>
      </c>
      <c r="L72" s="200">
        <v>0</v>
      </c>
      <c r="M72" s="200">
        <v>0</v>
      </c>
      <c r="N72" s="200">
        <v>0</v>
      </c>
      <c r="O72" s="200">
        <v>0</v>
      </c>
      <c r="P72" s="200">
        <v>0</v>
      </c>
      <c r="Q72" s="200">
        <v>0</v>
      </c>
      <c r="R72" s="200">
        <v>0</v>
      </c>
      <c r="S72" s="200">
        <v>0</v>
      </c>
      <c r="T72" s="200">
        <v>0</v>
      </c>
      <c r="U72" s="200">
        <v>0</v>
      </c>
      <c r="V72" s="200">
        <v>0</v>
      </c>
      <c r="W72" s="200">
        <v>0</v>
      </c>
      <c r="X72" s="200">
        <v>0</v>
      </c>
      <c r="Y72" s="200">
        <v>0</v>
      </c>
      <c r="Z72">
        <v>0</v>
      </c>
      <c r="AA72" s="200">
        <v>0</v>
      </c>
      <c r="AB72" s="200">
        <v>0</v>
      </c>
      <c r="AC72" s="200">
        <v>0</v>
      </c>
      <c r="AD72" s="200">
        <v>0</v>
      </c>
      <c r="AE72" s="200">
        <v>0</v>
      </c>
      <c r="AF72" s="200">
        <v>0</v>
      </c>
      <c r="AG72" s="200">
        <v>0</v>
      </c>
      <c r="AH72" s="200">
        <v>0</v>
      </c>
      <c r="AI72" s="200">
        <v>5.84</v>
      </c>
      <c r="AJ72" s="200">
        <v>0</v>
      </c>
      <c r="AK72" s="200">
        <v>0</v>
      </c>
      <c r="AL72" s="200">
        <v>0</v>
      </c>
      <c r="AM72" s="200">
        <v>0</v>
      </c>
      <c r="AN72" s="200">
        <v>0</v>
      </c>
      <c r="AO72">
        <v>0</v>
      </c>
      <c r="AP72" s="200">
        <v>0</v>
      </c>
      <c r="AQ72" s="200">
        <v>0</v>
      </c>
      <c r="AR72" s="200">
        <v>0</v>
      </c>
      <c r="AS72" s="200">
        <v>0</v>
      </c>
      <c r="AT72">
        <v>0</v>
      </c>
      <c r="AU72">
        <v>0</v>
      </c>
      <c r="AV72" s="200">
        <v>0</v>
      </c>
      <c r="AW72" s="200">
        <v>0</v>
      </c>
      <c r="AX72" s="200">
        <v>0</v>
      </c>
      <c r="AY72" s="200">
        <v>0</v>
      </c>
      <c r="AZ72" s="200">
        <v>0</v>
      </c>
      <c r="BA72" s="200">
        <v>0</v>
      </c>
      <c r="BB72" s="200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0">
        <v>0</v>
      </c>
      <c r="C73" s="200">
        <v>0</v>
      </c>
      <c r="D73" s="200">
        <v>0</v>
      </c>
      <c r="E73" s="200">
        <v>0</v>
      </c>
      <c r="F73" s="200">
        <v>0</v>
      </c>
      <c r="G73" s="200">
        <v>0</v>
      </c>
      <c r="H73" s="200">
        <v>0</v>
      </c>
      <c r="I73" s="200">
        <v>0</v>
      </c>
      <c r="J73" s="200">
        <v>0</v>
      </c>
      <c r="K73" s="200">
        <v>0</v>
      </c>
      <c r="L73" s="200">
        <v>0</v>
      </c>
      <c r="M73" s="200">
        <v>0</v>
      </c>
      <c r="N73" s="200">
        <v>0</v>
      </c>
      <c r="O73" s="200">
        <v>0</v>
      </c>
      <c r="P73" s="200">
        <v>0</v>
      </c>
      <c r="Q73" s="200">
        <v>0</v>
      </c>
      <c r="R73" s="200">
        <v>0</v>
      </c>
      <c r="S73" s="200">
        <v>0</v>
      </c>
      <c r="T73" s="200">
        <v>0</v>
      </c>
      <c r="U73" s="200">
        <v>0</v>
      </c>
      <c r="V73" s="200">
        <v>0</v>
      </c>
      <c r="W73" s="200">
        <v>0</v>
      </c>
      <c r="X73" s="200">
        <v>0</v>
      </c>
      <c r="Y73" s="200">
        <v>0</v>
      </c>
      <c r="Z73">
        <v>0</v>
      </c>
      <c r="AA73" s="200">
        <v>0</v>
      </c>
      <c r="AB73" s="200">
        <v>0</v>
      </c>
      <c r="AC73" s="200">
        <v>0</v>
      </c>
      <c r="AD73" s="200">
        <v>0</v>
      </c>
      <c r="AE73" s="200">
        <v>0</v>
      </c>
      <c r="AF73" s="200">
        <v>0</v>
      </c>
      <c r="AG73" s="200">
        <v>0</v>
      </c>
      <c r="AH73" s="200">
        <v>0</v>
      </c>
      <c r="AI73" s="200">
        <v>5.84</v>
      </c>
      <c r="AJ73" s="200">
        <v>0</v>
      </c>
      <c r="AK73" s="200">
        <v>0</v>
      </c>
      <c r="AL73" s="200">
        <v>0</v>
      </c>
      <c r="AM73" s="200">
        <v>0</v>
      </c>
      <c r="AN73" s="200">
        <v>0</v>
      </c>
      <c r="AO73">
        <v>0</v>
      </c>
      <c r="AP73" s="200">
        <v>0</v>
      </c>
      <c r="AQ73" s="200">
        <v>0</v>
      </c>
      <c r="AR73" s="200">
        <v>0</v>
      </c>
      <c r="AS73" s="200">
        <v>0</v>
      </c>
      <c r="AT73">
        <v>0</v>
      </c>
      <c r="AU73">
        <v>0</v>
      </c>
      <c r="AV73" s="200">
        <v>0</v>
      </c>
      <c r="AW73" s="200">
        <v>0</v>
      </c>
      <c r="AX73" s="200">
        <v>0</v>
      </c>
      <c r="AY73" s="200">
        <v>0</v>
      </c>
      <c r="AZ73" s="200">
        <v>0</v>
      </c>
      <c r="BA73" s="200">
        <v>0</v>
      </c>
      <c r="BB73" s="200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0">
        <v>0</v>
      </c>
      <c r="C74" s="200">
        <v>0</v>
      </c>
      <c r="D74" s="200">
        <v>0</v>
      </c>
      <c r="E74" s="200">
        <v>0</v>
      </c>
      <c r="F74" s="200">
        <v>0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200">
        <v>0</v>
      </c>
      <c r="N74" s="200">
        <v>0</v>
      </c>
      <c r="O74" s="200">
        <v>0</v>
      </c>
      <c r="P74" s="200">
        <v>0</v>
      </c>
      <c r="Q74" s="200">
        <v>0</v>
      </c>
      <c r="R74" s="200">
        <v>0</v>
      </c>
      <c r="S74" s="200">
        <v>0</v>
      </c>
      <c r="T74" s="200">
        <v>0</v>
      </c>
      <c r="U74" s="200">
        <v>0</v>
      </c>
      <c r="V74" s="200">
        <v>0</v>
      </c>
      <c r="W74" s="200">
        <v>0</v>
      </c>
      <c r="X74" s="200">
        <v>0</v>
      </c>
      <c r="Y74" s="200">
        <v>0</v>
      </c>
      <c r="Z74">
        <v>0</v>
      </c>
      <c r="AA74" s="200">
        <v>0</v>
      </c>
      <c r="AB74" s="200">
        <v>0</v>
      </c>
      <c r="AC74" s="200">
        <v>0</v>
      </c>
      <c r="AD74" s="200">
        <v>0</v>
      </c>
      <c r="AE74" s="200">
        <v>0</v>
      </c>
      <c r="AF74" s="200">
        <v>0</v>
      </c>
      <c r="AG74" s="200">
        <v>0</v>
      </c>
      <c r="AH74" s="200">
        <v>0</v>
      </c>
      <c r="AI74" s="200">
        <v>5.84</v>
      </c>
      <c r="AJ74" s="200">
        <v>0</v>
      </c>
      <c r="AK74" s="200">
        <v>0</v>
      </c>
      <c r="AL74" s="200">
        <v>0</v>
      </c>
      <c r="AM74" s="200">
        <v>0</v>
      </c>
      <c r="AN74" s="200">
        <v>0</v>
      </c>
      <c r="AO74">
        <v>0</v>
      </c>
      <c r="AP74" s="200">
        <v>0</v>
      </c>
      <c r="AQ74" s="200">
        <v>0</v>
      </c>
      <c r="AR74" s="200">
        <v>0</v>
      </c>
      <c r="AS74" s="200">
        <v>0</v>
      </c>
      <c r="AT74">
        <v>0</v>
      </c>
      <c r="AU74">
        <v>0</v>
      </c>
      <c r="AV74" s="200">
        <v>0</v>
      </c>
      <c r="AW74" s="200">
        <v>0</v>
      </c>
      <c r="AX74" s="200">
        <v>0</v>
      </c>
      <c r="AY74" s="200">
        <v>0</v>
      </c>
      <c r="AZ74" s="200">
        <v>0</v>
      </c>
      <c r="BA74" s="200">
        <v>0</v>
      </c>
      <c r="BB74" s="200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0">
        <v>0</v>
      </c>
      <c r="C75" s="200">
        <v>0</v>
      </c>
      <c r="D75" s="200">
        <v>0</v>
      </c>
      <c r="E75" s="200">
        <v>0</v>
      </c>
      <c r="F75" s="200">
        <v>0</v>
      </c>
      <c r="G75" s="200">
        <v>0</v>
      </c>
      <c r="H75" s="200">
        <v>0</v>
      </c>
      <c r="I75" s="200">
        <v>0</v>
      </c>
      <c r="J75" s="200">
        <v>0</v>
      </c>
      <c r="K75" s="200">
        <v>0</v>
      </c>
      <c r="L75" s="200">
        <v>0</v>
      </c>
      <c r="M75" s="200">
        <v>0</v>
      </c>
      <c r="N75" s="200">
        <v>0</v>
      </c>
      <c r="O75" s="200">
        <v>0</v>
      </c>
      <c r="P75" s="200">
        <v>0</v>
      </c>
      <c r="Q75" s="200">
        <v>0</v>
      </c>
      <c r="R75" s="200">
        <v>0</v>
      </c>
      <c r="S75" s="200">
        <v>0</v>
      </c>
      <c r="T75" s="200">
        <v>0</v>
      </c>
      <c r="U75" s="200">
        <v>0</v>
      </c>
      <c r="V75" s="200">
        <v>0</v>
      </c>
      <c r="W75" s="200">
        <v>0</v>
      </c>
      <c r="X75" s="200">
        <v>0</v>
      </c>
      <c r="Y75" s="200">
        <v>0</v>
      </c>
      <c r="Z75">
        <v>0</v>
      </c>
      <c r="AA75" s="200">
        <v>0</v>
      </c>
      <c r="AB75" s="200">
        <v>0</v>
      </c>
      <c r="AC75" s="200">
        <v>0</v>
      </c>
      <c r="AD75" s="200">
        <v>0</v>
      </c>
      <c r="AE75" s="200">
        <v>0</v>
      </c>
      <c r="AF75" s="200">
        <v>0</v>
      </c>
      <c r="AG75" s="200">
        <v>0</v>
      </c>
      <c r="AH75" s="200">
        <v>0</v>
      </c>
      <c r="AI75" s="200">
        <v>5.84</v>
      </c>
      <c r="AJ75" s="200">
        <v>0</v>
      </c>
      <c r="AK75" s="200">
        <v>0</v>
      </c>
      <c r="AL75" s="200">
        <v>0</v>
      </c>
      <c r="AM75" s="200">
        <v>0</v>
      </c>
      <c r="AN75" s="200">
        <v>0</v>
      </c>
      <c r="AO75">
        <v>0</v>
      </c>
      <c r="AP75" s="200">
        <v>0</v>
      </c>
      <c r="AQ75" s="200">
        <v>0</v>
      </c>
      <c r="AR75" s="200">
        <v>0</v>
      </c>
      <c r="AS75" s="200">
        <v>0</v>
      </c>
      <c r="AT75">
        <v>0</v>
      </c>
      <c r="AU75">
        <v>0</v>
      </c>
      <c r="AV75" s="200">
        <v>0</v>
      </c>
      <c r="AW75" s="200">
        <v>0</v>
      </c>
      <c r="AX75" s="200">
        <v>0</v>
      </c>
      <c r="AY75" s="200">
        <v>0</v>
      </c>
      <c r="AZ75" s="200">
        <v>0</v>
      </c>
      <c r="BA75" s="200">
        <v>0</v>
      </c>
      <c r="BB75" s="200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0">
        <v>0</v>
      </c>
      <c r="C76" s="200">
        <v>0</v>
      </c>
      <c r="D76" s="200">
        <v>0</v>
      </c>
      <c r="E76" s="200">
        <v>0</v>
      </c>
      <c r="F76" s="200">
        <v>0</v>
      </c>
      <c r="G76" s="200">
        <v>0</v>
      </c>
      <c r="H76" s="200">
        <v>0</v>
      </c>
      <c r="I76" s="200">
        <v>0</v>
      </c>
      <c r="J76" s="200">
        <v>0</v>
      </c>
      <c r="K76" s="200">
        <v>0</v>
      </c>
      <c r="L76" s="200">
        <v>0</v>
      </c>
      <c r="M76" s="200">
        <v>0</v>
      </c>
      <c r="N76" s="200">
        <v>0</v>
      </c>
      <c r="O76" s="200">
        <v>0</v>
      </c>
      <c r="P76" s="200">
        <v>0</v>
      </c>
      <c r="Q76" s="200">
        <v>0</v>
      </c>
      <c r="R76" s="200">
        <v>0</v>
      </c>
      <c r="S76" s="200">
        <v>0</v>
      </c>
      <c r="T76" s="200">
        <v>0</v>
      </c>
      <c r="U76" s="200">
        <v>0</v>
      </c>
      <c r="V76" s="200">
        <v>0</v>
      </c>
      <c r="W76" s="200">
        <v>0</v>
      </c>
      <c r="X76" s="200">
        <v>0</v>
      </c>
      <c r="Y76" s="200">
        <v>0</v>
      </c>
      <c r="Z76">
        <v>0</v>
      </c>
      <c r="AA76" s="200">
        <v>0</v>
      </c>
      <c r="AB76" s="200">
        <v>0</v>
      </c>
      <c r="AC76" s="200">
        <v>0</v>
      </c>
      <c r="AD76" s="200">
        <v>0</v>
      </c>
      <c r="AE76" s="200">
        <v>0</v>
      </c>
      <c r="AF76" s="200">
        <v>0</v>
      </c>
      <c r="AG76" s="200">
        <v>0</v>
      </c>
      <c r="AH76" s="200">
        <v>0</v>
      </c>
      <c r="AI76" s="200">
        <v>5.84</v>
      </c>
      <c r="AJ76" s="200">
        <v>0</v>
      </c>
      <c r="AK76" s="200">
        <v>0</v>
      </c>
      <c r="AL76" s="200">
        <v>0</v>
      </c>
      <c r="AM76" s="200">
        <v>0</v>
      </c>
      <c r="AN76" s="200">
        <v>0</v>
      </c>
      <c r="AO76">
        <v>0</v>
      </c>
      <c r="AP76" s="200">
        <v>0</v>
      </c>
      <c r="AQ76" s="200">
        <v>0</v>
      </c>
      <c r="AR76" s="200">
        <v>0</v>
      </c>
      <c r="AS76" s="200">
        <v>0</v>
      </c>
      <c r="AT76">
        <v>0</v>
      </c>
      <c r="AU76">
        <v>0</v>
      </c>
      <c r="AV76" s="200">
        <v>0</v>
      </c>
      <c r="AW76" s="200">
        <v>0</v>
      </c>
      <c r="AX76" s="200">
        <v>0</v>
      </c>
      <c r="AY76" s="200">
        <v>0</v>
      </c>
      <c r="AZ76" s="200">
        <v>0</v>
      </c>
      <c r="BA76" s="200">
        <v>0</v>
      </c>
      <c r="BB76" s="200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0">
        <v>0</v>
      </c>
      <c r="C77" s="200">
        <v>0</v>
      </c>
      <c r="D77" s="200">
        <v>0</v>
      </c>
      <c r="E77" s="200">
        <v>0</v>
      </c>
      <c r="F77" s="200">
        <v>0</v>
      </c>
      <c r="G77" s="200">
        <v>0</v>
      </c>
      <c r="H77" s="200">
        <v>0</v>
      </c>
      <c r="I77" s="200">
        <v>0</v>
      </c>
      <c r="J77" s="200">
        <v>0</v>
      </c>
      <c r="K77" s="200">
        <v>0</v>
      </c>
      <c r="L77" s="200">
        <v>0</v>
      </c>
      <c r="M77" s="200">
        <v>0</v>
      </c>
      <c r="N77" s="200">
        <v>0</v>
      </c>
      <c r="O77" s="200">
        <v>0</v>
      </c>
      <c r="P77" s="200">
        <v>0</v>
      </c>
      <c r="Q77" s="200">
        <v>0</v>
      </c>
      <c r="R77" s="200">
        <v>0</v>
      </c>
      <c r="S77" s="200">
        <v>0</v>
      </c>
      <c r="T77" s="200">
        <v>0</v>
      </c>
      <c r="U77" s="200">
        <v>0</v>
      </c>
      <c r="V77" s="200">
        <v>0</v>
      </c>
      <c r="W77" s="200">
        <v>0</v>
      </c>
      <c r="X77" s="200">
        <v>0</v>
      </c>
      <c r="Y77" s="200">
        <v>0</v>
      </c>
      <c r="Z77">
        <v>0</v>
      </c>
      <c r="AA77" s="200">
        <v>0</v>
      </c>
      <c r="AB77" s="200">
        <v>0</v>
      </c>
      <c r="AC77" s="200">
        <v>0</v>
      </c>
      <c r="AD77" s="200">
        <v>0</v>
      </c>
      <c r="AE77" s="200">
        <v>0</v>
      </c>
      <c r="AF77" s="200">
        <v>0</v>
      </c>
      <c r="AG77" s="200">
        <v>0</v>
      </c>
      <c r="AH77" s="200">
        <v>0</v>
      </c>
      <c r="AI77" s="200">
        <v>5.84</v>
      </c>
      <c r="AJ77" s="200">
        <v>0</v>
      </c>
      <c r="AK77" s="200">
        <v>0</v>
      </c>
      <c r="AL77" s="200">
        <v>0</v>
      </c>
      <c r="AM77" s="200">
        <v>0</v>
      </c>
      <c r="AN77" s="200">
        <v>0</v>
      </c>
      <c r="AO77">
        <v>0</v>
      </c>
      <c r="AP77" s="200">
        <v>0</v>
      </c>
      <c r="AQ77" s="200">
        <v>0</v>
      </c>
      <c r="AR77" s="200">
        <v>0</v>
      </c>
      <c r="AS77" s="200">
        <v>0</v>
      </c>
      <c r="AT77">
        <v>0</v>
      </c>
      <c r="AU77">
        <v>0</v>
      </c>
      <c r="AV77" s="200">
        <v>0</v>
      </c>
      <c r="AW77" s="200">
        <v>0</v>
      </c>
      <c r="AX77" s="200">
        <v>0</v>
      </c>
      <c r="AY77" s="200">
        <v>0</v>
      </c>
      <c r="AZ77" s="200">
        <v>0</v>
      </c>
      <c r="BA77" s="200">
        <v>0</v>
      </c>
      <c r="BB77" s="200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0">
        <v>0</v>
      </c>
      <c r="C78" s="200">
        <v>0</v>
      </c>
      <c r="D78" s="200">
        <v>0</v>
      </c>
      <c r="E78" s="200">
        <v>0</v>
      </c>
      <c r="F78" s="200">
        <v>0</v>
      </c>
      <c r="G78" s="200">
        <v>0</v>
      </c>
      <c r="H78" s="200">
        <v>0</v>
      </c>
      <c r="I78" s="200">
        <v>0</v>
      </c>
      <c r="J78" s="200">
        <v>0</v>
      </c>
      <c r="K78" s="200">
        <v>0</v>
      </c>
      <c r="L78" s="200">
        <v>0</v>
      </c>
      <c r="M78" s="200">
        <v>0</v>
      </c>
      <c r="N78" s="200">
        <v>0</v>
      </c>
      <c r="O78" s="200">
        <v>0</v>
      </c>
      <c r="P78" s="200">
        <v>0</v>
      </c>
      <c r="Q78" s="200">
        <v>0</v>
      </c>
      <c r="R78" s="200">
        <v>0</v>
      </c>
      <c r="S78" s="200">
        <v>0</v>
      </c>
      <c r="T78" s="200">
        <v>0</v>
      </c>
      <c r="U78" s="200">
        <v>0</v>
      </c>
      <c r="V78" s="200">
        <v>0</v>
      </c>
      <c r="W78" s="200">
        <v>0</v>
      </c>
      <c r="X78" s="200">
        <v>0</v>
      </c>
      <c r="Y78" s="200">
        <v>0</v>
      </c>
      <c r="Z78">
        <v>0</v>
      </c>
      <c r="AA78" s="200">
        <v>0</v>
      </c>
      <c r="AB78" s="200">
        <v>0</v>
      </c>
      <c r="AC78" s="200">
        <v>0</v>
      </c>
      <c r="AD78" s="200">
        <v>0</v>
      </c>
      <c r="AE78" s="200">
        <v>0</v>
      </c>
      <c r="AF78" s="200">
        <v>0</v>
      </c>
      <c r="AG78" s="200">
        <v>0</v>
      </c>
      <c r="AH78" s="200">
        <v>0</v>
      </c>
      <c r="AI78" s="200">
        <v>5.84</v>
      </c>
      <c r="AJ78" s="200">
        <v>0</v>
      </c>
      <c r="AK78" s="200">
        <v>0</v>
      </c>
      <c r="AL78" s="200">
        <v>0</v>
      </c>
      <c r="AM78" s="200">
        <v>0</v>
      </c>
      <c r="AN78" s="200">
        <v>0</v>
      </c>
      <c r="AO78">
        <v>0</v>
      </c>
      <c r="AP78" s="200">
        <v>0</v>
      </c>
      <c r="AQ78" s="200">
        <v>0</v>
      </c>
      <c r="AR78" s="200">
        <v>0</v>
      </c>
      <c r="AS78" s="200">
        <v>0</v>
      </c>
      <c r="AT78">
        <v>0</v>
      </c>
      <c r="AU78">
        <v>0</v>
      </c>
      <c r="AV78" s="200">
        <v>0</v>
      </c>
      <c r="AW78" s="200">
        <v>0</v>
      </c>
      <c r="AX78" s="200">
        <v>0</v>
      </c>
      <c r="AY78" s="200">
        <v>0</v>
      </c>
      <c r="AZ78" s="200">
        <v>0</v>
      </c>
      <c r="BA78" s="200">
        <v>0</v>
      </c>
      <c r="BB78" s="200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0">
        <v>0</v>
      </c>
      <c r="C79" s="200">
        <v>0</v>
      </c>
      <c r="D79" s="200">
        <v>0</v>
      </c>
      <c r="E79" s="200">
        <v>0</v>
      </c>
      <c r="F79" s="200">
        <v>0</v>
      </c>
      <c r="G79" s="200">
        <v>0</v>
      </c>
      <c r="H79" s="200">
        <v>0</v>
      </c>
      <c r="I79" s="200">
        <v>0</v>
      </c>
      <c r="J79" s="200">
        <v>0</v>
      </c>
      <c r="K79" s="200">
        <v>0</v>
      </c>
      <c r="L79" s="200">
        <v>0</v>
      </c>
      <c r="M79" s="200">
        <v>0</v>
      </c>
      <c r="N79" s="200">
        <v>0</v>
      </c>
      <c r="O79" s="200">
        <v>0</v>
      </c>
      <c r="P79" s="200">
        <v>0</v>
      </c>
      <c r="Q79" s="200">
        <v>0</v>
      </c>
      <c r="R79" s="200">
        <v>0</v>
      </c>
      <c r="S79" s="200">
        <v>0</v>
      </c>
      <c r="T79" s="200">
        <v>0</v>
      </c>
      <c r="U79" s="200">
        <v>0</v>
      </c>
      <c r="V79" s="200">
        <v>0</v>
      </c>
      <c r="W79" s="200">
        <v>0</v>
      </c>
      <c r="X79" s="200">
        <v>0</v>
      </c>
      <c r="Y79" s="200">
        <v>0</v>
      </c>
      <c r="Z79">
        <v>0</v>
      </c>
      <c r="AA79" s="200">
        <v>0</v>
      </c>
      <c r="AB79" s="200">
        <v>0</v>
      </c>
      <c r="AC79" s="200">
        <v>0</v>
      </c>
      <c r="AD79" s="200">
        <v>0</v>
      </c>
      <c r="AE79" s="200">
        <v>0</v>
      </c>
      <c r="AF79" s="200">
        <v>0</v>
      </c>
      <c r="AG79" s="200">
        <v>0</v>
      </c>
      <c r="AH79" s="200">
        <v>0</v>
      </c>
      <c r="AI79" s="200">
        <v>5.84</v>
      </c>
      <c r="AJ79" s="200">
        <v>0</v>
      </c>
      <c r="AK79" s="200">
        <v>0</v>
      </c>
      <c r="AL79" s="200">
        <v>0</v>
      </c>
      <c r="AM79" s="200">
        <v>0</v>
      </c>
      <c r="AN79" s="200">
        <v>0</v>
      </c>
      <c r="AO79">
        <v>0</v>
      </c>
      <c r="AP79" s="200">
        <v>0</v>
      </c>
      <c r="AQ79" s="200">
        <v>0</v>
      </c>
      <c r="AR79" s="200">
        <v>0</v>
      </c>
      <c r="AS79" s="200">
        <v>0</v>
      </c>
      <c r="AT79">
        <v>0</v>
      </c>
      <c r="AU79">
        <v>0</v>
      </c>
      <c r="AV79" s="200">
        <v>0</v>
      </c>
      <c r="AW79" s="200">
        <v>0</v>
      </c>
      <c r="AX79" s="200">
        <v>0</v>
      </c>
      <c r="AY79" s="200">
        <v>0</v>
      </c>
      <c r="AZ79" s="200">
        <v>0</v>
      </c>
      <c r="BA79" s="200">
        <v>0</v>
      </c>
      <c r="BB79" s="200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0">
        <v>0</v>
      </c>
      <c r="C80" s="200">
        <v>0</v>
      </c>
      <c r="D80" s="200">
        <v>0</v>
      </c>
      <c r="E80" s="200">
        <v>0</v>
      </c>
      <c r="F80" s="200">
        <v>0</v>
      </c>
      <c r="G80" s="200">
        <v>0</v>
      </c>
      <c r="H80" s="200">
        <v>0</v>
      </c>
      <c r="I80" s="200">
        <v>0</v>
      </c>
      <c r="J80" s="200">
        <v>0</v>
      </c>
      <c r="K80" s="200">
        <v>0</v>
      </c>
      <c r="L80" s="200">
        <v>0</v>
      </c>
      <c r="M80" s="200">
        <v>0</v>
      </c>
      <c r="N80" s="200">
        <v>0</v>
      </c>
      <c r="O80" s="200">
        <v>0</v>
      </c>
      <c r="P80" s="200">
        <v>0</v>
      </c>
      <c r="Q80" s="200">
        <v>0</v>
      </c>
      <c r="R80" s="200">
        <v>0</v>
      </c>
      <c r="S80" s="200">
        <v>0</v>
      </c>
      <c r="T80" s="200">
        <v>0</v>
      </c>
      <c r="U80" s="200">
        <v>0</v>
      </c>
      <c r="V80" s="200">
        <v>0</v>
      </c>
      <c r="W80" s="200">
        <v>0</v>
      </c>
      <c r="X80" s="200">
        <v>0</v>
      </c>
      <c r="Y80" s="200">
        <v>0</v>
      </c>
      <c r="Z80">
        <v>0</v>
      </c>
      <c r="AA80" s="200">
        <v>0</v>
      </c>
      <c r="AB80" s="200">
        <v>0</v>
      </c>
      <c r="AC80" s="200">
        <v>0</v>
      </c>
      <c r="AD80" s="200">
        <v>0</v>
      </c>
      <c r="AE80" s="200">
        <v>0</v>
      </c>
      <c r="AF80" s="200">
        <v>0</v>
      </c>
      <c r="AG80" s="200">
        <v>0</v>
      </c>
      <c r="AH80" s="200">
        <v>0</v>
      </c>
      <c r="AI80" s="200">
        <v>5.84</v>
      </c>
      <c r="AJ80" s="200">
        <v>0</v>
      </c>
      <c r="AK80" s="200">
        <v>0</v>
      </c>
      <c r="AL80" s="200">
        <v>0</v>
      </c>
      <c r="AM80" s="200">
        <v>0</v>
      </c>
      <c r="AN80" s="200">
        <v>0</v>
      </c>
      <c r="AO80">
        <v>0</v>
      </c>
      <c r="AP80" s="200">
        <v>0</v>
      </c>
      <c r="AQ80" s="200">
        <v>0</v>
      </c>
      <c r="AR80" s="200">
        <v>0</v>
      </c>
      <c r="AS80" s="200">
        <v>0</v>
      </c>
      <c r="AT80">
        <v>0</v>
      </c>
      <c r="AU80">
        <v>0</v>
      </c>
      <c r="AV80" s="200">
        <v>0</v>
      </c>
      <c r="AW80" s="200">
        <v>0</v>
      </c>
      <c r="AX80" s="200">
        <v>0</v>
      </c>
      <c r="AY80" s="200">
        <v>0</v>
      </c>
      <c r="AZ80" s="200">
        <v>0</v>
      </c>
      <c r="BA80" s="200">
        <v>0</v>
      </c>
      <c r="BB80" s="20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0">
        <v>0</v>
      </c>
      <c r="C81" s="200">
        <v>0</v>
      </c>
      <c r="D81" s="200">
        <v>0</v>
      </c>
      <c r="E81" s="200">
        <v>0</v>
      </c>
      <c r="F81" s="200">
        <v>0</v>
      </c>
      <c r="G81" s="200">
        <v>0</v>
      </c>
      <c r="H81" s="200">
        <v>0</v>
      </c>
      <c r="I81" s="200">
        <v>0</v>
      </c>
      <c r="J81" s="200">
        <v>0</v>
      </c>
      <c r="K81" s="200">
        <v>0</v>
      </c>
      <c r="L81" s="200">
        <v>0</v>
      </c>
      <c r="M81" s="200">
        <v>0</v>
      </c>
      <c r="N81" s="200">
        <v>0</v>
      </c>
      <c r="O81" s="200">
        <v>0</v>
      </c>
      <c r="P81" s="200">
        <v>0</v>
      </c>
      <c r="Q81" s="200">
        <v>0</v>
      </c>
      <c r="R81" s="200">
        <v>0</v>
      </c>
      <c r="S81" s="200">
        <v>0</v>
      </c>
      <c r="T81" s="200">
        <v>0</v>
      </c>
      <c r="U81" s="200">
        <v>0</v>
      </c>
      <c r="V81" s="200">
        <v>0</v>
      </c>
      <c r="W81" s="200">
        <v>0</v>
      </c>
      <c r="X81" s="200">
        <v>0</v>
      </c>
      <c r="Y81" s="200">
        <v>0</v>
      </c>
      <c r="Z81">
        <v>0</v>
      </c>
      <c r="AA81" s="200">
        <v>0</v>
      </c>
      <c r="AB81" s="200">
        <v>0</v>
      </c>
      <c r="AC81" s="200">
        <v>0</v>
      </c>
      <c r="AD81" s="200">
        <v>0</v>
      </c>
      <c r="AE81" s="200">
        <v>0</v>
      </c>
      <c r="AF81" s="200">
        <v>0</v>
      </c>
      <c r="AG81" s="200">
        <v>0</v>
      </c>
      <c r="AH81" s="200">
        <v>0</v>
      </c>
      <c r="AI81" s="200">
        <v>5.84</v>
      </c>
      <c r="AJ81" s="200">
        <v>0</v>
      </c>
      <c r="AK81" s="200">
        <v>0</v>
      </c>
      <c r="AL81" s="200">
        <v>0</v>
      </c>
      <c r="AM81" s="200">
        <v>0</v>
      </c>
      <c r="AN81" s="200">
        <v>0</v>
      </c>
      <c r="AO81">
        <v>0</v>
      </c>
      <c r="AP81" s="200">
        <v>0</v>
      </c>
      <c r="AQ81" s="200">
        <v>0</v>
      </c>
      <c r="AR81" s="200">
        <v>0</v>
      </c>
      <c r="AS81" s="200">
        <v>0</v>
      </c>
      <c r="AT81">
        <v>0</v>
      </c>
      <c r="AU81">
        <v>0</v>
      </c>
      <c r="AV81" s="200">
        <v>0</v>
      </c>
      <c r="AW81" s="200">
        <v>0</v>
      </c>
      <c r="AX81" s="200">
        <v>0</v>
      </c>
      <c r="AY81" s="200">
        <v>0</v>
      </c>
      <c r="AZ81" s="200">
        <v>0</v>
      </c>
      <c r="BA81" s="200">
        <v>0</v>
      </c>
      <c r="BB81" s="200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0">
        <v>0</v>
      </c>
      <c r="C82" s="200">
        <v>0</v>
      </c>
      <c r="D82" s="200">
        <v>0</v>
      </c>
      <c r="E82" s="200">
        <v>0</v>
      </c>
      <c r="F82" s="200">
        <v>0</v>
      </c>
      <c r="G82" s="200">
        <v>0</v>
      </c>
      <c r="H82" s="200">
        <v>0</v>
      </c>
      <c r="I82" s="200">
        <v>0</v>
      </c>
      <c r="J82" s="200">
        <v>0</v>
      </c>
      <c r="K82" s="200">
        <v>0</v>
      </c>
      <c r="L82" s="200">
        <v>0</v>
      </c>
      <c r="M82" s="200">
        <v>0</v>
      </c>
      <c r="N82" s="200">
        <v>0</v>
      </c>
      <c r="O82" s="200">
        <v>0</v>
      </c>
      <c r="P82" s="200">
        <v>0</v>
      </c>
      <c r="Q82" s="200">
        <v>0</v>
      </c>
      <c r="R82" s="200">
        <v>0</v>
      </c>
      <c r="S82" s="200">
        <v>0</v>
      </c>
      <c r="T82" s="200">
        <v>0</v>
      </c>
      <c r="U82" s="200">
        <v>0</v>
      </c>
      <c r="V82" s="200">
        <v>0</v>
      </c>
      <c r="W82" s="200">
        <v>0</v>
      </c>
      <c r="X82" s="200">
        <v>0</v>
      </c>
      <c r="Y82" s="200">
        <v>0</v>
      </c>
      <c r="Z82">
        <v>0</v>
      </c>
      <c r="AA82" s="200">
        <v>0</v>
      </c>
      <c r="AB82" s="200">
        <v>0</v>
      </c>
      <c r="AC82" s="200">
        <v>0</v>
      </c>
      <c r="AD82" s="200">
        <v>0</v>
      </c>
      <c r="AE82" s="200">
        <v>0</v>
      </c>
      <c r="AF82" s="200">
        <v>0</v>
      </c>
      <c r="AG82" s="200">
        <v>0</v>
      </c>
      <c r="AH82" s="200">
        <v>0</v>
      </c>
      <c r="AI82" s="200">
        <v>5.84</v>
      </c>
      <c r="AJ82" s="200">
        <v>0</v>
      </c>
      <c r="AK82" s="200">
        <v>0</v>
      </c>
      <c r="AL82" s="200">
        <v>0</v>
      </c>
      <c r="AM82" s="200">
        <v>0</v>
      </c>
      <c r="AN82" s="200">
        <v>0</v>
      </c>
      <c r="AO82">
        <v>0</v>
      </c>
      <c r="AP82" s="200">
        <v>0</v>
      </c>
      <c r="AQ82" s="200">
        <v>0</v>
      </c>
      <c r="AR82" s="200">
        <v>0</v>
      </c>
      <c r="AS82" s="200">
        <v>0</v>
      </c>
      <c r="AT82">
        <v>0</v>
      </c>
      <c r="AU82">
        <v>0</v>
      </c>
      <c r="AV82" s="200">
        <v>0</v>
      </c>
      <c r="AW82" s="200">
        <v>0</v>
      </c>
      <c r="AX82" s="200">
        <v>0</v>
      </c>
      <c r="AY82" s="200">
        <v>0</v>
      </c>
      <c r="AZ82" s="200">
        <v>0</v>
      </c>
      <c r="BA82" s="200">
        <v>0</v>
      </c>
      <c r="BB82" s="200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0">
        <v>0</v>
      </c>
      <c r="C83" s="200">
        <v>0</v>
      </c>
      <c r="D83" s="200">
        <v>0</v>
      </c>
      <c r="E83" s="200">
        <v>0</v>
      </c>
      <c r="F83" s="200">
        <v>0</v>
      </c>
      <c r="G83" s="200">
        <v>0</v>
      </c>
      <c r="H83" s="200">
        <v>0</v>
      </c>
      <c r="I83" s="200">
        <v>0</v>
      </c>
      <c r="J83" s="200">
        <v>0</v>
      </c>
      <c r="K83" s="200">
        <v>0</v>
      </c>
      <c r="L83" s="200">
        <v>0</v>
      </c>
      <c r="M83" s="200">
        <v>0</v>
      </c>
      <c r="N83" s="200">
        <v>0</v>
      </c>
      <c r="O83" s="200">
        <v>0</v>
      </c>
      <c r="P83" s="200">
        <v>0</v>
      </c>
      <c r="Q83" s="200">
        <v>0</v>
      </c>
      <c r="R83" s="200">
        <v>0</v>
      </c>
      <c r="S83" s="200">
        <v>0</v>
      </c>
      <c r="T83" s="200">
        <v>0</v>
      </c>
      <c r="U83" s="200">
        <v>0</v>
      </c>
      <c r="V83" s="200">
        <v>0</v>
      </c>
      <c r="W83" s="200">
        <v>0</v>
      </c>
      <c r="X83" s="200">
        <v>0</v>
      </c>
      <c r="Y83" s="200">
        <v>0</v>
      </c>
      <c r="Z83">
        <v>0</v>
      </c>
      <c r="AA83" s="200">
        <v>0</v>
      </c>
      <c r="AB83" s="200">
        <v>0</v>
      </c>
      <c r="AC83" s="200">
        <v>0</v>
      </c>
      <c r="AD83" s="200">
        <v>0</v>
      </c>
      <c r="AE83" s="200">
        <v>0</v>
      </c>
      <c r="AF83" s="200">
        <v>0</v>
      </c>
      <c r="AG83" s="200">
        <v>0</v>
      </c>
      <c r="AH83" s="200">
        <v>0</v>
      </c>
      <c r="AI83" s="200">
        <v>5.84</v>
      </c>
      <c r="AJ83" s="200">
        <v>0</v>
      </c>
      <c r="AK83" s="200">
        <v>0</v>
      </c>
      <c r="AL83" s="200">
        <v>0</v>
      </c>
      <c r="AM83" s="200">
        <v>0</v>
      </c>
      <c r="AN83" s="200">
        <v>0</v>
      </c>
      <c r="AO83">
        <v>0</v>
      </c>
      <c r="AP83" s="200">
        <v>0</v>
      </c>
      <c r="AQ83" s="200">
        <v>0</v>
      </c>
      <c r="AR83" s="200">
        <v>0</v>
      </c>
      <c r="AS83" s="200">
        <v>0</v>
      </c>
      <c r="AT83">
        <v>0</v>
      </c>
      <c r="AU83">
        <v>0</v>
      </c>
      <c r="AV83" s="200">
        <v>0</v>
      </c>
      <c r="AW83" s="200">
        <v>0</v>
      </c>
      <c r="AX83" s="200">
        <v>0</v>
      </c>
      <c r="AY83" s="200">
        <v>0</v>
      </c>
      <c r="AZ83" s="200">
        <v>0</v>
      </c>
      <c r="BA83" s="200">
        <v>0</v>
      </c>
      <c r="BB83" s="200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0">
        <v>0</v>
      </c>
      <c r="C84" s="200">
        <v>0</v>
      </c>
      <c r="D84" s="200">
        <v>0</v>
      </c>
      <c r="E84" s="200">
        <v>0</v>
      </c>
      <c r="F84" s="200">
        <v>0</v>
      </c>
      <c r="G84" s="200">
        <v>0</v>
      </c>
      <c r="H84" s="200">
        <v>0</v>
      </c>
      <c r="I84" s="200">
        <v>0</v>
      </c>
      <c r="J84" s="200">
        <v>0</v>
      </c>
      <c r="K84" s="200">
        <v>0</v>
      </c>
      <c r="L84" s="200">
        <v>0</v>
      </c>
      <c r="M84" s="200">
        <v>0</v>
      </c>
      <c r="N84" s="200">
        <v>0</v>
      </c>
      <c r="O84" s="200">
        <v>0</v>
      </c>
      <c r="P84" s="200">
        <v>0</v>
      </c>
      <c r="Q84" s="200">
        <v>0</v>
      </c>
      <c r="R84" s="200">
        <v>0</v>
      </c>
      <c r="S84" s="200">
        <v>0</v>
      </c>
      <c r="T84" s="200">
        <v>0</v>
      </c>
      <c r="U84" s="200">
        <v>0</v>
      </c>
      <c r="V84" s="200">
        <v>0</v>
      </c>
      <c r="W84" s="200">
        <v>0</v>
      </c>
      <c r="X84" s="200">
        <v>0</v>
      </c>
      <c r="Y84" s="200">
        <v>0</v>
      </c>
      <c r="Z84">
        <v>0</v>
      </c>
      <c r="AA84" s="200">
        <v>0</v>
      </c>
      <c r="AB84" s="200">
        <v>0</v>
      </c>
      <c r="AC84" s="200">
        <v>0</v>
      </c>
      <c r="AD84" s="200">
        <v>0</v>
      </c>
      <c r="AE84" s="200">
        <v>0</v>
      </c>
      <c r="AF84" s="200">
        <v>0</v>
      </c>
      <c r="AG84" s="200">
        <v>0</v>
      </c>
      <c r="AH84" s="200">
        <v>0</v>
      </c>
      <c r="AI84" s="200">
        <v>5.84</v>
      </c>
      <c r="AJ84" s="200">
        <v>0</v>
      </c>
      <c r="AK84" s="200">
        <v>0</v>
      </c>
      <c r="AL84" s="200">
        <v>0</v>
      </c>
      <c r="AM84" s="200">
        <v>0</v>
      </c>
      <c r="AN84" s="200">
        <v>0</v>
      </c>
      <c r="AO84">
        <v>0</v>
      </c>
      <c r="AP84" s="200">
        <v>0</v>
      </c>
      <c r="AQ84" s="200">
        <v>0</v>
      </c>
      <c r="AR84" s="200">
        <v>0</v>
      </c>
      <c r="AS84" s="200">
        <v>0</v>
      </c>
      <c r="AT84">
        <v>0</v>
      </c>
      <c r="AU84">
        <v>0</v>
      </c>
      <c r="AV84" s="200">
        <v>0</v>
      </c>
      <c r="AW84" s="200">
        <v>0</v>
      </c>
      <c r="AX84" s="200">
        <v>0</v>
      </c>
      <c r="AY84" s="200">
        <v>0</v>
      </c>
      <c r="AZ84" s="200">
        <v>0</v>
      </c>
      <c r="BA84" s="200">
        <v>0</v>
      </c>
      <c r="BB84" s="200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0">
        <v>0</v>
      </c>
      <c r="C85" s="200">
        <v>0</v>
      </c>
      <c r="D85" s="200">
        <v>0</v>
      </c>
      <c r="E85" s="200">
        <v>0</v>
      </c>
      <c r="F85" s="200">
        <v>0</v>
      </c>
      <c r="G85" s="200">
        <v>0</v>
      </c>
      <c r="H85" s="200">
        <v>0</v>
      </c>
      <c r="I85" s="200">
        <v>0</v>
      </c>
      <c r="J85" s="200">
        <v>0</v>
      </c>
      <c r="K85" s="200">
        <v>0</v>
      </c>
      <c r="L85" s="200">
        <v>0</v>
      </c>
      <c r="M85" s="200">
        <v>0</v>
      </c>
      <c r="N85" s="200">
        <v>0</v>
      </c>
      <c r="O85" s="200">
        <v>0</v>
      </c>
      <c r="P85" s="200">
        <v>0</v>
      </c>
      <c r="Q85" s="200">
        <v>0</v>
      </c>
      <c r="R85" s="200">
        <v>0</v>
      </c>
      <c r="S85" s="200">
        <v>0</v>
      </c>
      <c r="T85" s="200">
        <v>0</v>
      </c>
      <c r="U85" s="200">
        <v>0</v>
      </c>
      <c r="V85" s="200">
        <v>0</v>
      </c>
      <c r="W85" s="200">
        <v>0</v>
      </c>
      <c r="X85" s="200">
        <v>0</v>
      </c>
      <c r="Y85" s="200">
        <v>0</v>
      </c>
      <c r="Z85">
        <v>0</v>
      </c>
      <c r="AA85" s="200">
        <v>0</v>
      </c>
      <c r="AB85" s="200">
        <v>0</v>
      </c>
      <c r="AC85" s="200">
        <v>0</v>
      </c>
      <c r="AD85" s="200">
        <v>0</v>
      </c>
      <c r="AE85" s="200">
        <v>0</v>
      </c>
      <c r="AF85" s="200">
        <v>0</v>
      </c>
      <c r="AG85" s="200">
        <v>0</v>
      </c>
      <c r="AH85" s="200">
        <v>0</v>
      </c>
      <c r="AI85" s="200">
        <v>0</v>
      </c>
      <c r="AJ85" s="200">
        <v>4.2</v>
      </c>
      <c r="AK85" s="200">
        <v>0</v>
      </c>
      <c r="AL85" s="200">
        <v>0</v>
      </c>
      <c r="AM85" s="200">
        <v>0</v>
      </c>
      <c r="AN85" s="200">
        <v>0</v>
      </c>
      <c r="AO85">
        <v>0</v>
      </c>
      <c r="AP85" s="200">
        <v>0</v>
      </c>
      <c r="AQ85" s="200">
        <v>0</v>
      </c>
      <c r="AR85" s="200">
        <v>0</v>
      </c>
      <c r="AS85" s="200">
        <v>0</v>
      </c>
      <c r="AT85">
        <v>0</v>
      </c>
      <c r="AU85">
        <v>0</v>
      </c>
      <c r="AV85" s="200">
        <v>0</v>
      </c>
      <c r="AW85" s="200">
        <v>0</v>
      </c>
      <c r="AX85" s="200">
        <v>0</v>
      </c>
      <c r="AY85" s="200">
        <v>0</v>
      </c>
      <c r="AZ85" s="200">
        <v>0</v>
      </c>
      <c r="BA85" s="200">
        <v>0</v>
      </c>
      <c r="BB85" s="200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0">
        <v>0</v>
      </c>
      <c r="C86" s="200">
        <v>0</v>
      </c>
      <c r="D86" s="200">
        <v>0</v>
      </c>
      <c r="E86" s="200">
        <v>0</v>
      </c>
      <c r="F86" s="200">
        <v>0</v>
      </c>
      <c r="G86" s="200">
        <v>0</v>
      </c>
      <c r="H86" s="200">
        <v>0</v>
      </c>
      <c r="I86" s="200">
        <v>0</v>
      </c>
      <c r="J86" s="200">
        <v>0</v>
      </c>
      <c r="K86" s="200">
        <v>0</v>
      </c>
      <c r="L86" s="200">
        <v>0</v>
      </c>
      <c r="M86" s="200">
        <v>0</v>
      </c>
      <c r="N86" s="200">
        <v>0</v>
      </c>
      <c r="O86" s="200">
        <v>0</v>
      </c>
      <c r="P86" s="200">
        <v>0</v>
      </c>
      <c r="Q86" s="200">
        <v>0</v>
      </c>
      <c r="R86" s="200">
        <v>0</v>
      </c>
      <c r="S86" s="200">
        <v>0</v>
      </c>
      <c r="T86" s="200">
        <v>0</v>
      </c>
      <c r="U86" s="200">
        <v>0</v>
      </c>
      <c r="V86" s="200">
        <v>0</v>
      </c>
      <c r="W86" s="200">
        <v>0</v>
      </c>
      <c r="X86" s="200">
        <v>0</v>
      </c>
      <c r="Y86" s="200">
        <v>0</v>
      </c>
      <c r="Z86">
        <v>0</v>
      </c>
      <c r="AA86" s="200">
        <v>0</v>
      </c>
      <c r="AB86" s="200">
        <v>0</v>
      </c>
      <c r="AC86" s="200">
        <v>0</v>
      </c>
      <c r="AD86" s="200">
        <v>0</v>
      </c>
      <c r="AE86" s="200">
        <v>0</v>
      </c>
      <c r="AF86" s="200">
        <v>0</v>
      </c>
      <c r="AG86" s="200">
        <v>0</v>
      </c>
      <c r="AH86" s="200">
        <v>0</v>
      </c>
      <c r="AI86" s="200">
        <v>0</v>
      </c>
      <c r="AJ86" s="200">
        <v>4.2</v>
      </c>
      <c r="AK86" s="200">
        <v>0</v>
      </c>
      <c r="AL86" s="200">
        <v>0</v>
      </c>
      <c r="AM86" s="200">
        <v>0</v>
      </c>
      <c r="AN86" s="200">
        <v>0</v>
      </c>
      <c r="AO86">
        <v>0</v>
      </c>
      <c r="AP86" s="200">
        <v>0</v>
      </c>
      <c r="AQ86" s="200">
        <v>0</v>
      </c>
      <c r="AR86" s="200">
        <v>0</v>
      </c>
      <c r="AS86" s="200">
        <v>0</v>
      </c>
      <c r="AT86">
        <v>0</v>
      </c>
      <c r="AU86">
        <v>0</v>
      </c>
      <c r="AV86" s="200">
        <v>0</v>
      </c>
      <c r="AW86" s="200">
        <v>0</v>
      </c>
      <c r="AX86" s="200">
        <v>0</v>
      </c>
      <c r="AY86" s="200">
        <v>0</v>
      </c>
      <c r="AZ86" s="200">
        <v>0</v>
      </c>
      <c r="BA86" s="200">
        <v>0</v>
      </c>
      <c r="BB86" s="200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0">
        <v>0</v>
      </c>
      <c r="C87" s="200">
        <v>0</v>
      </c>
      <c r="D87" s="200">
        <v>0</v>
      </c>
      <c r="E87" s="200">
        <v>0</v>
      </c>
      <c r="F87" s="200">
        <v>0</v>
      </c>
      <c r="G87" s="200">
        <v>0</v>
      </c>
      <c r="H87" s="200">
        <v>0</v>
      </c>
      <c r="I87" s="200">
        <v>0</v>
      </c>
      <c r="J87" s="200">
        <v>0</v>
      </c>
      <c r="K87" s="200">
        <v>0</v>
      </c>
      <c r="L87" s="200">
        <v>0</v>
      </c>
      <c r="M87" s="200">
        <v>0</v>
      </c>
      <c r="N87" s="200">
        <v>0</v>
      </c>
      <c r="O87" s="200">
        <v>0</v>
      </c>
      <c r="P87" s="200">
        <v>0</v>
      </c>
      <c r="Q87" s="200">
        <v>0</v>
      </c>
      <c r="R87" s="200">
        <v>0</v>
      </c>
      <c r="S87" s="200">
        <v>0</v>
      </c>
      <c r="T87" s="200">
        <v>0</v>
      </c>
      <c r="U87" s="200">
        <v>0</v>
      </c>
      <c r="V87" s="200">
        <v>0</v>
      </c>
      <c r="W87" s="200">
        <v>0</v>
      </c>
      <c r="X87" s="200">
        <v>0</v>
      </c>
      <c r="Y87" s="200">
        <v>0</v>
      </c>
      <c r="Z87">
        <v>0</v>
      </c>
      <c r="AA87" s="200">
        <v>0</v>
      </c>
      <c r="AB87" s="200">
        <v>0</v>
      </c>
      <c r="AC87" s="200">
        <v>0</v>
      </c>
      <c r="AD87" s="200">
        <v>0</v>
      </c>
      <c r="AE87" s="200">
        <v>0</v>
      </c>
      <c r="AF87" s="200">
        <v>0</v>
      </c>
      <c r="AG87" s="200">
        <v>0</v>
      </c>
      <c r="AH87" s="200">
        <v>0</v>
      </c>
      <c r="AI87" s="200">
        <v>0</v>
      </c>
      <c r="AJ87" s="200">
        <v>4.2</v>
      </c>
      <c r="AK87" s="200">
        <v>0</v>
      </c>
      <c r="AL87" s="200">
        <v>0</v>
      </c>
      <c r="AM87" s="200">
        <v>0</v>
      </c>
      <c r="AN87" s="200">
        <v>0</v>
      </c>
      <c r="AO87">
        <v>0</v>
      </c>
      <c r="AP87" s="200">
        <v>0</v>
      </c>
      <c r="AQ87" s="200">
        <v>0</v>
      </c>
      <c r="AR87" s="200">
        <v>0</v>
      </c>
      <c r="AS87" s="200">
        <v>0</v>
      </c>
      <c r="AT87">
        <v>0</v>
      </c>
      <c r="AU87">
        <v>0</v>
      </c>
      <c r="AV87" s="200">
        <v>0</v>
      </c>
      <c r="AW87" s="200">
        <v>0</v>
      </c>
      <c r="AX87" s="200">
        <v>0</v>
      </c>
      <c r="AY87" s="200">
        <v>0</v>
      </c>
      <c r="AZ87" s="200">
        <v>0</v>
      </c>
      <c r="BA87" s="200">
        <v>0</v>
      </c>
      <c r="BB87" s="200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0">
        <v>0</v>
      </c>
      <c r="C88" s="200">
        <v>0</v>
      </c>
      <c r="D88" s="200">
        <v>0</v>
      </c>
      <c r="E88" s="200">
        <v>0</v>
      </c>
      <c r="F88" s="200">
        <v>0</v>
      </c>
      <c r="G88" s="200">
        <v>0</v>
      </c>
      <c r="H88" s="200">
        <v>0</v>
      </c>
      <c r="I88" s="200">
        <v>0</v>
      </c>
      <c r="J88" s="200">
        <v>0</v>
      </c>
      <c r="K88" s="200">
        <v>0</v>
      </c>
      <c r="L88" s="200">
        <v>0</v>
      </c>
      <c r="M88" s="200">
        <v>0</v>
      </c>
      <c r="N88" s="200">
        <v>0</v>
      </c>
      <c r="O88" s="200">
        <v>0</v>
      </c>
      <c r="P88" s="200">
        <v>0</v>
      </c>
      <c r="Q88" s="200">
        <v>0</v>
      </c>
      <c r="R88" s="200">
        <v>0</v>
      </c>
      <c r="S88" s="200">
        <v>0</v>
      </c>
      <c r="T88" s="200">
        <v>0</v>
      </c>
      <c r="U88" s="200">
        <v>0</v>
      </c>
      <c r="V88" s="200">
        <v>0</v>
      </c>
      <c r="W88" s="200">
        <v>0</v>
      </c>
      <c r="X88" s="200">
        <v>0</v>
      </c>
      <c r="Y88" s="200">
        <v>0</v>
      </c>
      <c r="Z88">
        <v>0</v>
      </c>
      <c r="AA88" s="200">
        <v>0</v>
      </c>
      <c r="AB88" s="200">
        <v>0</v>
      </c>
      <c r="AC88" s="200">
        <v>0</v>
      </c>
      <c r="AD88" s="200">
        <v>0</v>
      </c>
      <c r="AE88" s="200">
        <v>0</v>
      </c>
      <c r="AF88" s="200">
        <v>0</v>
      </c>
      <c r="AG88" s="200">
        <v>0</v>
      </c>
      <c r="AH88" s="200">
        <v>0</v>
      </c>
      <c r="AI88" s="200">
        <v>0</v>
      </c>
      <c r="AJ88" s="200">
        <v>4.2</v>
      </c>
      <c r="AK88" s="200">
        <v>0</v>
      </c>
      <c r="AL88" s="200">
        <v>0</v>
      </c>
      <c r="AM88" s="200">
        <v>0</v>
      </c>
      <c r="AN88" s="200">
        <v>0</v>
      </c>
      <c r="AO88">
        <v>0</v>
      </c>
      <c r="AP88" s="200">
        <v>0</v>
      </c>
      <c r="AQ88" s="200">
        <v>0</v>
      </c>
      <c r="AR88" s="200">
        <v>0</v>
      </c>
      <c r="AS88" s="200">
        <v>0</v>
      </c>
      <c r="AT88">
        <v>0</v>
      </c>
      <c r="AU88">
        <v>0</v>
      </c>
      <c r="AV88" s="200">
        <v>0</v>
      </c>
      <c r="AW88" s="200">
        <v>0</v>
      </c>
      <c r="AX88" s="200">
        <v>0</v>
      </c>
      <c r="AY88" s="200">
        <v>0</v>
      </c>
      <c r="AZ88" s="200">
        <v>0</v>
      </c>
      <c r="BA88" s="200">
        <v>0</v>
      </c>
      <c r="BB88" s="200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0">
        <v>0</v>
      </c>
      <c r="C89" s="200">
        <v>0</v>
      </c>
      <c r="D89" s="200">
        <v>0</v>
      </c>
      <c r="E89" s="200">
        <v>0</v>
      </c>
      <c r="F89" s="200">
        <v>0</v>
      </c>
      <c r="G89" s="200">
        <v>0</v>
      </c>
      <c r="H89" s="200">
        <v>0</v>
      </c>
      <c r="I89" s="200">
        <v>0</v>
      </c>
      <c r="J89" s="200">
        <v>0</v>
      </c>
      <c r="K89" s="200">
        <v>0</v>
      </c>
      <c r="L89" s="200">
        <v>0</v>
      </c>
      <c r="M89" s="200">
        <v>0</v>
      </c>
      <c r="N89" s="200">
        <v>0</v>
      </c>
      <c r="O89" s="200">
        <v>0</v>
      </c>
      <c r="P89" s="200">
        <v>0</v>
      </c>
      <c r="Q89" s="200">
        <v>0</v>
      </c>
      <c r="R89" s="200">
        <v>0</v>
      </c>
      <c r="S89" s="200">
        <v>0</v>
      </c>
      <c r="T89" s="200">
        <v>0</v>
      </c>
      <c r="U89" s="200">
        <v>0</v>
      </c>
      <c r="V89" s="200">
        <v>0</v>
      </c>
      <c r="W89" s="200">
        <v>0</v>
      </c>
      <c r="X89" s="200">
        <v>0</v>
      </c>
      <c r="Y89" s="200">
        <v>0</v>
      </c>
      <c r="Z89">
        <v>0</v>
      </c>
      <c r="AA89" s="200">
        <v>0</v>
      </c>
      <c r="AB89" s="200">
        <v>0</v>
      </c>
      <c r="AC89" s="200">
        <v>0</v>
      </c>
      <c r="AD89" s="200">
        <v>0</v>
      </c>
      <c r="AE89" s="200">
        <v>0</v>
      </c>
      <c r="AF89" s="200">
        <v>0</v>
      </c>
      <c r="AG89" s="200">
        <v>0</v>
      </c>
      <c r="AH89" s="200">
        <v>0</v>
      </c>
      <c r="AI89" s="200">
        <v>0</v>
      </c>
      <c r="AJ89" s="200">
        <v>4.2</v>
      </c>
      <c r="AK89" s="200">
        <v>0</v>
      </c>
      <c r="AL89" s="200">
        <v>0</v>
      </c>
      <c r="AM89" s="200">
        <v>0</v>
      </c>
      <c r="AN89" s="200">
        <v>0</v>
      </c>
      <c r="AO89">
        <v>0</v>
      </c>
      <c r="AP89" s="200">
        <v>0</v>
      </c>
      <c r="AQ89" s="200">
        <v>0</v>
      </c>
      <c r="AR89" s="200">
        <v>0</v>
      </c>
      <c r="AS89" s="200">
        <v>0</v>
      </c>
      <c r="AT89">
        <v>0</v>
      </c>
      <c r="AU89">
        <v>0</v>
      </c>
      <c r="AV89" s="200">
        <v>0</v>
      </c>
      <c r="AW89" s="200">
        <v>0</v>
      </c>
      <c r="AX89" s="200">
        <v>0</v>
      </c>
      <c r="AY89" s="200">
        <v>0</v>
      </c>
      <c r="AZ89" s="200">
        <v>0</v>
      </c>
      <c r="BA89" s="200">
        <v>0</v>
      </c>
      <c r="BB89" s="200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0">
        <v>0</v>
      </c>
      <c r="C90" s="200">
        <v>0</v>
      </c>
      <c r="D90" s="200">
        <v>0</v>
      </c>
      <c r="E90" s="200">
        <v>0</v>
      </c>
      <c r="F90" s="200">
        <v>0</v>
      </c>
      <c r="G90" s="200">
        <v>0</v>
      </c>
      <c r="H90" s="200">
        <v>0</v>
      </c>
      <c r="I90" s="200">
        <v>0</v>
      </c>
      <c r="J90" s="200">
        <v>0</v>
      </c>
      <c r="K90" s="200">
        <v>0</v>
      </c>
      <c r="L90" s="200">
        <v>0</v>
      </c>
      <c r="M90" s="200">
        <v>0</v>
      </c>
      <c r="N90" s="200">
        <v>0</v>
      </c>
      <c r="O90" s="200">
        <v>0</v>
      </c>
      <c r="P90" s="200">
        <v>0</v>
      </c>
      <c r="Q90" s="200">
        <v>0</v>
      </c>
      <c r="R90" s="200">
        <v>0</v>
      </c>
      <c r="S90" s="200">
        <v>0</v>
      </c>
      <c r="T90" s="200">
        <v>0</v>
      </c>
      <c r="U90" s="200">
        <v>0</v>
      </c>
      <c r="V90" s="200">
        <v>0</v>
      </c>
      <c r="W90" s="200">
        <v>0</v>
      </c>
      <c r="X90" s="200">
        <v>0</v>
      </c>
      <c r="Y90" s="200">
        <v>0</v>
      </c>
      <c r="Z90">
        <v>0</v>
      </c>
      <c r="AA90" s="200">
        <v>0</v>
      </c>
      <c r="AB90" s="200">
        <v>0</v>
      </c>
      <c r="AC90" s="200">
        <v>0</v>
      </c>
      <c r="AD90" s="200">
        <v>0</v>
      </c>
      <c r="AE90" s="200">
        <v>0</v>
      </c>
      <c r="AF90" s="200">
        <v>0</v>
      </c>
      <c r="AG90" s="200">
        <v>0</v>
      </c>
      <c r="AH90" s="200">
        <v>0</v>
      </c>
      <c r="AI90" s="200">
        <v>0</v>
      </c>
      <c r="AJ90" s="200">
        <v>4.2</v>
      </c>
      <c r="AK90" s="200">
        <v>0</v>
      </c>
      <c r="AL90" s="200">
        <v>0</v>
      </c>
      <c r="AM90" s="200">
        <v>0</v>
      </c>
      <c r="AN90" s="200">
        <v>0</v>
      </c>
      <c r="AO90">
        <v>0</v>
      </c>
      <c r="AP90" s="200">
        <v>0</v>
      </c>
      <c r="AQ90" s="200">
        <v>0</v>
      </c>
      <c r="AR90" s="200">
        <v>0</v>
      </c>
      <c r="AS90" s="200">
        <v>0</v>
      </c>
      <c r="AT90">
        <v>0</v>
      </c>
      <c r="AU90">
        <v>0</v>
      </c>
      <c r="AV90" s="200">
        <v>0</v>
      </c>
      <c r="AW90" s="200">
        <v>0</v>
      </c>
      <c r="AX90" s="200">
        <v>0</v>
      </c>
      <c r="AY90" s="200">
        <v>0</v>
      </c>
      <c r="AZ90" s="200">
        <v>0</v>
      </c>
      <c r="BA90" s="200">
        <v>0</v>
      </c>
      <c r="BB90" s="20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0">
        <v>0</v>
      </c>
      <c r="C91" s="200">
        <v>0</v>
      </c>
      <c r="D91" s="200">
        <v>0</v>
      </c>
      <c r="E91" s="200">
        <v>0</v>
      </c>
      <c r="F91" s="200">
        <v>0</v>
      </c>
      <c r="G91" s="200">
        <v>0</v>
      </c>
      <c r="H91" s="200">
        <v>0</v>
      </c>
      <c r="I91" s="200">
        <v>0</v>
      </c>
      <c r="J91" s="200">
        <v>0</v>
      </c>
      <c r="K91" s="200">
        <v>0</v>
      </c>
      <c r="L91" s="200">
        <v>0</v>
      </c>
      <c r="M91" s="200">
        <v>0</v>
      </c>
      <c r="N91" s="200">
        <v>0</v>
      </c>
      <c r="O91" s="200">
        <v>0</v>
      </c>
      <c r="P91" s="200">
        <v>0</v>
      </c>
      <c r="Q91" s="200">
        <v>0</v>
      </c>
      <c r="R91" s="200">
        <v>0</v>
      </c>
      <c r="S91" s="200">
        <v>0</v>
      </c>
      <c r="T91" s="200">
        <v>0</v>
      </c>
      <c r="U91" s="200">
        <v>0</v>
      </c>
      <c r="V91" s="200">
        <v>0</v>
      </c>
      <c r="W91" s="200">
        <v>0</v>
      </c>
      <c r="X91" s="200">
        <v>0</v>
      </c>
      <c r="Y91" s="200">
        <v>0</v>
      </c>
      <c r="Z91">
        <v>0</v>
      </c>
      <c r="AA91" s="200">
        <v>0</v>
      </c>
      <c r="AB91" s="200">
        <v>0</v>
      </c>
      <c r="AC91" s="200">
        <v>0</v>
      </c>
      <c r="AD91" s="200">
        <v>0</v>
      </c>
      <c r="AE91" s="200">
        <v>0</v>
      </c>
      <c r="AF91" s="200">
        <v>0</v>
      </c>
      <c r="AG91" s="200">
        <v>0</v>
      </c>
      <c r="AH91" s="200">
        <v>0</v>
      </c>
      <c r="AI91" s="200">
        <v>0</v>
      </c>
      <c r="AJ91" s="200">
        <v>4.2</v>
      </c>
      <c r="AK91" s="200">
        <v>0</v>
      </c>
      <c r="AL91" s="200">
        <v>0</v>
      </c>
      <c r="AM91" s="200">
        <v>0</v>
      </c>
      <c r="AN91" s="200">
        <v>0</v>
      </c>
      <c r="AO91">
        <v>0</v>
      </c>
      <c r="AP91" s="200">
        <v>0</v>
      </c>
      <c r="AQ91" s="200">
        <v>0</v>
      </c>
      <c r="AR91" s="200">
        <v>0</v>
      </c>
      <c r="AS91" s="200">
        <v>0</v>
      </c>
      <c r="AT91">
        <v>0</v>
      </c>
      <c r="AU91">
        <v>0</v>
      </c>
      <c r="AV91" s="200">
        <v>0</v>
      </c>
      <c r="AW91" s="200">
        <v>0</v>
      </c>
      <c r="AX91" s="200">
        <v>0</v>
      </c>
      <c r="AY91" s="200">
        <v>0</v>
      </c>
      <c r="AZ91" s="200">
        <v>0</v>
      </c>
      <c r="BA91" s="200">
        <v>0</v>
      </c>
      <c r="BB91" s="200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0">
        <v>0</v>
      </c>
      <c r="C92" s="200">
        <v>0</v>
      </c>
      <c r="D92" s="200">
        <v>0</v>
      </c>
      <c r="E92" s="200">
        <v>0</v>
      </c>
      <c r="F92" s="200">
        <v>0</v>
      </c>
      <c r="G92" s="200">
        <v>0</v>
      </c>
      <c r="H92" s="200">
        <v>0</v>
      </c>
      <c r="I92" s="200">
        <v>0</v>
      </c>
      <c r="J92" s="200">
        <v>0</v>
      </c>
      <c r="K92" s="200">
        <v>0</v>
      </c>
      <c r="L92" s="200">
        <v>0</v>
      </c>
      <c r="M92" s="200">
        <v>0</v>
      </c>
      <c r="N92" s="200">
        <v>0</v>
      </c>
      <c r="O92" s="200">
        <v>0</v>
      </c>
      <c r="P92" s="200">
        <v>0</v>
      </c>
      <c r="Q92" s="200">
        <v>0</v>
      </c>
      <c r="R92" s="200">
        <v>0</v>
      </c>
      <c r="S92" s="200">
        <v>0</v>
      </c>
      <c r="T92" s="200">
        <v>0</v>
      </c>
      <c r="U92" s="200">
        <v>0</v>
      </c>
      <c r="V92" s="200">
        <v>0</v>
      </c>
      <c r="W92" s="200">
        <v>0</v>
      </c>
      <c r="X92" s="200">
        <v>0</v>
      </c>
      <c r="Y92" s="200">
        <v>0</v>
      </c>
      <c r="Z92">
        <v>0</v>
      </c>
      <c r="AA92" s="200">
        <v>0</v>
      </c>
      <c r="AB92" s="200">
        <v>0</v>
      </c>
      <c r="AC92" s="200">
        <v>0</v>
      </c>
      <c r="AD92" s="200">
        <v>0</v>
      </c>
      <c r="AE92" s="200">
        <v>0</v>
      </c>
      <c r="AF92" s="200">
        <v>0</v>
      </c>
      <c r="AG92" s="200">
        <v>0</v>
      </c>
      <c r="AH92" s="200">
        <v>0</v>
      </c>
      <c r="AI92" s="200">
        <v>0</v>
      </c>
      <c r="AJ92" s="200">
        <v>4.2</v>
      </c>
      <c r="AK92" s="200">
        <v>0</v>
      </c>
      <c r="AL92" s="200">
        <v>0</v>
      </c>
      <c r="AM92" s="200">
        <v>0</v>
      </c>
      <c r="AN92" s="200">
        <v>0</v>
      </c>
      <c r="AO92">
        <v>0</v>
      </c>
      <c r="AP92" s="200">
        <v>0</v>
      </c>
      <c r="AQ92" s="200">
        <v>0</v>
      </c>
      <c r="AR92" s="200">
        <v>0</v>
      </c>
      <c r="AS92" s="200">
        <v>0</v>
      </c>
      <c r="AT92">
        <v>0</v>
      </c>
      <c r="AU92">
        <v>0</v>
      </c>
      <c r="AV92" s="200">
        <v>0</v>
      </c>
      <c r="AW92" s="200">
        <v>0</v>
      </c>
      <c r="AX92" s="200">
        <v>0</v>
      </c>
      <c r="AY92" s="200">
        <v>0</v>
      </c>
      <c r="AZ92" s="200">
        <v>0</v>
      </c>
      <c r="BA92" s="200">
        <v>0</v>
      </c>
      <c r="BB92" s="200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0">
        <v>0</v>
      </c>
      <c r="C93" s="200">
        <v>0</v>
      </c>
      <c r="D93" s="200">
        <v>0</v>
      </c>
      <c r="E93" s="200">
        <v>0</v>
      </c>
      <c r="F93" s="200">
        <v>0</v>
      </c>
      <c r="G93" s="200">
        <v>0</v>
      </c>
      <c r="H93" s="200">
        <v>0</v>
      </c>
      <c r="I93" s="200">
        <v>0</v>
      </c>
      <c r="J93" s="200">
        <v>0</v>
      </c>
      <c r="K93" s="200">
        <v>0</v>
      </c>
      <c r="L93" s="200">
        <v>0</v>
      </c>
      <c r="M93" s="200">
        <v>0</v>
      </c>
      <c r="N93" s="200">
        <v>0</v>
      </c>
      <c r="O93" s="200">
        <v>0</v>
      </c>
      <c r="P93" s="200">
        <v>0</v>
      </c>
      <c r="Q93" s="200">
        <v>0</v>
      </c>
      <c r="R93" s="200">
        <v>0</v>
      </c>
      <c r="S93" s="200">
        <v>0</v>
      </c>
      <c r="T93" s="200">
        <v>0</v>
      </c>
      <c r="U93" s="200">
        <v>0</v>
      </c>
      <c r="V93" s="200">
        <v>0</v>
      </c>
      <c r="W93" s="200">
        <v>0</v>
      </c>
      <c r="X93" s="200">
        <v>0</v>
      </c>
      <c r="Y93" s="200">
        <v>0</v>
      </c>
      <c r="Z93">
        <v>0</v>
      </c>
      <c r="AA93" s="200">
        <v>0</v>
      </c>
      <c r="AB93" s="200">
        <v>0</v>
      </c>
      <c r="AC93" s="200">
        <v>0</v>
      </c>
      <c r="AD93" s="200">
        <v>0</v>
      </c>
      <c r="AE93" s="200">
        <v>0</v>
      </c>
      <c r="AF93" s="200">
        <v>0</v>
      </c>
      <c r="AG93" s="200">
        <v>0</v>
      </c>
      <c r="AH93" s="200">
        <v>0</v>
      </c>
      <c r="AI93" s="200">
        <v>5.84</v>
      </c>
      <c r="AJ93" s="200">
        <v>0</v>
      </c>
      <c r="AK93" s="200">
        <v>0</v>
      </c>
      <c r="AL93" s="200">
        <v>0</v>
      </c>
      <c r="AM93" s="200">
        <v>0</v>
      </c>
      <c r="AN93" s="200">
        <v>0</v>
      </c>
      <c r="AO93">
        <v>0</v>
      </c>
      <c r="AP93" s="200">
        <v>0</v>
      </c>
      <c r="AQ93" s="200">
        <v>0</v>
      </c>
      <c r="AR93" s="200">
        <v>0</v>
      </c>
      <c r="AS93" s="200">
        <v>0</v>
      </c>
      <c r="AT93">
        <v>0</v>
      </c>
      <c r="AU93">
        <v>0</v>
      </c>
      <c r="AV93" s="200">
        <v>0</v>
      </c>
      <c r="AW93" s="200">
        <v>0</v>
      </c>
      <c r="AX93" s="200">
        <v>0</v>
      </c>
      <c r="AY93" s="200">
        <v>0</v>
      </c>
      <c r="AZ93" s="200">
        <v>0</v>
      </c>
      <c r="BA93" s="200">
        <v>0</v>
      </c>
      <c r="BB93" s="200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0">
        <v>0</v>
      </c>
      <c r="C94" s="200">
        <v>0</v>
      </c>
      <c r="D94" s="200">
        <v>0</v>
      </c>
      <c r="E94" s="200">
        <v>0</v>
      </c>
      <c r="F94" s="200">
        <v>0</v>
      </c>
      <c r="G94" s="200">
        <v>0</v>
      </c>
      <c r="H94" s="200">
        <v>0</v>
      </c>
      <c r="I94" s="200">
        <v>0</v>
      </c>
      <c r="J94" s="200">
        <v>0</v>
      </c>
      <c r="K94" s="200">
        <v>0</v>
      </c>
      <c r="L94" s="200">
        <v>0</v>
      </c>
      <c r="M94" s="200">
        <v>0</v>
      </c>
      <c r="N94" s="200">
        <v>0</v>
      </c>
      <c r="O94" s="200">
        <v>0</v>
      </c>
      <c r="P94" s="200">
        <v>0</v>
      </c>
      <c r="Q94" s="200">
        <v>0</v>
      </c>
      <c r="R94" s="200">
        <v>0</v>
      </c>
      <c r="S94" s="200">
        <v>0</v>
      </c>
      <c r="T94" s="200">
        <v>0</v>
      </c>
      <c r="U94" s="200">
        <v>0</v>
      </c>
      <c r="V94" s="200">
        <v>0</v>
      </c>
      <c r="W94" s="200">
        <v>0</v>
      </c>
      <c r="X94" s="200">
        <v>0</v>
      </c>
      <c r="Y94" s="200">
        <v>0</v>
      </c>
      <c r="Z94">
        <v>0</v>
      </c>
      <c r="AA94" s="200">
        <v>0</v>
      </c>
      <c r="AB94" s="200">
        <v>0</v>
      </c>
      <c r="AC94" s="200">
        <v>0</v>
      </c>
      <c r="AD94" s="200">
        <v>0</v>
      </c>
      <c r="AE94" s="200">
        <v>0</v>
      </c>
      <c r="AF94" s="200">
        <v>0</v>
      </c>
      <c r="AG94" s="200">
        <v>0</v>
      </c>
      <c r="AH94" s="200">
        <v>0</v>
      </c>
      <c r="AI94" s="200">
        <v>5.84</v>
      </c>
      <c r="AJ94" s="200">
        <v>0</v>
      </c>
      <c r="AK94" s="200">
        <v>0</v>
      </c>
      <c r="AL94" s="200">
        <v>0</v>
      </c>
      <c r="AM94" s="200">
        <v>0</v>
      </c>
      <c r="AN94" s="200">
        <v>0</v>
      </c>
      <c r="AO94">
        <v>0</v>
      </c>
      <c r="AP94" s="200">
        <v>0</v>
      </c>
      <c r="AQ94" s="200">
        <v>0</v>
      </c>
      <c r="AR94" s="200">
        <v>0</v>
      </c>
      <c r="AS94" s="200">
        <v>0</v>
      </c>
      <c r="AT94">
        <v>0</v>
      </c>
      <c r="AU94">
        <v>0</v>
      </c>
      <c r="AV94" s="200">
        <v>0</v>
      </c>
      <c r="AW94" s="200">
        <v>0</v>
      </c>
      <c r="AX94" s="200">
        <v>0</v>
      </c>
      <c r="AY94" s="200">
        <v>0</v>
      </c>
      <c r="AZ94" s="200">
        <v>0</v>
      </c>
      <c r="BA94" s="200">
        <v>0</v>
      </c>
      <c r="BB94" s="200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0">
        <v>0</v>
      </c>
      <c r="C95" s="200">
        <v>0</v>
      </c>
      <c r="D95" s="200">
        <v>0</v>
      </c>
      <c r="E95" s="200">
        <v>0</v>
      </c>
      <c r="F95" s="200">
        <v>0</v>
      </c>
      <c r="G95" s="200">
        <v>0</v>
      </c>
      <c r="H95" s="200">
        <v>0</v>
      </c>
      <c r="I95" s="200">
        <v>0</v>
      </c>
      <c r="J95" s="200">
        <v>0</v>
      </c>
      <c r="K95" s="200">
        <v>0</v>
      </c>
      <c r="L95" s="200">
        <v>0</v>
      </c>
      <c r="M95" s="200">
        <v>0</v>
      </c>
      <c r="N95" s="200">
        <v>0</v>
      </c>
      <c r="O95" s="200">
        <v>0</v>
      </c>
      <c r="P95" s="200">
        <v>0</v>
      </c>
      <c r="Q95" s="200">
        <v>0</v>
      </c>
      <c r="R95" s="200">
        <v>0</v>
      </c>
      <c r="S95" s="200">
        <v>0</v>
      </c>
      <c r="T95" s="200">
        <v>0</v>
      </c>
      <c r="U95" s="200">
        <v>0</v>
      </c>
      <c r="V95" s="200">
        <v>0</v>
      </c>
      <c r="W95" s="200">
        <v>0</v>
      </c>
      <c r="X95" s="200">
        <v>0</v>
      </c>
      <c r="Y95" s="200">
        <v>0</v>
      </c>
      <c r="Z95">
        <v>0</v>
      </c>
      <c r="AA95" s="200">
        <v>0</v>
      </c>
      <c r="AB95" s="200">
        <v>0</v>
      </c>
      <c r="AC95" s="200">
        <v>0</v>
      </c>
      <c r="AD95" s="200">
        <v>0</v>
      </c>
      <c r="AE95" s="200">
        <v>0</v>
      </c>
      <c r="AF95" s="200">
        <v>0</v>
      </c>
      <c r="AG95" s="200">
        <v>0</v>
      </c>
      <c r="AH95" s="200">
        <v>0</v>
      </c>
      <c r="AI95" s="200">
        <v>5.84</v>
      </c>
      <c r="AJ95" s="200">
        <v>0</v>
      </c>
      <c r="AK95" s="200">
        <v>0</v>
      </c>
      <c r="AL95" s="200">
        <v>0</v>
      </c>
      <c r="AM95" s="200">
        <v>0</v>
      </c>
      <c r="AN95" s="200">
        <v>0</v>
      </c>
      <c r="AO95">
        <v>0</v>
      </c>
      <c r="AP95" s="200">
        <v>0</v>
      </c>
      <c r="AQ95" s="200">
        <v>0</v>
      </c>
      <c r="AR95" s="200">
        <v>0</v>
      </c>
      <c r="AS95" s="200">
        <v>0</v>
      </c>
      <c r="AT95">
        <v>0</v>
      </c>
      <c r="AU95">
        <v>0</v>
      </c>
      <c r="AV95" s="200">
        <v>0</v>
      </c>
      <c r="AW95" s="200">
        <v>0</v>
      </c>
      <c r="AX95" s="200">
        <v>0</v>
      </c>
      <c r="AY95" s="200">
        <v>0</v>
      </c>
      <c r="AZ95" s="200">
        <v>0</v>
      </c>
      <c r="BA95" s="200">
        <v>0</v>
      </c>
      <c r="BB95" s="200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0">
        <v>0</v>
      </c>
      <c r="C96" s="200">
        <v>0</v>
      </c>
      <c r="D96" s="200">
        <v>0</v>
      </c>
      <c r="E96" s="200">
        <v>0</v>
      </c>
      <c r="F96" s="200">
        <v>0</v>
      </c>
      <c r="G96" s="200">
        <v>0</v>
      </c>
      <c r="H96" s="200">
        <v>0</v>
      </c>
      <c r="I96" s="200">
        <v>0</v>
      </c>
      <c r="J96" s="200">
        <v>0</v>
      </c>
      <c r="K96" s="200">
        <v>0</v>
      </c>
      <c r="L96" s="200">
        <v>0</v>
      </c>
      <c r="M96" s="200">
        <v>0</v>
      </c>
      <c r="N96" s="200">
        <v>0</v>
      </c>
      <c r="O96" s="200">
        <v>0</v>
      </c>
      <c r="P96" s="200">
        <v>0</v>
      </c>
      <c r="Q96" s="200">
        <v>0</v>
      </c>
      <c r="R96" s="200">
        <v>0</v>
      </c>
      <c r="S96" s="200">
        <v>0</v>
      </c>
      <c r="T96" s="200">
        <v>0</v>
      </c>
      <c r="U96" s="200">
        <v>0</v>
      </c>
      <c r="V96" s="200">
        <v>0</v>
      </c>
      <c r="W96" s="200">
        <v>0</v>
      </c>
      <c r="X96" s="200">
        <v>0</v>
      </c>
      <c r="Y96" s="200">
        <v>0</v>
      </c>
      <c r="Z96">
        <v>0</v>
      </c>
      <c r="AA96" s="200">
        <v>0</v>
      </c>
      <c r="AB96" s="200">
        <v>0</v>
      </c>
      <c r="AC96" s="200">
        <v>0</v>
      </c>
      <c r="AD96" s="200">
        <v>0</v>
      </c>
      <c r="AE96" s="200">
        <v>0</v>
      </c>
      <c r="AF96" s="200">
        <v>0</v>
      </c>
      <c r="AG96" s="200">
        <v>0</v>
      </c>
      <c r="AH96" s="200">
        <v>0</v>
      </c>
      <c r="AI96" s="200">
        <v>5.84</v>
      </c>
      <c r="AJ96" s="200">
        <v>0</v>
      </c>
      <c r="AK96" s="200">
        <v>0</v>
      </c>
      <c r="AL96" s="200">
        <v>0</v>
      </c>
      <c r="AM96" s="200">
        <v>0</v>
      </c>
      <c r="AN96" s="200">
        <v>0</v>
      </c>
      <c r="AO96">
        <v>0</v>
      </c>
      <c r="AP96" s="200">
        <v>0</v>
      </c>
      <c r="AQ96" s="200">
        <v>0</v>
      </c>
      <c r="AR96" s="200">
        <v>0</v>
      </c>
      <c r="AS96" s="200">
        <v>0</v>
      </c>
      <c r="AT96">
        <v>0</v>
      </c>
      <c r="AU96">
        <v>0</v>
      </c>
      <c r="AV96" s="200">
        <v>0</v>
      </c>
      <c r="AW96" s="200">
        <v>0</v>
      </c>
      <c r="AX96" s="200">
        <v>0</v>
      </c>
      <c r="AY96" s="200">
        <v>0</v>
      </c>
      <c r="AZ96" s="200">
        <v>0</v>
      </c>
      <c r="BA96" s="200">
        <v>0</v>
      </c>
      <c r="BB96" s="200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0">
        <v>0</v>
      </c>
      <c r="C97" s="200">
        <v>0</v>
      </c>
      <c r="D97" s="200">
        <v>0</v>
      </c>
      <c r="E97" s="200">
        <v>0</v>
      </c>
      <c r="F97" s="200">
        <v>0</v>
      </c>
      <c r="G97" s="200">
        <v>0</v>
      </c>
      <c r="H97" s="200">
        <v>0</v>
      </c>
      <c r="I97" s="200">
        <v>0</v>
      </c>
      <c r="J97" s="200">
        <v>0</v>
      </c>
      <c r="K97" s="200">
        <v>0</v>
      </c>
      <c r="L97" s="200">
        <v>0</v>
      </c>
      <c r="M97" s="200">
        <v>0</v>
      </c>
      <c r="N97" s="200">
        <v>0</v>
      </c>
      <c r="O97" s="200">
        <v>0</v>
      </c>
      <c r="P97" s="200">
        <v>0</v>
      </c>
      <c r="Q97" s="200">
        <v>0</v>
      </c>
      <c r="R97" s="200">
        <v>0</v>
      </c>
      <c r="S97" s="200">
        <v>0</v>
      </c>
      <c r="T97" s="200">
        <v>0</v>
      </c>
      <c r="U97" s="200">
        <v>0</v>
      </c>
      <c r="V97" s="200">
        <v>0</v>
      </c>
      <c r="W97" s="200">
        <v>0</v>
      </c>
      <c r="X97" s="200">
        <v>0</v>
      </c>
      <c r="Y97" s="200">
        <v>0</v>
      </c>
      <c r="Z97">
        <v>0</v>
      </c>
      <c r="AA97" s="200">
        <v>0</v>
      </c>
      <c r="AB97" s="200">
        <v>0</v>
      </c>
      <c r="AC97" s="200">
        <v>0</v>
      </c>
      <c r="AD97" s="200">
        <v>0</v>
      </c>
      <c r="AE97" s="200">
        <v>0</v>
      </c>
      <c r="AF97" s="200">
        <v>0</v>
      </c>
      <c r="AG97" s="200">
        <v>0</v>
      </c>
      <c r="AH97" s="200">
        <v>0</v>
      </c>
      <c r="AI97" s="200">
        <v>5.84</v>
      </c>
      <c r="AJ97" s="200">
        <v>0</v>
      </c>
      <c r="AK97" s="200">
        <v>0</v>
      </c>
      <c r="AL97" s="200">
        <v>0</v>
      </c>
      <c r="AM97" s="200">
        <v>0</v>
      </c>
      <c r="AN97" s="200">
        <v>0</v>
      </c>
      <c r="AO97">
        <v>0</v>
      </c>
      <c r="AP97" s="200">
        <v>0</v>
      </c>
      <c r="AQ97" s="200">
        <v>0</v>
      </c>
      <c r="AR97" s="200">
        <v>0</v>
      </c>
      <c r="AS97" s="200">
        <v>0</v>
      </c>
      <c r="AT97">
        <v>0</v>
      </c>
      <c r="AU97">
        <v>0</v>
      </c>
      <c r="AV97" s="200">
        <v>0</v>
      </c>
      <c r="AW97" s="200">
        <v>0</v>
      </c>
      <c r="AX97" s="200">
        <v>0</v>
      </c>
      <c r="AY97" s="200">
        <v>0</v>
      </c>
      <c r="AZ97" s="200">
        <v>0</v>
      </c>
      <c r="BA97" s="200">
        <v>0</v>
      </c>
      <c r="BB97" s="200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0">
        <v>0</v>
      </c>
      <c r="C98" s="200">
        <v>0</v>
      </c>
      <c r="D98" s="200">
        <v>0</v>
      </c>
      <c r="E98" s="200">
        <v>0</v>
      </c>
      <c r="F98" s="200">
        <v>0</v>
      </c>
      <c r="G98" s="200">
        <v>0</v>
      </c>
      <c r="H98" s="200">
        <v>0</v>
      </c>
      <c r="I98" s="200">
        <v>0</v>
      </c>
      <c r="J98" s="200">
        <v>0</v>
      </c>
      <c r="K98" s="200">
        <v>0</v>
      </c>
      <c r="L98" s="200">
        <v>0</v>
      </c>
      <c r="M98" s="200">
        <v>0</v>
      </c>
      <c r="N98" s="200">
        <v>0</v>
      </c>
      <c r="O98" s="200">
        <v>0</v>
      </c>
      <c r="P98" s="200">
        <v>0</v>
      </c>
      <c r="Q98" s="200">
        <v>0</v>
      </c>
      <c r="R98" s="200">
        <v>0</v>
      </c>
      <c r="S98" s="200">
        <v>0</v>
      </c>
      <c r="T98" s="200">
        <v>0</v>
      </c>
      <c r="U98" s="200">
        <v>0</v>
      </c>
      <c r="V98" s="200">
        <v>0</v>
      </c>
      <c r="W98" s="200">
        <v>0</v>
      </c>
      <c r="X98" s="200">
        <v>0</v>
      </c>
      <c r="Y98" s="200">
        <v>0</v>
      </c>
      <c r="Z98">
        <v>0</v>
      </c>
      <c r="AA98" s="200">
        <v>0</v>
      </c>
      <c r="AB98" s="200">
        <v>0</v>
      </c>
      <c r="AC98" s="200">
        <v>0</v>
      </c>
      <c r="AD98" s="200">
        <v>0</v>
      </c>
      <c r="AE98" s="200">
        <v>0</v>
      </c>
      <c r="AF98" s="200">
        <v>0</v>
      </c>
      <c r="AG98" s="200">
        <v>0</v>
      </c>
      <c r="AH98" s="200">
        <v>0</v>
      </c>
      <c r="AI98" s="200">
        <v>5.84</v>
      </c>
      <c r="AJ98" s="200">
        <v>0</v>
      </c>
      <c r="AK98" s="200">
        <v>0</v>
      </c>
      <c r="AL98" s="200">
        <v>0</v>
      </c>
      <c r="AM98" s="200">
        <v>0</v>
      </c>
      <c r="AN98" s="200">
        <v>0</v>
      </c>
      <c r="AO98">
        <v>0</v>
      </c>
      <c r="AP98" s="200">
        <v>0</v>
      </c>
      <c r="AQ98" s="200">
        <v>0</v>
      </c>
      <c r="AR98" s="200">
        <v>0</v>
      </c>
      <c r="AS98" s="200">
        <v>0</v>
      </c>
      <c r="AT98">
        <v>0</v>
      </c>
      <c r="AU98">
        <v>0</v>
      </c>
      <c r="AV98" s="200">
        <v>0</v>
      </c>
      <c r="AW98" s="200">
        <v>0</v>
      </c>
      <c r="AX98" s="200">
        <v>0</v>
      </c>
      <c r="AY98" s="200">
        <v>0</v>
      </c>
      <c r="AZ98" s="200">
        <v>0</v>
      </c>
      <c r="BA98" s="200">
        <v>0</v>
      </c>
      <c r="BB98" s="200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0.12847999999999976</v>
      </c>
      <c r="AJ99">
        <f t="shared" si="0"/>
        <v>8.4000000000000012E-3</v>
      </c>
      <c r="AK99">
        <f t="shared" si="0"/>
        <v>0</v>
      </c>
      <c r="AL99">
        <f t="shared" si="0"/>
        <v>0</v>
      </c>
      <c r="AM99">
        <f t="shared" si="0"/>
        <v>2.7750000000000002E-4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19"/>
    </row>
    <row r="3" spans="1:96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Q1" sqref="Q1:Q99"/>
    </sheetView>
  </sheetViews>
  <sheetFormatPr defaultRowHeight="15"/>
  <cols>
    <col min="1" max="1" width="12" bestFit="1" customWidth="1"/>
    <col min="5" max="5" width="11.5703125" bestFit="1" customWidth="1"/>
    <col min="6" max="6" width="11.85546875" bestFit="1" customWidth="1"/>
    <col min="9" max="9" width="12.85546875" bestFit="1" customWidth="1"/>
    <col min="10" max="10" width="13.28515625" bestFit="1" customWidth="1"/>
    <col min="13" max="13" width="14.7109375" bestFit="1" customWidth="1"/>
    <col min="14" max="14" width="15" bestFit="1" customWidth="1"/>
    <col min="15" max="15" width="14" bestFit="1" customWidth="1"/>
    <col min="16" max="16" width="14.28515625" bestFit="1" customWidth="1"/>
  </cols>
  <sheetData>
    <row r="1" spans="1:17">
      <c r="A1" s="32">
        <f>[4]Bawana!A1</f>
        <v>43282</v>
      </c>
      <c r="B1" t="s">
        <v>151</v>
      </c>
      <c r="C1" t="s">
        <v>201</v>
      </c>
      <c r="D1" t="s">
        <v>202</v>
      </c>
      <c r="E1" t="s">
        <v>204</v>
      </c>
      <c r="F1" t="s">
        <v>203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210</v>
      </c>
      <c r="M1" t="s">
        <v>213</v>
      </c>
      <c r="N1" t="s">
        <v>214</v>
      </c>
      <c r="O1" t="s">
        <v>211</v>
      </c>
      <c r="P1" t="s">
        <v>212</v>
      </c>
      <c r="Q1" t="s">
        <v>150</v>
      </c>
    </row>
    <row r="2" spans="1:17">
      <c r="A2" t="s">
        <v>44</v>
      </c>
      <c r="C2" t="s">
        <v>531</v>
      </c>
      <c r="D2" t="s">
        <v>531</v>
      </c>
      <c r="E2" t="s">
        <v>531</v>
      </c>
      <c r="F2" t="s">
        <v>531</v>
      </c>
      <c r="G2" t="s">
        <v>531</v>
      </c>
      <c r="H2" t="s">
        <v>531</v>
      </c>
      <c r="I2" t="s">
        <v>531</v>
      </c>
      <c r="J2" t="s">
        <v>531</v>
      </c>
      <c r="K2" t="s">
        <v>531</v>
      </c>
      <c r="L2" t="s">
        <v>531</v>
      </c>
      <c r="M2" t="s">
        <v>531</v>
      </c>
      <c r="N2" t="s">
        <v>531</v>
      </c>
      <c r="O2" t="s">
        <v>531</v>
      </c>
      <c r="P2" t="s">
        <v>531</v>
      </c>
    </row>
    <row r="3" spans="1:17">
      <c r="A3" t="s">
        <v>45</v>
      </c>
      <c r="C3" s="24">
        <v>37</v>
      </c>
      <c r="D3" s="24">
        <v>0</v>
      </c>
      <c r="E3" s="24">
        <v>0</v>
      </c>
      <c r="F3" s="24">
        <v>0</v>
      </c>
      <c r="G3" s="200">
        <v>0</v>
      </c>
      <c r="H3" s="200">
        <v>0</v>
      </c>
      <c r="I3" s="200">
        <v>0</v>
      </c>
      <c r="J3" s="200">
        <v>0</v>
      </c>
      <c r="K3" s="200">
        <v>320</v>
      </c>
      <c r="L3" s="200">
        <v>0</v>
      </c>
      <c r="M3" s="200">
        <v>0</v>
      </c>
      <c r="N3" s="200">
        <v>0</v>
      </c>
      <c r="O3" s="200">
        <v>150</v>
      </c>
      <c r="P3" s="200">
        <v>0</v>
      </c>
    </row>
    <row r="4" spans="1:17">
      <c r="A4" t="s">
        <v>46</v>
      </c>
      <c r="C4" s="24">
        <v>37</v>
      </c>
      <c r="D4" s="24">
        <v>0</v>
      </c>
      <c r="E4" s="24">
        <v>0</v>
      </c>
      <c r="F4" s="24">
        <v>0</v>
      </c>
      <c r="G4" s="200">
        <v>0</v>
      </c>
      <c r="H4" s="200">
        <v>0</v>
      </c>
      <c r="I4" s="200">
        <v>0</v>
      </c>
      <c r="J4" s="200">
        <v>0</v>
      </c>
      <c r="K4" s="200">
        <v>320</v>
      </c>
      <c r="L4" s="200">
        <v>0</v>
      </c>
      <c r="M4" s="200">
        <v>0</v>
      </c>
      <c r="N4" s="200">
        <v>0</v>
      </c>
      <c r="O4" s="200">
        <v>150</v>
      </c>
      <c r="P4" s="200">
        <v>0</v>
      </c>
    </row>
    <row r="5" spans="1:17">
      <c r="A5" t="s">
        <v>47</v>
      </c>
      <c r="C5" s="24">
        <v>37</v>
      </c>
      <c r="D5" s="24">
        <v>0</v>
      </c>
      <c r="E5" s="24">
        <v>0</v>
      </c>
      <c r="F5" s="24">
        <v>0</v>
      </c>
      <c r="G5" s="200">
        <v>0</v>
      </c>
      <c r="H5" s="200">
        <v>0</v>
      </c>
      <c r="I5" s="200">
        <v>0</v>
      </c>
      <c r="J5" s="200">
        <v>0</v>
      </c>
      <c r="K5" s="200">
        <v>320</v>
      </c>
      <c r="L5" s="200">
        <v>0</v>
      </c>
      <c r="M5" s="200">
        <v>0</v>
      </c>
      <c r="N5" s="200">
        <v>0</v>
      </c>
      <c r="O5" s="200">
        <v>150</v>
      </c>
      <c r="P5" s="200">
        <v>0</v>
      </c>
    </row>
    <row r="6" spans="1:17">
      <c r="A6" t="s">
        <v>48</v>
      </c>
      <c r="C6" s="24">
        <v>37</v>
      </c>
      <c r="D6" s="24">
        <v>0</v>
      </c>
      <c r="E6" s="24">
        <v>0</v>
      </c>
      <c r="F6" s="24">
        <v>0</v>
      </c>
      <c r="G6" s="200">
        <v>0</v>
      </c>
      <c r="H6" s="200">
        <v>0</v>
      </c>
      <c r="I6" s="200">
        <v>0</v>
      </c>
      <c r="J6" s="200">
        <v>0</v>
      </c>
      <c r="K6" s="200">
        <v>320</v>
      </c>
      <c r="L6" s="200">
        <v>0</v>
      </c>
      <c r="M6" s="200">
        <v>0</v>
      </c>
      <c r="N6" s="200">
        <v>0</v>
      </c>
      <c r="O6" s="200">
        <v>150</v>
      </c>
      <c r="P6" s="200">
        <v>0</v>
      </c>
    </row>
    <row r="7" spans="1:17">
      <c r="A7" t="s">
        <v>49</v>
      </c>
      <c r="C7" s="24">
        <v>37</v>
      </c>
      <c r="D7" s="24">
        <v>0</v>
      </c>
      <c r="E7" s="24">
        <v>0</v>
      </c>
      <c r="F7" s="24">
        <v>0</v>
      </c>
      <c r="G7" s="200">
        <v>0</v>
      </c>
      <c r="H7" s="200">
        <v>0</v>
      </c>
      <c r="I7" s="200">
        <v>0</v>
      </c>
      <c r="J7" s="200">
        <v>0</v>
      </c>
      <c r="K7" s="200">
        <v>320</v>
      </c>
      <c r="L7" s="200">
        <v>0</v>
      </c>
      <c r="M7" s="200">
        <v>0</v>
      </c>
      <c r="N7" s="200">
        <v>0</v>
      </c>
      <c r="O7" s="200">
        <v>150</v>
      </c>
      <c r="P7" s="200">
        <v>0</v>
      </c>
    </row>
    <row r="8" spans="1:17">
      <c r="A8" t="s">
        <v>50</v>
      </c>
      <c r="C8" s="24">
        <v>37</v>
      </c>
      <c r="D8" s="24">
        <v>0</v>
      </c>
      <c r="E8" s="24">
        <v>0</v>
      </c>
      <c r="F8" s="24">
        <v>0</v>
      </c>
      <c r="G8" s="200">
        <v>0</v>
      </c>
      <c r="H8" s="200">
        <v>0</v>
      </c>
      <c r="I8" s="200">
        <v>0</v>
      </c>
      <c r="J8" s="200">
        <v>0</v>
      </c>
      <c r="K8" s="200">
        <v>320</v>
      </c>
      <c r="L8" s="200">
        <v>0</v>
      </c>
      <c r="M8" s="200">
        <v>0</v>
      </c>
      <c r="N8" s="200">
        <v>0</v>
      </c>
      <c r="O8" s="200">
        <v>150</v>
      </c>
      <c r="P8" s="200">
        <v>0</v>
      </c>
    </row>
    <row r="9" spans="1:17">
      <c r="A9" t="s">
        <v>51</v>
      </c>
      <c r="C9" s="24">
        <v>37</v>
      </c>
      <c r="D9" s="24">
        <v>0</v>
      </c>
      <c r="E9" s="24">
        <v>0</v>
      </c>
      <c r="F9" s="24">
        <v>0</v>
      </c>
      <c r="G9" s="200">
        <v>0</v>
      </c>
      <c r="H9" s="200">
        <v>0</v>
      </c>
      <c r="I9" s="200">
        <v>0</v>
      </c>
      <c r="J9" s="200">
        <v>0</v>
      </c>
      <c r="K9" s="200">
        <v>320</v>
      </c>
      <c r="L9" s="200">
        <v>0</v>
      </c>
      <c r="M9" s="200">
        <v>0</v>
      </c>
      <c r="N9" s="200">
        <v>0</v>
      </c>
      <c r="O9" s="200">
        <v>150</v>
      </c>
      <c r="P9" s="200">
        <v>0</v>
      </c>
    </row>
    <row r="10" spans="1:17">
      <c r="A10" t="s">
        <v>52</v>
      </c>
      <c r="C10" s="24">
        <v>37</v>
      </c>
      <c r="D10" s="24">
        <v>0</v>
      </c>
      <c r="E10" s="24">
        <v>0</v>
      </c>
      <c r="F10" s="24">
        <v>0</v>
      </c>
      <c r="G10" s="200">
        <v>0</v>
      </c>
      <c r="H10" s="200">
        <v>0</v>
      </c>
      <c r="I10" s="200">
        <v>0</v>
      </c>
      <c r="J10" s="200">
        <v>0</v>
      </c>
      <c r="K10" s="200">
        <v>320</v>
      </c>
      <c r="L10" s="200">
        <v>0</v>
      </c>
      <c r="M10" s="200">
        <v>0</v>
      </c>
      <c r="N10" s="200">
        <v>0</v>
      </c>
      <c r="O10" s="200">
        <v>150</v>
      </c>
      <c r="P10" s="200">
        <v>0</v>
      </c>
    </row>
    <row r="11" spans="1:17">
      <c r="A11" t="s">
        <v>53</v>
      </c>
      <c r="C11" s="24">
        <v>37</v>
      </c>
      <c r="D11" s="24">
        <v>0</v>
      </c>
      <c r="E11" s="24">
        <v>0</v>
      </c>
      <c r="F11" s="24">
        <v>0</v>
      </c>
      <c r="G11" s="200">
        <v>0</v>
      </c>
      <c r="H11" s="200">
        <v>0</v>
      </c>
      <c r="I11" s="200">
        <v>0</v>
      </c>
      <c r="J11" s="200">
        <v>0</v>
      </c>
      <c r="K11" s="200">
        <v>320</v>
      </c>
      <c r="L11" s="200">
        <v>0</v>
      </c>
      <c r="M11" s="200">
        <v>0</v>
      </c>
      <c r="N11" s="200">
        <v>0</v>
      </c>
      <c r="O11" s="200">
        <v>150</v>
      </c>
      <c r="P11" s="200">
        <v>0</v>
      </c>
    </row>
    <row r="12" spans="1:17">
      <c r="A12" t="s">
        <v>54</v>
      </c>
      <c r="C12" s="24">
        <v>37</v>
      </c>
      <c r="D12" s="24">
        <v>0</v>
      </c>
      <c r="E12" s="24">
        <v>0</v>
      </c>
      <c r="F12" s="24">
        <v>0</v>
      </c>
      <c r="G12" s="200">
        <v>0</v>
      </c>
      <c r="H12" s="200">
        <v>0</v>
      </c>
      <c r="I12" s="200">
        <v>0</v>
      </c>
      <c r="J12" s="200">
        <v>0</v>
      </c>
      <c r="K12" s="200">
        <v>320</v>
      </c>
      <c r="L12" s="200">
        <v>0</v>
      </c>
      <c r="M12" s="200">
        <v>0</v>
      </c>
      <c r="N12" s="200">
        <v>0</v>
      </c>
      <c r="O12" s="200">
        <v>150</v>
      </c>
      <c r="P12" s="200">
        <v>0</v>
      </c>
    </row>
    <row r="13" spans="1:17">
      <c r="A13" t="s">
        <v>55</v>
      </c>
      <c r="C13" s="24">
        <v>37</v>
      </c>
      <c r="D13" s="24">
        <v>0</v>
      </c>
      <c r="E13" s="24">
        <v>0</v>
      </c>
      <c r="F13" s="24">
        <v>0</v>
      </c>
      <c r="G13" s="200">
        <v>0</v>
      </c>
      <c r="H13" s="200">
        <v>0</v>
      </c>
      <c r="I13" s="200">
        <v>0</v>
      </c>
      <c r="J13" s="200">
        <v>0</v>
      </c>
      <c r="K13" s="200">
        <v>320</v>
      </c>
      <c r="L13" s="200">
        <v>0</v>
      </c>
      <c r="M13" s="200">
        <v>0</v>
      </c>
      <c r="N13" s="200">
        <v>0</v>
      </c>
      <c r="O13" s="200">
        <v>150</v>
      </c>
      <c r="P13" s="200">
        <v>0</v>
      </c>
    </row>
    <row r="14" spans="1:17">
      <c r="A14" t="s">
        <v>56</v>
      </c>
      <c r="C14" s="24">
        <v>37</v>
      </c>
      <c r="D14" s="24">
        <v>0</v>
      </c>
      <c r="E14" s="24">
        <v>0</v>
      </c>
      <c r="F14" s="24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320</v>
      </c>
      <c r="L14" s="200">
        <v>0</v>
      </c>
      <c r="M14" s="200">
        <v>0</v>
      </c>
      <c r="N14" s="200">
        <v>0</v>
      </c>
      <c r="O14" s="200">
        <v>150</v>
      </c>
      <c r="P14" s="200">
        <v>0</v>
      </c>
    </row>
    <row r="15" spans="1:17">
      <c r="A15" t="s">
        <v>57</v>
      </c>
      <c r="C15" s="24">
        <v>37</v>
      </c>
      <c r="D15" s="24">
        <v>0</v>
      </c>
      <c r="E15" s="24">
        <v>0</v>
      </c>
      <c r="F15" s="24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320</v>
      </c>
      <c r="L15" s="200">
        <v>0</v>
      </c>
      <c r="M15" s="200">
        <v>0</v>
      </c>
      <c r="N15" s="200">
        <v>0</v>
      </c>
      <c r="O15" s="200">
        <v>150</v>
      </c>
      <c r="P15" s="200">
        <v>0</v>
      </c>
    </row>
    <row r="16" spans="1:17">
      <c r="A16" t="s">
        <v>58</v>
      </c>
      <c r="C16" s="24">
        <v>37</v>
      </c>
      <c r="D16" s="24">
        <v>0</v>
      </c>
      <c r="E16" s="24">
        <v>0</v>
      </c>
      <c r="F16" s="24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320</v>
      </c>
      <c r="L16" s="200">
        <v>0</v>
      </c>
      <c r="M16" s="200">
        <v>0</v>
      </c>
      <c r="N16" s="200">
        <v>0</v>
      </c>
      <c r="O16" s="200">
        <v>150</v>
      </c>
      <c r="P16" s="200">
        <v>0</v>
      </c>
    </row>
    <row r="17" spans="1:16">
      <c r="A17" t="s">
        <v>59</v>
      </c>
      <c r="C17" s="24">
        <v>37</v>
      </c>
      <c r="D17" s="24">
        <v>0</v>
      </c>
      <c r="E17" s="24">
        <v>0</v>
      </c>
      <c r="F17" s="24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320</v>
      </c>
      <c r="L17" s="200">
        <v>0</v>
      </c>
      <c r="M17" s="200">
        <v>0</v>
      </c>
      <c r="N17" s="200">
        <v>0</v>
      </c>
      <c r="O17" s="200">
        <v>150</v>
      </c>
      <c r="P17" s="200">
        <v>0</v>
      </c>
    </row>
    <row r="18" spans="1:16">
      <c r="A18" t="s">
        <v>60</v>
      </c>
      <c r="C18" s="24">
        <v>37</v>
      </c>
      <c r="D18" s="24">
        <v>0</v>
      </c>
      <c r="E18" s="24">
        <v>0</v>
      </c>
      <c r="F18" s="24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320</v>
      </c>
      <c r="L18" s="200">
        <v>0</v>
      </c>
      <c r="M18" s="200">
        <v>0</v>
      </c>
      <c r="N18" s="200">
        <v>0</v>
      </c>
      <c r="O18" s="200">
        <v>150</v>
      </c>
      <c r="P18" s="200">
        <v>0</v>
      </c>
    </row>
    <row r="19" spans="1:16">
      <c r="A19" t="s">
        <v>61</v>
      </c>
      <c r="C19" s="24">
        <v>37</v>
      </c>
      <c r="D19" s="24">
        <v>0</v>
      </c>
      <c r="E19" s="24">
        <v>0</v>
      </c>
      <c r="F19" s="24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320</v>
      </c>
      <c r="L19" s="200">
        <v>0</v>
      </c>
      <c r="M19" s="200">
        <v>0</v>
      </c>
      <c r="N19" s="200">
        <v>0</v>
      </c>
      <c r="O19" s="200">
        <v>150</v>
      </c>
      <c r="P19" s="200">
        <v>0</v>
      </c>
    </row>
    <row r="20" spans="1:16">
      <c r="A20" t="s">
        <v>62</v>
      </c>
      <c r="C20" s="24">
        <v>38</v>
      </c>
      <c r="D20" s="24">
        <v>0</v>
      </c>
      <c r="E20" s="24">
        <v>0</v>
      </c>
      <c r="F20" s="24">
        <v>0</v>
      </c>
      <c r="G20" s="200">
        <v>0</v>
      </c>
      <c r="H20" s="200">
        <v>0</v>
      </c>
      <c r="I20" s="200">
        <v>0</v>
      </c>
      <c r="J20" s="200">
        <v>0</v>
      </c>
      <c r="K20" s="200">
        <v>320</v>
      </c>
      <c r="L20" s="200">
        <v>0</v>
      </c>
      <c r="M20" s="200">
        <v>0</v>
      </c>
      <c r="N20" s="200">
        <v>0</v>
      </c>
      <c r="O20" s="200">
        <v>150</v>
      </c>
      <c r="P20" s="200">
        <v>0</v>
      </c>
    </row>
    <row r="21" spans="1:16">
      <c r="A21" t="s">
        <v>63</v>
      </c>
      <c r="C21" s="24">
        <v>38</v>
      </c>
      <c r="D21" s="24">
        <v>0</v>
      </c>
      <c r="E21" s="24">
        <v>0</v>
      </c>
      <c r="F21" s="24">
        <v>0</v>
      </c>
      <c r="G21" s="200">
        <v>0</v>
      </c>
      <c r="H21" s="200">
        <v>0</v>
      </c>
      <c r="I21" s="200">
        <v>0</v>
      </c>
      <c r="J21" s="200">
        <v>0</v>
      </c>
      <c r="K21" s="200">
        <v>320</v>
      </c>
      <c r="L21" s="200">
        <v>0</v>
      </c>
      <c r="M21" s="200">
        <v>0</v>
      </c>
      <c r="N21" s="200">
        <v>0</v>
      </c>
      <c r="O21" s="200">
        <v>150</v>
      </c>
      <c r="P21" s="200">
        <v>0</v>
      </c>
    </row>
    <row r="22" spans="1:16">
      <c r="A22" t="s">
        <v>64</v>
      </c>
      <c r="C22" s="24">
        <v>38</v>
      </c>
      <c r="D22" s="24">
        <v>0</v>
      </c>
      <c r="E22" s="24">
        <v>0</v>
      </c>
      <c r="F22" s="24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320</v>
      </c>
      <c r="L22" s="200">
        <v>0</v>
      </c>
      <c r="M22" s="200">
        <v>0</v>
      </c>
      <c r="N22" s="200">
        <v>0</v>
      </c>
      <c r="O22" s="200">
        <v>150</v>
      </c>
      <c r="P22" s="200">
        <v>0</v>
      </c>
    </row>
    <row r="23" spans="1:16">
      <c r="A23" t="s">
        <v>65</v>
      </c>
      <c r="C23" s="24">
        <v>38</v>
      </c>
      <c r="D23" s="24">
        <v>0</v>
      </c>
      <c r="E23" s="24">
        <v>0</v>
      </c>
      <c r="F23" s="24">
        <v>0</v>
      </c>
      <c r="G23" s="200">
        <v>0</v>
      </c>
      <c r="H23" s="200">
        <v>0</v>
      </c>
      <c r="I23" s="200">
        <v>0</v>
      </c>
      <c r="J23" s="200">
        <v>0</v>
      </c>
      <c r="K23" s="200">
        <v>320</v>
      </c>
      <c r="L23" s="200">
        <v>0</v>
      </c>
      <c r="M23" s="200">
        <v>0</v>
      </c>
      <c r="N23" s="200">
        <v>0</v>
      </c>
      <c r="O23" s="200">
        <v>150</v>
      </c>
      <c r="P23" s="200">
        <v>0</v>
      </c>
    </row>
    <row r="24" spans="1:16">
      <c r="A24" t="s">
        <v>66</v>
      </c>
      <c r="C24" s="24">
        <v>38</v>
      </c>
      <c r="D24" s="24">
        <v>0</v>
      </c>
      <c r="E24" s="24">
        <v>0</v>
      </c>
      <c r="F24" s="24">
        <v>0</v>
      </c>
      <c r="G24" s="200">
        <v>0</v>
      </c>
      <c r="H24" s="200">
        <v>0</v>
      </c>
      <c r="I24" s="200">
        <v>0</v>
      </c>
      <c r="J24" s="200">
        <v>0</v>
      </c>
      <c r="K24" s="200">
        <v>320</v>
      </c>
      <c r="L24" s="200">
        <v>0</v>
      </c>
      <c r="M24" s="200">
        <v>0</v>
      </c>
      <c r="N24" s="200">
        <v>0</v>
      </c>
      <c r="O24" s="200">
        <v>150</v>
      </c>
      <c r="P24" s="200">
        <v>0</v>
      </c>
    </row>
    <row r="25" spans="1:16">
      <c r="A25" t="s">
        <v>67</v>
      </c>
      <c r="C25" s="24">
        <v>38</v>
      </c>
      <c r="D25" s="24">
        <v>0</v>
      </c>
      <c r="E25" s="24">
        <v>0</v>
      </c>
      <c r="F25" s="24">
        <v>0</v>
      </c>
      <c r="G25" s="200">
        <v>0</v>
      </c>
      <c r="H25" s="200">
        <v>0</v>
      </c>
      <c r="I25" s="200">
        <v>0</v>
      </c>
      <c r="J25" s="200">
        <v>0</v>
      </c>
      <c r="K25" s="200">
        <v>320</v>
      </c>
      <c r="L25" s="200">
        <v>0</v>
      </c>
      <c r="M25" s="200">
        <v>0</v>
      </c>
      <c r="N25" s="200">
        <v>0</v>
      </c>
      <c r="O25" s="200">
        <v>150</v>
      </c>
      <c r="P25" s="200">
        <v>0</v>
      </c>
    </row>
    <row r="26" spans="1:16">
      <c r="A26" t="s">
        <v>68</v>
      </c>
      <c r="C26" s="24">
        <v>38</v>
      </c>
      <c r="D26" s="24">
        <v>0</v>
      </c>
      <c r="E26" s="24">
        <v>0</v>
      </c>
      <c r="F26" s="24">
        <v>0</v>
      </c>
      <c r="G26" s="200">
        <v>0</v>
      </c>
      <c r="H26" s="200">
        <v>0</v>
      </c>
      <c r="I26" s="200">
        <v>0</v>
      </c>
      <c r="J26" s="200">
        <v>0</v>
      </c>
      <c r="K26" s="200">
        <v>320</v>
      </c>
      <c r="L26" s="200">
        <v>0</v>
      </c>
      <c r="M26" s="200">
        <v>0</v>
      </c>
      <c r="N26" s="200">
        <v>0</v>
      </c>
      <c r="O26" s="200">
        <v>153.18</v>
      </c>
      <c r="P26" s="200">
        <v>0</v>
      </c>
    </row>
    <row r="27" spans="1:16">
      <c r="A27" t="s">
        <v>69</v>
      </c>
      <c r="C27" s="24">
        <v>38</v>
      </c>
      <c r="D27" s="24">
        <v>0</v>
      </c>
      <c r="E27" s="24">
        <v>0</v>
      </c>
      <c r="F27" s="24">
        <v>0</v>
      </c>
      <c r="G27" s="200">
        <v>0</v>
      </c>
      <c r="H27" s="200">
        <v>0</v>
      </c>
      <c r="I27" s="200">
        <v>0</v>
      </c>
      <c r="J27" s="200">
        <v>0</v>
      </c>
      <c r="K27" s="200">
        <v>320</v>
      </c>
      <c r="L27" s="200">
        <v>0</v>
      </c>
      <c r="M27" s="200">
        <v>0</v>
      </c>
      <c r="N27" s="200">
        <v>0</v>
      </c>
      <c r="O27" s="200">
        <v>158.94999999999999</v>
      </c>
      <c r="P27" s="200">
        <v>0</v>
      </c>
    </row>
    <row r="28" spans="1:16">
      <c r="A28" t="s">
        <v>70</v>
      </c>
      <c r="C28" s="24">
        <v>38</v>
      </c>
      <c r="D28" s="24">
        <v>0</v>
      </c>
      <c r="E28" s="24">
        <v>0</v>
      </c>
      <c r="F28" s="24">
        <v>0</v>
      </c>
      <c r="G28" s="200">
        <v>0</v>
      </c>
      <c r="H28" s="200">
        <v>0</v>
      </c>
      <c r="I28" s="200">
        <v>0</v>
      </c>
      <c r="J28" s="200">
        <v>0</v>
      </c>
      <c r="K28" s="200">
        <v>320</v>
      </c>
      <c r="L28" s="200">
        <v>0</v>
      </c>
      <c r="M28" s="200">
        <v>0</v>
      </c>
      <c r="N28" s="200">
        <v>0</v>
      </c>
      <c r="O28" s="200">
        <v>240</v>
      </c>
      <c r="P28" s="200">
        <v>0</v>
      </c>
    </row>
    <row r="29" spans="1:16">
      <c r="A29" t="s">
        <v>71</v>
      </c>
      <c r="C29" s="24">
        <v>38</v>
      </c>
      <c r="D29" s="24">
        <v>0</v>
      </c>
      <c r="E29" s="24">
        <v>0</v>
      </c>
      <c r="F29" s="24">
        <v>0</v>
      </c>
      <c r="G29" s="200">
        <v>0</v>
      </c>
      <c r="H29" s="200">
        <v>0</v>
      </c>
      <c r="I29" s="200">
        <v>0</v>
      </c>
      <c r="J29" s="200">
        <v>0</v>
      </c>
      <c r="K29" s="200">
        <v>320</v>
      </c>
      <c r="L29" s="200">
        <v>0</v>
      </c>
      <c r="M29" s="200">
        <v>0</v>
      </c>
      <c r="N29" s="200">
        <v>0</v>
      </c>
      <c r="O29" s="200">
        <v>240</v>
      </c>
      <c r="P29" s="200">
        <v>0</v>
      </c>
    </row>
    <row r="30" spans="1:16">
      <c r="A30" t="s">
        <v>72</v>
      </c>
      <c r="C30" s="24">
        <v>38</v>
      </c>
      <c r="D30" s="24">
        <v>0</v>
      </c>
      <c r="E30" s="24">
        <v>0</v>
      </c>
      <c r="F30" s="24">
        <v>0</v>
      </c>
      <c r="G30" s="200">
        <v>0</v>
      </c>
      <c r="H30" s="200">
        <v>0</v>
      </c>
      <c r="I30" s="200">
        <v>0</v>
      </c>
      <c r="J30" s="200">
        <v>0</v>
      </c>
      <c r="K30" s="200">
        <v>320</v>
      </c>
      <c r="L30" s="200">
        <v>0</v>
      </c>
      <c r="M30" s="200">
        <v>0</v>
      </c>
      <c r="N30" s="200">
        <v>0</v>
      </c>
      <c r="O30" s="200">
        <v>240</v>
      </c>
      <c r="P30" s="200">
        <v>0</v>
      </c>
    </row>
    <row r="31" spans="1:16">
      <c r="A31" t="s">
        <v>73</v>
      </c>
      <c r="C31" s="24">
        <v>38</v>
      </c>
      <c r="D31" s="24">
        <v>0</v>
      </c>
      <c r="E31" s="24">
        <v>0</v>
      </c>
      <c r="F31" s="24">
        <v>0</v>
      </c>
      <c r="G31" s="200">
        <v>0</v>
      </c>
      <c r="H31" s="200">
        <v>0</v>
      </c>
      <c r="I31" s="200">
        <v>0</v>
      </c>
      <c r="J31" s="200">
        <v>0</v>
      </c>
      <c r="K31" s="200">
        <v>320</v>
      </c>
      <c r="L31" s="200">
        <v>0</v>
      </c>
      <c r="M31" s="200">
        <v>0</v>
      </c>
      <c r="N31" s="200">
        <v>0</v>
      </c>
      <c r="O31" s="200">
        <v>240</v>
      </c>
      <c r="P31" s="200">
        <v>0</v>
      </c>
    </row>
    <row r="32" spans="1:16">
      <c r="A32" t="s">
        <v>74</v>
      </c>
      <c r="C32" s="24">
        <v>38</v>
      </c>
      <c r="D32" s="24">
        <v>0</v>
      </c>
      <c r="E32" s="24">
        <v>0</v>
      </c>
      <c r="F32" s="24">
        <v>0</v>
      </c>
      <c r="G32" s="200">
        <v>0</v>
      </c>
      <c r="H32" s="200">
        <v>0</v>
      </c>
      <c r="I32" s="200">
        <v>0</v>
      </c>
      <c r="J32" s="200">
        <v>0</v>
      </c>
      <c r="K32" s="200">
        <v>320</v>
      </c>
      <c r="L32" s="200">
        <v>0</v>
      </c>
      <c r="M32" s="200">
        <v>0</v>
      </c>
      <c r="N32" s="200">
        <v>0</v>
      </c>
      <c r="O32" s="200">
        <v>240</v>
      </c>
      <c r="P32" s="200">
        <v>0</v>
      </c>
    </row>
    <row r="33" spans="1:16">
      <c r="A33" t="s">
        <v>75</v>
      </c>
      <c r="C33" s="24">
        <v>38</v>
      </c>
      <c r="D33" s="24">
        <v>0</v>
      </c>
      <c r="E33" s="24">
        <v>0</v>
      </c>
      <c r="F33" s="24">
        <v>0</v>
      </c>
      <c r="G33" s="200">
        <v>0</v>
      </c>
      <c r="H33" s="200">
        <v>0</v>
      </c>
      <c r="I33" s="200">
        <v>0</v>
      </c>
      <c r="J33" s="200">
        <v>0</v>
      </c>
      <c r="K33" s="200">
        <v>320</v>
      </c>
      <c r="L33" s="200">
        <v>0</v>
      </c>
      <c r="M33" s="200">
        <v>0</v>
      </c>
      <c r="N33" s="200">
        <v>0</v>
      </c>
      <c r="O33" s="200">
        <v>167</v>
      </c>
      <c r="P33" s="200">
        <v>0</v>
      </c>
    </row>
    <row r="34" spans="1:16">
      <c r="A34" t="s">
        <v>76</v>
      </c>
      <c r="C34" s="24">
        <v>38</v>
      </c>
      <c r="D34" s="24">
        <v>0</v>
      </c>
      <c r="E34" s="24">
        <v>0</v>
      </c>
      <c r="F34" s="24">
        <v>0</v>
      </c>
      <c r="G34" s="200">
        <v>0</v>
      </c>
      <c r="H34" s="200">
        <v>0</v>
      </c>
      <c r="I34" s="200">
        <v>0</v>
      </c>
      <c r="J34" s="200">
        <v>0</v>
      </c>
      <c r="K34" s="200">
        <v>320</v>
      </c>
      <c r="L34" s="200">
        <v>0</v>
      </c>
      <c r="M34" s="200">
        <v>0</v>
      </c>
      <c r="N34" s="200">
        <v>0</v>
      </c>
      <c r="O34" s="200">
        <v>167</v>
      </c>
      <c r="P34" s="200">
        <v>0</v>
      </c>
    </row>
    <row r="35" spans="1:16">
      <c r="A35" t="s">
        <v>77</v>
      </c>
      <c r="C35" s="24">
        <v>37</v>
      </c>
      <c r="D35" s="24">
        <v>0</v>
      </c>
      <c r="E35" s="24">
        <v>0</v>
      </c>
      <c r="F35" s="24">
        <v>0</v>
      </c>
      <c r="G35" s="200">
        <v>0</v>
      </c>
      <c r="H35" s="200">
        <v>0</v>
      </c>
      <c r="I35" s="200">
        <v>0</v>
      </c>
      <c r="J35" s="200">
        <v>0</v>
      </c>
      <c r="K35" s="200">
        <v>320</v>
      </c>
      <c r="L35" s="200">
        <v>0</v>
      </c>
      <c r="M35" s="200">
        <v>0</v>
      </c>
      <c r="N35" s="200">
        <v>0</v>
      </c>
      <c r="O35" s="200">
        <v>167</v>
      </c>
      <c r="P35" s="200">
        <v>0</v>
      </c>
    </row>
    <row r="36" spans="1:16">
      <c r="A36" t="s">
        <v>78</v>
      </c>
      <c r="C36" s="24">
        <v>37</v>
      </c>
      <c r="D36" s="24">
        <v>0</v>
      </c>
      <c r="E36" s="24">
        <v>0</v>
      </c>
      <c r="F36" s="24">
        <v>0</v>
      </c>
      <c r="G36" s="200">
        <v>0</v>
      </c>
      <c r="H36" s="200">
        <v>0</v>
      </c>
      <c r="I36" s="200">
        <v>0</v>
      </c>
      <c r="J36" s="200">
        <v>0</v>
      </c>
      <c r="K36" s="200">
        <v>320</v>
      </c>
      <c r="L36" s="200">
        <v>0</v>
      </c>
      <c r="M36" s="200">
        <v>0</v>
      </c>
      <c r="N36" s="200">
        <v>0</v>
      </c>
      <c r="O36" s="200">
        <v>167</v>
      </c>
      <c r="P36" s="200">
        <v>0</v>
      </c>
    </row>
    <row r="37" spans="1:16">
      <c r="A37" t="s">
        <v>79</v>
      </c>
      <c r="C37" s="24">
        <v>37</v>
      </c>
      <c r="D37" s="24">
        <v>0</v>
      </c>
      <c r="E37" s="24">
        <v>0</v>
      </c>
      <c r="F37" s="24">
        <v>0</v>
      </c>
      <c r="G37" s="200">
        <v>0</v>
      </c>
      <c r="H37" s="200">
        <v>0</v>
      </c>
      <c r="I37" s="200">
        <v>0</v>
      </c>
      <c r="J37" s="200">
        <v>0</v>
      </c>
      <c r="K37" s="200">
        <v>320</v>
      </c>
      <c r="L37" s="200">
        <v>0</v>
      </c>
      <c r="M37" s="200">
        <v>0</v>
      </c>
      <c r="N37" s="200">
        <v>0</v>
      </c>
      <c r="O37" s="200">
        <v>180</v>
      </c>
      <c r="P37" s="200">
        <v>0</v>
      </c>
    </row>
    <row r="38" spans="1:16">
      <c r="A38" t="s">
        <v>80</v>
      </c>
      <c r="C38" s="24">
        <v>37</v>
      </c>
      <c r="D38" s="24">
        <v>0</v>
      </c>
      <c r="E38" s="24">
        <v>0</v>
      </c>
      <c r="F38" s="24">
        <v>0</v>
      </c>
      <c r="G38" s="200">
        <v>0</v>
      </c>
      <c r="H38" s="200">
        <v>0</v>
      </c>
      <c r="I38" s="200">
        <v>0</v>
      </c>
      <c r="J38" s="200">
        <v>0</v>
      </c>
      <c r="K38" s="200">
        <v>320</v>
      </c>
      <c r="L38" s="200">
        <v>0</v>
      </c>
      <c r="M38" s="200">
        <v>0</v>
      </c>
      <c r="N38" s="200">
        <v>0</v>
      </c>
      <c r="O38" s="200">
        <v>180</v>
      </c>
      <c r="P38" s="200">
        <v>0</v>
      </c>
    </row>
    <row r="39" spans="1:16">
      <c r="A39" t="s">
        <v>81</v>
      </c>
      <c r="C39" s="24">
        <v>37</v>
      </c>
      <c r="D39" s="24">
        <v>0</v>
      </c>
      <c r="E39" s="24">
        <v>0</v>
      </c>
      <c r="F39" s="24">
        <v>0</v>
      </c>
      <c r="G39" s="200">
        <v>0</v>
      </c>
      <c r="H39" s="200">
        <v>0</v>
      </c>
      <c r="I39" s="200">
        <v>0</v>
      </c>
      <c r="J39" s="200">
        <v>0</v>
      </c>
      <c r="K39" s="200">
        <v>320</v>
      </c>
      <c r="L39" s="200">
        <v>0</v>
      </c>
      <c r="M39" s="200">
        <v>0</v>
      </c>
      <c r="N39" s="200">
        <v>0</v>
      </c>
      <c r="O39" s="200">
        <v>180</v>
      </c>
      <c r="P39" s="200">
        <v>0</v>
      </c>
    </row>
    <row r="40" spans="1:16">
      <c r="A40" t="s">
        <v>82</v>
      </c>
      <c r="C40" s="24">
        <v>37</v>
      </c>
      <c r="D40" s="24">
        <v>0</v>
      </c>
      <c r="E40" s="24">
        <v>0</v>
      </c>
      <c r="F40" s="24">
        <v>0</v>
      </c>
      <c r="G40" s="200">
        <v>0</v>
      </c>
      <c r="H40" s="200">
        <v>0</v>
      </c>
      <c r="I40" s="200">
        <v>0</v>
      </c>
      <c r="J40" s="200">
        <v>0</v>
      </c>
      <c r="K40" s="200">
        <v>320</v>
      </c>
      <c r="L40" s="200">
        <v>0</v>
      </c>
      <c r="M40" s="200">
        <v>0</v>
      </c>
      <c r="N40" s="200">
        <v>0</v>
      </c>
      <c r="O40" s="200">
        <v>180</v>
      </c>
      <c r="P40" s="200">
        <v>0</v>
      </c>
    </row>
    <row r="41" spans="1:16">
      <c r="A41" t="s">
        <v>83</v>
      </c>
      <c r="C41" s="24">
        <v>37</v>
      </c>
      <c r="D41" s="24">
        <v>0</v>
      </c>
      <c r="E41" s="24">
        <v>0</v>
      </c>
      <c r="F41" s="24">
        <v>0</v>
      </c>
      <c r="G41" s="200">
        <v>0</v>
      </c>
      <c r="H41" s="200">
        <v>0</v>
      </c>
      <c r="I41" s="200">
        <v>0</v>
      </c>
      <c r="J41" s="200">
        <v>0</v>
      </c>
      <c r="K41" s="200">
        <v>320</v>
      </c>
      <c r="L41" s="200">
        <v>0</v>
      </c>
      <c r="M41" s="200">
        <v>0</v>
      </c>
      <c r="N41" s="200">
        <v>0</v>
      </c>
      <c r="O41" s="200">
        <v>167</v>
      </c>
      <c r="P41" s="200">
        <v>0</v>
      </c>
    </row>
    <row r="42" spans="1:16">
      <c r="A42" t="s">
        <v>84</v>
      </c>
      <c r="C42" s="24">
        <v>37</v>
      </c>
      <c r="D42" s="24">
        <v>0</v>
      </c>
      <c r="E42" s="24">
        <v>0</v>
      </c>
      <c r="F42" s="24">
        <v>0</v>
      </c>
      <c r="G42" s="200">
        <v>0</v>
      </c>
      <c r="H42" s="200">
        <v>0</v>
      </c>
      <c r="I42" s="200">
        <v>0</v>
      </c>
      <c r="J42" s="200">
        <v>0</v>
      </c>
      <c r="K42" s="200">
        <v>320</v>
      </c>
      <c r="L42" s="200">
        <v>0</v>
      </c>
      <c r="M42" s="200">
        <v>0</v>
      </c>
      <c r="N42" s="200">
        <v>0</v>
      </c>
      <c r="O42" s="200">
        <v>167</v>
      </c>
      <c r="P42" s="200">
        <v>0</v>
      </c>
    </row>
    <row r="43" spans="1:16">
      <c r="A43" t="s">
        <v>85</v>
      </c>
      <c r="C43" s="24">
        <v>37</v>
      </c>
      <c r="D43" s="24">
        <v>0</v>
      </c>
      <c r="E43" s="24">
        <v>0</v>
      </c>
      <c r="F43" s="24">
        <v>0</v>
      </c>
      <c r="G43" s="200">
        <v>0</v>
      </c>
      <c r="H43" s="200">
        <v>0</v>
      </c>
      <c r="I43" s="200">
        <v>0</v>
      </c>
      <c r="J43" s="200">
        <v>0</v>
      </c>
      <c r="K43" s="200">
        <v>320</v>
      </c>
      <c r="L43" s="200">
        <v>0</v>
      </c>
      <c r="M43" s="200">
        <v>0</v>
      </c>
      <c r="N43" s="200">
        <v>0</v>
      </c>
      <c r="O43" s="200">
        <v>180</v>
      </c>
      <c r="P43" s="200">
        <v>0</v>
      </c>
    </row>
    <row r="44" spans="1:16">
      <c r="A44" t="s">
        <v>86</v>
      </c>
      <c r="C44" s="24">
        <v>37</v>
      </c>
      <c r="D44" s="24">
        <v>0</v>
      </c>
      <c r="E44" s="24">
        <v>0</v>
      </c>
      <c r="F44" s="24">
        <v>0</v>
      </c>
      <c r="G44" s="200">
        <v>0</v>
      </c>
      <c r="H44" s="200">
        <v>0</v>
      </c>
      <c r="I44" s="200">
        <v>0</v>
      </c>
      <c r="J44" s="200">
        <v>0</v>
      </c>
      <c r="K44" s="200">
        <v>320</v>
      </c>
      <c r="L44" s="200">
        <v>0</v>
      </c>
      <c r="M44" s="200">
        <v>0</v>
      </c>
      <c r="N44" s="200">
        <v>0</v>
      </c>
      <c r="O44" s="200">
        <v>180</v>
      </c>
      <c r="P44" s="200">
        <v>0</v>
      </c>
    </row>
    <row r="45" spans="1:16">
      <c r="A45" t="s">
        <v>87</v>
      </c>
      <c r="C45" s="24">
        <v>37</v>
      </c>
      <c r="D45" s="24">
        <v>0</v>
      </c>
      <c r="E45" s="24">
        <v>0</v>
      </c>
      <c r="F45" s="24">
        <v>0</v>
      </c>
      <c r="G45" s="200">
        <v>0</v>
      </c>
      <c r="H45" s="200">
        <v>0</v>
      </c>
      <c r="I45" s="200">
        <v>0</v>
      </c>
      <c r="J45" s="200">
        <v>0</v>
      </c>
      <c r="K45" s="200">
        <v>320</v>
      </c>
      <c r="L45" s="200">
        <v>0</v>
      </c>
      <c r="M45" s="200">
        <v>0</v>
      </c>
      <c r="N45" s="200">
        <v>0</v>
      </c>
      <c r="O45" s="200">
        <v>167</v>
      </c>
      <c r="P45" s="200">
        <v>0</v>
      </c>
    </row>
    <row r="46" spans="1:16">
      <c r="A46" t="s">
        <v>88</v>
      </c>
      <c r="C46" s="24">
        <v>37</v>
      </c>
      <c r="D46" s="24">
        <v>0</v>
      </c>
      <c r="E46" s="24">
        <v>0</v>
      </c>
      <c r="F46" s="24">
        <v>0</v>
      </c>
      <c r="G46" s="200">
        <v>0</v>
      </c>
      <c r="H46" s="200">
        <v>0</v>
      </c>
      <c r="I46" s="200">
        <v>0</v>
      </c>
      <c r="J46" s="200">
        <v>0</v>
      </c>
      <c r="K46" s="200">
        <v>320</v>
      </c>
      <c r="L46" s="200">
        <v>0</v>
      </c>
      <c r="M46" s="200">
        <v>0</v>
      </c>
      <c r="N46" s="200">
        <v>0</v>
      </c>
      <c r="O46" s="200">
        <v>167</v>
      </c>
      <c r="P46" s="200">
        <v>0</v>
      </c>
    </row>
    <row r="47" spans="1:16">
      <c r="A47" t="s">
        <v>89</v>
      </c>
      <c r="C47" s="24">
        <v>37</v>
      </c>
      <c r="D47" s="24">
        <v>0</v>
      </c>
      <c r="E47" s="24">
        <v>0</v>
      </c>
      <c r="F47" s="24">
        <v>0</v>
      </c>
      <c r="G47" s="200">
        <v>0</v>
      </c>
      <c r="H47" s="200">
        <v>0</v>
      </c>
      <c r="I47" s="200">
        <v>0</v>
      </c>
      <c r="J47" s="200">
        <v>0</v>
      </c>
      <c r="K47" s="200">
        <v>320</v>
      </c>
      <c r="L47" s="200">
        <v>0</v>
      </c>
      <c r="M47" s="200">
        <v>0</v>
      </c>
      <c r="N47" s="200">
        <v>0</v>
      </c>
      <c r="O47" s="200">
        <v>167</v>
      </c>
      <c r="P47" s="200">
        <v>0</v>
      </c>
    </row>
    <row r="48" spans="1:16">
      <c r="A48" t="s">
        <v>90</v>
      </c>
      <c r="C48" s="24">
        <v>37</v>
      </c>
      <c r="D48" s="24">
        <v>0</v>
      </c>
      <c r="E48" s="24">
        <v>0</v>
      </c>
      <c r="F48" s="24">
        <v>0</v>
      </c>
      <c r="G48" s="200">
        <v>0</v>
      </c>
      <c r="H48" s="200">
        <v>0</v>
      </c>
      <c r="I48" s="200">
        <v>0</v>
      </c>
      <c r="J48" s="200">
        <v>0</v>
      </c>
      <c r="K48" s="200">
        <v>320</v>
      </c>
      <c r="L48" s="200">
        <v>0</v>
      </c>
      <c r="M48" s="200">
        <v>0</v>
      </c>
      <c r="N48" s="200">
        <v>0</v>
      </c>
      <c r="O48" s="200">
        <v>167</v>
      </c>
      <c r="P48" s="200">
        <v>0</v>
      </c>
    </row>
    <row r="49" spans="1:16">
      <c r="A49" t="s">
        <v>91</v>
      </c>
      <c r="C49" s="24">
        <v>37</v>
      </c>
      <c r="D49" s="24">
        <v>0</v>
      </c>
      <c r="E49" s="24">
        <v>0</v>
      </c>
      <c r="F49" s="24">
        <v>0</v>
      </c>
      <c r="G49" s="200">
        <v>0</v>
      </c>
      <c r="H49" s="200">
        <v>0</v>
      </c>
      <c r="I49" s="200">
        <v>0</v>
      </c>
      <c r="J49" s="200">
        <v>0</v>
      </c>
      <c r="K49" s="200">
        <v>320</v>
      </c>
      <c r="L49" s="200">
        <v>0</v>
      </c>
      <c r="M49" s="200">
        <v>0</v>
      </c>
      <c r="N49" s="200">
        <v>0</v>
      </c>
      <c r="O49" s="200">
        <v>167</v>
      </c>
      <c r="P49" s="200">
        <v>0</v>
      </c>
    </row>
    <row r="50" spans="1:16">
      <c r="A50" t="s">
        <v>92</v>
      </c>
      <c r="C50" s="24">
        <v>37</v>
      </c>
      <c r="D50" s="24">
        <v>0</v>
      </c>
      <c r="E50" s="24">
        <v>0</v>
      </c>
      <c r="F50" s="24">
        <v>0</v>
      </c>
      <c r="G50" s="200">
        <v>0</v>
      </c>
      <c r="H50" s="200">
        <v>0</v>
      </c>
      <c r="I50" s="200">
        <v>0</v>
      </c>
      <c r="J50" s="200">
        <v>0</v>
      </c>
      <c r="K50" s="200">
        <v>320</v>
      </c>
      <c r="L50" s="200">
        <v>0</v>
      </c>
      <c r="M50" s="200">
        <v>0</v>
      </c>
      <c r="N50" s="200">
        <v>0</v>
      </c>
      <c r="O50" s="200">
        <v>167</v>
      </c>
      <c r="P50" s="200">
        <v>0</v>
      </c>
    </row>
    <row r="51" spans="1:16">
      <c r="A51" t="s">
        <v>93</v>
      </c>
      <c r="C51" s="24">
        <v>36</v>
      </c>
      <c r="D51" s="24">
        <v>0</v>
      </c>
      <c r="E51" s="24">
        <v>0</v>
      </c>
      <c r="F51" s="24">
        <v>0</v>
      </c>
      <c r="G51" s="200">
        <v>0</v>
      </c>
      <c r="H51" s="200">
        <v>0</v>
      </c>
      <c r="I51" s="200">
        <v>0</v>
      </c>
      <c r="J51" s="200">
        <v>0</v>
      </c>
      <c r="K51" s="200">
        <v>320</v>
      </c>
      <c r="L51" s="200">
        <v>0</v>
      </c>
      <c r="M51" s="200">
        <v>0</v>
      </c>
      <c r="N51" s="200">
        <v>0</v>
      </c>
      <c r="O51" s="200">
        <v>167</v>
      </c>
      <c r="P51" s="200">
        <v>0</v>
      </c>
    </row>
    <row r="52" spans="1:16">
      <c r="A52" t="s">
        <v>94</v>
      </c>
      <c r="C52" s="24">
        <v>36</v>
      </c>
      <c r="D52" s="24">
        <v>0</v>
      </c>
      <c r="E52" s="24">
        <v>0</v>
      </c>
      <c r="F52" s="24">
        <v>0</v>
      </c>
      <c r="G52" s="200">
        <v>0</v>
      </c>
      <c r="H52" s="200">
        <v>0</v>
      </c>
      <c r="I52" s="200">
        <v>0</v>
      </c>
      <c r="J52" s="200">
        <v>0</v>
      </c>
      <c r="K52" s="200">
        <v>320</v>
      </c>
      <c r="L52" s="200">
        <v>0</v>
      </c>
      <c r="M52" s="200">
        <v>0</v>
      </c>
      <c r="N52" s="200">
        <v>0</v>
      </c>
      <c r="O52" s="200">
        <v>167</v>
      </c>
      <c r="P52" s="200">
        <v>0</v>
      </c>
    </row>
    <row r="53" spans="1:16">
      <c r="A53" t="s">
        <v>95</v>
      </c>
      <c r="C53" s="24">
        <v>36</v>
      </c>
      <c r="D53" s="24">
        <v>0</v>
      </c>
      <c r="E53" s="24">
        <v>0</v>
      </c>
      <c r="F53" s="24">
        <v>0</v>
      </c>
      <c r="G53" s="200">
        <v>0</v>
      </c>
      <c r="H53" s="200">
        <v>0</v>
      </c>
      <c r="I53" s="200">
        <v>0</v>
      </c>
      <c r="J53" s="200">
        <v>0</v>
      </c>
      <c r="K53" s="200">
        <v>320</v>
      </c>
      <c r="L53" s="200">
        <v>0</v>
      </c>
      <c r="M53" s="200">
        <v>0</v>
      </c>
      <c r="N53" s="200">
        <v>0</v>
      </c>
      <c r="O53" s="200">
        <v>150</v>
      </c>
      <c r="P53" s="200">
        <v>0</v>
      </c>
    </row>
    <row r="54" spans="1:16">
      <c r="A54" t="s">
        <v>96</v>
      </c>
      <c r="C54" s="24">
        <v>36</v>
      </c>
      <c r="D54" s="24">
        <v>0</v>
      </c>
      <c r="E54" s="24">
        <v>0</v>
      </c>
      <c r="F54" s="24">
        <v>0</v>
      </c>
      <c r="G54" s="200">
        <v>0</v>
      </c>
      <c r="H54" s="200">
        <v>0</v>
      </c>
      <c r="I54" s="200">
        <v>0</v>
      </c>
      <c r="J54" s="200">
        <v>0</v>
      </c>
      <c r="K54" s="200">
        <v>320</v>
      </c>
      <c r="L54" s="200">
        <v>0</v>
      </c>
      <c r="M54" s="200">
        <v>0</v>
      </c>
      <c r="N54" s="200">
        <v>0</v>
      </c>
      <c r="O54" s="200">
        <v>150</v>
      </c>
      <c r="P54" s="200">
        <v>0</v>
      </c>
    </row>
    <row r="55" spans="1:16">
      <c r="A55" t="s">
        <v>97</v>
      </c>
      <c r="C55" s="24">
        <v>36</v>
      </c>
      <c r="D55" s="24">
        <v>0</v>
      </c>
      <c r="E55" s="24">
        <v>0</v>
      </c>
      <c r="F55" s="24">
        <v>0</v>
      </c>
      <c r="G55" s="200">
        <v>0</v>
      </c>
      <c r="H55" s="200">
        <v>0</v>
      </c>
      <c r="I55" s="200">
        <v>0</v>
      </c>
      <c r="J55" s="200">
        <v>0</v>
      </c>
      <c r="K55" s="200">
        <v>320</v>
      </c>
      <c r="L55" s="200">
        <v>0</v>
      </c>
      <c r="M55" s="200">
        <v>0</v>
      </c>
      <c r="N55" s="200">
        <v>0</v>
      </c>
      <c r="O55" s="200">
        <v>150</v>
      </c>
      <c r="P55" s="200">
        <v>0</v>
      </c>
    </row>
    <row r="56" spans="1:16">
      <c r="A56" t="s">
        <v>98</v>
      </c>
      <c r="C56" s="24">
        <v>36</v>
      </c>
      <c r="D56" s="24">
        <v>0</v>
      </c>
      <c r="E56" s="24">
        <v>0</v>
      </c>
      <c r="F56" s="24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320</v>
      </c>
      <c r="L56" s="200">
        <v>0</v>
      </c>
      <c r="M56" s="200">
        <v>0</v>
      </c>
      <c r="N56" s="200">
        <v>0</v>
      </c>
      <c r="O56" s="200">
        <v>150</v>
      </c>
      <c r="P56" s="200">
        <v>0</v>
      </c>
    </row>
    <row r="57" spans="1:16">
      <c r="A57" t="s">
        <v>99</v>
      </c>
      <c r="C57" s="24">
        <v>36</v>
      </c>
      <c r="D57" s="24">
        <v>0</v>
      </c>
      <c r="E57" s="24">
        <v>0</v>
      </c>
      <c r="F57" s="24">
        <v>0</v>
      </c>
      <c r="G57" s="200">
        <v>0</v>
      </c>
      <c r="H57" s="200">
        <v>0</v>
      </c>
      <c r="I57" s="200">
        <v>0</v>
      </c>
      <c r="J57" s="200">
        <v>0</v>
      </c>
      <c r="K57" s="200">
        <v>320</v>
      </c>
      <c r="L57" s="200">
        <v>0</v>
      </c>
      <c r="M57" s="200">
        <v>0</v>
      </c>
      <c r="N57" s="200">
        <v>0</v>
      </c>
      <c r="O57" s="200">
        <v>150</v>
      </c>
      <c r="P57" s="200">
        <v>0</v>
      </c>
    </row>
    <row r="58" spans="1:16">
      <c r="A58" t="s">
        <v>100</v>
      </c>
      <c r="C58" s="24">
        <v>36</v>
      </c>
      <c r="D58" s="24">
        <v>0</v>
      </c>
      <c r="E58" s="24">
        <v>0</v>
      </c>
      <c r="F58" s="24">
        <v>0</v>
      </c>
      <c r="G58" s="200">
        <v>0</v>
      </c>
      <c r="H58" s="200">
        <v>0</v>
      </c>
      <c r="I58" s="200">
        <v>0</v>
      </c>
      <c r="J58" s="200">
        <v>0</v>
      </c>
      <c r="K58" s="200">
        <v>320</v>
      </c>
      <c r="L58" s="200">
        <v>0</v>
      </c>
      <c r="M58" s="200">
        <v>0</v>
      </c>
      <c r="N58" s="200">
        <v>0</v>
      </c>
      <c r="O58" s="200">
        <v>150</v>
      </c>
      <c r="P58" s="200">
        <v>0</v>
      </c>
    </row>
    <row r="59" spans="1:16">
      <c r="A59" t="s">
        <v>101</v>
      </c>
      <c r="C59" s="24">
        <v>35</v>
      </c>
      <c r="D59" s="24">
        <v>0</v>
      </c>
      <c r="E59" s="24">
        <v>0</v>
      </c>
      <c r="F59" s="24">
        <v>0</v>
      </c>
      <c r="G59" s="200">
        <v>0</v>
      </c>
      <c r="H59" s="200">
        <v>0</v>
      </c>
      <c r="I59" s="200">
        <v>0</v>
      </c>
      <c r="J59" s="200">
        <v>0</v>
      </c>
      <c r="K59" s="200">
        <v>320</v>
      </c>
      <c r="L59" s="200">
        <v>0</v>
      </c>
      <c r="M59" s="200">
        <v>0</v>
      </c>
      <c r="N59" s="200">
        <v>0</v>
      </c>
      <c r="O59" s="200">
        <v>150</v>
      </c>
      <c r="P59" s="200">
        <v>0</v>
      </c>
    </row>
    <row r="60" spans="1:16">
      <c r="A60" t="s">
        <v>102</v>
      </c>
      <c r="C60" s="24">
        <v>35</v>
      </c>
      <c r="D60" s="24">
        <v>0</v>
      </c>
      <c r="E60" s="24">
        <v>0</v>
      </c>
      <c r="F60" s="24">
        <v>0</v>
      </c>
      <c r="G60" s="200">
        <v>0</v>
      </c>
      <c r="H60" s="200">
        <v>0</v>
      </c>
      <c r="I60" s="200">
        <v>0</v>
      </c>
      <c r="J60" s="200">
        <v>0</v>
      </c>
      <c r="K60" s="200">
        <v>320</v>
      </c>
      <c r="L60" s="200">
        <v>0</v>
      </c>
      <c r="M60" s="200">
        <v>0</v>
      </c>
      <c r="N60" s="200">
        <v>0</v>
      </c>
      <c r="O60" s="200">
        <v>150</v>
      </c>
      <c r="P60" s="200">
        <v>0</v>
      </c>
    </row>
    <row r="61" spans="1:16">
      <c r="A61" t="s">
        <v>103</v>
      </c>
      <c r="C61" s="24">
        <v>35</v>
      </c>
      <c r="D61" s="24">
        <v>0</v>
      </c>
      <c r="E61" s="24">
        <v>0</v>
      </c>
      <c r="F61" s="24">
        <v>0</v>
      </c>
      <c r="G61" s="200">
        <v>0</v>
      </c>
      <c r="H61" s="200">
        <v>0</v>
      </c>
      <c r="I61" s="200">
        <v>0</v>
      </c>
      <c r="J61" s="200">
        <v>0</v>
      </c>
      <c r="K61" s="200">
        <v>320</v>
      </c>
      <c r="L61" s="200">
        <v>0</v>
      </c>
      <c r="M61" s="200">
        <v>0</v>
      </c>
      <c r="N61" s="200">
        <v>0</v>
      </c>
      <c r="O61" s="200">
        <v>150</v>
      </c>
      <c r="P61" s="200">
        <v>0</v>
      </c>
    </row>
    <row r="62" spans="1:16">
      <c r="A62" t="s">
        <v>104</v>
      </c>
      <c r="C62" s="24">
        <v>35</v>
      </c>
      <c r="D62" s="24">
        <v>0</v>
      </c>
      <c r="E62" s="24">
        <v>0</v>
      </c>
      <c r="F62" s="24">
        <v>0</v>
      </c>
      <c r="G62" s="200">
        <v>0</v>
      </c>
      <c r="H62" s="200">
        <v>0</v>
      </c>
      <c r="I62" s="200">
        <v>0</v>
      </c>
      <c r="J62" s="200">
        <v>0</v>
      </c>
      <c r="K62" s="200">
        <v>320</v>
      </c>
      <c r="L62" s="200">
        <v>0</v>
      </c>
      <c r="M62" s="200">
        <v>0</v>
      </c>
      <c r="N62" s="200">
        <v>0</v>
      </c>
      <c r="O62" s="200">
        <v>150</v>
      </c>
      <c r="P62" s="200">
        <v>0</v>
      </c>
    </row>
    <row r="63" spans="1:16">
      <c r="A63" t="s">
        <v>105</v>
      </c>
      <c r="C63" s="24">
        <v>35</v>
      </c>
      <c r="D63" s="24">
        <v>0</v>
      </c>
      <c r="E63" s="24">
        <v>0</v>
      </c>
      <c r="F63" s="24">
        <v>0</v>
      </c>
      <c r="G63" s="200">
        <v>0</v>
      </c>
      <c r="H63" s="200">
        <v>0</v>
      </c>
      <c r="I63" s="200">
        <v>0</v>
      </c>
      <c r="J63" s="200">
        <v>0</v>
      </c>
      <c r="K63" s="200">
        <v>320</v>
      </c>
      <c r="L63" s="200">
        <v>0</v>
      </c>
      <c r="M63" s="200">
        <v>0</v>
      </c>
      <c r="N63" s="200">
        <v>0</v>
      </c>
      <c r="O63" s="200">
        <v>150</v>
      </c>
      <c r="P63" s="200">
        <v>0</v>
      </c>
    </row>
    <row r="64" spans="1:16">
      <c r="A64" t="s">
        <v>106</v>
      </c>
      <c r="C64" s="24">
        <v>35</v>
      </c>
      <c r="D64" s="24">
        <v>0</v>
      </c>
      <c r="E64" s="24">
        <v>0</v>
      </c>
      <c r="F64" s="24">
        <v>0</v>
      </c>
      <c r="G64" s="200">
        <v>0</v>
      </c>
      <c r="H64" s="200">
        <v>0</v>
      </c>
      <c r="I64" s="200">
        <v>0</v>
      </c>
      <c r="J64" s="200">
        <v>0</v>
      </c>
      <c r="K64" s="200">
        <v>320</v>
      </c>
      <c r="L64" s="200">
        <v>0</v>
      </c>
      <c r="M64" s="200">
        <v>0</v>
      </c>
      <c r="N64" s="200">
        <v>0</v>
      </c>
      <c r="O64" s="200">
        <v>150</v>
      </c>
      <c r="P64" s="200">
        <v>0</v>
      </c>
    </row>
    <row r="65" spans="1:16">
      <c r="A65" t="s">
        <v>107</v>
      </c>
      <c r="C65" s="24">
        <v>35</v>
      </c>
      <c r="D65" s="24">
        <v>0</v>
      </c>
      <c r="E65" s="24">
        <v>0</v>
      </c>
      <c r="F65" s="24">
        <v>0</v>
      </c>
      <c r="G65" s="200">
        <v>0</v>
      </c>
      <c r="H65" s="200">
        <v>0</v>
      </c>
      <c r="I65" s="200">
        <v>0</v>
      </c>
      <c r="J65" s="200">
        <v>0</v>
      </c>
      <c r="K65" s="200">
        <v>320</v>
      </c>
      <c r="L65" s="200">
        <v>0</v>
      </c>
      <c r="M65" s="200">
        <v>0</v>
      </c>
      <c r="N65" s="200">
        <v>0</v>
      </c>
      <c r="O65" s="200">
        <v>150</v>
      </c>
      <c r="P65" s="200">
        <v>0</v>
      </c>
    </row>
    <row r="66" spans="1:16">
      <c r="A66" t="s">
        <v>108</v>
      </c>
      <c r="C66" s="24">
        <v>35</v>
      </c>
      <c r="D66" s="24">
        <v>0</v>
      </c>
      <c r="E66" s="24">
        <v>0</v>
      </c>
      <c r="F66" s="24">
        <v>0</v>
      </c>
      <c r="G66" s="200">
        <v>0</v>
      </c>
      <c r="H66" s="200">
        <v>0</v>
      </c>
      <c r="I66" s="200">
        <v>0</v>
      </c>
      <c r="J66" s="200">
        <v>0</v>
      </c>
      <c r="K66" s="200">
        <v>320</v>
      </c>
      <c r="L66" s="200">
        <v>0</v>
      </c>
      <c r="M66" s="200">
        <v>0</v>
      </c>
      <c r="N66" s="200">
        <v>0</v>
      </c>
      <c r="O66" s="200">
        <v>150</v>
      </c>
      <c r="P66" s="200">
        <v>0</v>
      </c>
    </row>
    <row r="67" spans="1:16">
      <c r="A67" t="s">
        <v>109</v>
      </c>
      <c r="C67" s="24">
        <v>35</v>
      </c>
      <c r="D67" s="24">
        <v>0</v>
      </c>
      <c r="E67" s="24">
        <v>0</v>
      </c>
      <c r="F67" s="24">
        <v>0</v>
      </c>
      <c r="G67" s="200">
        <v>0</v>
      </c>
      <c r="H67" s="200">
        <v>0</v>
      </c>
      <c r="I67" s="200">
        <v>0</v>
      </c>
      <c r="J67" s="200">
        <v>0</v>
      </c>
      <c r="K67" s="200">
        <v>320</v>
      </c>
      <c r="L67" s="200">
        <v>0</v>
      </c>
      <c r="M67" s="200">
        <v>0</v>
      </c>
      <c r="N67" s="200">
        <v>0</v>
      </c>
      <c r="O67" s="200">
        <v>150</v>
      </c>
      <c r="P67" s="200">
        <v>0</v>
      </c>
    </row>
    <row r="68" spans="1:16">
      <c r="A68" t="s">
        <v>110</v>
      </c>
      <c r="C68" s="24">
        <v>35</v>
      </c>
      <c r="D68" s="24">
        <v>0</v>
      </c>
      <c r="E68" s="24">
        <v>0</v>
      </c>
      <c r="F68" s="24">
        <v>0</v>
      </c>
      <c r="G68" s="200">
        <v>0</v>
      </c>
      <c r="H68" s="200">
        <v>0</v>
      </c>
      <c r="I68" s="200">
        <v>0</v>
      </c>
      <c r="J68" s="200">
        <v>0</v>
      </c>
      <c r="K68" s="200">
        <v>320</v>
      </c>
      <c r="L68" s="200">
        <v>0</v>
      </c>
      <c r="M68" s="200">
        <v>0</v>
      </c>
      <c r="N68" s="200">
        <v>0</v>
      </c>
      <c r="O68" s="200">
        <v>150</v>
      </c>
      <c r="P68" s="200">
        <v>0</v>
      </c>
    </row>
    <row r="69" spans="1:16">
      <c r="A69" t="s">
        <v>111</v>
      </c>
      <c r="C69" s="24">
        <v>35</v>
      </c>
      <c r="D69" s="24">
        <v>0</v>
      </c>
      <c r="E69" s="24">
        <v>0</v>
      </c>
      <c r="F69" s="24">
        <v>0</v>
      </c>
      <c r="G69" s="200">
        <v>0</v>
      </c>
      <c r="H69" s="200">
        <v>0</v>
      </c>
      <c r="I69" s="200">
        <v>0</v>
      </c>
      <c r="J69" s="200">
        <v>0</v>
      </c>
      <c r="K69" s="200">
        <v>320</v>
      </c>
      <c r="L69" s="200">
        <v>0</v>
      </c>
      <c r="M69" s="200">
        <v>0</v>
      </c>
      <c r="N69" s="200">
        <v>0</v>
      </c>
      <c r="O69" s="200">
        <v>150</v>
      </c>
      <c r="P69" s="200">
        <v>0</v>
      </c>
    </row>
    <row r="70" spans="1:16">
      <c r="A70" t="s">
        <v>112</v>
      </c>
      <c r="C70" s="24">
        <v>35</v>
      </c>
      <c r="D70" s="24">
        <v>0</v>
      </c>
      <c r="E70" s="24">
        <v>0</v>
      </c>
      <c r="F70" s="24">
        <v>0</v>
      </c>
      <c r="G70" s="200">
        <v>0</v>
      </c>
      <c r="H70" s="200">
        <v>0</v>
      </c>
      <c r="I70" s="200">
        <v>0</v>
      </c>
      <c r="J70" s="200">
        <v>0</v>
      </c>
      <c r="K70" s="200">
        <v>320</v>
      </c>
      <c r="L70" s="200">
        <v>0</v>
      </c>
      <c r="M70" s="200">
        <v>0</v>
      </c>
      <c r="N70" s="200">
        <v>0</v>
      </c>
      <c r="O70" s="200">
        <v>150</v>
      </c>
      <c r="P70" s="200">
        <v>0</v>
      </c>
    </row>
    <row r="71" spans="1:16">
      <c r="A71" t="s">
        <v>113</v>
      </c>
      <c r="C71" s="24">
        <v>35</v>
      </c>
      <c r="D71" s="24">
        <v>0</v>
      </c>
      <c r="E71" s="24">
        <v>0</v>
      </c>
      <c r="F71" s="24">
        <v>0</v>
      </c>
      <c r="G71" s="200">
        <v>0</v>
      </c>
      <c r="H71" s="200">
        <v>0</v>
      </c>
      <c r="I71" s="200">
        <v>0</v>
      </c>
      <c r="J71" s="200">
        <v>0</v>
      </c>
      <c r="K71" s="200">
        <v>320</v>
      </c>
      <c r="L71" s="200">
        <v>0</v>
      </c>
      <c r="M71" s="200">
        <v>0</v>
      </c>
      <c r="N71" s="200">
        <v>0</v>
      </c>
      <c r="O71" s="200">
        <v>210</v>
      </c>
      <c r="P71" s="200">
        <v>0</v>
      </c>
    </row>
    <row r="72" spans="1:16">
      <c r="A72" t="s">
        <v>114</v>
      </c>
      <c r="C72" s="24">
        <v>35</v>
      </c>
      <c r="D72" s="24">
        <v>0</v>
      </c>
      <c r="E72" s="24">
        <v>0</v>
      </c>
      <c r="F72" s="24">
        <v>0</v>
      </c>
      <c r="G72" s="200">
        <v>0</v>
      </c>
      <c r="H72" s="200">
        <v>0</v>
      </c>
      <c r="I72" s="200">
        <v>0</v>
      </c>
      <c r="J72" s="200">
        <v>0</v>
      </c>
      <c r="K72" s="200">
        <v>320</v>
      </c>
      <c r="L72" s="200">
        <v>0</v>
      </c>
      <c r="M72" s="200">
        <v>0</v>
      </c>
      <c r="N72" s="200">
        <v>0</v>
      </c>
      <c r="O72" s="200">
        <v>240</v>
      </c>
      <c r="P72" s="200">
        <v>0</v>
      </c>
    </row>
    <row r="73" spans="1:16">
      <c r="A73" t="s">
        <v>115</v>
      </c>
      <c r="C73" s="24">
        <v>35</v>
      </c>
      <c r="D73" s="24">
        <v>0</v>
      </c>
      <c r="E73" s="24">
        <v>0</v>
      </c>
      <c r="F73" s="24">
        <v>0</v>
      </c>
      <c r="G73" s="200">
        <v>0</v>
      </c>
      <c r="H73" s="200">
        <v>0</v>
      </c>
      <c r="I73" s="200">
        <v>0</v>
      </c>
      <c r="J73" s="200">
        <v>0</v>
      </c>
      <c r="K73" s="200">
        <v>320</v>
      </c>
      <c r="L73" s="200">
        <v>0</v>
      </c>
      <c r="M73" s="200">
        <v>0</v>
      </c>
      <c r="N73" s="200">
        <v>0</v>
      </c>
      <c r="O73" s="200">
        <v>240</v>
      </c>
      <c r="P73" s="200">
        <v>0</v>
      </c>
    </row>
    <row r="74" spans="1:16">
      <c r="A74" t="s">
        <v>116</v>
      </c>
      <c r="C74" s="24">
        <v>35</v>
      </c>
      <c r="D74" s="24">
        <v>0</v>
      </c>
      <c r="E74" s="24">
        <v>0</v>
      </c>
      <c r="F74" s="24">
        <v>0</v>
      </c>
      <c r="G74" s="200">
        <v>0</v>
      </c>
      <c r="H74" s="200">
        <v>0</v>
      </c>
      <c r="I74" s="200">
        <v>0</v>
      </c>
      <c r="J74" s="200">
        <v>0</v>
      </c>
      <c r="K74" s="200">
        <v>320</v>
      </c>
      <c r="L74" s="200">
        <v>0</v>
      </c>
      <c r="M74" s="200">
        <v>0</v>
      </c>
      <c r="N74" s="200">
        <v>0</v>
      </c>
      <c r="O74" s="200">
        <v>240</v>
      </c>
      <c r="P74" s="200">
        <v>0</v>
      </c>
    </row>
    <row r="75" spans="1:16">
      <c r="A75" t="s">
        <v>117</v>
      </c>
      <c r="C75" s="24">
        <v>35</v>
      </c>
      <c r="D75" s="24">
        <v>0</v>
      </c>
      <c r="E75" s="24">
        <v>0</v>
      </c>
      <c r="F75" s="24">
        <v>0</v>
      </c>
      <c r="G75" s="200">
        <v>0</v>
      </c>
      <c r="H75" s="200">
        <v>0</v>
      </c>
      <c r="I75" s="200">
        <v>0</v>
      </c>
      <c r="J75" s="200">
        <v>0</v>
      </c>
      <c r="K75" s="200">
        <v>320</v>
      </c>
      <c r="L75" s="200">
        <v>0</v>
      </c>
      <c r="M75" s="200">
        <v>0</v>
      </c>
      <c r="N75" s="200">
        <v>0</v>
      </c>
      <c r="O75" s="200">
        <v>240</v>
      </c>
      <c r="P75" s="200">
        <v>0</v>
      </c>
    </row>
    <row r="76" spans="1:16">
      <c r="A76" t="s">
        <v>118</v>
      </c>
      <c r="C76" s="24">
        <v>35</v>
      </c>
      <c r="D76" s="24">
        <v>0</v>
      </c>
      <c r="E76" s="24">
        <v>0</v>
      </c>
      <c r="F76" s="24">
        <v>0</v>
      </c>
      <c r="G76" s="200">
        <v>0</v>
      </c>
      <c r="H76" s="200">
        <v>0</v>
      </c>
      <c r="I76" s="200">
        <v>0</v>
      </c>
      <c r="J76" s="200">
        <v>0</v>
      </c>
      <c r="K76" s="200">
        <v>320</v>
      </c>
      <c r="L76" s="200">
        <v>0</v>
      </c>
      <c r="M76" s="200">
        <v>0</v>
      </c>
      <c r="N76" s="200">
        <v>0</v>
      </c>
      <c r="O76" s="200">
        <v>240</v>
      </c>
      <c r="P76" s="200">
        <v>0</v>
      </c>
    </row>
    <row r="77" spans="1:16">
      <c r="A77" t="s">
        <v>119</v>
      </c>
      <c r="C77" s="24">
        <v>35</v>
      </c>
      <c r="D77" s="24">
        <v>0</v>
      </c>
      <c r="E77" s="24">
        <v>0</v>
      </c>
      <c r="F77" s="24">
        <v>0</v>
      </c>
      <c r="G77" s="200">
        <v>0</v>
      </c>
      <c r="H77" s="200">
        <v>0</v>
      </c>
      <c r="I77" s="200">
        <v>0</v>
      </c>
      <c r="J77" s="200">
        <v>0</v>
      </c>
      <c r="K77" s="200">
        <v>320</v>
      </c>
      <c r="L77" s="200">
        <v>0</v>
      </c>
      <c r="M77" s="200">
        <v>0</v>
      </c>
      <c r="N77" s="200">
        <v>0</v>
      </c>
      <c r="O77" s="200">
        <v>240</v>
      </c>
      <c r="P77" s="200">
        <v>0</v>
      </c>
    </row>
    <row r="78" spans="1:16">
      <c r="A78" t="s">
        <v>120</v>
      </c>
      <c r="C78" s="24">
        <v>36</v>
      </c>
      <c r="D78" s="24">
        <v>0</v>
      </c>
      <c r="E78" s="24">
        <v>0</v>
      </c>
      <c r="F78" s="24">
        <v>0</v>
      </c>
      <c r="G78" s="200">
        <v>0</v>
      </c>
      <c r="H78" s="200">
        <v>0</v>
      </c>
      <c r="I78" s="200">
        <v>0</v>
      </c>
      <c r="J78" s="200">
        <v>0</v>
      </c>
      <c r="K78" s="200">
        <v>320</v>
      </c>
      <c r="L78" s="200">
        <v>0</v>
      </c>
      <c r="M78" s="200">
        <v>0</v>
      </c>
      <c r="N78" s="200">
        <v>0</v>
      </c>
      <c r="O78" s="200">
        <v>240</v>
      </c>
      <c r="P78" s="200">
        <v>0</v>
      </c>
    </row>
    <row r="79" spans="1:16">
      <c r="A79" t="s">
        <v>121</v>
      </c>
      <c r="C79" s="24">
        <v>36</v>
      </c>
      <c r="D79" s="24">
        <v>0</v>
      </c>
      <c r="E79" s="24">
        <v>0</v>
      </c>
      <c r="F79" s="24">
        <v>0</v>
      </c>
      <c r="G79" s="200">
        <v>0</v>
      </c>
      <c r="H79" s="200">
        <v>0</v>
      </c>
      <c r="I79" s="200">
        <v>0</v>
      </c>
      <c r="J79" s="200">
        <v>0</v>
      </c>
      <c r="K79" s="200">
        <v>320</v>
      </c>
      <c r="L79" s="200">
        <v>0</v>
      </c>
      <c r="M79" s="200">
        <v>0</v>
      </c>
      <c r="N79" s="200">
        <v>0</v>
      </c>
      <c r="O79" s="200">
        <v>240</v>
      </c>
      <c r="P79" s="200">
        <v>0</v>
      </c>
    </row>
    <row r="80" spans="1:16">
      <c r="A80" t="s">
        <v>122</v>
      </c>
      <c r="C80" s="24">
        <v>36</v>
      </c>
      <c r="D80" s="24">
        <v>0</v>
      </c>
      <c r="E80" s="24">
        <v>0</v>
      </c>
      <c r="F80" s="24">
        <v>0</v>
      </c>
      <c r="G80" s="200">
        <v>0</v>
      </c>
      <c r="H80" s="200">
        <v>0</v>
      </c>
      <c r="I80" s="200">
        <v>0</v>
      </c>
      <c r="J80" s="200">
        <v>0</v>
      </c>
      <c r="K80" s="200">
        <v>320</v>
      </c>
      <c r="L80" s="200">
        <v>0</v>
      </c>
      <c r="M80" s="200">
        <v>0</v>
      </c>
      <c r="N80" s="200">
        <v>0</v>
      </c>
      <c r="O80" s="200">
        <v>240</v>
      </c>
      <c r="P80" s="200">
        <v>0</v>
      </c>
    </row>
    <row r="81" spans="1:16">
      <c r="A81" t="s">
        <v>123</v>
      </c>
      <c r="C81" s="24">
        <v>36</v>
      </c>
      <c r="D81" s="24">
        <v>0</v>
      </c>
      <c r="E81" s="24">
        <v>0</v>
      </c>
      <c r="F81" s="24">
        <v>0</v>
      </c>
      <c r="G81" s="200">
        <v>0</v>
      </c>
      <c r="H81" s="200">
        <v>0</v>
      </c>
      <c r="I81" s="200">
        <v>0</v>
      </c>
      <c r="J81" s="200">
        <v>0</v>
      </c>
      <c r="K81" s="200">
        <v>320</v>
      </c>
      <c r="L81" s="200">
        <v>0</v>
      </c>
      <c r="M81" s="200">
        <v>0</v>
      </c>
      <c r="N81" s="200">
        <v>0</v>
      </c>
      <c r="O81" s="200">
        <v>240</v>
      </c>
      <c r="P81" s="200">
        <v>0</v>
      </c>
    </row>
    <row r="82" spans="1:16">
      <c r="A82" t="s">
        <v>124</v>
      </c>
      <c r="C82" s="24">
        <v>36</v>
      </c>
      <c r="D82" s="24">
        <v>0</v>
      </c>
      <c r="E82" s="24">
        <v>0</v>
      </c>
      <c r="F82" s="24">
        <v>0</v>
      </c>
      <c r="G82" s="200">
        <v>0</v>
      </c>
      <c r="H82" s="200">
        <v>0</v>
      </c>
      <c r="I82" s="200">
        <v>0</v>
      </c>
      <c r="J82" s="200">
        <v>0</v>
      </c>
      <c r="K82" s="200">
        <v>320</v>
      </c>
      <c r="L82" s="200">
        <v>0</v>
      </c>
      <c r="M82" s="200">
        <v>0</v>
      </c>
      <c r="N82" s="200">
        <v>0</v>
      </c>
      <c r="O82" s="200">
        <v>240</v>
      </c>
      <c r="P82" s="200">
        <v>0</v>
      </c>
    </row>
    <row r="83" spans="1:16">
      <c r="A83" t="s">
        <v>125</v>
      </c>
      <c r="C83" s="24">
        <v>36</v>
      </c>
      <c r="D83" s="24">
        <v>0</v>
      </c>
      <c r="E83" s="24">
        <v>0</v>
      </c>
      <c r="F83" s="24">
        <v>0</v>
      </c>
      <c r="G83" s="200">
        <v>0</v>
      </c>
      <c r="H83" s="200">
        <v>0</v>
      </c>
      <c r="I83" s="200">
        <v>0</v>
      </c>
      <c r="J83" s="200">
        <v>0</v>
      </c>
      <c r="K83" s="200">
        <v>320</v>
      </c>
      <c r="L83" s="200">
        <v>0</v>
      </c>
      <c r="M83" s="200">
        <v>0</v>
      </c>
      <c r="N83" s="200">
        <v>0</v>
      </c>
      <c r="O83" s="200">
        <v>240</v>
      </c>
      <c r="P83" s="200">
        <v>0</v>
      </c>
    </row>
    <row r="84" spans="1:16">
      <c r="A84" t="s">
        <v>126</v>
      </c>
      <c r="C84" s="24">
        <v>36</v>
      </c>
      <c r="D84" s="24">
        <v>0</v>
      </c>
      <c r="E84" s="24">
        <v>0</v>
      </c>
      <c r="F84" s="24">
        <v>0</v>
      </c>
      <c r="G84" s="200">
        <v>0</v>
      </c>
      <c r="H84" s="200">
        <v>0</v>
      </c>
      <c r="I84" s="200">
        <v>0</v>
      </c>
      <c r="J84" s="200">
        <v>0</v>
      </c>
      <c r="K84" s="200">
        <v>320</v>
      </c>
      <c r="L84" s="200">
        <v>0</v>
      </c>
      <c r="M84" s="200">
        <v>0</v>
      </c>
      <c r="N84" s="200">
        <v>0</v>
      </c>
      <c r="O84" s="200">
        <v>240</v>
      </c>
      <c r="P84" s="200">
        <v>0</v>
      </c>
    </row>
    <row r="85" spans="1:16">
      <c r="A85" t="s">
        <v>127</v>
      </c>
      <c r="C85" s="24">
        <v>36</v>
      </c>
      <c r="D85" s="24">
        <v>0</v>
      </c>
      <c r="E85" s="24">
        <v>0</v>
      </c>
      <c r="F85" s="24">
        <v>0</v>
      </c>
      <c r="G85" s="200">
        <v>0</v>
      </c>
      <c r="H85" s="200">
        <v>0</v>
      </c>
      <c r="I85" s="200">
        <v>0</v>
      </c>
      <c r="J85" s="200">
        <v>0</v>
      </c>
      <c r="K85" s="200">
        <v>0</v>
      </c>
      <c r="L85" s="200">
        <v>230</v>
      </c>
      <c r="M85" s="200">
        <v>0</v>
      </c>
      <c r="N85" s="200">
        <v>0</v>
      </c>
      <c r="O85" s="200">
        <v>0</v>
      </c>
      <c r="P85" s="200">
        <v>150</v>
      </c>
    </row>
    <row r="86" spans="1:16">
      <c r="A86" t="s">
        <v>128</v>
      </c>
      <c r="C86" s="24">
        <v>36</v>
      </c>
      <c r="D86" s="24">
        <v>0</v>
      </c>
      <c r="E86" s="24">
        <v>0</v>
      </c>
      <c r="F86" s="24">
        <v>0</v>
      </c>
      <c r="G86" s="200">
        <v>0</v>
      </c>
      <c r="H86" s="200">
        <v>0</v>
      </c>
      <c r="I86" s="200">
        <v>0</v>
      </c>
      <c r="J86" s="200">
        <v>0</v>
      </c>
      <c r="K86" s="200">
        <v>0</v>
      </c>
      <c r="L86" s="200">
        <v>230</v>
      </c>
      <c r="M86" s="200">
        <v>0</v>
      </c>
      <c r="N86" s="200">
        <v>0</v>
      </c>
      <c r="O86" s="200">
        <v>0</v>
      </c>
      <c r="P86" s="200">
        <v>150</v>
      </c>
    </row>
    <row r="87" spans="1:16">
      <c r="A87" t="s">
        <v>129</v>
      </c>
      <c r="C87" s="24">
        <v>36</v>
      </c>
      <c r="D87" s="24">
        <v>0</v>
      </c>
      <c r="E87" s="24">
        <v>0</v>
      </c>
      <c r="F87" s="24">
        <v>0</v>
      </c>
      <c r="G87" s="200">
        <v>0</v>
      </c>
      <c r="H87" s="200">
        <v>0</v>
      </c>
      <c r="I87" s="200">
        <v>0</v>
      </c>
      <c r="J87" s="200">
        <v>0</v>
      </c>
      <c r="K87" s="200">
        <v>0</v>
      </c>
      <c r="L87" s="200">
        <v>230</v>
      </c>
      <c r="M87" s="200">
        <v>0</v>
      </c>
      <c r="N87" s="200">
        <v>0</v>
      </c>
      <c r="O87" s="200">
        <v>0</v>
      </c>
      <c r="P87" s="200">
        <v>150</v>
      </c>
    </row>
    <row r="88" spans="1:16">
      <c r="A88" t="s">
        <v>130</v>
      </c>
      <c r="C88" s="24">
        <v>36</v>
      </c>
      <c r="D88" s="24">
        <v>0</v>
      </c>
      <c r="E88" s="24">
        <v>0</v>
      </c>
      <c r="F88" s="24">
        <v>0</v>
      </c>
      <c r="G88" s="200">
        <v>0</v>
      </c>
      <c r="H88" s="200">
        <v>0</v>
      </c>
      <c r="I88" s="200">
        <v>0</v>
      </c>
      <c r="J88" s="200">
        <v>0</v>
      </c>
      <c r="K88" s="200">
        <v>0</v>
      </c>
      <c r="L88" s="200">
        <v>230</v>
      </c>
      <c r="M88" s="200">
        <v>0</v>
      </c>
      <c r="N88" s="200">
        <v>0</v>
      </c>
      <c r="O88" s="200">
        <v>0</v>
      </c>
      <c r="P88" s="200">
        <v>150</v>
      </c>
    </row>
    <row r="89" spans="1:16">
      <c r="A89" t="s">
        <v>131</v>
      </c>
      <c r="C89" s="24">
        <v>36</v>
      </c>
      <c r="D89" s="24">
        <v>0</v>
      </c>
      <c r="E89" s="24">
        <v>0</v>
      </c>
      <c r="F89" s="24">
        <v>0</v>
      </c>
      <c r="G89" s="200">
        <v>0</v>
      </c>
      <c r="H89" s="200">
        <v>0</v>
      </c>
      <c r="I89" s="200">
        <v>0</v>
      </c>
      <c r="J89" s="200">
        <v>0</v>
      </c>
      <c r="K89" s="200">
        <v>0</v>
      </c>
      <c r="L89" s="200">
        <v>230</v>
      </c>
      <c r="M89" s="200">
        <v>0</v>
      </c>
      <c r="N89" s="200">
        <v>0</v>
      </c>
      <c r="O89" s="200">
        <v>0</v>
      </c>
      <c r="P89" s="200">
        <v>150</v>
      </c>
    </row>
    <row r="90" spans="1:16">
      <c r="A90" t="s">
        <v>132</v>
      </c>
      <c r="C90" s="24">
        <v>36</v>
      </c>
      <c r="D90" s="24">
        <v>0</v>
      </c>
      <c r="E90" s="24">
        <v>0</v>
      </c>
      <c r="F90" s="24">
        <v>0</v>
      </c>
      <c r="G90" s="200">
        <v>0</v>
      </c>
      <c r="H90" s="200">
        <v>0</v>
      </c>
      <c r="I90" s="200">
        <v>0</v>
      </c>
      <c r="J90" s="200">
        <v>0</v>
      </c>
      <c r="K90" s="200">
        <v>0</v>
      </c>
      <c r="L90" s="200">
        <v>230</v>
      </c>
      <c r="M90" s="200">
        <v>0</v>
      </c>
      <c r="N90" s="200">
        <v>0</v>
      </c>
      <c r="O90" s="200">
        <v>0</v>
      </c>
      <c r="P90" s="200">
        <v>150</v>
      </c>
    </row>
    <row r="91" spans="1:16">
      <c r="A91" t="s">
        <v>133</v>
      </c>
      <c r="C91" s="24">
        <v>36</v>
      </c>
      <c r="D91" s="24">
        <v>0</v>
      </c>
      <c r="E91" s="24">
        <v>0</v>
      </c>
      <c r="F91" s="24">
        <v>0</v>
      </c>
      <c r="G91" s="200">
        <v>0</v>
      </c>
      <c r="H91" s="200">
        <v>0</v>
      </c>
      <c r="I91" s="200">
        <v>0</v>
      </c>
      <c r="J91" s="200">
        <v>0</v>
      </c>
      <c r="K91" s="200">
        <v>0</v>
      </c>
      <c r="L91" s="200">
        <v>230</v>
      </c>
      <c r="M91" s="200">
        <v>0</v>
      </c>
      <c r="N91" s="200">
        <v>0</v>
      </c>
      <c r="O91" s="200">
        <v>0</v>
      </c>
      <c r="P91" s="200">
        <v>150</v>
      </c>
    </row>
    <row r="92" spans="1:16">
      <c r="A92" t="s">
        <v>134</v>
      </c>
      <c r="C92" s="24">
        <v>38</v>
      </c>
      <c r="D92" s="24">
        <v>0</v>
      </c>
      <c r="E92" s="24">
        <v>0</v>
      </c>
      <c r="F92" s="24">
        <v>0</v>
      </c>
      <c r="G92" s="200">
        <v>0</v>
      </c>
      <c r="H92" s="200">
        <v>0</v>
      </c>
      <c r="I92" s="200">
        <v>0</v>
      </c>
      <c r="J92" s="200">
        <v>0</v>
      </c>
      <c r="K92" s="200">
        <v>0</v>
      </c>
      <c r="L92" s="200">
        <v>230</v>
      </c>
      <c r="M92" s="200">
        <v>0</v>
      </c>
      <c r="N92" s="200">
        <v>0</v>
      </c>
      <c r="O92" s="200">
        <v>0</v>
      </c>
      <c r="P92" s="200">
        <v>150</v>
      </c>
    </row>
    <row r="93" spans="1:16">
      <c r="A93" t="s">
        <v>135</v>
      </c>
      <c r="C93" s="24">
        <v>38</v>
      </c>
      <c r="D93" s="24">
        <v>0</v>
      </c>
      <c r="E93" s="24">
        <v>0</v>
      </c>
      <c r="F93" s="24">
        <v>0</v>
      </c>
      <c r="G93" s="200">
        <v>0</v>
      </c>
      <c r="H93" s="200">
        <v>0</v>
      </c>
      <c r="I93" s="200">
        <v>0</v>
      </c>
      <c r="J93" s="200">
        <v>0</v>
      </c>
      <c r="K93" s="200">
        <v>320</v>
      </c>
      <c r="L93" s="200">
        <v>0</v>
      </c>
      <c r="M93" s="200">
        <v>0</v>
      </c>
      <c r="N93" s="200">
        <v>0</v>
      </c>
      <c r="O93" s="200">
        <v>150</v>
      </c>
      <c r="P93" s="200">
        <v>0</v>
      </c>
    </row>
    <row r="94" spans="1:16">
      <c r="A94" t="s">
        <v>136</v>
      </c>
      <c r="C94" s="24">
        <v>38</v>
      </c>
      <c r="D94" s="24">
        <v>0</v>
      </c>
      <c r="E94" s="24">
        <v>0</v>
      </c>
      <c r="F94" s="24">
        <v>0</v>
      </c>
      <c r="G94" s="200">
        <v>0</v>
      </c>
      <c r="H94" s="200">
        <v>0</v>
      </c>
      <c r="I94" s="200">
        <v>0</v>
      </c>
      <c r="J94" s="200">
        <v>0</v>
      </c>
      <c r="K94" s="200">
        <v>320</v>
      </c>
      <c r="L94" s="200">
        <v>0</v>
      </c>
      <c r="M94" s="200">
        <v>0</v>
      </c>
      <c r="N94" s="200">
        <v>0</v>
      </c>
      <c r="O94" s="200">
        <v>150</v>
      </c>
      <c r="P94" s="200">
        <v>0</v>
      </c>
    </row>
    <row r="95" spans="1:16">
      <c r="A95" t="s">
        <v>137</v>
      </c>
      <c r="C95" s="24">
        <v>38</v>
      </c>
      <c r="D95" s="24">
        <v>0</v>
      </c>
      <c r="E95" s="24">
        <v>0</v>
      </c>
      <c r="F95" s="24">
        <v>0</v>
      </c>
      <c r="G95" s="200">
        <v>0</v>
      </c>
      <c r="H95" s="200">
        <v>0</v>
      </c>
      <c r="I95" s="200">
        <v>0</v>
      </c>
      <c r="J95" s="200">
        <v>0</v>
      </c>
      <c r="K95" s="200">
        <v>320</v>
      </c>
      <c r="L95" s="200">
        <v>0</v>
      </c>
      <c r="M95" s="200">
        <v>0</v>
      </c>
      <c r="N95" s="200">
        <v>0</v>
      </c>
      <c r="O95" s="200">
        <v>150</v>
      </c>
      <c r="P95" s="200">
        <v>0</v>
      </c>
    </row>
    <row r="96" spans="1:16">
      <c r="A96" t="s">
        <v>138</v>
      </c>
      <c r="C96" s="24">
        <v>38</v>
      </c>
      <c r="D96" s="24">
        <v>0</v>
      </c>
      <c r="E96" s="24">
        <v>0</v>
      </c>
      <c r="F96" s="24">
        <v>0</v>
      </c>
      <c r="G96" s="200">
        <v>0</v>
      </c>
      <c r="H96" s="200">
        <v>0</v>
      </c>
      <c r="I96" s="200">
        <v>0</v>
      </c>
      <c r="J96" s="200">
        <v>0</v>
      </c>
      <c r="K96" s="200">
        <v>320</v>
      </c>
      <c r="L96" s="200">
        <v>0</v>
      </c>
      <c r="M96" s="200">
        <v>0</v>
      </c>
      <c r="N96" s="200">
        <v>0</v>
      </c>
      <c r="O96" s="200">
        <v>150</v>
      </c>
      <c r="P96" s="200">
        <v>0</v>
      </c>
    </row>
    <row r="97" spans="1:17">
      <c r="A97" t="s">
        <v>139</v>
      </c>
      <c r="C97" s="24">
        <v>38</v>
      </c>
      <c r="D97" s="24">
        <v>0</v>
      </c>
      <c r="E97" s="24">
        <v>0</v>
      </c>
      <c r="F97" s="24">
        <v>0</v>
      </c>
      <c r="G97" s="200">
        <v>0</v>
      </c>
      <c r="H97" s="200">
        <v>0</v>
      </c>
      <c r="I97" s="200">
        <v>0</v>
      </c>
      <c r="J97" s="200">
        <v>0</v>
      </c>
      <c r="K97" s="200">
        <v>320</v>
      </c>
      <c r="L97" s="200">
        <v>0</v>
      </c>
      <c r="M97" s="200">
        <v>0</v>
      </c>
      <c r="N97" s="200">
        <v>0</v>
      </c>
      <c r="O97" s="200">
        <v>150</v>
      </c>
      <c r="P97" s="200">
        <v>0</v>
      </c>
    </row>
    <row r="98" spans="1:17">
      <c r="A98" t="s">
        <v>140</v>
      </c>
      <c r="C98" s="24">
        <v>38</v>
      </c>
      <c r="D98" s="24">
        <v>0</v>
      </c>
      <c r="E98" s="24">
        <v>0</v>
      </c>
      <c r="F98" s="24">
        <v>0</v>
      </c>
      <c r="G98" s="200">
        <v>0</v>
      </c>
      <c r="H98" s="200">
        <v>0</v>
      </c>
      <c r="I98" s="200">
        <v>0</v>
      </c>
      <c r="J98" s="200">
        <v>0</v>
      </c>
      <c r="K98" s="200">
        <v>320</v>
      </c>
      <c r="L98" s="200">
        <v>0</v>
      </c>
      <c r="M98" s="200">
        <v>0</v>
      </c>
      <c r="N98" s="200">
        <v>0</v>
      </c>
      <c r="O98" s="200">
        <v>150</v>
      </c>
      <c r="P98" s="200">
        <v>0</v>
      </c>
    </row>
    <row r="99" spans="1:17">
      <c r="A99" s="114" t="s">
        <v>324</v>
      </c>
      <c r="B99" s="114">
        <f t="shared" ref="B99:Q99" si="0">SUM(B3:B98)/4000</f>
        <v>0</v>
      </c>
      <c r="C99" s="114">
        <f t="shared" si="0"/>
        <v>0.87849999999999995</v>
      </c>
      <c r="D99" s="114">
        <f t="shared" si="0"/>
        <v>0</v>
      </c>
      <c r="E99" s="114">
        <f t="shared" si="0"/>
        <v>0</v>
      </c>
      <c r="F99" s="114">
        <f t="shared" si="0"/>
        <v>0</v>
      </c>
      <c r="G99" s="114">
        <f t="shared" si="0"/>
        <v>0</v>
      </c>
      <c r="H99" s="114">
        <f t="shared" si="0"/>
        <v>0</v>
      </c>
      <c r="I99" s="114">
        <f t="shared" si="0"/>
        <v>0</v>
      </c>
      <c r="J99" s="114">
        <f t="shared" si="0"/>
        <v>0</v>
      </c>
      <c r="K99" s="114">
        <f t="shared" si="0"/>
        <v>7.04</v>
      </c>
      <c r="L99" s="114">
        <f t="shared" si="0"/>
        <v>0.46</v>
      </c>
      <c r="M99" s="114">
        <f t="shared" si="0"/>
        <v>0</v>
      </c>
      <c r="N99" s="114">
        <f t="shared" si="0"/>
        <v>0</v>
      </c>
      <c r="O99" s="114">
        <f t="shared" si="0"/>
        <v>3.8275324999999998</v>
      </c>
      <c r="P99" s="114">
        <f t="shared" si="0"/>
        <v>0.3</v>
      </c>
      <c r="Q99" s="114">
        <f t="shared" si="0"/>
        <v>0</v>
      </c>
    </row>
    <row r="101" spans="1: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AD74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19"/>
    </row>
    <row r="3" spans="1:51">
      <c r="A3" t="s">
        <v>45</v>
      </c>
      <c r="B3" s="200">
        <v>0</v>
      </c>
      <c r="C3" s="200">
        <v>6.69</v>
      </c>
      <c r="D3" s="200">
        <v>12.91</v>
      </c>
      <c r="E3" s="200">
        <v>0</v>
      </c>
      <c r="F3" s="200">
        <v>0</v>
      </c>
      <c r="G3" s="200">
        <v>31.29</v>
      </c>
      <c r="H3" s="200">
        <v>0</v>
      </c>
      <c r="I3" s="200">
        <v>0</v>
      </c>
      <c r="J3" s="200">
        <v>20.22</v>
      </c>
      <c r="K3" s="200">
        <v>237.37</v>
      </c>
      <c r="L3" s="200">
        <v>2.4300000000000002</v>
      </c>
      <c r="M3" s="200">
        <v>30.08</v>
      </c>
      <c r="N3" s="200">
        <v>23</v>
      </c>
      <c r="O3" s="200">
        <v>16.43</v>
      </c>
      <c r="P3" s="200">
        <v>0.93</v>
      </c>
      <c r="Q3" s="200">
        <v>0.94</v>
      </c>
      <c r="R3" s="200">
        <v>7.07</v>
      </c>
      <c r="S3" s="200">
        <v>4.8499999999999996</v>
      </c>
      <c r="T3" s="200">
        <v>0</v>
      </c>
      <c r="U3" s="200">
        <v>2.3199999999999998</v>
      </c>
      <c r="V3" s="200">
        <v>4.29</v>
      </c>
      <c r="W3" s="200">
        <v>8.83</v>
      </c>
      <c r="X3" s="200">
        <v>23.9</v>
      </c>
      <c r="Y3" s="200">
        <v>0</v>
      </c>
      <c r="Z3" s="200">
        <v>64.47</v>
      </c>
      <c r="AA3" s="200">
        <v>15.55</v>
      </c>
      <c r="AB3" s="200">
        <v>0</v>
      </c>
      <c r="AC3" s="200">
        <v>1.38</v>
      </c>
      <c r="AD3" s="200">
        <v>20.77</v>
      </c>
      <c r="AE3" s="200">
        <v>0</v>
      </c>
      <c r="AF3" s="200">
        <v>0</v>
      </c>
      <c r="AG3" s="200">
        <v>76.38</v>
      </c>
      <c r="AH3" s="200">
        <v>0</v>
      </c>
      <c r="AI3" s="200">
        <v>18.39</v>
      </c>
      <c r="AJ3" s="200">
        <v>0</v>
      </c>
      <c r="AK3" s="200">
        <v>-35</v>
      </c>
      <c r="AL3" s="200">
        <v>0</v>
      </c>
      <c r="AM3" s="200">
        <v>0</v>
      </c>
      <c r="AN3" s="200">
        <v>0</v>
      </c>
      <c r="AO3" s="200">
        <v>229.65</v>
      </c>
      <c r="AP3" s="200">
        <v>0</v>
      </c>
      <c r="AQ3" s="200">
        <v>0</v>
      </c>
      <c r="AR3" s="200">
        <v>0</v>
      </c>
      <c r="AS3" s="200">
        <v>0</v>
      </c>
      <c r="AT3" s="200">
        <v>0</v>
      </c>
      <c r="AU3" s="200">
        <v>0</v>
      </c>
      <c r="AV3" s="200">
        <v>0</v>
      </c>
      <c r="AW3" s="200">
        <v>0</v>
      </c>
      <c r="AX3" s="200">
        <v>0</v>
      </c>
      <c r="AY3" s="200">
        <v>0</v>
      </c>
    </row>
    <row r="4" spans="1:51">
      <c r="A4" t="s">
        <v>46</v>
      </c>
      <c r="B4" s="200">
        <v>0</v>
      </c>
      <c r="C4" s="200">
        <v>6.69</v>
      </c>
      <c r="D4" s="200">
        <v>12.91</v>
      </c>
      <c r="E4" s="200">
        <v>0</v>
      </c>
      <c r="F4" s="200">
        <v>0</v>
      </c>
      <c r="G4" s="200">
        <v>31.29</v>
      </c>
      <c r="H4" s="200">
        <v>0</v>
      </c>
      <c r="I4" s="200">
        <v>0</v>
      </c>
      <c r="J4" s="200">
        <v>20.22</v>
      </c>
      <c r="K4" s="200">
        <v>237.37</v>
      </c>
      <c r="L4" s="200">
        <v>2.4300000000000002</v>
      </c>
      <c r="M4" s="200">
        <v>30.08</v>
      </c>
      <c r="N4" s="200">
        <v>23</v>
      </c>
      <c r="O4" s="200">
        <v>16.43</v>
      </c>
      <c r="P4" s="200">
        <v>0.93</v>
      </c>
      <c r="Q4" s="200">
        <v>0.94</v>
      </c>
      <c r="R4" s="200">
        <v>7.07</v>
      </c>
      <c r="S4" s="200">
        <v>4.8499999999999996</v>
      </c>
      <c r="T4" s="200">
        <v>0</v>
      </c>
      <c r="U4" s="200">
        <v>2.3199999999999998</v>
      </c>
      <c r="V4" s="200">
        <v>4.29</v>
      </c>
      <c r="W4" s="200">
        <v>8.83</v>
      </c>
      <c r="X4" s="200">
        <v>29.17</v>
      </c>
      <c r="Y4" s="200">
        <v>0</v>
      </c>
      <c r="Z4" s="200">
        <v>64.47</v>
      </c>
      <c r="AA4" s="200">
        <v>15.55</v>
      </c>
      <c r="AB4" s="200">
        <v>0</v>
      </c>
      <c r="AC4" s="200">
        <v>1.38</v>
      </c>
      <c r="AD4" s="200">
        <v>20.77</v>
      </c>
      <c r="AE4" s="200">
        <v>0</v>
      </c>
      <c r="AF4" s="200">
        <v>0</v>
      </c>
      <c r="AG4" s="200">
        <v>76.38</v>
      </c>
      <c r="AH4" s="200">
        <v>0</v>
      </c>
      <c r="AI4" s="200">
        <v>18.39</v>
      </c>
      <c r="AJ4" s="200">
        <v>0</v>
      </c>
      <c r="AK4" s="200">
        <v>-35</v>
      </c>
      <c r="AL4" s="200">
        <v>0</v>
      </c>
      <c r="AM4" s="200">
        <v>0</v>
      </c>
      <c r="AN4" s="200">
        <v>0</v>
      </c>
      <c r="AO4" s="200">
        <v>229.65</v>
      </c>
      <c r="AP4" s="200">
        <v>0</v>
      </c>
      <c r="AQ4" s="200">
        <v>0</v>
      </c>
      <c r="AR4" s="200">
        <v>0</v>
      </c>
      <c r="AS4" s="200">
        <v>0</v>
      </c>
      <c r="AT4" s="200">
        <v>0</v>
      </c>
      <c r="AU4" s="200">
        <v>0</v>
      </c>
      <c r="AV4" s="200">
        <v>0</v>
      </c>
      <c r="AW4" s="200">
        <v>0</v>
      </c>
      <c r="AX4" s="200">
        <v>0</v>
      </c>
      <c r="AY4" s="200">
        <v>0</v>
      </c>
    </row>
    <row r="5" spans="1:51">
      <c r="A5" t="s">
        <v>47</v>
      </c>
      <c r="B5" s="200">
        <v>0</v>
      </c>
      <c r="C5" s="200">
        <v>6.69</v>
      </c>
      <c r="D5" s="200">
        <v>12.91</v>
      </c>
      <c r="E5" s="200">
        <v>0</v>
      </c>
      <c r="F5" s="200">
        <v>0</v>
      </c>
      <c r="G5" s="200">
        <v>31.29</v>
      </c>
      <c r="H5" s="200">
        <v>0</v>
      </c>
      <c r="I5" s="200">
        <v>0</v>
      </c>
      <c r="J5" s="200">
        <v>20.22</v>
      </c>
      <c r="K5" s="200">
        <v>237.37</v>
      </c>
      <c r="L5" s="200">
        <v>2.4300000000000002</v>
      </c>
      <c r="M5" s="200">
        <v>30.08</v>
      </c>
      <c r="N5" s="200">
        <v>23</v>
      </c>
      <c r="O5" s="200">
        <v>16.43</v>
      </c>
      <c r="P5" s="200">
        <v>0.93</v>
      </c>
      <c r="Q5" s="200">
        <v>0.94</v>
      </c>
      <c r="R5" s="200">
        <v>7.07</v>
      </c>
      <c r="S5" s="200">
        <v>4.8499999999999996</v>
      </c>
      <c r="T5" s="200">
        <v>0</v>
      </c>
      <c r="U5" s="200">
        <v>2.3199999999999998</v>
      </c>
      <c r="V5" s="200">
        <v>4.29</v>
      </c>
      <c r="W5" s="200">
        <v>8.83</v>
      </c>
      <c r="X5" s="200">
        <v>29.17</v>
      </c>
      <c r="Y5" s="200">
        <v>0</v>
      </c>
      <c r="Z5" s="200">
        <v>64.47</v>
      </c>
      <c r="AA5" s="200">
        <v>15.55</v>
      </c>
      <c r="AB5" s="200">
        <v>0</v>
      </c>
      <c r="AC5" s="200">
        <v>1.38</v>
      </c>
      <c r="AD5" s="200">
        <v>20.77</v>
      </c>
      <c r="AE5" s="200">
        <v>0</v>
      </c>
      <c r="AF5" s="200">
        <v>0</v>
      </c>
      <c r="AG5" s="200">
        <v>76.38</v>
      </c>
      <c r="AH5" s="200">
        <v>0</v>
      </c>
      <c r="AI5" s="200">
        <v>18.39</v>
      </c>
      <c r="AJ5" s="200">
        <v>0</v>
      </c>
      <c r="AK5" s="200">
        <v>-35</v>
      </c>
      <c r="AL5" s="200">
        <v>0</v>
      </c>
      <c r="AM5" s="200">
        <v>0</v>
      </c>
      <c r="AN5" s="200">
        <v>0</v>
      </c>
      <c r="AO5" s="200">
        <v>229.65</v>
      </c>
      <c r="AP5" s="200">
        <v>0</v>
      </c>
      <c r="AQ5" s="200">
        <v>0</v>
      </c>
      <c r="AR5" s="200">
        <v>0</v>
      </c>
      <c r="AS5" s="200">
        <v>0</v>
      </c>
      <c r="AT5" s="200">
        <v>0</v>
      </c>
      <c r="AU5" s="200">
        <v>0</v>
      </c>
      <c r="AV5" s="200">
        <v>0</v>
      </c>
      <c r="AW5" s="200">
        <v>0</v>
      </c>
      <c r="AX5" s="200">
        <v>0</v>
      </c>
      <c r="AY5" s="200">
        <v>0</v>
      </c>
    </row>
    <row r="6" spans="1:51">
      <c r="A6" t="s">
        <v>48</v>
      </c>
      <c r="B6" s="200">
        <v>0</v>
      </c>
      <c r="C6" s="200">
        <v>6.69</v>
      </c>
      <c r="D6" s="200">
        <v>12.91</v>
      </c>
      <c r="E6" s="200">
        <v>0</v>
      </c>
      <c r="F6" s="200">
        <v>0</v>
      </c>
      <c r="G6" s="200">
        <v>31.29</v>
      </c>
      <c r="H6" s="200">
        <v>0</v>
      </c>
      <c r="I6" s="200">
        <v>0</v>
      </c>
      <c r="J6" s="200">
        <v>20.22</v>
      </c>
      <c r="K6" s="200">
        <v>237.37</v>
      </c>
      <c r="L6" s="200">
        <v>2.4300000000000002</v>
      </c>
      <c r="M6" s="200">
        <v>30.08</v>
      </c>
      <c r="N6" s="200">
        <v>23</v>
      </c>
      <c r="O6" s="200">
        <v>16.43</v>
      </c>
      <c r="P6" s="200">
        <v>0.93</v>
      </c>
      <c r="Q6" s="200">
        <v>0.94</v>
      </c>
      <c r="R6" s="200">
        <v>7.07</v>
      </c>
      <c r="S6" s="200">
        <v>4.8499999999999996</v>
      </c>
      <c r="T6" s="200">
        <v>0</v>
      </c>
      <c r="U6" s="200">
        <v>2.3199999999999998</v>
      </c>
      <c r="V6" s="200">
        <v>4.29</v>
      </c>
      <c r="W6" s="200">
        <v>8.83</v>
      </c>
      <c r="X6" s="200">
        <v>29.17</v>
      </c>
      <c r="Y6" s="200">
        <v>0</v>
      </c>
      <c r="Z6" s="200">
        <v>64.47</v>
      </c>
      <c r="AA6" s="200">
        <v>15.55</v>
      </c>
      <c r="AB6" s="200">
        <v>0</v>
      </c>
      <c r="AC6" s="200">
        <v>1.38</v>
      </c>
      <c r="AD6" s="200">
        <v>20.77</v>
      </c>
      <c r="AE6" s="200">
        <v>0</v>
      </c>
      <c r="AF6" s="200">
        <v>0</v>
      </c>
      <c r="AG6" s="200">
        <v>76.38</v>
      </c>
      <c r="AH6" s="200">
        <v>0</v>
      </c>
      <c r="AI6" s="200">
        <v>18.39</v>
      </c>
      <c r="AJ6" s="200">
        <v>0</v>
      </c>
      <c r="AK6" s="200">
        <v>-35</v>
      </c>
      <c r="AL6" s="200">
        <v>0</v>
      </c>
      <c r="AM6" s="200">
        <v>0</v>
      </c>
      <c r="AN6" s="200">
        <v>0</v>
      </c>
      <c r="AO6" s="200">
        <v>229.65</v>
      </c>
      <c r="AP6" s="200">
        <v>0</v>
      </c>
      <c r="AQ6" s="200">
        <v>0</v>
      </c>
      <c r="AR6" s="200">
        <v>0</v>
      </c>
      <c r="AS6" s="200">
        <v>0</v>
      </c>
      <c r="AT6" s="200">
        <v>0</v>
      </c>
      <c r="AU6" s="200">
        <v>0</v>
      </c>
      <c r="AV6" s="200">
        <v>0</v>
      </c>
      <c r="AW6" s="200">
        <v>0</v>
      </c>
      <c r="AX6" s="200">
        <v>0</v>
      </c>
      <c r="AY6" s="200">
        <v>0</v>
      </c>
    </row>
    <row r="7" spans="1:51">
      <c r="A7" t="s">
        <v>49</v>
      </c>
      <c r="B7" s="200">
        <v>0</v>
      </c>
      <c r="C7" s="200">
        <v>6.69</v>
      </c>
      <c r="D7" s="200">
        <v>12.91</v>
      </c>
      <c r="E7" s="200">
        <v>0</v>
      </c>
      <c r="F7" s="200">
        <v>0</v>
      </c>
      <c r="G7" s="200">
        <v>31.29</v>
      </c>
      <c r="H7" s="200">
        <v>0</v>
      </c>
      <c r="I7" s="200">
        <v>0</v>
      </c>
      <c r="J7" s="200">
        <v>20.22</v>
      </c>
      <c r="K7" s="200">
        <v>237.37</v>
      </c>
      <c r="L7" s="200">
        <v>2.4300000000000002</v>
      </c>
      <c r="M7" s="200">
        <v>30.08</v>
      </c>
      <c r="N7" s="200">
        <v>23</v>
      </c>
      <c r="O7" s="200">
        <v>16.43</v>
      </c>
      <c r="P7" s="200">
        <v>0.93</v>
      </c>
      <c r="Q7" s="200">
        <v>0.94</v>
      </c>
      <c r="R7" s="200">
        <v>7.07</v>
      </c>
      <c r="S7" s="200">
        <v>4.8499999999999996</v>
      </c>
      <c r="T7" s="200">
        <v>0</v>
      </c>
      <c r="U7" s="200">
        <v>2.3199999999999998</v>
      </c>
      <c r="V7" s="200">
        <v>4.29</v>
      </c>
      <c r="W7" s="200">
        <v>8.83</v>
      </c>
      <c r="X7" s="200">
        <v>29.17</v>
      </c>
      <c r="Y7" s="200">
        <v>0</v>
      </c>
      <c r="Z7" s="200">
        <v>1.47</v>
      </c>
      <c r="AA7" s="200">
        <v>15.55</v>
      </c>
      <c r="AB7" s="200">
        <v>0</v>
      </c>
      <c r="AC7" s="200">
        <v>1.38</v>
      </c>
      <c r="AD7" s="200">
        <v>20.77</v>
      </c>
      <c r="AE7" s="200">
        <v>0</v>
      </c>
      <c r="AF7" s="200">
        <v>0</v>
      </c>
      <c r="AG7" s="200">
        <v>76.38</v>
      </c>
      <c r="AH7" s="200">
        <v>0</v>
      </c>
      <c r="AI7" s="200">
        <v>18.39</v>
      </c>
      <c r="AJ7" s="200">
        <v>0</v>
      </c>
      <c r="AK7" s="200">
        <v>-35</v>
      </c>
      <c r="AL7" s="200">
        <v>0</v>
      </c>
      <c r="AM7" s="200">
        <v>0</v>
      </c>
      <c r="AN7" s="200">
        <v>0</v>
      </c>
      <c r="AO7" s="200">
        <v>229.65</v>
      </c>
      <c r="AP7" s="200">
        <v>0</v>
      </c>
      <c r="AQ7" s="200">
        <v>0</v>
      </c>
      <c r="AR7" s="200">
        <v>0</v>
      </c>
      <c r="AS7" s="200">
        <v>0</v>
      </c>
      <c r="AT7" s="200">
        <v>0</v>
      </c>
      <c r="AU7" s="200">
        <v>0</v>
      </c>
      <c r="AV7" s="200">
        <v>0</v>
      </c>
      <c r="AW7" s="200">
        <v>0</v>
      </c>
      <c r="AX7" s="200">
        <v>0</v>
      </c>
      <c r="AY7" s="200">
        <v>0</v>
      </c>
    </row>
    <row r="8" spans="1:51">
      <c r="A8" t="s">
        <v>50</v>
      </c>
      <c r="B8" s="200">
        <v>0</v>
      </c>
      <c r="C8" s="200">
        <v>6.69</v>
      </c>
      <c r="D8" s="200">
        <v>12.91</v>
      </c>
      <c r="E8" s="200">
        <v>0</v>
      </c>
      <c r="F8" s="200">
        <v>0</v>
      </c>
      <c r="G8" s="200">
        <v>31.29</v>
      </c>
      <c r="H8" s="200">
        <v>0</v>
      </c>
      <c r="I8" s="200">
        <v>0</v>
      </c>
      <c r="J8" s="200">
        <v>20.22</v>
      </c>
      <c r="K8" s="200">
        <v>237.37</v>
      </c>
      <c r="L8" s="200">
        <v>2.4300000000000002</v>
      </c>
      <c r="M8" s="200">
        <v>30.08</v>
      </c>
      <c r="N8" s="200">
        <v>23</v>
      </c>
      <c r="O8" s="200">
        <v>16.43</v>
      </c>
      <c r="P8" s="200">
        <v>0.93</v>
      </c>
      <c r="Q8" s="200">
        <v>0.94</v>
      </c>
      <c r="R8" s="200">
        <v>7.07</v>
      </c>
      <c r="S8" s="200">
        <v>4.8499999999999996</v>
      </c>
      <c r="T8" s="200">
        <v>0</v>
      </c>
      <c r="U8" s="200">
        <v>2.3199999999999998</v>
      </c>
      <c r="V8" s="200">
        <v>4.29</v>
      </c>
      <c r="W8" s="200">
        <v>8.83</v>
      </c>
      <c r="X8" s="200">
        <v>29.17</v>
      </c>
      <c r="Y8" s="200">
        <v>0</v>
      </c>
      <c r="Z8" s="200">
        <v>10.59</v>
      </c>
      <c r="AA8" s="200">
        <v>15.55</v>
      </c>
      <c r="AB8" s="200">
        <v>0</v>
      </c>
      <c r="AC8" s="200">
        <v>1.38</v>
      </c>
      <c r="AD8" s="200">
        <v>20.77</v>
      </c>
      <c r="AE8" s="200">
        <v>0</v>
      </c>
      <c r="AF8" s="200">
        <v>0</v>
      </c>
      <c r="AG8" s="200">
        <v>76.38</v>
      </c>
      <c r="AH8" s="200">
        <v>0</v>
      </c>
      <c r="AI8" s="200">
        <v>18.39</v>
      </c>
      <c r="AJ8" s="200">
        <v>0</v>
      </c>
      <c r="AK8" s="200">
        <v>-35</v>
      </c>
      <c r="AL8" s="200">
        <v>0</v>
      </c>
      <c r="AM8" s="200">
        <v>0</v>
      </c>
      <c r="AN8" s="200">
        <v>0</v>
      </c>
      <c r="AO8" s="200">
        <v>229.65</v>
      </c>
      <c r="AP8" s="200">
        <v>0</v>
      </c>
      <c r="AQ8" s="200">
        <v>0</v>
      </c>
      <c r="AR8" s="200">
        <v>0</v>
      </c>
      <c r="AS8" s="200">
        <v>0</v>
      </c>
      <c r="AT8" s="200">
        <v>0</v>
      </c>
      <c r="AU8" s="200">
        <v>0</v>
      </c>
      <c r="AV8" s="200">
        <v>0</v>
      </c>
      <c r="AW8" s="200">
        <v>0</v>
      </c>
      <c r="AX8" s="200">
        <v>0</v>
      </c>
      <c r="AY8" s="200">
        <v>0</v>
      </c>
    </row>
    <row r="9" spans="1:51">
      <c r="A9" t="s">
        <v>51</v>
      </c>
      <c r="B9" s="200">
        <v>0</v>
      </c>
      <c r="C9" s="200">
        <v>6.69</v>
      </c>
      <c r="D9" s="200">
        <v>12.91</v>
      </c>
      <c r="E9" s="200">
        <v>0</v>
      </c>
      <c r="F9" s="200">
        <v>0</v>
      </c>
      <c r="G9" s="200">
        <v>31.29</v>
      </c>
      <c r="H9" s="200">
        <v>0</v>
      </c>
      <c r="I9" s="200">
        <v>0</v>
      </c>
      <c r="J9" s="200">
        <v>20.22</v>
      </c>
      <c r="K9" s="200">
        <v>237.37</v>
      </c>
      <c r="L9" s="200">
        <v>2.4300000000000002</v>
      </c>
      <c r="M9" s="200">
        <v>30.08</v>
      </c>
      <c r="N9" s="200">
        <v>23</v>
      </c>
      <c r="O9" s="200">
        <v>16.43</v>
      </c>
      <c r="P9" s="200">
        <v>0.93</v>
      </c>
      <c r="Q9" s="200">
        <v>0.94</v>
      </c>
      <c r="R9" s="200">
        <v>7.07</v>
      </c>
      <c r="S9" s="200">
        <v>4.8499999999999996</v>
      </c>
      <c r="T9" s="200">
        <v>0</v>
      </c>
      <c r="U9" s="200">
        <v>2.3199999999999998</v>
      </c>
      <c r="V9" s="200">
        <v>4.29</v>
      </c>
      <c r="W9" s="200">
        <v>8.83</v>
      </c>
      <c r="X9" s="200">
        <v>29.17</v>
      </c>
      <c r="Y9" s="200">
        <v>0</v>
      </c>
      <c r="Z9" s="200">
        <v>10.59</v>
      </c>
      <c r="AA9" s="200">
        <v>15.55</v>
      </c>
      <c r="AB9" s="200">
        <v>0</v>
      </c>
      <c r="AC9" s="200">
        <v>1.38</v>
      </c>
      <c r="AD9" s="200">
        <v>20.77</v>
      </c>
      <c r="AE9" s="200">
        <v>0</v>
      </c>
      <c r="AF9" s="200">
        <v>0</v>
      </c>
      <c r="AG9" s="200">
        <v>76.38</v>
      </c>
      <c r="AH9" s="200">
        <v>0</v>
      </c>
      <c r="AI9" s="200">
        <v>18.39</v>
      </c>
      <c r="AJ9" s="200">
        <v>0</v>
      </c>
      <c r="AK9" s="200">
        <v>-35</v>
      </c>
      <c r="AL9" s="200">
        <v>0</v>
      </c>
      <c r="AM9" s="200">
        <v>0</v>
      </c>
      <c r="AN9" s="200">
        <v>0</v>
      </c>
      <c r="AO9" s="200">
        <v>229.65</v>
      </c>
      <c r="AP9" s="200">
        <v>0</v>
      </c>
      <c r="AQ9" s="200">
        <v>0</v>
      </c>
      <c r="AR9" s="200">
        <v>0</v>
      </c>
      <c r="AS9" s="200">
        <v>0</v>
      </c>
      <c r="AT9" s="200">
        <v>0</v>
      </c>
      <c r="AU9" s="200">
        <v>0</v>
      </c>
      <c r="AV9" s="200">
        <v>0</v>
      </c>
      <c r="AW9" s="200">
        <v>0</v>
      </c>
      <c r="AX9" s="200">
        <v>0</v>
      </c>
      <c r="AY9" s="200">
        <v>0</v>
      </c>
    </row>
    <row r="10" spans="1:51">
      <c r="A10" t="s">
        <v>52</v>
      </c>
      <c r="B10" s="200">
        <v>0</v>
      </c>
      <c r="C10" s="200">
        <v>6.69</v>
      </c>
      <c r="D10" s="200">
        <v>12.91</v>
      </c>
      <c r="E10" s="200">
        <v>0</v>
      </c>
      <c r="F10" s="200">
        <v>0</v>
      </c>
      <c r="G10" s="200">
        <v>31.29</v>
      </c>
      <c r="H10" s="200">
        <v>0</v>
      </c>
      <c r="I10" s="200">
        <v>0</v>
      </c>
      <c r="J10" s="200">
        <v>20.22</v>
      </c>
      <c r="K10" s="200">
        <v>237.37</v>
      </c>
      <c r="L10" s="200">
        <v>2.4300000000000002</v>
      </c>
      <c r="M10" s="200">
        <v>30.08</v>
      </c>
      <c r="N10" s="200">
        <v>23</v>
      </c>
      <c r="O10" s="200">
        <v>16.43</v>
      </c>
      <c r="P10" s="200">
        <v>0.93</v>
      </c>
      <c r="Q10" s="200">
        <v>0.94</v>
      </c>
      <c r="R10" s="200">
        <v>7.07</v>
      </c>
      <c r="S10" s="200">
        <v>4.8499999999999996</v>
      </c>
      <c r="T10" s="200">
        <v>0</v>
      </c>
      <c r="U10" s="200">
        <v>2.3199999999999998</v>
      </c>
      <c r="V10" s="200">
        <v>4.29</v>
      </c>
      <c r="W10" s="200">
        <v>8.83</v>
      </c>
      <c r="X10" s="200">
        <v>29.17</v>
      </c>
      <c r="Y10" s="200">
        <v>0</v>
      </c>
      <c r="Z10" s="200">
        <v>10.59</v>
      </c>
      <c r="AA10" s="200">
        <v>15.55</v>
      </c>
      <c r="AB10" s="200">
        <v>0</v>
      </c>
      <c r="AC10" s="200">
        <v>1.38</v>
      </c>
      <c r="AD10" s="200">
        <v>20.77</v>
      </c>
      <c r="AE10" s="200">
        <v>0</v>
      </c>
      <c r="AF10" s="200">
        <v>0</v>
      </c>
      <c r="AG10" s="200">
        <v>76.38</v>
      </c>
      <c r="AH10" s="200">
        <v>0</v>
      </c>
      <c r="AI10" s="200">
        <v>18.39</v>
      </c>
      <c r="AJ10" s="200">
        <v>0</v>
      </c>
      <c r="AK10" s="200">
        <v>-35</v>
      </c>
      <c r="AL10" s="200">
        <v>0</v>
      </c>
      <c r="AM10" s="200">
        <v>0</v>
      </c>
      <c r="AN10" s="200">
        <v>0</v>
      </c>
      <c r="AO10" s="200">
        <v>229.65</v>
      </c>
      <c r="AP10" s="200">
        <v>0</v>
      </c>
      <c r="AQ10" s="200">
        <v>0</v>
      </c>
      <c r="AR10" s="200">
        <v>0</v>
      </c>
      <c r="AS10" s="200">
        <v>0</v>
      </c>
      <c r="AT10" s="200">
        <v>0</v>
      </c>
      <c r="AU10" s="200">
        <v>0</v>
      </c>
      <c r="AV10" s="200">
        <v>0</v>
      </c>
      <c r="AW10" s="200">
        <v>0</v>
      </c>
      <c r="AX10" s="200">
        <v>0</v>
      </c>
      <c r="AY10" s="200">
        <v>0</v>
      </c>
    </row>
    <row r="11" spans="1:51">
      <c r="A11" t="s">
        <v>53</v>
      </c>
      <c r="B11" s="200">
        <v>0</v>
      </c>
      <c r="C11" s="200">
        <v>6.69</v>
      </c>
      <c r="D11" s="200">
        <v>12.91</v>
      </c>
      <c r="E11" s="200">
        <v>0</v>
      </c>
      <c r="F11" s="200">
        <v>0</v>
      </c>
      <c r="G11" s="200">
        <v>31.29</v>
      </c>
      <c r="H11" s="200">
        <v>0</v>
      </c>
      <c r="I11" s="200">
        <v>0</v>
      </c>
      <c r="J11" s="200">
        <v>20.22</v>
      </c>
      <c r="K11" s="200">
        <v>237.37</v>
      </c>
      <c r="L11" s="200">
        <v>2.4300000000000002</v>
      </c>
      <c r="M11" s="200">
        <v>30.08</v>
      </c>
      <c r="N11" s="200">
        <v>23</v>
      </c>
      <c r="O11" s="200">
        <v>16.43</v>
      </c>
      <c r="P11" s="200">
        <v>0.93</v>
      </c>
      <c r="Q11" s="200">
        <v>0.94</v>
      </c>
      <c r="R11" s="200">
        <v>7.07</v>
      </c>
      <c r="S11" s="200">
        <v>4.8499999999999996</v>
      </c>
      <c r="T11" s="200">
        <v>0</v>
      </c>
      <c r="U11" s="200">
        <v>2.3199999999999998</v>
      </c>
      <c r="V11" s="200">
        <v>4.29</v>
      </c>
      <c r="W11" s="200">
        <v>8.83</v>
      </c>
      <c r="X11" s="200">
        <v>29.17</v>
      </c>
      <c r="Y11" s="200">
        <v>0</v>
      </c>
      <c r="Z11" s="200">
        <v>10.59</v>
      </c>
      <c r="AA11" s="200">
        <v>15.55</v>
      </c>
      <c r="AB11" s="200">
        <v>0</v>
      </c>
      <c r="AC11" s="200">
        <v>1.38</v>
      </c>
      <c r="AD11" s="200">
        <v>20.77</v>
      </c>
      <c r="AE11" s="200">
        <v>0</v>
      </c>
      <c r="AF11" s="200">
        <v>0</v>
      </c>
      <c r="AG11" s="200">
        <v>76.38</v>
      </c>
      <c r="AH11" s="200">
        <v>0</v>
      </c>
      <c r="AI11" s="200">
        <v>18.39</v>
      </c>
      <c r="AJ11" s="200">
        <v>0</v>
      </c>
      <c r="AK11" s="200">
        <v>-35</v>
      </c>
      <c r="AL11" s="200">
        <v>0</v>
      </c>
      <c r="AM11" s="200">
        <v>0</v>
      </c>
      <c r="AN11" s="200">
        <v>0</v>
      </c>
      <c r="AO11" s="200">
        <v>229.65</v>
      </c>
      <c r="AP11" s="200">
        <v>0</v>
      </c>
      <c r="AQ11" s="200">
        <v>0</v>
      </c>
      <c r="AR11" s="200">
        <v>0</v>
      </c>
      <c r="AS11" s="200">
        <v>0</v>
      </c>
      <c r="AT11" s="200">
        <v>0</v>
      </c>
      <c r="AU11" s="200">
        <v>0</v>
      </c>
      <c r="AV11" s="200">
        <v>0</v>
      </c>
      <c r="AW11" s="200">
        <v>0</v>
      </c>
      <c r="AX11" s="200">
        <v>0</v>
      </c>
      <c r="AY11" s="200">
        <v>0</v>
      </c>
    </row>
    <row r="12" spans="1:51">
      <c r="A12" t="s">
        <v>54</v>
      </c>
      <c r="B12" s="200">
        <v>0</v>
      </c>
      <c r="C12" s="200">
        <v>6.69</v>
      </c>
      <c r="D12" s="200">
        <v>12.91</v>
      </c>
      <c r="E12" s="200">
        <v>0</v>
      </c>
      <c r="F12" s="200">
        <v>0</v>
      </c>
      <c r="G12" s="200">
        <v>31.29</v>
      </c>
      <c r="H12" s="200">
        <v>0</v>
      </c>
      <c r="I12" s="200">
        <v>0</v>
      </c>
      <c r="J12" s="200">
        <v>20.22</v>
      </c>
      <c r="K12" s="200">
        <v>237.37</v>
      </c>
      <c r="L12" s="200">
        <v>2.4300000000000002</v>
      </c>
      <c r="M12" s="200">
        <v>30.08</v>
      </c>
      <c r="N12" s="200">
        <v>23</v>
      </c>
      <c r="O12" s="200">
        <v>16.43</v>
      </c>
      <c r="P12" s="200">
        <v>0.93</v>
      </c>
      <c r="Q12" s="200">
        <v>0.94</v>
      </c>
      <c r="R12" s="200">
        <v>7.07</v>
      </c>
      <c r="S12" s="200">
        <v>4.8499999999999996</v>
      </c>
      <c r="T12" s="200">
        <v>0</v>
      </c>
      <c r="U12" s="200">
        <v>2.3199999999999998</v>
      </c>
      <c r="V12" s="200">
        <v>4.29</v>
      </c>
      <c r="W12" s="200">
        <v>8.83</v>
      </c>
      <c r="X12" s="200">
        <v>29.17</v>
      </c>
      <c r="Y12" s="200">
        <v>0</v>
      </c>
      <c r="Z12" s="200">
        <v>10.59</v>
      </c>
      <c r="AA12" s="200">
        <v>15.55</v>
      </c>
      <c r="AB12" s="200">
        <v>0</v>
      </c>
      <c r="AC12" s="200">
        <v>0.88</v>
      </c>
      <c r="AD12" s="200">
        <v>20.77</v>
      </c>
      <c r="AE12" s="200">
        <v>0</v>
      </c>
      <c r="AF12" s="200">
        <v>0</v>
      </c>
      <c r="AG12" s="200">
        <v>76.38</v>
      </c>
      <c r="AH12" s="200">
        <v>0</v>
      </c>
      <c r="AI12" s="200">
        <v>18.39</v>
      </c>
      <c r="AJ12" s="200">
        <v>0</v>
      </c>
      <c r="AK12" s="200">
        <v>-35</v>
      </c>
      <c r="AL12" s="200">
        <v>0</v>
      </c>
      <c r="AM12" s="200">
        <v>0</v>
      </c>
      <c r="AN12" s="200">
        <v>0</v>
      </c>
      <c r="AO12" s="200">
        <v>229.65</v>
      </c>
      <c r="AP12" s="200">
        <v>0</v>
      </c>
      <c r="AQ12" s="200">
        <v>0</v>
      </c>
      <c r="AR12" s="200">
        <v>0</v>
      </c>
      <c r="AS12" s="200">
        <v>0</v>
      </c>
      <c r="AT12" s="200">
        <v>0</v>
      </c>
      <c r="AU12" s="200">
        <v>0</v>
      </c>
      <c r="AV12" s="200">
        <v>0</v>
      </c>
      <c r="AW12" s="200">
        <v>0</v>
      </c>
      <c r="AX12" s="200">
        <v>0</v>
      </c>
      <c r="AY12" s="200">
        <v>0</v>
      </c>
    </row>
    <row r="13" spans="1:51">
      <c r="A13" t="s">
        <v>55</v>
      </c>
      <c r="B13" s="200">
        <v>0</v>
      </c>
      <c r="C13" s="200">
        <v>6.69</v>
      </c>
      <c r="D13" s="200">
        <v>12.91</v>
      </c>
      <c r="E13" s="200">
        <v>0</v>
      </c>
      <c r="F13" s="200">
        <v>0</v>
      </c>
      <c r="G13" s="200">
        <v>31.29</v>
      </c>
      <c r="H13" s="200">
        <v>0</v>
      </c>
      <c r="I13" s="200">
        <v>0</v>
      </c>
      <c r="J13" s="200">
        <v>20.22</v>
      </c>
      <c r="K13" s="200">
        <v>237.37</v>
      </c>
      <c r="L13" s="200">
        <v>2.4300000000000002</v>
      </c>
      <c r="M13" s="200">
        <v>30.08</v>
      </c>
      <c r="N13" s="200">
        <v>23</v>
      </c>
      <c r="O13" s="200">
        <v>16.43</v>
      </c>
      <c r="P13" s="200">
        <v>0.93</v>
      </c>
      <c r="Q13" s="200">
        <v>0.94</v>
      </c>
      <c r="R13" s="200">
        <v>7.07</v>
      </c>
      <c r="S13" s="200">
        <v>4.8499999999999996</v>
      </c>
      <c r="T13" s="200">
        <v>0</v>
      </c>
      <c r="U13" s="200">
        <v>2.3199999999999998</v>
      </c>
      <c r="V13" s="200">
        <v>4.29</v>
      </c>
      <c r="W13" s="200">
        <v>8.83</v>
      </c>
      <c r="X13" s="200">
        <v>29.17</v>
      </c>
      <c r="Y13" s="200">
        <v>0</v>
      </c>
      <c r="Z13" s="200">
        <v>10.59</v>
      </c>
      <c r="AA13" s="200">
        <v>15.55</v>
      </c>
      <c r="AB13" s="200">
        <v>0</v>
      </c>
      <c r="AC13" s="200">
        <v>0.88</v>
      </c>
      <c r="AD13" s="200">
        <v>20.77</v>
      </c>
      <c r="AE13" s="200">
        <v>0</v>
      </c>
      <c r="AF13" s="200">
        <v>0</v>
      </c>
      <c r="AG13" s="200">
        <v>76.38</v>
      </c>
      <c r="AH13" s="200">
        <v>0</v>
      </c>
      <c r="AI13" s="200">
        <v>18.39</v>
      </c>
      <c r="AJ13" s="200">
        <v>0</v>
      </c>
      <c r="AK13" s="200">
        <v>-35</v>
      </c>
      <c r="AL13" s="200">
        <v>0</v>
      </c>
      <c r="AM13" s="200">
        <v>0</v>
      </c>
      <c r="AN13" s="200">
        <v>0</v>
      </c>
      <c r="AO13" s="200">
        <v>229.65</v>
      </c>
      <c r="AP13" s="200">
        <v>0</v>
      </c>
      <c r="AQ13" s="200">
        <v>0</v>
      </c>
      <c r="AR13" s="200">
        <v>0</v>
      </c>
      <c r="AS13" s="200">
        <v>0</v>
      </c>
      <c r="AT13" s="200">
        <v>0</v>
      </c>
      <c r="AU13" s="200">
        <v>0</v>
      </c>
      <c r="AV13" s="200">
        <v>0</v>
      </c>
      <c r="AW13" s="200">
        <v>0</v>
      </c>
      <c r="AX13" s="200">
        <v>0</v>
      </c>
      <c r="AY13" s="200">
        <v>0</v>
      </c>
    </row>
    <row r="14" spans="1:51">
      <c r="A14" t="s">
        <v>56</v>
      </c>
      <c r="B14" s="200">
        <v>0</v>
      </c>
      <c r="C14" s="200">
        <v>6.69</v>
      </c>
      <c r="D14" s="200">
        <v>12.91</v>
      </c>
      <c r="E14" s="200">
        <v>0</v>
      </c>
      <c r="F14" s="200">
        <v>0</v>
      </c>
      <c r="G14" s="200">
        <v>31.29</v>
      </c>
      <c r="H14" s="200">
        <v>0</v>
      </c>
      <c r="I14" s="200">
        <v>0</v>
      </c>
      <c r="J14" s="200">
        <v>20.22</v>
      </c>
      <c r="K14" s="200">
        <v>237.37</v>
      </c>
      <c r="L14" s="200">
        <v>2.4300000000000002</v>
      </c>
      <c r="M14" s="200">
        <v>30.08</v>
      </c>
      <c r="N14" s="200">
        <v>23</v>
      </c>
      <c r="O14" s="200">
        <v>16.43</v>
      </c>
      <c r="P14" s="200">
        <v>0.93</v>
      </c>
      <c r="Q14" s="200">
        <v>0.94</v>
      </c>
      <c r="R14" s="200">
        <v>7.07</v>
      </c>
      <c r="S14" s="200">
        <v>4.8499999999999996</v>
      </c>
      <c r="T14" s="200">
        <v>0</v>
      </c>
      <c r="U14" s="200">
        <v>2.3199999999999998</v>
      </c>
      <c r="V14" s="200">
        <v>4.29</v>
      </c>
      <c r="W14" s="200">
        <v>8.83</v>
      </c>
      <c r="X14" s="200">
        <v>29.17</v>
      </c>
      <c r="Y14" s="200">
        <v>0</v>
      </c>
      <c r="Z14" s="200">
        <v>10.59</v>
      </c>
      <c r="AA14" s="200">
        <v>15.55</v>
      </c>
      <c r="AB14" s="200">
        <v>0</v>
      </c>
      <c r="AC14" s="200">
        <v>0.88</v>
      </c>
      <c r="AD14" s="200">
        <v>20.77</v>
      </c>
      <c r="AE14" s="200">
        <v>0</v>
      </c>
      <c r="AF14" s="200">
        <v>0</v>
      </c>
      <c r="AG14" s="200">
        <v>76.38</v>
      </c>
      <c r="AH14" s="200">
        <v>0</v>
      </c>
      <c r="AI14" s="200">
        <v>18.39</v>
      </c>
      <c r="AJ14" s="200">
        <v>0</v>
      </c>
      <c r="AK14" s="200">
        <v>-35</v>
      </c>
      <c r="AL14" s="200">
        <v>0</v>
      </c>
      <c r="AM14" s="200">
        <v>0</v>
      </c>
      <c r="AN14" s="200">
        <v>0</v>
      </c>
      <c r="AO14" s="200">
        <v>229.65</v>
      </c>
      <c r="AP14" s="200">
        <v>0</v>
      </c>
      <c r="AQ14" s="200">
        <v>0</v>
      </c>
      <c r="AR14" s="200">
        <v>0</v>
      </c>
      <c r="AS14" s="200">
        <v>0</v>
      </c>
      <c r="AT14" s="200">
        <v>0</v>
      </c>
      <c r="AU14" s="200">
        <v>0</v>
      </c>
      <c r="AV14" s="200">
        <v>0</v>
      </c>
      <c r="AW14" s="200">
        <v>0</v>
      </c>
      <c r="AX14" s="200">
        <v>0</v>
      </c>
      <c r="AY14" s="200">
        <v>0</v>
      </c>
    </row>
    <row r="15" spans="1:51">
      <c r="A15" t="s">
        <v>57</v>
      </c>
      <c r="B15" s="200">
        <v>0</v>
      </c>
      <c r="C15" s="200">
        <v>6.69</v>
      </c>
      <c r="D15" s="200">
        <v>12.91</v>
      </c>
      <c r="E15" s="200">
        <v>0</v>
      </c>
      <c r="F15" s="200">
        <v>0</v>
      </c>
      <c r="G15" s="200">
        <v>31.29</v>
      </c>
      <c r="H15" s="200">
        <v>0</v>
      </c>
      <c r="I15" s="200">
        <v>0</v>
      </c>
      <c r="J15" s="200">
        <v>20.22</v>
      </c>
      <c r="K15" s="200">
        <v>237.37</v>
      </c>
      <c r="L15" s="200">
        <v>2.4300000000000002</v>
      </c>
      <c r="M15" s="200">
        <v>30.08</v>
      </c>
      <c r="N15" s="200">
        <v>23</v>
      </c>
      <c r="O15" s="200">
        <v>16.43</v>
      </c>
      <c r="P15" s="200">
        <v>0.93</v>
      </c>
      <c r="Q15" s="200">
        <v>0.94</v>
      </c>
      <c r="R15" s="200">
        <v>7.07</v>
      </c>
      <c r="S15" s="200">
        <v>4.8499999999999996</v>
      </c>
      <c r="T15" s="200">
        <v>0</v>
      </c>
      <c r="U15" s="200">
        <v>2.3199999999999998</v>
      </c>
      <c r="V15" s="200">
        <v>4.29</v>
      </c>
      <c r="W15" s="200">
        <v>8.83</v>
      </c>
      <c r="X15" s="200">
        <v>29.17</v>
      </c>
      <c r="Y15" s="200">
        <v>0</v>
      </c>
      <c r="Z15" s="200">
        <v>10.59</v>
      </c>
      <c r="AA15" s="200">
        <v>15.55</v>
      </c>
      <c r="AB15" s="200">
        <v>0</v>
      </c>
      <c r="AC15" s="200">
        <v>0.88</v>
      </c>
      <c r="AD15" s="200">
        <v>20.77</v>
      </c>
      <c r="AE15" s="200">
        <v>0</v>
      </c>
      <c r="AF15" s="200">
        <v>0</v>
      </c>
      <c r="AG15" s="200">
        <v>76.38</v>
      </c>
      <c r="AH15" s="200">
        <v>0</v>
      </c>
      <c r="AI15" s="200">
        <v>18.39</v>
      </c>
      <c r="AJ15" s="200">
        <v>0</v>
      </c>
      <c r="AK15" s="200">
        <v>-35</v>
      </c>
      <c r="AL15" s="200">
        <v>0</v>
      </c>
      <c r="AM15" s="200">
        <v>0</v>
      </c>
      <c r="AN15" s="200">
        <v>0</v>
      </c>
      <c r="AO15" s="200">
        <v>229.65</v>
      </c>
      <c r="AP15" s="200">
        <v>0</v>
      </c>
      <c r="AQ15" s="200">
        <v>0</v>
      </c>
      <c r="AR15" s="200">
        <v>0</v>
      </c>
      <c r="AS15" s="200">
        <v>0</v>
      </c>
      <c r="AT15" s="200">
        <v>0</v>
      </c>
      <c r="AU15" s="200">
        <v>0</v>
      </c>
      <c r="AV15" s="200">
        <v>0</v>
      </c>
      <c r="AW15" s="200">
        <v>0</v>
      </c>
      <c r="AX15" s="200">
        <v>0</v>
      </c>
      <c r="AY15" s="200">
        <v>0</v>
      </c>
    </row>
    <row r="16" spans="1:51">
      <c r="A16" t="s">
        <v>58</v>
      </c>
      <c r="B16" s="200">
        <v>0</v>
      </c>
      <c r="C16" s="200">
        <v>6.69</v>
      </c>
      <c r="D16" s="200">
        <v>12.91</v>
      </c>
      <c r="E16" s="200">
        <v>0</v>
      </c>
      <c r="F16" s="200">
        <v>0</v>
      </c>
      <c r="G16" s="200">
        <v>31.29</v>
      </c>
      <c r="H16" s="200">
        <v>0</v>
      </c>
      <c r="I16" s="200">
        <v>0</v>
      </c>
      <c r="J16" s="200">
        <v>20.22</v>
      </c>
      <c r="K16" s="200">
        <v>237.37</v>
      </c>
      <c r="L16" s="200">
        <v>2.4300000000000002</v>
      </c>
      <c r="M16" s="200">
        <v>30.08</v>
      </c>
      <c r="N16" s="200">
        <v>23</v>
      </c>
      <c r="O16" s="200">
        <v>16.43</v>
      </c>
      <c r="P16" s="200">
        <v>0.93</v>
      </c>
      <c r="Q16" s="200">
        <v>0.94</v>
      </c>
      <c r="R16" s="200">
        <v>7.07</v>
      </c>
      <c r="S16" s="200">
        <v>4.8499999999999996</v>
      </c>
      <c r="T16" s="200">
        <v>0</v>
      </c>
      <c r="U16" s="200">
        <v>2.3199999999999998</v>
      </c>
      <c r="V16" s="200">
        <v>4.29</v>
      </c>
      <c r="W16" s="200">
        <v>8.83</v>
      </c>
      <c r="X16" s="200">
        <v>29.17</v>
      </c>
      <c r="Y16" s="200">
        <v>0</v>
      </c>
      <c r="Z16" s="200">
        <v>10.59</v>
      </c>
      <c r="AA16" s="200">
        <v>15.55</v>
      </c>
      <c r="AB16" s="200">
        <v>0</v>
      </c>
      <c r="AC16" s="200">
        <v>0.88</v>
      </c>
      <c r="AD16" s="200">
        <v>20.77</v>
      </c>
      <c r="AE16" s="200">
        <v>0</v>
      </c>
      <c r="AF16" s="200">
        <v>0</v>
      </c>
      <c r="AG16" s="200">
        <v>76.38</v>
      </c>
      <c r="AH16" s="200">
        <v>0</v>
      </c>
      <c r="AI16" s="200">
        <v>18.39</v>
      </c>
      <c r="AJ16" s="200">
        <v>0</v>
      </c>
      <c r="AK16" s="200">
        <v>-35</v>
      </c>
      <c r="AL16" s="200">
        <v>0</v>
      </c>
      <c r="AM16" s="200">
        <v>0</v>
      </c>
      <c r="AN16" s="200">
        <v>0</v>
      </c>
      <c r="AO16" s="200">
        <v>229.65</v>
      </c>
      <c r="AP16" s="200">
        <v>0</v>
      </c>
      <c r="AQ16" s="200">
        <v>0</v>
      </c>
      <c r="AR16" s="200">
        <v>0</v>
      </c>
      <c r="AS16" s="200">
        <v>0</v>
      </c>
      <c r="AT16" s="200">
        <v>0</v>
      </c>
      <c r="AU16" s="200">
        <v>0</v>
      </c>
      <c r="AV16" s="200">
        <v>0</v>
      </c>
      <c r="AW16" s="200">
        <v>0</v>
      </c>
      <c r="AX16" s="200">
        <v>0</v>
      </c>
      <c r="AY16" s="200">
        <v>0</v>
      </c>
    </row>
    <row r="17" spans="1:51">
      <c r="A17" t="s">
        <v>59</v>
      </c>
      <c r="B17" s="200">
        <v>0</v>
      </c>
      <c r="C17" s="200">
        <v>6.69</v>
      </c>
      <c r="D17" s="200">
        <v>12.91</v>
      </c>
      <c r="E17" s="200">
        <v>0</v>
      </c>
      <c r="F17" s="200">
        <v>0</v>
      </c>
      <c r="G17" s="200">
        <v>31.29</v>
      </c>
      <c r="H17" s="200">
        <v>0</v>
      </c>
      <c r="I17" s="200">
        <v>0</v>
      </c>
      <c r="J17" s="200">
        <v>20.22</v>
      </c>
      <c r="K17" s="200">
        <v>237.37</v>
      </c>
      <c r="L17" s="200">
        <v>2.4300000000000002</v>
      </c>
      <c r="M17" s="200">
        <v>30.08</v>
      </c>
      <c r="N17" s="200">
        <v>23</v>
      </c>
      <c r="O17" s="200">
        <v>16.43</v>
      </c>
      <c r="P17" s="200">
        <v>0.93</v>
      </c>
      <c r="Q17" s="200">
        <v>0.94</v>
      </c>
      <c r="R17" s="200">
        <v>7.07</v>
      </c>
      <c r="S17" s="200">
        <v>4.8499999999999996</v>
      </c>
      <c r="T17" s="200">
        <v>0</v>
      </c>
      <c r="U17" s="200">
        <v>2.3199999999999998</v>
      </c>
      <c r="V17" s="200">
        <v>4.29</v>
      </c>
      <c r="W17" s="200">
        <v>8.83</v>
      </c>
      <c r="X17" s="200">
        <v>29.17</v>
      </c>
      <c r="Y17" s="200">
        <v>0</v>
      </c>
      <c r="Z17" s="200">
        <v>10.59</v>
      </c>
      <c r="AA17" s="200">
        <v>15.55</v>
      </c>
      <c r="AB17" s="200">
        <v>0</v>
      </c>
      <c r="AC17" s="200">
        <v>0.88</v>
      </c>
      <c r="AD17" s="200">
        <v>20.77</v>
      </c>
      <c r="AE17" s="200">
        <v>0</v>
      </c>
      <c r="AF17" s="200">
        <v>0</v>
      </c>
      <c r="AG17" s="200">
        <v>76.38</v>
      </c>
      <c r="AH17" s="200">
        <v>0</v>
      </c>
      <c r="AI17" s="200">
        <v>18.39</v>
      </c>
      <c r="AJ17" s="200">
        <v>0</v>
      </c>
      <c r="AK17" s="200">
        <v>-35</v>
      </c>
      <c r="AL17" s="200">
        <v>0</v>
      </c>
      <c r="AM17" s="200">
        <v>0</v>
      </c>
      <c r="AN17" s="200">
        <v>0</v>
      </c>
      <c r="AO17" s="200">
        <v>229.65</v>
      </c>
      <c r="AP17" s="200">
        <v>0</v>
      </c>
      <c r="AQ17" s="200">
        <v>0</v>
      </c>
      <c r="AR17" s="200">
        <v>0</v>
      </c>
      <c r="AS17" s="200">
        <v>0</v>
      </c>
      <c r="AT17" s="200">
        <v>0</v>
      </c>
      <c r="AU17" s="200">
        <v>0</v>
      </c>
      <c r="AV17" s="200">
        <v>0</v>
      </c>
      <c r="AW17" s="200">
        <v>0</v>
      </c>
      <c r="AX17" s="200">
        <v>0</v>
      </c>
      <c r="AY17" s="200">
        <v>0</v>
      </c>
    </row>
    <row r="18" spans="1:51">
      <c r="A18" t="s">
        <v>60</v>
      </c>
      <c r="B18" s="200">
        <v>0</v>
      </c>
      <c r="C18" s="200">
        <v>6.69</v>
      </c>
      <c r="D18" s="200">
        <v>12.91</v>
      </c>
      <c r="E18" s="200">
        <v>0</v>
      </c>
      <c r="F18" s="200">
        <v>0</v>
      </c>
      <c r="G18" s="200">
        <v>31.29</v>
      </c>
      <c r="H18" s="200">
        <v>0</v>
      </c>
      <c r="I18" s="200">
        <v>0</v>
      </c>
      <c r="J18" s="200">
        <v>20.22</v>
      </c>
      <c r="K18" s="200">
        <v>237.37</v>
      </c>
      <c r="L18" s="200">
        <v>2.4300000000000002</v>
      </c>
      <c r="M18" s="200">
        <v>30.08</v>
      </c>
      <c r="N18" s="200">
        <v>23</v>
      </c>
      <c r="O18" s="200">
        <v>16.43</v>
      </c>
      <c r="P18" s="200">
        <v>0.93</v>
      </c>
      <c r="Q18" s="200">
        <v>0.94</v>
      </c>
      <c r="R18" s="200">
        <v>7.07</v>
      </c>
      <c r="S18" s="200">
        <v>4.8499999999999996</v>
      </c>
      <c r="T18" s="200">
        <v>0</v>
      </c>
      <c r="U18" s="200">
        <v>2.3199999999999998</v>
      </c>
      <c r="V18" s="200">
        <v>4.29</v>
      </c>
      <c r="W18" s="200">
        <v>8.83</v>
      </c>
      <c r="X18" s="200">
        <v>29.17</v>
      </c>
      <c r="Y18" s="200">
        <v>0</v>
      </c>
      <c r="Z18" s="200">
        <v>10.59</v>
      </c>
      <c r="AA18" s="200">
        <v>15.55</v>
      </c>
      <c r="AB18" s="200">
        <v>0</v>
      </c>
      <c r="AC18" s="200">
        <v>0.88</v>
      </c>
      <c r="AD18" s="200">
        <v>20.77</v>
      </c>
      <c r="AE18" s="200">
        <v>0</v>
      </c>
      <c r="AF18" s="200">
        <v>0</v>
      </c>
      <c r="AG18" s="200">
        <v>76.38</v>
      </c>
      <c r="AH18" s="200">
        <v>0</v>
      </c>
      <c r="AI18" s="200">
        <v>18.39</v>
      </c>
      <c r="AJ18" s="200">
        <v>0</v>
      </c>
      <c r="AK18" s="200">
        <v>-35</v>
      </c>
      <c r="AL18" s="200">
        <v>0</v>
      </c>
      <c r="AM18" s="200">
        <v>0</v>
      </c>
      <c r="AN18" s="200">
        <v>0</v>
      </c>
      <c r="AO18" s="200">
        <v>229.65</v>
      </c>
      <c r="AP18" s="200">
        <v>0</v>
      </c>
      <c r="AQ18" s="200">
        <v>0</v>
      </c>
      <c r="AR18" s="200">
        <v>0</v>
      </c>
      <c r="AS18" s="200">
        <v>0</v>
      </c>
      <c r="AT18" s="200">
        <v>0</v>
      </c>
      <c r="AU18" s="200">
        <v>0</v>
      </c>
      <c r="AV18" s="200">
        <v>0</v>
      </c>
      <c r="AW18" s="200">
        <v>0</v>
      </c>
      <c r="AX18" s="200">
        <v>0</v>
      </c>
      <c r="AY18" s="200">
        <v>0</v>
      </c>
    </row>
    <row r="19" spans="1:51">
      <c r="A19" t="s">
        <v>61</v>
      </c>
      <c r="B19" s="200">
        <v>0</v>
      </c>
      <c r="C19" s="200">
        <v>6.69</v>
      </c>
      <c r="D19" s="200">
        <v>12.91</v>
      </c>
      <c r="E19" s="200">
        <v>0</v>
      </c>
      <c r="F19" s="200">
        <v>0</v>
      </c>
      <c r="G19" s="200">
        <v>31.29</v>
      </c>
      <c r="H19" s="200">
        <v>0</v>
      </c>
      <c r="I19" s="200">
        <v>0</v>
      </c>
      <c r="J19" s="200">
        <v>20.22</v>
      </c>
      <c r="K19" s="200">
        <v>237.37</v>
      </c>
      <c r="L19" s="200">
        <v>2.4300000000000002</v>
      </c>
      <c r="M19" s="200">
        <v>30.08</v>
      </c>
      <c r="N19" s="200">
        <v>23</v>
      </c>
      <c r="O19" s="200">
        <v>16.43</v>
      </c>
      <c r="P19" s="200">
        <v>0.93</v>
      </c>
      <c r="Q19" s="200">
        <v>0.94</v>
      </c>
      <c r="R19" s="200">
        <v>7.07</v>
      </c>
      <c r="S19" s="200">
        <v>4.8499999999999996</v>
      </c>
      <c r="T19" s="200">
        <v>0</v>
      </c>
      <c r="U19" s="200">
        <v>2.3199999999999998</v>
      </c>
      <c r="V19" s="200">
        <v>4.29</v>
      </c>
      <c r="W19" s="200">
        <v>8.83</v>
      </c>
      <c r="X19" s="200">
        <v>29.17</v>
      </c>
      <c r="Y19" s="200">
        <v>0</v>
      </c>
      <c r="Z19" s="200">
        <v>10.59</v>
      </c>
      <c r="AA19" s="200">
        <v>15.55</v>
      </c>
      <c r="AB19" s="200">
        <v>0</v>
      </c>
      <c r="AC19" s="200">
        <v>0.88</v>
      </c>
      <c r="AD19" s="200">
        <v>20.77</v>
      </c>
      <c r="AE19" s="200">
        <v>0</v>
      </c>
      <c r="AF19" s="200">
        <v>0</v>
      </c>
      <c r="AG19" s="200">
        <v>76.38</v>
      </c>
      <c r="AH19" s="200">
        <v>0</v>
      </c>
      <c r="AI19" s="200">
        <v>18.39</v>
      </c>
      <c r="AJ19" s="200">
        <v>0</v>
      </c>
      <c r="AK19" s="200">
        <v>-35</v>
      </c>
      <c r="AL19" s="200">
        <v>0</v>
      </c>
      <c r="AM19" s="200">
        <v>0</v>
      </c>
      <c r="AN19" s="200">
        <v>0</v>
      </c>
      <c r="AO19" s="200">
        <v>229.65</v>
      </c>
      <c r="AP19" s="200">
        <v>0</v>
      </c>
      <c r="AQ19" s="200">
        <v>0</v>
      </c>
      <c r="AR19" s="200">
        <v>0</v>
      </c>
      <c r="AS19" s="200">
        <v>0</v>
      </c>
      <c r="AT19" s="200">
        <v>0</v>
      </c>
      <c r="AU19" s="200">
        <v>0</v>
      </c>
      <c r="AV19" s="200">
        <v>0</v>
      </c>
      <c r="AW19" s="200">
        <v>0</v>
      </c>
      <c r="AX19" s="200">
        <v>0</v>
      </c>
      <c r="AY19" s="200">
        <v>0</v>
      </c>
    </row>
    <row r="20" spans="1:51">
      <c r="A20" t="s">
        <v>62</v>
      </c>
      <c r="B20" s="200">
        <v>0</v>
      </c>
      <c r="C20" s="200">
        <v>6.69</v>
      </c>
      <c r="D20" s="200">
        <v>12.91</v>
      </c>
      <c r="E20" s="200">
        <v>0</v>
      </c>
      <c r="F20" s="200">
        <v>0</v>
      </c>
      <c r="G20" s="200">
        <v>31.29</v>
      </c>
      <c r="H20" s="200">
        <v>0</v>
      </c>
      <c r="I20" s="200">
        <v>0</v>
      </c>
      <c r="J20" s="200">
        <v>20.22</v>
      </c>
      <c r="K20" s="200">
        <v>237.37</v>
      </c>
      <c r="L20" s="200">
        <v>2.4300000000000002</v>
      </c>
      <c r="M20" s="200">
        <v>30.08</v>
      </c>
      <c r="N20" s="200">
        <v>23</v>
      </c>
      <c r="O20" s="200">
        <v>16.43</v>
      </c>
      <c r="P20" s="200">
        <v>0.93</v>
      </c>
      <c r="Q20" s="200">
        <v>0.94</v>
      </c>
      <c r="R20" s="200">
        <v>7.07</v>
      </c>
      <c r="S20" s="200">
        <v>4.8499999999999996</v>
      </c>
      <c r="T20" s="200">
        <v>0</v>
      </c>
      <c r="U20" s="200">
        <v>2.3199999999999998</v>
      </c>
      <c r="V20" s="200">
        <v>4.29</v>
      </c>
      <c r="W20" s="200">
        <v>8.83</v>
      </c>
      <c r="X20" s="200">
        <v>29.17</v>
      </c>
      <c r="Y20" s="200">
        <v>0</v>
      </c>
      <c r="Z20" s="200">
        <v>10.59</v>
      </c>
      <c r="AA20" s="200">
        <v>15.55</v>
      </c>
      <c r="AB20" s="200">
        <v>0</v>
      </c>
      <c r="AC20" s="200">
        <v>0.88</v>
      </c>
      <c r="AD20" s="200">
        <v>20.77</v>
      </c>
      <c r="AE20" s="200">
        <v>0</v>
      </c>
      <c r="AF20" s="200">
        <v>0</v>
      </c>
      <c r="AG20" s="200">
        <v>76.38</v>
      </c>
      <c r="AH20" s="200">
        <v>0</v>
      </c>
      <c r="AI20" s="200">
        <v>18.39</v>
      </c>
      <c r="AJ20" s="200">
        <v>0</v>
      </c>
      <c r="AK20" s="200">
        <v>-35</v>
      </c>
      <c r="AL20" s="200">
        <v>0</v>
      </c>
      <c r="AM20" s="200">
        <v>0</v>
      </c>
      <c r="AN20" s="200">
        <v>0</v>
      </c>
      <c r="AO20" s="200">
        <v>229.65</v>
      </c>
      <c r="AP20" s="200">
        <v>0</v>
      </c>
      <c r="AQ20" s="200">
        <v>0</v>
      </c>
      <c r="AR20" s="200">
        <v>0</v>
      </c>
      <c r="AS20" s="200">
        <v>0</v>
      </c>
      <c r="AT20" s="200">
        <v>0</v>
      </c>
      <c r="AU20" s="200">
        <v>0</v>
      </c>
      <c r="AV20" s="200">
        <v>0</v>
      </c>
      <c r="AW20" s="200">
        <v>0</v>
      </c>
      <c r="AX20" s="200">
        <v>0</v>
      </c>
      <c r="AY20" s="200">
        <v>0</v>
      </c>
    </row>
    <row r="21" spans="1:51">
      <c r="A21" t="s">
        <v>63</v>
      </c>
      <c r="B21" s="200">
        <v>0</v>
      </c>
      <c r="C21" s="200">
        <v>6.69</v>
      </c>
      <c r="D21" s="200">
        <v>12.91</v>
      </c>
      <c r="E21" s="200">
        <v>0</v>
      </c>
      <c r="F21" s="200">
        <v>0</v>
      </c>
      <c r="G21" s="200">
        <v>31.29</v>
      </c>
      <c r="H21" s="200">
        <v>0</v>
      </c>
      <c r="I21" s="200">
        <v>0</v>
      </c>
      <c r="J21" s="200">
        <v>20.22</v>
      </c>
      <c r="K21" s="200">
        <v>237.37</v>
      </c>
      <c r="L21" s="200">
        <v>2.4300000000000002</v>
      </c>
      <c r="M21" s="200">
        <v>30.08</v>
      </c>
      <c r="N21" s="200">
        <v>23</v>
      </c>
      <c r="O21" s="200">
        <v>16.43</v>
      </c>
      <c r="P21" s="200">
        <v>0.93</v>
      </c>
      <c r="Q21" s="200">
        <v>0.94</v>
      </c>
      <c r="R21" s="200">
        <v>7.07</v>
      </c>
      <c r="S21" s="200">
        <v>4.8499999999999996</v>
      </c>
      <c r="T21" s="200">
        <v>0</v>
      </c>
      <c r="U21" s="200">
        <v>2.3199999999999998</v>
      </c>
      <c r="V21" s="200">
        <v>4.29</v>
      </c>
      <c r="W21" s="200">
        <v>8.83</v>
      </c>
      <c r="X21" s="200">
        <v>29.17</v>
      </c>
      <c r="Y21" s="200">
        <v>0</v>
      </c>
      <c r="Z21" s="200">
        <v>10.59</v>
      </c>
      <c r="AA21" s="200">
        <v>15.55</v>
      </c>
      <c r="AB21" s="200">
        <v>0</v>
      </c>
      <c r="AC21" s="200">
        <v>0.88</v>
      </c>
      <c r="AD21" s="200">
        <v>20.77</v>
      </c>
      <c r="AE21" s="200">
        <v>0</v>
      </c>
      <c r="AF21" s="200">
        <v>0</v>
      </c>
      <c r="AG21" s="200">
        <v>76.38</v>
      </c>
      <c r="AH21" s="200">
        <v>0</v>
      </c>
      <c r="AI21" s="200">
        <v>18.39</v>
      </c>
      <c r="AJ21" s="200">
        <v>0</v>
      </c>
      <c r="AK21" s="200">
        <v>-35</v>
      </c>
      <c r="AL21" s="200">
        <v>0</v>
      </c>
      <c r="AM21" s="200">
        <v>0</v>
      </c>
      <c r="AN21" s="200">
        <v>0</v>
      </c>
      <c r="AO21" s="200">
        <v>229.65</v>
      </c>
      <c r="AP21" s="200">
        <v>0</v>
      </c>
      <c r="AQ21" s="200">
        <v>0</v>
      </c>
      <c r="AR21" s="200">
        <v>0</v>
      </c>
      <c r="AS21" s="200">
        <v>0</v>
      </c>
      <c r="AT21" s="200">
        <v>0</v>
      </c>
      <c r="AU21" s="200">
        <v>0</v>
      </c>
      <c r="AV21" s="200">
        <v>0</v>
      </c>
      <c r="AW21" s="200">
        <v>0</v>
      </c>
      <c r="AX21" s="200">
        <v>0</v>
      </c>
      <c r="AY21" s="200">
        <v>0</v>
      </c>
    </row>
    <row r="22" spans="1:51">
      <c r="A22" t="s">
        <v>64</v>
      </c>
      <c r="B22" s="200">
        <v>0</v>
      </c>
      <c r="C22" s="200">
        <v>6.69</v>
      </c>
      <c r="D22" s="200">
        <v>12.91</v>
      </c>
      <c r="E22" s="200">
        <v>0</v>
      </c>
      <c r="F22" s="200">
        <v>0</v>
      </c>
      <c r="G22" s="200">
        <v>31.29</v>
      </c>
      <c r="H22" s="200">
        <v>0</v>
      </c>
      <c r="I22" s="200">
        <v>0</v>
      </c>
      <c r="J22" s="200">
        <v>20.22</v>
      </c>
      <c r="K22" s="200">
        <v>237.37</v>
      </c>
      <c r="L22" s="200">
        <v>2.4300000000000002</v>
      </c>
      <c r="M22" s="200">
        <v>30.08</v>
      </c>
      <c r="N22" s="200">
        <v>23</v>
      </c>
      <c r="O22" s="200">
        <v>16.43</v>
      </c>
      <c r="P22" s="200">
        <v>0.93</v>
      </c>
      <c r="Q22" s="200">
        <v>0.94</v>
      </c>
      <c r="R22" s="200">
        <v>7.07</v>
      </c>
      <c r="S22" s="200">
        <v>4.8499999999999996</v>
      </c>
      <c r="T22" s="200">
        <v>0</v>
      </c>
      <c r="U22" s="200">
        <v>2.3199999999999998</v>
      </c>
      <c r="V22" s="200">
        <v>4.29</v>
      </c>
      <c r="W22" s="200">
        <v>8.83</v>
      </c>
      <c r="X22" s="200">
        <v>29.17</v>
      </c>
      <c r="Y22" s="200">
        <v>0</v>
      </c>
      <c r="Z22" s="200">
        <v>11.7</v>
      </c>
      <c r="AA22" s="200">
        <v>15.55</v>
      </c>
      <c r="AB22" s="200">
        <v>0</v>
      </c>
      <c r="AC22" s="200">
        <v>0.88</v>
      </c>
      <c r="AD22" s="200">
        <v>20.77</v>
      </c>
      <c r="AE22" s="200">
        <v>0</v>
      </c>
      <c r="AF22" s="200">
        <v>0</v>
      </c>
      <c r="AG22" s="200">
        <v>76.38</v>
      </c>
      <c r="AH22" s="200">
        <v>0</v>
      </c>
      <c r="AI22" s="200">
        <v>18.39</v>
      </c>
      <c r="AJ22" s="200">
        <v>0</v>
      </c>
      <c r="AK22" s="200">
        <v>-35</v>
      </c>
      <c r="AL22" s="200">
        <v>0</v>
      </c>
      <c r="AM22" s="200">
        <v>0</v>
      </c>
      <c r="AN22" s="200">
        <v>0</v>
      </c>
      <c r="AO22" s="200">
        <v>229.65</v>
      </c>
      <c r="AP22" s="200">
        <v>0</v>
      </c>
      <c r="AQ22" s="200">
        <v>0</v>
      </c>
      <c r="AR22" s="200">
        <v>0</v>
      </c>
      <c r="AS22" s="200">
        <v>0</v>
      </c>
      <c r="AT22" s="200">
        <v>0</v>
      </c>
      <c r="AU22" s="200">
        <v>0</v>
      </c>
      <c r="AV22" s="200">
        <v>0</v>
      </c>
      <c r="AW22" s="200">
        <v>0</v>
      </c>
      <c r="AX22" s="200">
        <v>0</v>
      </c>
      <c r="AY22" s="200">
        <v>0</v>
      </c>
    </row>
    <row r="23" spans="1:51">
      <c r="A23" t="s">
        <v>65</v>
      </c>
      <c r="B23" s="200">
        <v>0</v>
      </c>
      <c r="C23" s="200">
        <v>6.69</v>
      </c>
      <c r="D23" s="200">
        <v>12.91</v>
      </c>
      <c r="E23" s="200">
        <v>0</v>
      </c>
      <c r="F23" s="200">
        <v>0</v>
      </c>
      <c r="G23" s="200">
        <v>31.29</v>
      </c>
      <c r="H23" s="200">
        <v>0</v>
      </c>
      <c r="I23" s="200">
        <v>0</v>
      </c>
      <c r="J23" s="200">
        <v>20.22</v>
      </c>
      <c r="K23" s="200">
        <v>237.37</v>
      </c>
      <c r="L23" s="200">
        <v>2.4300000000000002</v>
      </c>
      <c r="M23" s="200">
        <v>30.08</v>
      </c>
      <c r="N23" s="200">
        <v>23</v>
      </c>
      <c r="O23" s="200">
        <v>16.43</v>
      </c>
      <c r="P23" s="200">
        <v>0.93</v>
      </c>
      <c r="Q23" s="200">
        <v>0.94</v>
      </c>
      <c r="R23" s="200">
        <v>7.07</v>
      </c>
      <c r="S23" s="200">
        <v>4.8499999999999996</v>
      </c>
      <c r="T23" s="200">
        <v>0</v>
      </c>
      <c r="U23" s="200">
        <v>2.3199999999999998</v>
      </c>
      <c r="V23" s="200">
        <v>4.29</v>
      </c>
      <c r="W23" s="200">
        <v>8.83</v>
      </c>
      <c r="X23" s="200">
        <v>29.17</v>
      </c>
      <c r="Y23" s="200">
        <v>0</v>
      </c>
      <c r="Z23" s="200">
        <v>14.85</v>
      </c>
      <c r="AA23" s="200">
        <v>15.55</v>
      </c>
      <c r="AB23" s="200">
        <v>0</v>
      </c>
      <c r="AC23" s="200">
        <v>0.88</v>
      </c>
      <c r="AD23" s="200">
        <v>20.77</v>
      </c>
      <c r="AE23" s="200">
        <v>0</v>
      </c>
      <c r="AF23" s="200">
        <v>0</v>
      </c>
      <c r="AG23" s="200">
        <v>76.38</v>
      </c>
      <c r="AH23" s="200">
        <v>0</v>
      </c>
      <c r="AI23" s="200">
        <v>18.39</v>
      </c>
      <c r="AJ23" s="200">
        <v>0</v>
      </c>
      <c r="AK23" s="200">
        <v>-35</v>
      </c>
      <c r="AL23" s="200">
        <v>0</v>
      </c>
      <c r="AM23" s="200">
        <v>0</v>
      </c>
      <c r="AN23" s="200">
        <v>0</v>
      </c>
      <c r="AO23" s="200">
        <v>229.65</v>
      </c>
      <c r="AP23" s="200">
        <v>0</v>
      </c>
      <c r="AQ23" s="200">
        <v>0</v>
      </c>
      <c r="AR23" s="200">
        <v>0</v>
      </c>
      <c r="AS23" s="200">
        <v>0</v>
      </c>
      <c r="AT23" s="200">
        <v>0</v>
      </c>
      <c r="AU23" s="200">
        <v>0</v>
      </c>
      <c r="AV23" s="200">
        <v>0</v>
      </c>
      <c r="AW23" s="200">
        <v>0</v>
      </c>
      <c r="AX23" s="200">
        <v>0</v>
      </c>
      <c r="AY23" s="200">
        <v>0</v>
      </c>
    </row>
    <row r="24" spans="1:51">
      <c r="A24" t="s">
        <v>66</v>
      </c>
      <c r="B24" s="200">
        <v>0</v>
      </c>
      <c r="C24" s="200">
        <v>6.69</v>
      </c>
      <c r="D24" s="200">
        <v>12.91</v>
      </c>
      <c r="E24" s="200">
        <v>0</v>
      </c>
      <c r="F24" s="200">
        <v>0</v>
      </c>
      <c r="G24" s="200">
        <v>31.29</v>
      </c>
      <c r="H24" s="200">
        <v>0</v>
      </c>
      <c r="I24" s="200">
        <v>0</v>
      </c>
      <c r="J24" s="200">
        <v>20.22</v>
      </c>
      <c r="K24" s="200">
        <v>189.24</v>
      </c>
      <c r="L24" s="200">
        <v>0.5</v>
      </c>
      <c r="M24" s="200">
        <v>2.38</v>
      </c>
      <c r="N24" s="200">
        <v>1.94</v>
      </c>
      <c r="O24" s="200">
        <v>1.37</v>
      </c>
      <c r="P24" s="200">
        <v>0.93</v>
      </c>
      <c r="Q24" s="200">
        <v>0.18</v>
      </c>
      <c r="R24" s="200">
        <v>0.69</v>
      </c>
      <c r="S24" s="200">
        <v>0.44</v>
      </c>
      <c r="T24" s="200">
        <v>0</v>
      </c>
      <c r="U24" s="200">
        <v>2.3199999999999998</v>
      </c>
      <c r="V24" s="200">
        <v>0.34</v>
      </c>
      <c r="W24" s="200">
        <v>0.76</v>
      </c>
      <c r="X24" s="200">
        <v>2.42</v>
      </c>
      <c r="Y24" s="200">
        <v>0</v>
      </c>
      <c r="Z24" s="200">
        <v>1.47</v>
      </c>
      <c r="AA24" s="200">
        <v>5.95</v>
      </c>
      <c r="AB24" s="200">
        <v>0</v>
      </c>
      <c r="AC24" s="200">
        <v>0.88</v>
      </c>
      <c r="AD24" s="200">
        <v>20.77</v>
      </c>
      <c r="AE24" s="200">
        <v>0</v>
      </c>
      <c r="AF24" s="200">
        <v>0</v>
      </c>
      <c r="AG24" s="200">
        <v>76.38</v>
      </c>
      <c r="AH24" s="200">
        <v>0</v>
      </c>
      <c r="AI24" s="200">
        <v>18.39</v>
      </c>
      <c r="AJ24" s="200">
        <v>0</v>
      </c>
      <c r="AK24" s="200">
        <v>-35</v>
      </c>
      <c r="AL24" s="200">
        <v>0</v>
      </c>
      <c r="AM24" s="200">
        <v>0</v>
      </c>
      <c r="AN24" s="200">
        <v>0</v>
      </c>
      <c r="AO24" s="200">
        <v>229.65</v>
      </c>
      <c r="AP24" s="200">
        <v>0</v>
      </c>
      <c r="AQ24" s="200">
        <v>0</v>
      </c>
      <c r="AR24" s="200">
        <v>0</v>
      </c>
      <c r="AS24" s="200">
        <v>0</v>
      </c>
      <c r="AT24" s="200">
        <v>0</v>
      </c>
      <c r="AU24" s="200">
        <v>0</v>
      </c>
      <c r="AV24" s="200">
        <v>0</v>
      </c>
      <c r="AW24" s="200">
        <v>0</v>
      </c>
      <c r="AX24" s="200">
        <v>0</v>
      </c>
      <c r="AY24" s="200">
        <v>0</v>
      </c>
    </row>
    <row r="25" spans="1:51">
      <c r="A25" t="s">
        <v>67</v>
      </c>
      <c r="B25" s="200">
        <v>0</v>
      </c>
      <c r="C25" s="200">
        <v>6.69</v>
      </c>
      <c r="D25" s="200">
        <v>12.91</v>
      </c>
      <c r="E25" s="200">
        <v>0</v>
      </c>
      <c r="F25" s="200">
        <v>0</v>
      </c>
      <c r="G25" s="200">
        <v>31.29</v>
      </c>
      <c r="H25" s="200">
        <v>0</v>
      </c>
      <c r="I25" s="200">
        <v>0</v>
      </c>
      <c r="J25" s="200">
        <v>20.22</v>
      </c>
      <c r="K25" s="200">
        <v>141.11000000000001</v>
      </c>
      <c r="L25" s="200">
        <v>0.5</v>
      </c>
      <c r="M25" s="200">
        <v>2.38</v>
      </c>
      <c r="N25" s="200">
        <v>1.94</v>
      </c>
      <c r="O25" s="200">
        <v>1.37</v>
      </c>
      <c r="P25" s="200">
        <v>0.93</v>
      </c>
      <c r="Q25" s="200">
        <v>0.18</v>
      </c>
      <c r="R25" s="200">
        <v>0.7</v>
      </c>
      <c r="S25" s="200">
        <v>0.43</v>
      </c>
      <c r="T25" s="200">
        <v>0</v>
      </c>
      <c r="U25" s="200">
        <v>2.3199999999999998</v>
      </c>
      <c r="V25" s="200">
        <v>0.34</v>
      </c>
      <c r="W25" s="200">
        <v>0.76</v>
      </c>
      <c r="X25" s="200">
        <v>2.42</v>
      </c>
      <c r="Y25" s="200">
        <v>0</v>
      </c>
      <c r="Z25" s="200">
        <v>1.47</v>
      </c>
      <c r="AA25" s="200">
        <v>1.48</v>
      </c>
      <c r="AB25" s="200">
        <v>0</v>
      </c>
      <c r="AC25" s="200">
        <v>0.88</v>
      </c>
      <c r="AD25" s="200">
        <v>20.77</v>
      </c>
      <c r="AE25" s="200">
        <v>0</v>
      </c>
      <c r="AF25" s="200">
        <v>0</v>
      </c>
      <c r="AG25" s="200">
        <v>76.38</v>
      </c>
      <c r="AH25" s="200">
        <v>0</v>
      </c>
      <c r="AI25" s="200">
        <v>18.39</v>
      </c>
      <c r="AJ25" s="200">
        <v>0</v>
      </c>
      <c r="AK25" s="200">
        <v>-32.549999999999997</v>
      </c>
      <c r="AL25" s="200">
        <v>0</v>
      </c>
      <c r="AM25" s="200">
        <v>0</v>
      </c>
      <c r="AN25" s="200">
        <v>0</v>
      </c>
      <c r="AO25" s="200">
        <v>229.65</v>
      </c>
      <c r="AP25" s="200">
        <v>0</v>
      </c>
      <c r="AQ25" s="200">
        <v>0</v>
      </c>
      <c r="AR25" s="200">
        <v>0</v>
      </c>
      <c r="AS25" s="200">
        <v>0</v>
      </c>
      <c r="AT25" s="200">
        <v>0</v>
      </c>
      <c r="AU25" s="200">
        <v>0</v>
      </c>
      <c r="AV25" s="200">
        <v>0</v>
      </c>
      <c r="AW25" s="200">
        <v>0</v>
      </c>
      <c r="AX25" s="200">
        <v>0</v>
      </c>
      <c r="AY25" s="200">
        <v>0</v>
      </c>
    </row>
    <row r="26" spans="1:51">
      <c r="A26" t="s">
        <v>68</v>
      </c>
      <c r="B26" s="200">
        <v>0</v>
      </c>
      <c r="C26" s="200">
        <v>6.69</v>
      </c>
      <c r="D26" s="200">
        <v>12.91</v>
      </c>
      <c r="E26" s="200">
        <v>0</v>
      </c>
      <c r="F26" s="200">
        <v>0</v>
      </c>
      <c r="G26" s="200">
        <v>31.29</v>
      </c>
      <c r="H26" s="200">
        <v>0</v>
      </c>
      <c r="I26" s="200">
        <v>0</v>
      </c>
      <c r="J26" s="200">
        <v>20.22</v>
      </c>
      <c r="K26" s="200">
        <v>92.98</v>
      </c>
      <c r="L26" s="200">
        <v>0.5</v>
      </c>
      <c r="M26" s="200">
        <v>2.38</v>
      </c>
      <c r="N26" s="200">
        <v>1.94</v>
      </c>
      <c r="O26" s="200">
        <v>1.37</v>
      </c>
      <c r="P26" s="200">
        <v>0.93</v>
      </c>
      <c r="Q26" s="200">
        <v>0.18</v>
      </c>
      <c r="R26" s="200">
        <v>0.7</v>
      </c>
      <c r="S26" s="200">
        <v>0.43</v>
      </c>
      <c r="T26" s="200">
        <v>0</v>
      </c>
      <c r="U26" s="200">
        <v>2.3199999999999998</v>
      </c>
      <c r="V26" s="200">
        <v>0.34</v>
      </c>
      <c r="W26" s="200">
        <v>0.76</v>
      </c>
      <c r="X26" s="200">
        <v>2.42</v>
      </c>
      <c r="Y26" s="200">
        <v>0</v>
      </c>
      <c r="Z26" s="200">
        <v>1.47</v>
      </c>
      <c r="AA26" s="200">
        <v>1.48</v>
      </c>
      <c r="AB26" s="200">
        <v>0</v>
      </c>
      <c r="AC26" s="200">
        <v>0.88</v>
      </c>
      <c r="AD26" s="200">
        <v>20.77</v>
      </c>
      <c r="AE26" s="200">
        <v>0</v>
      </c>
      <c r="AF26" s="200">
        <v>0</v>
      </c>
      <c r="AG26" s="200">
        <v>76.38</v>
      </c>
      <c r="AH26" s="200">
        <v>0</v>
      </c>
      <c r="AI26" s="200">
        <v>18.39</v>
      </c>
      <c r="AJ26" s="200">
        <v>0</v>
      </c>
      <c r="AK26" s="200">
        <v>-32.549999999999997</v>
      </c>
      <c r="AL26" s="200">
        <v>0</v>
      </c>
      <c r="AM26" s="200">
        <v>0</v>
      </c>
      <c r="AN26" s="200">
        <v>0</v>
      </c>
      <c r="AO26" s="200">
        <v>229.65</v>
      </c>
      <c r="AP26" s="200">
        <v>0</v>
      </c>
      <c r="AQ26" s="200">
        <v>0</v>
      </c>
      <c r="AR26" s="200">
        <v>0</v>
      </c>
      <c r="AS26" s="200">
        <v>0</v>
      </c>
      <c r="AT26" s="200">
        <v>0</v>
      </c>
      <c r="AU26" s="200">
        <v>0</v>
      </c>
      <c r="AV26" s="200">
        <v>0</v>
      </c>
      <c r="AW26" s="200">
        <v>0</v>
      </c>
      <c r="AX26" s="200">
        <v>0</v>
      </c>
      <c r="AY26" s="200">
        <v>0</v>
      </c>
    </row>
    <row r="27" spans="1:51">
      <c r="A27" t="s">
        <v>69</v>
      </c>
      <c r="B27" s="200">
        <v>0</v>
      </c>
      <c r="C27" s="200">
        <v>6.69</v>
      </c>
      <c r="D27" s="200">
        <v>12.91</v>
      </c>
      <c r="E27" s="200">
        <v>0</v>
      </c>
      <c r="F27" s="200">
        <v>0</v>
      </c>
      <c r="G27" s="200">
        <v>31.29</v>
      </c>
      <c r="H27" s="200">
        <v>0</v>
      </c>
      <c r="I27" s="200">
        <v>0</v>
      </c>
      <c r="J27" s="200">
        <v>20.22</v>
      </c>
      <c r="K27" s="200">
        <v>44.86</v>
      </c>
      <c r="L27" s="200">
        <v>0.62</v>
      </c>
      <c r="M27" s="200">
        <v>2.38</v>
      </c>
      <c r="N27" s="200">
        <v>1.94</v>
      </c>
      <c r="O27" s="200">
        <v>1.37</v>
      </c>
      <c r="P27" s="200">
        <v>0.93</v>
      </c>
      <c r="Q27" s="200">
        <v>0.18</v>
      </c>
      <c r="R27" s="200">
        <v>0.7</v>
      </c>
      <c r="S27" s="200">
        <v>1</v>
      </c>
      <c r="T27" s="200">
        <v>0</v>
      </c>
      <c r="U27" s="200">
        <v>2.3199999999999998</v>
      </c>
      <c r="V27" s="200">
        <v>0.34</v>
      </c>
      <c r="W27" s="200">
        <v>0.76</v>
      </c>
      <c r="X27" s="200">
        <v>2.72</v>
      </c>
      <c r="Y27" s="200">
        <v>0</v>
      </c>
      <c r="Z27" s="200">
        <v>3.85</v>
      </c>
      <c r="AA27" s="200">
        <v>3.84</v>
      </c>
      <c r="AB27" s="200">
        <v>0</v>
      </c>
      <c r="AC27" s="200">
        <v>0.88</v>
      </c>
      <c r="AD27" s="200">
        <v>20.77</v>
      </c>
      <c r="AE27" s="200">
        <v>0</v>
      </c>
      <c r="AF27" s="200">
        <v>0</v>
      </c>
      <c r="AG27" s="200">
        <v>76.38</v>
      </c>
      <c r="AH27" s="200">
        <v>0</v>
      </c>
      <c r="AI27" s="200">
        <v>18.39</v>
      </c>
      <c r="AJ27" s="200">
        <v>0</v>
      </c>
      <c r="AK27" s="200">
        <v>-12.95</v>
      </c>
      <c r="AL27" s="200">
        <v>0</v>
      </c>
      <c r="AM27" s="200">
        <v>0</v>
      </c>
      <c r="AN27" s="200">
        <v>0</v>
      </c>
      <c r="AO27" s="200">
        <v>229.65</v>
      </c>
      <c r="AP27" s="200">
        <v>0</v>
      </c>
      <c r="AQ27" s="200">
        <v>0</v>
      </c>
      <c r="AR27" s="200">
        <v>0</v>
      </c>
      <c r="AS27" s="200">
        <v>0</v>
      </c>
      <c r="AT27" s="200">
        <v>0</v>
      </c>
      <c r="AU27" s="200">
        <v>0</v>
      </c>
      <c r="AV27" s="200">
        <v>0</v>
      </c>
      <c r="AW27" s="200">
        <v>0</v>
      </c>
      <c r="AX27" s="200">
        <v>0</v>
      </c>
      <c r="AY27" s="200">
        <v>0</v>
      </c>
    </row>
    <row r="28" spans="1:51">
      <c r="A28" t="s">
        <v>70</v>
      </c>
      <c r="B28" s="200">
        <v>0</v>
      </c>
      <c r="C28" s="200">
        <v>6.69</v>
      </c>
      <c r="D28" s="200">
        <v>12.91</v>
      </c>
      <c r="E28" s="200">
        <v>0</v>
      </c>
      <c r="F28" s="200">
        <v>0</v>
      </c>
      <c r="G28" s="200">
        <v>31.29</v>
      </c>
      <c r="H28" s="200">
        <v>0</v>
      </c>
      <c r="I28" s="200">
        <v>0</v>
      </c>
      <c r="J28" s="200">
        <v>20.22</v>
      </c>
      <c r="K28" s="200">
        <v>22.43</v>
      </c>
      <c r="L28" s="200">
        <v>0.5</v>
      </c>
      <c r="M28" s="200">
        <v>2.38</v>
      </c>
      <c r="N28" s="200">
        <v>1.94</v>
      </c>
      <c r="O28" s="200">
        <v>1.37</v>
      </c>
      <c r="P28" s="200">
        <v>0.93</v>
      </c>
      <c r="Q28" s="200">
        <v>0.18</v>
      </c>
      <c r="R28" s="200">
        <v>0.7</v>
      </c>
      <c r="S28" s="200">
        <v>0.43</v>
      </c>
      <c r="T28" s="200">
        <v>0</v>
      </c>
      <c r="U28" s="200">
        <v>2.3199999999999998</v>
      </c>
      <c r="V28" s="200">
        <v>0.34</v>
      </c>
      <c r="W28" s="200">
        <v>0.76</v>
      </c>
      <c r="X28" s="200">
        <v>2.42</v>
      </c>
      <c r="Y28" s="200">
        <v>0</v>
      </c>
      <c r="Z28" s="200">
        <v>3.85</v>
      </c>
      <c r="AA28" s="200">
        <v>1.48</v>
      </c>
      <c r="AB28" s="200">
        <v>0</v>
      </c>
      <c r="AC28" s="200">
        <v>0.88</v>
      </c>
      <c r="AD28" s="200">
        <v>20.77</v>
      </c>
      <c r="AE28" s="200">
        <v>0</v>
      </c>
      <c r="AF28" s="200">
        <v>0</v>
      </c>
      <c r="AG28" s="200">
        <v>76.38</v>
      </c>
      <c r="AH28" s="200">
        <v>0</v>
      </c>
      <c r="AI28" s="200">
        <v>18.39</v>
      </c>
      <c r="AJ28" s="200">
        <v>0</v>
      </c>
      <c r="AK28" s="200">
        <v>-12.95</v>
      </c>
      <c r="AL28" s="200">
        <v>0</v>
      </c>
      <c r="AM28" s="200">
        <v>0</v>
      </c>
      <c r="AN28" s="200">
        <v>0</v>
      </c>
      <c r="AO28" s="200">
        <v>154.86000000000001</v>
      </c>
      <c r="AP28" s="200">
        <v>0</v>
      </c>
      <c r="AQ28" s="200">
        <v>0</v>
      </c>
      <c r="AR28" s="200">
        <v>0</v>
      </c>
      <c r="AS28" s="200">
        <v>0</v>
      </c>
      <c r="AT28" s="200">
        <v>0</v>
      </c>
      <c r="AU28" s="200">
        <v>0</v>
      </c>
      <c r="AV28" s="200">
        <v>0</v>
      </c>
      <c r="AW28" s="200">
        <v>0</v>
      </c>
      <c r="AX28" s="200">
        <v>0</v>
      </c>
      <c r="AY28" s="200">
        <v>0</v>
      </c>
    </row>
    <row r="29" spans="1:51">
      <c r="A29" t="s">
        <v>71</v>
      </c>
      <c r="B29" s="200">
        <v>0</v>
      </c>
      <c r="C29" s="200">
        <v>6.69</v>
      </c>
      <c r="D29" s="200">
        <v>12.91</v>
      </c>
      <c r="E29" s="200">
        <v>0</v>
      </c>
      <c r="F29" s="200">
        <v>0</v>
      </c>
      <c r="G29" s="200">
        <v>31.29</v>
      </c>
      <c r="H29" s="200">
        <v>0</v>
      </c>
      <c r="I29" s="200">
        <v>0</v>
      </c>
      <c r="J29" s="200">
        <v>20.22</v>
      </c>
      <c r="K29" s="200">
        <v>18.96</v>
      </c>
      <c r="L29" s="200">
        <v>0.5</v>
      </c>
      <c r="M29" s="200">
        <v>2.38</v>
      </c>
      <c r="N29" s="200">
        <v>1.94</v>
      </c>
      <c r="O29" s="200">
        <v>1.37</v>
      </c>
      <c r="P29" s="200">
        <v>0.93</v>
      </c>
      <c r="Q29" s="200">
        <v>0.18</v>
      </c>
      <c r="R29" s="200">
        <v>0.7</v>
      </c>
      <c r="S29" s="200">
        <v>0.43</v>
      </c>
      <c r="T29" s="200">
        <v>0</v>
      </c>
      <c r="U29" s="200">
        <v>2.3199999999999998</v>
      </c>
      <c r="V29" s="200">
        <v>0.34</v>
      </c>
      <c r="W29" s="200">
        <v>0.76</v>
      </c>
      <c r="X29" s="200">
        <v>2.42</v>
      </c>
      <c r="Y29" s="200">
        <v>0</v>
      </c>
      <c r="Z29" s="200">
        <v>3.85</v>
      </c>
      <c r="AA29" s="200">
        <v>1.48</v>
      </c>
      <c r="AB29" s="200">
        <v>0</v>
      </c>
      <c r="AC29" s="200">
        <v>0.88</v>
      </c>
      <c r="AD29" s="200">
        <v>20.77</v>
      </c>
      <c r="AE29" s="200">
        <v>0</v>
      </c>
      <c r="AF29" s="200">
        <v>0</v>
      </c>
      <c r="AG29" s="200">
        <v>76.38</v>
      </c>
      <c r="AH29" s="200">
        <v>0</v>
      </c>
      <c r="AI29" s="200">
        <v>18.39</v>
      </c>
      <c r="AJ29" s="200">
        <v>0</v>
      </c>
      <c r="AK29" s="200">
        <v>-2.95</v>
      </c>
      <c r="AL29" s="200">
        <v>0</v>
      </c>
      <c r="AM29" s="200">
        <v>0</v>
      </c>
      <c r="AN29" s="200">
        <v>0</v>
      </c>
      <c r="AO29" s="200">
        <v>154.86000000000001</v>
      </c>
      <c r="AP29" s="200">
        <v>0</v>
      </c>
      <c r="AQ29" s="200">
        <v>0</v>
      </c>
      <c r="AR29" s="200">
        <v>0</v>
      </c>
      <c r="AS29" s="200">
        <v>0</v>
      </c>
      <c r="AT29" s="200">
        <v>0</v>
      </c>
      <c r="AU29" s="200">
        <v>0</v>
      </c>
      <c r="AV29" s="200">
        <v>0</v>
      </c>
      <c r="AW29" s="200">
        <v>0</v>
      </c>
      <c r="AX29" s="200">
        <v>0</v>
      </c>
      <c r="AY29" s="200">
        <v>0</v>
      </c>
    </row>
    <row r="30" spans="1:51">
      <c r="A30" t="s">
        <v>72</v>
      </c>
      <c r="B30" s="200">
        <v>0</v>
      </c>
      <c r="C30" s="200">
        <v>6.69</v>
      </c>
      <c r="D30" s="200">
        <v>12.91</v>
      </c>
      <c r="E30" s="200">
        <v>0</v>
      </c>
      <c r="F30" s="200">
        <v>0</v>
      </c>
      <c r="G30" s="200">
        <v>31.29</v>
      </c>
      <c r="H30" s="200">
        <v>0</v>
      </c>
      <c r="I30" s="200">
        <v>0</v>
      </c>
      <c r="J30" s="200">
        <v>20.22</v>
      </c>
      <c r="K30" s="200">
        <v>18.96</v>
      </c>
      <c r="L30" s="200">
        <v>0.5</v>
      </c>
      <c r="M30" s="200">
        <v>2.38</v>
      </c>
      <c r="N30" s="200">
        <v>1.94</v>
      </c>
      <c r="O30" s="200">
        <v>1.37</v>
      </c>
      <c r="P30" s="200">
        <v>0.93</v>
      </c>
      <c r="Q30" s="200">
        <v>0.18</v>
      </c>
      <c r="R30" s="200">
        <v>0.7</v>
      </c>
      <c r="S30" s="200">
        <v>0.43</v>
      </c>
      <c r="T30" s="200">
        <v>0</v>
      </c>
      <c r="U30" s="200">
        <v>2.3199999999999998</v>
      </c>
      <c r="V30" s="200">
        <v>0.34</v>
      </c>
      <c r="W30" s="200">
        <v>0.76</v>
      </c>
      <c r="X30" s="200">
        <v>2.42</v>
      </c>
      <c r="Y30" s="200">
        <v>0</v>
      </c>
      <c r="Z30" s="200">
        <v>3.85</v>
      </c>
      <c r="AA30" s="200">
        <v>1.48</v>
      </c>
      <c r="AB30" s="200">
        <v>0</v>
      </c>
      <c r="AC30" s="200">
        <v>0.88</v>
      </c>
      <c r="AD30" s="200">
        <v>20.77</v>
      </c>
      <c r="AE30" s="200">
        <v>0</v>
      </c>
      <c r="AF30" s="200">
        <v>0</v>
      </c>
      <c r="AG30" s="200">
        <v>76.38</v>
      </c>
      <c r="AH30" s="200">
        <v>0</v>
      </c>
      <c r="AI30" s="200">
        <v>18.39</v>
      </c>
      <c r="AJ30" s="200">
        <v>0</v>
      </c>
      <c r="AK30" s="200">
        <v>-2.95</v>
      </c>
      <c r="AL30" s="200">
        <v>0</v>
      </c>
      <c r="AM30" s="200">
        <v>0</v>
      </c>
      <c r="AN30" s="200">
        <v>0</v>
      </c>
      <c r="AO30" s="200">
        <v>154.86000000000001</v>
      </c>
      <c r="AP30" s="200">
        <v>0</v>
      </c>
      <c r="AQ30" s="200">
        <v>0</v>
      </c>
      <c r="AR30" s="200">
        <v>0</v>
      </c>
      <c r="AS30" s="200">
        <v>0</v>
      </c>
      <c r="AT30" s="200">
        <v>0</v>
      </c>
      <c r="AU30" s="200">
        <v>0</v>
      </c>
      <c r="AV30" s="200">
        <v>0</v>
      </c>
      <c r="AW30" s="200">
        <v>0</v>
      </c>
      <c r="AX30" s="200">
        <v>0</v>
      </c>
      <c r="AY30" s="200">
        <v>0</v>
      </c>
    </row>
    <row r="31" spans="1:51">
      <c r="A31" t="s">
        <v>73</v>
      </c>
      <c r="B31" s="200">
        <v>0</v>
      </c>
      <c r="C31" s="200">
        <v>6.69</v>
      </c>
      <c r="D31" s="200">
        <v>12.91</v>
      </c>
      <c r="E31" s="200">
        <v>0</v>
      </c>
      <c r="F31" s="200">
        <v>0</v>
      </c>
      <c r="G31" s="200">
        <v>31.29</v>
      </c>
      <c r="H31" s="200">
        <v>0</v>
      </c>
      <c r="I31" s="200">
        <v>0</v>
      </c>
      <c r="J31" s="200">
        <v>20.22</v>
      </c>
      <c r="K31" s="200">
        <v>18.96</v>
      </c>
      <c r="L31" s="200">
        <v>0.5</v>
      </c>
      <c r="M31" s="200">
        <v>2.38</v>
      </c>
      <c r="N31" s="200">
        <v>1.94</v>
      </c>
      <c r="O31" s="200">
        <v>1.37</v>
      </c>
      <c r="P31" s="200">
        <v>0.93</v>
      </c>
      <c r="Q31" s="200">
        <v>0.18</v>
      </c>
      <c r="R31" s="200">
        <v>0.7</v>
      </c>
      <c r="S31" s="200">
        <v>0.43</v>
      </c>
      <c r="T31" s="200">
        <v>0</v>
      </c>
      <c r="U31" s="200">
        <v>2.3199999999999998</v>
      </c>
      <c r="V31" s="200">
        <v>0.34</v>
      </c>
      <c r="W31" s="200">
        <v>0.76</v>
      </c>
      <c r="X31" s="200">
        <v>2.42</v>
      </c>
      <c r="Y31" s="200">
        <v>0</v>
      </c>
      <c r="Z31" s="200">
        <v>3.85</v>
      </c>
      <c r="AA31" s="200">
        <v>1.48</v>
      </c>
      <c r="AB31" s="200">
        <v>0</v>
      </c>
      <c r="AC31" s="200">
        <v>0.88</v>
      </c>
      <c r="AD31" s="200">
        <v>20.77</v>
      </c>
      <c r="AE31" s="200">
        <v>0</v>
      </c>
      <c r="AF31" s="200">
        <v>0</v>
      </c>
      <c r="AG31" s="200">
        <v>76.38</v>
      </c>
      <c r="AH31" s="200">
        <v>0</v>
      </c>
      <c r="AI31" s="200">
        <v>18.39</v>
      </c>
      <c r="AJ31" s="200">
        <v>0</v>
      </c>
      <c r="AK31" s="200">
        <v>-2.95</v>
      </c>
      <c r="AL31" s="200">
        <v>0</v>
      </c>
      <c r="AM31" s="200">
        <v>0</v>
      </c>
      <c r="AN31" s="200">
        <v>0</v>
      </c>
      <c r="AO31" s="200">
        <v>154.86000000000001</v>
      </c>
      <c r="AP31" s="200">
        <v>0</v>
      </c>
      <c r="AQ31" s="200">
        <v>0</v>
      </c>
      <c r="AR31" s="200">
        <v>0</v>
      </c>
      <c r="AS31" s="200">
        <v>0</v>
      </c>
      <c r="AT31" s="200">
        <v>0</v>
      </c>
      <c r="AU31" s="200">
        <v>0</v>
      </c>
      <c r="AV31" s="200">
        <v>0</v>
      </c>
      <c r="AW31" s="200">
        <v>0</v>
      </c>
      <c r="AX31" s="200">
        <v>0</v>
      </c>
      <c r="AY31" s="200">
        <v>0</v>
      </c>
    </row>
    <row r="32" spans="1:51">
      <c r="A32" t="s">
        <v>74</v>
      </c>
      <c r="B32" s="200">
        <v>0</v>
      </c>
      <c r="C32" s="200">
        <v>6.69</v>
      </c>
      <c r="D32" s="200">
        <v>12.91</v>
      </c>
      <c r="E32" s="200">
        <v>0</v>
      </c>
      <c r="F32" s="200">
        <v>0</v>
      </c>
      <c r="G32" s="200">
        <v>31.29</v>
      </c>
      <c r="H32" s="200">
        <v>0</v>
      </c>
      <c r="I32" s="200">
        <v>0</v>
      </c>
      <c r="J32" s="200">
        <v>20.22</v>
      </c>
      <c r="K32" s="200">
        <v>18.96</v>
      </c>
      <c r="L32" s="200">
        <v>0.5</v>
      </c>
      <c r="M32" s="200">
        <v>2.38</v>
      </c>
      <c r="N32" s="200">
        <v>1.94</v>
      </c>
      <c r="O32" s="200">
        <v>1.37</v>
      </c>
      <c r="P32" s="200">
        <v>0.93</v>
      </c>
      <c r="Q32" s="200">
        <v>0.18</v>
      </c>
      <c r="R32" s="200">
        <v>0.7</v>
      </c>
      <c r="S32" s="200">
        <v>0.43</v>
      </c>
      <c r="T32" s="200">
        <v>0</v>
      </c>
      <c r="U32" s="200">
        <v>2.3199999999999998</v>
      </c>
      <c r="V32" s="200">
        <v>0.34</v>
      </c>
      <c r="W32" s="200">
        <v>0.76</v>
      </c>
      <c r="X32" s="200">
        <v>2.42</v>
      </c>
      <c r="Y32" s="200">
        <v>0</v>
      </c>
      <c r="Z32" s="200">
        <v>3.85</v>
      </c>
      <c r="AA32" s="200">
        <v>1.48</v>
      </c>
      <c r="AB32" s="200">
        <v>0</v>
      </c>
      <c r="AC32" s="200">
        <v>0.88</v>
      </c>
      <c r="AD32" s="200">
        <v>20.77</v>
      </c>
      <c r="AE32" s="200">
        <v>0</v>
      </c>
      <c r="AF32" s="200">
        <v>0</v>
      </c>
      <c r="AG32" s="200">
        <v>76.38</v>
      </c>
      <c r="AH32" s="200">
        <v>0</v>
      </c>
      <c r="AI32" s="200">
        <v>18.39</v>
      </c>
      <c r="AJ32" s="200">
        <v>0</v>
      </c>
      <c r="AK32" s="200">
        <v>-2.95</v>
      </c>
      <c r="AL32" s="200">
        <v>0</v>
      </c>
      <c r="AM32" s="200">
        <v>0</v>
      </c>
      <c r="AN32" s="200">
        <v>0</v>
      </c>
      <c r="AO32" s="200">
        <v>154.86000000000001</v>
      </c>
      <c r="AP32" s="200">
        <v>0</v>
      </c>
      <c r="AQ32" s="200">
        <v>0</v>
      </c>
      <c r="AR32" s="200">
        <v>0</v>
      </c>
      <c r="AS32" s="200">
        <v>0</v>
      </c>
      <c r="AT32" s="200">
        <v>0</v>
      </c>
      <c r="AU32" s="200">
        <v>0</v>
      </c>
      <c r="AV32" s="200">
        <v>0</v>
      </c>
      <c r="AW32" s="200">
        <v>0</v>
      </c>
      <c r="AX32" s="200">
        <v>0</v>
      </c>
      <c r="AY32" s="200">
        <v>0</v>
      </c>
    </row>
    <row r="33" spans="1:51">
      <c r="A33" t="s">
        <v>75</v>
      </c>
      <c r="B33" s="200">
        <v>0</v>
      </c>
      <c r="C33" s="200">
        <v>6.69</v>
      </c>
      <c r="D33" s="200">
        <v>12.91</v>
      </c>
      <c r="E33" s="200">
        <v>0</v>
      </c>
      <c r="F33" s="200">
        <v>0</v>
      </c>
      <c r="G33" s="200">
        <v>31.29</v>
      </c>
      <c r="H33" s="200">
        <v>0</v>
      </c>
      <c r="I33" s="200">
        <v>0</v>
      </c>
      <c r="J33" s="200">
        <v>20.22</v>
      </c>
      <c r="K33" s="200">
        <v>18.96</v>
      </c>
      <c r="L33" s="200">
        <v>0.5</v>
      </c>
      <c r="M33" s="200">
        <v>2.38</v>
      </c>
      <c r="N33" s="200">
        <v>1.94</v>
      </c>
      <c r="O33" s="200">
        <v>1.37</v>
      </c>
      <c r="P33" s="200">
        <v>0.93</v>
      </c>
      <c r="Q33" s="200">
        <v>0.18</v>
      </c>
      <c r="R33" s="200">
        <v>0.7</v>
      </c>
      <c r="S33" s="200">
        <v>0.43</v>
      </c>
      <c r="T33" s="200">
        <v>0</v>
      </c>
      <c r="U33" s="200">
        <v>2.3199999999999998</v>
      </c>
      <c r="V33" s="200">
        <v>0.34</v>
      </c>
      <c r="W33" s="200">
        <v>0.76</v>
      </c>
      <c r="X33" s="200">
        <v>2.42</v>
      </c>
      <c r="Y33" s="200">
        <v>0</v>
      </c>
      <c r="Z33" s="200">
        <v>4.0599999999999996</v>
      </c>
      <c r="AA33" s="200">
        <v>1.48</v>
      </c>
      <c r="AB33" s="200">
        <v>0</v>
      </c>
      <c r="AC33" s="200">
        <v>0.88</v>
      </c>
      <c r="AD33" s="200">
        <v>20.77</v>
      </c>
      <c r="AE33" s="200">
        <v>0</v>
      </c>
      <c r="AF33" s="200">
        <v>0</v>
      </c>
      <c r="AG33" s="200">
        <v>76.38</v>
      </c>
      <c r="AH33" s="200">
        <v>0</v>
      </c>
      <c r="AI33" s="200">
        <v>18.39</v>
      </c>
      <c r="AJ33" s="200">
        <v>0</v>
      </c>
      <c r="AK33" s="200">
        <v>-2.95</v>
      </c>
      <c r="AL33" s="200">
        <v>0</v>
      </c>
      <c r="AM33" s="200">
        <v>0</v>
      </c>
      <c r="AN33" s="200">
        <v>0</v>
      </c>
      <c r="AO33" s="200">
        <v>229.65</v>
      </c>
      <c r="AP33" s="200">
        <v>0</v>
      </c>
      <c r="AQ33" s="200">
        <v>0</v>
      </c>
      <c r="AR33" s="200">
        <v>0</v>
      </c>
      <c r="AS33" s="200">
        <v>0</v>
      </c>
      <c r="AT33" s="200">
        <v>0</v>
      </c>
      <c r="AU33" s="200">
        <v>0</v>
      </c>
      <c r="AV33" s="200">
        <v>0</v>
      </c>
      <c r="AW33" s="200">
        <v>0</v>
      </c>
      <c r="AX33" s="200">
        <v>0</v>
      </c>
      <c r="AY33" s="200">
        <v>0</v>
      </c>
    </row>
    <row r="34" spans="1:51">
      <c r="A34" t="s">
        <v>76</v>
      </c>
      <c r="B34" s="200">
        <v>0</v>
      </c>
      <c r="C34" s="200">
        <v>6.69</v>
      </c>
      <c r="D34" s="200">
        <v>12.91</v>
      </c>
      <c r="E34" s="200">
        <v>0</v>
      </c>
      <c r="F34" s="200">
        <v>0</v>
      </c>
      <c r="G34" s="200">
        <v>31.29</v>
      </c>
      <c r="H34" s="200">
        <v>0</v>
      </c>
      <c r="I34" s="200">
        <v>0</v>
      </c>
      <c r="J34" s="200">
        <v>20.22</v>
      </c>
      <c r="K34" s="200">
        <v>18.96</v>
      </c>
      <c r="L34" s="200">
        <v>0.5</v>
      </c>
      <c r="M34" s="200">
        <v>2.38</v>
      </c>
      <c r="N34" s="200">
        <v>1.94</v>
      </c>
      <c r="O34" s="200">
        <v>1.37</v>
      </c>
      <c r="P34" s="200">
        <v>0.93</v>
      </c>
      <c r="Q34" s="200">
        <v>0.18</v>
      </c>
      <c r="R34" s="200">
        <v>0.7</v>
      </c>
      <c r="S34" s="200">
        <v>0.43</v>
      </c>
      <c r="T34" s="200">
        <v>0</v>
      </c>
      <c r="U34" s="200">
        <v>2.3199999999999998</v>
      </c>
      <c r="V34" s="200">
        <v>0.34</v>
      </c>
      <c r="W34" s="200">
        <v>0.76</v>
      </c>
      <c r="X34" s="200">
        <v>2.42</v>
      </c>
      <c r="Y34" s="200">
        <v>0</v>
      </c>
      <c r="Z34" s="200">
        <v>4.0599999999999996</v>
      </c>
      <c r="AA34" s="200">
        <v>1.48</v>
      </c>
      <c r="AB34" s="200">
        <v>0</v>
      </c>
      <c r="AC34" s="200">
        <v>0.88</v>
      </c>
      <c r="AD34" s="200">
        <v>20.77</v>
      </c>
      <c r="AE34" s="200">
        <v>0</v>
      </c>
      <c r="AF34" s="200">
        <v>0</v>
      </c>
      <c r="AG34" s="200">
        <v>76.38</v>
      </c>
      <c r="AH34" s="200">
        <v>0</v>
      </c>
      <c r="AI34" s="200">
        <v>18.39</v>
      </c>
      <c r="AJ34" s="200">
        <v>0</v>
      </c>
      <c r="AK34" s="200">
        <v>-2.95</v>
      </c>
      <c r="AL34" s="200">
        <v>0</v>
      </c>
      <c r="AM34" s="200">
        <v>0</v>
      </c>
      <c r="AN34" s="200">
        <v>0</v>
      </c>
      <c r="AO34" s="200">
        <v>229.65</v>
      </c>
      <c r="AP34" s="200">
        <v>0</v>
      </c>
      <c r="AQ34" s="200">
        <v>0</v>
      </c>
      <c r="AR34" s="200">
        <v>0</v>
      </c>
      <c r="AS34" s="200">
        <v>0</v>
      </c>
      <c r="AT34" s="200">
        <v>0</v>
      </c>
      <c r="AU34" s="200">
        <v>0</v>
      </c>
      <c r="AV34" s="200">
        <v>0</v>
      </c>
      <c r="AW34" s="200">
        <v>0</v>
      </c>
      <c r="AX34" s="200">
        <v>0</v>
      </c>
      <c r="AY34" s="200">
        <v>0</v>
      </c>
    </row>
    <row r="35" spans="1:51">
      <c r="A35" t="s">
        <v>77</v>
      </c>
      <c r="B35" s="200">
        <v>0</v>
      </c>
      <c r="C35" s="200">
        <v>6.69</v>
      </c>
      <c r="D35" s="200">
        <v>12.91</v>
      </c>
      <c r="E35" s="200">
        <v>0</v>
      </c>
      <c r="F35" s="200">
        <v>0</v>
      </c>
      <c r="G35" s="200">
        <v>31.29</v>
      </c>
      <c r="H35" s="200">
        <v>0</v>
      </c>
      <c r="I35" s="200">
        <v>0</v>
      </c>
      <c r="J35" s="200">
        <v>20.22</v>
      </c>
      <c r="K35" s="200">
        <v>18.96</v>
      </c>
      <c r="L35" s="200">
        <v>0.5</v>
      </c>
      <c r="M35" s="200">
        <v>2.38</v>
      </c>
      <c r="N35" s="200">
        <v>1.94</v>
      </c>
      <c r="O35" s="200">
        <v>1.37</v>
      </c>
      <c r="P35" s="200">
        <v>0.93</v>
      </c>
      <c r="Q35" s="200">
        <v>0.18</v>
      </c>
      <c r="R35" s="200">
        <v>0.7</v>
      </c>
      <c r="S35" s="200">
        <v>0.43</v>
      </c>
      <c r="T35" s="200">
        <v>0</v>
      </c>
      <c r="U35" s="200">
        <v>2.3199999999999998</v>
      </c>
      <c r="V35" s="200">
        <v>0.34</v>
      </c>
      <c r="W35" s="200">
        <v>0.76</v>
      </c>
      <c r="X35" s="200">
        <v>2.42</v>
      </c>
      <c r="Y35" s="200">
        <v>0</v>
      </c>
      <c r="Z35" s="200">
        <v>4.0599999999999996</v>
      </c>
      <c r="AA35" s="200">
        <v>1.48</v>
      </c>
      <c r="AB35" s="200">
        <v>0</v>
      </c>
      <c r="AC35" s="200">
        <v>1.38</v>
      </c>
      <c r="AD35" s="200">
        <v>20.77</v>
      </c>
      <c r="AE35" s="200">
        <v>0</v>
      </c>
      <c r="AF35" s="200">
        <v>0</v>
      </c>
      <c r="AG35" s="200">
        <v>76.38</v>
      </c>
      <c r="AH35" s="200">
        <v>0</v>
      </c>
      <c r="AI35" s="200">
        <v>18.39</v>
      </c>
      <c r="AJ35" s="200">
        <v>0</v>
      </c>
      <c r="AK35" s="200">
        <v>-2.95</v>
      </c>
      <c r="AL35" s="200">
        <v>0</v>
      </c>
      <c r="AM35" s="200">
        <v>0</v>
      </c>
      <c r="AN35" s="200">
        <v>0</v>
      </c>
      <c r="AO35" s="200">
        <v>229.65</v>
      </c>
      <c r="AP35" s="200">
        <v>0</v>
      </c>
      <c r="AQ35" s="200">
        <v>0</v>
      </c>
      <c r="AR35" s="200">
        <v>0</v>
      </c>
      <c r="AS35" s="200">
        <v>0</v>
      </c>
      <c r="AT35" s="200">
        <v>0</v>
      </c>
      <c r="AU35" s="200">
        <v>0</v>
      </c>
      <c r="AV35" s="200">
        <v>0</v>
      </c>
      <c r="AW35" s="200">
        <v>0</v>
      </c>
      <c r="AX35" s="200">
        <v>0</v>
      </c>
      <c r="AY35" s="200">
        <v>0</v>
      </c>
    </row>
    <row r="36" spans="1:51">
      <c r="A36" t="s">
        <v>78</v>
      </c>
      <c r="B36" s="200">
        <v>0</v>
      </c>
      <c r="C36" s="200">
        <v>6.69</v>
      </c>
      <c r="D36" s="200">
        <v>12.91</v>
      </c>
      <c r="E36" s="200">
        <v>0</v>
      </c>
      <c r="F36" s="200">
        <v>0</v>
      </c>
      <c r="G36" s="200">
        <v>31.29</v>
      </c>
      <c r="H36" s="200">
        <v>0</v>
      </c>
      <c r="I36" s="200">
        <v>0</v>
      </c>
      <c r="J36" s="200">
        <v>20.22</v>
      </c>
      <c r="K36" s="200">
        <v>18.96</v>
      </c>
      <c r="L36" s="200">
        <v>0.5</v>
      </c>
      <c r="M36" s="200">
        <v>2.38</v>
      </c>
      <c r="N36" s="200">
        <v>1.94</v>
      </c>
      <c r="O36" s="200">
        <v>1.37</v>
      </c>
      <c r="P36" s="200">
        <v>0.93</v>
      </c>
      <c r="Q36" s="200">
        <v>0.18</v>
      </c>
      <c r="R36" s="200">
        <v>0.7</v>
      </c>
      <c r="S36" s="200">
        <v>0.43</v>
      </c>
      <c r="T36" s="200">
        <v>0</v>
      </c>
      <c r="U36" s="200">
        <v>2.3199999999999998</v>
      </c>
      <c r="V36" s="200">
        <v>0.34</v>
      </c>
      <c r="W36" s="200">
        <v>0.76</v>
      </c>
      <c r="X36" s="200">
        <v>2.42</v>
      </c>
      <c r="Y36" s="200">
        <v>0</v>
      </c>
      <c r="Z36" s="200">
        <v>4.0599999999999996</v>
      </c>
      <c r="AA36" s="200">
        <v>1.48</v>
      </c>
      <c r="AB36" s="200">
        <v>0</v>
      </c>
      <c r="AC36" s="200">
        <v>1.38</v>
      </c>
      <c r="AD36" s="200">
        <v>20.77</v>
      </c>
      <c r="AE36" s="200">
        <v>0</v>
      </c>
      <c r="AF36" s="200">
        <v>0</v>
      </c>
      <c r="AG36" s="200">
        <v>76.38</v>
      </c>
      <c r="AH36" s="200">
        <v>0</v>
      </c>
      <c r="AI36" s="200">
        <v>18.39</v>
      </c>
      <c r="AJ36" s="200">
        <v>0</v>
      </c>
      <c r="AK36" s="200">
        <v>-2.95</v>
      </c>
      <c r="AL36" s="200">
        <v>0</v>
      </c>
      <c r="AM36" s="200">
        <v>0</v>
      </c>
      <c r="AN36" s="200">
        <v>0</v>
      </c>
      <c r="AO36" s="200">
        <v>229.65</v>
      </c>
      <c r="AP36" s="200">
        <v>0</v>
      </c>
      <c r="AQ36" s="200">
        <v>0</v>
      </c>
      <c r="AR36" s="200">
        <v>0</v>
      </c>
      <c r="AS36" s="200">
        <v>0</v>
      </c>
      <c r="AT36" s="200">
        <v>0</v>
      </c>
      <c r="AU36" s="200">
        <v>0</v>
      </c>
      <c r="AV36" s="200">
        <v>0</v>
      </c>
      <c r="AW36" s="200">
        <v>0</v>
      </c>
      <c r="AX36" s="200">
        <v>0</v>
      </c>
      <c r="AY36" s="200">
        <v>0</v>
      </c>
    </row>
    <row r="37" spans="1:51">
      <c r="A37" t="s">
        <v>79</v>
      </c>
      <c r="B37" s="200">
        <v>0</v>
      </c>
      <c r="C37" s="200">
        <v>6.69</v>
      </c>
      <c r="D37" s="200">
        <v>12.91</v>
      </c>
      <c r="E37" s="200">
        <v>0</v>
      </c>
      <c r="F37" s="200">
        <v>0</v>
      </c>
      <c r="G37" s="200">
        <v>31.29</v>
      </c>
      <c r="H37" s="200">
        <v>0</v>
      </c>
      <c r="I37" s="200">
        <v>0</v>
      </c>
      <c r="J37" s="200">
        <v>20.22</v>
      </c>
      <c r="K37" s="200">
        <v>18.96</v>
      </c>
      <c r="L37" s="200">
        <v>0.5</v>
      </c>
      <c r="M37" s="200">
        <v>2.38</v>
      </c>
      <c r="N37" s="200">
        <v>1.94</v>
      </c>
      <c r="O37" s="200">
        <v>1.37</v>
      </c>
      <c r="P37" s="200">
        <v>0.93</v>
      </c>
      <c r="Q37" s="200">
        <v>0.18</v>
      </c>
      <c r="R37" s="200">
        <v>0.7</v>
      </c>
      <c r="S37" s="200">
        <v>0.43</v>
      </c>
      <c r="T37" s="200">
        <v>0</v>
      </c>
      <c r="U37" s="200">
        <v>2.3199999999999998</v>
      </c>
      <c r="V37" s="200">
        <v>0.34</v>
      </c>
      <c r="W37" s="200">
        <v>0.76</v>
      </c>
      <c r="X37" s="200">
        <v>2.42</v>
      </c>
      <c r="Y37" s="200">
        <v>0</v>
      </c>
      <c r="Z37" s="200">
        <v>4.0599999999999996</v>
      </c>
      <c r="AA37" s="200">
        <v>1.48</v>
      </c>
      <c r="AB37" s="200">
        <v>0</v>
      </c>
      <c r="AC37" s="200">
        <v>1.38</v>
      </c>
      <c r="AD37" s="200">
        <v>20.77</v>
      </c>
      <c r="AE37" s="200">
        <v>0</v>
      </c>
      <c r="AF37" s="200">
        <v>0</v>
      </c>
      <c r="AG37" s="200">
        <v>76.38</v>
      </c>
      <c r="AH37" s="200">
        <v>0</v>
      </c>
      <c r="AI37" s="200">
        <v>18.39</v>
      </c>
      <c r="AJ37" s="200">
        <v>0</v>
      </c>
      <c r="AK37" s="200">
        <v>-2.95</v>
      </c>
      <c r="AL37" s="200">
        <v>0</v>
      </c>
      <c r="AM37" s="200">
        <v>0</v>
      </c>
      <c r="AN37" s="200">
        <v>0</v>
      </c>
      <c r="AO37" s="200">
        <v>188.7</v>
      </c>
      <c r="AP37" s="200">
        <v>0</v>
      </c>
      <c r="AQ37" s="200">
        <v>0</v>
      </c>
      <c r="AR37" s="200">
        <v>0</v>
      </c>
      <c r="AS37" s="200">
        <v>0</v>
      </c>
      <c r="AT37" s="200">
        <v>0</v>
      </c>
      <c r="AU37" s="200">
        <v>0</v>
      </c>
      <c r="AV37" s="200">
        <v>0</v>
      </c>
      <c r="AW37" s="200">
        <v>0</v>
      </c>
      <c r="AX37" s="200">
        <v>0</v>
      </c>
      <c r="AY37" s="200">
        <v>0</v>
      </c>
    </row>
    <row r="38" spans="1:51">
      <c r="A38" t="s">
        <v>80</v>
      </c>
      <c r="B38" s="200">
        <v>0</v>
      </c>
      <c r="C38" s="200">
        <v>6.69</v>
      </c>
      <c r="D38" s="200">
        <v>12.91</v>
      </c>
      <c r="E38" s="200">
        <v>0</v>
      </c>
      <c r="F38" s="200">
        <v>0</v>
      </c>
      <c r="G38" s="200">
        <v>31.29</v>
      </c>
      <c r="H38" s="200">
        <v>0</v>
      </c>
      <c r="I38" s="200">
        <v>0</v>
      </c>
      <c r="J38" s="200">
        <v>20.22</v>
      </c>
      <c r="K38" s="200">
        <v>18.96</v>
      </c>
      <c r="L38" s="200">
        <v>0.5</v>
      </c>
      <c r="M38" s="200">
        <v>2.38</v>
      </c>
      <c r="N38" s="200">
        <v>1.94</v>
      </c>
      <c r="O38" s="200">
        <v>1.37</v>
      </c>
      <c r="P38" s="200">
        <v>0.93</v>
      </c>
      <c r="Q38" s="200">
        <v>0.18</v>
      </c>
      <c r="R38" s="200">
        <v>0.7</v>
      </c>
      <c r="S38" s="200">
        <v>0.43</v>
      </c>
      <c r="T38" s="200">
        <v>0</v>
      </c>
      <c r="U38" s="200">
        <v>2.3199999999999998</v>
      </c>
      <c r="V38" s="200">
        <v>0.34</v>
      </c>
      <c r="W38" s="200">
        <v>0.76</v>
      </c>
      <c r="X38" s="200">
        <v>2.42</v>
      </c>
      <c r="Y38" s="200">
        <v>0</v>
      </c>
      <c r="Z38" s="200">
        <v>4.0599999999999996</v>
      </c>
      <c r="AA38" s="200">
        <v>1.48</v>
      </c>
      <c r="AB38" s="200">
        <v>0</v>
      </c>
      <c r="AC38" s="200">
        <v>1.38</v>
      </c>
      <c r="AD38" s="200">
        <v>20.77</v>
      </c>
      <c r="AE38" s="200">
        <v>0</v>
      </c>
      <c r="AF38" s="200">
        <v>0</v>
      </c>
      <c r="AG38" s="200">
        <v>76.38</v>
      </c>
      <c r="AH38" s="200">
        <v>0</v>
      </c>
      <c r="AI38" s="200">
        <v>18.39</v>
      </c>
      <c r="AJ38" s="200">
        <v>0</v>
      </c>
      <c r="AK38" s="200">
        <v>-2.95</v>
      </c>
      <c r="AL38" s="200">
        <v>0</v>
      </c>
      <c r="AM38" s="200">
        <v>0</v>
      </c>
      <c r="AN38" s="200">
        <v>0</v>
      </c>
      <c r="AO38" s="200">
        <v>188.7</v>
      </c>
      <c r="AP38" s="200">
        <v>0</v>
      </c>
      <c r="AQ38" s="200">
        <v>0</v>
      </c>
      <c r="AR38" s="200">
        <v>0</v>
      </c>
      <c r="AS38" s="200">
        <v>0</v>
      </c>
      <c r="AT38" s="200">
        <v>0</v>
      </c>
      <c r="AU38" s="200">
        <v>0</v>
      </c>
      <c r="AV38" s="200">
        <v>0</v>
      </c>
      <c r="AW38" s="200">
        <v>0</v>
      </c>
      <c r="AX38" s="200">
        <v>0</v>
      </c>
      <c r="AY38" s="200">
        <v>0</v>
      </c>
    </row>
    <row r="39" spans="1:51">
      <c r="A39" t="s">
        <v>81</v>
      </c>
      <c r="B39" s="200">
        <v>0</v>
      </c>
      <c r="C39" s="200">
        <v>6.69</v>
      </c>
      <c r="D39" s="200">
        <v>12.91</v>
      </c>
      <c r="E39" s="200">
        <v>0</v>
      </c>
      <c r="F39" s="200">
        <v>0</v>
      </c>
      <c r="G39" s="200">
        <v>31.29</v>
      </c>
      <c r="H39" s="200">
        <v>0</v>
      </c>
      <c r="I39" s="200">
        <v>0</v>
      </c>
      <c r="J39" s="200">
        <v>20.22</v>
      </c>
      <c r="K39" s="200">
        <v>18.96</v>
      </c>
      <c r="L39" s="200">
        <v>0.5</v>
      </c>
      <c r="M39" s="200">
        <v>2.38</v>
      </c>
      <c r="N39" s="200">
        <v>1.94</v>
      </c>
      <c r="O39" s="200">
        <v>1.37</v>
      </c>
      <c r="P39" s="200">
        <v>0.93</v>
      </c>
      <c r="Q39" s="200">
        <v>0.18</v>
      </c>
      <c r="R39" s="200">
        <v>0.7</v>
      </c>
      <c r="S39" s="200">
        <v>0.43</v>
      </c>
      <c r="T39" s="200">
        <v>0</v>
      </c>
      <c r="U39" s="200">
        <v>2.3199999999999998</v>
      </c>
      <c r="V39" s="200">
        <v>0.34</v>
      </c>
      <c r="W39" s="200">
        <v>0.76</v>
      </c>
      <c r="X39" s="200">
        <v>2.42</v>
      </c>
      <c r="Y39" s="200">
        <v>0</v>
      </c>
      <c r="Z39" s="200">
        <v>4.26</v>
      </c>
      <c r="AA39" s="200">
        <v>1.48</v>
      </c>
      <c r="AB39" s="200">
        <v>0</v>
      </c>
      <c r="AC39" s="200">
        <v>1.38</v>
      </c>
      <c r="AD39" s="200">
        <v>20.77</v>
      </c>
      <c r="AE39" s="200">
        <v>0</v>
      </c>
      <c r="AF39" s="200">
        <v>0</v>
      </c>
      <c r="AG39" s="200">
        <v>76.38</v>
      </c>
      <c r="AH39" s="200">
        <v>0</v>
      </c>
      <c r="AI39" s="200">
        <v>18.39</v>
      </c>
      <c r="AJ39" s="200">
        <v>0</v>
      </c>
      <c r="AK39" s="200">
        <v>-2.95</v>
      </c>
      <c r="AL39" s="200">
        <v>0</v>
      </c>
      <c r="AM39" s="200">
        <v>0</v>
      </c>
      <c r="AN39" s="200">
        <v>0</v>
      </c>
      <c r="AO39" s="200">
        <v>188.7</v>
      </c>
      <c r="AP39" s="200">
        <v>0</v>
      </c>
      <c r="AQ39" s="200">
        <v>0</v>
      </c>
      <c r="AR39" s="200">
        <v>0</v>
      </c>
      <c r="AS39" s="200">
        <v>0</v>
      </c>
      <c r="AT39" s="200">
        <v>0</v>
      </c>
      <c r="AU39" s="200">
        <v>0</v>
      </c>
      <c r="AV39" s="200">
        <v>0</v>
      </c>
      <c r="AW39" s="200">
        <v>0</v>
      </c>
      <c r="AX39" s="200">
        <v>0</v>
      </c>
      <c r="AY39" s="200">
        <v>0</v>
      </c>
    </row>
    <row r="40" spans="1:51">
      <c r="A40" t="s">
        <v>82</v>
      </c>
      <c r="B40" s="200">
        <v>0</v>
      </c>
      <c r="C40" s="200">
        <v>6.69</v>
      </c>
      <c r="D40" s="200">
        <v>12.91</v>
      </c>
      <c r="E40" s="200">
        <v>0</v>
      </c>
      <c r="F40" s="200">
        <v>0</v>
      </c>
      <c r="G40" s="200">
        <v>31.29</v>
      </c>
      <c r="H40" s="200">
        <v>0</v>
      </c>
      <c r="I40" s="200">
        <v>0</v>
      </c>
      <c r="J40" s="200">
        <v>20.22</v>
      </c>
      <c r="K40" s="200">
        <v>18.96</v>
      </c>
      <c r="L40" s="200">
        <v>0.5</v>
      </c>
      <c r="M40" s="200">
        <v>2.38</v>
      </c>
      <c r="N40" s="200">
        <v>1.94</v>
      </c>
      <c r="O40" s="200">
        <v>1.37</v>
      </c>
      <c r="P40" s="200">
        <v>0.93</v>
      </c>
      <c r="Q40" s="200">
        <v>0.18</v>
      </c>
      <c r="R40" s="200">
        <v>0.7</v>
      </c>
      <c r="S40" s="200">
        <v>0.43</v>
      </c>
      <c r="T40" s="200">
        <v>0</v>
      </c>
      <c r="U40" s="200">
        <v>2.3199999999999998</v>
      </c>
      <c r="V40" s="200">
        <v>0.34</v>
      </c>
      <c r="W40" s="200">
        <v>0.76</v>
      </c>
      <c r="X40" s="200">
        <v>2.42</v>
      </c>
      <c r="Y40" s="200">
        <v>0</v>
      </c>
      <c r="Z40" s="200">
        <v>4.26</v>
      </c>
      <c r="AA40" s="200">
        <v>1.48</v>
      </c>
      <c r="AB40" s="200">
        <v>0</v>
      </c>
      <c r="AC40" s="200">
        <v>1.38</v>
      </c>
      <c r="AD40" s="200">
        <v>20.77</v>
      </c>
      <c r="AE40" s="200">
        <v>0</v>
      </c>
      <c r="AF40" s="200">
        <v>0</v>
      </c>
      <c r="AG40" s="200">
        <v>76.38</v>
      </c>
      <c r="AH40" s="200">
        <v>0</v>
      </c>
      <c r="AI40" s="200">
        <v>18.39</v>
      </c>
      <c r="AJ40" s="200">
        <v>0</v>
      </c>
      <c r="AK40" s="200">
        <v>-2.95</v>
      </c>
      <c r="AL40" s="200">
        <v>0</v>
      </c>
      <c r="AM40" s="200">
        <v>0</v>
      </c>
      <c r="AN40" s="200">
        <v>0</v>
      </c>
      <c r="AO40" s="200">
        <v>188.7</v>
      </c>
      <c r="AP40" s="200">
        <v>0</v>
      </c>
      <c r="AQ40" s="200">
        <v>0</v>
      </c>
      <c r="AR40" s="200">
        <v>0</v>
      </c>
      <c r="AS40" s="200">
        <v>0</v>
      </c>
      <c r="AT40" s="200">
        <v>0</v>
      </c>
      <c r="AU40" s="200">
        <v>0</v>
      </c>
      <c r="AV40" s="200">
        <v>0</v>
      </c>
      <c r="AW40" s="200">
        <v>0</v>
      </c>
      <c r="AX40" s="200">
        <v>0</v>
      </c>
      <c r="AY40" s="200">
        <v>0</v>
      </c>
    </row>
    <row r="41" spans="1:51">
      <c r="A41" t="s">
        <v>83</v>
      </c>
      <c r="B41" s="200">
        <v>0</v>
      </c>
      <c r="C41" s="200">
        <v>6.69</v>
      </c>
      <c r="D41" s="200">
        <v>12.91</v>
      </c>
      <c r="E41" s="200">
        <v>0</v>
      </c>
      <c r="F41" s="200">
        <v>0</v>
      </c>
      <c r="G41" s="200">
        <v>31.29</v>
      </c>
      <c r="H41" s="200">
        <v>0</v>
      </c>
      <c r="I41" s="200">
        <v>0</v>
      </c>
      <c r="J41" s="200">
        <v>20.22</v>
      </c>
      <c r="K41" s="200">
        <v>18.96</v>
      </c>
      <c r="L41" s="200">
        <v>0.5</v>
      </c>
      <c r="M41" s="200">
        <v>2.38</v>
      </c>
      <c r="N41" s="200">
        <v>1.94</v>
      </c>
      <c r="O41" s="200">
        <v>1.37</v>
      </c>
      <c r="P41" s="200">
        <v>0.93</v>
      </c>
      <c r="Q41" s="200">
        <v>0.18</v>
      </c>
      <c r="R41" s="200">
        <v>0.7</v>
      </c>
      <c r="S41" s="200">
        <v>0.43</v>
      </c>
      <c r="T41" s="200">
        <v>0</v>
      </c>
      <c r="U41" s="200">
        <v>2.3199999999999998</v>
      </c>
      <c r="V41" s="200">
        <v>0.34</v>
      </c>
      <c r="W41" s="200">
        <v>0.76</v>
      </c>
      <c r="X41" s="200">
        <v>2.42</v>
      </c>
      <c r="Y41" s="200">
        <v>0</v>
      </c>
      <c r="Z41" s="200">
        <v>4.26</v>
      </c>
      <c r="AA41" s="200">
        <v>1.48</v>
      </c>
      <c r="AB41" s="200">
        <v>0</v>
      </c>
      <c r="AC41" s="200">
        <v>1.38</v>
      </c>
      <c r="AD41" s="200">
        <v>20.77</v>
      </c>
      <c r="AE41" s="200">
        <v>0</v>
      </c>
      <c r="AF41" s="200">
        <v>0</v>
      </c>
      <c r="AG41" s="200">
        <v>76.38</v>
      </c>
      <c r="AH41" s="200">
        <v>0</v>
      </c>
      <c r="AI41" s="200">
        <v>18.39</v>
      </c>
      <c r="AJ41" s="200">
        <v>0</v>
      </c>
      <c r="AK41" s="200">
        <v>-2.95</v>
      </c>
      <c r="AL41" s="200">
        <v>0</v>
      </c>
      <c r="AM41" s="200">
        <v>0</v>
      </c>
      <c r="AN41" s="200">
        <v>0</v>
      </c>
      <c r="AO41" s="200">
        <v>206.3</v>
      </c>
      <c r="AP41" s="200">
        <v>0</v>
      </c>
      <c r="AQ41" s="200">
        <v>0</v>
      </c>
      <c r="AR41" s="200">
        <v>0</v>
      </c>
      <c r="AS41" s="200">
        <v>0</v>
      </c>
      <c r="AT41" s="200">
        <v>0</v>
      </c>
      <c r="AU41" s="200">
        <v>0</v>
      </c>
      <c r="AV41" s="200">
        <v>0</v>
      </c>
      <c r="AW41" s="200">
        <v>0</v>
      </c>
      <c r="AX41" s="200">
        <v>0</v>
      </c>
      <c r="AY41" s="200">
        <v>0</v>
      </c>
    </row>
    <row r="42" spans="1:51">
      <c r="A42" t="s">
        <v>84</v>
      </c>
      <c r="B42" s="200">
        <v>0</v>
      </c>
      <c r="C42" s="200">
        <v>6.69</v>
      </c>
      <c r="D42" s="200">
        <v>12.91</v>
      </c>
      <c r="E42" s="200">
        <v>0</v>
      </c>
      <c r="F42" s="200">
        <v>0</v>
      </c>
      <c r="G42" s="200">
        <v>31.29</v>
      </c>
      <c r="H42" s="200">
        <v>0</v>
      </c>
      <c r="I42" s="200">
        <v>0</v>
      </c>
      <c r="J42" s="200">
        <v>20.22</v>
      </c>
      <c r="K42" s="200">
        <v>18.96</v>
      </c>
      <c r="L42" s="200">
        <v>0.5</v>
      </c>
      <c r="M42" s="200">
        <v>2.38</v>
      </c>
      <c r="N42" s="200">
        <v>1.94</v>
      </c>
      <c r="O42" s="200">
        <v>1.37</v>
      </c>
      <c r="P42" s="200">
        <v>0.93</v>
      </c>
      <c r="Q42" s="200">
        <v>0.18</v>
      </c>
      <c r="R42" s="200">
        <v>0.7</v>
      </c>
      <c r="S42" s="200">
        <v>0.43</v>
      </c>
      <c r="T42" s="200">
        <v>0</v>
      </c>
      <c r="U42" s="200">
        <v>2.3199999999999998</v>
      </c>
      <c r="V42" s="200">
        <v>0.34</v>
      </c>
      <c r="W42" s="200">
        <v>0.76</v>
      </c>
      <c r="X42" s="200">
        <v>2.42</v>
      </c>
      <c r="Y42" s="200">
        <v>0</v>
      </c>
      <c r="Z42" s="200">
        <v>4.26</v>
      </c>
      <c r="AA42" s="200">
        <v>1.48</v>
      </c>
      <c r="AB42" s="200">
        <v>0</v>
      </c>
      <c r="AC42" s="200">
        <v>1.38</v>
      </c>
      <c r="AD42" s="200">
        <v>20.77</v>
      </c>
      <c r="AE42" s="200">
        <v>0</v>
      </c>
      <c r="AF42" s="200">
        <v>0</v>
      </c>
      <c r="AG42" s="200">
        <v>76.38</v>
      </c>
      <c r="AH42" s="200">
        <v>0</v>
      </c>
      <c r="AI42" s="200">
        <v>18.39</v>
      </c>
      <c r="AJ42" s="200">
        <v>0</v>
      </c>
      <c r="AK42" s="200">
        <v>-2.95</v>
      </c>
      <c r="AL42" s="200">
        <v>0</v>
      </c>
      <c r="AM42" s="200">
        <v>0</v>
      </c>
      <c r="AN42" s="200">
        <v>0</v>
      </c>
      <c r="AO42" s="200">
        <v>206.3</v>
      </c>
      <c r="AP42" s="200">
        <v>0</v>
      </c>
      <c r="AQ42" s="200">
        <v>0</v>
      </c>
      <c r="AR42" s="200">
        <v>0</v>
      </c>
      <c r="AS42" s="200">
        <v>0</v>
      </c>
      <c r="AT42" s="200">
        <v>0</v>
      </c>
      <c r="AU42" s="200">
        <v>0</v>
      </c>
      <c r="AV42" s="200">
        <v>0</v>
      </c>
      <c r="AW42" s="200">
        <v>0</v>
      </c>
      <c r="AX42" s="200">
        <v>0</v>
      </c>
      <c r="AY42" s="200">
        <v>0</v>
      </c>
    </row>
    <row r="43" spans="1:51">
      <c r="A43" t="s">
        <v>85</v>
      </c>
      <c r="B43" s="200">
        <v>0</v>
      </c>
      <c r="C43" s="200">
        <v>6.69</v>
      </c>
      <c r="D43" s="200">
        <v>12.91</v>
      </c>
      <c r="E43" s="200">
        <v>0</v>
      </c>
      <c r="F43" s="200">
        <v>0</v>
      </c>
      <c r="G43" s="200">
        <v>31.29</v>
      </c>
      <c r="H43" s="200">
        <v>0</v>
      </c>
      <c r="I43" s="200">
        <v>0</v>
      </c>
      <c r="J43" s="200">
        <v>20.22</v>
      </c>
      <c r="K43" s="200">
        <v>18.96</v>
      </c>
      <c r="L43" s="200">
        <v>0.5</v>
      </c>
      <c r="M43" s="200">
        <v>2.38</v>
      </c>
      <c r="N43" s="200">
        <v>1.94</v>
      </c>
      <c r="O43" s="200">
        <v>1.37</v>
      </c>
      <c r="P43" s="200">
        <v>0.93</v>
      </c>
      <c r="Q43" s="200">
        <v>0.18</v>
      </c>
      <c r="R43" s="200">
        <v>0.7</v>
      </c>
      <c r="S43" s="200">
        <v>0.43</v>
      </c>
      <c r="T43" s="200">
        <v>0</v>
      </c>
      <c r="U43" s="200">
        <v>2.3199999999999998</v>
      </c>
      <c r="V43" s="200">
        <v>0.34</v>
      </c>
      <c r="W43" s="200">
        <v>0.76</v>
      </c>
      <c r="X43" s="200">
        <v>2.42</v>
      </c>
      <c r="Y43" s="200">
        <v>0</v>
      </c>
      <c r="Z43" s="200">
        <v>4.26</v>
      </c>
      <c r="AA43" s="200">
        <v>1.48</v>
      </c>
      <c r="AB43" s="200">
        <v>0</v>
      </c>
      <c r="AC43" s="200">
        <v>1.38</v>
      </c>
      <c r="AD43" s="200">
        <v>20.77</v>
      </c>
      <c r="AE43" s="200">
        <v>0</v>
      </c>
      <c r="AF43" s="200">
        <v>0</v>
      </c>
      <c r="AG43" s="200">
        <v>76.38</v>
      </c>
      <c r="AH43" s="200">
        <v>0</v>
      </c>
      <c r="AI43" s="200">
        <v>18.39</v>
      </c>
      <c r="AJ43" s="200">
        <v>0</v>
      </c>
      <c r="AK43" s="200">
        <v>-2.95</v>
      </c>
      <c r="AL43" s="200">
        <v>0</v>
      </c>
      <c r="AM43" s="200">
        <v>0</v>
      </c>
      <c r="AN43" s="200">
        <v>0</v>
      </c>
      <c r="AO43" s="200">
        <v>188.7</v>
      </c>
      <c r="AP43" s="200">
        <v>0</v>
      </c>
      <c r="AQ43" s="200">
        <v>0</v>
      </c>
      <c r="AR43" s="200">
        <v>0</v>
      </c>
      <c r="AS43" s="200">
        <v>0</v>
      </c>
      <c r="AT43" s="200">
        <v>0</v>
      </c>
      <c r="AU43" s="200">
        <v>0</v>
      </c>
      <c r="AV43" s="200">
        <v>0</v>
      </c>
      <c r="AW43" s="200">
        <v>0</v>
      </c>
      <c r="AX43" s="200">
        <v>0</v>
      </c>
      <c r="AY43" s="200">
        <v>0</v>
      </c>
    </row>
    <row r="44" spans="1:51">
      <c r="A44" t="s">
        <v>86</v>
      </c>
      <c r="B44" s="200">
        <v>0</v>
      </c>
      <c r="C44" s="200">
        <v>6.69</v>
      </c>
      <c r="D44" s="200">
        <v>12.91</v>
      </c>
      <c r="E44" s="200">
        <v>0</v>
      </c>
      <c r="F44" s="200">
        <v>0</v>
      </c>
      <c r="G44" s="200">
        <v>31.29</v>
      </c>
      <c r="H44" s="200">
        <v>0</v>
      </c>
      <c r="I44" s="200">
        <v>0</v>
      </c>
      <c r="J44" s="200">
        <v>20.22</v>
      </c>
      <c r="K44" s="200">
        <v>18.96</v>
      </c>
      <c r="L44" s="200">
        <v>0.5</v>
      </c>
      <c r="M44" s="200">
        <v>2.38</v>
      </c>
      <c r="N44" s="200">
        <v>1.94</v>
      </c>
      <c r="O44" s="200">
        <v>1.37</v>
      </c>
      <c r="P44" s="200">
        <v>0.93</v>
      </c>
      <c r="Q44" s="200">
        <v>0.18</v>
      </c>
      <c r="R44" s="200">
        <v>0.7</v>
      </c>
      <c r="S44" s="200">
        <v>0.43</v>
      </c>
      <c r="T44" s="200">
        <v>0</v>
      </c>
      <c r="U44" s="200">
        <v>2.3199999999999998</v>
      </c>
      <c r="V44" s="200">
        <v>0.34</v>
      </c>
      <c r="W44" s="200">
        <v>0.76</v>
      </c>
      <c r="X44" s="200">
        <v>2.42</v>
      </c>
      <c r="Y44" s="200">
        <v>0</v>
      </c>
      <c r="Z44" s="200">
        <v>4.26</v>
      </c>
      <c r="AA44" s="200">
        <v>1.48</v>
      </c>
      <c r="AB44" s="200">
        <v>0</v>
      </c>
      <c r="AC44" s="200">
        <v>1.38</v>
      </c>
      <c r="AD44" s="200">
        <v>20.77</v>
      </c>
      <c r="AE44" s="200">
        <v>0</v>
      </c>
      <c r="AF44" s="200">
        <v>0</v>
      </c>
      <c r="AG44" s="200">
        <v>76.38</v>
      </c>
      <c r="AH44" s="200">
        <v>0</v>
      </c>
      <c r="AI44" s="200">
        <v>18.39</v>
      </c>
      <c r="AJ44" s="200">
        <v>0</v>
      </c>
      <c r="AK44" s="200">
        <v>-2.95</v>
      </c>
      <c r="AL44" s="200">
        <v>0</v>
      </c>
      <c r="AM44" s="200">
        <v>0</v>
      </c>
      <c r="AN44" s="200">
        <v>0</v>
      </c>
      <c r="AO44" s="200">
        <v>188.7</v>
      </c>
      <c r="AP44" s="200">
        <v>0</v>
      </c>
      <c r="AQ44" s="200">
        <v>0</v>
      </c>
      <c r="AR44" s="200">
        <v>0</v>
      </c>
      <c r="AS44" s="200">
        <v>0</v>
      </c>
      <c r="AT44" s="200">
        <v>0</v>
      </c>
      <c r="AU44" s="200">
        <v>0</v>
      </c>
      <c r="AV44" s="200">
        <v>0</v>
      </c>
      <c r="AW44" s="200">
        <v>0</v>
      </c>
      <c r="AX44" s="200">
        <v>0</v>
      </c>
      <c r="AY44" s="200">
        <v>0</v>
      </c>
    </row>
    <row r="45" spans="1:51">
      <c r="A45" t="s">
        <v>87</v>
      </c>
      <c r="B45" s="200">
        <v>0</v>
      </c>
      <c r="C45" s="200">
        <v>6.69</v>
      </c>
      <c r="D45" s="200">
        <v>12.91</v>
      </c>
      <c r="E45" s="200">
        <v>0</v>
      </c>
      <c r="F45" s="200">
        <v>0</v>
      </c>
      <c r="G45" s="200">
        <v>31.29</v>
      </c>
      <c r="H45" s="200">
        <v>0</v>
      </c>
      <c r="I45" s="200">
        <v>0</v>
      </c>
      <c r="J45" s="200">
        <v>20.22</v>
      </c>
      <c r="K45" s="200">
        <v>18.96</v>
      </c>
      <c r="L45" s="200">
        <v>0.5</v>
      </c>
      <c r="M45" s="200">
        <v>2.38</v>
      </c>
      <c r="N45" s="200">
        <v>1.94</v>
      </c>
      <c r="O45" s="200">
        <v>1.37</v>
      </c>
      <c r="P45" s="200">
        <v>0.93</v>
      </c>
      <c r="Q45" s="200">
        <v>0.18</v>
      </c>
      <c r="R45" s="200">
        <v>0.7</v>
      </c>
      <c r="S45" s="200">
        <v>0.43</v>
      </c>
      <c r="T45" s="200">
        <v>0</v>
      </c>
      <c r="U45" s="200">
        <v>2.3199999999999998</v>
      </c>
      <c r="V45" s="200">
        <v>0.34</v>
      </c>
      <c r="W45" s="200">
        <v>0.76</v>
      </c>
      <c r="X45" s="200">
        <v>2.42</v>
      </c>
      <c r="Y45" s="200">
        <v>0</v>
      </c>
      <c r="Z45" s="200">
        <v>4.26</v>
      </c>
      <c r="AA45" s="200">
        <v>1.48</v>
      </c>
      <c r="AB45" s="200">
        <v>0</v>
      </c>
      <c r="AC45" s="200">
        <v>1.38</v>
      </c>
      <c r="AD45" s="200">
        <v>20.77</v>
      </c>
      <c r="AE45" s="200">
        <v>0</v>
      </c>
      <c r="AF45" s="200">
        <v>0</v>
      </c>
      <c r="AG45" s="200">
        <v>76.38</v>
      </c>
      <c r="AH45" s="200">
        <v>0</v>
      </c>
      <c r="AI45" s="200">
        <v>18.39</v>
      </c>
      <c r="AJ45" s="200">
        <v>0</v>
      </c>
      <c r="AK45" s="200">
        <v>-22.55</v>
      </c>
      <c r="AL45" s="200">
        <v>0</v>
      </c>
      <c r="AM45" s="200">
        <v>0</v>
      </c>
      <c r="AN45" s="200">
        <v>0</v>
      </c>
      <c r="AO45" s="200">
        <v>206.3</v>
      </c>
      <c r="AP45" s="200">
        <v>0</v>
      </c>
      <c r="AQ45" s="200">
        <v>0</v>
      </c>
      <c r="AR45" s="200">
        <v>0</v>
      </c>
      <c r="AS45" s="200">
        <v>0</v>
      </c>
      <c r="AT45" s="200">
        <v>0</v>
      </c>
      <c r="AU45" s="200">
        <v>0</v>
      </c>
      <c r="AV45" s="200">
        <v>0</v>
      </c>
      <c r="AW45" s="200">
        <v>0</v>
      </c>
      <c r="AX45" s="200">
        <v>0</v>
      </c>
      <c r="AY45" s="200">
        <v>0</v>
      </c>
    </row>
    <row r="46" spans="1:51">
      <c r="A46" t="s">
        <v>88</v>
      </c>
      <c r="B46" s="200">
        <v>0</v>
      </c>
      <c r="C46" s="200">
        <v>6.69</v>
      </c>
      <c r="D46" s="200">
        <v>12.91</v>
      </c>
      <c r="E46" s="200">
        <v>0</v>
      </c>
      <c r="F46" s="200">
        <v>0</v>
      </c>
      <c r="G46" s="200">
        <v>31.29</v>
      </c>
      <c r="H46" s="200">
        <v>0</v>
      </c>
      <c r="I46" s="200">
        <v>0</v>
      </c>
      <c r="J46" s="200">
        <v>20.22</v>
      </c>
      <c r="K46" s="200">
        <v>18.96</v>
      </c>
      <c r="L46" s="200">
        <v>0.5</v>
      </c>
      <c r="M46" s="200">
        <v>2.38</v>
      </c>
      <c r="N46" s="200">
        <v>1.94</v>
      </c>
      <c r="O46" s="200">
        <v>1.37</v>
      </c>
      <c r="P46" s="200">
        <v>0.93</v>
      </c>
      <c r="Q46" s="200">
        <v>0.18</v>
      </c>
      <c r="R46" s="200">
        <v>0.7</v>
      </c>
      <c r="S46" s="200">
        <v>0.43</v>
      </c>
      <c r="T46" s="200">
        <v>0</v>
      </c>
      <c r="U46" s="200">
        <v>2.3199999999999998</v>
      </c>
      <c r="V46" s="200">
        <v>0.34</v>
      </c>
      <c r="W46" s="200">
        <v>0.76</v>
      </c>
      <c r="X46" s="200">
        <v>2.42</v>
      </c>
      <c r="Y46" s="200">
        <v>0</v>
      </c>
      <c r="Z46" s="200">
        <v>4.26</v>
      </c>
      <c r="AA46" s="200">
        <v>1.48</v>
      </c>
      <c r="AB46" s="200">
        <v>0</v>
      </c>
      <c r="AC46" s="200">
        <v>1.38</v>
      </c>
      <c r="AD46" s="200">
        <v>20.77</v>
      </c>
      <c r="AE46" s="200">
        <v>0</v>
      </c>
      <c r="AF46" s="200">
        <v>0</v>
      </c>
      <c r="AG46" s="200">
        <v>76.38</v>
      </c>
      <c r="AH46" s="200">
        <v>0</v>
      </c>
      <c r="AI46" s="200">
        <v>18.39</v>
      </c>
      <c r="AJ46" s="200">
        <v>0</v>
      </c>
      <c r="AK46" s="200">
        <v>-22.55</v>
      </c>
      <c r="AL46" s="200">
        <v>0</v>
      </c>
      <c r="AM46" s="200">
        <v>0</v>
      </c>
      <c r="AN46" s="200">
        <v>0</v>
      </c>
      <c r="AO46" s="200">
        <v>206.3</v>
      </c>
      <c r="AP46" s="200">
        <v>0</v>
      </c>
      <c r="AQ46" s="200">
        <v>0</v>
      </c>
      <c r="AR46" s="200">
        <v>0</v>
      </c>
      <c r="AS46" s="200">
        <v>0</v>
      </c>
      <c r="AT46" s="200">
        <v>0</v>
      </c>
      <c r="AU46" s="200">
        <v>0</v>
      </c>
      <c r="AV46" s="200">
        <v>0</v>
      </c>
      <c r="AW46" s="200">
        <v>0</v>
      </c>
      <c r="AX46" s="200">
        <v>0</v>
      </c>
      <c r="AY46" s="200">
        <v>0</v>
      </c>
    </row>
    <row r="47" spans="1:51">
      <c r="A47" t="s">
        <v>89</v>
      </c>
      <c r="B47" s="200">
        <v>0</v>
      </c>
      <c r="C47" s="200">
        <v>6.69</v>
      </c>
      <c r="D47" s="200">
        <v>12.91</v>
      </c>
      <c r="E47" s="200">
        <v>0</v>
      </c>
      <c r="F47" s="200">
        <v>0</v>
      </c>
      <c r="G47" s="200">
        <v>31.29</v>
      </c>
      <c r="H47" s="200">
        <v>0</v>
      </c>
      <c r="I47" s="200">
        <v>0</v>
      </c>
      <c r="J47" s="200">
        <v>20.22</v>
      </c>
      <c r="K47" s="200">
        <v>18.96</v>
      </c>
      <c r="L47" s="200">
        <v>0.5</v>
      </c>
      <c r="M47" s="200">
        <v>2.38</v>
      </c>
      <c r="N47" s="200">
        <v>1.94</v>
      </c>
      <c r="O47" s="200">
        <v>1.37</v>
      </c>
      <c r="P47" s="200">
        <v>0.93</v>
      </c>
      <c r="Q47" s="200">
        <v>0.18</v>
      </c>
      <c r="R47" s="200">
        <v>0.7</v>
      </c>
      <c r="S47" s="200">
        <v>0.43</v>
      </c>
      <c r="T47" s="200">
        <v>0</v>
      </c>
      <c r="U47" s="200">
        <v>2.3199999999999998</v>
      </c>
      <c r="V47" s="200">
        <v>0.34</v>
      </c>
      <c r="W47" s="200">
        <v>0.76</v>
      </c>
      <c r="X47" s="200">
        <v>2.42</v>
      </c>
      <c r="Y47" s="200">
        <v>0</v>
      </c>
      <c r="Z47" s="200">
        <v>4.26</v>
      </c>
      <c r="AA47" s="200">
        <v>1.48</v>
      </c>
      <c r="AB47" s="200">
        <v>0</v>
      </c>
      <c r="AC47" s="200">
        <v>1.38</v>
      </c>
      <c r="AD47" s="200">
        <v>20.77</v>
      </c>
      <c r="AE47" s="200">
        <v>0</v>
      </c>
      <c r="AF47" s="200">
        <v>0</v>
      </c>
      <c r="AG47" s="200">
        <v>76.38</v>
      </c>
      <c r="AH47" s="200">
        <v>0</v>
      </c>
      <c r="AI47" s="200">
        <v>18.39</v>
      </c>
      <c r="AJ47" s="200">
        <v>0</v>
      </c>
      <c r="AK47" s="200">
        <v>-12.95</v>
      </c>
      <c r="AL47" s="200">
        <v>0</v>
      </c>
      <c r="AM47" s="200">
        <v>0</v>
      </c>
      <c r="AN47" s="200">
        <v>0</v>
      </c>
      <c r="AO47" s="200">
        <v>206.3</v>
      </c>
      <c r="AP47" s="200">
        <v>0</v>
      </c>
      <c r="AQ47" s="200">
        <v>0</v>
      </c>
      <c r="AR47" s="200">
        <v>0</v>
      </c>
      <c r="AS47" s="200">
        <v>0</v>
      </c>
      <c r="AT47" s="200">
        <v>0</v>
      </c>
      <c r="AU47" s="200">
        <v>0</v>
      </c>
      <c r="AV47" s="200">
        <v>0</v>
      </c>
      <c r="AW47" s="200">
        <v>0</v>
      </c>
      <c r="AX47" s="200">
        <v>0</v>
      </c>
      <c r="AY47" s="200">
        <v>0</v>
      </c>
    </row>
    <row r="48" spans="1:51">
      <c r="A48" t="s">
        <v>90</v>
      </c>
      <c r="B48" s="200">
        <v>0</v>
      </c>
      <c r="C48" s="200">
        <v>6.69</v>
      </c>
      <c r="D48" s="200">
        <v>12.91</v>
      </c>
      <c r="E48" s="200">
        <v>0</v>
      </c>
      <c r="F48" s="200">
        <v>0</v>
      </c>
      <c r="G48" s="200">
        <v>31.29</v>
      </c>
      <c r="H48" s="200">
        <v>0</v>
      </c>
      <c r="I48" s="200">
        <v>0</v>
      </c>
      <c r="J48" s="200">
        <v>20.22</v>
      </c>
      <c r="K48" s="200">
        <v>0</v>
      </c>
      <c r="L48" s="200">
        <v>0.5</v>
      </c>
      <c r="M48" s="200">
        <v>2.38</v>
      </c>
      <c r="N48" s="200">
        <v>1.94</v>
      </c>
      <c r="O48" s="200">
        <v>1.37</v>
      </c>
      <c r="P48" s="200">
        <v>0.93</v>
      </c>
      <c r="Q48" s="200">
        <v>0.18</v>
      </c>
      <c r="R48" s="200">
        <v>0.7</v>
      </c>
      <c r="S48" s="200">
        <v>0.43</v>
      </c>
      <c r="T48" s="200">
        <v>0</v>
      </c>
      <c r="U48" s="200">
        <v>2.3199999999999998</v>
      </c>
      <c r="V48" s="200">
        <v>0.34</v>
      </c>
      <c r="W48" s="200">
        <v>0.76</v>
      </c>
      <c r="X48" s="200">
        <v>2.42</v>
      </c>
      <c r="Y48" s="200">
        <v>0</v>
      </c>
      <c r="Z48" s="200">
        <v>4.26</v>
      </c>
      <c r="AA48" s="200">
        <v>1.48</v>
      </c>
      <c r="AB48" s="200">
        <v>0</v>
      </c>
      <c r="AC48" s="200">
        <v>1.38</v>
      </c>
      <c r="AD48" s="200">
        <v>20.77</v>
      </c>
      <c r="AE48" s="200">
        <v>0</v>
      </c>
      <c r="AF48" s="200">
        <v>0</v>
      </c>
      <c r="AG48" s="200">
        <v>76.38</v>
      </c>
      <c r="AH48" s="200">
        <v>0</v>
      </c>
      <c r="AI48" s="200">
        <v>18.39</v>
      </c>
      <c r="AJ48" s="200">
        <v>0</v>
      </c>
      <c r="AK48" s="200">
        <v>-12.95</v>
      </c>
      <c r="AL48" s="200">
        <v>0</v>
      </c>
      <c r="AM48" s="200">
        <v>0</v>
      </c>
      <c r="AN48" s="200">
        <v>0</v>
      </c>
      <c r="AO48" s="200">
        <v>206.3</v>
      </c>
      <c r="AP48" s="200">
        <v>0</v>
      </c>
      <c r="AQ48" s="200">
        <v>0</v>
      </c>
      <c r="AR48" s="200">
        <v>0</v>
      </c>
      <c r="AS48" s="200">
        <v>0</v>
      </c>
      <c r="AT48" s="200">
        <v>0</v>
      </c>
      <c r="AU48" s="200">
        <v>0</v>
      </c>
      <c r="AV48" s="200">
        <v>0</v>
      </c>
      <c r="AW48" s="200">
        <v>0</v>
      </c>
      <c r="AX48" s="200">
        <v>0</v>
      </c>
      <c r="AY48" s="200">
        <v>0</v>
      </c>
    </row>
    <row r="49" spans="1:51">
      <c r="A49" t="s">
        <v>91</v>
      </c>
      <c r="B49" s="200">
        <v>0</v>
      </c>
      <c r="C49" s="200">
        <v>6.69</v>
      </c>
      <c r="D49" s="200">
        <v>12.91</v>
      </c>
      <c r="E49" s="200">
        <v>0</v>
      </c>
      <c r="F49" s="200">
        <v>0</v>
      </c>
      <c r="G49" s="200">
        <v>31.29</v>
      </c>
      <c r="H49" s="200">
        <v>0</v>
      </c>
      <c r="I49" s="200">
        <v>0</v>
      </c>
      <c r="J49" s="200">
        <v>20.22</v>
      </c>
      <c r="K49" s="200">
        <v>18.96</v>
      </c>
      <c r="L49" s="200">
        <v>0.5</v>
      </c>
      <c r="M49" s="200">
        <v>2.38</v>
      </c>
      <c r="N49" s="200">
        <v>1.94</v>
      </c>
      <c r="O49" s="200">
        <v>1.37</v>
      </c>
      <c r="P49" s="200">
        <v>0.93</v>
      </c>
      <c r="Q49" s="200">
        <v>0.18</v>
      </c>
      <c r="R49" s="200">
        <v>0.7</v>
      </c>
      <c r="S49" s="200">
        <v>0.43</v>
      </c>
      <c r="T49" s="200">
        <v>0</v>
      </c>
      <c r="U49" s="200">
        <v>2.3199999999999998</v>
      </c>
      <c r="V49" s="200">
        <v>0.34</v>
      </c>
      <c r="W49" s="200">
        <v>0.76</v>
      </c>
      <c r="X49" s="200">
        <v>2.42</v>
      </c>
      <c r="Y49" s="200">
        <v>0</v>
      </c>
      <c r="Z49" s="200">
        <v>4.26</v>
      </c>
      <c r="AA49" s="200">
        <v>1.48</v>
      </c>
      <c r="AB49" s="200">
        <v>0</v>
      </c>
      <c r="AC49" s="200">
        <v>1.38</v>
      </c>
      <c r="AD49" s="200">
        <v>20.77</v>
      </c>
      <c r="AE49" s="200">
        <v>0</v>
      </c>
      <c r="AF49" s="200">
        <v>0</v>
      </c>
      <c r="AG49" s="200">
        <v>76.38</v>
      </c>
      <c r="AH49" s="200">
        <v>0</v>
      </c>
      <c r="AI49" s="200">
        <v>18.39</v>
      </c>
      <c r="AJ49" s="200">
        <v>0</v>
      </c>
      <c r="AK49" s="200">
        <v>-12.95</v>
      </c>
      <c r="AL49" s="200">
        <v>0</v>
      </c>
      <c r="AM49" s="200">
        <v>0</v>
      </c>
      <c r="AN49" s="200">
        <v>0</v>
      </c>
      <c r="AO49" s="200">
        <v>206.3</v>
      </c>
      <c r="AP49" s="200">
        <v>0</v>
      </c>
      <c r="AQ49" s="200">
        <v>0</v>
      </c>
      <c r="AR49" s="200">
        <v>0</v>
      </c>
      <c r="AS49" s="200">
        <v>0</v>
      </c>
      <c r="AT49" s="200">
        <v>0</v>
      </c>
      <c r="AU49" s="200">
        <v>0</v>
      </c>
      <c r="AV49" s="200">
        <v>0</v>
      </c>
      <c r="AW49" s="200">
        <v>0</v>
      </c>
      <c r="AX49" s="200">
        <v>0</v>
      </c>
      <c r="AY49" s="200">
        <v>0</v>
      </c>
    </row>
    <row r="50" spans="1:51">
      <c r="A50" t="s">
        <v>92</v>
      </c>
      <c r="B50" s="200">
        <v>0</v>
      </c>
      <c r="C50" s="200">
        <v>6.69</v>
      </c>
      <c r="D50" s="200">
        <v>12.91</v>
      </c>
      <c r="E50" s="200">
        <v>0</v>
      </c>
      <c r="F50" s="200">
        <v>0</v>
      </c>
      <c r="G50" s="200">
        <v>31.29</v>
      </c>
      <c r="H50" s="200">
        <v>0</v>
      </c>
      <c r="I50" s="200">
        <v>0</v>
      </c>
      <c r="J50" s="200">
        <v>20.22</v>
      </c>
      <c r="K50" s="200">
        <v>18.96</v>
      </c>
      <c r="L50" s="200">
        <v>0.5</v>
      </c>
      <c r="M50" s="200">
        <v>2.38</v>
      </c>
      <c r="N50" s="200">
        <v>1.94</v>
      </c>
      <c r="O50" s="200">
        <v>1.37</v>
      </c>
      <c r="P50" s="200">
        <v>0.93</v>
      </c>
      <c r="Q50" s="200">
        <v>0.18</v>
      </c>
      <c r="R50" s="200">
        <v>0</v>
      </c>
      <c r="S50" s="200">
        <v>0</v>
      </c>
      <c r="T50" s="200">
        <v>0</v>
      </c>
      <c r="U50" s="200">
        <v>2.3199999999999998</v>
      </c>
      <c r="V50" s="200">
        <v>0.34</v>
      </c>
      <c r="W50" s="200">
        <v>0.76</v>
      </c>
      <c r="X50" s="200">
        <v>2.42</v>
      </c>
      <c r="Y50" s="200">
        <v>0</v>
      </c>
      <c r="Z50" s="200">
        <v>4.26</v>
      </c>
      <c r="AA50" s="200">
        <v>1.48</v>
      </c>
      <c r="AB50" s="200">
        <v>0</v>
      </c>
      <c r="AC50" s="200">
        <v>1.38</v>
      </c>
      <c r="AD50" s="200">
        <v>20.77</v>
      </c>
      <c r="AE50" s="200">
        <v>0</v>
      </c>
      <c r="AF50" s="200">
        <v>0</v>
      </c>
      <c r="AG50" s="200">
        <v>76.38</v>
      </c>
      <c r="AH50" s="200">
        <v>0</v>
      </c>
      <c r="AI50" s="200">
        <v>18.39</v>
      </c>
      <c r="AJ50" s="200">
        <v>0</v>
      </c>
      <c r="AK50" s="200">
        <v>-12.95</v>
      </c>
      <c r="AL50" s="200">
        <v>0</v>
      </c>
      <c r="AM50" s="200">
        <v>0</v>
      </c>
      <c r="AN50" s="200">
        <v>0</v>
      </c>
      <c r="AO50" s="200">
        <v>206.3</v>
      </c>
      <c r="AP50" s="200">
        <v>0</v>
      </c>
      <c r="AQ50" s="200">
        <v>0</v>
      </c>
      <c r="AR50" s="200">
        <v>0</v>
      </c>
      <c r="AS50" s="200">
        <v>0</v>
      </c>
      <c r="AT50" s="200">
        <v>0</v>
      </c>
      <c r="AU50" s="200">
        <v>0</v>
      </c>
      <c r="AV50" s="200">
        <v>0</v>
      </c>
      <c r="AW50" s="200">
        <v>0</v>
      </c>
      <c r="AX50" s="200">
        <v>0</v>
      </c>
      <c r="AY50" s="200">
        <v>0</v>
      </c>
    </row>
    <row r="51" spans="1:51">
      <c r="A51" t="s">
        <v>93</v>
      </c>
      <c r="B51" s="200">
        <v>0</v>
      </c>
      <c r="C51" s="200">
        <v>6.69</v>
      </c>
      <c r="D51" s="200">
        <v>12.91</v>
      </c>
      <c r="E51" s="200">
        <v>0</v>
      </c>
      <c r="F51" s="200">
        <v>0</v>
      </c>
      <c r="G51" s="200">
        <v>31.29</v>
      </c>
      <c r="H51" s="200">
        <v>0</v>
      </c>
      <c r="I51" s="200">
        <v>0</v>
      </c>
      <c r="J51" s="200">
        <v>20.22</v>
      </c>
      <c r="K51" s="200">
        <v>18.96</v>
      </c>
      <c r="L51" s="200">
        <v>0.5</v>
      </c>
      <c r="M51" s="200">
        <v>2.38</v>
      </c>
      <c r="N51" s="200">
        <v>1.94</v>
      </c>
      <c r="O51" s="200">
        <v>1.37</v>
      </c>
      <c r="P51" s="200">
        <v>0.93</v>
      </c>
      <c r="Q51" s="200">
        <v>0.18</v>
      </c>
      <c r="R51" s="200">
        <v>0</v>
      </c>
      <c r="S51" s="200">
        <v>0</v>
      </c>
      <c r="T51" s="200">
        <v>0</v>
      </c>
      <c r="U51" s="200">
        <v>2.3199999999999998</v>
      </c>
      <c r="V51" s="200">
        <v>0.34</v>
      </c>
      <c r="W51" s="200">
        <v>0.76</v>
      </c>
      <c r="X51" s="200">
        <v>2.42</v>
      </c>
      <c r="Y51" s="200">
        <v>0</v>
      </c>
      <c r="Z51" s="200">
        <v>4.57</v>
      </c>
      <c r="AA51" s="200">
        <v>1.48</v>
      </c>
      <c r="AB51" s="200">
        <v>0</v>
      </c>
      <c r="AC51" s="200">
        <v>2.04</v>
      </c>
      <c r="AD51" s="200">
        <v>20.77</v>
      </c>
      <c r="AE51" s="200">
        <v>0</v>
      </c>
      <c r="AF51" s="200">
        <v>0</v>
      </c>
      <c r="AG51" s="200">
        <v>76.38</v>
      </c>
      <c r="AH51" s="200">
        <v>0</v>
      </c>
      <c r="AI51" s="200">
        <v>18.39</v>
      </c>
      <c r="AJ51" s="200">
        <v>0</v>
      </c>
      <c r="AK51" s="200">
        <v>-12.95</v>
      </c>
      <c r="AL51" s="200">
        <v>0</v>
      </c>
      <c r="AM51" s="200">
        <v>0</v>
      </c>
      <c r="AN51" s="200">
        <v>0</v>
      </c>
      <c r="AO51" s="200">
        <v>229.65</v>
      </c>
      <c r="AP51" s="200">
        <v>0</v>
      </c>
      <c r="AQ51" s="200">
        <v>0</v>
      </c>
      <c r="AR51" s="200">
        <v>0</v>
      </c>
      <c r="AS51" s="200">
        <v>0</v>
      </c>
      <c r="AT51" s="200">
        <v>0</v>
      </c>
      <c r="AU51" s="200">
        <v>0</v>
      </c>
      <c r="AV51" s="200">
        <v>0</v>
      </c>
      <c r="AW51" s="200">
        <v>0</v>
      </c>
      <c r="AX51" s="200">
        <v>0</v>
      </c>
      <c r="AY51" s="200">
        <v>0</v>
      </c>
    </row>
    <row r="52" spans="1:51">
      <c r="A52" t="s">
        <v>94</v>
      </c>
      <c r="B52" s="200">
        <v>0</v>
      </c>
      <c r="C52" s="200">
        <v>6.69</v>
      </c>
      <c r="D52" s="200">
        <v>12.91</v>
      </c>
      <c r="E52" s="200">
        <v>0</v>
      </c>
      <c r="F52" s="200">
        <v>0</v>
      </c>
      <c r="G52" s="200">
        <v>31.29</v>
      </c>
      <c r="H52" s="200">
        <v>0</v>
      </c>
      <c r="I52" s="200">
        <v>0</v>
      </c>
      <c r="J52" s="200">
        <v>20.22</v>
      </c>
      <c r="K52" s="200">
        <v>73.73</v>
      </c>
      <c r="L52" s="200">
        <v>0.5</v>
      </c>
      <c r="M52" s="200">
        <v>2.38</v>
      </c>
      <c r="N52" s="200">
        <v>1.94</v>
      </c>
      <c r="O52" s="200">
        <v>1.37</v>
      </c>
      <c r="P52" s="200">
        <v>0.93</v>
      </c>
      <c r="Q52" s="200">
        <v>0.18</v>
      </c>
      <c r="R52" s="200">
        <v>0</v>
      </c>
      <c r="S52" s="200">
        <v>0</v>
      </c>
      <c r="T52" s="200">
        <v>0</v>
      </c>
      <c r="U52" s="200">
        <v>2.3199999999999998</v>
      </c>
      <c r="V52" s="200">
        <v>0.34</v>
      </c>
      <c r="W52" s="200">
        <v>0.76</v>
      </c>
      <c r="X52" s="200">
        <v>2.42</v>
      </c>
      <c r="Y52" s="200">
        <v>0</v>
      </c>
      <c r="Z52" s="200">
        <v>4.57</v>
      </c>
      <c r="AA52" s="200">
        <v>1.48</v>
      </c>
      <c r="AB52" s="200">
        <v>0</v>
      </c>
      <c r="AC52" s="200">
        <v>2.04</v>
      </c>
      <c r="AD52" s="200">
        <v>20.77</v>
      </c>
      <c r="AE52" s="200">
        <v>0</v>
      </c>
      <c r="AF52" s="200">
        <v>0</v>
      </c>
      <c r="AG52" s="200">
        <v>76.38</v>
      </c>
      <c r="AH52" s="200">
        <v>0</v>
      </c>
      <c r="AI52" s="200">
        <v>18.39</v>
      </c>
      <c r="AJ52" s="200">
        <v>0</v>
      </c>
      <c r="AK52" s="200">
        <v>-32.549999999999997</v>
      </c>
      <c r="AL52" s="200">
        <v>0</v>
      </c>
      <c r="AM52" s="200">
        <v>0</v>
      </c>
      <c r="AN52" s="200">
        <v>0</v>
      </c>
      <c r="AO52" s="200">
        <v>229.65</v>
      </c>
      <c r="AP52" s="200">
        <v>0</v>
      </c>
      <c r="AQ52" s="200">
        <v>0</v>
      </c>
      <c r="AR52" s="200">
        <v>0</v>
      </c>
      <c r="AS52" s="200">
        <v>0</v>
      </c>
      <c r="AT52" s="200">
        <v>0</v>
      </c>
      <c r="AU52" s="200">
        <v>0</v>
      </c>
      <c r="AV52" s="200">
        <v>0</v>
      </c>
      <c r="AW52" s="200">
        <v>0</v>
      </c>
      <c r="AX52" s="200">
        <v>0</v>
      </c>
      <c r="AY52" s="200">
        <v>0</v>
      </c>
    </row>
    <row r="53" spans="1:51">
      <c r="A53" t="s">
        <v>95</v>
      </c>
      <c r="B53" s="200">
        <v>0</v>
      </c>
      <c r="C53" s="200">
        <v>6.69</v>
      </c>
      <c r="D53" s="200">
        <v>12.91</v>
      </c>
      <c r="E53" s="200">
        <v>0</v>
      </c>
      <c r="F53" s="200">
        <v>0</v>
      </c>
      <c r="G53" s="200">
        <v>31.29</v>
      </c>
      <c r="H53" s="200">
        <v>0</v>
      </c>
      <c r="I53" s="200">
        <v>0</v>
      </c>
      <c r="J53" s="200">
        <v>20.22</v>
      </c>
      <c r="K53" s="200">
        <v>121.86</v>
      </c>
      <c r="L53" s="200">
        <v>0.23</v>
      </c>
      <c r="M53" s="200">
        <v>2.38</v>
      </c>
      <c r="N53" s="200">
        <v>1.94</v>
      </c>
      <c r="O53" s="200">
        <v>1.37</v>
      </c>
      <c r="P53" s="200">
        <v>0.93</v>
      </c>
      <c r="Q53" s="200">
        <v>0.18</v>
      </c>
      <c r="R53" s="200">
        <v>0.69</v>
      </c>
      <c r="S53" s="200">
        <v>0.41</v>
      </c>
      <c r="T53" s="200">
        <v>0</v>
      </c>
      <c r="U53" s="200">
        <v>2.3199999999999998</v>
      </c>
      <c r="V53" s="200">
        <v>0.34</v>
      </c>
      <c r="W53" s="200">
        <v>0.76</v>
      </c>
      <c r="X53" s="200">
        <v>2.42</v>
      </c>
      <c r="Y53" s="200">
        <v>0</v>
      </c>
      <c r="Z53" s="200">
        <v>4.57</v>
      </c>
      <c r="AA53" s="200">
        <v>1.48</v>
      </c>
      <c r="AB53" s="200">
        <v>0</v>
      </c>
      <c r="AC53" s="200">
        <v>2.04</v>
      </c>
      <c r="AD53" s="200">
        <v>20.77</v>
      </c>
      <c r="AE53" s="200">
        <v>0</v>
      </c>
      <c r="AF53" s="200">
        <v>0</v>
      </c>
      <c r="AG53" s="200">
        <v>76.38</v>
      </c>
      <c r="AH53" s="200">
        <v>0</v>
      </c>
      <c r="AI53" s="200">
        <v>18.39</v>
      </c>
      <c r="AJ53" s="200">
        <v>0</v>
      </c>
      <c r="AK53" s="200">
        <v>-32.549999999999997</v>
      </c>
      <c r="AL53" s="200">
        <v>0</v>
      </c>
      <c r="AM53" s="200">
        <v>0</v>
      </c>
      <c r="AN53" s="200">
        <v>0</v>
      </c>
      <c r="AO53" s="200">
        <v>246.65</v>
      </c>
      <c r="AP53" s="200">
        <v>0</v>
      </c>
      <c r="AQ53" s="200">
        <v>0</v>
      </c>
      <c r="AR53" s="200">
        <v>0</v>
      </c>
      <c r="AS53" s="200">
        <v>0</v>
      </c>
      <c r="AT53" s="200">
        <v>0</v>
      </c>
      <c r="AU53" s="200">
        <v>0</v>
      </c>
      <c r="AV53" s="200">
        <v>0</v>
      </c>
      <c r="AW53" s="200">
        <v>0</v>
      </c>
      <c r="AX53" s="200">
        <v>0</v>
      </c>
      <c r="AY53" s="200">
        <v>0</v>
      </c>
    </row>
    <row r="54" spans="1:51">
      <c r="A54" t="s">
        <v>96</v>
      </c>
      <c r="B54" s="200">
        <v>0</v>
      </c>
      <c r="C54" s="200">
        <v>6.69</v>
      </c>
      <c r="D54" s="200">
        <v>12.91</v>
      </c>
      <c r="E54" s="200">
        <v>0</v>
      </c>
      <c r="F54" s="200">
        <v>0</v>
      </c>
      <c r="G54" s="200">
        <v>31.29</v>
      </c>
      <c r="H54" s="200">
        <v>0</v>
      </c>
      <c r="I54" s="200">
        <v>0</v>
      </c>
      <c r="J54" s="200">
        <v>20.22</v>
      </c>
      <c r="K54" s="200">
        <v>169.99</v>
      </c>
      <c r="L54" s="200">
        <v>0.23</v>
      </c>
      <c r="M54" s="200">
        <v>2.38</v>
      </c>
      <c r="N54" s="200">
        <v>1.94</v>
      </c>
      <c r="O54" s="200">
        <v>1.37</v>
      </c>
      <c r="P54" s="200">
        <v>0.93</v>
      </c>
      <c r="Q54" s="200">
        <v>0.18</v>
      </c>
      <c r="R54" s="200">
        <v>0.69</v>
      </c>
      <c r="S54" s="200">
        <v>0.44</v>
      </c>
      <c r="T54" s="200">
        <v>0</v>
      </c>
      <c r="U54" s="200">
        <v>2.3199999999999998</v>
      </c>
      <c r="V54" s="200">
        <v>0.34</v>
      </c>
      <c r="W54" s="200">
        <v>0.76</v>
      </c>
      <c r="X54" s="200">
        <v>2.42</v>
      </c>
      <c r="Y54" s="200">
        <v>0</v>
      </c>
      <c r="Z54" s="200">
        <v>4.57</v>
      </c>
      <c r="AA54" s="200">
        <v>1.48</v>
      </c>
      <c r="AB54" s="200">
        <v>0</v>
      </c>
      <c r="AC54" s="200">
        <v>2.04</v>
      </c>
      <c r="AD54" s="200">
        <v>20.77</v>
      </c>
      <c r="AE54" s="200">
        <v>0</v>
      </c>
      <c r="AF54" s="200">
        <v>0</v>
      </c>
      <c r="AG54" s="200">
        <v>76.38</v>
      </c>
      <c r="AH54" s="200">
        <v>0</v>
      </c>
      <c r="AI54" s="200">
        <v>18.39</v>
      </c>
      <c r="AJ54" s="200">
        <v>0</v>
      </c>
      <c r="AK54" s="200">
        <v>-32.549999999999997</v>
      </c>
      <c r="AL54" s="200">
        <v>0</v>
      </c>
      <c r="AM54" s="200">
        <v>0</v>
      </c>
      <c r="AN54" s="200">
        <v>0</v>
      </c>
      <c r="AO54" s="200">
        <v>246.65</v>
      </c>
      <c r="AP54" s="200">
        <v>0</v>
      </c>
      <c r="AQ54" s="200">
        <v>0</v>
      </c>
      <c r="AR54" s="200">
        <v>0</v>
      </c>
      <c r="AS54" s="200">
        <v>0</v>
      </c>
      <c r="AT54" s="200">
        <v>0</v>
      </c>
      <c r="AU54" s="200">
        <v>0</v>
      </c>
      <c r="AV54" s="200">
        <v>0</v>
      </c>
      <c r="AW54" s="200">
        <v>0</v>
      </c>
      <c r="AX54" s="200">
        <v>0</v>
      </c>
      <c r="AY54" s="200">
        <v>0</v>
      </c>
    </row>
    <row r="55" spans="1:51">
      <c r="A55" t="s">
        <v>97</v>
      </c>
      <c r="B55" s="200">
        <v>0</v>
      </c>
      <c r="C55" s="200">
        <v>6.69</v>
      </c>
      <c r="D55" s="200">
        <v>12.91</v>
      </c>
      <c r="E55" s="200">
        <v>0</v>
      </c>
      <c r="F55" s="200">
        <v>0</v>
      </c>
      <c r="G55" s="200">
        <v>31.29</v>
      </c>
      <c r="H55" s="200">
        <v>0</v>
      </c>
      <c r="I55" s="200">
        <v>0</v>
      </c>
      <c r="J55" s="200">
        <v>20.22</v>
      </c>
      <c r="K55" s="200">
        <v>232.56</v>
      </c>
      <c r="L55" s="200">
        <v>0.23</v>
      </c>
      <c r="M55" s="200">
        <v>2.38</v>
      </c>
      <c r="N55" s="200">
        <v>1.94</v>
      </c>
      <c r="O55" s="200">
        <v>1.37</v>
      </c>
      <c r="P55" s="200">
        <v>0.93</v>
      </c>
      <c r="Q55" s="200">
        <v>0.05</v>
      </c>
      <c r="R55" s="200">
        <v>0.7</v>
      </c>
      <c r="S55" s="200">
        <v>0</v>
      </c>
      <c r="T55" s="200">
        <v>0</v>
      </c>
      <c r="U55" s="200">
        <v>2.3199999999999998</v>
      </c>
      <c r="V55" s="200">
        <v>0.34</v>
      </c>
      <c r="W55" s="200">
        <v>0.76</v>
      </c>
      <c r="X55" s="200">
        <v>2.42</v>
      </c>
      <c r="Y55" s="200">
        <v>0</v>
      </c>
      <c r="Z55" s="200">
        <v>4.57</v>
      </c>
      <c r="AA55" s="200">
        <v>1.48</v>
      </c>
      <c r="AB55" s="200">
        <v>0</v>
      </c>
      <c r="AC55" s="200">
        <v>2.04</v>
      </c>
      <c r="AD55" s="200">
        <v>20.77</v>
      </c>
      <c r="AE55" s="200">
        <v>0</v>
      </c>
      <c r="AF55" s="200">
        <v>0</v>
      </c>
      <c r="AG55" s="200">
        <v>76.38</v>
      </c>
      <c r="AH55" s="200">
        <v>0</v>
      </c>
      <c r="AI55" s="200">
        <v>18.39</v>
      </c>
      <c r="AJ55" s="200">
        <v>0</v>
      </c>
      <c r="AK55" s="200">
        <v>-32.549999999999997</v>
      </c>
      <c r="AL55" s="200">
        <v>0</v>
      </c>
      <c r="AM55" s="200">
        <v>0</v>
      </c>
      <c r="AN55" s="200">
        <v>0</v>
      </c>
      <c r="AO55" s="200">
        <v>246.65</v>
      </c>
      <c r="AP55" s="200">
        <v>0</v>
      </c>
      <c r="AQ55" s="200">
        <v>0</v>
      </c>
      <c r="AR55" s="200">
        <v>0</v>
      </c>
      <c r="AS55" s="200">
        <v>0</v>
      </c>
      <c r="AT55" s="200">
        <v>0</v>
      </c>
      <c r="AU55" s="200">
        <v>0</v>
      </c>
      <c r="AV55" s="200">
        <v>0</v>
      </c>
      <c r="AW55" s="200">
        <v>0</v>
      </c>
      <c r="AX55" s="200">
        <v>0</v>
      </c>
      <c r="AY55" s="200">
        <v>0</v>
      </c>
    </row>
    <row r="56" spans="1:51">
      <c r="A56" t="s">
        <v>98</v>
      </c>
      <c r="B56" s="200">
        <v>0</v>
      </c>
      <c r="C56" s="200">
        <v>6.69</v>
      </c>
      <c r="D56" s="200">
        <v>12.91</v>
      </c>
      <c r="E56" s="200">
        <v>0</v>
      </c>
      <c r="F56" s="200">
        <v>0</v>
      </c>
      <c r="G56" s="200">
        <v>31.29</v>
      </c>
      <c r="H56" s="200">
        <v>0</v>
      </c>
      <c r="I56" s="200">
        <v>0</v>
      </c>
      <c r="J56" s="200">
        <v>20.22</v>
      </c>
      <c r="K56" s="200">
        <v>232.56</v>
      </c>
      <c r="L56" s="200">
        <v>2.91</v>
      </c>
      <c r="M56" s="200">
        <v>2.38</v>
      </c>
      <c r="N56" s="200">
        <v>1.94</v>
      </c>
      <c r="O56" s="200">
        <v>1.37</v>
      </c>
      <c r="P56" s="200">
        <v>0.93</v>
      </c>
      <c r="Q56" s="200">
        <v>1.42</v>
      </c>
      <c r="R56" s="200">
        <v>7.07</v>
      </c>
      <c r="S56" s="200">
        <v>4.6100000000000003</v>
      </c>
      <c r="T56" s="200">
        <v>0</v>
      </c>
      <c r="U56" s="200">
        <v>2.3199999999999998</v>
      </c>
      <c r="V56" s="200">
        <v>0.34</v>
      </c>
      <c r="W56" s="200">
        <v>0.76</v>
      </c>
      <c r="X56" s="200">
        <v>2.42</v>
      </c>
      <c r="Y56" s="200">
        <v>0</v>
      </c>
      <c r="Z56" s="200">
        <v>4.57</v>
      </c>
      <c r="AA56" s="200">
        <v>25.18</v>
      </c>
      <c r="AB56" s="200">
        <v>0</v>
      </c>
      <c r="AC56" s="200">
        <v>2.04</v>
      </c>
      <c r="AD56" s="200">
        <v>20.77</v>
      </c>
      <c r="AE56" s="200">
        <v>0</v>
      </c>
      <c r="AF56" s="200">
        <v>0</v>
      </c>
      <c r="AG56" s="200">
        <v>76.38</v>
      </c>
      <c r="AH56" s="200">
        <v>0</v>
      </c>
      <c r="AI56" s="200">
        <v>18.39</v>
      </c>
      <c r="AJ56" s="200">
        <v>0</v>
      </c>
      <c r="AK56" s="200">
        <v>-32.549999999999997</v>
      </c>
      <c r="AL56" s="200">
        <v>0</v>
      </c>
      <c r="AM56" s="200">
        <v>0</v>
      </c>
      <c r="AN56" s="200">
        <v>0</v>
      </c>
      <c r="AO56" s="200">
        <v>246.65</v>
      </c>
      <c r="AP56" s="200">
        <v>0</v>
      </c>
      <c r="AQ56" s="200">
        <v>0</v>
      </c>
      <c r="AR56" s="200">
        <v>0</v>
      </c>
      <c r="AS56" s="200">
        <v>0</v>
      </c>
      <c r="AT56" s="200">
        <v>0</v>
      </c>
      <c r="AU56" s="200">
        <v>0</v>
      </c>
      <c r="AV56" s="200">
        <v>0</v>
      </c>
      <c r="AW56" s="200">
        <v>0</v>
      </c>
      <c r="AX56" s="200">
        <v>0</v>
      </c>
      <c r="AY56" s="200">
        <v>0</v>
      </c>
    </row>
    <row r="57" spans="1:51">
      <c r="A57" t="s">
        <v>99</v>
      </c>
      <c r="B57" s="200">
        <v>0</v>
      </c>
      <c r="C57" s="200">
        <v>6.69</v>
      </c>
      <c r="D57" s="200">
        <v>12.91</v>
      </c>
      <c r="E57" s="200">
        <v>0</v>
      </c>
      <c r="F57" s="200">
        <v>0</v>
      </c>
      <c r="G57" s="200">
        <v>31.29</v>
      </c>
      <c r="H57" s="200">
        <v>0</v>
      </c>
      <c r="I57" s="200">
        <v>0</v>
      </c>
      <c r="J57" s="200">
        <v>20.22</v>
      </c>
      <c r="K57" s="200">
        <v>232.56</v>
      </c>
      <c r="L57" s="200">
        <v>2.91</v>
      </c>
      <c r="M57" s="200">
        <v>2.38</v>
      </c>
      <c r="N57" s="200">
        <v>1.94</v>
      </c>
      <c r="O57" s="200">
        <v>1.37</v>
      </c>
      <c r="P57" s="200">
        <v>0.93</v>
      </c>
      <c r="Q57" s="200">
        <v>1.42</v>
      </c>
      <c r="R57" s="200">
        <v>2.3199999999999998</v>
      </c>
      <c r="S57" s="200">
        <v>4.8499999999999996</v>
      </c>
      <c r="T57" s="200">
        <v>0</v>
      </c>
      <c r="U57" s="200">
        <v>2.3199999999999998</v>
      </c>
      <c r="V57" s="200">
        <v>0.34</v>
      </c>
      <c r="W57" s="200">
        <v>0.76</v>
      </c>
      <c r="X57" s="200">
        <v>2.42</v>
      </c>
      <c r="Y57" s="200">
        <v>0</v>
      </c>
      <c r="Z57" s="200">
        <v>4.57</v>
      </c>
      <c r="AA57" s="200">
        <v>25.18</v>
      </c>
      <c r="AB57" s="200">
        <v>0</v>
      </c>
      <c r="AC57" s="200">
        <v>2.04</v>
      </c>
      <c r="AD57" s="200">
        <v>20.77</v>
      </c>
      <c r="AE57" s="200">
        <v>0</v>
      </c>
      <c r="AF57" s="200">
        <v>0</v>
      </c>
      <c r="AG57" s="200">
        <v>76.38</v>
      </c>
      <c r="AH57" s="200">
        <v>0</v>
      </c>
      <c r="AI57" s="200">
        <v>18.39</v>
      </c>
      <c r="AJ57" s="200">
        <v>0</v>
      </c>
      <c r="AK57" s="200">
        <v>-35</v>
      </c>
      <c r="AL57" s="200">
        <v>0</v>
      </c>
      <c r="AM57" s="200">
        <v>0</v>
      </c>
      <c r="AN57" s="200">
        <v>0</v>
      </c>
      <c r="AO57" s="200">
        <v>234.65</v>
      </c>
      <c r="AP57" s="200">
        <v>0</v>
      </c>
      <c r="AQ57" s="200">
        <v>0</v>
      </c>
      <c r="AR57" s="200">
        <v>0</v>
      </c>
      <c r="AS57" s="200">
        <v>0</v>
      </c>
      <c r="AT57" s="200">
        <v>0</v>
      </c>
      <c r="AU57" s="200">
        <v>0</v>
      </c>
      <c r="AV57" s="200">
        <v>0</v>
      </c>
      <c r="AW57" s="200">
        <v>0</v>
      </c>
      <c r="AX57" s="200">
        <v>0</v>
      </c>
      <c r="AY57" s="200">
        <v>0</v>
      </c>
    </row>
    <row r="58" spans="1:51">
      <c r="A58" t="s">
        <v>100</v>
      </c>
      <c r="B58" s="200">
        <v>0</v>
      </c>
      <c r="C58" s="200">
        <v>6.69</v>
      </c>
      <c r="D58" s="200">
        <v>12.91</v>
      </c>
      <c r="E58" s="200">
        <v>0</v>
      </c>
      <c r="F58" s="200">
        <v>0</v>
      </c>
      <c r="G58" s="200">
        <v>31.29</v>
      </c>
      <c r="H58" s="200">
        <v>0</v>
      </c>
      <c r="I58" s="200">
        <v>0</v>
      </c>
      <c r="J58" s="200">
        <v>20.22</v>
      </c>
      <c r="K58" s="200">
        <v>232.56</v>
      </c>
      <c r="L58" s="200">
        <v>2.91</v>
      </c>
      <c r="M58" s="200">
        <v>2.38</v>
      </c>
      <c r="N58" s="200">
        <v>1.94</v>
      </c>
      <c r="O58" s="200">
        <v>1.37</v>
      </c>
      <c r="P58" s="200">
        <v>0.93</v>
      </c>
      <c r="Q58" s="200">
        <v>1.88</v>
      </c>
      <c r="R58" s="200">
        <v>0.75</v>
      </c>
      <c r="S58" s="200">
        <v>4.8499999999999996</v>
      </c>
      <c r="T58" s="200">
        <v>0</v>
      </c>
      <c r="U58" s="200">
        <v>2.3199999999999998</v>
      </c>
      <c r="V58" s="200">
        <v>0.34</v>
      </c>
      <c r="W58" s="200">
        <v>0.76</v>
      </c>
      <c r="X58" s="200">
        <v>2.42</v>
      </c>
      <c r="Y58" s="200">
        <v>0</v>
      </c>
      <c r="Z58" s="200">
        <v>4.57</v>
      </c>
      <c r="AA58" s="200">
        <v>25.18</v>
      </c>
      <c r="AB58" s="200">
        <v>0</v>
      </c>
      <c r="AC58" s="200">
        <v>2.04</v>
      </c>
      <c r="AD58" s="200">
        <v>20.77</v>
      </c>
      <c r="AE58" s="200">
        <v>0</v>
      </c>
      <c r="AF58" s="200">
        <v>0</v>
      </c>
      <c r="AG58" s="200">
        <v>76.38</v>
      </c>
      <c r="AH58" s="200">
        <v>0</v>
      </c>
      <c r="AI58" s="200">
        <v>18.39</v>
      </c>
      <c r="AJ58" s="200">
        <v>0</v>
      </c>
      <c r="AK58" s="200">
        <v>-35</v>
      </c>
      <c r="AL58" s="200">
        <v>0</v>
      </c>
      <c r="AM58" s="200">
        <v>0</v>
      </c>
      <c r="AN58" s="200">
        <v>0</v>
      </c>
      <c r="AO58" s="200">
        <v>234.65</v>
      </c>
      <c r="AP58" s="200">
        <v>0</v>
      </c>
      <c r="AQ58" s="200">
        <v>0</v>
      </c>
      <c r="AR58" s="200">
        <v>0</v>
      </c>
      <c r="AS58" s="200">
        <v>0</v>
      </c>
      <c r="AT58" s="200">
        <v>0</v>
      </c>
      <c r="AU58" s="200">
        <v>0</v>
      </c>
      <c r="AV58" s="200">
        <v>0</v>
      </c>
      <c r="AW58" s="200">
        <v>0</v>
      </c>
      <c r="AX58" s="200">
        <v>0</v>
      </c>
      <c r="AY58" s="200">
        <v>0</v>
      </c>
    </row>
    <row r="59" spans="1:51">
      <c r="A59" t="s">
        <v>101</v>
      </c>
      <c r="B59" s="200">
        <v>0</v>
      </c>
      <c r="C59" s="200">
        <v>6.69</v>
      </c>
      <c r="D59" s="200">
        <v>12.91</v>
      </c>
      <c r="E59" s="200">
        <v>0</v>
      </c>
      <c r="F59" s="200">
        <v>0</v>
      </c>
      <c r="G59" s="200">
        <v>31.29</v>
      </c>
      <c r="H59" s="200">
        <v>0</v>
      </c>
      <c r="I59" s="200">
        <v>0</v>
      </c>
      <c r="J59" s="200">
        <v>20.22</v>
      </c>
      <c r="K59" s="200">
        <v>232.56</v>
      </c>
      <c r="L59" s="200">
        <v>2.91</v>
      </c>
      <c r="M59" s="200">
        <v>2.38</v>
      </c>
      <c r="N59" s="200">
        <v>1.94</v>
      </c>
      <c r="O59" s="200">
        <v>1.37</v>
      </c>
      <c r="P59" s="200">
        <v>0.93</v>
      </c>
      <c r="Q59" s="200">
        <v>1.42</v>
      </c>
      <c r="R59" s="200">
        <v>0.69</v>
      </c>
      <c r="S59" s="200">
        <v>4.8499999999999996</v>
      </c>
      <c r="T59" s="200">
        <v>0</v>
      </c>
      <c r="U59" s="200">
        <v>2.3199999999999998</v>
      </c>
      <c r="V59" s="200">
        <v>0.34</v>
      </c>
      <c r="W59" s="200">
        <v>0.76</v>
      </c>
      <c r="X59" s="200">
        <v>2.42</v>
      </c>
      <c r="Y59" s="200">
        <v>0</v>
      </c>
      <c r="Z59" s="200">
        <v>4.57</v>
      </c>
      <c r="AA59" s="200">
        <v>25.18</v>
      </c>
      <c r="AB59" s="200">
        <v>0</v>
      </c>
      <c r="AC59" s="200">
        <v>3.04</v>
      </c>
      <c r="AD59" s="200">
        <v>20.77</v>
      </c>
      <c r="AE59" s="200">
        <v>0</v>
      </c>
      <c r="AF59" s="200">
        <v>0</v>
      </c>
      <c r="AG59" s="200">
        <v>76.38</v>
      </c>
      <c r="AH59" s="200">
        <v>0</v>
      </c>
      <c r="AI59" s="200">
        <v>18.39</v>
      </c>
      <c r="AJ59" s="200">
        <v>0</v>
      </c>
      <c r="AK59" s="200">
        <v>-35</v>
      </c>
      <c r="AL59" s="200">
        <v>0</v>
      </c>
      <c r="AM59" s="200">
        <v>0</v>
      </c>
      <c r="AN59" s="200">
        <v>0</v>
      </c>
      <c r="AO59" s="200">
        <v>234.65</v>
      </c>
      <c r="AP59" s="200">
        <v>0</v>
      </c>
      <c r="AQ59" s="200">
        <v>0</v>
      </c>
      <c r="AR59" s="200">
        <v>0</v>
      </c>
      <c r="AS59" s="200">
        <v>0</v>
      </c>
      <c r="AT59" s="200">
        <v>0</v>
      </c>
      <c r="AU59" s="200">
        <v>0</v>
      </c>
      <c r="AV59" s="200">
        <v>0</v>
      </c>
      <c r="AW59" s="200">
        <v>0</v>
      </c>
      <c r="AX59" s="200">
        <v>0</v>
      </c>
      <c r="AY59" s="200">
        <v>0</v>
      </c>
    </row>
    <row r="60" spans="1:51">
      <c r="A60" t="s">
        <v>102</v>
      </c>
      <c r="B60" s="200">
        <v>0</v>
      </c>
      <c r="C60" s="200">
        <v>6.69</v>
      </c>
      <c r="D60" s="200">
        <v>12.91</v>
      </c>
      <c r="E60" s="200">
        <v>0</v>
      </c>
      <c r="F60" s="200">
        <v>0</v>
      </c>
      <c r="G60" s="200">
        <v>31.29</v>
      </c>
      <c r="H60" s="200">
        <v>0</v>
      </c>
      <c r="I60" s="200">
        <v>0</v>
      </c>
      <c r="J60" s="200">
        <v>20.22</v>
      </c>
      <c r="K60" s="200">
        <v>232.56</v>
      </c>
      <c r="L60" s="200">
        <v>2.91</v>
      </c>
      <c r="M60" s="200">
        <v>2.38</v>
      </c>
      <c r="N60" s="200">
        <v>1.94</v>
      </c>
      <c r="O60" s="200">
        <v>1.37</v>
      </c>
      <c r="P60" s="200">
        <v>0.93</v>
      </c>
      <c r="Q60" s="200">
        <v>1.42</v>
      </c>
      <c r="R60" s="200">
        <v>0.69</v>
      </c>
      <c r="S60" s="200">
        <v>4.8499999999999996</v>
      </c>
      <c r="T60" s="200">
        <v>0</v>
      </c>
      <c r="U60" s="200">
        <v>2.3199999999999998</v>
      </c>
      <c r="V60" s="200">
        <v>0.34</v>
      </c>
      <c r="W60" s="200">
        <v>0.76</v>
      </c>
      <c r="X60" s="200">
        <v>2.42</v>
      </c>
      <c r="Y60" s="200">
        <v>0</v>
      </c>
      <c r="Z60" s="200">
        <v>4.57</v>
      </c>
      <c r="AA60" s="200">
        <v>25.18</v>
      </c>
      <c r="AB60" s="200">
        <v>0</v>
      </c>
      <c r="AC60" s="200">
        <v>3.04</v>
      </c>
      <c r="AD60" s="200">
        <v>20.77</v>
      </c>
      <c r="AE60" s="200">
        <v>0</v>
      </c>
      <c r="AF60" s="200">
        <v>0</v>
      </c>
      <c r="AG60" s="200">
        <v>76.38</v>
      </c>
      <c r="AH60" s="200">
        <v>0</v>
      </c>
      <c r="AI60" s="200">
        <v>18.39</v>
      </c>
      <c r="AJ60" s="200">
        <v>0</v>
      </c>
      <c r="AK60" s="200">
        <v>-35</v>
      </c>
      <c r="AL60" s="200">
        <v>0</v>
      </c>
      <c r="AM60" s="200">
        <v>0</v>
      </c>
      <c r="AN60" s="200">
        <v>0</v>
      </c>
      <c r="AO60" s="200">
        <v>234.65</v>
      </c>
      <c r="AP60" s="200">
        <v>0</v>
      </c>
      <c r="AQ60" s="200">
        <v>0</v>
      </c>
      <c r="AR60" s="200">
        <v>0</v>
      </c>
      <c r="AS60" s="200">
        <v>0</v>
      </c>
      <c r="AT60" s="200">
        <v>0</v>
      </c>
      <c r="AU60" s="200">
        <v>0</v>
      </c>
      <c r="AV60" s="200">
        <v>0</v>
      </c>
      <c r="AW60" s="200">
        <v>0</v>
      </c>
      <c r="AX60" s="200">
        <v>0</v>
      </c>
      <c r="AY60" s="200">
        <v>0</v>
      </c>
    </row>
    <row r="61" spans="1:51">
      <c r="A61" t="s">
        <v>103</v>
      </c>
      <c r="B61" s="200">
        <v>0</v>
      </c>
      <c r="C61" s="200">
        <v>6.69</v>
      </c>
      <c r="D61" s="200">
        <v>12.91</v>
      </c>
      <c r="E61" s="200">
        <v>0</v>
      </c>
      <c r="F61" s="200">
        <v>0</v>
      </c>
      <c r="G61" s="200">
        <v>31.29</v>
      </c>
      <c r="H61" s="200">
        <v>0</v>
      </c>
      <c r="I61" s="200">
        <v>0</v>
      </c>
      <c r="J61" s="200">
        <v>20.22</v>
      </c>
      <c r="K61" s="200">
        <v>232.56</v>
      </c>
      <c r="L61" s="200">
        <v>2.91</v>
      </c>
      <c r="M61" s="200">
        <v>2.38</v>
      </c>
      <c r="N61" s="200">
        <v>1.94</v>
      </c>
      <c r="O61" s="200">
        <v>1.37</v>
      </c>
      <c r="P61" s="200">
        <v>0.93</v>
      </c>
      <c r="Q61" s="200">
        <v>1.42</v>
      </c>
      <c r="R61" s="200">
        <v>0.69</v>
      </c>
      <c r="S61" s="200">
        <v>4.8499999999999996</v>
      </c>
      <c r="T61" s="200">
        <v>0</v>
      </c>
      <c r="U61" s="200">
        <v>2.3199999999999998</v>
      </c>
      <c r="V61" s="200">
        <v>0.34</v>
      </c>
      <c r="W61" s="200">
        <v>0.76</v>
      </c>
      <c r="X61" s="200">
        <v>2.42</v>
      </c>
      <c r="Y61" s="200">
        <v>0</v>
      </c>
      <c r="Z61" s="200">
        <v>4.57</v>
      </c>
      <c r="AA61" s="200">
        <v>25.18</v>
      </c>
      <c r="AB61" s="200">
        <v>0</v>
      </c>
      <c r="AC61" s="200">
        <v>3.04</v>
      </c>
      <c r="AD61" s="200">
        <v>20.77</v>
      </c>
      <c r="AE61" s="200">
        <v>0</v>
      </c>
      <c r="AF61" s="200">
        <v>0</v>
      </c>
      <c r="AG61" s="200">
        <v>76.38</v>
      </c>
      <c r="AH61" s="200">
        <v>0</v>
      </c>
      <c r="AI61" s="200">
        <v>18.39</v>
      </c>
      <c r="AJ61" s="200">
        <v>0</v>
      </c>
      <c r="AK61" s="200">
        <v>-35</v>
      </c>
      <c r="AL61" s="200">
        <v>0</v>
      </c>
      <c r="AM61" s="200">
        <v>0</v>
      </c>
      <c r="AN61" s="200">
        <v>0</v>
      </c>
      <c r="AO61" s="200">
        <v>234.65</v>
      </c>
      <c r="AP61" s="200">
        <v>0</v>
      </c>
      <c r="AQ61" s="200">
        <v>0</v>
      </c>
      <c r="AR61" s="200">
        <v>0</v>
      </c>
      <c r="AS61" s="200">
        <v>0</v>
      </c>
      <c r="AT61" s="200">
        <v>0</v>
      </c>
      <c r="AU61" s="200">
        <v>0</v>
      </c>
      <c r="AV61" s="200">
        <v>0</v>
      </c>
      <c r="AW61" s="200">
        <v>0</v>
      </c>
      <c r="AX61" s="200">
        <v>0</v>
      </c>
      <c r="AY61" s="200">
        <v>0</v>
      </c>
    </row>
    <row r="62" spans="1:51">
      <c r="A62" t="s">
        <v>104</v>
      </c>
      <c r="B62" s="200">
        <v>0</v>
      </c>
      <c r="C62" s="200">
        <v>6.69</v>
      </c>
      <c r="D62" s="200">
        <v>12.91</v>
      </c>
      <c r="E62" s="200">
        <v>0</v>
      </c>
      <c r="F62" s="200">
        <v>0</v>
      </c>
      <c r="G62" s="200">
        <v>31.29</v>
      </c>
      <c r="H62" s="200">
        <v>0</v>
      </c>
      <c r="I62" s="200">
        <v>0</v>
      </c>
      <c r="J62" s="200">
        <v>20.22</v>
      </c>
      <c r="K62" s="200">
        <v>232.56</v>
      </c>
      <c r="L62" s="200">
        <v>2.91</v>
      </c>
      <c r="M62" s="200">
        <v>2.38</v>
      </c>
      <c r="N62" s="200">
        <v>1.94</v>
      </c>
      <c r="O62" s="200">
        <v>1.37</v>
      </c>
      <c r="P62" s="200">
        <v>0.93</v>
      </c>
      <c r="Q62" s="200">
        <v>1.42</v>
      </c>
      <c r="R62" s="200">
        <v>0.69</v>
      </c>
      <c r="S62" s="200">
        <v>4.8499999999999996</v>
      </c>
      <c r="T62" s="200">
        <v>0</v>
      </c>
      <c r="U62" s="200">
        <v>2.3199999999999998</v>
      </c>
      <c r="V62" s="200">
        <v>0.34</v>
      </c>
      <c r="W62" s="200">
        <v>0.76</v>
      </c>
      <c r="X62" s="200">
        <v>2.42</v>
      </c>
      <c r="Y62" s="200">
        <v>0</v>
      </c>
      <c r="Z62" s="200">
        <v>4.57</v>
      </c>
      <c r="AA62" s="200">
        <v>25.18</v>
      </c>
      <c r="AB62" s="200">
        <v>0</v>
      </c>
      <c r="AC62" s="200">
        <v>3.04</v>
      </c>
      <c r="AD62" s="200">
        <v>20.77</v>
      </c>
      <c r="AE62" s="200">
        <v>0</v>
      </c>
      <c r="AF62" s="200">
        <v>0</v>
      </c>
      <c r="AG62" s="200">
        <v>76.38</v>
      </c>
      <c r="AH62" s="200">
        <v>0</v>
      </c>
      <c r="AI62" s="200">
        <v>18.39</v>
      </c>
      <c r="AJ62" s="200">
        <v>0</v>
      </c>
      <c r="AK62" s="200">
        <v>-35</v>
      </c>
      <c r="AL62" s="200">
        <v>0</v>
      </c>
      <c r="AM62" s="200">
        <v>0</v>
      </c>
      <c r="AN62" s="200">
        <v>0</v>
      </c>
      <c r="AO62" s="200">
        <v>234.65</v>
      </c>
      <c r="AP62" s="200">
        <v>0</v>
      </c>
      <c r="AQ62" s="200">
        <v>0</v>
      </c>
      <c r="AR62" s="200">
        <v>0</v>
      </c>
      <c r="AS62" s="200">
        <v>0</v>
      </c>
      <c r="AT62" s="200">
        <v>0</v>
      </c>
      <c r="AU62" s="200">
        <v>0</v>
      </c>
      <c r="AV62" s="200">
        <v>0</v>
      </c>
      <c r="AW62" s="200">
        <v>0</v>
      </c>
      <c r="AX62" s="200">
        <v>0</v>
      </c>
      <c r="AY62" s="200">
        <v>0</v>
      </c>
    </row>
    <row r="63" spans="1:51">
      <c r="A63" t="s">
        <v>105</v>
      </c>
      <c r="B63" s="200">
        <v>0</v>
      </c>
      <c r="C63" s="200">
        <v>6.69</v>
      </c>
      <c r="D63" s="200">
        <v>12.91</v>
      </c>
      <c r="E63" s="200">
        <v>0</v>
      </c>
      <c r="F63" s="200">
        <v>0</v>
      </c>
      <c r="G63" s="200">
        <v>31.29</v>
      </c>
      <c r="H63" s="200">
        <v>0</v>
      </c>
      <c r="I63" s="200">
        <v>0</v>
      </c>
      <c r="J63" s="200">
        <v>20.22</v>
      </c>
      <c r="K63" s="200">
        <v>232.56</v>
      </c>
      <c r="L63" s="200">
        <v>0.24</v>
      </c>
      <c r="M63" s="200">
        <v>2.38</v>
      </c>
      <c r="N63" s="200">
        <v>1.94</v>
      </c>
      <c r="O63" s="200">
        <v>1.37</v>
      </c>
      <c r="P63" s="200">
        <v>0.93</v>
      </c>
      <c r="Q63" s="200">
        <v>0.18</v>
      </c>
      <c r="R63" s="200">
        <v>0.69</v>
      </c>
      <c r="S63" s="200">
        <v>0.44</v>
      </c>
      <c r="T63" s="200">
        <v>0</v>
      </c>
      <c r="U63" s="200">
        <v>2.3199999999999998</v>
      </c>
      <c r="V63" s="200">
        <v>0.34</v>
      </c>
      <c r="W63" s="200">
        <v>0.76</v>
      </c>
      <c r="X63" s="200">
        <v>2.42</v>
      </c>
      <c r="Y63" s="200">
        <v>0</v>
      </c>
      <c r="Z63" s="200">
        <v>4.57</v>
      </c>
      <c r="AA63" s="200">
        <v>1.48</v>
      </c>
      <c r="AB63" s="200">
        <v>0</v>
      </c>
      <c r="AC63" s="200">
        <v>3.04</v>
      </c>
      <c r="AD63" s="200">
        <v>20.77</v>
      </c>
      <c r="AE63" s="200">
        <v>0</v>
      </c>
      <c r="AF63" s="200">
        <v>0</v>
      </c>
      <c r="AG63" s="200">
        <v>76.38</v>
      </c>
      <c r="AH63" s="200">
        <v>0</v>
      </c>
      <c r="AI63" s="200">
        <v>18.39</v>
      </c>
      <c r="AJ63" s="200">
        <v>0</v>
      </c>
      <c r="AK63" s="200">
        <v>-35</v>
      </c>
      <c r="AL63" s="200">
        <v>0</v>
      </c>
      <c r="AM63" s="200">
        <v>0</v>
      </c>
      <c r="AN63" s="200">
        <v>0</v>
      </c>
      <c r="AO63" s="200">
        <v>229.65</v>
      </c>
      <c r="AP63" s="200">
        <v>0</v>
      </c>
      <c r="AQ63" s="200">
        <v>0</v>
      </c>
      <c r="AR63" s="200">
        <v>0</v>
      </c>
      <c r="AS63" s="200">
        <v>0</v>
      </c>
      <c r="AT63" s="200">
        <v>0</v>
      </c>
      <c r="AU63" s="200">
        <v>0</v>
      </c>
      <c r="AV63" s="200">
        <v>0</v>
      </c>
      <c r="AW63" s="200">
        <v>0</v>
      </c>
      <c r="AX63" s="200">
        <v>0</v>
      </c>
      <c r="AY63" s="200">
        <v>0</v>
      </c>
    </row>
    <row r="64" spans="1:51">
      <c r="A64" t="s">
        <v>106</v>
      </c>
      <c r="B64" s="200">
        <v>0</v>
      </c>
      <c r="C64" s="200">
        <v>6.69</v>
      </c>
      <c r="D64" s="200">
        <v>12.91</v>
      </c>
      <c r="E64" s="200">
        <v>0</v>
      </c>
      <c r="F64" s="200">
        <v>0</v>
      </c>
      <c r="G64" s="200">
        <v>31.29</v>
      </c>
      <c r="H64" s="200">
        <v>0</v>
      </c>
      <c r="I64" s="200">
        <v>0</v>
      </c>
      <c r="J64" s="200">
        <v>20.22</v>
      </c>
      <c r="K64" s="200">
        <v>232.56</v>
      </c>
      <c r="L64" s="200">
        <v>0.23</v>
      </c>
      <c r="M64" s="200">
        <v>2.38</v>
      </c>
      <c r="N64" s="200">
        <v>1.94</v>
      </c>
      <c r="O64" s="200">
        <v>1.37</v>
      </c>
      <c r="P64" s="200">
        <v>0.93</v>
      </c>
      <c r="Q64" s="200">
        <v>0.18</v>
      </c>
      <c r="R64" s="200">
        <v>0.69</v>
      </c>
      <c r="S64" s="200">
        <v>0.44</v>
      </c>
      <c r="T64" s="200">
        <v>0</v>
      </c>
      <c r="U64" s="200">
        <v>2.3199999999999998</v>
      </c>
      <c r="V64" s="200">
        <v>0.34</v>
      </c>
      <c r="W64" s="200">
        <v>0.76</v>
      </c>
      <c r="X64" s="200">
        <v>2.42</v>
      </c>
      <c r="Y64" s="200">
        <v>0</v>
      </c>
      <c r="Z64" s="200">
        <v>4.57</v>
      </c>
      <c r="AA64" s="200">
        <v>1.48</v>
      </c>
      <c r="AB64" s="200">
        <v>0</v>
      </c>
      <c r="AC64" s="200">
        <v>3.04</v>
      </c>
      <c r="AD64" s="200">
        <v>20.77</v>
      </c>
      <c r="AE64" s="200">
        <v>0</v>
      </c>
      <c r="AF64" s="200">
        <v>0</v>
      </c>
      <c r="AG64" s="200">
        <v>76.38</v>
      </c>
      <c r="AH64" s="200">
        <v>0</v>
      </c>
      <c r="AI64" s="200">
        <v>18.39</v>
      </c>
      <c r="AJ64" s="200">
        <v>0</v>
      </c>
      <c r="AK64" s="200">
        <v>-35</v>
      </c>
      <c r="AL64" s="200">
        <v>0</v>
      </c>
      <c r="AM64" s="200">
        <v>0</v>
      </c>
      <c r="AN64" s="200">
        <v>0</v>
      </c>
      <c r="AO64" s="200">
        <v>229.65</v>
      </c>
      <c r="AP64" s="200">
        <v>0</v>
      </c>
      <c r="AQ64" s="200">
        <v>0</v>
      </c>
      <c r="AR64" s="200">
        <v>0</v>
      </c>
      <c r="AS64" s="200">
        <v>0</v>
      </c>
      <c r="AT64" s="200">
        <v>0</v>
      </c>
      <c r="AU64" s="200">
        <v>0</v>
      </c>
      <c r="AV64" s="200">
        <v>0</v>
      </c>
      <c r="AW64" s="200">
        <v>0</v>
      </c>
      <c r="AX64" s="200">
        <v>0</v>
      </c>
      <c r="AY64" s="200">
        <v>0</v>
      </c>
    </row>
    <row r="65" spans="1:51">
      <c r="A65" t="s">
        <v>107</v>
      </c>
      <c r="B65" s="200">
        <v>0</v>
      </c>
      <c r="C65" s="200">
        <v>6.69</v>
      </c>
      <c r="D65" s="200">
        <v>12.91</v>
      </c>
      <c r="E65" s="200">
        <v>0</v>
      </c>
      <c r="F65" s="200">
        <v>0</v>
      </c>
      <c r="G65" s="200">
        <v>31.29</v>
      </c>
      <c r="H65" s="200">
        <v>0</v>
      </c>
      <c r="I65" s="200">
        <v>0</v>
      </c>
      <c r="J65" s="200">
        <v>20.22</v>
      </c>
      <c r="K65" s="200">
        <v>232.56</v>
      </c>
      <c r="L65" s="200">
        <v>0.23</v>
      </c>
      <c r="M65" s="200">
        <v>2.38</v>
      </c>
      <c r="N65" s="200">
        <v>1.94</v>
      </c>
      <c r="O65" s="200">
        <v>1.37</v>
      </c>
      <c r="P65" s="200">
        <v>0.93</v>
      </c>
      <c r="Q65" s="200">
        <v>0.18</v>
      </c>
      <c r="R65" s="200">
        <v>0.7</v>
      </c>
      <c r="S65" s="200">
        <v>0.44</v>
      </c>
      <c r="T65" s="200">
        <v>0</v>
      </c>
      <c r="U65" s="200">
        <v>2.3199999999999998</v>
      </c>
      <c r="V65" s="200">
        <v>0.34</v>
      </c>
      <c r="W65" s="200">
        <v>0.76</v>
      </c>
      <c r="X65" s="200">
        <v>2.42</v>
      </c>
      <c r="Y65" s="200">
        <v>0</v>
      </c>
      <c r="Z65" s="200">
        <v>4.57</v>
      </c>
      <c r="AA65" s="200">
        <v>1.48</v>
      </c>
      <c r="AB65" s="200">
        <v>0</v>
      </c>
      <c r="AC65" s="200">
        <v>3.04</v>
      </c>
      <c r="AD65" s="200">
        <v>20.77</v>
      </c>
      <c r="AE65" s="200">
        <v>0</v>
      </c>
      <c r="AF65" s="200">
        <v>0</v>
      </c>
      <c r="AG65" s="200">
        <v>76.38</v>
      </c>
      <c r="AH65" s="200">
        <v>0</v>
      </c>
      <c r="AI65" s="200">
        <v>18.39</v>
      </c>
      <c r="AJ65" s="200">
        <v>0</v>
      </c>
      <c r="AK65" s="200">
        <v>-35</v>
      </c>
      <c r="AL65" s="200">
        <v>0</v>
      </c>
      <c r="AM65" s="200">
        <v>0</v>
      </c>
      <c r="AN65" s="200">
        <v>0</v>
      </c>
      <c r="AO65" s="200">
        <v>229.65</v>
      </c>
      <c r="AP65" s="200">
        <v>0</v>
      </c>
      <c r="AQ65" s="200">
        <v>0</v>
      </c>
      <c r="AR65" s="200">
        <v>0</v>
      </c>
      <c r="AS65" s="200">
        <v>0</v>
      </c>
      <c r="AT65" s="200">
        <v>0</v>
      </c>
      <c r="AU65" s="200">
        <v>0</v>
      </c>
      <c r="AV65" s="200">
        <v>0</v>
      </c>
      <c r="AW65" s="200">
        <v>0</v>
      </c>
      <c r="AX65" s="200">
        <v>0</v>
      </c>
      <c r="AY65" s="200">
        <v>0</v>
      </c>
    </row>
    <row r="66" spans="1:51">
      <c r="A66" t="s">
        <v>108</v>
      </c>
      <c r="B66" s="200">
        <v>0</v>
      </c>
      <c r="C66" s="200">
        <v>6.69</v>
      </c>
      <c r="D66" s="200">
        <v>12.91</v>
      </c>
      <c r="E66" s="200">
        <v>0</v>
      </c>
      <c r="F66" s="200">
        <v>0</v>
      </c>
      <c r="G66" s="200">
        <v>31.29</v>
      </c>
      <c r="H66" s="200">
        <v>0</v>
      </c>
      <c r="I66" s="200">
        <v>0</v>
      </c>
      <c r="J66" s="200">
        <v>20.22</v>
      </c>
      <c r="K66" s="200">
        <v>232.56</v>
      </c>
      <c r="L66" s="200">
        <v>0.23</v>
      </c>
      <c r="M66" s="200">
        <v>2.38</v>
      </c>
      <c r="N66" s="200">
        <v>1.94</v>
      </c>
      <c r="O66" s="200">
        <v>1.37</v>
      </c>
      <c r="P66" s="200">
        <v>0.93</v>
      </c>
      <c r="Q66" s="200">
        <v>0.18</v>
      </c>
      <c r="R66" s="200">
        <v>0.7</v>
      </c>
      <c r="S66" s="200">
        <v>0.44</v>
      </c>
      <c r="T66" s="200">
        <v>0</v>
      </c>
      <c r="U66" s="200">
        <v>2.3199999999999998</v>
      </c>
      <c r="V66" s="200">
        <v>0.34</v>
      </c>
      <c r="W66" s="200">
        <v>0.76</v>
      </c>
      <c r="X66" s="200">
        <v>2.42</v>
      </c>
      <c r="Y66" s="200">
        <v>0</v>
      </c>
      <c r="Z66" s="200">
        <v>4.57</v>
      </c>
      <c r="AA66" s="200">
        <v>1.48</v>
      </c>
      <c r="AB66" s="200">
        <v>0</v>
      </c>
      <c r="AC66" s="200">
        <v>3.04</v>
      </c>
      <c r="AD66" s="200">
        <v>20.77</v>
      </c>
      <c r="AE66" s="200">
        <v>0</v>
      </c>
      <c r="AF66" s="200">
        <v>0</v>
      </c>
      <c r="AG66" s="200">
        <v>76.38</v>
      </c>
      <c r="AH66" s="200">
        <v>0</v>
      </c>
      <c r="AI66" s="200">
        <v>18.39</v>
      </c>
      <c r="AJ66" s="200">
        <v>0</v>
      </c>
      <c r="AK66" s="200">
        <v>-35</v>
      </c>
      <c r="AL66" s="200">
        <v>0</v>
      </c>
      <c r="AM66" s="200">
        <v>0</v>
      </c>
      <c r="AN66" s="200">
        <v>0</v>
      </c>
      <c r="AO66" s="200">
        <v>229.65</v>
      </c>
      <c r="AP66" s="200">
        <v>0</v>
      </c>
      <c r="AQ66" s="200">
        <v>0</v>
      </c>
      <c r="AR66" s="200">
        <v>0</v>
      </c>
      <c r="AS66" s="200">
        <v>0</v>
      </c>
      <c r="AT66" s="200">
        <v>0</v>
      </c>
      <c r="AU66" s="200">
        <v>0</v>
      </c>
      <c r="AV66" s="200">
        <v>0</v>
      </c>
      <c r="AW66" s="200">
        <v>0</v>
      </c>
      <c r="AX66" s="200">
        <v>0</v>
      </c>
      <c r="AY66" s="200">
        <v>0</v>
      </c>
    </row>
    <row r="67" spans="1:51">
      <c r="A67" t="s">
        <v>109</v>
      </c>
      <c r="B67" s="200">
        <v>0</v>
      </c>
      <c r="C67" s="200">
        <v>6.69</v>
      </c>
      <c r="D67" s="200">
        <v>12.91</v>
      </c>
      <c r="E67" s="200">
        <v>0</v>
      </c>
      <c r="F67" s="200">
        <v>0</v>
      </c>
      <c r="G67" s="200">
        <v>31.29</v>
      </c>
      <c r="H67" s="200">
        <v>0</v>
      </c>
      <c r="I67" s="200">
        <v>0</v>
      </c>
      <c r="J67" s="200">
        <v>20.22</v>
      </c>
      <c r="K67" s="200">
        <v>232.56</v>
      </c>
      <c r="L67" s="200">
        <v>0.23</v>
      </c>
      <c r="M67" s="200">
        <v>2.38</v>
      </c>
      <c r="N67" s="200">
        <v>1.94</v>
      </c>
      <c r="O67" s="200">
        <v>1.37</v>
      </c>
      <c r="P67" s="200">
        <v>0.93</v>
      </c>
      <c r="Q67" s="200">
        <v>0</v>
      </c>
      <c r="R67" s="200">
        <v>0.7</v>
      </c>
      <c r="S67" s="200">
        <v>0.44</v>
      </c>
      <c r="T67" s="200">
        <v>0</v>
      </c>
      <c r="U67" s="200">
        <v>2.3199999999999998</v>
      </c>
      <c r="V67" s="200">
        <v>0.34</v>
      </c>
      <c r="W67" s="200">
        <v>0.76</v>
      </c>
      <c r="X67" s="200">
        <v>2.42</v>
      </c>
      <c r="Y67" s="200">
        <v>0</v>
      </c>
      <c r="Z67" s="200">
        <v>4.57</v>
      </c>
      <c r="AA67" s="200">
        <v>1.48</v>
      </c>
      <c r="AB67" s="200">
        <v>0</v>
      </c>
      <c r="AC67" s="200">
        <v>3.04</v>
      </c>
      <c r="AD67" s="200">
        <v>20.77</v>
      </c>
      <c r="AE67" s="200">
        <v>0</v>
      </c>
      <c r="AF67" s="200">
        <v>0</v>
      </c>
      <c r="AG67" s="200">
        <v>76.38</v>
      </c>
      <c r="AH67" s="200">
        <v>0</v>
      </c>
      <c r="AI67" s="200">
        <v>18.39</v>
      </c>
      <c r="AJ67" s="200">
        <v>0</v>
      </c>
      <c r="AK67" s="200">
        <v>-35</v>
      </c>
      <c r="AL67" s="200">
        <v>0</v>
      </c>
      <c r="AM67" s="200">
        <v>0</v>
      </c>
      <c r="AN67" s="200">
        <v>0</v>
      </c>
      <c r="AO67" s="200">
        <v>229.65</v>
      </c>
      <c r="AP67" s="200">
        <v>0</v>
      </c>
      <c r="AQ67" s="200">
        <v>0</v>
      </c>
      <c r="AR67" s="200">
        <v>0</v>
      </c>
      <c r="AS67" s="200">
        <v>0</v>
      </c>
      <c r="AT67" s="200">
        <v>0</v>
      </c>
      <c r="AU67" s="200">
        <v>0</v>
      </c>
      <c r="AV67" s="200">
        <v>0</v>
      </c>
      <c r="AW67" s="200">
        <v>0</v>
      </c>
      <c r="AX67" s="200">
        <v>0</v>
      </c>
      <c r="AY67" s="200">
        <v>0</v>
      </c>
    </row>
    <row r="68" spans="1:51">
      <c r="A68" t="s">
        <v>110</v>
      </c>
      <c r="B68" s="200">
        <v>0</v>
      </c>
      <c r="C68" s="200">
        <v>6.69</v>
      </c>
      <c r="D68" s="200">
        <v>12.91</v>
      </c>
      <c r="E68" s="200">
        <v>0</v>
      </c>
      <c r="F68" s="200">
        <v>0</v>
      </c>
      <c r="G68" s="200">
        <v>31.29</v>
      </c>
      <c r="H68" s="200">
        <v>0</v>
      </c>
      <c r="I68" s="200">
        <v>0</v>
      </c>
      <c r="J68" s="200">
        <v>20.22</v>
      </c>
      <c r="K68" s="200">
        <v>169.99</v>
      </c>
      <c r="L68" s="200">
        <v>0.68</v>
      </c>
      <c r="M68" s="200">
        <v>2.38</v>
      </c>
      <c r="N68" s="200">
        <v>1.94</v>
      </c>
      <c r="O68" s="200">
        <v>1.37</v>
      </c>
      <c r="P68" s="200">
        <v>0.93</v>
      </c>
      <c r="Q68" s="200">
        <v>0</v>
      </c>
      <c r="R68" s="200">
        <v>0.7</v>
      </c>
      <c r="S68" s="200">
        <v>0.44</v>
      </c>
      <c r="T68" s="200">
        <v>0</v>
      </c>
      <c r="U68" s="200">
        <v>2.3199999999999998</v>
      </c>
      <c r="V68" s="200">
        <v>0.34</v>
      </c>
      <c r="W68" s="200">
        <v>0.76</v>
      </c>
      <c r="X68" s="200">
        <v>2.42</v>
      </c>
      <c r="Y68" s="200">
        <v>0</v>
      </c>
      <c r="Z68" s="200">
        <v>4.57</v>
      </c>
      <c r="AA68" s="200">
        <v>1.48</v>
      </c>
      <c r="AB68" s="200">
        <v>0</v>
      </c>
      <c r="AC68" s="200">
        <v>3.04</v>
      </c>
      <c r="AD68" s="200">
        <v>20.77</v>
      </c>
      <c r="AE68" s="200">
        <v>0</v>
      </c>
      <c r="AF68" s="200">
        <v>0</v>
      </c>
      <c r="AG68" s="200">
        <v>76.38</v>
      </c>
      <c r="AH68" s="200">
        <v>0</v>
      </c>
      <c r="AI68" s="200">
        <v>18.39</v>
      </c>
      <c r="AJ68" s="200">
        <v>0</v>
      </c>
      <c r="AK68" s="200">
        <v>-35</v>
      </c>
      <c r="AL68" s="200">
        <v>0</v>
      </c>
      <c r="AM68" s="200">
        <v>0</v>
      </c>
      <c r="AN68" s="200">
        <v>0</v>
      </c>
      <c r="AO68" s="200">
        <v>229.65</v>
      </c>
      <c r="AP68" s="200">
        <v>0</v>
      </c>
      <c r="AQ68" s="200">
        <v>0</v>
      </c>
      <c r="AR68" s="200">
        <v>0</v>
      </c>
      <c r="AS68" s="200">
        <v>0</v>
      </c>
      <c r="AT68" s="200">
        <v>0</v>
      </c>
      <c r="AU68" s="200">
        <v>0</v>
      </c>
      <c r="AV68" s="200">
        <v>0</v>
      </c>
      <c r="AW68" s="200">
        <v>0</v>
      </c>
      <c r="AX68" s="200">
        <v>0</v>
      </c>
      <c r="AY68" s="200">
        <v>0</v>
      </c>
    </row>
    <row r="69" spans="1:51">
      <c r="A69" t="s">
        <v>111</v>
      </c>
      <c r="B69" s="200">
        <v>0</v>
      </c>
      <c r="C69" s="200">
        <v>6.69</v>
      </c>
      <c r="D69" s="200">
        <v>12.91</v>
      </c>
      <c r="E69" s="200">
        <v>0</v>
      </c>
      <c r="F69" s="200">
        <v>0</v>
      </c>
      <c r="G69" s="200">
        <v>31.29</v>
      </c>
      <c r="H69" s="200">
        <v>0</v>
      </c>
      <c r="I69" s="200">
        <v>0</v>
      </c>
      <c r="J69" s="200">
        <v>20.22</v>
      </c>
      <c r="K69" s="200">
        <v>143.16</v>
      </c>
      <c r="L69" s="200">
        <v>0.48</v>
      </c>
      <c r="M69" s="200">
        <v>2.38</v>
      </c>
      <c r="N69" s="200">
        <v>1.94</v>
      </c>
      <c r="O69" s="200">
        <v>1.37</v>
      </c>
      <c r="P69" s="200">
        <v>0.93</v>
      </c>
      <c r="Q69" s="200">
        <v>0</v>
      </c>
      <c r="R69" s="200">
        <v>0.7</v>
      </c>
      <c r="S69" s="200">
        <v>0.44</v>
      </c>
      <c r="T69" s="200">
        <v>0</v>
      </c>
      <c r="U69" s="200">
        <v>2.3199999999999998</v>
      </c>
      <c r="V69" s="200">
        <v>0.34</v>
      </c>
      <c r="W69" s="200">
        <v>0.76</v>
      </c>
      <c r="X69" s="200">
        <v>2.42</v>
      </c>
      <c r="Y69" s="200">
        <v>0</v>
      </c>
      <c r="Z69" s="200">
        <v>4.57</v>
      </c>
      <c r="AA69" s="200">
        <v>1.48</v>
      </c>
      <c r="AB69" s="200">
        <v>0</v>
      </c>
      <c r="AC69" s="200">
        <v>3.04</v>
      </c>
      <c r="AD69" s="200">
        <v>20.77</v>
      </c>
      <c r="AE69" s="200">
        <v>0</v>
      </c>
      <c r="AF69" s="200">
        <v>0</v>
      </c>
      <c r="AG69" s="200">
        <v>76.38</v>
      </c>
      <c r="AH69" s="200">
        <v>0</v>
      </c>
      <c r="AI69" s="200">
        <v>18.39</v>
      </c>
      <c r="AJ69" s="200">
        <v>0</v>
      </c>
      <c r="AK69" s="200">
        <v>-35</v>
      </c>
      <c r="AL69" s="200">
        <v>0</v>
      </c>
      <c r="AM69" s="200">
        <v>0</v>
      </c>
      <c r="AN69" s="200">
        <v>0</v>
      </c>
      <c r="AO69" s="200">
        <v>229.65</v>
      </c>
      <c r="AP69" s="200">
        <v>0</v>
      </c>
      <c r="AQ69" s="200">
        <v>0</v>
      </c>
      <c r="AR69" s="200">
        <v>0</v>
      </c>
      <c r="AS69" s="200">
        <v>0</v>
      </c>
      <c r="AT69" s="200">
        <v>0</v>
      </c>
      <c r="AU69" s="200">
        <v>0</v>
      </c>
      <c r="AV69" s="200">
        <v>0</v>
      </c>
      <c r="AW69" s="200">
        <v>0</v>
      </c>
      <c r="AX69" s="200">
        <v>0</v>
      </c>
      <c r="AY69" s="200">
        <v>0</v>
      </c>
    </row>
    <row r="70" spans="1:51">
      <c r="A70" t="s">
        <v>112</v>
      </c>
      <c r="B70" s="200">
        <v>0</v>
      </c>
      <c r="C70" s="200">
        <v>6.69</v>
      </c>
      <c r="D70" s="200">
        <v>12.91</v>
      </c>
      <c r="E70" s="200">
        <v>0</v>
      </c>
      <c r="F70" s="200">
        <v>0</v>
      </c>
      <c r="G70" s="200">
        <v>31.29</v>
      </c>
      <c r="H70" s="200">
        <v>0</v>
      </c>
      <c r="I70" s="200">
        <v>0</v>
      </c>
      <c r="J70" s="200">
        <v>20.22</v>
      </c>
      <c r="K70" s="200">
        <v>73.650000000000006</v>
      </c>
      <c r="L70" s="200">
        <v>0.41</v>
      </c>
      <c r="M70" s="200">
        <v>2.38</v>
      </c>
      <c r="N70" s="200">
        <v>1.94</v>
      </c>
      <c r="O70" s="200">
        <v>1.37</v>
      </c>
      <c r="P70" s="200">
        <v>0.93</v>
      </c>
      <c r="Q70" s="200">
        <v>0</v>
      </c>
      <c r="R70" s="200">
        <v>0.7</v>
      </c>
      <c r="S70" s="200">
        <v>0.43</v>
      </c>
      <c r="T70" s="200">
        <v>0</v>
      </c>
      <c r="U70" s="200">
        <v>2.3199999999999998</v>
      </c>
      <c r="V70" s="200">
        <v>0.34</v>
      </c>
      <c r="W70" s="200">
        <v>0.76</v>
      </c>
      <c r="X70" s="200">
        <v>2.42</v>
      </c>
      <c r="Y70" s="200">
        <v>0</v>
      </c>
      <c r="Z70" s="200">
        <v>4.57</v>
      </c>
      <c r="AA70" s="200">
        <v>1.48</v>
      </c>
      <c r="AB70" s="200">
        <v>0</v>
      </c>
      <c r="AC70" s="200">
        <v>3.04</v>
      </c>
      <c r="AD70" s="200">
        <v>20.77</v>
      </c>
      <c r="AE70" s="200">
        <v>0</v>
      </c>
      <c r="AF70" s="200">
        <v>0</v>
      </c>
      <c r="AG70" s="200">
        <v>76.38</v>
      </c>
      <c r="AH70" s="200">
        <v>0</v>
      </c>
      <c r="AI70" s="200">
        <v>18.39</v>
      </c>
      <c r="AJ70" s="200">
        <v>0</v>
      </c>
      <c r="AK70" s="200">
        <v>-16.95</v>
      </c>
      <c r="AL70" s="200">
        <v>0</v>
      </c>
      <c r="AM70" s="200">
        <v>0</v>
      </c>
      <c r="AN70" s="200">
        <v>0</v>
      </c>
      <c r="AO70" s="200">
        <v>229.65</v>
      </c>
      <c r="AP70" s="200">
        <v>0</v>
      </c>
      <c r="AQ70" s="200">
        <v>0</v>
      </c>
      <c r="AR70" s="200">
        <v>0</v>
      </c>
      <c r="AS70" s="200">
        <v>0</v>
      </c>
      <c r="AT70" s="200">
        <v>0</v>
      </c>
      <c r="AU70" s="200">
        <v>0</v>
      </c>
      <c r="AV70" s="200">
        <v>0</v>
      </c>
      <c r="AW70" s="200">
        <v>0</v>
      </c>
      <c r="AX70" s="200">
        <v>0</v>
      </c>
      <c r="AY70" s="200">
        <v>0</v>
      </c>
    </row>
    <row r="71" spans="1:51">
      <c r="A71" t="s">
        <v>113</v>
      </c>
      <c r="B71" s="200">
        <v>0</v>
      </c>
      <c r="C71" s="200">
        <v>6.69</v>
      </c>
      <c r="D71" s="200">
        <v>12.91</v>
      </c>
      <c r="E71" s="200">
        <v>0</v>
      </c>
      <c r="F71" s="200">
        <v>0</v>
      </c>
      <c r="G71" s="200">
        <v>31.29</v>
      </c>
      <c r="H71" s="200">
        <v>0</v>
      </c>
      <c r="I71" s="200">
        <v>0</v>
      </c>
      <c r="J71" s="200">
        <v>20.22</v>
      </c>
      <c r="K71" s="200">
        <v>18.96</v>
      </c>
      <c r="L71" s="200">
        <v>0.23</v>
      </c>
      <c r="M71" s="200">
        <v>2.38</v>
      </c>
      <c r="N71" s="200">
        <v>1.94</v>
      </c>
      <c r="O71" s="200">
        <v>1.37</v>
      </c>
      <c r="P71" s="200">
        <v>0.93</v>
      </c>
      <c r="Q71" s="200">
        <v>0</v>
      </c>
      <c r="R71" s="200">
        <v>0.7</v>
      </c>
      <c r="S71" s="200">
        <v>0.43</v>
      </c>
      <c r="T71" s="200">
        <v>0</v>
      </c>
      <c r="U71" s="200">
        <v>2.3199999999999998</v>
      </c>
      <c r="V71" s="200">
        <v>0.34</v>
      </c>
      <c r="W71" s="200">
        <v>0.76</v>
      </c>
      <c r="X71" s="200">
        <v>2.42</v>
      </c>
      <c r="Y71" s="200">
        <v>0</v>
      </c>
      <c r="Z71" s="200">
        <v>4.57</v>
      </c>
      <c r="AA71" s="200">
        <v>1.48</v>
      </c>
      <c r="AB71" s="200">
        <v>0</v>
      </c>
      <c r="AC71" s="200">
        <v>3.04</v>
      </c>
      <c r="AD71" s="200">
        <v>20.77</v>
      </c>
      <c r="AE71" s="200">
        <v>0</v>
      </c>
      <c r="AF71" s="200">
        <v>0</v>
      </c>
      <c r="AG71" s="200">
        <v>76.38</v>
      </c>
      <c r="AH71" s="200">
        <v>0</v>
      </c>
      <c r="AI71" s="200">
        <v>18.39</v>
      </c>
      <c r="AJ71" s="200">
        <v>0</v>
      </c>
      <c r="AK71" s="200">
        <v>-16.95</v>
      </c>
      <c r="AL71" s="200">
        <v>0</v>
      </c>
      <c r="AM71" s="200">
        <v>0</v>
      </c>
      <c r="AN71" s="200">
        <v>0</v>
      </c>
      <c r="AO71" s="200">
        <v>169.65</v>
      </c>
      <c r="AP71" s="200">
        <v>0</v>
      </c>
      <c r="AQ71" s="200">
        <v>0</v>
      </c>
      <c r="AR71" s="200">
        <v>0</v>
      </c>
      <c r="AS71" s="200">
        <v>0</v>
      </c>
      <c r="AT71" s="200">
        <v>0</v>
      </c>
      <c r="AU71" s="200">
        <v>0</v>
      </c>
      <c r="AV71" s="200">
        <v>0</v>
      </c>
      <c r="AW71" s="200">
        <v>0</v>
      </c>
      <c r="AX71" s="200">
        <v>0</v>
      </c>
      <c r="AY71" s="200">
        <v>0</v>
      </c>
    </row>
    <row r="72" spans="1:51">
      <c r="A72" t="s">
        <v>114</v>
      </c>
      <c r="B72" s="200">
        <v>0</v>
      </c>
      <c r="C72" s="200">
        <v>6.69</v>
      </c>
      <c r="D72" s="200">
        <v>12.91</v>
      </c>
      <c r="E72" s="200">
        <v>0</v>
      </c>
      <c r="F72" s="200">
        <v>0</v>
      </c>
      <c r="G72" s="200">
        <v>31.29</v>
      </c>
      <c r="H72" s="200">
        <v>0</v>
      </c>
      <c r="I72" s="200">
        <v>0</v>
      </c>
      <c r="J72" s="200">
        <v>20.22</v>
      </c>
      <c r="K72" s="200">
        <v>18.95</v>
      </c>
      <c r="L72" s="200">
        <v>0.23</v>
      </c>
      <c r="M72" s="200">
        <v>2.38</v>
      </c>
      <c r="N72" s="200">
        <v>1.94</v>
      </c>
      <c r="O72" s="200">
        <v>1.37</v>
      </c>
      <c r="P72" s="200">
        <v>0.93</v>
      </c>
      <c r="Q72" s="200">
        <v>0</v>
      </c>
      <c r="R72" s="200">
        <v>0.7</v>
      </c>
      <c r="S72" s="200">
        <v>0.43</v>
      </c>
      <c r="T72" s="200">
        <v>0</v>
      </c>
      <c r="U72" s="200">
        <v>2.3199999999999998</v>
      </c>
      <c r="V72" s="200">
        <v>0.34</v>
      </c>
      <c r="W72" s="200">
        <v>0.76</v>
      </c>
      <c r="X72" s="200">
        <v>2.42</v>
      </c>
      <c r="Y72" s="200">
        <v>0</v>
      </c>
      <c r="Z72" s="200">
        <v>4.57</v>
      </c>
      <c r="AA72" s="200">
        <v>1.48</v>
      </c>
      <c r="AB72" s="200">
        <v>0</v>
      </c>
      <c r="AC72" s="200">
        <v>3.04</v>
      </c>
      <c r="AD72" s="200">
        <v>20.77</v>
      </c>
      <c r="AE72" s="200">
        <v>0</v>
      </c>
      <c r="AF72" s="200">
        <v>0</v>
      </c>
      <c r="AG72" s="200">
        <v>76.38</v>
      </c>
      <c r="AH72" s="200">
        <v>0</v>
      </c>
      <c r="AI72" s="200">
        <v>18.39</v>
      </c>
      <c r="AJ72" s="200">
        <v>0</v>
      </c>
      <c r="AK72" s="200">
        <v>-16.95</v>
      </c>
      <c r="AL72" s="200">
        <v>0</v>
      </c>
      <c r="AM72" s="200">
        <v>0</v>
      </c>
      <c r="AN72" s="200">
        <v>0</v>
      </c>
      <c r="AO72" s="200">
        <v>137.65</v>
      </c>
      <c r="AP72" s="200">
        <v>0</v>
      </c>
      <c r="AQ72" s="200">
        <v>0</v>
      </c>
      <c r="AR72" s="200">
        <v>0</v>
      </c>
      <c r="AS72" s="200">
        <v>0</v>
      </c>
      <c r="AT72" s="200">
        <v>0</v>
      </c>
      <c r="AU72" s="200">
        <v>0</v>
      </c>
      <c r="AV72" s="200">
        <v>0</v>
      </c>
      <c r="AW72" s="200">
        <v>0</v>
      </c>
      <c r="AX72" s="200">
        <v>0</v>
      </c>
      <c r="AY72" s="200">
        <v>0</v>
      </c>
    </row>
    <row r="73" spans="1:51">
      <c r="A73" t="s">
        <v>115</v>
      </c>
      <c r="B73" s="200">
        <v>0</v>
      </c>
      <c r="C73" s="200">
        <v>6.69</v>
      </c>
      <c r="D73" s="200">
        <v>12.91</v>
      </c>
      <c r="E73" s="200">
        <v>0</v>
      </c>
      <c r="F73" s="200">
        <v>0</v>
      </c>
      <c r="G73" s="200">
        <v>31.29</v>
      </c>
      <c r="H73" s="200">
        <v>0</v>
      </c>
      <c r="I73" s="200">
        <v>0</v>
      </c>
      <c r="J73" s="200">
        <v>20.22</v>
      </c>
      <c r="K73" s="200">
        <v>18.95</v>
      </c>
      <c r="L73" s="200">
        <v>0.23</v>
      </c>
      <c r="M73" s="200">
        <v>2.38</v>
      </c>
      <c r="N73" s="200">
        <v>1.94</v>
      </c>
      <c r="O73" s="200">
        <v>1.37</v>
      </c>
      <c r="P73" s="200">
        <v>0.93</v>
      </c>
      <c r="Q73" s="200">
        <v>0</v>
      </c>
      <c r="R73" s="200">
        <v>0.7</v>
      </c>
      <c r="S73" s="200">
        <v>0.43</v>
      </c>
      <c r="T73" s="200">
        <v>0</v>
      </c>
      <c r="U73" s="200">
        <v>2.3199999999999998</v>
      </c>
      <c r="V73" s="200">
        <v>0.34</v>
      </c>
      <c r="W73" s="200">
        <v>0.76</v>
      </c>
      <c r="X73" s="200">
        <v>2.42</v>
      </c>
      <c r="Y73" s="200">
        <v>0</v>
      </c>
      <c r="Z73" s="200">
        <v>4.57</v>
      </c>
      <c r="AA73" s="200">
        <v>1.48</v>
      </c>
      <c r="AB73" s="200">
        <v>0</v>
      </c>
      <c r="AC73" s="200">
        <v>3.04</v>
      </c>
      <c r="AD73" s="200">
        <v>20.77</v>
      </c>
      <c r="AE73" s="200">
        <v>0</v>
      </c>
      <c r="AF73" s="200">
        <v>0</v>
      </c>
      <c r="AG73" s="200">
        <v>76.38</v>
      </c>
      <c r="AH73" s="200">
        <v>0</v>
      </c>
      <c r="AI73" s="200">
        <v>18.39</v>
      </c>
      <c r="AJ73" s="200">
        <v>0</v>
      </c>
      <c r="AK73" s="200">
        <v>-2.95</v>
      </c>
      <c r="AL73" s="200">
        <v>0</v>
      </c>
      <c r="AM73" s="200">
        <v>0</v>
      </c>
      <c r="AN73" s="200">
        <v>0</v>
      </c>
      <c r="AO73" s="200">
        <v>137.65</v>
      </c>
      <c r="AP73" s="200">
        <v>0</v>
      </c>
      <c r="AQ73" s="200">
        <v>0</v>
      </c>
      <c r="AR73" s="200">
        <v>0</v>
      </c>
      <c r="AS73" s="200">
        <v>0</v>
      </c>
      <c r="AT73" s="200">
        <v>0</v>
      </c>
      <c r="AU73" s="200">
        <v>0</v>
      </c>
      <c r="AV73" s="200">
        <v>0</v>
      </c>
      <c r="AW73" s="200">
        <v>0</v>
      </c>
      <c r="AX73" s="200">
        <v>0</v>
      </c>
      <c r="AY73" s="200">
        <v>0</v>
      </c>
    </row>
    <row r="74" spans="1:51">
      <c r="A74" t="s">
        <v>116</v>
      </c>
      <c r="B74" s="200">
        <v>0</v>
      </c>
      <c r="C74" s="200">
        <v>6.69</v>
      </c>
      <c r="D74" s="200">
        <v>12.91</v>
      </c>
      <c r="E74" s="200">
        <v>0</v>
      </c>
      <c r="F74" s="200">
        <v>0</v>
      </c>
      <c r="G74" s="200">
        <v>31.29</v>
      </c>
      <c r="H74" s="200">
        <v>0</v>
      </c>
      <c r="I74" s="200">
        <v>0</v>
      </c>
      <c r="J74" s="200">
        <v>20.22</v>
      </c>
      <c r="K74" s="200">
        <v>18.95</v>
      </c>
      <c r="L74" s="200">
        <v>0.23</v>
      </c>
      <c r="M74" s="200">
        <v>2.38</v>
      </c>
      <c r="N74" s="200">
        <v>1.94</v>
      </c>
      <c r="O74" s="200">
        <v>1.37</v>
      </c>
      <c r="P74" s="200">
        <v>0.93</v>
      </c>
      <c r="Q74" s="200">
        <v>0</v>
      </c>
      <c r="R74" s="200">
        <v>0.7</v>
      </c>
      <c r="S74" s="200">
        <v>0.43</v>
      </c>
      <c r="T74" s="200">
        <v>0</v>
      </c>
      <c r="U74" s="200">
        <v>2.3199999999999998</v>
      </c>
      <c r="V74" s="200">
        <v>0.34</v>
      </c>
      <c r="W74" s="200">
        <v>0.76</v>
      </c>
      <c r="X74" s="200">
        <v>2.42</v>
      </c>
      <c r="Y74" s="200">
        <v>0</v>
      </c>
      <c r="Z74" s="200">
        <v>4.57</v>
      </c>
      <c r="AA74" s="200">
        <v>1.48</v>
      </c>
      <c r="AB74" s="200">
        <v>0</v>
      </c>
      <c r="AC74" s="200">
        <v>3.04</v>
      </c>
      <c r="AD74" s="200">
        <v>20.77</v>
      </c>
      <c r="AE74" s="200">
        <v>0</v>
      </c>
      <c r="AF74" s="200">
        <v>0</v>
      </c>
      <c r="AG74" s="200">
        <v>76.38</v>
      </c>
      <c r="AH74" s="200">
        <v>0</v>
      </c>
      <c r="AI74" s="200">
        <v>18.39</v>
      </c>
      <c r="AJ74" s="200">
        <v>0</v>
      </c>
      <c r="AK74" s="200">
        <v>-2.95</v>
      </c>
      <c r="AL74" s="200">
        <v>0</v>
      </c>
      <c r="AM74" s="200">
        <v>0</v>
      </c>
      <c r="AN74" s="200">
        <v>0</v>
      </c>
      <c r="AO74" s="200">
        <v>144.71</v>
      </c>
      <c r="AP74" s="200">
        <v>0</v>
      </c>
      <c r="AQ74" s="200">
        <v>0</v>
      </c>
      <c r="AR74" s="200">
        <v>0</v>
      </c>
      <c r="AS74" s="200">
        <v>0</v>
      </c>
      <c r="AT74" s="200">
        <v>0</v>
      </c>
      <c r="AU74" s="200">
        <v>0</v>
      </c>
      <c r="AV74" s="200">
        <v>0</v>
      </c>
      <c r="AW74" s="200">
        <v>0</v>
      </c>
      <c r="AX74" s="200">
        <v>0</v>
      </c>
      <c r="AY74" s="200">
        <v>0</v>
      </c>
    </row>
    <row r="75" spans="1:51">
      <c r="A75" t="s">
        <v>117</v>
      </c>
      <c r="B75" s="200">
        <v>0</v>
      </c>
      <c r="C75" s="200">
        <v>6.69</v>
      </c>
      <c r="D75" s="200">
        <v>12.91</v>
      </c>
      <c r="E75" s="200">
        <v>0</v>
      </c>
      <c r="F75" s="200">
        <v>0</v>
      </c>
      <c r="G75" s="200">
        <v>31.29</v>
      </c>
      <c r="H75" s="200">
        <v>0</v>
      </c>
      <c r="I75" s="200">
        <v>0</v>
      </c>
      <c r="J75" s="200">
        <v>20.22</v>
      </c>
      <c r="K75" s="200">
        <v>18.95</v>
      </c>
      <c r="L75" s="200">
        <v>0.23</v>
      </c>
      <c r="M75" s="200">
        <v>2.38</v>
      </c>
      <c r="N75" s="200">
        <v>1.94</v>
      </c>
      <c r="O75" s="200">
        <v>1.37</v>
      </c>
      <c r="P75" s="200">
        <v>0.93</v>
      </c>
      <c r="Q75" s="200">
        <v>0</v>
      </c>
      <c r="R75" s="200">
        <v>0.7</v>
      </c>
      <c r="S75" s="200">
        <v>0.43</v>
      </c>
      <c r="T75" s="200">
        <v>0</v>
      </c>
      <c r="U75" s="200">
        <v>2.3199999999999998</v>
      </c>
      <c r="V75" s="200">
        <v>0.34</v>
      </c>
      <c r="W75" s="200">
        <v>0.76</v>
      </c>
      <c r="X75" s="200">
        <v>2.42</v>
      </c>
      <c r="Y75" s="200">
        <v>0</v>
      </c>
      <c r="Z75" s="200">
        <v>4.57</v>
      </c>
      <c r="AA75" s="200">
        <v>1.48</v>
      </c>
      <c r="AB75" s="200">
        <v>0</v>
      </c>
      <c r="AC75" s="200">
        <v>3.04</v>
      </c>
      <c r="AD75" s="200">
        <v>20.77</v>
      </c>
      <c r="AE75" s="200">
        <v>0</v>
      </c>
      <c r="AF75" s="200">
        <v>0</v>
      </c>
      <c r="AG75" s="200">
        <v>76.38</v>
      </c>
      <c r="AH75" s="200">
        <v>0</v>
      </c>
      <c r="AI75" s="200">
        <v>18.39</v>
      </c>
      <c r="AJ75" s="200">
        <v>0</v>
      </c>
      <c r="AK75" s="200">
        <v>-2.95</v>
      </c>
      <c r="AL75" s="200">
        <v>0</v>
      </c>
      <c r="AM75" s="200">
        <v>0</v>
      </c>
      <c r="AN75" s="200">
        <v>0</v>
      </c>
      <c r="AO75" s="200">
        <v>150.09</v>
      </c>
      <c r="AP75" s="200">
        <v>0</v>
      </c>
      <c r="AQ75" s="200">
        <v>0</v>
      </c>
      <c r="AR75" s="200">
        <v>0</v>
      </c>
      <c r="AS75" s="200">
        <v>0</v>
      </c>
      <c r="AT75" s="200">
        <v>0</v>
      </c>
      <c r="AU75" s="200">
        <v>0</v>
      </c>
      <c r="AV75" s="200">
        <v>0</v>
      </c>
      <c r="AW75" s="200">
        <v>0</v>
      </c>
      <c r="AX75" s="200">
        <v>0</v>
      </c>
      <c r="AY75" s="200">
        <v>0</v>
      </c>
    </row>
    <row r="76" spans="1:51">
      <c r="A76" t="s">
        <v>118</v>
      </c>
      <c r="B76" s="200">
        <v>0</v>
      </c>
      <c r="C76" s="200">
        <v>6.69</v>
      </c>
      <c r="D76" s="200">
        <v>12.91</v>
      </c>
      <c r="E76" s="200">
        <v>0</v>
      </c>
      <c r="F76" s="200">
        <v>0</v>
      </c>
      <c r="G76" s="200">
        <v>31.29</v>
      </c>
      <c r="H76" s="200">
        <v>0</v>
      </c>
      <c r="I76" s="200">
        <v>0</v>
      </c>
      <c r="J76" s="200">
        <v>20.22</v>
      </c>
      <c r="K76" s="200">
        <v>18.95</v>
      </c>
      <c r="L76" s="200">
        <v>0.23</v>
      </c>
      <c r="M76" s="200">
        <v>2.38</v>
      </c>
      <c r="N76" s="200">
        <v>1.94</v>
      </c>
      <c r="O76" s="200">
        <v>1.37</v>
      </c>
      <c r="P76" s="200">
        <v>0.93</v>
      </c>
      <c r="Q76" s="200">
        <v>0</v>
      </c>
      <c r="R76" s="200">
        <v>0.7</v>
      </c>
      <c r="S76" s="200">
        <v>0.43</v>
      </c>
      <c r="T76" s="200">
        <v>0</v>
      </c>
      <c r="U76" s="200">
        <v>2.3199999999999998</v>
      </c>
      <c r="V76" s="200">
        <v>0.34</v>
      </c>
      <c r="W76" s="200">
        <v>0.76</v>
      </c>
      <c r="X76" s="200">
        <v>2.42</v>
      </c>
      <c r="Y76" s="200">
        <v>0</v>
      </c>
      <c r="Z76" s="200">
        <v>4.57</v>
      </c>
      <c r="AA76" s="200">
        <v>1.48</v>
      </c>
      <c r="AB76" s="200">
        <v>0</v>
      </c>
      <c r="AC76" s="200">
        <v>3.04</v>
      </c>
      <c r="AD76" s="200">
        <v>20.77</v>
      </c>
      <c r="AE76" s="200">
        <v>0</v>
      </c>
      <c r="AF76" s="200">
        <v>0</v>
      </c>
      <c r="AG76" s="200">
        <v>76.38</v>
      </c>
      <c r="AH76" s="200">
        <v>0</v>
      </c>
      <c r="AI76" s="200">
        <v>18.39</v>
      </c>
      <c r="AJ76" s="200">
        <v>0</v>
      </c>
      <c r="AK76" s="200">
        <v>-2.95</v>
      </c>
      <c r="AL76" s="200">
        <v>0</v>
      </c>
      <c r="AM76" s="200">
        <v>0</v>
      </c>
      <c r="AN76" s="200">
        <v>0</v>
      </c>
      <c r="AO76" s="200">
        <v>150.09</v>
      </c>
      <c r="AP76" s="200">
        <v>0</v>
      </c>
      <c r="AQ76" s="200">
        <v>0</v>
      </c>
      <c r="AR76" s="200">
        <v>0</v>
      </c>
      <c r="AS76" s="200">
        <v>0</v>
      </c>
      <c r="AT76" s="200">
        <v>0</v>
      </c>
      <c r="AU76" s="200">
        <v>0</v>
      </c>
      <c r="AV76" s="200">
        <v>0</v>
      </c>
      <c r="AW76" s="200">
        <v>0</v>
      </c>
      <c r="AX76" s="200">
        <v>0</v>
      </c>
      <c r="AY76" s="200">
        <v>0</v>
      </c>
    </row>
    <row r="77" spans="1:51">
      <c r="A77" t="s">
        <v>119</v>
      </c>
      <c r="B77" s="200">
        <v>0</v>
      </c>
      <c r="C77" s="200">
        <v>6.69</v>
      </c>
      <c r="D77" s="200">
        <v>12.91</v>
      </c>
      <c r="E77" s="200">
        <v>0</v>
      </c>
      <c r="F77" s="200">
        <v>0</v>
      </c>
      <c r="G77" s="200">
        <v>31.29</v>
      </c>
      <c r="H77" s="200">
        <v>0</v>
      </c>
      <c r="I77" s="200">
        <v>0</v>
      </c>
      <c r="J77" s="200">
        <v>20.22</v>
      </c>
      <c r="K77" s="200">
        <v>18.95</v>
      </c>
      <c r="L77" s="200">
        <v>0.23</v>
      </c>
      <c r="M77" s="200">
        <v>2.38</v>
      </c>
      <c r="N77" s="200">
        <v>1.94</v>
      </c>
      <c r="O77" s="200">
        <v>1.37</v>
      </c>
      <c r="P77" s="200">
        <v>0.93</v>
      </c>
      <c r="Q77" s="200">
        <v>0</v>
      </c>
      <c r="R77" s="200">
        <v>0.7</v>
      </c>
      <c r="S77" s="200">
        <v>0.43</v>
      </c>
      <c r="T77" s="200">
        <v>0</v>
      </c>
      <c r="U77" s="200">
        <v>2.3199999999999998</v>
      </c>
      <c r="V77" s="200">
        <v>0.34</v>
      </c>
      <c r="W77" s="200">
        <v>0.76</v>
      </c>
      <c r="X77" s="200">
        <v>2.42</v>
      </c>
      <c r="Y77" s="200">
        <v>0</v>
      </c>
      <c r="Z77" s="200">
        <v>4.57</v>
      </c>
      <c r="AA77" s="200">
        <v>1.48</v>
      </c>
      <c r="AB77" s="200">
        <v>0</v>
      </c>
      <c r="AC77" s="200">
        <v>3.04</v>
      </c>
      <c r="AD77" s="200">
        <v>20.77</v>
      </c>
      <c r="AE77" s="200">
        <v>0</v>
      </c>
      <c r="AF77" s="200">
        <v>0</v>
      </c>
      <c r="AG77" s="200">
        <v>76.38</v>
      </c>
      <c r="AH77" s="200">
        <v>0</v>
      </c>
      <c r="AI77" s="200">
        <v>18.39</v>
      </c>
      <c r="AJ77" s="200">
        <v>0</v>
      </c>
      <c r="AK77" s="200">
        <v>-2.95</v>
      </c>
      <c r="AL77" s="200">
        <v>0</v>
      </c>
      <c r="AM77" s="200">
        <v>0</v>
      </c>
      <c r="AN77" s="200">
        <v>0</v>
      </c>
      <c r="AO77" s="200">
        <v>150.09</v>
      </c>
      <c r="AP77" s="200">
        <v>0</v>
      </c>
      <c r="AQ77" s="200">
        <v>0</v>
      </c>
      <c r="AR77" s="200">
        <v>0</v>
      </c>
      <c r="AS77" s="200">
        <v>0</v>
      </c>
      <c r="AT77" s="200">
        <v>0</v>
      </c>
      <c r="AU77" s="200">
        <v>0</v>
      </c>
      <c r="AV77" s="200">
        <v>0</v>
      </c>
      <c r="AW77" s="200">
        <v>0</v>
      </c>
      <c r="AX77" s="200">
        <v>0</v>
      </c>
      <c r="AY77" s="200">
        <v>0</v>
      </c>
    </row>
    <row r="78" spans="1:51">
      <c r="A78" t="s">
        <v>120</v>
      </c>
      <c r="B78" s="200">
        <v>0</v>
      </c>
      <c r="C78" s="200">
        <v>6.69</v>
      </c>
      <c r="D78" s="200">
        <v>12.91</v>
      </c>
      <c r="E78" s="200">
        <v>0</v>
      </c>
      <c r="F78" s="200">
        <v>0</v>
      </c>
      <c r="G78" s="200">
        <v>31.29</v>
      </c>
      <c r="H78" s="200">
        <v>0</v>
      </c>
      <c r="I78" s="200">
        <v>0</v>
      </c>
      <c r="J78" s="200">
        <v>20.22</v>
      </c>
      <c r="K78" s="200">
        <v>18.95</v>
      </c>
      <c r="L78" s="200">
        <v>0.23</v>
      </c>
      <c r="M78" s="200">
        <v>2.38</v>
      </c>
      <c r="N78" s="200">
        <v>1.94</v>
      </c>
      <c r="O78" s="200">
        <v>1.37</v>
      </c>
      <c r="P78" s="200">
        <v>0.93</v>
      </c>
      <c r="Q78" s="200">
        <v>0</v>
      </c>
      <c r="R78" s="200">
        <v>0.7</v>
      </c>
      <c r="S78" s="200">
        <v>0.43</v>
      </c>
      <c r="T78" s="200">
        <v>0</v>
      </c>
      <c r="U78" s="200">
        <v>2.3199999999999998</v>
      </c>
      <c r="V78" s="200">
        <v>0.34</v>
      </c>
      <c r="W78" s="200">
        <v>0.76</v>
      </c>
      <c r="X78" s="200">
        <v>2.42</v>
      </c>
      <c r="Y78" s="200">
        <v>0</v>
      </c>
      <c r="Z78" s="200">
        <v>4.57</v>
      </c>
      <c r="AA78" s="200">
        <v>1.48</v>
      </c>
      <c r="AB78" s="200">
        <v>0</v>
      </c>
      <c r="AC78" s="200">
        <v>2.04</v>
      </c>
      <c r="AD78" s="200">
        <v>20.77</v>
      </c>
      <c r="AE78" s="200">
        <v>0</v>
      </c>
      <c r="AF78" s="200">
        <v>0</v>
      </c>
      <c r="AG78" s="200">
        <v>76.38</v>
      </c>
      <c r="AH78" s="200">
        <v>0</v>
      </c>
      <c r="AI78" s="200">
        <v>18.39</v>
      </c>
      <c r="AJ78" s="200">
        <v>0</v>
      </c>
      <c r="AK78" s="200">
        <v>-2.95</v>
      </c>
      <c r="AL78" s="200">
        <v>0</v>
      </c>
      <c r="AM78" s="200">
        <v>0</v>
      </c>
      <c r="AN78" s="200">
        <v>0</v>
      </c>
      <c r="AO78" s="200">
        <v>150.09</v>
      </c>
      <c r="AP78" s="200">
        <v>0</v>
      </c>
      <c r="AQ78" s="200">
        <v>0</v>
      </c>
      <c r="AR78" s="200">
        <v>0</v>
      </c>
      <c r="AS78" s="200">
        <v>0</v>
      </c>
      <c r="AT78" s="200">
        <v>0</v>
      </c>
      <c r="AU78" s="200">
        <v>0</v>
      </c>
      <c r="AV78" s="200">
        <v>0</v>
      </c>
      <c r="AW78" s="200">
        <v>0</v>
      </c>
      <c r="AX78" s="200">
        <v>0</v>
      </c>
      <c r="AY78" s="200">
        <v>0</v>
      </c>
    </row>
    <row r="79" spans="1:51">
      <c r="A79" t="s">
        <v>121</v>
      </c>
      <c r="B79" s="200">
        <v>0</v>
      </c>
      <c r="C79" s="200">
        <v>6.69</v>
      </c>
      <c r="D79" s="200">
        <v>12.91</v>
      </c>
      <c r="E79" s="200">
        <v>0</v>
      </c>
      <c r="F79" s="200">
        <v>0</v>
      </c>
      <c r="G79" s="200">
        <v>31.29</v>
      </c>
      <c r="H79" s="200">
        <v>0</v>
      </c>
      <c r="I79" s="200">
        <v>0</v>
      </c>
      <c r="J79" s="200">
        <v>20.22</v>
      </c>
      <c r="K79" s="200">
        <v>18.95</v>
      </c>
      <c r="L79" s="200">
        <v>0.23</v>
      </c>
      <c r="M79" s="200">
        <v>2.38</v>
      </c>
      <c r="N79" s="200">
        <v>1.94</v>
      </c>
      <c r="O79" s="200">
        <v>1.37</v>
      </c>
      <c r="P79" s="200">
        <v>0.93</v>
      </c>
      <c r="Q79" s="200">
        <v>0</v>
      </c>
      <c r="R79" s="200">
        <v>0.7</v>
      </c>
      <c r="S79" s="200">
        <v>0.43</v>
      </c>
      <c r="T79" s="200">
        <v>0</v>
      </c>
      <c r="U79" s="200">
        <v>2.3199999999999998</v>
      </c>
      <c r="V79" s="200">
        <v>0.34</v>
      </c>
      <c r="W79" s="200">
        <v>0.76</v>
      </c>
      <c r="X79" s="200">
        <v>2.42</v>
      </c>
      <c r="Y79" s="200">
        <v>0</v>
      </c>
      <c r="Z79" s="200">
        <v>4.57</v>
      </c>
      <c r="AA79" s="200">
        <v>1.48</v>
      </c>
      <c r="AB79" s="200">
        <v>0</v>
      </c>
      <c r="AC79" s="200">
        <v>2.04</v>
      </c>
      <c r="AD79" s="200">
        <v>20.77</v>
      </c>
      <c r="AE79" s="200">
        <v>0</v>
      </c>
      <c r="AF79" s="200">
        <v>0</v>
      </c>
      <c r="AG79" s="200">
        <v>76.38</v>
      </c>
      <c r="AH79" s="200">
        <v>0</v>
      </c>
      <c r="AI79" s="200">
        <v>18.39</v>
      </c>
      <c r="AJ79" s="200">
        <v>0</v>
      </c>
      <c r="AK79" s="200">
        <v>-2.95</v>
      </c>
      <c r="AL79" s="200">
        <v>0</v>
      </c>
      <c r="AM79" s="200">
        <v>0</v>
      </c>
      <c r="AN79" s="200">
        <v>0</v>
      </c>
      <c r="AO79" s="200">
        <v>150.09</v>
      </c>
      <c r="AP79" s="200">
        <v>0</v>
      </c>
      <c r="AQ79" s="200">
        <v>0</v>
      </c>
      <c r="AR79" s="200">
        <v>0</v>
      </c>
      <c r="AS79" s="200">
        <v>0</v>
      </c>
      <c r="AT79" s="200">
        <v>0</v>
      </c>
      <c r="AU79" s="200">
        <v>0</v>
      </c>
      <c r="AV79" s="200">
        <v>0</v>
      </c>
      <c r="AW79" s="200">
        <v>0</v>
      </c>
      <c r="AX79" s="200">
        <v>0</v>
      </c>
      <c r="AY79" s="200">
        <v>0</v>
      </c>
    </row>
    <row r="80" spans="1:51">
      <c r="A80" t="s">
        <v>122</v>
      </c>
      <c r="B80" s="200">
        <v>0</v>
      </c>
      <c r="C80" s="200">
        <v>6.69</v>
      </c>
      <c r="D80" s="200">
        <v>12.91</v>
      </c>
      <c r="E80" s="200">
        <v>0</v>
      </c>
      <c r="F80" s="200">
        <v>0</v>
      </c>
      <c r="G80" s="200">
        <v>31.29</v>
      </c>
      <c r="H80" s="200">
        <v>0</v>
      </c>
      <c r="I80" s="200">
        <v>0</v>
      </c>
      <c r="J80" s="200">
        <v>20.22</v>
      </c>
      <c r="K80" s="200">
        <v>18.95</v>
      </c>
      <c r="L80" s="200">
        <v>0.23</v>
      </c>
      <c r="M80" s="200">
        <v>2.38</v>
      </c>
      <c r="N80" s="200">
        <v>1.94</v>
      </c>
      <c r="O80" s="200">
        <v>1.37</v>
      </c>
      <c r="P80" s="200">
        <v>0.93</v>
      </c>
      <c r="Q80" s="200">
        <v>0</v>
      </c>
      <c r="R80" s="200">
        <v>0.7</v>
      </c>
      <c r="S80" s="200">
        <v>0.43</v>
      </c>
      <c r="T80" s="200">
        <v>0</v>
      </c>
      <c r="U80" s="200">
        <v>2.3199999999999998</v>
      </c>
      <c r="V80" s="200">
        <v>0.34</v>
      </c>
      <c r="W80" s="200">
        <v>0.76</v>
      </c>
      <c r="X80" s="200">
        <v>2.42</v>
      </c>
      <c r="Y80" s="200">
        <v>0</v>
      </c>
      <c r="Z80" s="200">
        <v>4.57</v>
      </c>
      <c r="AA80" s="200">
        <v>1.48</v>
      </c>
      <c r="AB80" s="200">
        <v>0</v>
      </c>
      <c r="AC80" s="200">
        <v>2.04</v>
      </c>
      <c r="AD80" s="200">
        <v>20.77</v>
      </c>
      <c r="AE80" s="200">
        <v>0</v>
      </c>
      <c r="AF80" s="200">
        <v>0</v>
      </c>
      <c r="AG80" s="200">
        <v>76.38</v>
      </c>
      <c r="AH80" s="200">
        <v>0</v>
      </c>
      <c r="AI80" s="200">
        <v>18.39</v>
      </c>
      <c r="AJ80" s="200">
        <v>0</v>
      </c>
      <c r="AK80" s="200">
        <v>-2.95</v>
      </c>
      <c r="AL80" s="200">
        <v>0</v>
      </c>
      <c r="AM80" s="200">
        <v>0</v>
      </c>
      <c r="AN80" s="200">
        <v>0</v>
      </c>
      <c r="AO80" s="200">
        <v>150.09</v>
      </c>
      <c r="AP80" s="200">
        <v>0</v>
      </c>
      <c r="AQ80" s="200">
        <v>0</v>
      </c>
      <c r="AR80" s="200">
        <v>0</v>
      </c>
      <c r="AS80" s="200">
        <v>0</v>
      </c>
      <c r="AT80" s="200">
        <v>0</v>
      </c>
      <c r="AU80" s="200">
        <v>0</v>
      </c>
      <c r="AV80" s="200">
        <v>0</v>
      </c>
      <c r="AW80" s="200">
        <v>0</v>
      </c>
      <c r="AX80" s="200">
        <v>0</v>
      </c>
      <c r="AY80" s="200">
        <v>0</v>
      </c>
    </row>
    <row r="81" spans="1:51">
      <c r="A81" t="s">
        <v>123</v>
      </c>
      <c r="B81" s="200">
        <v>0</v>
      </c>
      <c r="C81" s="200">
        <v>6.69</v>
      </c>
      <c r="D81" s="200">
        <v>12.91</v>
      </c>
      <c r="E81" s="200">
        <v>0</v>
      </c>
      <c r="F81" s="200">
        <v>0</v>
      </c>
      <c r="G81" s="200">
        <v>31.29</v>
      </c>
      <c r="H81" s="200">
        <v>0</v>
      </c>
      <c r="I81" s="200">
        <v>0</v>
      </c>
      <c r="J81" s="200">
        <v>20.22</v>
      </c>
      <c r="K81" s="200">
        <v>18.95</v>
      </c>
      <c r="L81" s="200">
        <v>0.23</v>
      </c>
      <c r="M81" s="200">
        <v>2.38</v>
      </c>
      <c r="N81" s="200">
        <v>1.94</v>
      </c>
      <c r="O81" s="200">
        <v>1.37</v>
      </c>
      <c r="P81" s="200">
        <v>0.93</v>
      </c>
      <c r="Q81" s="200">
        <v>0.75</v>
      </c>
      <c r="R81" s="200">
        <v>0.7</v>
      </c>
      <c r="S81" s="200">
        <v>0.43</v>
      </c>
      <c r="T81" s="200">
        <v>0</v>
      </c>
      <c r="U81" s="200">
        <v>2.3199999999999998</v>
      </c>
      <c r="V81" s="200">
        <v>0.34</v>
      </c>
      <c r="W81" s="200">
        <v>0.76</v>
      </c>
      <c r="X81" s="200">
        <v>2.42</v>
      </c>
      <c r="Y81" s="200">
        <v>0</v>
      </c>
      <c r="Z81" s="200">
        <v>4.57</v>
      </c>
      <c r="AA81" s="200">
        <v>1.48</v>
      </c>
      <c r="AB81" s="200">
        <v>0</v>
      </c>
      <c r="AC81" s="200">
        <v>2.04</v>
      </c>
      <c r="AD81" s="200">
        <v>20.77</v>
      </c>
      <c r="AE81" s="200">
        <v>0</v>
      </c>
      <c r="AF81" s="200">
        <v>0</v>
      </c>
      <c r="AG81" s="200">
        <v>76.38</v>
      </c>
      <c r="AH81" s="200">
        <v>0</v>
      </c>
      <c r="AI81" s="200">
        <v>18.39</v>
      </c>
      <c r="AJ81" s="200">
        <v>0</v>
      </c>
      <c r="AK81" s="200">
        <v>-2.95</v>
      </c>
      <c r="AL81" s="200">
        <v>0</v>
      </c>
      <c r="AM81" s="200">
        <v>0</v>
      </c>
      <c r="AN81" s="200">
        <v>0</v>
      </c>
      <c r="AO81" s="200">
        <v>150.09</v>
      </c>
      <c r="AP81" s="200">
        <v>0</v>
      </c>
      <c r="AQ81" s="200">
        <v>0</v>
      </c>
      <c r="AR81" s="200">
        <v>0</v>
      </c>
      <c r="AS81" s="200">
        <v>0</v>
      </c>
      <c r="AT81" s="200">
        <v>0</v>
      </c>
      <c r="AU81" s="200">
        <v>0</v>
      </c>
      <c r="AV81" s="200">
        <v>0</v>
      </c>
      <c r="AW81" s="200">
        <v>0</v>
      </c>
      <c r="AX81" s="200">
        <v>0</v>
      </c>
      <c r="AY81" s="200">
        <v>0</v>
      </c>
    </row>
    <row r="82" spans="1:51">
      <c r="A82" t="s">
        <v>124</v>
      </c>
      <c r="B82" s="200">
        <v>0</v>
      </c>
      <c r="C82" s="200">
        <v>6.69</v>
      </c>
      <c r="D82" s="200">
        <v>12.91</v>
      </c>
      <c r="E82" s="200">
        <v>0</v>
      </c>
      <c r="F82" s="200">
        <v>0</v>
      </c>
      <c r="G82" s="200">
        <v>31.29</v>
      </c>
      <c r="H82" s="200">
        <v>0</v>
      </c>
      <c r="I82" s="200">
        <v>0</v>
      </c>
      <c r="J82" s="200">
        <v>20.22</v>
      </c>
      <c r="K82" s="200">
        <v>18.95</v>
      </c>
      <c r="L82" s="200">
        <v>0.23</v>
      </c>
      <c r="M82" s="200">
        <v>2.38</v>
      </c>
      <c r="N82" s="200">
        <v>1.94</v>
      </c>
      <c r="O82" s="200">
        <v>1.37</v>
      </c>
      <c r="P82" s="200">
        <v>0.93</v>
      </c>
      <c r="Q82" s="200">
        <v>0.75</v>
      </c>
      <c r="R82" s="200">
        <v>0.7</v>
      </c>
      <c r="S82" s="200">
        <v>0.43</v>
      </c>
      <c r="T82" s="200">
        <v>0</v>
      </c>
      <c r="U82" s="200">
        <v>2.3199999999999998</v>
      </c>
      <c r="V82" s="200">
        <v>0.34</v>
      </c>
      <c r="W82" s="200">
        <v>0.76</v>
      </c>
      <c r="X82" s="200">
        <v>2.42</v>
      </c>
      <c r="Y82" s="200">
        <v>0</v>
      </c>
      <c r="Z82" s="200">
        <v>4.57</v>
      </c>
      <c r="AA82" s="200">
        <v>1.48</v>
      </c>
      <c r="AB82" s="200">
        <v>0</v>
      </c>
      <c r="AC82" s="200">
        <v>2.04</v>
      </c>
      <c r="AD82" s="200">
        <v>20.77</v>
      </c>
      <c r="AE82" s="200">
        <v>0</v>
      </c>
      <c r="AF82" s="200">
        <v>0</v>
      </c>
      <c r="AG82" s="200">
        <v>76.38</v>
      </c>
      <c r="AH82" s="200">
        <v>0</v>
      </c>
      <c r="AI82" s="200">
        <v>18.39</v>
      </c>
      <c r="AJ82" s="200">
        <v>0</v>
      </c>
      <c r="AK82" s="200">
        <v>-2.95</v>
      </c>
      <c r="AL82" s="200">
        <v>0</v>
      </c>
      <c r="AM82" s="200">
        <v>0</v>
      </c>
      <c r="AN82" s="200">
        <v>0</v>
      </c>
      <c r="AO82" s="200">
        <v>150.09</v>
      </c>
      <c r="AP82" s="200">
        <v>0</v>
      </c>
      <c r="AQ82" s="200">
        <v>0</v>
      </c>
      <c r="AR82" s="200">
        <v>0</v>
      </c>
      <c r="AS82" s="200">
        <v>0</v>
      </c>
      <c r="AT82" s="200">
        <v>0</v>
      </c>
      <c r="AU82" s="200">
        <v>0</v>
      </c>
      <c r="AV82" s="200">
        <v>0</v>
      </c>
      <c r="AW82" s="200">
        <v>0</v>
      </c>
      <c r="AX82" s="200">
        <v>0</v>
      </c>
      <c r="AY82" s="200">
        <v>0</v>
      </c>
    </row>
    <row r="83" spans="1:51">
      <c r="A83" t="s">
        <v>125</v>
      </c>
      <c r="B83" s="200">
        <v>0</v>
      </c>
      <c r="C83" s="200">
        <v>6.69</v>
      </c>
      <c r="D83" s="200">
        <v>12.91</v>
      </c>
      <c r="E83" s="200">
        <v>0</v>
      </c>
      <c r="F83" s="200">
        <v>0</v>
      </c>
      <c r="G83" s="200">
        <v>31.29</v>
      </c>
      <c r="H83" s="200">
        <v>0</v>
      </c>
      <c r="I83" s="200">
        <v>0</v>
      </c>
      <c r="J83" s="200">
        <v>20.22</v>
      </c>
      <c r="K83" s="200">
        <v>18.95</v>
      </c>
      <c r="L83" s="200">
        <v>0.23</v>
      </c>
      <c r="M83" s="200">
        <v>2.38</v>
      </c>
      <c r="N83" s="200">
        <v>1.94</v>
      </c>
      <c r="O83" s="200">
        <v>1.37</v>
      </c>
      <c r="P83" s="200">
        <v>0.93</v>
      </c>
      <c r="Q83" s="200">
        <v>1.05</v>
      </c>
      <c r="R83" s="200">
        <v>0.7</v>
      </c>
      <c r="S83" s="200">
        <v>0.43</v>
      </c>
      <c r="T83" s="200">
        <v>0</v>
      </c>
      <c r="U83" s="200">
        <v>2.3199999999999998</v>
      </c>
      <c r="V83" s="200">
        <v>0.34</v>
      </c>
      <c r="W83" s="200">
        <v>0.76</v>
      </c>
      <c r="X83" s="200">
        <v>2.42</v>
      </c>
      <c r="Y83" s="200">
        <v>0</v>
      </c>
      <c r="Z83" s="200">
        <v>4.57</v>
      </c>
      <c r="AA83" s="200">
        <v>1.48</v>
      </c>
      <c r="AB83" s="200">
        <v>0</v>
      </c>
      <c r="AC83" s="200">
        <v>2.04</v>
      </c>
      <c r="AD83" s="200">
        <v>20.77</v>
      </c>
      <c r="AE83" s="200">
        <v>0</v>
      </c>
      <c r="AF83" s="200">
        <v>0</v>
      </c>
      <c r="AG83" s="200">
        <v>76.38</v>
      </c>
      <c r="AH83" s="200">
        <v>0</v>
      </c>
      <c r="AI83" s="200">
        <v>18.39</v>
      </c>
      <c r="AJ83" s="200">
        <v>0</v>
      </c>
      <c r="AK83" s="200">
        <v>-2.95</v>
      </c>
      <c r="AL83" s="200">
        <v>0</v>
      </c>
      <c r="AM83" s="200">
        <v>0</v>
      </c>
      <c r="AN83" s="200">
        <v>0</v>
      </c>
      <c r="AO83" s="200">
        <v>139.18</v>
      </c>
      <c r="AP83" s="200">
        <v>0</v>
      </c>
      <c r="AQ83" s="200">
        <v>0</v>
      </c>
      <c r="AR83" s="200">
        <v>0</v>
      </c>
      <c r="AS83" s="200">
        <v>0</v>
      </c>
      <c r="AT83" s="200">
        <v>0</v>
      </c>
      <c r="AU83" s="200">
        <v>0</v>
      </c>
      <c r="AV83" s="200">
        <v>0</v>
      </c>
      <c r="AW83" s="200">
        <v>0</v>
      </c>
      <c r="AX83" s="200">
        <v>0</v>
      </c>
      <c r="AY83" s="200">
        <v>0</v>
      </c>
    </row>
    <row r="84" spans="1:51">
      <c r="A84" t="s">
        <v>126</v>
      </c>
      <c r="B84" s="200">
        <v>0</v>
      </c>
      <c r="C84" s="200">
        <v>6.69</v>
      </c>
      <c r="D84" s="200">
        <v>12.91</v>
      </c>
      <c r="E84" s="200">
        <v>0</v>
      </c>
      <c r="F84" s="200">
        <v>0</v>
      </c>
      <c r="G84" s="200">
        <v>31.29</v>
      </c>
      <c r="H84" s="200">
        <v>0</v>
      </c>
      <c r="I84" s="200">
        <v>0</v>
      </c>
      <c r="J84" s="200">
        <v>20.22</v>
      </c>
      <c r="K84" s="200">
        <v>18.95</v>
      </c>
      <c r="L84" s="200">
        <v>0.23</v>
      </c>
      <c r="M84" s="200">
        <v>2.38</v>
      </c>
      <c r="N84" s="200">
        <v>1.94</v>
      </c>
      <c r="O84" s="200">
        <v>1.37</v>
      </c>
      <c r="P84" s="200">
        <v>0.93</v>
      </c>
      <c r="Q84" s="200">
        <v>0.21</v>
      </c>
      <c r="R84" s="200">
        <v>0.7</v>
      </c>
      <c r="S84" s="200">
        <v>0.43</v>
      </c>
      <c r="T84" s="200">
        <v>0</v>
      </c>
      <c r="U84" s="200">
        <v>2.3199999999999998</v>
      </c>
      <c r="V84" s="200">
        <v>0.34</v>
      </c>
      <c r="W84" s="200">
        <v>0.76</v>
      </c>
      <c r="X84" s="200">
        <v>2.42</v>
      </c>
      <c r="Y84" s="200">
        <v>0</v>
      </c>
      <c r="Z84" s="200">
        <v>4.57</v>
      </c>
      <c r="AA84" s="200">
        <v>1.48</v>
      </c>
      <c r="AB84" s="200">
        <v>0</v>
      </c>
      <c r="AC84" s="200">
        <v>2.04</v>
      </c>
      <c r="AD84" s="200">
        <v>20.77</v>
      </c>
      <c r="AE84" s="200">
        <v>0</v>
      </c>
      <c r="AF84" s="200">
        <v>0</v>
      </c>
      <c r="AG84" s="200">
        <v>76.38</v>
      </c>
      <c r="AH84" s="200">
        <v>0</v>
      </c>
      <c r="AI84" s="200">
        <v>18.39</v>
      </c>
      <c r="AJ84" s="200">
        <v>0</v>
      </c>
      <c r="AK84" s="200">
        <v>-2.95</v>
      </c>
      <c r="AL84" s="200">
        <v>0</v>
      </c>
      <c r="AM84" s="200">
        <v>0</v>
      </c>
      <c r="AN84" s="200">
        <v>0</v>
      </c>
      <c r="AO84" s="200">
        <v>139.18</v>
      </c>
      <c r="AP84" s="200">
        <v>0</v>
      </c>
      <c r="AQ84" s="200">
        <v>0</v>
      </c>
      <c r="AR84" s="200">
        <v>0</v>
      </c>
      <c r="AS84" s="200">
        <v>0</v>
      </c>
      <c r="AT84" s="200">
        <v>0</v>
      </c>
      <c r="AU84" s="200">
        <v>0</v>
      </c>
      <c r="AV84" s="200">
        <v>0</v>
      </c>
      <c r="AW84" s="200">
        <v>0</v>
      </c>
      <c r="AX84" s="200">
        <v>0</v>
      </c>
      <c r="AY84" s="200">
        <v>0</v>
      </c>
    </row>
    <row r="85" spans="1:51">
      <c r="A85" t="s">
        <v>127</v>
      </c>
      <c r="B85" s="200">
        <v>0</v>
      </c>
      <c r="C85" s="200">
        <v>6.69</v>
      </c>
      <c r="D85" s="200">
        <v>12.91</v>
      </c>
      <c r="E85" s="200">
        <v>0</v>
      </c>
      <c r="F85" s="200">
        <v>0</v>
      </c>
      <c r="G85" s="200">
        <v>31.29</v>
      </c>
      <c r="H85" s="200">
        <v>0</v>
      </c>
      <c r="I85" s="200">
        <v>0</v>
      </c>
      <c r="J85" s="200">
        <v>20.22</v>
      </c>
      <c r="K85" s="200">
        <v>18.95</v>
      </c>
      <c r="L85" s="200">
        <v>0.23</v>
      </c>
      <c r="M85" s="200">
        <v>2.38</v>
      </c>
      <c r="N85" s="200">
        <v>1.94</v>
      </c>
      <c r="O85" s="200">
        <v>1.37</v>
      </c>
      <c r="P85" s="200">
        <v>0.93</v>
      </c>
      <c r="Q85" s="200">
        <v>0.52</v>
      </c>
      <c r="R85" s="200">
        <v>0.7</v>
      </c>
      <c r="S85" s="200">
        <v>0.43</v>
      </c>
      <c r="T85" s="200">
        <v>0</v>
      </c>
      <c r="U85" s="200">
        <v>2.3199999999999998</v>
      </c>
      <c r="V85" s="200">
        <v>0.34</v>
      </c>
      <c r="W85" s="200">
        <v>0.76</v>
      </c>
      <c r="X85" s="200">
        <v>2.42</v>
      </c>
      <c r="Y85" s="200">
        <v>0</v>
      </c>
      <c r="Z85" s="200">
        <v>4.57</v>
      </c>
      <c r="AA85" s="200">
        <v>1.48</v>
      </c>
      <c r="AB85" s="200">
        <v>0</v>
      </c>
      <c r="AC85" s="200">
        <v>2.04</v>
      </c>
      <c r="AD85" s="200">
        <v>20.77</v>
      </c>
      <c r="AE85" s="200">
        <v>0</v>
      </c>
      <c r="AF85" s="200">
        <v>0</v>
      </c>
      <c r="AG85" s="200">
        <v>76.38</v>
      </c>
      <c r="AH85" s="200">
        <v>0</v>
      </c>
      <c r="AI85" s="200">
        <v>18.39</v>
      </c>
      <c r="AJ85" s="200">
        <v>0</v>
      </c>
      <c r="AK85" s="200">
        <v>28.02</v>
      </c>
      <c r="AL85" s="200">
        <v>0</v>
      </c>
      <c r="AM85" s="200">
        <v>0</v>
      </c>
      <c r="AN85" s="200">
        <v>0</v>
      </c>
      <c r="AO85" s="200">
        <v>311.27999999999997</v>
      </c>
      <c r="AP85" s="200">
        <v>-75.45</v>
      </c>
      <c r="AQ85" s="200">
        <v>0</v>
      </c>
      <c r="AR85" s="200">
        <v>0</v>
      </c>
      <c r="AS85" s="200">
        <v>0</v>
      </c>
      <c r="AT85" s="200">
        <v>0</v>
      </c>
      <c r="AU85" s="200">
        <v>0</v>
      </c>
      <c r="AV85" s="200">
        <v>0</v>
      </c>
      <c r="AW85" s="200">
        <v>0</v>
      </c>
      <c r="AX85" s="200">
        <v>0</v>
      </c>
      <c r="AY85" s="200">
        <v>0</v>
      </c>
    </row>
    <row r="86" spans="1:51">
      <c r="A86" t="s">
        <v>128</v>
      </c>
      <c r="B86" s="200">
        <v>0</v>
      </c>
      <c r="C86" s="200">
        <v>6.69</v>
      </c>
      <c r="D86" s="200">
        <v>12.91</v>
      </c>
      <c r="E86" s="200">
        <v>0</v>
      </c>
      <c r="F86" s="200">
        <v>0</v>
      </c>
      <c r="G86" s="200">
        <v>31.29</v>
      </c>
      <c r="H86" s="200">
        <v>0</v>
      </c>
      <c r="I86" s="200">
        <v>0</v>
      </c>
      <c r="J86" s="200">
        <v>20.22</v>
      </c>
      <c r="K86" s="200">
        <v>18.95</v>
      </c>
      <c r="L86" s="200">
        <v>0.23</v>
      </c>
      <c r="M86" s="200">
        <v>2.38</v>
      </c>
      <c r="N86" s="200">
        <v>1.94</v>
      </c>
      <c r="O86" s="200">
        <v>1.37</v>
      </c>
      <c r="P86" s="200">
        <v>0.93</v>
      </c>
      <c r="Q86" s="200">
        <v>0.22</v>
      </c>
      <c r="R86" s="200">
        <v>0.7</v>
      </c>
      <c r="S86" s="200">
        <v>0.43</v>
      </c>
      <c r="T86" s="200">
        <v>0</v>
      </c>
      <c r="U86" s="200">
        <v>2.3199999999999998</v>
      </c>
      <c r="V86" s="200">
        <v>0.34</v>
      </c>
      <c r="W86" s="200">
        <v>0.76</v>
      </c>
      <c r="X86" s="200">
        <v>2.42</v>
      </c>
      <c r="Y86" s="200">
        <v>0</v>
      </c>
      <c r="Z86" s="200">
        <v>4.57</v>
      </c>
      <c r="AA86" s="200">
        <v>1.48</v>
      </c>
      <c r="AB86" s="200">
        <v>0</v>
      </c>
      <c r="AC86" s="200">
        <v>2.04</v>
      </c>
      <c r="AD86" s="200">
        <v>20.77</v>
      </c>
      <c r="AE86" s="200">
        <v>0</v>
      </c>
      <c r="AF86" s="200">
        <v>0</v>
      </c>
      <c r="AG86" s="200">
        <v>76.38</v>
      </c>
      <c r="AH86" s="200">
        <v>0</v>
      </c>
      <c r="AI86" s="200">
        <v>18.39</v>
      </c>
      <c r="AJ86" s="200">
        <v>0</v>
      </c>
      <c r="AK86" s="200">
        <v>28.02</v>
      </c>
      <c r="AL86" s="200">
        <v>0</v>
      </c>
      <c r="AM86" s="200">
        <v>0</v>
      </c>
      <c r="AN86" s="200">
        <v>0</v>
      </c>
      <c r="AO86" s="200">
        <v>311.27999999999997</v>
      </c>
      <c r="AP86" s="200">
        <v>-75.45</v>
      </c>
      <c r="AQ86" s="200">
        <v>0</v>
      </c>
      <c r="AR86" s="200">
        <v>0</v>
      </c>
      <c r="AS86" s="200">
        <v>0</v>
      </c>
      <c r="AT86" s="200">
        <v>0</v>
      </c>
      <c r="AU86" s="200">
        <v>0</v>
      </c>
      <c r="AV86" s="200">
        <v>0</v>
      </c>
      <c r="AW86" s="200">
        <v>0</v>
      </c>
      <c r="AX86" s="200">
        <v>0</v>
      </c>
      <c r="AY86" s="200">
        <v>0</v>
      </c>
    </row>
    <row r="87" spans="1:51">
      <c r="A87" t="s">
        <v>129</v>
      </c>
      <c r="B87" s="200">
        <v>0</v>
      </c>
      <c r="C87" s="200">
        <v>6.69</v>
      </c>
      <c r="D87" s="200">
        <v>12.91</v>
      </c>
      <c r="E87" s="200">
        <v>0</v>
      </c>
      <c r="F87" s="200">
        <v>0</v>
      </c>
      <c r="G87" s="200">
        <v>31.29</v>
      </c>
      <c r="H87" s="200">
        <v>0</v>
      </c>
      <c r="I87" s="200">
        <v>0</v>
      </c>
      <c r="J87" s="200">
        <v>20.22</v>
      </c>
      <c r="K87" s="200">
        <v>18.95</v>
      </c>
      <c r="L87" s="200">
        <v>0.23</v>
      </c>
      <c r="M87" s="200">
        <v>2.38</v>
      </c>
      <c r="N87" s="200">
        <v>1.94</v>
      </c>
      <c r="O87" s="200">
        <v>1.37</v>
      </c>
      <c r="P87" s="200">
        <v>0.93</v>
      </c>
      <c r="Q87" s="200">
        <v>0.48</v>
      </c>
      <c r="R87" s="200">
        <v>0.7</v>
      </c>
      <c r="S87" s="200">
        <v>0.43</v>
      </c>
      <c r="T87" s="200">
        <v>0</v>
      </c>
      <c r="U87" s="200">
        <v>2.3199999999999998</v>
      </c>
      <c r="V87" s="200">
        <v>0.34</v>
      </c>
      <c r="W87" s="200">
        <v>0.76</v>
      </c>
      <c r="X87" s="200">
        <v>2.42</v>
      </c>
      <c r="Y87" s="200">
        <v>0</v>
      </c>
      <c r="Z87" s="200">
        <v>4.57</v>
      </c>
      <c r="AA87" s="200">
        <v>1.48</v>
      </c>
      <c r="AB87" s="200">
        <v>0</v>
      </c>
      <c r="AC87" s="200">
        <v>2.04</v>
      </c>
      <c r="AD87" s="200">
        <v>20.77</v>
      </c>
      <c r="AE87" s="200">
        <v>0</v>
      </c>
      <c r="AF87" s="200">
        <v>0</v>
      </c>
      <c r="AG87" s="200">
        <v>76.38</v>
      </c>
      <c r="AH87" s="200">
        <v>0</v>
      </c>
      <c r="AI87" s="200">
        <v>18.39</v>
      </c>
      <c r="AJ87" s="200">
        <v>0</v>
      </c>
      <c r="AK87" s="200">
        <v>28.02</v>
      </c>
      <c r="AL87" s="200">
        <v>0</v>
      </c>
      <c r="AM87" s="200">
        <v>0</v>
      </c>
      <c r="AN87" s="200">
        <v>0</v>
      </c>
      <c r="AO87" s="200">
        <v>311.27999999999997</v>
      </c>
      <c r="AP87" s="200">
        <v>-75.45</v>
      </c>
      <c r="AQ87" s="200">
        <v>0</v>
      </c>
      <c r="AR87" s="200">
        <v>0</v>
      </c>
      <c r="AS87" s="200">
        <v>0</v>
      </c>
      <c r="AT87" s="200">
        <v>0</v>
      </c>
      <c r="AU87" s="200">
        <v>0</v>
      </c>
      <c r="AV87" s="200">
        <v>0</v>
      </c>
      <c r="AW87" s="200">
        <v>0</v>
      </c>
      <c r="AX87" s="200">
        <v>0</v>
      </c>
      <c r="AY87" s="200">
        <v>0</v>
      </c>
    </row>
    <row r="88" spans="1:51">
      <c r="A88" t="s">
        <v>130</v>
      </c>
      <c r="B88" s="200">
        <v>0</v>
      </c>
      <c r="C88" s="200">
        <v>6.69</v>
      </c>
      <c r="D88" s="200">
        <v>12.91</v>
      </c>
      <c r="E88" s="200">
        <v>0</v>
      </c>
      <c r="F88" s="200">
        <v>0</v>
      </c>
      <c r="G88" s="200">
        <v>31.29</v>
      </c>
      <c r="H88" s="200">
        <v>0</v>
      </c>
      <c r="I88" s="200">
        <v>0</v>
      </c>
      <c r="J88" s="200">
        <v>20.22</v>
      </c>
      <c r="K88" s="200">
        <v>18.95</v>
      </c>
      <c r="L88" s="200">
        <v>0.23</v>
      </c>
      <c r="M88" s="200">
        <v>2.38</v>
      </c>
      <c r="N88" s="200">
        <v>1.94</v>
      </c>
      <c r="O88" s="200">
        <v>1.37</v>
      </c>
      <c r="P88" s="200">
        <v>0.93</v>
      </c>
      <c r="Q88" s="200">
        <v>0.56999999999999995</v>
      </c>
      <c r="R88" s="200">
        <v>0.7</v>
      </c>
      <c r="S88" s="200">
        <v>0.43</v>
      </c>
      <c r="T88" s="200">
        <v>0</v>
      </c>
      <c r="U88" s="200">
        <v>2.3199999999999998</v>
      </c>
      <c r="V88" s="200">
        <v>0.34</v>
      </c>
      <c r="W88" s="200">
        <v>0.76</v>
      </c>
      <c r="X88" s="200">
        <v>2.42</v>
      </c>
      <c r="Y88" s="200">
        <v>0</v>
      </c>
      <c r="Z88" s="200">
        <v>4.57</v>
      </c>
      <c r="AA88" s="200">
        <v>1.48</v>
      </c>
      <c r="AB88" s="200">
        <v>0</v>
      </c>
      <c r="AC88" s="200">
        <v>2.04</v>
      </c>
      <c r="AD88" s="200">
        <v>20.77</v>
      </c>
      <c r="AE88" s="200">
        <v>0</v>
      </c>
      <c r="AF88" s="200">
        <v>0</v>
      </c>
      <c r="AG88" s="200">
        <v>76.38</v>
      </c>
      <c r="AH88" s="200">
        <v>0</v>
      </c>
      <c r="AI88" s="200">
        <v>18.39</v>
      </c>
      <c r="AJ88" s="200">
        <v>0</v>
      </c>
      <c r="AK88" s="200">
        <v>28.02</v>
      </c>
      <c r="AL88" s="200">
        <v>0</v>
      </c>
      <c r="AM88" s="200">
        <v>0</v>
      </c>
      <c r="AN88" s="200">
        <v>0</v>
      </c>
      <c r="AO88" s="200">
        <v>311.27999999999997</v>
      </c>
      <c r="AP88" s="200">
        <v>-75.45</v>
      </c>
      <c r="AQ88" s="200">
        <v>0</v>
      </c>
      <c r="AR88" s="200">
        <v>0</v>
      </c>
      <c r="AS88" s="200">
        <v>0</v>
      </c>
      <c r="AT88" s="200">
        <v>0</v>
      </c>
      <c r="AU88" s="200">
        <v>0</v>
      </c>
      <c r="AV88" s="200">
        <v>0</v>
      </c>
      <c r="AW88" s="200">
        <v>0</v>
      </c>
      <c r="AX88" s="200">
        <v>0</v>
      </c>
      <c r="AY88" s="200">
        <v>0</v>
      </c>
    </row>
    <row r="89" spans="1:51">
      <c r="A89" t="s">
        <v>131</v>
      </c>
      <c r="B89" s="200">
        <v>0</v>
      </c>
      <c r="C89" s="200">
        <v>6.69</v>
      </c>
      <c r="D89" s="200">
        <v>12.91</v>
      </c>
      <c r="E89" s="200">
        <v>0</v>
      </c>
      <c r="F89" s="200">
        <v>0</v>
      </c>
      <c r="G89" s="200">
        <v>31.29</v>
      </c>
      <c r="H89" s="200">
        <v>0</v>
      </c>
      <c r="I89" s="200">
        <v>0</v>
      </c>
      <c r="J89" s="200">
        <v>20.22</v>
      </c>
      <c r="K89" s="200">
        <v>18.96</v>
      </c>
      <c r="L89" s="200">
        <v>0</v>
      </c>
      <c r="M89" s="200">
        <v>2.38</v>
      </c>
      <c r="N89" s="200">
        <v>1.94</v>
      </c>
      <c r="O89" s="200">
        <v>1.37</v>
      </c>
      <c r="P89" s="200">
        <v>0.93</v>
      </c>
      <c r="Q89" s="200">
        <v>0.44</v>
      </c>
      <c r="R89" s="200">
        <v>0.7</v>
      </c>
      <c r="S89" s="200">
        <v>0.18</v>
      </c>
      <c r="T89" s="200">
        <v>0</v>
      </c>
      <c r="U89" s="200">
        <v>2.3199999999999998</v>
      </c>
      <c r="V89" s="200">
        <v>0.34</v>
      </c>
      <c r="W89" s="200">
        <v>0.76</v>
      </c>
      <c r="X89" s="200">
        <v>2.42</v>
      </c>
      <c r="Y89" s="200">
        <v>0</v>
      </c>
      <c r="Z89" s="200">
        <v>4.57</v>
      </c>
      <c r="AA89" s="200">
        <v>1.1100000000000001</v>
      </c>
      <c r="AB89" s="200">
        <v>0</v>
      </c>
      <c r="AC89" s="200">
        <v>2.04</v>
      </c>
      <c r="AD89" s="200">
        <v>20.77</v>
      </c>
      <c r="AE89" s="200">
        <v>0</v>
      </c>
      <c r="AF89" s="200">
        <v>0</v>
      </c>
      <c r="AG89" s="200">
        <v>76.38</v>
      </c>
      <c r="AH89" s="200">
        <v>0</v>
      </c>
      <c r="AI89" s="200">
        <v>18.39</v>
      </c>
      <c r="AJ89" s="200">
        <v>0</v>
      </c>
      <c r="AK89" s="200">
        <v>28.02</v>
      </c>
      <c r="AL89" s="200">
        <v>0</v>
      </c>
      <c r="AM89" s="200">
        <v>0</v>
      </c>
      <c r="AN89" s="200">
        <v>0</v>
      </c>
      <c r="AO89" s="200">
        <v>311.27999999999997</v>
      </c>
      <c r="AP89" s="200">
        <v>-75.45</v>
      </c>
      <c r="AQ89" s="200">
        <v>0</v>
      </c>
      <c r="AR89" s="200">
        <v>0</v>
      </c>
      <c r="AS89" s="200">
        <v>0</v>
      </c>
      <c r="AT89" s="200">
        <v>0</v>
      </c>
      <c r="AU89" s="200">
        <v>0</v>
      </c>
      <c r="AV89" s="200">
        <v>0</v>
      </c>
      <c r="AW89" s="200">
        <v>0</v>
      </c>
      <c r="AX89" s="200">
        <v>0</v>
      </c>
      <c r="AY89" s="200">
        <v>0</v>
      </c>
    </row>
    <row r="90" spans="1:51">
      <c r="A90" t="s">
        <v>132</v>
      </c>
      <c r="B90" s="200">
        <v>0</v>
      </c>
      <c r="C90" s="200">
        <v>6.69</v>
      </c>
      <c r="D90" s="200">
        <v>12.91</v>
      </c>
      <c r="E90" s="200">
        <v>0</v>
      </c>
      <c r="F90" s="200">
        <v>0</v>
      </c>
      <c r="G90" s="200">
        <v>31.29</v>
      </c>
      <c r="H90" s="200">
        <v>0</v>
      </c>
      <c r="I90" s="200">
        <v>0</v>
      </c>
      <c r="J90" s="200">
        <v>20.22</v>
      </c>
      <c r="K90" s="200">
        <v>18.96</v>
      </c>
      <c r="L90" s="200">
        <v>0.23</v>
      </c>
      <c r="M90" s="200">
        <v>2.38</v>
      </c>
      <c r="N90" s="200">
        <v>1.94</v>
      </c>
      <c r="O90" s="200">
        <v>1.37</v>
      </c>
      <c r="P90" s="200">
        <v>0.93</v>
      </c>
      <c r="Q90" s="200">
        <v>0.17</v>
      </c>
      <c r="R90" s="200">
        <v>0.7</v>
      </c>
      <c r="S90" s="200">
        <v>0.43</v>
      </c>
      <c r="T90" s="200">
        <v>0</v>
      </c>
      <c r="U90" s="200">
        <v>2.3199999999999998</v>
      </c>
      <c r="V90" s="200">
        <v>0.34</v>
      </c>
      <c r="W90" s="200">
        <v>0.76</v>
      </c>
      <c r="X90" s="200">
        <v>2.42</v>
      </c>
      <c r="Y90" s="200">
        <v>0</v>
      </c>
      <c r="Z90" s="200">
        <v>4.57</v>
      </c>
      <c r="AA90" s="200">
        <v>1.1100000000000001</v>
      </c>
      <c r="AB90" s="200">
        <v>0</v>
      </c>
      <c r="AC90" s="200">
        <v>2.04</v>
      </c>
      <c r="AD90" s="200">
        <v>20.77</v>
      </c>
      <c r="AE90" s="200">
        <v>0</v>
      </c>
      <c r="AF90" s="200">
        <v>0</v>
      </c>
      <c r="AG90" s="200">
        <v>76.38</v>
      </c>
      <c r="AH90" s="200">
        <v>0</v>
      </c>
      <c r="AI90" s="200">
        <v>18.39</v>
      </c>
      <c r="AJ90" s="200">
        <v>0</v>
      </c>
      <c r="AK90" s="200">
        <v>28.02</v>
      </c>
      <c r="AL90" s="200">
        <v>0</v>
      </c>
      <c r="AM90" s="200">
        <v>0</v>
      </c>
      <c r="AN90" s="200">
        <v>0</v>
      </c>
      <c r="AO90" s="200">
        <v>311.27999999999997</v>
      </c>
      <c r="AP90" s="200">
        <v>-75.45</v>
      </c>
      <c r="AQ90" s="200">
        <v>0</v>
      </c>
      <c r="AR90" s="200">
        <v>0</v>
      </c>
      <c r="AS90" s="200">
        <v>0</v>
      </c>
      <c r="AT90" s="200">
        <v>0</v>
      </c>
      <c r="AU90" s="200">
        <v>0</v>
      </c>
      <c r="AV90" s="200">
        <v>0</v>
      </c>
      <c r="AW90" s="200">
        <v>0</v>
      </c>
      <c r="AX90" s="200">
        <v>0</v>
      </c>
      <c r="AY90" s="200">
        <v>0</v>
      </c>
    </row>
    <row r="91" spans="1:51">
      <c r="A91" t="s">
        <v>133</v>
      </c>
      <c r="B91" s="200">
        <v>0</v>
      </c>
      <c r="C91" s="200">
        <v>6.69</v>
      </c>
      <c r="D91" s="200">
        <v>12.91</v>
      </c>
      <c r="E91" s="200">
        <v>0</v>
      </c>
      <c r="F91" s="200">
        <v>0</v>
      </c>
      <c r="G91" s="200">
        <v>31.29</v>
      </c>
      <c r="H91" s="200">
        <v>0</v>
      </c>
      <c r="I91" s="200">
        <v>0</v>
      </c>
      <c r="J91" s="200">
        <v>20.22</v>
      </c>
      <c r="K91" s="200">
        <v>123.25</v>
      </c>
      <c r="L91" s="200">
        <v>0.23</v>
      </c>
      <c r="M91" s="200">
        <v>2.38</v>
      </c>
      <c r="N91" s="200">
        <v>1.94</v>
      </c>
      <c r="O91" s="200">
        <v>1.37</v>
      </c>
      <c r="P91" s="200">
        <v>0.93</v>
      </c>
      <c r="Q91" s="200">
        <v>0.18</v>
      </c>
      <c r="R91" s="200">
        <v>0.7</v>
      </c>
      <c r="S91" s="200">
        <v>0.44</v>
      </c>
      <c r="T91" s="200">
        <v>0</v>
      </c>
      <c r="U91" s="200">
        <v>2.3199999999999998</v>
      </c>
      <c r="V91" s="200">
        <v>0.34</v>
      </c>
      <c r="W91" s="200">
        <v>0.76</v>
      </c>
      <c r="X91" s="200">
        <v>2.42</v>
      </c>
      <c r="Y91" s="200">
        <v>0</v>
      </c>
      <c r="Z91" s="200">
        <v>4.57</v>
      </c>
      <c r="AA91" s="200">
        <v>1.48</v>
      </c>
      <c r="AB91" s="200">
        <v>0</v>
      </c>
      <c r="AC91" s="200">
        <v>2.04</v>
      </c>
      <c r="AD91" s="200">
        <v>20.77</v>
      </c>
      <c r="AE91" s="200">
        <v>0</v>
      </c>
      <c r="AF91" s="200">
        <v>0</v>
      </c>
      <c r="AG91" s="200">
        <v>76.38</v>
      </c>
      <c r="AH91" s="200">
        <v>0</v>
      </c>
      <c r="AI91" s="200">
        <v>18.39</v>
      </c>
      <c r="AJ91" s="200">
        <v>0</v>
      </c>
      <c r="AK91" s="200">
        <v>28.02</v>
      </c>
      <c r="AL91" s="200">
        <v>0</v>
      </c>
      <c r="AM91" s="200">
        <v>0</v>
      </c>
      <c r="AN91" s="200">
        <v>0</v>
      </c>
      <c r="AO91" s="200">
        <v>311.27999999999997</v>
      </c>
      <c r="AP91" s="200">
        <v>-75.45</v>
      </c>
      <c r="AQ91" s="200">
        <v>0</v>
      </c>
      <c r="AR91" s="200">
        <v>0</v>
      </c>
      <c r="AS91" s="200">
        <v>0</v>
      </c>
      <c r="AT91" s="200">
        <v>0</v>
      </c>
      <c r="AU91" s="200">
        <v>0</v>
      </c>
      <c r="AV91" s="200">
        <v>0</v>
      </c>
      <c r="AW91" s="200">
        <v>0</v>
      </c>
      <c r="AX91" s="200">
        <v>0</v>
      </c>
      <c r="AY91" s="200">
        <v>0</v>
      </c>
    </row>
    <row r="92" spans="1:51">
      <c r="A92" t="s">
        <v>134</v>
      </c>
      <c r="B92" s="200">
        <v>0</v>
      </c>
      <c r="C92" s="200">
        <v>6.69</v>
      </c>
      <c r="D92" s="200">
        <v>12.91</v>
      </c>
      <c r="E92" s="200">
        <v>0</v>
      </c>
      <c r="F92" s="200">
        <v>0</v>
      </c>
      <c r="G92" s="200">
        <v>31.29</v>
      </c>
      <c r="H92" s="200">
        <v>0</v>
      </c>
      <c r="I92" s="200">
        <v>0</v>
      </c>
      <c r="J92" s="200">
        <v>20.22</v>
      </c>
      <c r="K92" s="200">
        <v>218.12</v>
      </c>
      <c r="L92" s="200">
        <v>0.23</v>
      </c>
      <c r="M92" s="200">
        <v>2.38</v>
      </c>
      <c r="N92" s="200">
        <v>1.94</v>
      </c>
      <c r="O92" s="200">
        <v>1.37</v>
      </c>
      <c r="P92" s="200">
        <v>0.93</v>
      </c>
      <c r="Q92" s="200">
        <v>0.18</v>
      </c>
      <c r="R92" s="200">
        <v>0.79</v>
      </c>
      <c r="S92" s="200">
        <v>0.44</v>
      </c>
      <c r="T92" s="200">
        <v>0</v>
      </c>
      <c r="U92" s="200">
        <v>2.3199999999999998</v>
      </c>
      <c r="V92" s="200">
        <v>0.34</v>
      </c>
      <c r="W92" s="200">
        <v>0.76</v>
      </c>
      <c r="X92" s="200">
        <v>2.42</v>
      </c>
      <c r="Y92" s="200">
        <v>0</v>
      </c>
      <c r="Z92" s="200">
        <v>4.57</v>
      </c>
      <c r="AA92" s="200">
        <v>1.48</v>
      </c>
      <c r="AB92" s="200">
        <v>0</v>
      </c>
      <c r="AC92" s="200">
        <v>0.88</v>
      </c>
      <c r="AD92" s="200">
        <v>20.77</v>
      </c>
      <c r="AE92" s="200">
        <v>0</v>
      </c>
      <c r="AF92" s="200">
        <v>0</v>
      </c>
      <c r="AG92" s="200">
        <v>76.38</v>
      </c>
      <c r="AH92" s="200">
        <v>0</v>
      </c>
      <c r="AI92" s="200">
        <v>18.39</v>
      </c>
      <c r="AJ92" s="200">
        <v>0</v>
      </c>
      <c r="AK92" s="200">
        <v>28.02</v>
      </c>
      <c r="AL92" s="200">
        <v>0</v>
      </c>
      <c r="AM92" s="200">
        <v>0</v>
      </c>
      <c r="AN92" s="200">
        <v>0</v>
      </c>
      <c r="AO92" s="200">
        <v>311.27999999999997</v>
      </c>
      <c r="AP92" s="200">
        <v>-75.45</v>
      </c>
      <c r="AQ92" s="200">
        <v>0</v>
      </c>
      <c r="AR92" s="200">
        <v>0</v>
      </c>
      <c r="AS92" s="200">
        <v>0</v>
      </c>
      <c r="AT92" s="200">
        <v>0</v>
      </c>
      <c r="AU92" s="200">
        <v>0</v>
      </c>
      <c r="AV92" s="200">
        <v>0</v>
      </c>
      <c r="AW92" s="200">
        <v>0</v>
      </c>
      <c r="AX92" s="200">
        <v>0</v>
      </c>
      <c r="AY92" s="200">
        <v>0</v>
      </c>
    </row>
    <row r="93" spans="1:51">
      <c r="A93" t="s">
        <v>135</v>
      </c>
      <c r="B93" s="200">
        <v>0</v>
      </c>
      <c r="C93" s="200">
        <v>6.69</v>
      </c>
      <c r="D93" s="200">
        <v>12.91</v>
      </c>
      <c r="E93" s="200">
        <v>0</v>
      </c>
      <c r="F93" s="200">
        <v>0</v>
      </c>
      <c r="G93" s="200">
        <v>31.29</v>
      </c>
      <c r="H93" s="200">
        <v>0</v>
      </c>
      <c r="I93" s="200">
        <v>0</v>
      </c>
      <c r="J93" s="200">
        <v>20.22</v>
      </c>
      <c r="K93" s="200">
        <v>232.56</v>
      </c>
      <c r="L93" s="200">
        <v>0.23</v>
      </c>
      <c r="M93" s="200">
        <v>2.38</v>
      </c>
      <c r="N93" s="200">
        <v>1.94</v>
      </c>
      <c r="O93" s="200">
        <v>1.37</v>
      </c>
      <c r="P93" s="200">
        <v>0.93</v>
      </c>
      <c r="Q93" s="200">
        <v>0.05</v>
      </c>
      <c r="R93" s="200">
        <v>0.7</v>
      </c>
      <c r="S93" s="200">
        <v>0.44</v>
      </c>
      <c r="T93" s="200">
        <v>0</v>
      </c>
      <c r="U93" s="200">
        <v>2.3199999999999998</v>
      </c>
      <c r="V93" s="200">
        <v>0.34</v>
      </c>
      <c r="W93" s="200">
        <v>0.76</v>
      </c>
      <c r="X93" s="200">
        <v>2.42</v>
      </c>
      <c r="Y93" s="200">
        <v>0</v>
      </c>
      <c r="Z93" s="200">
        <v>4.57</v>
      </c>
      <c r="AA93" s="200">
        <v>1.48</v>
      </c>
      <c r="AB93" s="200">
        <v>0</v>
      </c>
      <c r="AC93" s="200">
        <v>0.88</v>
      </c>
      <c r="AD93" s="200">
        <v>20.77</v>
      </c>
      <c r="AE93" s="200">
        <v>0</v>
      </c>
      <c r="AF93" s="200">
        <v>0</v>
      </c>
      <c r="AG93" s="200">
        <v>76.38</v>
      </c>
      <c r="AH93" s="200">
        <v>0</v>
      </c>
      <c r="AI93" s="200">
        <v>18.39</v>
      </c>
      <c r="AJ93" s="200">
        <v>0</v>
      </c>
      <c r="AK93" s="200">
        <v>-32.549999999999997</v>
      </c>
      <c r="AL93" s="200">
        <v>0</v>
      </c>
      <c r="AM93" s="200">
        <v>0</v>
      </c>
      <c r="AN93" s="200">
        <v>0</v>
      </c>
      <c r="AO93" s="200">
        <v>229.65</v>
      </c>
      <c r="AP93" s="200">
        <v>0</v>
      </c>
      <c r="AQ93" s="200">
        <v>0</v>
      </c>
      <c r="AR93" s="200">
        <v>0</v>
      </c>
      <c r="AS93" s="200">
        <v>0</v>
      </c>
      <c r="AT93" s="200">
        <v>0</v>
      </c>
      <c r="AU93" s="200">
        <v>0</v>
      </c>
      <c r="AV93" s="200">
        <v>0</v>
      </c>
      <c r="AW93" s="200">
        <v>0</v>
      </c>
      <c r="AX93" s="200">
        <v>0</v>
      </c>
      <c r="AY93" s="200">
        <v>0</v>
      </c>
    </row>
    <row r="94" spans="1:51">
      <c r="A94" t="s">
        <v>136</v>
      </c>
      <c r="B94" s="200">
        <v>0</v>
      </c>
      <c r="C94" s="200">
        <v>6.69</v>
      </c>
      <c r="D94" s="200">
        <v>12.91</v>
      </c>
      <c r="E94" s="200">
        <v>0</v>
      </c>
      <c r="F94" s="200">
        <v>0</v>
      </c>
      <c r="G94" s="200">
        <v>31.29</v>
      </c>
      <c r="H94" s="200">
        <v>0</v>
      </c>
      <c r="I94" s="200">
        <v>0</v>
      </c>
      <c r="J94" s="200">
        <v>20.22</v>
      </c>
      <c r="K94" s="200">
        <v>232.56</v>
      </c>
      <c r="L94" s="200">
        <v>0.23</v>
      </c>
      <c r="M94" s="200">
        <v>2.38</v>
      </c>
      <c r="N94" s="200">
        <v>1.94</v>
      </c>
      <c r="O94" s="200">
        <v>1.37</v>
      </c>
      <c r="P94" s="200">
        <v>0.93</v>
      </c>
      <c r="Q94" s="200">
        <v>0.18</v>
      </c>
      <c r="R94" s="200">
        <v>0.7</v>
      </c>
      <c r="S94" s="200">
        <v>0.44</v>
      </c>
      <c r="T94" s="200">
        <v>0</v>
      </c>
      <c r="U94" s="200">
        <v>2.3199999999999998</v>
      </c>
      <c r="V94" s="200">
        <v>0.34</v>
      </c>
      <c r="W94" s="200">
        <v>0.76</v>
      </c>
      <c r="X94" s="200">
        <v>2.42</v>
      </c>
      <c r="Y94" s="200">
        <v>0</v>
      </c>
      <c r="Z94" s="200">
        <v>4.57</v>
      </c>
      <c r="AA94" s="200">
        <v>1.48</v>
      </c>
      <c r="AB94" s="200">
        <v>0</v>
      </c>
      <c r="AC94" s="200">
        <v>0.88</v>
      </c>
      <c r="AD94" s="200">
        <v>20.77</v>
      </c>
      <c r="AE94" s="200">
        <v>0</v>
      </c>
      <c r="AF94" s="200">
        <v>0</v>
      </c>
      <c r="AG94" s="200">
        <v>76.38</v>
      </c>
      <c r="AH94" s="200">
        <v>0</v>
      </c>
      <c r="AI94" s="200">
        <v>18.39</v>
      </c>
      <c r="AJ94" s="200">
        <v>0</v>
      </c>
      <c r="AK94" s="200">
        <v>-32.549999999999997</v>
      </c>
      <c r="AL94" s="200">
        <v>0</v>
      </c>
      <c r="AM94" s="200">
        <v>0</v>
      </c>
      <c r="AN94" s="200">
        <v>0</v>
      </c>
      <c r="AO94" s="200">
        <v>229.65</v>
      </c>
      <c r="AP94" s="200">
        <v>0</v>
      </c>
      <c r="AQ94" s="200">
        <v>0</v>
      </c>
      <c r="AR94" s="200">
        <v>0</v>
      </c>
      <c r="AS94" s="200">
        <v>0</v>
      </c>
      <c r="AT94" s="200">
        <v>0</v>
      </c>
      <c r="AU94" s="200">
        <v>0</v>
      </c>
      <c r="AV94" s="200">
        <v>0</v>
      </c>
      <c r="AW94" s="200">
        <v>0</v>
      </c>
      <c r="AX94" s="200">
        <v>0</v>
      </c>
      <c r="AY94" s="200">
        <v>0</v>
      </c>
    </row>
    <row r="95" spans="1:51">
      <c r="A95" t="s">
        <v>137</v>
      </c>
      <c r="B95" s="200">
        <v>0</v>
      </c>
      <c r="C95" s="200">
        <v>6.69</v>
      </c>
      <c r="D95" s="200">
        <v>12.91</v>
      </c>
      <c r="E95" s="200">
        <v>0</v>
      </c>
      <c r="F95" s="200">
        <v>0</v>
      </c>
      <c r="G95" s="200">
        <v>31.29</v>
      </c>
      <c r="H95" s="200">
        <v>0</v>
      </c>
      <c r="I95" s="200">
        <v>0</v>
      </c>
      <c r="J95" s="200">
        <v>20.22</v>
      </c>
      <c r="K95" s="200">
        <v>232.56</v>
      </c>
      <c r="L95" s="200">
        <v>2.9</v>
      </c>
      <c r="M95" s="200">
        <v>2.38</v>
      </c>
      <c r="N95" s="200">
        <v>1.94</v>
      </c>
      <c r="O95" s="200">
        <v>1.37</v>
      </c>
      <c r="P95" s="200">
        <v>0.93</v>
      </c>
      <c r="Q95" s="200">
        <v>1.42</v>
      </c>
      <c r="R95" s="200">
        <v>7.07</v>
      </c>
      <c r="S95" s="200">
        <v>4.74</v>
      </c>
      <c r="T95" s="200">
        <v>0</v>
      </c>
      <c r="U95" s="200">
        <v>2.3199999999999998</v>
      </c>
      <c r="V95" s="200">
        <v>4.29</v>
      </c>
      <c r="W95" s="200">
        <v>0.76</v>
      </c>
      <c r="X95" s="200">
        <v>2.42</v>
      </c>
      <c r="Y95" s="200">
        <v>0</v>
      </c>
      <c r="Z95" s="200">
        <v>64.48</v>
      </c>
      <c r="AA95" s="200">
        <v>25.18</v>
      </c>
      <c r="AB95" s="200">
        <v>0</v>
      </c>
      <c r="AC95" s="200">
        <v>0.88</v>
      </c>
      <c r="AD95" s="200">
        <v>20.77</v>
      </c>
      <c r="AE95" s="200">
        <v>0</v>
      </c>
      <c r="AF95" s="200">
        <v>0</v>
      </c>
      <c r="AG95" s="200">
        <v>76.38</v>
      </c>
      <c r="AH95" s="200">
        <v>0</v>
      </c>
      <c r="AI95" s="200">
        <v>18.39</v>
      </c>
      <c r="AJ95" s="200">
        <v>0</v>
      </c>
      <c r="AK95" s="200">
        <v>-32.549999999999997</v>
      </c>
      <c r="AL95" s="200">
        <v>0</v>
      </c>
      <c r="AM95" s="200">
        <v>0</v>
      </c>
      <c r="AN95" s="200">
        <v>0</v>
      </c>
      <c r="AO95" s="200">
        <v>229.65</v>
      </c>
      <c r="AP95" s="200">
        <v>0</v>
      </c>
      <c r="AQ95" s="200">
        <v>0</v>
      </c>
      <c r="AR95" s="200">
        <v>0</v>
      </c>
      <c r="AS95" s="200">
        <v>0</v>
      </c>
      <c r="AT95" s="200">
        <v>0</v>
      </c>
      <c r="AU95" s="200">
        <v>0</v>
      </c>
      <c r="AV95" s="200">
        <v>0</v>
      </c>
      <c r="AW95" s="200">
        <v>0</v>
      </c>
      <c r="AX95" s="200">
        <v>0</v>
      </c>
      <c r="AY95" s="200">
        <v>0</v>
      </c>
    </row>
    <row r="96" spans="1:51">
      <c r="A96" t="s">
        <v>138</v>
      </c>
      <c r="B96" s="200">
        <v>0</v>
      </c>
      <c r="C96" s="200">
        <v>6.69</v>
      </c>
      <c r="D96" s="200">
        <v>12.91</v>
      </c>
      <c r="E96" s="200">
        <v>0</v>
      </c>
      <c r="F96" s="200">
        <v>0</v>
      </c>
      <c r="G96" s="200">
        <v>31.29</v>
      </c>
      <c r="H96" s="200">
        <v>0</v>
      </c>
      <c r="I96" s="200">
        <v>0</v>
      </c>
      <c r="J96" s="200">
        <v>20.22</v>
      </c>
      <c r="K96" s="200">
        <v>232.56</v>
      </c>
      <c r="L96" s="200">
        <v>2.9</v>
      </c>
      <c r="M96" s="200">
        <v>2.38</v>
      </c>
      <c r="N96" s="200">
        <v>1.94</v>
      </c>
      <c r="O96" s="200">
        <v>1.37</v>
      </c>
      <c r="P96" s="200">
        <v>0.93</v>
      </c>
      <c r="Q96" s="200">
        <v>1.42</v>
      </c>
      <c r="R96" s="200">
        <v>7.07</v>
      </c>
      <c r="S96" s="200">
        <v>4.8499999999999996</v>
      </c>
      <c r="T96" s="200">
        <v>0</v>
      </c>
      <c r="U96" s="200">
        <v>2.3199999999999998</v>
      </c>
      <c r="V96" s="200">
        <v>4.29</v>
      </c>
      <c r="W96" s="200">
        <v>0.76</v>
      </c>
      <c r="X96" s="200">
        <v>2.42</v>
      </c>
      <c r="Y96" s="200">
        <v>0</v>
      </c>
      <c r="Z96" s="200">
        <v>64.48</v>
      </c>
      <c r="AA96" s="200">
        <v>25.18</v>
      </c>
      <c r="AB96" s="200">
        <v>0</v>
      </c>
      <c r="AC96" s="200">
        <v>0.88</v>
      </c>
      <c r="AD96" s="200">
        <v>20.77</v>
      </c>
      <c r="AE96" s="200">
        <v>0</v>
      </c>
      <c r="AF96" s="200">
        <v>0</v>
      </c>
      <c r="AG96" s="200">
        <v>76.38</v>
      </c>
      <c r="AH96" s="200">
        <v>0</v>
      </c>
      <c r="AI96" s="200">
        <v>18.39</v>
      </c>
      <c r="AJ96" s="200">
        <v>0</v>
      </c>
      <c r="AK96" s="200">
        <v>-32.549999999999997</v>
      </c>
      <c r="AL96" s="200">
        <v>0</v>
      </c>
      <c r="AM96" s="200">
        <v>0</v>
      </c>
      <c r="AN96" s="200">
        <v>0</v>
      </c>
      <c r="AO96" s="200">
        <v>229.65</v>
      </c>
      <c r="AP96" s="200">
        <v>0</v>
      </c>
      <c r="AQ96" s="200">
        <v>0</v>
      </c>
      <c r="AR96" s="200">
        <v>0</v>
      </c>
      <c r="AS96" s="200">
        <v>0</v>
      </c>
      <c r="AT96" s="200">
        <v>0</v>
      </c>
      <c r="AU96" s="200">
        <v>0</v>
      </c>
      <c r="AV96" s="200">
        <v>0</v>
      </c>
      <c r="AW96" s="200">
        <v>0</v>
      </c>
      <c r="AX96" s="200">
        <v>0</v>
      </c>
      <c r="AY96" s="200">
        <v>0</v>
      </c>
    </row>
    <row r="97" spans="1:51">
      <c r="A97" t="s">
        <v>139</v>
      </c>
      <c r="B97" s="200">
        <v>0</v>
      </c>
      <c r="C97" s="200">
        <v>6.69</v>
      </c>
      <c r="D97" s="200">
        <v>12.91</v>
      </c>
      <c r="E97" s="200">
        <v>0</v>
      </c>
      <c r="F97" s="200">
        <v>0</v>
      </c>
      <c r="G97" s="200">
        <v>31.29</v>
      </c>
      <c r="H97" s="200">
        <v>0</v>
      </c>
      <c r="I97" s="200">
        <v>0</v>
      </c>
      <c r="J97" s="200">
        <v>20.22</v>
      </c>
      <c r="K97" s="200">
        <v>232.56</v>
      </c>
      <c r="L97" s="200">
        <v>2.9</v>
      </c>
      <c r="M97" s="200">
        <v>2.38</v>
      </c>
      <c r="N97" s="200">
        <v>1.94</v>
      </c>
      <c r="O97" s="200">
        <v>1.37</v>
      </c>
      <c r="P97" s="200">
        <v>0.93</v>
      </c>
      <c r="Q97" s="200">
        <v>1.42</v>
      </c>
      <c r="R97" s="200">
        <v>7.07</v>
      </c>
      <c r="S97" s="200">
        <v>4.8499999999999996</v>
      </c>
      <c r="T97" s="200">
        <v>0</v>
      </c>
      <c r="U97" s="200">
        <v>2.3199999999999998</v>
      </c>
      <c r="V97" s="200">
        <v>4.29</v>
      </c>
      <c r="W97" s="200">
        <v>0.76</v>
      </c>
      <c r="X97" s="200">
        <v>2.42</v>
      </c>
      <c r="Y97" s="200">
        <v>0</v>
      </c>
      <c r="Z97" s="200">
        <v>64.48</v>
      </c>
      <c r="AA97" s="200">
        <v>25.18</v>
      </c>
      <c r="AB97" s="200">
        <v>0</v>
      </c>
      <c r="AC97" s="200">
        <v>0.88</v>
      </c>
      <c r="AD97" s="200">
        <v>20.77</v>
      </c>
      <c r="AE97" s="200">
        <v>0</v>
      </c>
      <c r="AF97" s="200">
        <v>0</v>
      </c>
      <c r="AG97" s="200">
        <v>76.38</v>
      </c>
      <c r="AH97" s="200">
        <v>0</v>
      </c>
      <c r="AI97" s="200">
        <v>18.39</v>
      </c>
      <c r="AJ97" s="200">
        <v>0</v>
      </c>
      <c r="AK97" s="200">
        <v>-35</v>
      </c>
      <c r="AL97" s="200">
        <v>0</v>
      </c>
      <c r="AM97" s="200">
        <v>0</v>
      </c>
      <c r="AN97" s="200">
        <v>0</v>
      </c>
      <c r="AO97" s="200">
        <v>229.65</v>
      </c>
      <c r="AP97" s="200">
        <v>0</v>
      </c>
      <c r="AQ97" s="200">
        <v>0</v>
      </c>
      <c r="AR97" s="200">
        <v>0</v>
      </c>
      <c r="AS97" s="200">
        <v>0</v>
      </c>
      <c r="AT97" s="200">
        <v>0</v>
      </c>
      <c r="AU97" s="200">
        <v>0</v>
      </c>
      <c r="AV97" s="200">
        <v>0</v>
      </c>
      <c r="AW97" s="200">
        <v>0</v>
      </c>
      <c r="AX97" s="200">
        <v>0</v>
      </c>
      <c r="AY97" s="200">
        <v>0</v>
      </c>
    </row>
    <row r="98" spans="1:51">
      <c r="A98" t="s">
        <v>140</v>
      </c>
      <c r="B98" s="200">
        <v>0</v>
      </c>
      <c r="C98" s="200">
        <v>6.69</v>
      </c>
      <c r="D98" s="200">
        <v>12.91</v>
      </c>
      <c r="E98" s="200">
        <v>0</v>
      </c>
      <c r="F98" s="200">
        <v>0</v>
      </c>
      <c r="G98" s="200">
        <v>31.29</v>
      </c>
      <c r="H98" s="200">
        <v>0</v>
      </c>
      <c r="I98" s="200">
        <v>0</v>
      </c>
      <c r="J98" s="200">
        <v>20.22</v>
      </c>
      <c r="K98" s="200">
        <v>232.56</v>
      </c>
      <c r="L98" s="200">
        <v>2.9</v>
      </c>
      <c r="M98" s="200">
        <v>2.38</v>
      </c>
      <c r="N98" s="200">
        <v>1.94</v>
      </c>
      <c r="O98" s="200">
        <v>1.37</v>
      </c>
      <c r="P98" s="200">
        <v>0.93</v>
      </c>
      <c r="Q98" s="200">
        <v>1.42</v>
      </c>
      <c r="R98" s="200">
        <v>7.07</v>
      </c>
      <c r="S98" s="200">
        <v>4.8499999999999996</v>
      </c>
      <c r="T98" s="200">
        <v>0</v>
      </c>
      <c r="U98" s="200">
        <v>2.3199999999999998</v>
      </c>
      <c r="V98" s="200">
        <v>4.29</v>
      </c>
      <c r="W98" s="200">
        <v>0.76</v>
      </c>
      <c r="X98" s="200">
        <v>2.42</v>
      </c>
      <c r="Y98" s="200">
        <v>0</v>
      </c>
      <c r="Z98" s="200">
        <v>64.48</v>
      </c>
      <c r="AA98" s="200">
        <v>25.18</v>
      </c>
      <c r="AB98" s="200">
        <v>0</v>
      </c>
      <c r="AC98" s="200">
        <v>0.88</v>
      </c>
      <c r="AD98" s="200">
        <v>20.77</v>
      </c>
      <c r="AE98" s="200">
        <v>0</v>
      </c>
      <c r="AF98" s="200">
        <v>0</v>
      </c>
      <c r="AG98" s="200">
        <v>76.38</v>
      </c>
      <c r="AH98" s="200">
        <v>0</v>
      </c>
      <c r="AI98" s="200">
        <v>18.39</v>
      </c>
      <c r="AJ98" s="200">
        <v>0</v>
      </c>
      <c r="AK98" s="200">
        <v>-35</v>
      </c>
      <c r="AL98" s="200">
        <v>0</v>
      </c>
      <c r="AM98" s="200">
        <v>0</v>
      </c>
      <c r="AN98" s="200">
        <v>0</v>
      </c>
      <c r="AO98" s="200">
        <v>229.65</v>
      </c>
      <c r="AP98" s="200">
        <v>0</v>
      </c>
      <c r="AQ98" s="200">
        <v>0</v>
      </c>
      <c r="AR98" s="200">
        <v>0</v>
      </c>
      <c r="AS98" s="200">
        <v>0</v>
      </c>
      <c r="AT98" s="200">
        <v>0</v>
      </c>
      <c r="AU98" s="200">
        <v>0</v>
      </c>
      <c r="AV98" s="200">
        <v>0</v>
      </c>
      <c r="AW98" s="200">
        <v>0</v>
      </c>
      <c r="AX98" s="200">
        <v>0</v>
      </c>
      <c r="AY98" s="200">
        <v>0</v>
      </c>
    </row>
    <row r="99" spans="1:51">
      <c r="A99" t="s">
        <v>141</v>
      </c>
      <c r="B99">
        <f>SUM(B3:B98)/4000</f>
        <v>0</v>
      </c>
      <c r="C99">
        <f t="shared" ref="C99:AP99" si="0">SUM(C3:C98)/4000</f>
        <v>0.16056000000000023</v>
      </c>
      <c r="D99">
        <f t="shared" si="0"/>
        <v>0.30984000000000017</v>
      </c>
      <c r="E99">
        <f t="shared" si="0"/>
        <v>0</v>
      </c>
      <c r="F99">
        <f t="shared" si="0"/>
        <v>0</v>
      </c>
      <c r="G99">
        <f t="shared" si="0"/>
        <v>0.75095999999999941</v>
      </c>
      <c r="H99">
        <f t="shared" si="0"/>
        <v>0</v>
      </c>
      <c r="I99">
        <f t="shared" si="0"/>
        <v>0</v>
      </c>
      <c r="J99">
        <f t="shared" si="0"/>
        <v>0.48528000000000054</v>
      </c>
      <c r="K99">
        <f t="shared" si="0"/>
        <v>2.9459825000000013</v>
      </c>
      <c r="L99">
        <f t="shared" si="0"/>
        <v>2.6582500000000033E-2</v>
      </c>
      <c r="M99">
        <f t="shared" si="0"/>
        <v>0.20254499999999989</v>
      </c>
      <c r="N99">
        <f t="shared" si="0"/>
        <v>0.15712500000000082</v>
      </c>
      <c r="O99">
        <f t="shared" si="0"/>
        <v>0.1119450000000001</v>
      </c>
      <c r="P99">
        <f t="shared" si="0"/>
        <v>2.2320000000000041E-2</v>
      </c>
      <c r="Q99">
        <f t="shared" si="0"/>
        <v>1.1979999999999999E-2</v>
      </c>
      <c r="R99">
        <f t="shared" si="0"/>
        <v>5.8097499999999809E-2</v>
      </c>
      <c r="S99">
        <f t="shared" si="0"/>
        <v>4.5270000000000053E-2</v>
      </c>
      <c r="T99">
        <f t="shared" si="0"/>
        <v>0</v>
      </c>
      <c r="U99">
        <f t="shared" si="0"/>
        <v>5.5679999999999889E-2</v>
      </c>
      <c r="V99">
        <f t="shared" si="0"/>
        <v>3.2847500000000078E-2</v>
      </c>
      <c r="W99">
        <f t="shared" si="0"/>
        <v>6.0607499999999842E-2</v>
      </c>
      <c r="X99">
        <f t="shared" si="0"/>
        <v>0.19727499999999926</v>
      </c>
      <c r="Y99">
        <f t="shared" si="0"/>
        <v>0</v>
      </c>
      <c r="Z99">
        <f t="shared" si="0"/>
        <v>0.24903750000000052</v>
      </c>
      <c r="AA99">
        <f t="shared" si="0"/>
        <v>0.17608500000000024</v>
      </c>
      <c r="AB99">
        <f t="shared" si="0"/>
        <v>0</v>
      </c>
      <c r="AC99">
        <f t="shared" si="0"/>
        <v>4.0885000000000005E-2</v>
      </c>
      <c r="AD99">
        <f t="shared" si="0"/>
        <v>0.4984799999999997</v>
      </c>
      <c r="AE99">
        <f t="shared" si="0"/>
        <v>0</v>
      </c>
      <c r="AF99">
        <f t="shared" si="0"/>
        <v>0</v>
      </c>
      <c r="AG99">
        <f t="shared" si="0"/>
        <v>1.8331200000000021</v>
      </c>
      <c r="AH99">
        <f t="shared" si="0"/>
        <v>0</v>
      </c>
      <c r="AI99">
        <f t="shared" si="0"/>
        <v>0.44136000000000086</v>
      </c>
      <c r="AJ99">
        <f t="shared" si="0"/>
        <v>0</v>
      </c>
      <c r="AK99">
        <f t="shared" si="0"/>
        <v>-0.4245225000000003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5.2111574999999961</v>
      </c>
      <c r="AP99">
        <f t="shared" si="0"/>
        <v>-0.15090000000000001</v>
      </c>
      <c r="AQ99">
        <f t="shared" ref="AQ99:AX99" si="1">SUM(AQ3:AQ98)/4000</f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19"/>
    </row>
    <row r="3" spans="1:51">
      <c r="A3" t="s">
        <v>45</v>
      </c>
      <c r="B3" s="200">
        <v>0</v>
      </c>
      <c r="C3" s="200">
        <v>3.87</v>
      </c>
      <c r="D3" s="200">
        <v>7.47</v>
      </c>
      <c r="E3" s="200">
        <v>0</v>
      </c>
      <c r="F3" s="200">
        <v>0</v>
      </c>
      <c r="G3" s="200">
        <v>18.100000000000001</v>
      </c>
      <c r="H3" s="200">
        <v>0</v>
      </c>
      <c r="I3" s="200">
        <v>0</v>
      </c>
      <c r="J3" s="200">
        <v>11.69</v>
      </c>
      <c r="K3" s="200">
        <v>76.650000000000006</v>
      </c>
      <c r="L3" s="200">
        <v>20.39</v>
      </c>
      <c r="M3" s="200">
        <v>0</v>
      </c>
      <c r="N3" s="200">
        <v>1.1299999999999999</v>
      </c>
      <c r="O3" s="200">
        <v>0.94</v>
      </c>
      <c r="P3" s="200">
        <v>2.33</v>
      </c>
      <c r="Q3" s="200">
        <v>0.1</v>
      </c>
      <c r="R3" s="200">
        <v>4.99</v>
      </c>
      <c r="S3" s="200">
        <v>2.85</v>
      </c>
      <c r="T3" s="200">
        <v>0</v>
      </c>
      <c r="U3" s="200">
        <v>12.38</v>
      </c>
      <c r="V3" s="200">
        <v>2.38</v>
      </c>
      <c r="W3" s="200">
        <v>5.05</v>
      </c>
      <c r="X3" s="200">
        <v>13.82</v>
      </c>
      <c r="Y3" s="200">
        <v>0</v>
      </c>
      <c r="Z3" s="200">
        <v>36.99</v>
      </c>
      <c r="AA3" s="200">
        <v>11.36</v>
      </c>
      <c r="AB3" s="200">
        <v>0</v>
      </c>
      <c r="AC3" s="200">
        <v>0.75</v>
      </c>
      <c r="AD3" s="200">
        <v>11.37</v>
      </c>
      <c r="AE3" s="200">
        <v>0</v>
      </c>
      <c r="AF3" s="200">
        <v>0</v>
      </c>
      <c r="AG3" s="200">
        <v>43.39</v>
      </c>
      <c r="AH3" s="200">
        <v>0</v>
      </c>
      <c r="AI3" s="200">
        <v>10.45</v>
      </c>
      <c r="AJ3" s="200">
        <v>0</v>
      </c>
      <c r="AK3" s="200">
        <v>10.44</v>
      </c>
      <c r="AL3" s="200">
        <v>0</v>
      </c>
      <c r="AM3" s="200">
        <v>0</v>
      </c>
      <c r="AN3" s="200">
        <v>0</v>
      </c>
      <c r="AO3" s="200">
        <v>213.75</v>
      </c>
      <c r="AP3" s="200">
        <v>0</v>
      </c>
      <c r="AQ3" s="200">
        <v>0</v>
      </c>
      <c r="AR3" s="200">
        <v>0</v>
      </c>
      <c r="AS3" s="200">
        <v>0</v>
      </c>
      <c r="AT3" s="200">
        <v>0</v>
      </c>
      <c r="AU3" s="200">
        <v>0</v>
      </c>
      <c r="AV3" s="200">
        <v>0</v>
      </c>
      <c r="AW3" s="200">
        <v>0</v>
      </c>
      <c r="AX3" s="200">
        <v>0</v>
      </c>
      <c r="AY3" s="200">
        <v>0</v>
      </c>
    </row>
    <row r="4" spans="1:51">
      <c r="A4" t="s">
        <v>46</v>
      </c>
      <c r="B4" s="200">
        <v>0</v>
      </c>
      <c r="C4" s="200">
        <v>3.87</v>
      </c>
      <c r="D4" s="200">
        <v>7.47</v>
      </c>
      <c r="E4" s="200">
        <v>0</v>
      </c>
      <c r="F4" s="200">
        <v>0</v>
      </c>
      <c r="G4" s="200">
        <v>18.100000000000001</v>
      </c>
      <c r="H4" s="200">
        <v>0</v>
      </c>
      <c r="I4" s="200">
        <v>0</v>
      </c>
      <c r="J4" s="200">
        <v>11.69</v>
      </c>
      <c r="K4" s="200">
        <v>76.650000000000006</v>
      </c>
      <c r="L4" s="200">
        <v>20.39</v>
      </c>
      <c r="M4" s="200">
        <v>0</v>
      </c>
      <c r="N4" s="200">
        <v>1.1299999999999999</v>
      </c>
      <c r="O4" s="200">
        <v>0.94</v>
      </c>
      <c r="P4" s="200">
        <v>2.33</v>
      </c>
      <c r="Q4" s="200">
        <v>0.1</v>
      </c>
      <c r="R4" s="200">
        <v>4.99</v>
      </c>
      <c r="S4" s="200">
        <v>2.85</v>
      </c>
      <c r="T4" s="200">
        <v>0</v>
      </c>
      <c r="U4" s="200">
        <v>12.38</v>
      </c>
      <c r="V4" s="200">
        <v>2.38</v>
      </c>
      <c r="W4" s="200">
        <v>5.05</v>
      </c>
      <c r="X4" s="200">
        <v>18.22</v>
      </c>
      <c r="Y4" s="200">
        <v>0</v>
      </c>
      <c r="Z4" s="200">
        <v>36.99</v>
      </c>
      <c r="AA4" s="200">
        <v>11.36</v>
      </c>
      <c r="AB4" s="200">
        <v>0</v>
      </c>
      <c r="AC4" s="200">
        <v>0.75</v>
      </c>
      <c r="AD4" s="200">
        <v>11.37</v>
      </c>
      <c r="AE4" s="200">
        <v>0</v>
      </c>
      <c r="AF4" s="200">
        <v>0</v>
      </c>
      <c r="AG4" s="200">
        <v>43.39</v>
      </c>
      <c r="AH4" s="200">
        <v>0</v>
      </c>
      <c r="AI4" s="200">
        <v>10.45</v>
      </c>
      <c r="AJ4" s="200">
        <v>0</v>
      </c>
      <c r="AK4" s="200">
        <v>10.44</v>
      </c>
      <c r="AL4" s="200">
        <v>0</v>
      </c>
      <c r="AM4" s="200">
        <v>0</v>
      </c>
      <c r="AN4" s="200">
        <v>0</v>
      </c>
      <c r="AO4" s="200">
        <v>213.75</v>
      </c>
      <c r="AP4" s="200">
        <v>0</v>
      </c>
      <c r="AQ4" s="200">
        <v>0</v>
      </c>
      <c r="AR4" s="200">
        <v>0</v>
      </c>
      <c r="AS4" s="200">
        <v>0</v>
      </c>
      <c r="AT4" s="200">
        <v>0</v>
      </c>
      <c r="AU4" s="200">
        <v>0</v>
      </c>
      <c r="AV4" s="200">
        <v>0</v>
      </c>
      <c r="AW4" s="200">
        <v>0</v>
      </c>
      <c r="AX4" s="200">
        <v>0</v>
      </c>
      <c r="AY4" s="200">
        <v>0</v>
      </c>
    </row>
    <row r="5" spans="1:51">
      <c r="A5" t="s">
        <v>47</v>
      </c>
      <c r="B5" s="200">
        <v>0</v>
      </c>
      <c r="C5" s="200">
        <v>3.87</v>
      </c>
      <c r="D5" s="200">
        <v>7.47</v>
      </c>
      <c r="E5" s="200">
        <v>0</v>
      </c>
      <c r="F5" s="200">
        <v>0</v>
      </c>
      <c r="G5" s="200">
        <v>18.100000000000001</v>
      </c>
      <c r="H5" s="200">
        <v>0</v>
      </c>
      <c r="I5" s="200">
        <v>0</v>
      </c>
      <c r="J5" s="200">
        <v>11.69</v>
      </c>
      <c r="K5" s="200">
        <v>76.650000000000006</v>
      </c>
      <c r="L5" s="200">
        <v>20.39</v>
      </c>
      <c r="M5" s="200">
        <v>0</v>
      </c>
      <c r="N5" s="200">
        <v>1.1299999999999999</v>
      </c>
      <c r="O5" s="200">
        <v>0.94</v>
      </c>
      <c r="P5" s="200">
        <v>2.33</v>
      </c>
      <c r="Q5" s="200">
        <v>0.1</v>
      </c>
      <c r="R5" s="200">
        <v>4.99</v>
      </c>
      <c r="S5" s="200">
        <v>2.85</v>
      </c>
      <c r="T5" s="200">
        <v>0</v>
      </c>
      <c r="U5" s="200">
        <v>12.38</v>
      </c>
      <c r="V5" s="200">
        <v>2.38</v>
      </c>
      <c r="W5" s="200">
        <v>5.05</v>
      </c>
      <c r="X5" s="200">
        <v>18.22</v>
      </c>
      <c r="Y5" s="200">
        <v>0</v>
      </c>
      <c r="Z5" s="200">
        <v>36.99</v>
      </c>
      <c r="AA5" s="200">
        <v>11.36</v>
      </c>
      <c r="AB5" s="200">
        <v>0</v>
      </c>
      <c r="AC5" s="200">
        <v>0.75</v>
      </c>
      <c r="AD5" s="200">
        <v>11.37</v>
      </c>
      <c r="AE5" s="200">
        <v>0</v>
      </c>
      <c r="AF5" s="200">
        <v>0</v>
      </c>
      <c r="AG5" s="200">
        <v>43.39</v>
      </c>
      <c r="AH5" s="200">
        <v>0</v>
      </c>
      <c r="AI5" s="200">
        <v>10.45</v>
      </c>
      <c r="AJ5" s="200">
        <v>0</v>
      </c>
      <c r="AK5" s="200">
        <v>10.44</v>
      </c>
      <c r="AL5" s="200">
        <v>0</v>
      </c>
      <c r="AM5" s="200">
        <v>0</v>
      </c>
      <c r="AN5" s="200">
        <v>0</v>
      </c>
      <c r="AO5" s="200">
        <v>213.75</v>
      </c>
      <c r="AP5" s="200">
        <v>0</v>
      </c>
      <c r="AQ5" s="200">
        <v>0</v>
      </c>
      <c r="AR5" s="200">
        <v>0</v>
      </c>
      <c r="AS5" s="200">
        <v>0</v>
      </c>
      <c r="AT5" s="200">
        <v>0</v>
      </c>
      <c r="AU5" s="200">
        <v>0</v>
      </c>
      <c r="AV5" s="200">
        <v>0</v>
      </c>
      <c r="AW5" s="200">
        <v>0</v>
      </c>
      <c r="AX5" s="200">
        <v>0</v>
      </c>
      <c r="AY5" s="200">
        <v>0</v>
      </c>
    </row>
    <row r="6" spans="1:51">
      <c r="A6" t="s">
        <v>48</v>
      </c>
      <c r="B6" s="200">
        <v>0</v>
      </c>
      <c r="C6" s="200">
        <v>3.87</v>
      </c>
      <c r="D6" s="200">
        <v>7.47</v>
      </c>
      <c r="E6" s="200">
        <v>0</v>
      </c>
      <c r="F6" s="200">
        <v>0</v>
      </c>
      <c r="G6" s="200">
        <v>18.100000000000001</v>
      </c>
      <c r="H6" s="200">
        <v>0</v>
      </c>
      <c r="I6" s="200">
        <v>0</v>
      </c>
      <c r="J6" s="200">
        <v>11.69</v>
      </c>
      <c r="K6" s="200">
        <v>76.650000000000006</v>
      </c>
      <c r="L6" s="200">
        <v>20.39</v>
      </c>
      <c r="M6" s="200">
        <v>0</v>
      </c>
      <c r="N6" s="200">
        <v>1.1299999999999999</v>
      </c>
      <c r="O6" s="200">
        <v>0.94</v>
      </c>
      <c r="P6" s="200">
        <v>2.33</v>
      </c>
      <c r="Q6" s="200">
        <v>0.1</v>
      </c>
      <c r="R6" s="200">
        <v>4.99</v>
      </c>
      <c r="S6" s="200">
        <v>2.85</v>
      </c>
      <c r="T6" s="200">
        <v>0</v>
      </c>
      <c r="U6" s="200">
        <v>12.38</v>
      </c>
      <c r="V6" s="200">
        <v>2.38</v>
      </c>
      <c r="W6" s="200">
        <v>5.05</v>
      </c>
      <c r="X6" s="200">
        <v>18.22</v>
      </c>
      <c r="Y6" s="200">
        <v>0</v>
      </c>
      <c r="Z6" s="200">
        <v>36.99</v>
      </c>
      <c r="AA6" s="200">
        <v>11.36</v>
      </c>
      <c r="AB6" s="200">
        <v>0</v>
      </c>
      <c r="AC6" s="200">
        <v>0.75</v>
      </c>
      <c r="AD6" s="200">
        <v>11.37</v>
      </c>
      <c r="AE6" s="200">
        <v>0</v>
      </c>
      <c r="AF6" s="200">
        <v>0</v>
      </c>
      <c r="AG6" s="200">
        <v>43.39</v>
      </c>
      <c r="AH6" s="200">
        <v>0</v>
      </c>
      <c r="AI6" s="200">
        <v>10.45</v>
      </c>
      <c r="AJ6" s="200">
        <v>0</v>
      </c>
      <c r="AK6" s="200">
        <v>10.44</v>
      </c>
      <c r="AL6" s="200">
        <v>0</v>
      </c>
      <c r="AM6" s="200">
        <v>0</v>
      </c>
      <c r="AN6" s="200">
        <v>0</v>
      </c>
      <c r="AO6" s="200">
        <v>213.75</v>
      </c>
      <c r="AP6" s="200">
        <v>0</v>
      </c>
      <c r="AQ6" s="200">
        <v>0</v>
      </c>
      <c r="AR6" s="200">
        <v>0</v>
      </c>
      <c r="AS6" s="200">
        <v>0</v>
      </c>
      <c r="AT6" s="200">
        <v>0</v>
      </c>
      <c r="AU6" s="200">
        <v>0</v>
      </c>
      <c r="AV6" s="200">
        <v>0</v>
      </c>
      <c r="AW6" s="200">
        <v>0</v>
      </c>
      <c r="AX6" s="200">
        <v>0</v>
      </c>
      <c r="AY6" s="200">
        <v>0</v>
      </c>
    </row>
    <row r="7" spans="1:51">
      <c r="A7" t="s">
        <v>49</v>
      </c>
      <c r="B7" s="200">
        <v>0</v>
      </c>
      <c r="C7" s="200">
        <v>3.87</v>
      </c>
      <c r="D7" s="200">
        <v>7.47</v>
      </c>
      <c r="E7" s="200">
        <v>0</v>
      </c>
      <c r="F7" s="200">
        <v>0</v>
      </c>
      <c r="G7" s="200">
        <v>18.100000000000001</v>
      </c>
      <c r="H7" s="200">
        <v>0</v>
      </c>
      <c r="I7" s="200">
        <v>0</v>
      </c>
      <c r="J7" s="200">
        <v>11.69</v>
      </c>
      <c r="K7" s="200">
        <v>76.650000000000006</v>
      </c>
      <c r="L7" s="200">
        <v>20.39</v>
      </c>
      <c r="M7" s="200">
        <v>0</v>
      </c>
      <c r="N7" s="200">
        <v>1.1299999999999999</v>
      </c>
      <c r="O7" s="200">
        <v>0.94</v>
      </c>
      <c r="P7" s="200">
        <v>2.33</v>
      </c>
      <c r="Q7" s="200">
        <v>0.1</v>
      </c>
      <c r="R7" s="200">
        <v>4.99</v>
      </c>
      <c r="S7" s="200">
        <v>2.85</v>
      </c>
      <c r="T7" s="200">
        <v>0</v>
      </c>
      <c r="U7" s="200">
        <v>12.38</v>
      </c>
      <c r="V7" s="200">
        <v>2.38</v>
      </c>
      <c r="W7" s="200">
        <v>5.05</v>
      </c>
      <c r="X7" s="200">
        <v>18.22</v>
      </c>
      <c r="Y7" s="200">
        <v>0</v>
      </c>
      <c r="Z7" s="200">
        <v>0.84</v>
      </c>
      <c r="AA7" s="200">
        <v>11.36</v>
      </c>
      <c r="AB7" s="200">
        <v>0</v>
      </c>
      <c r="AC7" s="200">
        <v>0.75</v>
      </c>
      <c r="AD7" s="200">
        <v>11.37</v>
      </c>
      <c r="AE7" s="200">
        <v>0</v>
      </c>
      <c r="AF7" s="200">
        <v>0</v>
      </c>
      <c r="AG7" s="200">
        <v>43.39</v>
      </c>
      <c r="AH7" s="200">
        <v>0</v>
      </c>
      <c r="AI7" s="200">
        <v>10.45</v>
      </c>
      <c r="AJ7" s="200">
        <v>0</v>
      </c>
      <c r="AK7" s="200">
        <v>9.4</v>
      </c>
      <c r="AL7" s="200">
        <v>0</v>
      </c>
      <c r="AM7" s="200">
        <v>0</v>
      </c>
      <c r="AN7" s="200">
        <v>0</v>
      </c>
      <c r="AO7" s="200">
        <v>213.75</v>
      </c>
      <c r="AP7" s="200">
        <v>0</v>
      </c>
      <c r="AQ7" s="200">
        <v>0</v>
      </c>
      <c r="AR7" s="200">
        <v>0</v>
      </c>
      <c r="AS7" s="200">
        <v>0</v>
      </c>
      <c r="AT7" s="200">
        <v>0</v>
      </c>
      <c r="AU7" s="200">
        <v>0</v>
      </c>
      <c r="AV7" s="200">
        <v>0</v>
      </c>
      <c r="AW7" s="200">
        <v>0</v>
      </c>
      <c r="AX7" s="200">
        <v>0</v>
      </c>
      <c r="AY7" s="200">
        <v>0</v>
      </c>
    </row>
    <row r="8" spans="1:51">
      <c r="A8" t="s">
        <v>50</v>
      </c>
      <c r="B8" s="200">
        <v>0</v>
      </c>
      <c r="C8" s="200">
        <v>3.87</v>
      </c>
      <c r="D8" s="200">
        <v>7.47</v>
      </c>
      <c r="E8" s="200">
        <v>0</v>
      </c>
      <c r="F8" s="200">
        <v>0</v>
      </c>
      <c r="G8" s="200">
        <v>18.100000000000001</v>
      </c>
      <c r="H8" s="200">
        <v>0</v>
      </c>
      <c r="I8" s="200">
        <v>0</v>
      </c>
      <c r="J8" s="200">
        <v>11.69</v>
      </c>
      <c r="K8" s="200">
        <v>76.650000000000006</v>
      </c>
      <c r="L8" s="200">
        <v>20.39</v>
      </c>
      <c r="M8" s="200">
        <v>0</v>
      </c>
      <c r="N8" s="200">
        <v>1.1299999999999999</v>
      </c>
      <c r="O8" s="200">
        <v>0.94</v>
      </c>
      <c r="P8" s="200">
        <v>2.33</v>
      </c>
      <c r="Q8" s="200">
        <v>0.1</v>
      </c>
      <c r="R8" s="200">
        <v>4.99</v>
      </c>
      <c r="S8" s="200">
        <v>2.85</v>
      </c>
      <c r="T8" s="200">
        <v>0</v>
      </c>
      <c r="U8" s="200">
        <v>12.38</v>
      </c>
      <c r="V8" s="200">
        <v>2.38</v>
      </c>
      <c r="W8" s="200">
        <v>5.05</v>
      </c>
      <c r="X8" s="200">
        <v>18.22</v>
      </c>
      <c r="Y8" s="200">
        <v>0</v>
      </c>
      <c r="Z8" s="200">
        <v>6.12</v>
      </c>
      <c r="AA8" s="200">
        <v>11.36</v>
      </c>
      <c r="AB8" s="200">
        <v>0</v>
      </c>
      <c r="AC8" s="200">
        <v>0.75</v>
      </c>
      <c r="AD8" s="200">
        <v>11.37</v>
      </c>
      <c r="AE8" s="200">
        <v>0</v>
      </c>
      <c r="AF8" s="200">
        <v>0</v>
      </c>
      <c r="AG8" s="200">
        <v>43.39</v>
      </c>
      <c r="AH8" s="200">
        <v>0</v>
      </c>
      <c r="AI8" s="200">
        <v>10.45</v>
      </c>
      <c r="AJ8" s="200">
        <v>0</v>
      </c>
      <c r="AK8" s="200">
        <v>9.4</v>
      </c>
      <c r="AL8" s="200">
        <v>0</v>
      </c>
      <c r="AM8" s="200">
        <v>0</v>
      </c>
      <c r="AN8" s="200">
        <v>0</v>
      </c>
      <c r="AO8" s="200">
        <v>213.75</v>
      </c>
      <c r="AP8" s="200">
        <v>0</v>
      </c>
      <c r="AQ8" s="200">
        <v>0</v>
      </c>
      <c r="AR8" s="200">
        <v>0</v>
      </c>
      <c r="AS8" s="200">
        <v>0</v>
      </c>
      <c r="AT8" s="200">
        <v>0</v>
      </c>
      <c r="AU8" s="200">
        <v>0</v>
      </c>
      <c r="AV8" s="200">
        <v>0</v>
      </c>
      <c r="AW8" s="200">
        <v>0</v>
      </c>
      <c r="AX8" s="200">
        <v>0</v>
      </c>
      <c r="AY8" s="200">
        <v>0</v>
      </c>
    </row>
    <row r="9" spans="1:51">
      <c r="A9" t="s">
        <v>51</v>
      </c>
      <c r="B9" s="200">
        <v>0</v>
      </c>
      <c r="C9" s="200">
        <v>3.87</v>
      </c>
      <c r="D9" s="200">
        <v>7.47</v>
      </c>
      <c r="E9" s="200">
        <v>0</v>
      </c>
      <c r="F9" s="200">
        <v>0</v>
      </c>
      <c r="G9" s="200">
        <v>18.100000000000001</v>
      </c>
      <c r="H9" s="200">
        <v>0</v>
      </c>
      <c r="I9" s="200">
        <v>0</v>
      </c>
      <c r="J9" s="200">
        <v>11.69</v>
      </c>
      <c r="K9" s="200">
        <v>76.650000000000006</v>
      </c>
      <c r="L9" s="200">
        <v>20.39</v>
      </c>
      <c r="M9" s="200">
        <v>0</v>
      </c>
      <c r="N9" s="200">
        <v>1.1299999999999999</v>
      </c>
      <c r="O9" s="200">
        <v>0.94</v>
      </c>
      <c r="P9" s="200">
        <v>2.33</v>
      </c>
      <c r="Q9" s="200">
        <v>0.1</v>
      </c>
      <c r="R9" s="200">
        <v>4.99</v>
      </c>
      <c r="S9" s="200">
        <v>2.85</v>
      </c>
      <c r="T9" s="200">
        <v>0</v>
      </c>
      <c r="U9" s="200">
        <v>12.38</v>
      </c>
      <c r="V9" s="200">
        <v>2.38</v>
      </c>
      <c r="W9" s="200">
        <v>5.05</v>
      </c>
      <c r="X9" s="200">
        <v>18.22</v>
      </c>
      <c r="Y9" s="200">
        <v>0</v>
      </c>
      <c r="Z9" s="200">
        <v>6.12</v>
      </c>
      <c r="AA9" s="200">
        <v>11.36</v>
      </c>
      <c r="AB9" s="200">
        <v>0</v>
      </c>
      <c r="AC9" s="200">
        <v>0.75</v>
      </c>
      <c r="AD9" s="200">
        <v>11.37</v>
      </c>
      <c r="AE9" s="200">
        <v>0</v>
      </c>
      <c r="AF9" s="200">
        <v>0</v>
      </c>
      <c r="AG9" s="200">
        <v>43.39</v>
      </c>
      <c r="AH9" s="200">
        <v>0</v>
      </c>
      <c r="AI9" s="200">
        <v>10.45</v>
      </c>
      <c r="AJ9" s="200">
        <v>0</v>
      </c>
      <c r="AK9" s="200">
        <v>9.4</v>
      </c>
      <c r="AL9" s="200">
        <v>0</v>
      </c>
      <c r="AM9" s="200">
        <v>0</v>
      </c>
      <c r="AN9" s="200">
        <v>0</v>
      </c>
      <c r="AO9" s="200">
        <v>213.75</v>
      </c>
      <c r="AP9" s="200">
        <v>0</v>
      </c>
      <c r="AQ9" s="200">
        <v>0</v>
      </c>
      <c r="AR9" s="200">
        <v>0</v>
      </c>
      <c r="AS9" s="200">
        <v>0</v>
      </c>
      <c r="AT9" s="200">
        <v>0</v>
      </c>
      <c r="AU9" s="200">
        <v>0</v>
      </c>
      <c r="AV9" s="200">
        <v>0</v>
      </c>
      <c r="AW9" s="200">
        <v>0</v>
      </c>
      <c r="AX9" s="200">
        <v>0</v>
      </c>
      <c r="AY9" s="200">
        <v>0</v>
      </c>
    </row>
    <row r="10" spans="1:51">
      <c r="A10" t="s">
        <v>52</v>
      </c>
      <c r="B10" s="200">
        <v>0</v>
      </c>
      <c r="C10" s="200">
        <v>3.87</v>
      </c>
      <c r="D10" s="200">
        <v>7.47</v>
      </c>
      <c r="E10" s="200">
        <v>0</v>
      </c>
      <c r="F10" s="200">
        <v>0</v>
      </c>
      <c r="G10" s="200">
        <v>18.100000000000001</v>
      </c>
      <c r="H10" s="200">
        <v>0</v>
      </c>
      <c r="I10" s="200">
        <v>0</v>
      </c>
      <c r="J10" s="200">
        <v>11.69</v>
      </c>
      <c r="K10" s="200">
        <v>76.650000000000006</v>
      </c>
      <c r="L10" s="200">
        <v>20.39</v>
      </c>
      <c r="M10" s="200">
        <v>0</v>
      </c>
      <c r="N10" s="200">
        <v>1.1299999999999999</v>
      </c>
      <c r="O10" s="200">
        <v>0.94</v>
      </c>
      <c r="P10" s="200">
        <v>2.33</v>
      </c>
      <c r="Q10" s="200">
        <v>0.1</v>
      </c>
      <c r="R10" s="200">
        <v>4.99</v>
      </c>
      <c r="S10" s="200">
        <v>2.85</v>
      </c>
      <c r="T10" s="200">
        <v>0</v>
      </c>
      <c r="U10" s="200">
        <v>12.38</v>
      </c>
      <c r="V10" s="200">
        <v>2.38</v>
      </c>
      <c r="W10" s="200">
        <v>5.05</v>
      </c>
      <c r="X10" s="200">
        <v>18.22</v>
      </c>
      <c r="Y10" s="200">
        <v>0</v>
      </c>
      <c r="Z10" s="200">
        <v>6.12</v>
      </c>
      <c r="AA10" s="200">
        <v>11.36</v>
      </c>
      <c r="AB10" s="200">
        <v>0</v>
      </c>
      <c r="AC10" s="200">
        <v>0.75</v>
      </c>
      <c r="AD10" s="200">
        <v>11.37</v>
      </c>
      <c r="AE10" s="200">
        <v>0</v>
      </c>
      <c r="AF10" s="200">
        <v>0</v>
      </c>
      <c r="AG10" s="200">
        <v>43.39</v>
      </c>
      <c r="AH10" s="200">
        <v>0</v>
      </c>
      <c r="AI10" s="200">
        <v>10.45</v>
      </c>
      <c r="AJ10" s="200">
        <v>0</v>
      </c>
      <c r="AK10" s="200">
        <v>9.4</v>
      </c>
      <c r="AL10" s="200">
        <v>0</v>
      </c>
      <c r="AM10" s="200">
        <v>0</v>
      </c>
      <c r="AN10" s="200">
        <v>0</v>
      </c>
      <c r="AO10" s="200">
        <v>213.75</v>
      </c>
      <c r="AP10" s="200">
        <v>0</v>
      </c>
      <c r="AQ10" s="200">
        <v>0</v>
      </c>
      <c r="AR10" s="200">
        <v>0</v>
      </c>
      <c r="AS10" s="200">
        <v>0</v>
      </c>
      <c r="AT10" s="200">
        <v>0</v>
      </c>
      <c r="AU10" s="200">
        <v>0</v>
      </c>
      <c r="AV10" s="200">
        <v>0</v>
      </c>
      <c r="AW10" s="200">
        <v>0</v>
      </c>
      <c r="AX10" s="200">
        <v>0</v>
      </c>
      <c r="AY10" s="200">
        <v>0</v>
      </c>
    </row>
    <row r="11" spans="1:51">
      <c r="A11" t="s">
        <v>53</v>
      </c>
      <c r="B11" s="200">
        <v>0</v>
      </c>
      <c r="C11" s="200">
        <v>3.87</v>
      </c>
      <c r="D11" s="200">
        <v>7.47</v>
      </c>
      <c r="E11" s="200">
        <v>0</v>
      </c>
      <c r="F11" s="200">
        <v>0</v>
      </c>
      <c r="G11" s="200">
        <v>18.100000000000001</v>
      </c>
      <c r="H11" s="200">
        <v>0</v>
      </c>
      <c r="I11" s="200">
        <v>0</v>
      </c>
      <c r="J11" s="200">
        <v>11.69</v>
      </c>
      <c r="K11" s="200">
        <v>76.650000000000006</v>
      </c>
      <c r="L11" s="200">
        <v>20.39</v>
      </c>
      <c r="M11" s="200">
        <v>0</v>
      </c>
      <c r="N11" s="200">
        <v>1.1299999999999999</v>
      </c>
      <c r="O11" s="200">
        <v>0.94</v>
      </c>
      <c r="P11" s="200">
        <v>2.33</v>
      </c>
      <c r="Q11" s="200">
        <v>0.1</v>
      </c>
      <c r="R11" s="200">
        <v>4.99</v>
      </c>
      <c r="S11" s="200">
        <v>2.85</v>
      </c>
      <c r="T11" s="200">
        <v>0</v>
      </c>
      <c r="U11" s="200">
        <v>12.38</v>
      </c>
      <c r="V11" s="200">
        <v>2.38</v>
      </c>
      <c r="W11" s="200">
        <v>5.05</v>
      </c>
      <c r="X11" s="200">
        <v>18.22</v>
      </c>
      <c r="Y11" s="200">
        <v>0</v>
      </c>
      <c r="Z11" s="200">
        <v>6.12</v>
      </c>
      <c r="AA11" s="200">
        <v>11.36</v>
      </c>
      <c r="AB11" s="200">
        <v>0</v>
      </c>
      <c r="AC11" s="200">
        <v>0.75</v>
      </c>
      <c r="AD11" s="200">
        <v>11.37</v>
      </c>
      <c r="AE11" s="200">
        <v>0</v>
      </c>
      <c r="AF11" s="200">
        <v>0</v>
      </c>
      <c r="AG11" s="200">
        <v>43.39</v>
      </c>
      <c r="AH11" s="200">
        <v>0</v>
      </c>
      <c r="AI11" s="200">
        <v>10.45</v>
      </c>
      <c r="AJ11" s="200">
        <v>0</v>
      </c>
      <c r="AK11" s="200">
        <v>9.4</v>
      </c>
      <c r="AL11" s="200">
        <v>0</v>
      </c>
      <c r="AM11" s="200">
        <v>0</v>
      </c>
      <c r="AN11" s="200">
        <v>0</v>
      </c>
      <c r="AO11" s="200">
        <v>213.75</v>
      </c>
      <c r="AP11" s="200">
        <v>0</v>
      </c>
      <c r="AQ11" s="200">
        <v>0</v>
      </c>
      <c r="AR11" s="200">
        <v>0</v>
      </c>
      <c r="AS11" s="200">
        <v>0</v>
      </c>
      <c r="AT11" s="200">
        <v>0</v>
      </c>
      <c r="AU11" s="200">
        <v>0</v>
      </c>
      <c r="AV11" s="200">
        <v>0</v>
      </c>
      <c r="AW11" s="200">
        <v>0</v>
      </c>
      <c r="AX11" s="200">
        <v>0</v>
      </c>
      <c r="AY11" s="200">
        <v>0</v>
      </c>
    </row>
    <row r="12" spans="1:51">
      <c r="A12" t="s">
        <v>54</v>
      </c>
      <c r="B12" s="200">
        <v>0</v>
      </c>
      <c r="C12" s="200">
        <v>3.87</v>
      </c>
      <c r="D12" s="200">
        <v>7.47</v>
      </c>
      <c r="E12" s="200">
        <v>0</v>
      </c>
      <c r="F12" s="200">
        <v>0</v>
      </c>
      <c r="G12" s="200">
        <v>18.100000000000001</v>
      </c>
      <c r="H12" s="200">
        <v>0</v>
      </c>
      <c r="I12" s="200">
        <v>0</v>
      </c>
      <c r="J12" s="200">
        <v>11.69</v>
      </c>
      <c r="K12" s="200">
        <v>76.650000000000006</v>
      </c>
      <c r="L12" s="200">
        <v>20.39</v>
      </c>
      <c r="M12" s="200">
        <v>0</v>
      </c>
      <c r="N12" s="200">
        <v>1.1299999999999999</v>
      </c>
      <c r="O12" s="200">
        <v>0.94</v>
      </c>
      <c r="P12" s="200">
        <v>2.33</v>
      </c>
      <c r="Q12" s="200">
        <v>0.1</v>
      </c>
      <c r="R12" s="200">
        <v>4.99</v>
      </c>
      <c r="S12" s="200">
        <v>2.85</v>
      </c>
      <c r="T12" s="200">
        <v>0</v>
      </c>
      <c r="U12" s="200">
        <v>12.38</v>
      </c>
      <c r="V12" s="200">
        <v>2.38</v>
      </c>
      <c r="W12" s="200">
        <v>5.05</v>
      </c>
      <c r="X12" s="200">
        <v>18.22</v>
      </c>
      <c r="Y12" s="200">
        <v>0</v>
      </c>
      <c r="Z12" s="200">
        <v>6.12</v>
      </c>
      <c r="AA12" s="200">
        <v>11.36</v>
      </c>
      <c r="AB12" s="200">
        <v>0</v>
      </c>
      <c r="AC12" s="200">
        <v>0.48</v>
      </c>
      <c r="AD12" s="200">
        <v>11.37</v>
      </c>
      <c r="AE12" s="200">
        <v>0</v>
      </c>
      <c r="AF12" s="200">
        <v>0</v>
      </c>
      <c r="AG12" s="200">
        <v>43.39</v>
      </c>
      <c r="AH12" s="200">
        <v>0</v>
      </c>
      <c r="AI12" s="200">
        <v>10.45</v>
      </c>
      <c r="AJ12" s="200">
        <v>0</v>
      </c>
      <c r="AK12" s="200">
        <v>9.4</v>
      </c>
      <c r="AL12" s="200">
        <v>0</v>
      </c>
      <c r="AM12" s="200">
        <v>0</v>
      </c>
      <c r="AN12" s="200">
        <v>0</v>
      </c>
      <c r="AO12" s="200">
        <v>213.75</v>
      </c>
      <c r="AP12" s="200">
        <v>0</v>
      </c>
      <c r="AQ12" s="200">
        <v>0</v>
      </c>
      <c r="AR12" s="200">
        <v>0</v>
      </c>
      <c r="AS12" s="200">
        <v>0</v>
      </c>
      <c r="AT12" s="200">
        <v>0</v>
      </c>
      <c r="AU12" s="200">
        <v>0</v>
      </c>
      <c r="AV12" s="200">
        <v>0</v>
      </c>
      <c r="AW12" s="200">
        <v>0</v>
      </c>
      <c r="AX12" s="200">
        <v>0</v>
      </c>
      <c r="AY12" s="200">
        <v>0</v>
      </c>
    </row>
    <row r="13" spans="1:51">
      <c r="A13" t="s">
        <v>55</v>
      </c>
      <c r="B13" s="200">
        <v>0</v>
      </c>
      <c r="C13" s="200">
        <v>3.87</v>
      </c>
      <c r="D13" s="200">
        <v>7.47</v>
      </c>
      <c r="E13" s="200">
        <v>0</v>
      </c>
      <c r="F13" s="200">
        <v>0</v>
      </c>
      <c r="G13" s="200">
        <v>18.100000000000001</v>
      </c>
      <c r="H13" s="200">
        <v>0</v>
      </c>
      <c r="I13" s="200">
        <v>0</v>
      </c>
      <c r="J13" s="200">
        <v>11.69</v>
      </c>
      <c r="K13" s="200">
        <v>76.650000000000006</v>
      </c>
      <c r="L13" s="200">
        <v>20.39</v>
      </c>
      <c r="M13" s="200">
        <v>0</v>
      </c>
      <c r="N13" s="200">
        <v>1.1299999999999999</v>
      </c>
      <c r="O13" s="200">
        <v>0.94</v>
      </c>
      <c r="P13" s="200">
        <v>2.33</v>
      </c>
      <c r="Q13" s="200">
        <v>0.1</v>
      </c>
      <c r="R13" s="200">
        <v>4.99</v>
      </c>
      <c r="S13" s="200">
        <v>2.85</v>
      </c>
      <c r="T13" s="200">
        <v>0</v>
      </c>
      <c r="U13" s="200">
        <v>12.38</v>
      </c>
      <c r="V13" s="200">
        <v>2.38</v>
      </c>
      <c r="W13" s="200">
        <v>5.05</v>
      </c>
      <c r="X13" s="200">
        <v>18.22</v>
      </c>
      <c r="Y13" s="200">
        <v>0</v>
      </c>
      <c r="Z13" s="200">
        <v>6.12</v>
      </c>
      <c r="AA13" s="200">
        <v>11.36</v>
      </c>
      <c r="AB13" s="200">
        <v>0</v>
      </c>
      <c r="AC13" s="200">
        <v>0.48</v>
      </c>
      <c r="AD13" s="200">
        <v>11.37</v>
      </c>
      <c r="AE13" s="200">
        <v>0</v>
      </c>
      <c r="AF13" s="200">
        <v>0</v>
      </c>
      <c r="AG13" s="200">
        <v>43.39</v>
      </c>
      <c r="AH13" s="200">
        <v>0</v>
      </c>
      <c r="AI13" s="200">
        <v>10.45</v>
      </c>
      <c r="AJ13" s="200">
        <v>0</v>
      </c>
      <c r="AK13" s="200">
        <v>11.09</v>
      </c>
      <c r="AL13" s="200">
        <v>0</v>
      </c>
      <c r="AM13" s="200">
        <v>0</v>
      </c>
      <c r="AN13" s="200">
        <v>0</v>
      </c>
      <c r="AO13" s="200">
        <v>213.75</v>
      </c>
      <c r="AP13" s="200">
        <v>0</v>
      </c>
      <c r="AQ13" s="200">
        <v>0</v>
      </c>
      <c r="AR13" s="200">
        <v>0</v>
      </c>
      <c r="AS13" s="200">
        <v>0</v>
      </c>
      <c r="AT13" s="200">
        <v>0</v>
      </c>
      <c r="AU13" s="200">
        <v>0</v>
      </c>
      <c r="AV13" s="200">
        <v>0</v>
      </c>
      <c r="AW13" s="200">
        <v>0</v>
      </c>
      <c r="AX13" s="200">
        <v>0</v>
      </c>
      <c r="AY13" s="200">
        <v>0</v>
      </c>
    </row>
    <row r="14" spans="1:51">
      <c r="A14" t="s">
        <v>56</v>
      </c>
      <c r="B14" s="200">
        <v>0</v>
      </c>
      <c r="C14" s="200">
        <v>3.87</v>
      </c>
      <c r="D14" s="200">
        <v>7.47</v>
      </c>
      <c r="E14" s="200">
        <v>0</v>
      </c>
      <c r="F14" s="200">
        <v>0</v>
      </c>
      <c r="G14" s="200">
        <v>18.100000000000001</v>
      </c>
      <c r="H14" s="200">
        <v>0</v>
      </c>
      <c r="I14" s="200">
        <v>0</v>
      </c>
      <c r="J14" s="200">
        <v>11.69</v>
      </c>
      <c r="K14" s="200">
        <v>76.650000000000006</v>
      </c>
      <c r="L14" s="200">
        <v>20.39</v>
      </c>
      <c r="M14" s="200">
        <v>0</v>
      </c>
      <c r="N14" s="200">
        <v>1.1299999999999999</v>
      </c>
      <c r="O14" s="200">
        <v>0.94</v>
      </c>
      <c r="P14" s="200">
        <v>2.33</v>
      </c>
      <c r="Q14" s="200">
        <v>0.1</v>
      </c>
      <c r="R14" s="200">
        <v>4.99</v>
      </c>
      <c r="S14" s="200">
        <v>2.85</v>
      </c>
      <c r="T14" s="200">
        <v>0</v>
      </c>
      <c r="U14" s="200">
        <v>12.38</v>
      </c>
      <c r="V14" s="200">
        <v>2.38</v>
      </c>
      <c r="W14" s="200">
        <v>5.05</v>
      </c>
      <c r="X14" s="200">
        <v>18.22</v>
      </c>
      <c r="Y14" s="200">
        <v>0</v>
      </c>
      <c r="Z14" s="200">
        <v>6.12</v>
      </c>
      <c r="AA14" s="200">
        <v>11.36</v>
      </c>
      <c r="AB14" s="200">
        <v>0</v>
      </c>
      <c r="AC14" s="200">
        <v>0.48</v>
      </c>
      <c r="AD14" s="200">
        <v>11.37</v>
      </c>
      <c r="AE14" s="200">
        <v>0</v>
      </c>
      <c r="AF14" s="200">
        <v>0</v>
      </c>
      <c r="AG14" s="200">
        <v>43.39</v>
      </c>
      <c r="AH14" s="200">
        <v>0</v>
      </c>
      <c r="AI14" s="200">
        <v>10.45</v>
      </c>
      <c r="AJ14" s="200">
        <v>0</v>
      </c>
      <c r="AK14" s="200">
        <v>11.09</v>
      </c>
      <c r="AL14" s="200">
        <v>0</v>
      </c>
      <c r="AM14" s="200">
        <v>0</v>
      </c>
      <c r="AN14" s="200">
        <v>0</v>
      </c>
      <c r="AO14" s="200">
        <v>213.75</v>
      </c>
      <c r="AP14" s="200">
        <v>0</v>
      </c>
      <c r="AQ14" s="200">
        <v>0</v>
      </c>
      <c r="AR14" s="200">
        <v>0</v>
      </c>
      <c r="AS14" s="200">
        <v>0</v>
      </c>
      <c r="AT14" s="200">
        <v>0</v>
      </c>
      <c r="AU14" s="200">
        <v>0</v>
      </c>
      <c r="AV14" s="200">
        <v>0</v>
      </c>
      <c r="AW14" s="200">
        <v>0</v>
      </c>
      <c r="AX14" s="200">
        <v>0</v>
      </c>
      <c r="AY14" s="200">
        <v>0</v>
      </c>
    </row>
    <row r="15" spans="1:51">
      <c r="A15" t="s">
        <v>57</v>
      </c>
      <c r="B15" s="200">
        <v>0</v>
      </c>
      <c r="C15" s="200">
        <v>3.87</v>
      </c>
      <c r="D15" s="200">
        <v>7.47</v>
      </c>
      <c r="E15" s="200">
        <v>0</v>
      </c>
      <c r="F15" s="200">
        <v>0</v>
      </c>
      <c r="G15" s="200">
        <v>18.100000000000001</v>
      </c>
      <c r="H15" s="200">
        <v>0</v>
      </c>
      <c r="I15" s="200">
        <v>0</v>
      </c>
      <c r="J15" s="200">
        <v>11.69</v>
      </c>
      <c r="K15" s="200">
        <v>76.650000000000006</v>
      </c>
      <c r="L15" s="200">
        <v>20.39</v>
      </c>
      <c r="M15" s="200">
        <v>0</v>
      </c>
      <c r="N15" s="200">
        <v>1.1299999999999999</v>
      </c>
      <c r="O15" s="200">
        <v>0.94</v>
      </c>
      <c r="P15" s="200">
        <v>2.33</v>
      </c>
      <c r="Q15" s="200">
        <v>0.1</v>
      </c>
      <c r="R15" s="200">
        <v>4.99</v>
      </c>
      <c r="S15" s="200">
        <v>2.85</v>
      </c>
      <c r="T15" s="200">
        <v>0</v>
      </c>
      <c r="U15" s="200">
        <v>12.38</v>
      </c>
      <c r="V15" s="200">
        <v>2.38</v>
      </c>
      <c r="W15" s="200">
        <v>5.05</v>
      </c>
      <c r="X15" s="200">
        <v>18.22</v>
      </c>
      <c r="Y15" s="200">
        <v>0</v>
      </c>
      <c r="Z15" s="200">
        <v>6.12</v>
      </c>
      <c r="AA15" s="200">
        <v>11.36</v>
      </c>
      <c r="AB15" s="200">
        <v>0</v>
      </c>
      <c r="AC15" s="200">
        <v>0.48</v>
      </c>
      <c r="AD15" s="200">
        <v>11.37</v>
      </c>
      <c r="AE15" s="200">
        <v>0</v>
      </c>
      <c r="AF15" s="200">
        <v>0</v>
      </c>
      <c r="AG15" s="200">
        <v>43.39</v>
      </c>
      <c r="AH15" s="200">
        <v>0</v>
      </c>
      <c r="AI15" s="200">
        <v>10.45</v>
      </c>
      <c r="AJ15" s="200">
        <v>0</v>
      </c>
      <c r="AK15" s="200">
        <v>11.09</v>
      </c>
      <c r="AL15" s="200">
        <v>0</v>
      </c>
      <c r="AM15" s="200">
        <v>0</v>
      </c>
      <c r="AN15" s="200">
        <v>0</v>
      </c>
      <c r="AO15" s="200">
        <v>213.75</v>
      </c>
      <c r="AP15" s="200">
        <v>0</v>
      </c>
      <c r="AQ15" s="200">
        <v>0</v>
      </c>
      <c r="AR15" s="200">
        <v>0</v>
      </c>
      <c r="AS15" s="200">
        <v>0</v>
      </c>
      <c r="AT15" s="200">
        <v>0</v>
      </c>
      <c r="AU15" s="200">
        <v>0</v>
      </c>
      <c r="AV15" s="200">
        <v>0</v>
      </c>
      <c r="AW15" s="200">
        <v>0</v>
      </c>
      <c r="AX15" s="200">
        <v>0</v>
      </c>
      <c r="AY15" s="200">
        <v>0</v>
      </c>
    </row>
    <row r="16" spans="1:51">
      <c r="A16" t="s">
        <v>58</v>
      </c>
      <c r="B16" s="200">
        <v>0</v>
      </c>
      <c r="C16" s="200">
        <v>3.87</v>
      </c>
      <c r="D16" s="200">
        <v>7.47</v>
      </c>
      <c r="E16" s="200">
        <v>0</v>
      </c>
      <c r="F16" s="200">
        <v>0</v>
      </c>
      <c r="G16" s="200">
        <v>18.100000000000001</v>
      </c>
      <c r="H16" s="200">
        <v>0</v>
      </c>
      <c r="I16" s="200">
        <v>0</v>
      </c>
      <c r="J16" s="200">
        <v>11.69</v>
      </c>
      <c r="K16" s="200">
        <v>76.650000000000006</v>
      </c>
      <c r="L16" s="200">
        <v>20.39</v>
      </c>
      <c r="M16" s="200">
        <v>0</v>
      </c>
      <c r="N16" s="200">
        <v>1.1299999999999999</v>
      </c>
      <c r="O16" s="200">
        <v>0.94</v>
      </c>
      <c r="P16" s="200">
        <v>2.33</v>
      </c>
      <c r="Q16" s="200">
        <v>0.1</v>
      </c>
      <c r="R16" s="200">
        <v>4.99</v>
      </c>
      <c r="S16" s="200">
        <v>2.85</v>
      </c>
      <c r="T16" s="200">
        <v>0</v>
      </c>
      <c r="U16" s="200">
        <v>12.38</v>
      </c>
      <c r="V16" s="200">
        <v>2.38</v>
      </c>
      <c r="W16" s="200">
        <v>5.05</v>
      </c>
      <c r="X16" s="200">
        <v>18.22</v>
      </c>
      <c r="Y16" s="200">
        <v>0</v>
      </c>
      <c r="Z16" s="200">
        <v>6.12</v>
      </c>
      <c r="AA16" s="200">
        <v>11.36</v>
      </c>
      <c r="AB16" s="200">
        <v>0</v>
      </c>
      <c r="AC16" s="200">
        <v>0.48</v>
      </c>
      <c r="AD16" s="200">
        <v>11.37</v>
      </c>
      <c r="AE16" s="200">
        <v>0</v>
      </c>
      <c r="AF16" s="200">
        <v>0</v>
      </c>
      <c r="AG16" s="200">
        <v>43.39</v>
      </c>
      <c r="AH16" s="200">
        <v>0</v>
      </c>
      <c r="AI16" s="200">
        <v>10.45</v>
      </c>
      <c r="AJ16" s="200">
        <v>0</v>
      </c>
      <c r="AK16" s="200">
        <v>11.09</v>
      </c>
      <c r="AL16" s="200">
        <v>0</v>
      </c>
      <c r="AM16" s="200">
        <v>0</v>
      </c>
      <c r="AN16" s="200">
        <v>0</v>
      </c>
      <c r="AO16" s="200">
        <v>213.75</v>
      </c>
      <c r="AP16" s="200">
        <v>0</v>
      </c>
      <c r="AQ16" s="200">
        <v>0</v>
      </c>
      <c r="AR16" s="200">
        <v>0</v>
      </c>
      <c r="AS16" s="200">
        <v>0</v>
      </c>
      <c r="AT16" s="200">
        <v>0</v>
      </c>
      <c r="AU16" s="200">
        <v>0</v>
      </c>
      <c r="AV16" s="200">
        <v>0</v>
      </c>
      <c r="AW16" s="200">
        <v>0</v>
      </c>
      <c r="AX16" s="200">
        <v>0</v>
      </c>
      <c r="AY16" s="200">
        <v>0</v>
      </c>
    </row>
    <row r="17" spans="1:51">
      <c r="A17" t="s">
        <v>59</v>
      </c>
      <c r="B17" s="200">
        <v>0</v>
      </c>
      <c r="C17" s="200">
        <v>3.87</v>
      </c>
      <c r="D17" s="200">
        <v>7.47</v>
      </c>
      <c r="E17" s="200">
        <v>0</v>
      </c>
      <c r="F17" s="200">
        <v>0</v>
      </c>
      <c r="G17" s="200">
        <v>18.100000000000001</v>
      </c>
      <c r="H17" s="200">
        <v>0</v>
      </c>
      <c r="I17" s="200">
        <v>0</v>
      </c>
      <c r="J17" s="200">
        <v>11.69</v>
      </c>
      <c r="K17" s="200">
        <v>76.650000000000006</v>
      </c>
      <c r="L17" s="200">
        <v>20.39</v>
      </c>
      <c r="M17" s="200">
        <v>0</v>
      </c>
      <c r="N17" s="200">
        <v>1.1299999999999999</v>
      </c>
      <c r="O17" s="200">
        <v>0.94</v>
      </c>
      <c r="P17" s="200">
        <v>2.33</v>
      </c>
      <c r="Q17" s="200">
        <v>0.1</v>
      </c>
      <c r="R17" s="200">
        <v>4.99</v>
      </c>
      <c r="S17" s="200">
        <v>2.85</v>
      </c>
      <c r="T17" s="200">
        <v>0</v>
      </c>
      <c r="U17" s="200">
        <v>12.38</v>
      </c>
      <c r="V17" s="200">
        <v>2.38</v>
      </c>
      <c r="W17" s="200">
        <v>5.05</v>
      </c>
      <c r="X17" s="200">
        <v>18.22</v>
      </c>
      <c r="Y17" s="200">
        <v>0</v>
      </c>
      <c r="Z17" s="200">
        <v>6.12</v>
      </c>
      <c r="AA17" s="200">
        <v>11.36</v>
      </c>
      <c r="AB17" s="200">
        <v>0</v>
      </c>
      <c r="AC17" s="200">
        <v>0.48</v>
      </c>
      <c r="AD17" s="200">
        <v>11.37</v>
      </c>
      <c r="AE17" s="200">
        <v>0</v>
      </c>
      <c r="AF17" s="200">
        <v>0</v>
      </c>
      <c r="AG17" s="200">
        <v>43.39</v>
      </c>
      <c r="AH17" s="200">
        <v>0</v>
      </c>
      <c r="AI17" s="200">
        <v>10.45</v>
      </c>
      <c r="AJ17" s="200">
        <v>0</v>
      </c>
      <c r="AK17" s="200">
        <v>11.09</v>
      </c>
      <c r="AL17" s="200">
        <v>0</v>
      </c>
      <c r="AM17" s="200">
        <v>0</v>
      </c>
      <c r="AN17" s="200">
        <v>0</v>
      </c>
      <c r="AO17" s="200">
        <v>213.75</v>
      </c>
      <c r="AP17" s="200">
        <v>0</v>
      </c>
      <c r="AQ17" s="200">
        <v>0</v>
      </c>
      <c r="AR17" s="200">
        <v>0</v>
      </c>
      <c r="AS17" s="200">
        <v>0</v>
      </c>
      <c r="AT17" s="200">
        <v>0</v>
      </c>
      <c r="AU17" s="200">
        <v>0</v>
      </c>
      <c r="AV17" s="200">
        <v>0</v>
      </c>
      <c r="AW17" s="200">
        <v>0</v>
      </c>
      <c r="AX17" s="200">
        <v>0</v>
      </c>
      <c r="AY17" s="200">
        <v>0</v>
      </c>
    </row>
    <row r="18" spans="1:51">
      <c r="A18" t="s">
        <v>60</v>
      </c>
      <c r="B18" s="200">
        <v>0</v>
      </c>
      <c r="C18" s="200">
        <v>3.87</v>
      </c>
      <c r="D18" s="200">
        <v>7.47</v>
      </c>
      <c r="E18" s="200">
        <v>0</v>
      </c>
      <c r="F18" s="200">
        <v>0</v>
      </c>
      <c r="G18" s="200">
        <v>18.100000000000001</v>
      </c>
      <c r="H18" s="200">
        <v>0</v>
      </c>
      <c r="I18" s="200">
        <v>0</v>
      </c>
      <c r="J18" s="200">
        <v>11.69</v>
      </c>
      <c r="K18" s="200">
        <v>76.650000000000006</v>
      </c>
      <c r="L18" s="200">
        <v>20.39</v>
      </c>
      <c r="M18" s="200">
        <v>0</v>
      </c>
      <c r="N18" s="200">
        <v>1.1299999999999999</v>
      </c>
      <c r="O18" s="200">
        <v>0.94</v>
      </c>
      <c r="P18" s="200">
        <v>2.33</v>
      </c>
      <c r="Q18" s="200">
        <v>0.1</v>
      </c>
      <c r="R18" s="200">
        <v>4.99</v>
      </c>
      <c r="S18" s="200">
        <v>2.85</v>
      </c>
      <c r="T18" s="200">
        <v>0</v>
      </c>
      <c r="U18" s="200">
        <v>12.38</v>
      </c>
      <c r="V18" s="200">
        <v>2.38</v>
      </c>
      <c r="W18" s="200">
        <v>5.05</v>
      </c>
      <c r="X18" s="200">
        <v>18.22</v>
      </c>
      <c r="Y18" s="200">
        <v>0</v>
      </c>
      <c r="Z18" s="200">
        <v>6.12</v>
      </c>
      <c r="AA18" s="200">
        <v>11.36</v>
      </c>
      <c r="AB18" s="200">
        <v>0</v>
      </c>
      <c r="AC18" s="200">
        <v>0.48</v>
      </c>
      <c r="AD18" s="200">
        <v>11.37</v>
      </c>
      <c r="AE18" s="200">
        <v>0</v>
      </c>
      <c r="AF18" s="200">
        <v>0</v>
      </c>
      <c r="AG18" s="200">
        <v>43.39</v>
      </c>
      <c r="AH18" s="200">
        <v>0</v>
      </c>
      <c r="AI18" s="200">
        <v>10.45</v>
      </c>
      <c r="AJ18" s="200">
        <v>0</v>
      </c>
      <c r="AK18" s="200">
        <v>11.09</v>
      </c>
      <c r="AL18" s="200">
        <v>0</v>
      </c>
      <c r="AM18" s="200">
        <v>0</v>
      </c>
      <c r="AN18" s="200">
        <v>0</v>
      </c>
      <c r="AO18" s="200">
        <v>213.75</v>
      </c>
      <c r="AP18" s="200">
        <v>0</v>
      </c>
      <c r="AQ18" s="200">
        <v>0</v>
      </c>
      <c r="AR18" s="200">
        <v>0</v>
      </c>
      <c r="AS18" s="200">
        <v>0</v>
      </c>
      <c r="AT18" s="200">
        <v>0</v>
      </c>
      <c r="AU18" s="200">
        <v>0</v>
      </c>
      <c r="AV18" s="200">
        <v>0</v>
      </c>
      <c r="AW18" s="200">
        <v>0</v>
      </c>
      <c r="AX18" s="200">
        <v>0</v>
      </c>
      <c r="AY18" s="200">
        <v>0</v>
      </c>
    </row>
    <row r="19" spans="1:51">
      <c r="A19" t="s">
        <v>61</v>
      </c>
      <c r="B19" s="200">
        <v>0</v>
      </c>
      <c r="C19" s="200">
        <v>3.87</v>
      </c>
      <c r="D19" s="200">
        <v>7.47</v>
      </c>
      <c r="E19" s="200">
        <v>0</v>
      </c>
      <c r="F19" s="200">
        <v>0</v>
      </c>
      <c r="G19" s="200">
        <v>18.100000000000001</v>
      </c>
      <c r="H19" s="200">
        <v>0</v>
      </c>
      <c r="I19" s="200">
        <v>0</v>
      </c>
      <c r="J19" s="200">
        <v>11.69</v>
      </c>
      <c r="K19" s="200">
        <v>76.650000000000006</v>
      </c>
      <c r="L19" s="200">
        <v>20.39</v>
      </c>
      <c r="M19" s="200">
        <v>0</v>
      </c>
      <c r="N19" s="200">
        <v>1.1299999999999999</v>
      </c>
      <c r="O19" s="200">
        <v>0.94</v>
      </c>
      <c r="P19" s="200">
        <v>2.33</v>
      </c>
      <c r="Q19" s="200">
        <v>0.1</v>
      </c>
      <c r="R19" s="200">
        <v>4.99</v>
      </c>
      <c r="S19" s="200">
        <v>2.85</v>
      </c>
      <c r="T19" s="200">
        <v>0</v>
      </c>
      <c r="U19" s="200">
        <v>12.38</v>
      </c>
      <c r="V19" s="200">
        <v>2.38</v>
      </c>
      <c r="W19" s="200">
        <v>5.05</v>
      </c>
      <c r="X19" s="200">
        <v>18.22</v>
      </c>
      <c r="Y19" s="200">
        <v>0</v>
      </c>
      <c r="Z19" s="200">
        <v>6.12</v>
      </c>
      <c r="AA19" s="200">
        <v>11.36</v>
      </c>
      <c r="AB19" s="200">
        <v>0</v>
      </c>
      <c r="AC19" s="200">
        <v>0.48</v>
      </c>
      <c r="AD19" s="200">
        <v>11.37</v>
      </c>
      <c r="AE19" s="200">
        <v>0</v>
      </c>
      <c r="AF19" s="200">
        <v>0</v>
      </c>
      <c r="AG19" s="200">
        <v>43.39</v>
      </c>
      <c r="AH19" s="200">
        <v>0</v>
      </c>
      <c r="AI19" s="200">
        <v>10.45</v>
      </c>
      <c r="AJ19" s="200">
        <v>0</v>
      </c>
      <c r="AK19" s="200">
        <v>11.09</v>
      </c>
      <c r="AL19" s="200">
        <v>0</v>
      </c>
      <c r="AM19" s="200">
        <v>0</v>
      </c>
      <c r="AN19" s="200">
        <v>0</v>
      </c>
      <c r="AO19" s="200">
        <v>213.75</v>
      </c>
      <c r="AP19" s="200">
        <v>0</v>
      </c>
      <c r="AQ19" s="200">
        <v>0</v>
      </c>
      <c r="AR19" s="200">
        <v>0</v>
      </c>
      <c r="AS19" s="200">
        <v>0</v>
      </c>
      <c r="AT19" s="200">
        <v>0</v>
      </c>
      <c r="AU19" s="200">
        <v>0</v>
      </c>
      <c r="AV19" s="200">
        <v>0</v>
      </c>
      <c r="AW19" s="200">
        <v>0</v>
      </c>
      <c r="AX19" s="200">
        <v>0</v>
      </c>
      <c r="AY19" s="200">
        <v>0</v>
      </c>
    </row>
    <row r="20" spans="1:51">
      <c r="A20" t="s">
        <v>62</v>
      </c>
      <c r="B20" s="200">
        <v>0</v>
      </c>
      <c r="C20" s="200">
        <v>3.87</v>
      </c>
      <c r="D20" s="200">
        <v>7.47</v>
      </c>
      <c r="E20" s="200">
        <v>0</v>
      </c>
      <c r="F20" s="200">
        <v>0</v>
      </c>
      <c r="G20" s="200">
        <v>18.100000000000001</v>
      </c>
      <c r="H20" s="200">
        <v>0</v>
      </c>
      <c r="I20" s="200">
        <v>0</v>
      </c>
      <c r="J20" s="200">
        <v>11.69</v>
      </c>
      <c r="K20" s="200">
        <v>76.650000000000006</v>
      </c>
      <c r="L20" s="200">
        <v>20.39</v>
      </c>
      <c r="M20" s="200">
        <v>0</v>
      </c>
      <c r="N20" s="200">
        <v>1.1299999999999999</v>
      </c>
      <c r="O20" s="200">
        <v>0.94</v>
      </c>
      <c r="P20" s="200">
        <v>2.33</v>
      </c>
      <c r="Q20" s="200">
        <v>0.1</v>
      </c>
      <c r="R20" s="200">
        <v>4.99</v>
      </c>
      <c r="S20" s="200">
        <v>2.85</v>
      </c>
      <c r="T20" s="200">
        <v>0</v>
      </c>
      <c r="U20" s="200">
        <v>12.38</v>
      </c>
      <c r="V20" s="200">
        <v>2.38</v>
      </c>
      <c r="W20" s="200">
        <v>5.05</v>
      </c>
      <c r="X20" s="200">
        <v>18.22</v>
      </c>
      <c r="Y20" s="200">
        <v>0</v>
      </c>
      <c r="Z20" s="200">
        <v>6.12</v>
      </c>
      <c r="AA20" s="200">
        <v>11.36</v>
      </c>
      <c r="AB20" s="200">
        <v>0</v>
      </c>
      <c r="AC20" s="200">
        <v>0.48</v>
      </c>
      <c r="AD20" s="200">
        <v>11.37</v>
      </c>
      <c r="AE20" s="200">
        <v>0</v>
      </c>
      <c r="AF20" s="200">
        <v>0</v>
      </c>
      <c r="AG20" s="200">
        <v>43.39</v>
      </c>
      <c r="AH20" s="200">
        <v>0</v>
      </c>
      <c r="AI20" s="200">
        <v>10.45</v>
      </c>
      <c r="AJ20" s="200">
        <v>0</v>
      </c>
      <c r="AK20" s="200">
        <v>11.09</v>
      </c>
      <c r="AL20" s="200">
        <v>0</v>
      </c>
      <c r="AM20" s="200">
        <v>0</v>
      </c>
      <c r="AN20" s="200">
        <v>0</v>
      </c>
      <c r="AO20" s="200">
        <v>213.75</v>
      </c>
      <c r="AP20" s="200">
        <v>0</v>
      </c>
      <c r="AQ20" s="200">
        <v>0</v>
      </c>
      <c r="AR20" s="200">
        <v>0</v>
      </c>
      <c r="AS20" s="200">
        <v>0</v>
      </c>
      <c r="AT20" s="200">
        <v>0</v>
      </c>
      <c r="AU20" s="200">
        <v>0</v>
      </c>
      <c r="AV20" s="200">
        <v>0</v>
      </c>
      <c r="AW20" s="200">
        <v>0</v>
      </c>
      <c r="AX20" s="200">
        <v>0</v>
      </c>
      <c r="AY20" s="200">
        <v>0</v>
      </c>
    </row>
    <row r="21" spans="1:51">
      <c r="A21" t="s">
        <v>63</v>
      </c>
      <c r="B21" s="200">
        <v>0</v>
      </c>
      <c r="C21" s="200">
        <v>3.87</v>
      </c>
      <c r="D21" s="200">
        <v>7.47</v>
      </c>
      <c r="E21" s="200">
        <v>0</v>
      </c>
      <c r="F21" s="200">
        <v>0</v>
      </c>
      <c r="G21" s="200">
        <v>18.100000000000001</v>
      </c>
      <c r="H21" s="200">
        <v>0</v>
      </c>
      <c r="I21" s="200">
        <v>0</v>
      </c>
      <c r="J21" s="200">
        <v>11.69</v>
      </c>
      <c r="K21" s="200">
        <v>76.650000000000006</v>
      </c>
      <c r="L21" s="200">
        <v>20.39</v>
      </c>
      <c r="M21" s="200">
        <v>0</v>
      </c>
      <c r="N21" s="200">
        <v>1.1299999999999999</v>
      </c>
      <c r="O21" s="200">
        <v>0.94</v>
      </c>
      <c r="P21" s="200">
        <v>2.33</v>
      </c>
      <c r="Q21" s="200">
        <v>0.1</v>
      </c>
      <c r="R21" s="200">
        <v>4.99</v>
      </c>
      <c r="S21" s="200">
        <v>2.85</v>
      </c>
      <c r="T21" s="200">
        <v>0</v>
      </c>
      <c r="U21" s="200">
        <v>12.38</v>
      </c>
      <c r="V21" s="200">
        <v>2.38</v>
      </c>
      <c r="W21" s="200">
        <v>5.05</v>
      </c>
      <c r="X21" s="200">
        <v>18.22</v>
      </c>
      <c r="Y21" s="200">
        <v>0</v>
      </c>
      <c r="Z21" s="200">
        <v>6.12</v>
      </c>
      <c r="AA21" s="200">
        <v>11.36</v>
      </c>
      <c r="AB21" s="200">
        <v>0</v>
      </c>
      <c r="AC21" s="200">
        <v>0.48</v>
      </c>
      <c r="AD21" s="200">
        <v>11.37</v>
      </c>
      <c r="AE21" s="200">
        <v>0</v>
      </c>
      <c r="AF21" s="200">
        <v>0</v>
      </c>
      <c r="AG21" s="200">
        <v>43.39</v>
      </c>
      <c r="AH21" s="200">
        <v>0</v>
      </c>
      <c r="AI21" s="200">
        <v>10.45</v>
      </c>
      <c r="AJ21" s="200">
        <v>0</v>
      </c>
      <c r="AK21" s="200">
        <v>11.09</v>
      </c>
      <c r="AL21" s="200">
        <v>0</v>
      </c>
      <c r="AM21" s="200">
        <v>0</v>
      </c>
      <c r="AN21" s="200">
        <v>0</v>
      </c>
      <c r="AO21" s="200">
        <v>213.75</v>
      </c>
      <c r="AP21" s="200">
        <v>0</v>
      </c>
      <c r="AQ21" s="200">
        <v>0</v>
      </c>
      <c r="AR21" s="200">
        <v>0</v>
      </c>
      <c r="AS21" s="200">
        <v>0</v>
      </c>
      <c r="AT21" s="200">
        <v>0</v>
      </c>
      <c r="AU21" s="200">
        <v>0</v>
      </c>
      <c r="AV21" s="200">
        <v>0</v>
      </c>
      <c r="AW21" s="200">
        <v>0</v>
      </c>
      <c r="AX21" s="200">
        <v>0</v>
      </c>
      <c r="AY21" s="200">
        <v>0</v>
      </c>
    </row>
    <row r="22" spans="1:51">
      <c r="A22" t="s">
        <v>64</v>
      </c>
      <c r="B22" s="200">
        <v>0</v>
      </c>
      <c r="C22" s="200">
        <v>3.87</v>
      </c>
      <c r="D22" s="200">
        <v>7.47</v>
      </c>
      <c r="E22" s="200">
        <v>0</v>
      </c>
      <c r="F22" s="200">
        <v>0</v>
      </c>
      <c r="G22" s="200">
        <v>18.100000000000001</v>
      </c>
      <c r="H22" s="200">
        <v>0</v>
      </c>
      <c r="I22" s="200">
        <v>0</v>
      </c>
      <c r="J22" s="200">
        <v>11.69</v>
      </c>
      <c r="K22" s="200">
        <v>76.650000000000006</v>
      </c>
      <c r="L22" s="200">
        <v>20.39</v>
      </c>
      <c r="M22" s="200">
        <v>0</v>
      </c>
      <c r="N22" s="200">
        <v>1.1299999999999999</v>
      </c>
      <c r="O22" s="200">
        <v>0.94</v>
      </c>
      <c r="P22" s="200">
        <v>2.33</v>
      </c>
      <c r="Q22" s="200">
        <v>0.1</v>
      </c>
      <c r="R22" s="200">
        <v>4.99</v>
      </c>
      <c r="S22" s="200">
        <v>2.85</v>
      </c>
      <c r="T22" s="200">
        <v>0</v>
      </c>
      <c r="U22" s="200">
        <v>12.38</v>
      </c>
      <c r="V22" s="200">
        <v>2.38</v>
      </c>
      <c r="W22" s="200">
        <v>5.05</v>
      </c>
      <c r="X22" s="200">
        <v>18.22</v>
      </c>
      <c r="Y22" s="200">
        <v>0</v>
      </c>
      <c r="Z22" s="200">
        <v>6.76</v>
      </c>
      <c r="AA22" s="200">
        <v>11.36</v>
      </c>
      <c r="AB22" s="200">
        <v>0</v>
      </c>
      <c r="AC22" s="200">
        <v>0.48</v>
      </c>
      <c r="AD22" s="200">
        <v>11.37</v>
      </c>
      <c r="AE22" s="200">
        <v>0</v>
      </c>
      <c r="AF22" s="200">
        <v>0</v>
      </c>
      <c r="AG22" s="200">
        <v>43.39</v>
      </c>
      <c r="AH22" s="200">
        <v>0</v>
      </c>
      <c r="AI22" s="200">
        <v>10.45</v>
      </c>
      <c r="AJ22" s="200">
        <v>0</v>
      </c>
      <c r="AK22" s="200">
        <v>11.09</v>
      </c>
      <c r="AL22" s="200">
        <v>0</v>
      </c>
      <c r="AM22" s="200">
        <v>0</v>
      </c>
      <c r="AN22" s="200">
        <v>0</v>
      </c>
      <c r="AO22" s="200">
        <v>213.75</v>
      </c>
      <c r="AP22" s="200">
        <v>0</v>
      </c>
      <c r="AQ22" s="200">
        <v>0</v>
      </c>
      <c r="AR22" s="200">
        <v>0</v>
      </c>
      <c r="AS22" s="200">
        <v>0</v>
      </c>
      <c r="AT22" s="200">
        <v>0</v>
      </c>
      <c r="AU22" s="200">
        <v>0</v>
      </c>
      <c r="AV22" s="200">
        <v>0</v>
      </c>
      <c r="AW22" s="200">
        <v>0</v>
      </c>
      <c r="AX22" s="200">
        <v>0</v>
      </c>
      <c r="AY22" s="200">
        <v>0</v>
      </c>
    </row>
    <row r="23" spans="1:51">
      <c r="A23" t="s">
        <v>65</v>
      </c>
      <c r="B23" s="200">
        <v>0</v>
      </c>
      <c r="C23" s="200">
        <v>3.87</v>
      </c>
      <c r="D23" s="200">
        <v>7.47</v>
      </c>
      <c r="E23" s="200">
        <v>0</v>
      </c>
      <c r="F23" s="200">
        <v>0</v>
      </c>
      <c r="G23" s="200">
        <v>18.100000000000001</v>
      </c>
      <c r="H23" s="200">
        <v>0</v>
      </c>
      <c r="I23" s="200">
        <v>0</v>
      </c>
      <c r="J23" s="200">
        <v>11.69</v>
      </c>
      <c r="K23" s="200">
        <v>76.650000000000006</v>
      </c>
      <c r="L23" s="200">
        <v>20.39</v>
      </c>
      <c r="M23" s="200">
        <v>0</v>
      </c>
      <c r="N23" s="200">
        <v>1.1299999999999999</v>
      </c>
      <c r="O23" s="200">
        <v>0.94</v>
      </c>
      <c r="P23" s="200">
        <v>2.33</v>
      </c>
      <c r="Q23" s="200">
        <v>0.1</v>
      </c>
      <c r="R23" s="200">
        <v>4.99</v>
      </c>
      <c r="S23" s="200">
        <v>2.85</v>
      </c>
      <c r="T23" s="200">
        <v>0</v>
      </c>
      <c r="U23" s="200">
        <v>12.38</v>
      </c>
      <c r="V23" s="200">
        <v>2.38</v>
      </c>
      <c r="W23" s="200">
        <v>5.05</v>
      </c>
      <c r="X23" s="200">
        <v>18.22</v>
      </c>
      <c r="Y23" s="200">
        <v>0</v>
      </c>
      <c r="Z23" s="200">
        <v>8.58</v>
      </c>
      <c r="AA23" s="200">
        <v>11.36</v>
      </c>
      <c r="AB23" s="200">
        <v>0</v>
      </c>
      <c r="AC23" s="200">
        <v>0.48</v>
      </c>
      <c r="AD23" s="200">
        <v>11.37</v>
      </c>
      <c r="AE23" s="200">
        <v>0</v>
      </c>
      <c r="AF23" s="200">
        <v>0</v>
      </c>
      <c r="AG23" s="200">
        <v>43.39</v>
      </c>
      <c r="AH23" s="200">
        <v>0</v>
      </c>
      <c r="AI23" s="200">
        <v>10.45</v>
      </c>
      <c r="AJ23" s="200">
        <v>0</v>
      </c>
      <c r="AK23" s="200">
        <v>12.54</v>
      </c>
      <c r="AL23" s="200">
        <v>0</v>
      </c>
      <c r="AM23" s="200">
        <v>0</v>
      </c>
      <c r="AN23" s="200">
        <v>0</v>
      </c>
      <c r="AO23" s="200">
        <v>213.75</v>
      </c>
      <c r="AP23" s="200">
        <v>0</v>
      </c>
      <c r="AQ23" s="200">
        <v>0</v>
      </c>
      <c r="AR23" s="200">
        <v>0</v>
      </c>
      <c r="AS23" s="200">
        <v>0</v>
      </c>
      <c r="AT23" s="200">
        <v>0</v>
      </c>
      <c r="AU23" s="200">
        <v>0</v>
      </c>
      <c r="AV23" s="200">
        <v>0</v>
      </c>
      <c r="AW23" s="200">
        <v>0</v>
      </c>
      <c r="AX23" s="200">
        <v>0</v>
      </c>
      <c r="AY23" s="200">
        <v>0</v>
      </c>
    </row>
    <row r="24" spans="1:51">
      <c r="A24" t="s">
        <v>66</v>
      </c>
      <c r="B24" s="200">
        <v>0</v>
      </c>
      <c r="C24" s="200">
        <v>3.87</v>
      </c>
      <c r="D24" s="200">
        <v>7.47</v>
      </c>
      <c r="E24" s="200">
        <v>0</v>
      </c>
      <c r="F24" s="200">
        <v>0</v>
      </c>
      <c r="G24" s="200">
        <v>18.100000000000001</v>
      </c>
      <c r="H24" s="200">
        <v>0</v>
      </c>
      <c r="I24" s="200">
        <v>0</v>
      </c>
      <c r="J24" s="200">
        <v>11.69</v>
      </c>
      <c r="K24" s="200">
        <v>76.650000000000006</v>
      </c>
      <c r="L24" s="200">
        <v>20.39</v>
      </c>
      <c r="M24" s="200">
        <v>0</v>
      </c>
      <c r="N24" s="200">
        <v>1.1299999999999999</v>
      </c>
      <c r="O24" s="200">
        <v>0.94</v>
      </c>
      <c r="P24" s="200">
        <v>2.33</v>
      </c>
      <c r="Q24" s="200">
        <v>0.1</v>
      </c>
      <c r="R24" s="200">
        <v>4.99</v>
      </c>
      <c r="S24" s="200">
        <v>2.85</v>
      </c>
      <c r="T24" s="200">
        <v>0</v>
      </c>
      <c r="U24" s="200">
        <v>12.38</v>
      </c>
      <c r="V24" s="200">
        <v>0.2</v>
      </c>
      <c r="W24" s="200">
        <v>0.44</v>
      </c>
      <c r="X24" s="200">
        <v>1.4</v>
      </c>
      <c r="Y24" s="200">
        <v>0</v>
      </c>
      <c r="Z24" s="200">
        <v>11.17</v>
      </c>
      <c r="AA24" s="200">
        <v>12.71</v>
      </c>
      <c r="AB24" s="200">
        <v>0</v>
      </c>
      <c r="AC24" s="200">
        <v>0.48</v>
      </c>
      <c r="AD24" s="200">
        <v>11.37</v>
      </c>
      <c r="AE24" s="200">
        <v>0</v>
      </c>
      <c r="AF24" s="200">
        <v>0</v>
      </c>
      <c r="AG24" s="200">
        <v>43.39</v>
      </c>
      <c r="AH24" s="200">
        <v>0</v>
      </c>
      <c r="AI24" s="200">
        <v>10.45</v>
      </c>
      <c r="AJ24" s="200">
        <v>0</v>
      </c>
      <c r="AK24" s="200">
        <v>12.54</v>
      </c>
      <c r="AL24" s="200">
        <v>0</v>
      </c>
      <c r="AM24" s="200">
        <v>0</v>
      </c>
      <c r="AN24" s="200">
        <v>0</v>
      </c>
      <c r="AO24" s="200">
        <v>213.75</v>
      </c>
      <c r="AP24" s="200">
        <v>0</v>
      </c>
      <c r="AQ24" s="200">
        <v>0</v>
      </c>
      <c r="AR24" s="200">
        <v>0</v>
      </c>
      <c r="AS24" s="200">
        <v>0</v>
      </c>
      <c r="AT24" s="200">
        <v>0</v>
      </c>
      <c r="AU24" s="200">
        <v>0</v>
      </c>
      <c r="AV24" s="200">
        <v>0</v>
      </c>
      <c r="AW24" s="200">
        <v>0</v>
      </c>
      <c r="AX24" s="200">
        <v>0</v>
      </c>
      <c r="AY24" s="200">
        <v>0</v>
      </c>
    </row>
    <row r="25" spans="1:51">
      <c r="A25" t="s">
        <v>67</v>
      </c>
      <c r="B25" s="200">
        <v>0</v>
      </c>
      <c r="C25" s="200">
        <v>3.87</v>
      </c>
      <c r="D25" s="200">
        <v>7.47</v>
      </c>
      <c r="E25" s="200">
        <v>0</v>
      </c>
      <c r="F25" s="200">
        <v>0</v>
      </c>
      <c r="G25" s="200">
        <v>18.100000000000001</v>
      </c>
      <c r="H25" s="200">
        <v>0</v>
      </c>
      <c r="I25" s="200">
        <v>0</v>
      </c>
      <c r="J25" s="200">
        <v>11.69</v>
      </c>
      <c r="K25" s="200">
        <v>76.650000000000006</v>
      </c>
      <c r="L25" s="200">
        <v>20.39</v>
      </c>
      <c r="M25" s="200">
        <v>0</v>
      </c>
      <c r="N25" s="200">
        <v>1.1299999999999999</v>
      </c>
      <c r="O25" s="200">
        <v>0.94</v>
      </c>
      <c r="P25" s="200">
        <v>2.33</v>
      </c>
      <c r="Q25" s="200">
        <v>0.1</v>
      </c>
      <c r="R25" s="200">
        <v>4.99</v>
      </c>
      <c r="S25" s="200">
        <v>2.85</v>
      </c>
      <c r="T25" s="200">
        <v>0</v>
      </c>
      <c r="U25" s="200">
        <v>12.38</v>
      </c>
      <c r="V25" s="200">
        <v>0.2</v>
      </c>
      <c r="W25" s="200">
        <v>0.44</v>
      </c>
      <c r="X25" s="200">
        <v>1.4</v>
      </c>
      <c r="Y25" s="200">
        <v>0</v>
      </c>
      <c r="Z25" s="200">
        <v>11.17</v>
      </c>
      <c r="AA25" s="200">
        <v>11.36</v>
      </c>
      <c r="AB25" s="200">
        <v>0</v>
      </c>
      <c r="AC25" s="200">
        <v>0.48</v>
      </c>
      <c r="AD25" s="200">
        <v>11.37</v>
      </c>
      <c r="AE25" s="200">
        <v>0</v>
      </c>
      <c r="AF25" s="200">
        <v>0</v>
      </c>
      <c r="AG25" s="200">
        <v>43.39</v>
      </c>
      <c r="AH25" s="200">
        <v>0</v>
      </c>
      <c r="AI25" s="200">
        <v>10.45</v>
      </c>
      <c r="AJ25" s="200">
        <v>0</v>
      </c>
      <c r="AK25" s="200">
        <v>12.6</v>
      </c>
      <c r="AL25" s="200">
        <v>0</v>
      </c>
      <c r="AM25" s="200">
        <v>0</v>
      </c>
      <c r="AN25" s="200">
        <v>0</v>
      </c>
      <c r="AO25" s="200">
        <v>213.75</v>
      </c>
      <c r="AP25" s="200">
        <v>0</v>
      </c>
      <c r="AQ25" s="200">
        <v>0</v>
      </c>
      <c r="AR25" s="200">
        <v>0</v>
      </c>
      <c r="AS25" s="200">
        <v>0</v>
      </c>
      <c r="AT25" s="200">
        <v>0</v>
      </c>
      <c r="AU25" s="200">
        <v>0</v>
      </c>
      <c r="AV25" s="200">
        <v>0</v>
      </c>
      <c r="AW25" s="200">
        <v>0</v>
      </c>
      <c r="AX25" s="200">
        <v>0</v>
      </c>
      <c r="AY25" s="200">
        <v>0</v>
      </c>
    </row>
    <row r="26" spans="1:51">
      <c r="A26" t="s">
        <v>68</v>
      </c>
      <c r="B26" s="200">
        <v>0</v>
      </c>
      <c r="C26" s="200">
        <v>3.87</v>
      </c>
      <c r="D26" s="200">
        <v>7.47</v>
      </c>
      <c r="E26" s="200">
        <v>0</v>
      </c>
      <c r="F26" s="200">
        <v>0</v>
      </c>
      <c r="G26" s="200">
        <v>18.100000000000001</v>
      </c>
      <c r="H26" s="200">
        <v>0</v>
      </c>
      <c r="I26" s="200">
        <v>0</v>
      </c>
      <c r="J26" s="200">
        <v>11.69</v>
      </c>
      <c r="K26" s="200">
        <v>76.650000000000006</v>
      </c>
      <c r="L26" s="200">
        <v>20.39</v>
      </c>
      <c r="M26" s="200">
        <v>0</v>
      </c>
      <c r="N26" s="200">
        <v>1.1299999999999999</v>
      </c>
      <c r="O26" s="200">
        <v>0.94</v>
      </c>
      <c r="P26" s="200">
        <v>2.33</v>
      </c>
      <c r="Q26" s="200">
        <v>0.1</v>
      </c>
      <c r="R26" s="200">
        <v>4.99</v>
      </c>
      <c r="S26" s="200">
        <v>2.85</v>
      </c>
      <c r="T26" s="200">
        <v>0</v>
      </c>
      <c r="U26" s="200">
        <v>12.38</v>
      </c>
      <c r="V26" s="200">
        <v>0.2</v>
      </c>
      <c r="W26" s="200">
        <v>0.44</v>
      </c>
      <c r="X26" s="200">
        <v>1.4</v>
      </c>
      <c r="Y26" s="200">
        <v>0</v>
      </c>
      <c r="Z26" s="200">
        <v>11.17</v>
      </c>
      <c r="AA26" s="200">
        <v>11.36</v>
      </c>
      <c r="AB26" s="200">
        <v>0</v>
      </c>
      <c r="AC26" s="200">
        <v>0.48</v>
      </c>
      <c r="AD26" s="200">
        <v>11.37</v>
      </c>
      <c r="AE26" s="200">
        <v>0</v>
      </c>
      <c r="AF26" s="200">
        <v>0</v>
      </c>
      <c r="AG26" s="200">
        <v>43.39</v>
      </c>
      <c r="AH26" s="200">
        <v>0</v>
      </c>
      <c r="AI26" s="200">
        <v>10.45</v>
      </c>
      <c r="AJ26" s="200">
        <v>0</v>
      </c>
      <c r="AK26" s="200">
        <v>12.6</v>
      </c>
      <c r="AL26" s="200">
        <v>0</v>
      </c>
      <c r="AM26" s="200">
        <v>0</v>
      </c>
      <c r="AN26" s="200">
        <v>0</v>
      </c>
      <c r="AO26" s="200">
        <v>213.75</v>
      </c>
      <c r="AP26" s="200">
        <v>0</v>
      </c>
      <c r="AQ26" s="200">
        <v>0</v>
      </c>
      <c r="AR26" s="200">
        <v>0</v>
      </c>
      <c r="AS26" s="200">
        <v>0</v>
      </c>
      <c r="AT26" s="200">
        <v>0</v>
      </c>
      <c r="AU26" s="200">
        <v>0</v>
      </c>
      <c r="AV26" s="200">
        <v>0</v>
      </c>
      <c r="AW26" s="200">
        <v>0</v>
      </c>
      <c r="AX26" s="200">
        <v>0</v>
      </c>
      <c r="AY26" s="200">
        <v>0</v>
      </c>
    </row>
    <row r="27" spans="1:51">
      <c r="A27" t="s">
        <v>69</v>
      </c>
      <c r="B27" s="200">
        <v>0</v>
      </c>
      <c r="C27" s="200">
        <v>3.87</v>
      </c>
      <c r="D27" s="200">
        <v>7.47</v>
      </c>
      <c r="E27" s="200">
        <v>0</v>
      </c>
      <c r="F27" s="200">
        <v>0</v>
      </c>
      <c r="G27" s="200">
        <v>18.100000000000001</v>
      </c>
      <c r="H27" s="200">
        <v>0</v>
      </c>
      <c r="I27" s="200">
        <v>0</v>
      </c>
      <c r="J27" s="200">
        <v>11.69</v>
      </c>
      <c r="K27" s="200">
        <v>76.650000000000006</v>
      </c>
      <c r="L27" s="200">
        <v>2.44</v>
      </c>
      <c r="M27" s="200">
        <v>0</v>
      </c>
      <c r="N27" s="200">
        <v>1.1299999999999999</v>
      </c>
      <c r="O27" s="200">
        <v>0.94</v>
      </c>
      <c r="P27" s="200">
        <v>2.33</v>
      </c>
      <c r="Q27" s="200">
        <v>0.1</v>
      </c>
      <c r="R27" s="200">
        <v>0.4</v>
      </c>
      <c r="S27" s="200">
        <v>0.57999999999999996</v>
      </c>
      <c r="T27" s="200">
        <v>0</v>
      </c>
      <c r="U27" s="200">
        <v>12.38</v>
      </c>
      <c r="V27" s="200">
        <v>0.2</v>
      </c>
      <c r="W27" s="200">
        <v>0.44</v>
      </c>
      <c r="X27" s="200">
        <v>1.57</v>
      </c>
      <c r="Y27" s="200">
        <v>0</v>
      </c>
      <c r="Z27" s="200">
        <v>2.23</v>
      </c>
      <c r="AA27" s="200">
        <v>2.2200000000000002</v>
      </c>
      <c r="AB27" s="200">
        <v>0</v>
      </c>
      <c r="AC27" s="200">
        <v>0.48</v>
      </c>
      <c r="AD27" s="200">
        <v>11.37</v>
      </c>
      <c r="AE27" s="200">
        <v>0</v>
      </c>
      <c r="AF27" s="200">
        <v>0</v>
      </c>
      <c r="AG27" s="200">
        <v>43.39</v>
      </c>
      <c r="AH27" s="200">
        <v>0</v>
      </c>
      <c r="AI27" s="200">
        <v>10.45</v>
      </c>
      <c r="AJ27" s="200">
        <v>0</v>
      </c>
      <c r="AK27" s="200">
        <v>12.6</v>
      </c>
      <c r="AL27" s="200">
        <v>0</v>
      </c>
      <c r="AM27" s="200">
        <v>0</v>
      </c>
      <c r="AN27" s="200">
        <v>0</v>
      </c>
      <c r="AO27" s="200">
        <v>213.75</v>
      </c>
      <c r="AP27" s="200">
        <v>0</v>
      </c>
      <c r="AQ27" s="200">
        <v>0</v>
      </c>
      <c r="AR27" s="200">
        <v>0</v>
      </c>
      <c r="AS27" s="200">
        <v>0</v>
      </c>
      <c r="AT27" s="200">
        <v>0</v>
      </c>
      <c r="AU27" s="200">
        <v>0</v>
      </c>
      <c r="AV27" s="200">
        <v>0</v>
      </c>
      <c r="AW27" s="200">
        <v>0</v>
      </c>
      <c r="AX27" s="200">
        <v>0</v>
      </c>
      <c r="AY27" s="200">
        <v>0</v>
      </c>
    </row>
    <row r="28" spans="1:51">
      <c r="A28" t="s">
        <v>70</v>
      </c>
      <c r="B28" s="200">
        <v>0</v>
      </c>
      <c r="C28" s="200">
        <v>3.87</v>
      </c>
      <c r="D28" s="200">
        <v>7.47</v>
      </c>
      <c r="E28" s="200">
        <v>0</v>
      </c>
      <c r="F28" s="200">
        <v>0</v>
      </c>
      <c r="G28" s="200">
        <v>18.100000000000001</v>
      </c>
      <c r="H28" s="200">
        <v>0</v>
      </c>
      <c r="I28" s="200">
        <v>0</v>
      </c>
      <c r="J28" s="200">
        <v>11.69</v>
      </c>
      <c r="K28" s="200">
        <v>7.23</v>
      </c>
      <c r="L28" s="200">
        <v>1.63</v>
      </c>
      <c r="M28" s="200">
        <v>0</v>
      </c>
      <c r="N28" s="200">
        <v>1.1299999999999999</v>
      </c>
      <c r="O28" s="200">
        <v>0.94</v>
      </c>
      <c r="P28" s="200">
        <v>2.33</v>
      </c>
      <c r="Q28" s="200">
        <v>0.1</v>
      </c>
      <c r="R28" s="200">
        <v>0.4</v>
      </c>
      <c r="S28" s="200">
        <v>0.25</v>
      </c>
      <c r="T28" s="200">
        <v>0</v>
      </c>
      <c r="U28" s="200">
        <v>12.38</v>
      </c>
      <c r="V28" s="200">
        <v>0.2</v>
      </c>
      <c r="W28" s="200">
        <v>0.44</v>
      </c>
      <c r="X28" s="200">
        <v>1.4</v>
      </c>
      <c r="Y28" s="200">
        <v>0</v>
      </c>
      <c r="Z28" s="200">
        <v>2.23</v>
      </c>
      <c r="AA28" s="200">
        <v>0.86</v>
      </c>
      <c r="AB28" s="200">
        <v>0</v>
      </c>
      <c r="AC28" s="200">
        <v>0.48</v>
      </c>
      <c r="AD28" s="200">
        <v>11.37</v>
      </c>
      <c r="AE28" s="200">
        <v>0</v>
      </c>
      <c r="AF28" s="200">
        <v>0</v>
      </c>
      <c r="AG28" s="200">
        <v>43.39</v>
      </c>
      <c r="AH28" s="200">
        <v>0</v>
      </c>
      <c r="AI28" s="200">
        <v>10.45</v>
      </c>
      <c r="AJ28" s="200">
        <v>0</v>
      </c>
      <c r="AK28" s="200">
        <v>12.6</v>
      </c>
      <c r="AL28" s="200">
        <v>0</v>
      </c>
      <c r="AM28" s="200">
        <v>0</v>
      </c>
      <c r="AN28" s="200">
        <v>0</v>
      </c>
      <c r="AO28" s="200">
        <v>213.75</v>
      </c>
      <c r="AP28" s="200">
        <v>0</v>
      </c>
      <c r="AQ28" s="200">
        <v>0</v>
      </c>
      <c r="AR28" s="200">
        <v>0</v>
      </c>
      <c r="AS28" s="200">
        <v>0</v>
      </c>
      <c r="AT28" s="200">
        <v>0</v>
      </c>
      <c r="AU28" s="200">
        <v>0</v>
      </c>
      <c r="AV28" s="200">
        <v>0</v>
      </c>
      <c r="AW28" s="200">
        <v>0</v>
      </c>
      <c r="AX28" s="200">
        <v>0</v>
      </c>
      <c r="AY28" s="200">
        <v>0</v>
      </c>
    </row>
    <row r="29" spans="1:51">
      <c r="A29" t="s">
        <v>71</v>
      </c>
      <c r="B29" s="200">
        <v>0</v>
      </c>
      <c r="C29" s="200">
        <v>3.87</v>
      </c>
      <c r="D29" s="200">
        <v>7.47</v>
      </c>
      <c r="E29" s="200">
        <v>0</v>
      </c>
      <c r="F29" s="200">
        <v>0</v>
      </c>
      <c r="G29" s="200">
        <v>18.100000000000001</v>
      </c>
      <c r="H29" s="200">
        <v>0</v>
      </c>
      <c r="I29" s="200">
        <v>0</v>
      </c>
      <c r="J29" s="200">
        <v>11.69</v>
      </c>
      <c r="K29" s="200">
        <v>6.11</v>
      </c>
      <c r="L29" s="200">
        <v>1.63</v>
      </c>
      <c r="M29" s="200">
        <v>0</v>
      </c>
      <c r="N29" s="200">
        <v>1.1299999999999999</v>
      </c>
      <c r="O29" s="200">
        <v>0.94</v>
      </c>
      <c r="P29" s="200">
        <v>2.33</v>
      </c>
      <c r="Q29" s="200">
        <v>0.1</v>
      </c>
      <c r="R29" s="200">
        <v>0.4</v>
      </c>
      <c r="S29" s="200">
        <v>0.25</v>
      </c>
      <c r="T29" s="200">
        <v>0</v>
      </c>
      <c r="U29" s="200">
        <v>12.38</v>
      </c>
      <c r="V29" s="200">
        <v>0.2</v>
      </c>
      <c r="W29" s="200">
        <v>0.44</v>
      </c>
      <c r="X29" s="200">
        <v>1.4</v>
      </c>
      <c r="Y29" s="200">
        <v>0</v>
      </c>
      <c r="Z29" s="200">
        <v>2.23</v>
      </c>
      <c r="AA29" s="200">
        <v>0.86</v>
      </c>
      <c r="AB29" s="200">
        <v>0</v>
      </c>
      <c r="AC29" s="200">
        <v>0.48</v>
      </c>
      <c r="AD29" s="200">
        <v>11.37</v>
      </c>
      <c r="AE29" s="200">
        <v>0</v>
      </c>
      <c r="AF29" s="200">
        <v>0</v>
      </c>
      <c r="AG29" s="200">
        <v>43.39</v>
      </c>
      <c r="AH29" s="200">
        <v>0</v>
      </c>
      <c r="AI29" s="200">
        <v>10.45</v>
      </c>
      <c r="AJ29" s="200">
        <v>0</v>
      </c>
      <c r="AK29" s="200">
        <v>2.6</v>
      </c>
      <c r="AL29" s="200">
        <v>0</v>
      </c>
      <c r="AM29" s="200">
        <v>0</v>
      </c>
      <c r="AN29" s="200">
        <v>0</v>
      </c>
      <c r="AO29" s="200">
        <v>213.75</v>
      </c>
      <c r="AP29" s="200">
        <v>0</v>
      </c>
      <c r="AQ29" s="200">
        <v>0</v>
      </c>
      <c r="AR29" s="200">
        <v>0</v>
      </c>
      <c r="AS29" s="200">
        <v>0</v>
      </c>
      <c r="AT29" s="200">
        <v>0</v>
      </c>
      <c r="AU29" s="200">
        <v>0</v>
      </c>
      <c r="AV29" s="200">
        <v>0</v>
      </c>
      <c r="AW29" s="200">
        <v>0</v>
      </c>
      <c r="AX29" s="200">
        <v>0</v>
      </c>
      <c r="AY29" s="200">
        <v>0</v>
      </c>
    </row>
    <row r="30" spans="1:51">
      <c r="A30" t="s">
        <v>72</v>
      </c>
      <c r="B30" s="200">
        <v>0</v>
      </c>
      <c r="C30" s="200">
        <v>3.87</v>
      </c>
      <c r="D30" s="200">
        <v>7.47</v>
      </c>
      <c r="E30" s="200">
        <v>0</v>
      </c>
      <c r="F30" s="200">
        <v>0</v>
      </c>
      <c r="G30" s="200">
        <v>18.100000000000001</v>
      </c>
      <c r="H30" s="200">
        <v>0</v>
      </c>
      <c r="I30" s="200">
        <v>0</v>
      </c>
      <c r="J30" s="200">
        <v>11.69</v>
      </c>
      <c r="K30" s="200">
        <v>6.11</v>
      </c>
      <c r="L30" s="200">
        <v>1.63</v>
      </c>
      <c r="M30" s="200">
        <v>0</v>
      </c>
      <c r="N30" s="200">
        <v>1.1299999999999999</v>
      </c>
      <c r="O30" s="200">
        <v>0.94</v>
      </c>
      <c r="P30" s="200">
        <v>2.33</v>
      </c>
      <c r="Q30" s="200">
        <v>0.1</v>
      </c>
      <c r="R30" s="200">
        <v>0.4</v>
      </c>
      <c r="S30" s="200">
        <v>0.25</v>
      </c>
      <c r="T30" s="200">
        <v>0</v>
      </c>
      <c r="U30" s="200">
        <v>12.38</v>
      </c>
      <c r="V30" s="200">
        <v>0.2</v>
      </c>
      <c r="W30" s="200">
        <v>0.44</v>
      </c>
      <c r="X30" s="200">
        <v>1.4</v>
      </c>
      <c r="Y30" s="200">
        <v>0</v>
      </c>
      <c r="Z30" s="200">
        <v>2.23</v>
      </c>
      <c r="AA30" s="200">
        <v>0.86</v>
      </c>
      <c r="AB30" s="200">
        <v>0</v>
      </c>
      <c r="AC30" s="200">
        <v>0.48</v>
      </c>
      <c r="AD30" s="200">
        <v>11.37</v>
      </c>
      <c r="AE30" s="200">
        <v>0</v>
      </c>
      <c r="AF30" s="200">
        <v>0</v>
      </c>
      <c r="AG30" s="200">
        <v>43.39</v>
      </c>
      <c r="AH30" s="200">
        <v>0</v>
      </c>
      <c r="AI30" s="200">
        <v>10.45</v>
      </c>
      <c r="AJ30" s="200">
        <v>0</v>
      </c>
      <c r="AK30" s="200">
        <v>2.6</v>
      </c>
      <c r="AL30" s="200">
        <v>0</v>
      </c>
      <c r="AM30" s="200">
        <v>0</v>
      </c>
      <c r="AN30" s="200">
        <v>0</v>
      </c>
      <c r="AO30" s="200">
        <v>213.75</v>
      </c>
      <c r="AP30" s="200">
        <v>0</v>
      </c>
      <c r="AQ30" s="200">
        <v>0</v>
      </c>
      <c r="AR30" s="200">
        <v>0</v>
      </c>
      <c r="AS30" s="200">
        <v>0</v>
      </c>
      <c r="AT30" s="200">
        <v>0</v>
      </c>
      <c r="AU30" s="200">
        <v>0</v>
      </c>
      <c r="AV30" s="200">
        <v>0</v>
      </c>
      <c r="AW30" s="200">
        <v>0</v>
      </c>
      <c r="AX30" s="200">
        <v>0</v>
      </c>
      <c r="AY30" s="200">
        <v>0</v>
      </c>
    </row>
    <row r="31" spans="1:51">
      <c r="A31" t="s">
        <v>73</v>
      </c>
      <c r="B31" s="200">
        <v>0</v>
      </c>
      <c r="C31" s="200">
        <v>3.87</v>
      </c>
      <c r="D31" s="200">
        <v>7.47</v>
      </c>
      <c r="E31" s="200">
        <v>0</v>
      </c>
      <c r="F31" s="200">
        <v>0</v>
      </c>
      <c r="G31" s="200">
        <v>18.100000000000001</v>
      </c>
      <c r="H31" s="200">
        <v>0</v>
      </c>
      <c r="I31" s="200">
        <v>0</v>
      </c>
      <c r="J31" s="200">
        <v>11.69</v>
      </c>
      <c r="K31" s="200">
        <v>6.11</v>
      </c>
      <c r="L31" s="200">
        <v>1.63</v>
      </c>
      <c r="M31" s="200">
        <v>0</v>
      </c>
      <c r="N31" s="200">
        <v>1.1299999999999999</v>
      </c>
      <c r="O31" s="200">
        <v>0.94</v>
      </c>
      <c r="P31" s="200">
        <v>2.33</v>
      </c>
      <c r="Q31" s="200">
        <v>0.1</v>
      </c>
      <c r="R31" s="200">
        <v>0.4</v>
      </c>
      <c r="S31" s="200">
        <v>0.25</v>
      </c>
      <c r="T31" s="200">
        <v>0</v>
      </c>
      <c r="U31" s="200">
        <v>12.38</v>
      </c>
      <c r="V31" s="200">
        <v>0.2</v>
      </c>
      <c r="W31" s="200">
        <v>0.44</v>
      </c>
      <c r="X31" s="200">
        <v>1.4</v>
      </c>
      <c r="Y31" s="200">
        <v>0</v>
      </c>
      <c r="Z31" s="200">
        <v>2.23</v>
      </c>
      <c r="AA31" s="200">
        <v>0.86</v>
      </c>
      <c r="AB31" s="200">
        <v>0</v>
      </c>
      <c r="AC31" s="200">
        <v>0.48</v>
      </c>
      <c r="AD31" s="200">
        <v>11.37</v>
      </c>
      <c r="AE31" s="200">
        <v>0</v>
      </c>
      <c r="AF31" s="200">
        <v>0</v>
      </c>
      <c r="AG31" s="200">
        <v>43.39</v>
      </c>
      <c r="AH31" s="200">
        <v>0</v>
      </c>
      <c r="AI31" s="200">
        <v>10.45</v>
      </c>
      <c r="AJ31" s="200">
        <v>0</v>
      </c>
      <c r="AK31" s="200">
        <v>2.6</v>
      </c>
      <c r="AL31" s="200">
        <v>0</v>
      </c>
      <c r="AM31" s="200">
        <v>0</v>
      </c>
      <c r="AN31" s="200">
        <v>0</v>
      </c>
      <c r="AO31" s="200">
        <v>213.75</v>
      </c>
      <c r="AP31" s="200">
        <v>0</v>
      </c>
      <c r="AQ31" s="200">
        <v>0</v>
      </c>
      <c r="AR31" s="200">
        <v>0</v>
      </c>
      <c r="AS31" s="200">
        <v>0</v>
      </c>
      <c r="AT31" s="200">
        <v>0</v>
      </c>
      <c r="AU31" s="200">
        <v>0</v>
      </c>
      <c r="AV31" s="200">
        <v>0</v>
      </c>
      <c r="AW31" s="200">
        <v>0</v>
      </c>
      <c r="AX31" s="200">
        <v>0</v>
      </c>
      <c r="AY31" s="200">
        <v>0</v>
      </c>
    </row>
    <row r="32" spans="1:51">
      <c r="A32" t="s">
        <v>74</v>
      </c>
      <c r="B32" s="200">
        <v>0</v>
      </c>
      <c r="C32" s="200">
        <v>3.87</v>
      </c>
      <c r="D32" s="200">
        <v>7.47</v>
      </c>
      <c r="E32" s="200">
        <v>0</v>
      </c>
      <c r="F32" s="200">
        <v>0</v>
      </c>
      <c r="G32" s="200">
        <v>18.100000000000001</v>
      </c>
      <c r="H32" s="200">
        <v>0</v>
      </c>
      <c r="I32" s="200">
        <v>0</v>
      </c>
      <c r="J32" s="200">
        <v>11.69</v>
      </c>
      <c r="K32" s="200">
        <v>6.11</v>
      </c>
      <c r="L32" s="200">
        <v>1.63</v>
      </c>
      <c r="M32" s="200">
        <v>0</v>
      </c>
      <c r="N32" s="200">
        <v>1.1299999999999999</v>
      </c>
      <c r="O32" s="200">
        <v>0.94</v>
      </c>
      <c r="P32" s="200">
        <v>2.33</v>
      </c>
      <c r="Q32" s="200">
        <v>0.1</v>
      </c>
      <c r="R32" s="200">
        <v>0.4</v>
      </c>
      <c r="S32" s="200">
        <v>0.25</v>
      </c>
      <c r="T32" s="200">
        <v>0</v>
      </c>
      <c r="U32" s="200">
        <v>12.38</v>
      </c>
      <c r="V32" s="200">
        <v>0.2</v>
      </c>
      <c r="W32" s="200">
        <v>0.44</v>
      </c>
      <c r="X32" s="200">
        <v>1.4</v>
      </c>
      <c r="Y32" s="200">
        <v>0</v>
      </c>
      <c r="Z32" s="200">
        <v>2.23</v>
      </c>
      <c r="AA32" s="200">
        <v>0.86</v>
      </c>
      <c r="AB32" s="200">
        <v>0</v>
      </c>
      <c r="AC32" s="200">
        <v>0.48</v>
      </c>
      <c r="AD32" s="200">
        <v>11.37</v>
      </c>
      <c r="AE32" s="200">
        <v>0</v>
      </c>
      <c r="AF32" s="200">
        <v>0</v>
      </c>
      <c r="AG32" s="200">
        <v>43.39</v>
      </c>
      <c r="AH32" s="200">
        <v>0</v>
      </c>
      <c r="AI32" s="200">
        <v>10.45</v>
      </c>
      <c r="AJ32" s="200">
        <v>0</v>
      </c>
      <c r="AK32" s="200">
        <v>2.6</v>
      </c>
      <c r="AL32" s="200">
        <v>0</v>
      </c>
      <c r="AM32" s="200">
        <v>0</v>
      </c>
      <c r="AN32" s="200">
        <v>0</v>
      </c>
      <c r="AO32" s="200">
        <v>213.75</v>
      </c>
      <c r="AP32" s="200">
        <v>0</v>
      </c>
      <c r="AQ32" s="200">
        <v>0</v>
      </c>
      <c r="AR32" s="200">
        <v>0</v>
      </c>
      <c r="AS32" s="200">
        <v>0</v>
      </c>
      <c r="AT32" s="200">
        <v>0</v>
      </c>
      <c r="AU32" s="200">
        <v>0</v>
      </c>
      <c r="AV32" s="200">
        <v>0</v>
      </c>
      <c r="AW32" s="200">
        <v>0</v>
      </c>
      <c r="AX32" s="200">
        <v>0</v>
      </c>
      <c r="AY32" s="200">
        <v>0</v>
      </c>
    </row>
    <row r="33" spans="1:51">
      <c r="A33" t="s">
        <v>75</v>
      </c>
      <c r="B33" s="200">
        <v>0</v>
      </c>
      <c r="C33" s="200">
        <v>3.87</v>
      </c>
      <c r="D33" s="200">
        <v>7.47</v>
      </c>
      <c r="E33" s="200">
        <v>0</v>
      </c>
      <c r="F33" s="200">
        <v>0</v>
      </c>
      <c r="G33" s="200">
        <v>18.100000000000001</v>
      </c>
      <c r="H33" s="200">
        <v>0</v>
      </c>
      <c r="I33" s="200">
        <v>0</v>
      </c>
      <c r="J33" s="200">
        <v>11.69</v>
      </c>
      <c r="K33" s="200">
        <v>6.11</v>
      </c>
      <c r="L33" s="200">
        <v>1.63</v>
      </c>
      <c r="M33" s="200">
        <v>0</v>
      </c>
      <c r="N33" s="200">
        <v>1.1299999999999999</v>
      </c>
      <c r="O33" s="200">
        <v>0.94</v>
      </c>
      <c r="P33" s="200">
        <v>2.33</v>
      </c>
      <c r="Q33" s="200">
        <v>0.1</v>
      </c>
      <c r="R33" s="200">
        <v>0.4</v>
      </c>
      <c r="S33" s="200">
        <v>0.25</v>
      </c>
      <c r="T33" s="200">
        <v>0</v>
      </c>
      <c r="U33" s="200">
        <v>12.38</v>
      </c>
      <c r="V33" s="200">
        <v>0.2</v>
      </c>
      <c r="W33" s="200">
        <v>0.44</v>
      </c>
      <c r="X33" s="200">
        <v>1.4</v>
      </c>
      <c r="Y33" s="200">
        <v>0</v>
      </c>
      <c r="Z33" s="200">
        <v>2.35</v>
      </c>
      <c r="AA33" s="200">
        <v>0.86</v>
      </c>
      <c r="AB33" s="200">
        <v>0</v>
      </c>
      <c r="AC33" s="200">
        <v>0.48</v>
      </c>
      <c r="AD33" s="200">
        <v>11.37</v>
      </c>
      <c r="AE33" s="200">
        <v>0</v>
      </c>
      <c r="AF33" s="200">
        <v>0</v>
      </c>
      <c r="AG33" s="200">
        <v>43.39</v>
      </c>
      <c r="AH33" s="200">
        <v>0</v>
      </c>
      <c r="AI33" s="200">
        <v>10.45</v>
      </c>
      <c r="AJ33" s="200">
        <v>0</v>
      </c>
      <c r="AK33" s="200">
        <v>2.6</v>
      </c>
      <c r="AL33" s="200">
        <v>0</v>
      </c>
      <c r="AM33" s="200">
        <v>0</v>
      </c>
      <c r="AN33" s="200">
        <v>0</v>
      </c>
      <c r="AO33" s="200">
        <v>213.75</v>
      </c>
      <c r="AP33" s="200">
        <v>0</v>
      </c>
      <c r="AQ33" s="200">
        <v>0</v>
      </c>
      <c r="AR33" s="200">
        <v>0</v>
      </c>
      <c r="AS33" s="200">
        <v>0</v>
      </c>
      <c r="AT33" s="200">
        <v>0</v>
      </c>
      <c r="AU33" s="200">
        <v>0</v>
      </c>
      <c r="AV33" s="200">
        <v>0</v>
      </c>
      <c r="AW33" s="200">
        <v>0</v>
      </c>
      <c r="AX33" s="200">
        <v>0</v>
      </c>
      <c r="AY33" s="200">
        <v>0</v>
      </c>
    </row>
    <row r="34" spans="1:51">
      <c r="A34" t="s">
        <v>76</v>
      </c>
      <c r="B34" s="200">
        <v>0</v>
      </c>
      <c r="C34" s="200">
        <v>3.87</v>
      </c>
      <c r="D34" s="200">
        <v>7.47</v>
      </c>
      <c r="E34" s="200">
        <v>0</v>
      </c>
      <c r="F34" s="200">
        <v>0</v>
      </c>
      <c r="G34" s="200">
        <v>18.100000000000001</v>
      </c>
      <c r="H34" s="200">
        <v>0</v>
      </c>
      <c r="I34" s="200">
        <v>0</v>
      </c>
      <c r="J34" s="200">
        <v>11.69</v>
      </c>
      <c r="K34" s="200">
        <v>6.11</v>
      </c>
      <c r="L34" s="200">
        <v>1.63</v>
      </c>
      <c r="M34" s="200">
        <v>0</v>
      </c>
      <c r="N34" s="200">
        <v>1.1299999999999999</v>
      </c>
      <c r="O34" s="200">
        <v>0.94</v>
      </c>
      <c r="P34" s="200">
        <v>2.33</v>
      </c>
      <c r="Q34" s="200">
        <v>0.1</v>
      </c>
      <c r="R34" s="200">
        <v>0.4</v>
      </c>
      <c r="S34" s="200">
        <v>0.25</v>
      </c>
      <c r="T34" s="200">
        <v>0</v>
      </c>
      <c r="U34" s="200">
        <v>12.38</v>
      </c>
      <c r="V34" s="200">
        <v>0.2</v>
      </c>
      <c r="W34" s="200">
        <v>0.44</v>
      </c>
      <c r="X34" s="200">
        <v>1.4</v>
      </c>
      <c r="Y34" s="200">
        <v>0</v>
      </c>
      <c r="Z34" s="200">
        <v>2.35</v>
      </c>
      <c r="AA34" s="200">
        <v>0.86</v>
      </c>
      <c r="AB34" s="200">
        <v>0</v>
      </c>
      <c r="AC34" s="200">
        <v>0.48</v>
      </c>
      <c r="AD34" s="200">
        <v>11.37</v>
      </c>
      <c r="AE34" s="200">
        <v>0</v>
      </c>
      <c r="AF34" s="200">
        <v>0</v>
      </c>
      <c r="AG34" s="200">
        <v>43.39</v>
      </c>
      <c r="AH34" s="200">
        <v>0</v>
      </c>
      <c r="AI34" s="200">
        <v>10.45</v>
      </c>
      <c r="AJ34" s="200">
        <v>0</v>
      </c>
      <c r="AK34" s="200">
        <v>2.6</v>
      </c>
      <c r="AL34" s="200">
        <v>0</v>
      </c>
      <c r="AM34" s="200">
        <v>0</v>
      </c>
      <c r="AN34" s="200">
        <v>0</v>
      </c>
      <c r="AO34" s="200">
        <v>213.75</v>
      </c>
      <c r="AP34" s="200">
        <v>0</v>
      </c>
      <c r="AQ34" s="200">
        <v>0</v>
      </c>
      <c r="AR34" s="200">
        <v>0</v>
      </c>
      <c r="AS34" s="200">
        <v>0</v>
      </c>
      <c r="AT34" s="200">
        <v>0</v>
      </c>
      <c r="AU34" s="200">
        <v>0</v>
      </c>
      <c r="AV34" s="200">
        <v>0</v>
      </c>
      <c r="AW34" s="200">
        <v>0</v>
      </c>
      <c r="AX34" s="200">
        <v>0</v>
      </c>
      <c r="AY34" s="200">
        <v>0</v>
      </c>
    </row>
    <row r="35" spans="1:51">
      <c r="A35" t="s">
        <v>77</v>
      </c>
      <c r="B35" s="200">
        <v>0</v>
      </c>
      <c r="C35" s="200">
        <v>3.87</v>
      </c>
      <c r="D35" s="200">
        <v>7.47</v>
      </c>
      <c r="E35" s="200">
        <v>0</v>
      </c>
      <c r="F35" s="200">
        <v>0</v>
      </c>
      <c r="G35" s="200">
        <v>18.100000000000001</v>
      </c>
      <c r="H35" s="200">
        <v>0</v>
      </c>
      <c r="I35" s="200">
        <v>0</v>
      </c>
      <c r="J35" s="200">
        <v>11.69</v>
      </c>
      <c r="K35" s="200">
        <v>6.11</v>
      </c>
      <c r="L35" s="200">
        <v>1.63</v>
      </c>
      <c r="M35" s="200">
        <v>0</v>
      </c>
      <c r="N35" s="200">
        <v>1.1299999999999999</v>
      </c>
      <c r="O35" s="200">
        <v>0.94</v>
      </c>
      <c r="P35" s="200">
        <v>2.33</v>
      </c>
      <c r="Q35" s="200">
        <v>0.1</v>
      </c>
      <c r="R35" s="200">
        <v>0.4</v>
      </c>
      <c r="S35" s="200">
        <v>0.25</v>
      </c>
      <c r="T35" s="200">
        <v>0</v>
      </c>
      <c r="U35" s="200">
        <v>12.38</v>
      </c>
      <c r="V35" s="200">
        <v>0.2</v>
      </c>
      <c r="W35" s="200">
        <v>0.44</v>
      </c>
      <c r="X35" s="200">
        <v>1.4</v>
      </c>
      <c r="Y35" s="200">
        <v>0</v>
      </c>
      <c r="Z35" s="200">
        <v>2.35</v>
      </c>
      <c r="AA35" s="200">
        <v>0.86</v>
      </c>
      <c r="AB35" s="200">
        <v>0</v>
      </c>
      <c r="AC35" s="200">
        <v>0.75</v>
      </c>
      <c r="AD35" s="200">
        <v>11.37</v>
      </c>
      <c r="AE35" s="200">
        <v>0</v>
      </c>
      <c r="AF35" s="200">
        <v>0</v>
      </c>
      <c r="AG35" s="200">
        <v>43.39</v>
      </c>
      <c r="AH35" s="200">
        <v>0</v>
      </c>
      <c r="AI35" s="200">
        <v>10.45</v>
      </c>
      <c r="AJ35" s="200">
        <v>0</v>
      </c>
      <c r="AK35" s="200">
        <v>2.6</v>
      </c>
      <c r="AL35" s="200">
        <v>0</v>
      </c>
      <c r="AM35" s="200">
        <v>0</v>
      </c>
      <c r="AN35" s="200">
        <v>0</v>
      </c>
      <c r="AO35" s="200">
        <v>213.75</v>
      </c>
      <c r="AP35" s="200">
        <v>0</v>
      </c>
      <c r="AQ35" s="200">
        <v>0</v>
      </c>
      <c r="AR35" s="200">
        <v>0</v>
      </c>
      <c r="AS35" s="200">
        <v>0</v>
      </c>
      <c r="AT35" s="200">
        <v>0</v>
      </c>
      <c r="AU35" s="200">
        <v>0</v>
      </c>
      <c r="AV35" s="200">
        <v>0</v>
      </c>
      <c r="AW35" s="200">
        <v>0</v>
      </c>
      <c r="AX35" s="200">
        <v>0</v>
      </c>
      <c r="AY35" s="200">
        <v>0</v>
      </c>
    </row>
    <row r="36" spans="1:51">
      <c r="A36" t="s">
        <v>78</v>
      </c>
      <c r="B36" s="200">
        <v>0</v>
      </c>
      <c r="C36" s="200">
        <v>3.87</v>
      </c>
      <c r="D36" s="200">
        <v>7.47</v>
      </c>
      <c r="E36" s="200">
        <v>0</v>
      </c>
      <c r="F36" s="200">
        <v>0</v>
      </c>
      <c r="G36" s="200">
        <v>18.100000000000001</v>
      </c>
      <c r="H36" s="200">
        <v>0</v>
      </c>
      <c r="I36" s="200">
        <v>0</v>
      </c>
      <c r="J36" s="200">
        <v>11.69</v>
      </c>
      <c r="K36" s="200">
        <v>6.11</v>
      </c>
      <c r="L36" s="200">
        <v>1.63</v>
      </c>
      <c r="M36" s="200">
        <v>0</v>
      </c>
      <c r="N36" s="200">
        <v>1.1299999999999999</v>
      </c>
      <c r="O36" s="200">
        <v>0.94</v>
      </c>
      <c r="P36" s="200">
        <v>2.33</v>
      </c>
      <c r="Q36" s="200">
        <v>0.1</v>
      </c>
      <c r="R36" s="200">
        <v>0.4</v>
      </c>
      <c r="S36" s="200">
        <v>0.25</v>
      </c>
      <c r="T36" s="200">
        <v>0</v>
      </c>
      <c r="U36" s="200">
        <v>12.38</v>
      </c>
      <c r="V36" s="200">
        <v>0.2</v>
      </c>
      <c r="W36" s="200">
        <v>0.44</v>
      </c>
      <c r="X36" s="200">
        <v>1.4</v>
      </c>
      <c r="Y36" s="200">
        <v>0</v>
      </c>
      <c r="Z36" s="200">
        <v>2.35</v>
      </c>
      <c r="AA36" s="200">
        <v>0.86</v>
      </c>
      <c r="AB36" s="200">
        <v>0</v>
      </c>
      <c r="AC36" s="200">
        <v>0.75</v>
      </c>
      <c r="AD36" s="200">
        <v>11.37</v>
      </c>
      <c r="AE36" s="200">
        <v>0</v>
      </c>
      <c r="AF36" s="200">
        <v>0</v>
      </c>
      <c r="AG36" s="200">
        <v>43.39</v>
      </c>
      <c r="AH36" s="200">
        <v>0</v>
      </c>
      <c r="AI36" s="200">
        <v>10.45</v>
      </c>
      <c r="AJ36" s="200">
        <v>0</v>
      </c>
      <c r="AK36" s="200">
        <v>2.6</v>
      </c>
      <c r="AL36" s="200">
        <v>0</v>
      </c>
      <c r="AM36" s="200">
        <v>0</v>
      </c>
      <c r="AN36" s="200">
        <v>0</v>
      </c>
      <c r="AO36" s="200">
        <v>213.75</v>
      </c>
      <c r="AP36" s="200">
        <v>0</v>
      </c>
      <c r="AQ36" s="200">
        <v>0</v>
      </c>
      <c r="AR36" s="200">
        <v>0</v>
      </c>
      <c r="AS36" s="200">
        <v>0</v>
      </c>
      <c r="AT36" s="200">
        <v>0</v>
      </c>
      <c r="AU36" s="200">
        <v>0</v>
      </c>
      <c r="AV36" s="200">
        <v>0</v>
      </c>
      <c r="AW36" s="200">
        <v>0</v>
      </c>
      <c r="AX36" s="200">
        <v>0</v>
      </c>
      <c r="AY36" s="200">
        <v>0</v>
      </c>
    </row>
    <row r="37" spans="1:51">
      <c r="A37" t="s">
        <v>79</v>
      </c>
      <c r="B37" s="200">
        <v>0</v>
      </c>
      <c r="C37" s="200">
        <v>3.87</v>
      </c>
      <c r="D37" s="200">
        <v>7.47</v>
      </c>
      <c r="E37" s="200">
        <v>0</v>
      </c>
      <c r="F37" s="200">
        <v>0</v>
      </c>
      <c r="G37" s="200">
        <v>18.100000000000001</v>
      </c>
      <c r="H37" s="200">
        <v>0</v>
      </c>
      <c r="I37" s="200">
        <v>0</v>
      </c>
      <c r="J37" s="200">
        <v>11.69</v>
      </c>
      <c r="K37" s="200">
        <v>6.11</v>
      </c>
      <c r="L37" s="200">
        <v>1.63</v>
      </c>
      <c r="M37" s="200">
        <v>0</v>
      </c>
      <c r="N37" s="200">
        <v>1.1299999999999999</v>
      </c>
      <c r="O37" s="200">
        <v>0.94</v>
      </c>
      <c r="P37" s="200">
        <v>2.33</v>
      </c>
      <c r="Q37" s="200">
        <v>0.1</v>
      </c>
      <c r="R37" s="200">
        <v>0.4</v>
      </c>
      <c r="S37" s="200">
        <v>0.25</v>
      </c>
      <c r="T37" s="200">
        <v>0</v>
      </c>
      <c r="U37" s="200">
        <v>12.38</v>
      </c>
      <c r="V37" s="200">
        <v>0.2</v>
      </c>
      <c r="W37" s="200">
        <v>0.44</v>
      </c>
      <c r="X37" s="200">
        <v>1.4</v>
      </c>
      <c r="Y37" s="200">
        <v>0</v>
      </c>
      <c r="Z37" s="200">
        <v>2.35</v>
      </c>
      <c r="AA37" s="200">
        <v>0.86</v>
      </c>
      <c r="AB37" s="200">
        <v>0</v>
      </c>
      <c r="AC37" s="200">
        <v>0.75</v>
      </c>
      <c r="AD37" s="200">
        <v>11.37</v>
      </c>
      <c r="AE37" s="200">
        <v>0</v>
      </c>
      <c r="AF37" s="200">
        <v>0</v>
      </c>
      <c r="AG37" s="200">
        <v>43.39</v>
      </c>
      <c r="AH37" s="200">
        <v>0</v>
      </c>
      <c r="AI37" s="200">
        <v>10.45</v>
      </c>
      <c r="AJ37" s="200">
        <v>0</v>
      </c>
      <c r="AK37" s="200">
        <v>2.6</v>
      </c>
      <c r="AL37" s="200">
        <v>0</v>
      </c>
      <c r="AM37" s="200">
        <v>0</v>
      </c>
      <c r="AN37" s="200">
        <v>0</v>
      </c>
      <c r="AO37" s="200">
        <v>200.25</v>
      </c>
      <c r="AP37" s="200">
        <v>0</v>
      </c>
      <c r="AQ37" s="200">
        <v>0</v>
      </c>
      <c r="AR37" s="200">
        <v>0</v>
      </c>
      <c r="AS37" s="200">
        <v>0</v>
      </c>
      <c r="AT37" s="200">
        <v>0</v>
      </c>
      <c r="AU37" s="200">
        <v>0</v>
      </c>
      <c r="AV37" s="200">
        <v>0</v>
      </c>
      <c r="AW37" s="200">
        <v>0</v>
      </c>
      <c r="AX37" s="200">
        <v>0</v>
      </c>
      <c r="AY37" s="200">
        <v>0</v>
      </c>
    </row>
    <row r="38" spans="1:51">
      <c r="A38" t="s">
        <v>80</v>
      </c>
      <c r="B38" s="200">
        <v>0</v>
      </c>
      <c r="C38" s="200">
        <v>3.87</v>
      </c>
      <c r="D38" s="200">
        <v>7.47</v>
      </c>
      <c r="E38" s="200">
        <v>0</v>
      </c>
      <c r="F38" s="200">
        <v>0</v>
      </c>
      <c r="G38" s="200">
        <v>18.100000000000001</v>
      </c>
      <c r="H38" s="200">
        <v>0</v>
      </c>
      <c r="I38" s="200">
        <v>0</v>
      </c>
      <c r="J38" s="200">
        <v>11.69</v>
      </c>
      <c r="K38" s="200">
        <v>6.11</v>
      </c>
      <c r="L38" s="200">
        <v>1.63</v>
      </c>
      <c r="M38" s="200">
        <v>0</v>
      </c>
      <c r="N38" s="200">
        <v>1.1299999999999999</v>
      </c>
      <c r="O38" s="200">
        <v>0.94</v>
      </c>
      <c r="P38" s="200">
        <v>2.33</v>
      </c>
      <c r="Q38" s="200">
        <v>0.1</v>
      </c>
      <c r="R38" s="200">
        <v>0.4</v>
      </c>
      <c r="S38" s="200">
        <v>0.25</v>
      </c>
      <c r="T38" s="200">
        <v>0</v>
      </c>
      <c r="U38" s="200">
        <v>12.38</v>
      </c>
      <c r="V38" s="200">
        <v>0.2</v>
      </c>
      <c r="W38" s="200">
        <v>0.44</v>
      </c>
      <c r="X38" s="200">
        <v>1.4</v>
      </c>
      <c r="Y38" s="200">
        <v>0</v>
      </c>
      <c r="Z38" s="200">
        <v>2.35</v>
      </c>
      <c r="AA38" s="200">
        <v>0.86</v>
      </c>
      <c r="AB38" s="200">
        <v>0</v>
      </c>
      <c r="AC38" s="200">
        <v>0.75</v>
      </c>
      <c r="AD38" s="200">
        <v>11.37</v>
      </c>
      <c r="AE38" s="200">
        <v>0</v>
      </c>
      <c r="AF38" s="200">
        <v>0</v>
      </c>
      <c r="AG38" s="200">
        <v>43.39</v>
      </c>
      <c r="AH38" s="200">
        <v>0</v>
      </c>
      <c r="AI38" s="200">
        <v>10.45</v>
      </c>
      <c r="AJ38" s="200">
        <v>0</v>
      </c>
      <c r="AK38" s="200">
        <v>2.6</v>
      </c>
      <c r="AL38" s="200">
        <v>0</v>
      </c>
      <c r="AM38" s="200">
        <v>0</v>
      </c>
      <c r="AN38" s="200">
        <v>0</v>
      </c>
      <c r="AO38" s="200">
        <v>200.25</v>
      </c>
      <c r="AP38" s="200">
        <v>0</v>
      </c>
      <c r="AQ38" s="200">
        <v>0</v>
      </c>
      <c r="AR38" s="200">
        <v>0</v>
      </c>
      <c r="AS38" s="200">
        <v>0</v>
      </c>
      <c r="AT38" s="200">
        <v>0</v>
      </c>
      <c r="AU38" s="200">
        <v>0</v>
      </c>
      <c r="AV38" s="200">
        <v>0</v>
      </c>
      <c r="AW38" s="200">
        <v>0</v>
      </c>
      <c r="AX38" s="200">
        <v>0</v>
      </c>
      <c r="AY38" s="200">
        <v>0</v>
      </c>
    </row>
    <row r="39" spans="1:51">
      <c r="A39" t="s">
        <v>81</v>
      </c>
      <c r="B39" s="200">
        <v>0</v>
      </c>
      <c r="C39" s="200">
        <v>3.87</v>
      </c>
      <c r="D39" s="200">
        <v>7.47</v>
      </c>
      <c r="E39" s="200">
        <v>0</v>
      </c>
      <c r="F39" s="200">
        <v>0</v>
      </c>
      <c r="G39" s="200">
        <v>18.100000000000001</v>
      </c>
      <c r="H39" s="200">
        <v>0</v>
      </c>
      <c r="I39" s="200">
        <v>0</v>
      </c>
      <c r="J39" s="200">
        <v>11.69</v>
      </c>
      <c r="K39" s="200">
        <v>6.11</v>
      </c>
      <c r="L39" s="200">
        <v>1.63</v>
      </c>
      <c r="M39" s="200">
        <v>0</v>
      </c>
      <c r="N39" s="200">
        <v>1.1299999999999999</v>
      </c>
      <c r="O39" s="200">
        <v>0.94</v>
      </c>
      <c r="P39" s="200">
        <v>2.33</v>
      </c>
      <c r="Q39" s="200">
        <v>0.1</v>
      </c>
      <c r="R39" s="200">
        <v>0.4</v>
      </c>
      <c r="S39" s="200">
        <v>0.25</v>
      </c>
      <c r="T39" s="200">
        <v>0</v>
      </c>
      <c r="U39" s="200">
        <v>12.38</v>
      </c>
      <c r="V39" s="200">
        <v>0.2</v>
      </c>
      <c r="W39" s="200">
        <v>0.44</v>
      </c>
      <c r="X39" s="200">
        <v>1.4</v>
      </c>
      <c r="Y39" s="200">
        <v>0</v>
      </c>
      <c r="Z39" s="200">
        <v>2.46</v>
      </c>
      <c r="AA39" s="200">
        <v>0.86</v>
      </c>
      <c r="AB39" s="200">
        <v>0</v>
      </c>
      <c r="AC39" s="200">
        <v>0.75</v>
      </c>
      <c r="AD39" s="200">
        <v>11.37</v>
      </c>
      <c r="AE39" s="200">
        <v>0</v>
      </c>
      <c r="AF39" s="200">
        <v>0</v>
      </c>
      <c r="AG39" s="200">
        <v>43.39</v>
      </c>
      <c r="AH39" s="200">
        <v>0</v>
      </c>
      <c r="AI39" s="200">
        <v>10.45</v>
      </c>
      <c r="AJ39" s="200">
        <v>0</v>
      </c>
      <c r="AK39" s="200">
        <v>2.6</v>
      </c>
      <c r="AL39" s="200">
        <v>0</v>
      </c>
      <c r="AM39" s="200">
        <v>0</v>
      </c>
      <c r="AN39" s="200">
        <v>0</v>
      </c>
      <c r="AO39" s="200">
        <v>200.25</v>
      </c>
      <c r="AP39" s="200">
        <v>0</v>
      </c>
      <c r="AQ39" s="200">
        <v>0</v>
      </c>
      <c r="AR39" s="200">
        <v>0</v>
      </c>
      <c r="AS39" s="200">
        <v>0</v>
      </c>
      <c r="AT39" s="200">
        <v>0</v>
      </c>
      <c r="AU39" s="200">
        <v>0</v>
      </c>
      <c r="AV39" s="200">
        <v>0</v>
      </c>
      <c r="AW39" s="200">
        <v>0</v>
      </c>
      <c r="AX39" s="200">
        <v>0</v>
      </c>
      <c r="AY39" s="200">
        <v>0</v>
      </c>
    </row>
    <row r="40" spans="1:51">
      <c r="A40" t="s">
        <v>82</v>
      </c>
      <c r="B40" s="200">
        <v>0</v>
      </c>
      <c r="C40" s="200">
        <v>3.87</v>
      </c>
      <c r="D40" s="200">
        <v>7.47</v>
      </c>
      <c r="E40" s="200">
        <v>0</v>
      </c>
      <c r="F40" s="200">
        <v>0</v>
      </c>
      <c r="G40" s="200">
        <v>18.100000000000001</v>
      </c>
      <c r="H40" s="200">
        <v>0</v>
      </c>
      <c r="I40" s="200">
        <v>0</v>
      </c>
      <c r="J40" s="200">
        <v>11.69</v>
      </c>
      <c r="K40" s="200">
        <v>6.11</v>
      </c>
      <c r="L40" s="200">
        <v>1.63</v>
      </c>
      <c r="M40" s="200">
        <v>0</v>
      </c>
      <c r="N40" s="200">
        <v>1.1299999999999999</v>
      </c>
      <c r="O40" s="200">
        <v>0.94</v>
      </c>
      <c r="P40" s="200">
        <v>2.33</v>
      </c>
      <c r="Q40" s="200">
        <v>0.1</v>
      </c>
      <c r="R40" s="200">
        <v>0.4</v>
      </c>
      <c r="S40" s="200">
        <v>0.25</v>
      </c>
      <c r="T40" s="200">
        <v>0</v>
      </c>
      <c r="U40" s="200">
        <v>12.38</v>
      </c>
      <c r="V40" s="200">
        <v>0.2</v>
      </c>
      <c r="W40" s="200">
        <v>0.44</v>
      </c>
      <c r="X40" s="200">
        <v>1.4</v>
      </c>
      <c r="Y40" s="200">
        <v>0</v>
      </c>
      <c r="Z40" s="200">
        <v>2.46</v>
      </c>
      <c r="AA40" s="200">
        <v>0.86</v>
      </c>
      <c r="AB40" s="200">
        <v>0</v>
      </c>
      <c r="AC40" s="200">
        <v>0.75</v>
      </c>
      <c r="AD40" s="200">
        <v>11.37</v>
      </c>
      <c r="AE40" s="200">
        <v>0</v>
      </c>
      <c r="AF40" s="200">
        <v>0</v>
      </c>
      <c r="AG40" s="200">
        <v>43.39</v>
      </c>
      <c r="AH40" s="200">
        <v>0</v>
      </c>
      <c r="AI40" s="200">
        <v>10.45</v>
      </c>
      <c r="AJ40" s="200">
        <v>0</v>
      </c>
      <c r="AK40" s="200">
        <v>2.6</v>
      </c>
      <c r="AL40" s="200">
        <v>0</v>
      </c>
      <c r="AM40" s="200">
        <v>0</v>
      </c>
      <c r="AN40" s="200">
        <v>0</v>
      </c>
      <c r="AO40" s="200">
        <v>200.25</v>
      </c>
      <c r="AP40" s="200">
        <v>0</v>
      </c>
      <c r="AQ40" s="200">
        <v>0</v>
      </c>
      <c r="AR40" s="200">
        <v>0</v>
      </c>
      <c r="AS40" s="200">
        <v>0</v>
      </c>
      <c r="AT40" s="200">
        <v>0</v>
      </c>
      <c r="AU40" s="200">
        <v>0</v>
      </c>
      <c r="AV40" s="200">
        <v>0</v>
      </c>
      <c r="AW40" s="200">
        <v>0</v>
      </c>
      <c r="AX40" s="200">
        <v>0</v>
      </c>
      <c r="AY40" s="200">
        <v>0</v>
      </c>
    </row>
    <row r="41" spans="1:51">
      <c r="A41" t="s">
        <v>83</v>
      </c>
      <c r="B41" s="200">
        <v>0</v>
      </c>
      <c r="C41" s="200">
        <v>3.87</v>
      </c>
      <c r="D41" s="200">
        <v>7.47</v>
      </c>
      <c r="E41" s="200">
        <v>0</v>
      </c>
      <c r="F41" s="200">
        <v>0</v>
      </c>
      <c r="G41" s="200">
        <v>18.100000000000001</v>
      </c>
      <c r="H41" s="200">
        <v>0</v>
      </c>
      <c r="I41" s="200">
        <v>0</v>
      </c>
      <c r="J41" s="200">
        <v>11.69</v>
      </c>
      <c r="K41" s="200">
        <v>6.11</v>
      </c>
      <c r="L41" s="200">
        <v>1.63</v>
      </c>
      <c r="M41" s="200">
        <v>0</v>
      </c>
      <c r="N41" s="200">
        <v>1.1299999999999999</v>
      </c>
      <c r="O41" s="200">
        <v>0.94</v>
      </c>
      <c r="P41" s="200">
        <v>2.33</v>
      </c>
      <c r="Q41" s="200">
        <v>0.1</v>
      </c>
      <c r="R41" s="200">
        <v>0.4</v>
      </c>
      <c r="S41" s="200">
        <v>0.25</v>
      </c>
      <c r="T41" s="200">
        <v>0</v>
      </c>
      <c r="U41" s="200">
        <v>12.38</v>
      </c>
      <c r="V41" s="200">
        <v>0.2</v>
      </c>
      <c r="W41" s="200">
        <v>0.44</v>
      </c>
      <c r="X41" s="200">
        <v>1.4</v>
      </c>
      <c r="Y41" s="200">
        <v>0</v>
      </c>
      <c r="Z41" s="200">
        <v>2.46</v>
      </c>
      <c r="AA41" s="200">
        <v>0.86</v>
      </c>
      <c r="AB41" s="200">
        <v>0</v>
      </c>
      <c r="AC41" s="200">
        <v>0.75</v>
      </c>
      <c r="AD41" s="200">
        <v>11.37</v>
      </c>
      <c r="AE41" s="200">
        <v>0</v>
      </c>
      <c r="AF41" s="200">
        <v>0</v>
      </c>
      <c r="AG41" s="200">
        <v>43.39</v>
      </c>
      <c r="AH41" s="200">
        <v>0</v>
      </c>
      <c r="AI41" s="200">
        <v>10.45</v>
      </c>
      <c r="AJ41" s="200">
        <v>0</v>
      </c>
      <c r="AK41" s="200">
        <v>2.6</v>
      </c>
      <c r="AL41" s="200">
        <v>0</v>
      </c>
      <c r="AM41" s="200">
        <v>0</v>
      </c>
      <c r="AN41" s="200">
        <v>0</v>
      </c>
      <c r="AO41" s="200">
        <v>200.25</v>
      </c>
      <c r="AP41" s="200">
        <v>0</v>
      </c>
      <c r="AQ41" s="200">
        <v>0</v>
      </c>
      <c r="AR41" s="200">
        <v>0</v>
      </c>
      <c r="AS41" s="200">
        <v>0</v>
      </c>
      <c r="AT41" s="200">
        <v>0</v>
      </c>
      <c r="AU41" s="200">
        <v>0</v>
      </c>
      <c r="AV41" s="200">
        <v>0</v>
      </c>
      <c r="AW41" s="200">
        <v>0</v>
      </c>
      <c r="AX41" s="200">
        <v>0</v>
      </c>
      <c r="AY41" s="200">
        <v>0</v>
      </c>
    </row>
    <row r="42" spans="1:51">
      <c r="A42" t="s">
        <v>84</v>
      </c>
      <c r="B42" s="200">
        <v>0</v>
      </c>
      <c r="C42" s="200">
        <v>3.87</v>
      </c>
      <c r="D42" s="200">
        <v>7.47</v>
      </c>
      <c r="E42" s="200">
        <v>0</v>
      </c>
      <c r="F42" s="200">
        <v>0</v>
      </c>
      <c r="G42" s="200">
        <v>18.100000000000001</v>
      </c>
      <c r="H42" s="200">
        <v>0</v>
      </c>
      <c r="I42" s="200">
        <v>0</v>
      </c>
      <c r="J42" s="200">
        <v>11.69</v>
      </c>
      <c r="K42" s="200">
        <v>6.11</v>
      </c>
      <c r="L42" s="200">
        <v>1.63</v>
      </c>
      <c r="M42" s="200">
        <v>0</v>
      </c>
      <c r="N42" s="200">
        <v>1.1299999999999999</v>
      </c>
      <c r="O42" s="200">
        <v>0.94</v>
      </c>
      <c r="P42" s="200">
        <v>2.33</v>
      </c>
      <c r="Q42" s="200">
        <v>0.1</v>
      </c>
      <c r="R42" s="200">
        <v>0.4</v>
      </c>
      <c r="S42" s="200">
        <v>0.25</v>
      </c>
      <c r="T42" s="200">
        <v>0</v>
      </c>
      <c r="U42" s="200">
        <v>12.38</v>
      </c>
      <c r="V42" s="200">
        <v>0.2</v>
      </c>
      <c r="W42" s="200">
        <v>0.44</v>
      </c>
      <c r="X42" s="200">
        <v>1.4</v>
      </c>
      <c r="Y42" s="200">
        <v>0</v>
      </c>
      <c r="Z42" s="200">
        <v>2.46</v>
      </c>
      <c r="AA42" s="200">
        <v>0.86</v>
      </c>
      <c r="AB42" s="200">
        <v>0</v>
      </c>
      <c r="AC42" s="200">
        <v>0.75</v>
      </c>
      <c r="AD42" s="200">
        <v>11.37</v>
      </c>
      <c r="AE42" s="200">
        <v>0</v>
      </c>
      <c r="AF42" s="200">
        <v>0</v>
      </c>
      <c r="AG42" s="200">
        <v>43.39</v>
      </c>
      <c r="AH42" s="200">
        <v>0</v>
      </c>
      <c r="AI42" s="200">
        <v>10.45</v>
      </c>
      <c r="AJ42" s="200">
        <v>0</v>
      </c>
      <c r="AK42" s="200">
        <v>2.6</v>
      </c>
      <c r="AL42" s="200">
        <v>0</v>
      </c>
      <c r="AM42" s="200">
        <v>0</v>
      </c>
      <c r="AN42" s="200">
        <v>0</v>
      </c>
      <c r="AO42" s="200">
        <v>200.25</v>
      </c>
      <c r="AP42" s="200">
        <v>0</v>
      </c>
      <c r="AQ42" s="200">
        <v>0</v>
      </c>
      <c r="AR42" s="200">
        <v>0</v>
      </c>
      <c r="AS42" s="200">
        <v>0</v>
      </c>
      <c r="AT42" s="200">
        <v>0</v>
      </c>
      <c r="AU42" s="200">
        <v>0</v>
      </c>
      <c r="AV42" s="200">
        <v>0</v>
      </c>
      <c r="AW42" s="200">
        <v>0</v>
      </c>
      <c r="AX42" s="200">
        <v>0</v>
      </c>
      <c r="AY42" s="200">
        <v>0</v>
      </c>
    </row>
    <row r="43" spans="1:51">
      <c r="A43" t="s">
        <v>85</v>
      </c>
      <c r="B43" s="200">
        <v>0</v>
      </c>
      <c r="C43" s="200">
        <v>3.87</v>
      </c>
      <c r="D43" s="200">
        <v>7.47</v>
      </c>
      <c r="E43" s="200">
        <v>0</v>
      </c>
      <c r="F43" s="200">
        <v>0</v>
      </c>
      <c r="G43" s="200">
        <v>18.100000000000001</v>
      </c>
      <c r="H43" s="200">
        <v>0</v>
      </c>
      <c r="I43" s="200">
        <v>0</v>
      </c>
      <c r="J43" s="200">
        <v>11.69</v>
      </c>
      <c r="K43" s="200">
        <v>6.11</v>
      </c>
      <c r="L43" s="200">
        <v>1.63</v>
      </c>
      <c r="M43" s="200">
        <v>0</v>
      </c>
      <c r="N43" s="200">
        <v>1.1299999999999999</v>
      </c>
      <c r="O43" s="200">
        <v>0.94</v>
      </c>
      <c r="P43" s="200">
        <v>2.33</v>
      </c>
      <c r="Q43" s="200">
        <v>0.1</v>
      </c>
      <c r="R43" s="200">
        <v>0.4</v>
      </c>
      <c r="S43" s="200">
        <v>0.25</v>
      </c>
      <c r="T43" s="200">
        <v>0</v>
      </c>
      <c r="U43" s="200">
        <v>12.38</v>
      </c>
      <c r="V43" s="200">
        <v>0.2</v>
      </c>
      <c r="W43" s="200">
        <v>0.44</v>
      </c>
      <c r="X43" s="200">
        <v>1.4</v>
      </c>
      <c r="Y43" s="200">
        <v>0</v>
      </c>
      <c r="Z43" s="200">
        <v>2.46</v>
      </c>
      <c r="AA43" s="200">
        <v>0.86</v>
      </c>
      <c r="AB43" s="200">
        <v>0</v>
      </c>
      <c r="AC43" s="200">
        <v>0.75</v>
      </c>
      <c r="AD43" s="200">
        <v>11.37</v>
      </c>
      <c r="AE43" s="200">
        <v>0</v>
      </c>
      <c r="AF43" s="200">
        <v>0</v>
      </c>
      <c r="AG43" s="200">
        <v>43.39</v>
      </c>
      <c r="AH43" s="200">
        <v>0</v>
      </c>
      <c r="AI43" s="200">
        <v>10.45</v>
      </c>
      <c r="AJ43" s="200">
        <v>0</v>
      </c>
      <c r="AK43" s="200">
        <v>2.6</v>
      </c>
      <c r="AL43" s="200">
        <v>0</v>
      </c>
      <c r="AM43" s="200">
        <v>0</v>
      </c>
      <c r="AN43" s="200">
        <v>0</v>
      </c>
      <c r="AO43" s="200">
        <v>200.25</v>
      </c>
      <c r="AP43" s="200">
        <v>0</v>
      </c>
      <c r="AQ43" s="200">
        <v>0</v>
      </c>
      <c r="AR43" s="200">
        <v>0</v>
      </c>
      <c r="AS43" s="200">
        <v>0</v>
      </c>
      <c r="AT43" s="200">
        <v>0</v>
      </c>
      <c r="AU43" s="200">
        <v>0</v>
      </c>
      <c r="AV43" s="200">
        <v>0</v>
      </c>
      <c r="AW43" s="200">
        <v>0</v>
      </c>
      <c r="AX43" s="200">
        <v>0</v>
      </c>
      <c r="AY43" s="200">
        <v>0</v>
      </c>
    </row>
    <row r="44" spans="1:51">
      <c r="A44" t="s">
        <v>86</v>
      </c>
      <c r="B44" s="200">
        <v>0</v>
      </c>
      <c r="C44" s="200">
        <v>3.87</v>
      </c>
      <c r="D44" s="200">
        <v>7.47</v>
      </c>
      <c r="E44" s="200">
        <v>0</v>
      </c>
      <c r="F44" s="200">
        <v>0</v>
      </c>
      <c r="G44" s="200">
        <v>18.100000000000001</v>
      </c>
      <c r="H44" s="200">
        <v>0</v>
      </c>
      <c r="I44" s="200">
        <v>0</v>
      </c>
      <c r="J44" s="200">
        <v>11.69</v>
      </c>
      <c r="K44" s="200">
        <v>6.11</v>
      </c>
      <c r="L44" s="200">
        <v>1.63</v>
      </c>
      <c r="M44" s="200">
        <v>0</v>
      </c>
      <c r="N44" s="200">
        <v>1.1299999999999999</v>
      </c>
      <c r="O44" s="200">
        <v>0.94</v>
      </c>
      <c r="P44" s="200">
        <v>2.33</v>
      </c>
      <c r="Q44" s="200">
        <v>0.1</v>
      </c>
      <c r="R44" s="200">
        <v>0.4</v>
      </c>
      <c r="S44" s="200">
        <v>0.25</v>
      </c>
      <c r="T44" s="200">
        <v>0</v>
      </c>
      <c r="U44" s="200">
        <v>12.38</v>
      </c>
      <c r="V44" s="200">
        <v>0.2</v>
      </c>
      <c r="W44" s="200">
        <v>0.44</v>
      </c>
      <c r="X44" s="200">
        <v>1.4</v>
      </c>
      <c r="Y44" s="200">
        <v>0</v>
      </c>
      <c r="Z44" s="200">
        <v>2.46</v>
      </c>
      <c r="AA44" s="200">
        <v>0.86</v>
      </c>
      <c r="AB44" s="200">
        <v>0</v>
      </c>
      <c r="AC44" s="200">
        <v>0.75</v>
      </c>
      <c r="AD44" s="200">
        <v>11.37</v>
      </c>
      <c r="AE44" s="200">
        <v>0</v>
      </c>
      <c r="AF44" s="200">
        <v>0</v>
      </c>
      <c r="AG44" s="200">
        <v>43.39</v>
      </c>
      <c r="AH44" s="200">
        <v>0</v>
      </c>
      <c r="AI44" s="200">
        <v>10.45</v>
      </c>
      <c r="AJ44" s="200">
        <v>0</v>
      </c>
      <c r="AK44" s="200">
        <v>2.6</v>
      </c>
      <c r="AL44" s="200">
        <v>0</v>
      </c>
      <c r="AM44" s="200">
        <v>0</v>
      </c>
      <c r="AN44" s="200">
        <v>0</v>
      </c>
      <c r="AO44" s="200">
        <v>200.25</v>
      </c>
      <c r="AP44" s="200">
        <v>0</v>
      </c>
      <c r="AQ44" s="200">
        <v>0</v>
      </c>
      <c r="AR44" s="200">
        <v>0</v>
      </c>
      <c r="AS44" s="200">
        <v>0</v>
      </c>
      <c r="AT44" s="200">
        <v>0</v>
      </c>
      <c r="AU44" s="200">
        <v>0</v>
      </c>
      <c r="AV44" s="200">
        <v>0</v>
      </c>
      <c r="AW44" s="200">
        <v>0</v>
      </c>
      <c r="AX44" s="200">
        <v>0</v>
      </c>
      <c r="AY44" s="200">
        <v>0</v>
      </c>
    </row>
    <row r="45" spans="1:51">
      <c r="A45" t="s">
        <v>87</v>
      </c>
      <c r="B45" s="200">
        <v>0</v>
      </c>
      <c r="C45" s="200">
        <v>3.87</v>
      </c>
      <c r="D45" s="200">
        <v>7.47</v>
      </c>
      <c r="E45" s="200">
        <v>0</v>
      </c>
      <c r="F45" s="200">
        <v>0</v>
      </c>
      <c r="G45" s="200">
        <v>18.100000000000001</v>
      </c>
      <c r="H45" s="200">
        <v>0</v>
      </c>
      <c r="I45" s="200">
        <v>0</v>
      </c>
      <c r="J45" s="200">
        <v>11.69</v>
      </c>
      <c r="K45" s="200">
        <v>6.11</v>
      </c>
      <c r="L45" s="200">
        <v>1.63</v>
      </c>
      <c r="M45" s="200">
        <v>0</v>
      </c>
      <c r="N45" s="200">
        <v>1.1299999999999999</v>
      </c>
      <c r="O45" s="200">
        <v>0.94</v>
      </c>
      <c r="P45" s="200">
        <v>2.33</v>
      </c>
      <c r="Q45" s="200">
        <v>0.1</v>
      </c>
      <c r="R45" s="200">
        <v>0.4</v>
      </c>
      <c r="S45" s="200">
        <v>0.25</v>
      </c>
      <c r="T45" s="200">
        <v>0</v>
      </c>
      <c r="U45" s="200">
        <v>12.38</v>
      </c>
      <c r="V45" s="200">
        <v>0.2</v>
      </c>
      <c r="W45" s="200">
        <v>0.44</v>
      </c>
      <c r="X45" s="200">
        <v>1.4</v>
      </c>
      <c r="Y45" s="200">
        <v>0</v>
      </c>
      <c r="Z45" s="200">
        <v>2.46</v>
      </c>
      <c r="AA45" s="200">
        <v>0.86</v>
      </c>
      <c r="AB45" s="200">
        <v>0</v>
      </c>
      <c r="AC45" s="200">
        <v>0.75</v>
      </c>
      <c r="AD45" s="200">
        <v>11.37</v>
      </c>
      <c r="AE45" s="200">
        <v>0</v>
      </c>
      <c r="AF45" s="200">
        <v>0</v>
      </c>
      <c r="AG45" s="200">
        <v>43.39</v>
      </c>
      <c r="AH45" s="200">
        <v>0</v>
      </c>
      <c r="AI45" s="200">
        <v>10.45</v>
      </c>
      <c r="AJ45" s="200">
        <v>0</v>
      </c>
      <c r="AK45" s="200">
        <v>2.6</v>
      </c>
      <c r="AL45" s="200">
        <v>0</v>
      </c>
      <c r="AM45" s="200">
        <v>0</v>
      </c>
      <c r="AN45" s="200">
        <v>0</v>
      </c>
      <c r="AO45" s="200">
        <v>200.25</v>
      </c>
      <c r="AP45" s="200">
        <v>0</v>
      </c>
      <c r="AQ45" s="200">
        <v>0</v>
      </c>
      <c r="AR45" s="200">
        <v>0</v>
      </c>
      <c r="AS45" s="200">
        <v>0</v>
      </c>
      <c r="AT45" s="200">
        <v>0</v>
      </c>
      <c r="AU45" s="200">
        <v>0</v>
      </c>
      <c r="AV45" s="200">
        <v>0</v>
      </c>
      <c r="AW45" s="200">
        <v>0</v>
      </c>
      <c r="AX45" s="200">
        <v>0</v>
      </c>
      <c r="AY45" s="200">
        <v>0</v>
      </c>
    </row>
    <row r="46" spans="1:51">
      <c r="A46" t="s">
        <v>88</v>
      </c>
      <c r="B46" s="200">
        <v>0</v>
      </c>
      <c r="C46" s="200">
        <v>3.87</v>
      </c>
      <c r="D46" s="200">
        <v>7.47</v>
      </c>
      <c r="E46" s="200">
        <v>0</v>
      </c>
      <c r="F46" s="200">
        <v>0</v>
      </c>
      <c r="G46" s="200">
        <v>18.100000000000001</v>
      </c>
      <c r="H46" s="200">
        <v>0</v>
      </c>
      <c r="I46" s="200">
        <v>0</v>
      </c>
      <c r="J46" s="200">
        <v>11.69</v>
      </c>
      <c r="K46" s="200">
        <v>6.11</v>
      </c>
      <c r="L46" s="200">
        <v>1.63</v>
      </c>
      <c r="M46" s="200">
        <v>0</v>
      </c>
      <c r="N46" s="200">
        <v>1.1299999999999999</v>
      </c>
      <c r="O46" s="200">
        <v>0.94</v>
      </c>
      <c r="P46" s="200">
        <v>2.33</v>
      </c>
      <c r="Q46" s="200">
        <v>0.1</v>
      </c>
      <c r="R46" s="200">
        <v>0.4</v>
      </c>
      <c r="S46" s="200">
        <v>0.25</v>
      </c>
      <c r="T46" s="200">
        <v>0</v>
      </c>
      <c r="U46" s="200">
        <v>12.38</v>
      </c>
      <c r="V46" s="200">
        <v>0.2</v>
      </c>
      <c r="W46" s="200">
        <v>0.44</v>
      </c>
      <c r="X46" s="200">
        <v>1.4</v>
      </c>
      <c r="Y46" s="200">
        <v>0</v>
      </c>
      <c r="Z46" s="200">
        <v>2.46</v>
      </c>
      <c r="AA46" s="200">
        <v>0.86</v>
      </c>
      <c r="AB46" s="200">
        <v>0</v>
      </c>
      <c r="AC46" s="200">
        <v>0.75</v>
      </c>
      <c r="AD46" s="200">
        <v>11.37</v>
      </c>
      <c r="AE46" s="200">
        <v>0</v>
      </c>
      <c r="AF46" s="200">
        <v>0</v>
      </c>
      <c r="AG46" s="200">
        <v>43.39</v>
      </c>
      <c r="AH46" s="200">
        <v>0</v>
      </c>
      <c r="AI46" s="200">
        <v>10.45</v>
      </c>
      <c r="AJ46" s="200">
        <v>0</v>
      </c>
      <c r="AK46" s="200">
        <v>2.6</v>
      </c>
      <c r="AL46" s="200">
        <v>0</v>
      </c>
      <c r="AM46" s="200">
        <v>0</v>
      </c>
      <c r="AN46" s="200">
        <v>0</v>
      </c>
      <c r="AO46" s="200">
        <v>200.25</v>
      </c>
      <c r="AP46" s="200">
        <v>0</v>
      </c>
      <c r="AQ46" s="200">
        <v>0</v>
      </c>
      <c r="AR46" s="200">
        <v>0</v>
      </c>
      <c r="AS46" s="200">
        <v>0</v>
      </c>
      <c r="AT46" s="200">
        <v>0</v>
      </c>
      <c r="AU46" s="200">
        <v>0</v>
      </c>
      <c r="AV46" s="200">
        <v>0</v>
      </c>
      <c r="AW46" s="200">
        <v>0</v>
      </c>
      <c r="AX46" s="200">
        <v>0</v>
      </c>
      <c r="AY46" s="200">
        <v>0</v>
      </c>
    </row>
    <row r="47" spans="1:51">
      <c r="A47" t="s">
        <v>89</v>
      </c>
      <c r="B47" s="200">
        <v>0</v>
      </c>
      <c r="C47" s="200">
        <v>3.87</v>
      </c>
      <c r="D47" s="200">
        <v>7.47</v>
      </c>
      <c r="E47" s="200">
        <v>0</v>
      </c>
      <c r="F47" s="200">
        <v>0</v>
      </c>
      <c r="G47" s="200">
        <v>18.100000000000001</v>
      </c>
      <c r="H47" s="200">
        <v>0</v>
      </c>
      <c r="I47" s="200">
        <v>0</v>
      </c>
      <c r="J47" s="200">
        <v>11.69</v>
      </c>
      <c r="K47" s="200">
        <v>6.11</v>
      </c>
      <c r="L47" s="200">
        <v>1.63</v>
      </c>
      <c r="M47" s="200">
        <v>0</v>
      </c>
      <c r="N47" s="200">
        <v>1.1299999999999999</v>
      </c>
      <c r="O47" s="200">
        <v>0.94</v>
      </c>
      <c r="P47" s="200">
        <v>2.33</v>
      </c>
      <c r="Q47" s="200">
        <v>0.1</v>
      </c>
      <c r="R47" s="200">
        <v>0.4</v>
      </c>
      <c r="S47" s="200">
        <v>0.25</v>
      </c>
      <c r="T47" s="200">
        <v>0</v>
      </c>
      <c r="U47" s="200">
        <v>12.38</v>
      </c>
      <c r="V47" s="200">
        <v>0.2</v>
      </c>
      <c r="W47" s="200">
        <v>0.44</v>
      </c>
      <c r="X47" s="200">
        <v>1.4</v>
      </c>
      <c r="Y47" s="200">
        <v>0</v>
      </c>
      <c r="Z47" s="200">
        <v>2.46</v>
      </c>
      <c r="AA47" s="200">
        <v>0.86</v>
      </c>
      <c r="AB47" s="200">
        <v>0</v>
      </c>
      <c r="AC47" s="200">
        <v>0.75</v>
      </c>
      <c r="AD47" s="200">
        <v>11.37</v>
      </c>
      <c r="AE47" s="200">
        <v>0</v>
      </c>
      <c r="AF47" s="200">
        <v>0</v>
      </c>
      <c r="AG47" s="200">
        <v>43.39</v>
      </c>
      <c r="AH47" s="200">
        <v>0</v>
      </c>
      <c r="AI47" s="200">
        <v>10.45</v>
      </c>
      <c r="AJ47" s="200">
        <v>0</v>
      </c>
      <c r="AK47" s="200">
        <v>12.6</v>
      </c>
      <c r="AL47" s="200">
        <v>0</v>
      </c>
      <c r="AM47" s="200">
        <v>0</v>
      </c>
      <c r="AN47" s="200">
        <v>0</v>
      </c>
      <c r="AO47" s="200">
        <v>200.25</v>
      </c>
      <c r="AP47" s="200">
        <v>0</v>
      </c>
      <c r="AQ47" s="200">
        <v>0</v>
      </c>
      <c r="AR47" s="200">
        <v>0</v>
      </c>
      <c r="AS47" s="200">
        <v>0</v>
      </c>
      <c r="AT47" s="200">
        <v>0</v>
      </c>
      <c r="AU47" s="200">
        <v>0</v>
      </c>
      <c r="AV47" s="200">
        <v>0</v>
      </c>
      <c r="AW47" s="200">
        <v>0</v>
      </c>
      <c r="AX47" s="200">
        <v>0</v>
      </c>
      <c r="AY47" s="200">
        <v>0</v>
      </c>
    </row>
    <row r="48" spans="1:51">
      <c r="A48" t="s">
        <v>90</v>
      </c>
      <c r="B48" s="200">
        <v>0</v>
      </c>
      <c r="C48" s="200">
        <v>3.87</v>
      </c>
      <c r="D48" s="200">
        <v>7.47</v>
      </c>
      <c r="E48" s="200">
        <v>0</v>
      </c>
      <c r="F48" s="200">
        <v>0</v>
      </c>
      <c r="G48" s="200">
        <v>18.100000000000001</v>
      </c>
      <c r="H48" s="200">
        <v>0</v>
      </c>
      <c r="I48" s="200">
        <v>0</v>
      </c>
      <c r="J48" s="200">
        <v>11.69</v>
      </c>
      <c r="K48" s="200">
        <v>63.52</v>
      </c>
      <c r="L48" s="200">
        <v>20.39</v>
      </c>
      <c r="M48" s="200">
        <v>0</v>
      </c>
      <c r="N48" s="200">
        <v>1.1299999999999999</v>
      </c>
      <c r="O48" s="200">
        <v>0.94</v>
      </c>
      <c r="P48" s="200">
        <v>2.33</v>
      </c>
      <c r="Q48" s="200">
        <v>0.1</v>
      </c>
      <c r="R48" s="200">
        <v>0.4</v>
      </c>
      <c r="S48" s="200">
        <v>0.25</v>
      </c>
      <c r="T48" s="200">
        <v>0</v>
      </c>
      <c r="U48" s="200">
        <v>12.38</v>
      </c>
      <c r="V48" s="200">
        <v>0.2</v>
      </c>
      <c r="W48" s="200">
        <v>0.44</v>
      </c>
      <c r="X48" s="200">
        <v>1.4</v>
      </c>
      <c r="Y48" s="200">
        <v>0</v>
      </c>
      <c r="Z48" s="200">
        <v>2.46</v>
      </c>
      <c r="AA48" s="200">
        <v>0.86</v>
      </c>
      <c r="AB48" s="200">
        <v>0</v>
      </c>
      <c r="AC48" s="200">
        <v>0.75</v>
      </c>
      <c r="AD48" s="200">
        <v>11.37</v>
      </c>
      <c r="AE48" s="200">
        <v>0</v>
      </c>
      <c r="AF48" s="200">
        <v>0</v>
      </c>
      <c r="AG48" s="200">
        <v>43.39</v>
      </c>
      <c r="AH48" s="200">
        <v>0</v>
      </c>
      <c r="AI48" s="200">
        <v>10.45</v>
      </c>
      <c r="AJ48" s="200">
        <v>0</v>
      </c>
      <c r="AK48" s="200">
        <v>12.6</v>
      </c>
      <c r="AL48" s="200">
        <v>0</v>
      </c>
      <c r="AM48" s="200">
        <v>0</v>
      </c>
      <c r="AN48" s="200">
        <v>0</v>
      </c>
      <c r="AO48" s="200">
        <v>200.25</v>
      </c>
      <c r="AP48" s="200">
        <v>0</v>
      </c>
      <c r="AQ48" s="200">
        <v>0</v>
      </c>
      <c r="AR48" s="200">
        <v>0</v>
      </c>
      <c r="AS48" s="200">
        <v>0</v>
      </c>
      <c r="AT48" s="200">
        <v>0</v>
      </c>
      <c r="AU48" s="200">
        <v>0</v>
      </c>
      <c r="AV48" s="200">
        <v>0</v>
      </c>
      <c r="AW48" s="200">
        <v>0</v>
      </c>
      <c r="AX48" s="200">
        <v>0</v>
      </c>
      <c r="AY48" s="200">
        <v>0</v>
      </c>
    </row>
    <row r="49" spans="1:51">
      <c r="A49" t="s">
        <v>91</v>
      </c>
      <c r="B49" s="200">
        <v>0</v>
      </c>
      <c r="C49" s="200">
        <v>3.87</v>
      </c>
      <c r="D49" s="200">
        <v>7.47</v>
      </c>
      <c r="E49" s="200">
        <v>0</v>
      </c>
      <c r="F49" s="200">
        <v>0</v>
      </c>
      <c r="G49" s="200">
        <v>18.100000000000001</v>
      </c>
      <c r="H49" s="200">
        <v>0</v>
      </c>
      <c r="I49" s="200">
        <v>0</v>
      </c>
      <c r="J49" s="200">
        <v>11.69</v>
      </c>
      <c r="K49" s="200">
        <v>76.650000000000006</v>
      </c>
      <c r="L49" s="200">
        <v>20.39</v>
      </c>
      <c r="M49" s="200">
        <v>0</v>
      </c>
      <c r="N49" s="200">
        <v>1.1299999999999999</v>
      </c>
      <c r="O49" s="200">
        <v>0.94</v>
      </c>
      <c r="P49" s="200">
        <v>2.33</v>
      </c>
      <c r="Q49" s="200">
        <v>0.1</v>
      </c>
      <c r="R49" s="200">
        <v>0.4</v>
      </c>
      <c r="S49" s="200">
        <v>0.25</v>
      </c>
      <c r="T49" s="200">
        <v>0</v>
      </c>
      <c r="U49" s="200">
        <v>12.38</v>
      </c>
      <c r="V49" s="200">
        <v>0.2</v>
      </c>
      <c r="W49" s="200">
        <v>0.44</v>
      </c>
      <c r="X49" s="200">
        <v>1.4</v>
      </c>
      <c r="Y49" s="200">
        <v>0</v>
      </c>
      <c r="Z49" s="200">
        <v>2.46</v>
      </c>
      <c r="AA49" s="200">
        <v>0.86</v>
      </c>
      <c r="AB49" s="200">
        <v>0</v>
      </c>
      <c r="AC49" s="200">
        <v>0.75</v>
      </c>
      <c r="AD49" s="200">
        <v>11.37</v>
      </c>
      <c r="AE49" s="200">
        <v>0</v>
      </c>
      <c r="AF49" s="200">
        <v>0</v>
      </c>
      <c r="AG49" s="200">
        <v>43.39</v>
      </c>
      <c r="AH49" s="200">
        <v>0</v>
      </c>
      <c r="AI49" s="200">
        <v>10.45</v>
      </c>
      <c r="AJ49" s="200">
        <v>0</v>
      </c>
      <c r="AK49" s="200">
        <v>12.6</v>
      </c>
      <c r="AL49" s="200">
        <v>0</v>
      </c>
      <c r="AM49" s="200">
        <v>0</v>
      </c>
      <c r="AN49" s="200">
        <v>0</v>
      </c>
      <c r="AO49" s="200">
        <v>200.25</v>
      </c>
      <c r="AP49" s="200">
        <v>0</v>
      </c>
      <c r="AQ49" s="200">
        <v>0</v>
      </c>
      <c r="AR49" s="200">
        <v>0</v>
      </c>
      <c r="AS49" s="200">
        <v>0</v>
      </c>
      <c r="AT49" s="200">
        <v>0</v>
      </c>
      <c r="AU49" s="200">
        <v>0</v>
      </c>
      <c r="AV49" s="200">
        <v>0</v>
      </c>
      <c r="AW49" s="200">
        <v>0</v>
      </c>
      <c r="AX49" s="200">
        <v>0</v>
      </c>
      <c r="AY49" s="200">
        <v>0</v>
      </c>
    </row>
    <row r="50" spans="1:51">
      <c r="A50" t="s">
        <v>92</v>
      </c>
      <c r="B50" s="200">
        <v>0</v>
      </c>
      <c r="C50" s="200">
        <v>3.87</v>
      </c>
      <c r="D50" s="200">
        <v>7.47</v>
      </c>
      <c r="E50" s="200">
        <v>0</v>
      </c>
      <c r="F50" s="200">
        <v>0</v>
      </c>
      <c r="G50" s="200">
        <v>18.100000000000001</v>
      </c>
      <c r="H50" s="200">
        <v>0</v>
      </c>
      <c r="I50" s="200">
        <v>0</v>
      </c>
      <c r="J50" s="200">
        <v>11.69</v>
      </c>
      <c r="K50" s="200">
        <v>76.650000000000006</v>
      </c>
      <c r="L50" s="200">
        <v>20.39</v>
      </c>
      <c r="M50" s="200">
        <v>0</v>
      </c>
      <c r="N50" s="200">
        <v>1.1299999999999999</v>
      </c>
      <c r="O50" s="200">
        <v>0.94</v>
      </c>
      <c r="P50" s="200">
        <v>2.33</v>
      </c>
      <c r="Q50" s="200">
        <v>0.1</v>
      </c>
      <c r="R50" s="200">
        <v>1.59</v>
      </c>
      <c r="S50" s="200">
        <v>0.99</v>
      </c>
      <c r="T50" s="200">
        <v>0</v>
      </c>
      <c r="U50" s="200">
        <v>12.38</v>
      </c>
      <c r="V50" s="200">
        <v>0.2</v>
      </c>
      <c r="W50" s="200">
        <v>0.44</v>
      </c>
      <c r="X50" s="200">
        <v>1.4</v>
      </c>
      <c r="Y50" s="200">
        <v>0</v>
      </c>
      <c r="Z50" s="200">
        <v>2.46</v>
      </c>
      <c r="AA50" s="200">
        <v>11.36</v>
      </c>
      <c r="AB50" s="200">
        <v>0</v>
      </c>
      <c r="AC50" s="200">
        <v>0.75</v>
      </c>
      <c r="AD50" s="200">
        <v>11.37</v>
      </c>
      <c r="AE50" s="200">
        <v>0</v>
      </c>
      <c r="AF50" s="200">
        <v>0</v>
      </c>
      <c r="AG50" s="200">
        <v>43.39</v>
      </c>
      <c r="AH50" s="200">
        <v>0</v>
      </c>
      <c r="AI50" s="200">
        <v>10.45</v>
      </c>
      <c r="AJ50" s="200">
        <v>0</v>
      </c>
      <c r="AK50" s="200">
        <v>12.6</v>
      </c>
      <c r="AL50" s="200">
        <v>0</v>
      </c>
      <c r="AM50" s="200">
        <v>0</v>
      </c>
      <c r="AN50" s="200">
        <v>0</v>
      </c>
      <c r="AO50" s="200">
        <v>200.25</v>
      </c>
      <c r="AP50" s="200">
        <v>0</v>
      </c>
      <c r="AQ50" s="200">
        <v>0</v>
      </c>
      <c r="AR50" s="200">
        <v>0</v>
      </c>
      <c r="AS50" s="200">
        <v>0</v>
      </c>
      <c r="AT50" s="200">
        <v>0</v>
      </c>
      <c r="AU50" s="200">
        <v>0</v>
      </c>
      <c r="AV50" s="200">
        <v>0</v>
      </c>
      <c r="AW50" s="200">
        <v>0</v>
      </c>
      <c r="AX50" s="200">
        <v>0</v>
      </c>
      <c r="AY50" s="200">
        <v>0</v>
      </c>
    </row>
    <row r="51" spans="1:51">
      <c r="A51" t="s">
        <v>93</v>
      </c>
      <c r="B51" s="200">
        <v>0</v>
      </c>
      <c r="C51" s="200">
        <v>3.87</v>
      </c>
      <c r="D51" s="200">
        <v>7.47</v>
      </c>
      <c r="E51" s="200">
        <v>0</v>
      </c>
      <c r="F51" s="200">
        <v>0</v>
      </c>
      <c r="G51" s="200">
        <v>18.100000000000001</v>
      </c>
      <c r="H51" s="200">
        <v>0</v>
      </c>
      <c r="I51" s="200">
        <v>0</v>
      </c>
      <c r="J51" s="200">
        <v>11.69</v>
      </c>
      <c r="K51" s="200">
        <v>76.650000000000006</v>
      </c>
      <c r="L51" s="200">
        <v>20.39</v>
      </c>
      <c r="M51" s="200">
        <v>0</v>
      </c>
      <c r="N51" s="200">
        <v>1.1299999999999999</v>
      </c>
      <c r="O51" s="200">
        <v>0.94</v>
      </c>
      <c r="P51" s="200">
        <v>2.33</v>
      </c>
      <c r="Q51" s="200">
        <v>0.2</v>
      </c>
      <c r="R51" s="200">
        <v>1.59</v>
      </c>
      <c r="S51" s="200">
        <v>0.99</v>
      </c>
      <c r="T51" s="200">
        <v>0</v>
      </c>
      <c r="U51" s="200">
        <v>12.38</v>
      </c>
      <c r="V51" s="200">
        <v>0.2</v>
      </c>
      <c r="W51" s="200">
        <v>0.44</v>
      </c>
      <c r="X51" s="200">
        <v>1.4</v>
      </c>
      <c r="Y51" s="200">
        <v>0</v>
      </c>
      <c r="Z51" s="200">
        <v>2.64</v>
      </c>
      <c r="AA51" s="200">
        <v>11.36</v>
      </c>
      <c r="AB51" s="200">
        <v>0</v>
      </c>
      <c r="AC51" s="200">
        <v>1.1000000000000001</v>
      </c>
      <c r="AD51" s="200">
        <v>11.37</v>
      </c>
      <c r="AE51" s="200">
        <v>0</v>
      </c>
      <c r="AF51" s="200">
        <v>0</v>
      </c>
      <c r="AG51" s="200">
        <v>43.39</v>
      </c>
      <c r="AH51" s="200">
        <v>0</v>
      </c>
      <c r="AI51" s="200">
        <v>10.45</v>
      </c>
      <c r="AJ51" s="200">
        <v>0</v>
      </c>
      <c r="AK51" s="200">
        <v>12.6</v>
      </c>
      <c r="AL51" s="200">
        <v>0</v>
      </c>
      <c r="AM51" s="200">
        <v>0</v>
      </c>
      <c r="AN51" s="200">
        <v>0</v>
      </c>
      <c r="AO51" s="200">
        <v>213.75</v>
      </c>
      <c r="AP51" s="200">
        <v>0</v>
      </c>
      <c r="AQ51" s="200">
        <v>0</v>
      </c>
      <c r="AR51" s="200">
        <v>0</v>
      </c>
      <c r="AS51" s="200">
        <v>0</v>
      </c>
      <c r="AT51" s="200">
        <v>0</v>
      </c>
      <c r="AU51" s="200">
        <v>0</v>
      </c>
      <c r="AV51" s="200">
        <v>0</v>
      </c>
      <c r="AW51" s="200">
        <v>0</v>
      </c>
      <c r="AX51" s="200">
        <v>0</v>
      </c>
      <c r="AY51" s="200">
        <v>0</v>
      </c>
    </row>
    <row r="52" spans="1:51">
      <c r="A52" t="s">
        <v>94</v>
      </c>
      <c r="B52" s="200">
        <v>0</v>
      </c>
      <c r="C52" s="200">
        <v>3.87</v>
      </c>
      <c r="D52" s="200">
        <v>7.47</v>
      </c>
      <c r="E52" s="200">
        <v>0</v>
      </c>
      <c r="F52" s="200">
        <v>0</v>
      </c>
      <c r="G52" s="200">
        <v>18.100000000000001</v>
      </c>
      <c r="H52" s="200">
        <v>0</v>
      </c>
      <c r="I52" s="200">
        <v>0</v>
      </c>
      <c r="J52" s="200">
        <v>11.69</v>
      </c>
      <c r="K52" s="200">
        <v>76.650000000000006</v>
      </c>
      <c r="L52" s="200">
        <v>20.39</v>
      </c>
      <c r="M52" s="200">
        <v>0</v>
      </c>
      <c r="N52" s="200">
        <v>1.1299999999999999</v>
      </c>
      <c r="O52" s="200">
        <v>0.94</v>
      </c>
      <c r="P52" s="200">
        <v>2.33</v>
      </c>
      <c r="Q52" s="200">
        <v>0.2</v>
      </c>
      <c r="R52" s="200">
        <v>1.59</v>
      </c>
      <c r="S52" s="200">
        <v>0.99</v>
      </c>
      <c r="T52" s="200">
        <v>0</v>
      </c>
      <c r="U52" s="200">
        <v>12.38</v>
      </c>
      <c r="V52" s="200">
        <v>0.2</v>
      </c>
      <c r="W52" s="200">
        <v>0.44</v>
      </c>
      <c r="X52" s="200">
        <v>1.4</v>
      </c>
      <c r="Y52" s="200">
        <v>0</v>
      </c>
      <c r="Z52" s="200">
        <v>2.64</v>
      </c>
      <c r="AA52" s="200">
        <v>11.36</v>
      </c>
      <c r="AB52" s="200">
        <v>0</v>
      </c>
      <c r="AC52" s="200">
        <v>1.1000000000000001</v>
      </c>
      <c r="AD52" s="200">
        <v>11.37</v>
      </c>
      <c r="AE52" s="200">
        <v>0</v>
      </c>
      <c r="AF52" s="200">
        <v>0</v>
      </c>
      <c r="AG52" s="200">
        <v>43.39</v>
      </c>
      <c r="AH52" s="200">
        <v>0</v>
      </c>
      <c r="AI52" s="200">
        <v>10.45</v>
      </c>
      <c r="AJ52" s="200">
        <v>0</v>
      </c>
      <c r="AK52" s="200">
        <v>12.6</v>
      </c>
      <c r="AL52" s="200">
        <v>0</v>
      </c>
      <c r="AM52" s="200">
        <v>0</v>
      </c>
      <c r="AN52" s="200">
        <v>0</v>
      </c>
      <c r="AO52" s="200">
        <v>213.75</v>
      </c>
      <c r="AP52" s="200">
        <v>0</v>
      </c>
      <c r="AQ52" s="200">
        <v>0</v>
      </c>
      <c r="AR52" s="200">
        <v>0</v>
      </c>
      <c r="AS52" s="200">
        <v>0</v>
      </c>
      <c r="AT52" s="200">
        <v>0</v>
      </c>
      <c r="AU52" s="200">
        <v>0</v>
      </c>
      <c r="AV52" s="200">
        <v>0</v>
      </c>
      <c r="AW52" s="200">
        <v>0</v>
      </c>
      <c r="AX52" s="200">
        <v>0</v>
      </c>
      <c r="AY52" s="200">
        <v>0</v>
      </c>
    </row>
    <row r="53" spans="1:51">
      <c r="A53" t="s">
        <v>95</v>
      </c>
      <c r="B53" s="200">
        <v>0</v>
      </c>
      <c r="C53" s="200">
        <v>3.87</v>
      </c>
      <c r="D53" s="200">
        <v>7.47</v>
      </c>
      <c r="E53" s="200">
        <v>0</v>
      </c>
      <c r="F53" s="200">
        <v>0</v>
      </c>
      <c r="G53" s="200">
        <v>18.100000000000001</v>
      </c>
      <c r="H53" s="200">
        <v>0</v>
      </c>
      <c r="I53" s="200">
        <v>0</v>
      </c>
      <c r="J53" s="200">
        <v>11.69</v>
      </c>
      <c r="K53" s="200">
        <v>76.650000000000006</v>
      </c>
      <c r="L53" s="200">
        <v>20.39</v>
      </c>
      <c r="M53" s="200">
        <v>0</v>
      </c>
      <c r="N53" s="200">
        <v>1.1299999999999999</v>
      </c>
      <c r="O53" s="200">
        <v>0.94</v>
      </c>
      <c r="P53" s="200">
        <v>2.33</v>
      </c>
      <c r="Q53" s="200">
        <v>0.84</v>
      </c>
      <c r="R53" s="200">
        <v>4.99</v>
      </c>
      <c r="S53" s="200">
        <v>2.84</v>
      </c>
      <c r="T53" s="200">
        <v>0</v>
      </c>
      <c r="U53" s="200">
        <v>12.38</v>
      </c>
      <c r="V53" s="200">
        <v>0.2</v>
      </c>
      <c r="W53" s="200">
        <v>0.44</v>
      </c>
      <c r="X53" s="200">
        <v>1.4</v>
      </c>
      <c r="Y53" s="200">
        <v>0</v>
      </c>
      <c r="Z53" s="200">
        <v>2.64</v>
      </c>
      <c r="AA53" s="200">
        <v>11.36</v>
      </c>
      <c r="AB53" s="200">
        <v>0</v>
      </c>
      <c r="AC53" s="200">
        <v>1.1000000000000001</v>
      </c>
      <c r="AD53" s="200">
        <v>11.37</v>
      </c>
      <c r="AE53" s="200">
        <v>0</v>
      </c>
      <c r="AF53" s="200">
        <v>0</v>
      </c>
      <c r="AG53" s="200">
        <v>43.39</v>
      </c>
      <c r="AH53" s="200">
        <v>0</v>
      </c>
      <c r="AI53" s="200">
        <v>10.45</v>
      </c>
      <c r="AJ53" s="200">
        <v>0</v>
      </c>
      <c r="AK53" s="200">
        <v>12.6</v>
      </c>
      <c r="AL53" s="200">
        <v>0</v>
      </c>
      <c r="AM53" s="200">
        <v>0</v>
      </c>
      <c r="AN53" s="200">
        <v>0</v>
      </c>
      <c r="AO53" s="200">
        <v>213.75</v>
      </c>
      <c r="AP53" s="200">
        <v>0</v>
      </c>
      <c r="AQ53" s="200">
        <v>0</v>
      </c>
      <c r="AR53" s="200">
        <v>0</v>
      </c>
      <c r="AS53" s="200">
        <v>0</v>
      </c>
      <c r="AT53" s="200">
        <v>0</v>
      </c>
      <c r="AU53" s="200">
        <v>0</v>
      </c>
      <c r="AV53" s="200">
        <v>0</v>
      </c>
      <c r="AW53" s="200">
        <v>0</v>
      </c>
      <c r="AX53" s="200">
        <v>0</v>
      </c>
      <c r="AY53" s="200">
        <v>0</v>
      </c>
    </row>
    <row r="54" spans="1:51">
      <c r="A54" t="s">
        <v>96</v>
      </c>
      <c r="B54" s="200">
        <v>0</v>
      </c>
      <c r="C54" s="200">
        <v>3.87</v>
      </c>
      <c r="D54" s="200">
        <v>7.47</v>
      </c>
      <c r="E54" s="200">
        <v>0</v>
      </c>
      <c r="F54" s="200">
        <v>0</v>
      </c>
      <c r="G54" s="200">
        <v>18.100000000000001</v>
      </c>
      <c r="H54" s="200">
        <v>0</v>
      </c>
      <c r="I54" s="200">
        <v>0</v>
      </c>
      <c r="J54" s="200">
        <v>11.69</v>
      </c>
      <c r="K54" s="200">
        <v>76.650000000000006</v>
      </c>
      <c r="L54" s="200">
        <v>20.39</v>
      </c>
      <c r="M54" s="200">
        <v>0</v>
      </c>
      <c r="N54" s="200">
        <v>1.1299999999999999</v>
      </c>
      <c r="O54" s="200">
        <v>0.94</v>
      </c>
      <c r="P54" s="200">
        <v>2.33</v>
      </c>
      <c r="Q54" s="200">
        <v>0.84</v>
      </c>
      <c r="R54" s="200">
        <v>4.99</v>
      </c>
      <c r="S54" s="200">
        <v>2.85</v>
      </c>
      <c r="T54" s="200">
        <v>0</v>
      </c>
      <c r="U54" s="200">
        <v>12.38</v>
      </c>
      <c r="V54" s="200">
        <v>0.2</v>
      </c>
      <c r="W54" s="200">
        <v>0.44</v>
      </c>
      <c r="X54" s="200">
        <v>1.4</v>
      </c>
      <c r="Y54" s="200">
        <v>0</v>
      </c>
      <c r="Z54" s="200">
        <v>2.64</v>
      </c>
      <c r="AA54" s="200">
        <v>11.36</v>
      </c>
      <c r="AB54" s="200">
        <v>0</v>
      </c>
      <c r="AC54" s="200">
        <v>1.1000000000000001</v>
      </c>
      <c r="AD54" s="200">
        <v>11.37</v>
      </c>
      <c r="AE54" s="200">
        <v>0</v>
      </c>
      <c r="AF54" s="200">
        <v>0</v>
      </c>
      <c r="AG54" s="200">
        <v>43.39</v>
      </c>
      <c r="AH54" s="200">
        <v>0</v>
      </c>
      <c r="AI54" s="200">
        <v>10.45</v>
      </c>
      <c r="AJ54" s="200">
        <v>0</v>
      </c>
      <c r="AK54" s="200">
        <v>12.6</v>
      </c>
      <c r="AL54" s="200">
        <v>0</v>
      </c>
      <c r="AM54" s="200">
        <v>0</v>
      </c>
      <c r="AN54" s="200">
        <v>0</v>
      </c>
      <c r="AO54" s="200">
        <v>213.75</v>
      </c>
      <c r="AP54" s="200">
        <v>0</v>
      </c>
      <c r="AQ54" s="200">
        <v>0</v>
      </c>
      <c r="AR54" s="200">
        <v>0</v>
      </c>
      <c r="AS54" s="200">
        <v>0</v>
      </c>
      <c r="AT54" s="200">
        <v>0</v>
      </c>
      <c r="AU54" s="200">
        <v>0</v>
      </c>
      <c r="AV54" s="200">
        <v>0</v>
      </c>
      <c r="AW54" s="200">
        <v>0</v>
      </c>
      <c r="AX54" s="200">
        <v>0</v>
      </c>
      <c r="AY54" s="200">
        <v>0</v>
      </c>
    </row>
    <row r="55" spans="1:51">
      <c r="A55" t="s">
        <v>97</v>
      </c>
      <c r="B55" s="200">
        <v>0</v>
      </c>
      <c r="C55" s="200">
        <v>3.87</v>
      </c>
      <c r="D55" s="200">
        <v>7.47</v>
      </c>
      <c r="E55" s="200">
        <v>0</v>
      </c>
      <c r="F55" s="200">
        <v>0</v>
      </c>
      <c r="G55" s="200">
        <v>18.100000000000001</v>
      </c>
      <c r="H55" s="200">
        <v>0</v>
      </c>
      <c r="I55" s="200">
        <v>0</v>
      </c>
      <c r="J55" s="200">
        <v>11.69</v>
      </c>
      <c r="K55" s="200">
        <v>76.650000000000006</v>
      </c>
      <c r="L55" s="200">
        <v>20.39</v>
      </c>
      <c r="M55" s="200">
        <v>0</v>
      </c>
      <c r="N55" s="200">
        <v>1.1299999999999999</v>
      </c>
      <c r="O55" s="200">
        <v>0.94</v>
      </c>
      <c r="P55" s="200">
        <v>2.33</v>
      </c>
      <c r="Q55" s="200">
        <v>0.79</v>
      </c>
      <c r="R55" s="200">
        <v>4.99</v>
      </c>
      <c r="S55" s="200">
        <v>2.7</v>
      </c>
      <c r="T55" s="200">
        <v>0</v>
      </c>
      <c r="U55" s="200">
        <v>12.38</v>
      </c>
      <c r="V55" s="200">
        <v>0.2</v>
      </c>
      <c r="W55" s="200">
        <v>0.44</v>
      </c>
      <c r="X55" s="200">
        <v>1.4</v>
      </c>
      <c r="Y55" s="200">
        <v>0</v>
      </c>
      <c r="Z55" s="200">
        <v>36.99</v>
      </c>
      <c r="AA55" s="200">
        <v>11.36</v>
      </c>
      <c r="AB55" s="200">
        <v>0</v>
      </c>
      <c r="AC55" s="200">
        <v>1.1000000000000001</v>
      </c>
      <c r="AD55" s="200">
        <v>11.37</v>
      </c>
      <c r="AE55" s="200">
        <v>0</v>
      </c>
      <c r="AF55" s="200">
        <v>0</v>
      </c>
      <c r="AG55" s="200">
        <v>43.39</v>
      </c>
      <c r="AH55" s="200">
        <v>0</v>
      </c>
      <c r="AI55" s="200">
        <v>10.45</v>
      </c>
      <c r="AJ55" s="200">
        <v>0</v>
      </c>
      <c r="AK55" s="200">
        <v>12.6</v>
      </c>
      <c r="AL55" s="200">
        <v>0</v>
      </c>
      <c r="AM55" s="200">
        <v>0</v>
      </c>
      <c r="AN55" s="200">
        <v>0</v>
      </c>
      <c r="AO55" s="200">
        <v>213.75</v>
      </c>
      <c r="AP55" s="200">
        <v>0</v>
      </c>
      <c r="AQ55" s="200">
        <v>0</v>
      </c>
      <c r="AR55" s="200">
        <v>0</v>
      </c>
      <c r="AS55" s="200">
        <v>0</v>
      </c>
      <c r="AT55" s="200">
        <v>0</v>
      </c>
      <c r="AU55" s="200">
        <v>0</v>
      </c>
      <c r="AV55" s="200">
        <v>0</v>
      </c>
      <c r="AW55" s="200">
        <v>0</v>
      </c>
      <c r="AX55" s="200">
        <v>0</v>
      </c>
      <c r="AY55" s="200">
        <v>0</v>
      </c>
    </row>
    <row r="56" spans="1:51">
      <c r="A56" t="s">
        <v>98</v>
      </c>
      <c r="B56" s="200">
        <v>0</v>
      </c>
      <c r="C56" s="200">
        <v>3.87</v>
      </c>
      <c r="D56" s="200">
        <v>7.47</v>
      </c>
      <c r="E56" s="200">
        <v>0</v>
      </c>
      <c r="F56" s="200">
        <v>0</v>
      </c>
      <c r="G56" s="200">
        <v>18.100000000000001</v>
      </c>
      <c r="H56" s="200">
        <v>0</v>
      </c>
      <c r="I56" s="200">
        <v>0</v>
      </c>
      <c r="J56" s="200">
        <v>11.69</v>
      </c>
      <c r="K56" s="200">
        <v>76.650000000000006</v>
      </c>
      <c r="L56" s="200">
        <v>20.39</v>
      </c>
      <c r="M56" s="200">
        <v>0</v>
      </c>
      <c r="N56" s="200">
        <v>1.1299999999999999</v>
      </c>
      <c r="O56" s="200">
        <v>0.94</v>
      </c>
      <c r="P56" s="200">
        <v>2.33</v>
      </c>
      <c r="Q56" s="200">
        <v>0.84</v>
      </c>
      <c r="R56" s="200">
        <v>4.99</v>
      </c>
      <c r="S56" s="200">
        <v>2.71</v>
      </c>
      <c r="T56" s="200">
        <v>0</v>
      </c>
      <c r="U56" s="200">
        <v>12.38</v>
      </c>
      <c r="V56" s="200">
        <v>0.2</v>
      </c>
      <c r="W56" s="200">
        <v>0.44</v>
      </c>
      <c r="X56" s="200">
        <v>1.4</v>
      </c>
      <c r="Y56" s="200">
        <v>0</v>
      </c>
      <c r="Z56" s="200">
        <v>36.99</v>
      </c>
      <c r="AA56" s="200">
        <v>11.36</v>
      </c>
      <c r="AB56" s="200">
        <v>0</v>
      </c>
      <c r="AC56" s="200">
        <v>1.1000000000000001</v>
      </c>
      <c r="AD56" s="200">
        <v>11.37</v>
      </c>
      <c r="AE56" s="200">
        <v>0</v>
      </c>
      <c r="AF56" s="200">
        <v>0</v>
      </c>
      <c r="AG56" s="200">
        <v>43.39</v>
      </c>
      <c r="AH56" s="200">
        <v>0</v>
      </c>
      <c r="AI56" s="200">
        <v>10.45</v>
      </c>
      <c r="AJ56" s="200">
        <v>0</v>
      </c>
      <c r="AK56" s="200">
        <v>12.6</v>
      </c>
      <c r="AL56" s="200">
        <v>0</v>
      </c>
      <c r="AM56" s="200">
        <v>0</v>
      </c>
      <c r="AN56" s="200">
        <v>0</v>
      </c>
      <c r="AO56" s="200">
        <v>212.31</v>
      </c>
      <c r="AP56" s="200">
        <v>0</v>
      </c>
      <c r="AQ56" s="200">
        <v>0</v>
      </c>
      <c r="AR56" s="200">
        <v>0</v>
      </c>
      <c r="AS56" s="200">
        <v>0</v>
      </c>
      <c r="AT56" s="200">
        <v>0</v>
      </c>
      <c r="AU56" s="200">
        <v>0</v>
      </c>
      <c r="AV56" s="200">
        <v>0</v>
      </c>
      <c r="AW56" s="200">
        <v>0</v>
      </c>
      <c r="AX56" s="200">
        <v>0</v>
      </c>
      <c r="AY56" s="200">
        <v>0</v>
      </c>
    </row>
    <row r="57" spans="1:51">
      <c r="A57" t="s">
        <v>99</v>
      </c>
      <c r="B57" s="200">
        <v>0</v>
      </c>
      <c r="C57" s="200">
        <v>3.87</v>
      </c>
      <c r="D57" s="200">
        <v>7.47</v>
      </c>
      <c r="E57" s="200">
        <v>0</v>
      </c>
      <c r="F57" s="200">
        <v>0</v>
      </c>
      <c r="G57" s="200">
        <v>18.100000000000001</v>
      </c>
      <c r="H57" s="200">
        <v>0</v>
      </c>
      <c r="I57" s="200">
        <v>0</v>
      </c>
      <c r="J57" s="200">
        <v>11.69</v>
      </c>
      <c r="K57" s="200">
        <v>76.650000000000006</v>
      </c>
      <c r="L57" s="200">
        <v>20.39</v>
      </c>
      <c r="M57" s="200">
        <v>0</v>
      </c>
      <c r="N57" s="200">
        <v>1.1299999999999999</v>
      </c>
      <c r="O57" s="200">
        <v>0.94</v>
      </c>
      <c r="P57" s="200">
        <v>2.33</v>
      </c>
      <c r="Q57" s="200">
        <v>0.84</v>
      </c>
      <c r="R57" s="200">
        <v>5.52</v>
      </c>
      <c r="S57" s="200">
        <v>2.85</v>
      </c>
      <c r="T57" s="200">
        <v>0</v>
      </c>
      <c r="U57" s="200">
        <v>12.38</v>
      </c>
      <c r="V57" s="200">
        <v>0.2</v>
      </c>
      <c r="W57" s="200">
        <v>0.44</v>
      </c>
      <c r="X57" s="200">
        <v>1.4</v>
      </c>
      <c r="Y57" s="200">
        <v>0</v>
      </c>
      <c r="Z57" s="200">
        <v>36.99</v>
      </c>
      <c r="AA57" s="200">
        <v>11.36</v>
      </c>
      <c r="AB57" s="200">
        <v>0</v>
      </c>
      <c r="AC57" s="200">
        <v>1.1000000000000001</v>
      </c>
      <c r="AD57" s="200">
        <v>11.37</v>
      </c>
      <c r="AE57" s="200">
        <v>0</v>
      </c>
      <c r="AF57" s="200">
        <v>0</v>
      </c>
      <c r="AG57" s="200">
        <v>43.39</v>
      </c>
      <c r="AH57" s="200">
        <v>0</v>
      </c>
      <c r="AI57" s="200">
        <v>10.45</v>
      </c>
      <c r="AJ57" s="200">
        <v>0</v>
      </c>
      <c r="AK57" s="200">
        <v>11.09</v>
      </c>
      <c r="AL57" s="200">
        <v>0</v>
      </c>
      <c r="AM57" s="200">
        <v>0</v>
      </c>
      <c r="AN57" s="200">
        <v>0</v>
      </c>
      <c r="AO57" s="200">
        <v>212.19</v>
      </c>
      <c r="AP57" s="200">
        <v>0</v>
      </c>
      <c r="AQ57" s="200">
        <v>0</v>
      </c>
      <c r="AR57" s="200">
        <v>0</v>
      </c>
      <c r="AS57" s="200">
        <v>0</v>
      </c>
      <c r="AT57" s="200">
        <v>0</v>
      </c>
      <c r="AU57" s="200">
        <v>0</v>
      </c>
      <c r="AV57" s="200">
        <v>0</v>
      </c>
      <c r="AW57" s="200">
        <v>0</v>
      </c>
      <c r="AX57" s="200">
        <v>0</v>
      </c>
      <c r="AY57" s="200">
        <v>0</v>
      </c>
    </row>
    <row r="58" spans="1:51">
      <c r="A58" t="s">
        <v>100</v>
      </c>
      <c r="B58" s="200">
        <v>0</v>
      </c>
      <c r="C58" s="200">
        <v>3.87</v>
      </c>
      <c r="D58" s="200">
        <v>7.47</v>
      </c>
      <c r="E58" s="200">
        <v>0</v>
      </c>
      <c r="F58" s="200">
        <v>0</v>
      </c>
      <c r="G58" s="200">
        <v>18.100000000000001</v>
      </c>
      <c r="H58" s="200">
        <v>0</v>
      </c>
      <c r="I58" s="200">
        <v>0</v>
      </c>
      <c r="J58" s="200">
        <v>11.69</v>
      </c>
      <c r="K58" s="200">
        <v>76.650000000000006</v>
      </c>
      <c r="L58" s="200">
        <v>20.39</v>
      </c>
      <c r="M58" s="200">
        <v>0</v>
      </c>
      <c r="N58" s="200">
        <v>1.1299999999999999</v>
      </c>
      <c r="O58" s="200">
        <v>0.94</v>
      </c>
      <c r="P58" s="200">
        <v>2.33</v>
      </c>
      <c r="Q58" s="200">
        <v>1.1100000000000001</v>
      </c>
      <c r="R58" s="200">
        <v>5.01</v>
      </c>
      <c r="S58" s="200">
        <v>2.85</v>
      </c>
      <c r="T58" s="200">
        <v>0</v>
      </c>
      <c r="U58" s="200">
        <v>12.38</v>
      </c>
      <c r="V58" s="200">
        <v>0.2</v>
      </c>
      <c r="W58" s="200">
        <v>0.44</v>
      </c>
      <c r="X58" s="200">
        <v>1.4</v>
      </c>
      <c r="Y58" s="200">
        <v>0</v>
      </c>
      <c r="Z58" s="200">
        <v>36.99</v>
      </c>
      <c r="AA58" s="200">
        <v>11.36</v>
      </c>
      <c r="AB58" s="200">
        <v>0</v>
      </c>
      <c r="AC58" s="200">
        <v>1.1000000000000001</v>
      </c>
      <c r="AD58" s="200">
        <v>11.37</v>
      </c>
      <c r="AE58" s="200">
        <v>0</v>
      </c>
      <c r="AF58" s="200">
        <v>0</v>
      </c>
      <c r="AG58" s="200">
        <v>43.39</v>
      </c>
      <c r="AH58" s="200">
        <v>0</v>
      </c>
      <c r="AI58" s="200">
        <v>10.45</v>
      </c>
      <c r="AJ58" s="200">
        <v>0</v>
      </c>
      <c r="AK58" s="200">
        <v>11.09</v>
      </c>
      <c r="AL58" s="200">
        <v>0</v>
      </c>
      <c r="AM58" s="200">
        <v>0</v>
      </c>
      <c r="AN58" s="200">
        <v>0</v>
      </c>
      <c r="AO58" s="200">
        <v>212.19</v>
      </c>
      <c r="AP58" s="200">
        <v>0</v>
      </c>
      <c r="AQ58" s="200">
        <v>0</v>
      </c>
      <c r="AR58" s="200">
        <v>0</v>
      </c>
      <c r="AS58" s="200">
        <v>0</v>
      </c>
      <c r="AT58" s="200">
        <v>0</v>
      </c>
      <c r="AU58" s="200">
        <v>0</v>
      </c>
      <c r="AV58" s="200">
        <v>0</v>
      </c>
      <c r="AW58" s="200">
        <v>0</v>
      </c>
      <c r="AX58" s="200">
        <v>0</v>
      </c>
      <c r="AY58" s="200">
        <v>0</v>
      </c>
    </row>
    <row r="59" spans="1:51">
      <c r="A59" t="s">
        <v>101</v>
      </c>
      <c r="B59" s="200">
        <v>0</v>
      </c>
      <c r="C59" s="200">
        <v>3.87</v>
      </c>
      <c r="D59" s="200">
        <v>7.47</v>
      </c>
      <c r="E59" s="200">
        <v>0</v>
      </c>
      <c r="F59" s="200">
        <v>0</v>
      </c>
      <c r="G59" s="200">
        <v>18.100000000000001</v>
      </c>
      <c r="H59" s="200">
        <v>0</v>
      </c>
      <c r="I59" s="200">
        <v>0</v>
      </c>
      <c r="J59" s="200">
        <v>11.69</v>
      </c>
      <c r="K59" s="200">
        <v>76.650000000000006</v>
      </c>
      <c r="L59" s="200">
        <v>20.39</v>
      </c>
      <c r="M59" s="200">
        <v>0</v>
      </c>
      <c r="N59" s="200">
        <v>1.1299999999999999</v>
      </c>
      <c r="O59" s="200">
        <v>0.94</v>
      </c>
      <c r="P59" s="200">
        <v>2.33</v>
      </c>
      <c r="Q59" s="200">
        <v>0.85</v>
      </c>
      <c r="R59" s="200">
        <v>4.99</v>
      </c>
      <c r="S59" s="200">
        <v>2.85</v>
      </c>
      <c r="T59" s="200">
        <v>0</v>
      </c>
      <c r="U59" s="200">
        <v>12.38</v>
      </c>
      <c r="V59" s="200">
        <v>0.2</v>
      </c>
      <c r="W59" s="200">
        <v>0.44</v>
      </c>
      <c r="X59" s="200">
        <v>1.4</v>
      </c>
      <c r="Y59" s="200">
        <v>0</v>
      </c>
      <c r="Z59" s="200">
        <v>36.99</v>
      </c>
      <c r="AA59" s="200">
        <v>11.36</v>
      </c>
      <c r="AB59" s="200">
        <v>0</v>
      </c>
      <c r="AC59" s="200">
        <v>1.1000000000000001</v>
      </c>
      <c r="AD59" s="200">
        <v>11.37</v>
      </c>
      <c r="AE59" s="200">
        <v>0</v>
      </c>
      <c r="AF59" s="200">
        <v>0</v>
      </c>
      <c r="AG59" s="200">
        <v>43.39</v>
      </c>
      <c r="AH59" s="200">
        <v>0</v>
      </c>
      <c r="AI59" s="200">
        <v>10.45</v>
      </c>
      <c r="AJ59" s="200">
        <v>0</v>
      </c>
      <c r="AK59" s="200">
        <v>11.09</v>
      </c>
      <c r="AL59" s="200">
        <v>0</v>
      </c>
      <c r="AM59" s="200">
        <v>0</v>
      </c>
      <c r="AN59" s="200">
        <v>0</v>
      </c>
      <c r="AO59" s="200">
        <v>212.19</v>
      </c>
      <c r="AP59" s="200">
        <v>0</v>
      </c>
      <c r="AQ59" s="200">
        <v>0</v>
      </c>
      <c r="AR59" s="200">
        <v>0</v>
      </c>
      <c r="AS59" s="200">
        <v>0</v>
      </c>
      <c r="AT59" s="200">
        <v>0</v>
      </c>
      <c r="AU59" s="200">
        <v>0</v>
      </c>
      <c r="AV59" s="200">
        <v>0</v>
      </c>
      <c r="AW59" s="200">
        <v>0</v>
      </c>
      <c r="AX59" s="200">
        <v>0</v>
      </c>
      <c r="AY59" s="200">
        <v>0</v>
      </c>
    </row>
    <row r="60" spans="1:51">
      <c r="A60" t="s">
        <v>102</v>
      </c>
      <c r="B60" s="200">
        <v>0</v>
      </c>
      <c r="C60" s="200">
        <v>3.87</v>
      </c>
      <c r="D60" s="200">
        <v>7.47</v>
      </c>
      <c r="E60" s="200">
        <v>0</v>
      </c>
      <c r="F60" s="200">
        <v>0</v>
      </c>
      <c r="G60" s="200">
        <v>18.100000000000001</v>
      </c>
      <c r="H60" s="200">
        <v>0</v>
      </c>
      <c r="I60" s="200">
        <v>0</v>
      </c>
      <c r="J60" s="200">
        <v>11.69</v>
      </c>
      <c r="K60" s="200">
        <v>76.650000000000006</v>
      </c>
      <c r="L60" s="200">
        <v>20.39</v>
      </c>
      <c r="M60" s="200">
        <v>0</v>
      </c>
      <c r="N60" s="200">
        <v>1.1299999999999999</v>
      </c>
      <c r="O60" s="200">
        <v>0.94</v>
      </c>
      <c r="P60" s="200">
        <v>2.33</v>
      </c>
      <c r="Q60" s="200">
        <v>0.85</v>
      </c>
      <c r="R60" s="200">
        <v>4.99</v>
      </c>
      <c r="S60" s="200">
        <v>2.85</v>
      </c>
      <c r="T60" s="200">
        <v>0</v>
      </c>
      <c r="U60" s="200">
        <v>12.38</v>
      </c>
      <c r="V60" s="200">
        <v>0.2</v>
      </c>
      <c r="W60" s="200">
        <v>0.44</v>
      </c>
      <c r="X60" s="200">
        <v>1.4</v>
      </c>
      <c r="Y60" s="200">
        <v>0</v>
      </c>
      <c r="Z60" s="200">
        <v>36.99</v>
      </c>
      <c r="AA60" s="200">
        <v>11.36</v>
      </c>
      <c r="AB60" s="200">
        <v>0</v>
      </c>
      <c r="AC60" s="200">
        <v>1.1000000000000001</v>
      </c>
      <c r="AD60" s="200">
        <v>11.37</v>
      </c>
      <c r="AE60" s="200">
        <v>0</v>
      </c>
      <c r="AF60" s="200">
        <v>0</v>
      </c>
      <c r="AG60" s="200">
        <v>43.39</v>
      </c>
      <c r="AH60" s="200">
        <v>0</v>
      </c>
      <c r="AI60" s="200">
        <v>10.45</v>
      </c>
      <c r="AJ60" s="200">
        <v>0</v>
      </c>
      <c r="AK60" s="200">
        <v>11.09</v>
      </c>
      <c r="AL60" s="200">
        <v>0</v>
      </c>
      <c r="AM60" s="200">
        <v>0</v>
      </c>
      <c r="AN60" s="200">
        <v>0</v>
      </c>
      <c r="AO60" s="200">
        <v>212.19</v>
      </c>
      <c r="AP60" s="200">
        <v>0</v>
      </c>
      <c r="AQ60" s="200">
        <v>0</v>
      </c>
      <c r="AR60" s="200">
        <v>0</v>
      </c>
      <c r="AS60" s="200">
        <v>0</v>
      </c>
      <c r="AT60" s="200">
        <v>0</v>
      </c>
      <c r="AU60" s="200">
        <v>0</v>
      </c>
      <c r="AV60" s="200">
        <v>0</v>
      </c>
      <c r="AW60" s="200">
        <v>0</v>
      </c>
      <c r="AX60" s="200">
        <v>0</v>
      </c>
      <c r="AY60" s="200">
        <v>0</v>
      </c>
    </row>
    <row r="61" spans="1:51">
      <c r="A61" t="s">
        <v>103</v>
      </c>
      <c r="B61" s="200">
        <v>0</v>
      </c>
      <c r="C61" s="200">
        <v>3.87</v>
      </c>
      <c r="D61" s="200">
        <v>7.47</v>
      </c>
      <c r="E61" s="200">
        <v>0</v>
      </c>
      <c r="F61" s="200">
        <v>0</v>
      </c>
      <c r="G61" s="200">
        <v>18.100000000000001</v>
      </c>
      <c r="H61" s="200">
        <v>0</v>
      </c>
      <c r="I61" s="200">
        <v>0</v>
      </c>
      <c r="J61" s="200">
        <v>11.69</v>
      </c>
      <c r="K61" s="200">
        <v>76.650000000000006</v>
      </c>
      <c r="L61" s="200">
        <v>20.39</v>
      </c>
      <c r="M61" s="200">
        <v>0</v>
      </c>
      <c r="N61" s="200">
        <v>1.1299999999999999</v>
      </c>
      <c r="O61" s="200">
        <v>0.94</v>
      </c>
      <c r="P61" s="200">
        <v>2.33</v>
      </c>
      <c r="Q61" s="200">
        <v>0.85</v>
      </c>
      <c r="R61" s="200">
        <v>4.99</v>
      </c>
      <c r="S61" s="200">
        <v>2.85</v>
      </c>
      <c r="T61" s="200">
        <v>0</v>
      </c>
      <c r="U61" s="200">
        <v>12.38</v>
      </c>
      <c r="V61" s="200">
        <v>0.2</v>
      </c>
      <c r="W61" s="200">
        <v>0.44</v>
      </c>
      <c r="X61" s="200">
        <v>1.4</v>
      </c>
      <c r="Y61" s="200">
        <v>0</v>
      </c>
      <c r="Z61" s="200">
        <v>36.99</v>
      </c>
      <c r="AA61" s="200">
        <v>11.36</v>
      </c>
      <c r="AB61" s="200">
        <v>0</v>
      </c>
      <c r="AC61" s="200">
        <v>1.1000000000000001</v>
      </c>
      <c r="AD61" s="200">
        <v>11.37</v>
      </c>
      <c r="AE61" s="200">
        <v>0</v>
      </c>
      <c r="AF61" s="200">
        <v>0</v>
      </c>
      <c r="AG61" s="200">
        <v>43.39</v>
      </c>
      <c r="AH61" s="200">
        <v>0</v>
      </c>
      <c r="AI61" s="200">
        <v>10.45</v>
      </c>
      <c r="AJ61" s="200">
        <v>0</v>
      </c>
      <c r="AK61" s="200">
        <v>9.4</v>
      </c>
      <c r="AL61" s="200">
        <v>0</v>
      </c>
      <c r="AM61" s="200">
        <v>0</v>
      </c>
      <c r="AN61" s="200">
        <v>0</v>
      </c>
      <c r="AO61" s="200">
        <v>212.19</v>
      </c>
      <c r="AP61" s="200">
        <v>0</v>
      </c>
      <c r="AQ61" s="200">
        <v>0</v>
      </c>
      <c r="AR61" s="200">
        <v>0</v>
      </c>
      <c r="AS61" s="200">
        <v>0</v>
      </c>
      <c r="AT61" s="200">
        <v>0</v>
      </c>
      <c r="AU61" s="200">
        <v>0</v>
      </c>
      <c r="AV61" s="200">
        <v>0</v>
      </c>
      <c r="AW61" s="200">
        <v>0</v>
      </c>
      <c r="AX61" s="200">
        <v>0</v>
      </c>
      <c r="AY61" s="200">
        <v>0</v>
      </c>
    </row>
    <row r="62" spans="1:51">
      <c r="A62" t="s">
        <v>104</v>
      </c>
      <c r="B62" s="200">
        <v>0</v>
      </c>
      <c r="C62" s="200">
        <v>3.87</v>
      </c>
      <c r="D62" s="200">
        <v>7.47</v>
      </c>
      <c r="E62" s="200">
        <v>0</v>
      </c>
      <c r="F62" s="200">
        <v>0</v>
      </c>
      <c r="G62" s="200">
        <v>18.100000000000001</v>
      </c>
      <c r="H62" s="200">
        <v>0</v>
      </c>
      <c r="I62" s="200">
        <v>0</v>
      </c>
      <c r="J62" s="200">
        <v>11.69</v>
      </c>
      <c r="K62" s="200">
        <v>76.650000000000006</v>
      </c>
      <c r="L62" s="200">
        <v>20.39</v>
      </c>
      <c r="M62" s="200">
        <v>0</v>
      </c>
      <c r="N62" s="200">
        <v>1.1299999999999999</v>
      </c>
      <c r="O62" s="200">
        <v>0.94</v>
      </c>
      <c r="P62" s="200">
        <v>2.33</v>
      </c>
      <c r="Q62" s="200">
        <v>0.85</v>
      </c>
      <c r="R62" s="200">
        <v>4.99</v>
      </c>
      <c r="S62" s="200">
        <v>2.85</v>
      </c>
      <c r="T62" s="200">
        <v>0</v>
      </c>
      <c r="U62" s="200">
        <v>12.38</v>
      </c>
      <c r="V62" s="200">
        <v>0.2</v>
      </c>
      <c r="W62" s="200">
        <v>0.44</v>
      </c>
      <c r="X62" s="200">
        <v>1.4</v>
      </c>
      <c r="Y62" s="200">
        <v>0</v>
      </c>
      <c r="Z62" s="200">
        <v>36.99</v>
      </c>
      <c r="AA62" s="200">
        <v>11.36</v>
      </c>
      <c r="AB62" s="200">
        <v>0</v>
      </c>
      <c r="AC62" s="200">
        <v>1.1000000000000001</v>
      </c>
      <c r="AD62" s="200">
        <v>11.37</v>
      </c>
      <c r="AE62" s="200">
        <v>0</v>
      </c>
      <c r="AF62" s="200">
        <v>0</v>
      </c>
      <c r="AG62" s="200">
        <v>43.39</v>
      </c>
      <c r="AH62" s="200">
        <v>0</v>
      </c>
      <c r="AI62" s="200">
        <v>10.45</v>
      </c>
      <c r="AJ62" s="200">
        <v>0</v>
      </c>
      <c r="AK62" s="200">
        <v>9.4</v>
      </c>
      <c r="AL62" s="200">
        <v>0</v>
      </c>
      <c r="AM62" s="200">
        <v>0</v>
      </c>
      <c r="AN62" s="200">
        <v>0</v>
      </c>
      <c r="AO62" s="200">
        <v>212.19</v>
      </c>
      <c r="AP62" s="200">
        <v>0</v>
      </c>
      <c r="AQ62" s="200">
        <v>0</v>
      </c>
      <c r="AR62" s="200">
        <v>0</v>
      </c>
      <c r="AS62" s="200">
        <v>0</v>
      </c>
      <c r="AT62" s="200">
        <v>0</v>
      </c>
      <c r="AU62" s="200">
        <v>0</v>
      </c>
      <c r="AV62" s="200">
        <v>0</v>
      </c>
      <c r="AW62" s="200">
        <v>0</v>
      </c>
      <c r="AX62" s="200">
        <v>0</v>
      </c>
      <c r="AY62" s="200">
        <v>0</v>
      </c>
    </row>
    <row r="63" spans="1:51">
      <c r="A63" t="s">
        <v>105</v>
      </c>
      <c r="B63" s="200">
        <v>0</v>
      </c>
      <c r="C63" s="200">
        <v>3.87</v>
      </c>
      <c r="D63" s="200">
        <v>7.47</v>
      </c>
      <c r="E63" s="200">
        <v>0</v>
      </c>
      <c r="F63" s="200">
        <v>0</v>
      </c>
      <c r="G63" s="200">
        <v>18.100000000000001</v>
      </c>
      <c r="H63" s="200">
        <v>0</v>
      </c>
      <c r="I63" s="200">
        <v>0</v>
      </c>
      <c r="J63" s="200">
        <v>11.69</v>
      </c>
      <c r="K63" s="200">
        <v>76.650000000000006</v>
      </c>
      <c r="L63" s="200">
        <v>20.39</v>
      </c>
      <c r="M63" s="200">
        <v>0</v>
      </c>
      <c r="N63" s="200">
        <v>1.1299999999999999</v>
      </c>
      <c r="O63" s="200">
        <v>0.94</v>
      </c>
      <c r="P63" s="200">
        <v>2.33</v>
      </c>
      <c r="Q63" s="200">
        <v>0.84</v>
      </c>
      <c r="R63" s="200">
        <v>4.99</v>
      </c>
      <c r="S63" s="200">
        <v>2.85</v>
      </c>
      <c r="T63" s="200">
        <v>0</v>
      </c>
      <c r="U63" s="200">
        <v>12.38</v>
      </c>
      <c r="V63" s="200">
        <v>0.2</v>
      </c>
      <c r="W63" s="200">
        <v>0.44</v>
      </c>
      <c r="X63" s="200">
        <v>1.4</v>
      </c>
      <c r="Y63" s="200">
        <v>0</v>
      </c>
      <c r="Z63" s="200">
        <v>36.99</v>
      </c>
      <c r="AA63" s="200">
        <v>11.36</v>
      </c>
      <c r="AB63" s="200">
        <v>0</v>
      </c>
      <c r="AC63" s="200">
        <v>1.1000000000000001</v>
      </c>
      <c r="AD63" s="200">
        <v>11.37</v>
      </c>
      <c r="AE63" s="200">
        <v>0</v>
      </c>
      <c r="AF63" s="200">
        <v>0</v>
      </c>
      <c r="AG63" s="200">
        <v>43.39</v>
      </c>
      <c r="AH63" s="200">
        <v>0</v>
      </c>
      <c r="AI63" s="200">
        <v>10.45</v>
      </c>
      <c r="AJ63" s="200">
        <v>0</v>
      </c>
      <c r="AK63" s="200">
        <v>11.09</v>
      </c>
      <c r="AL63" s="200">
        <v>0</v>
      </c>
      <c r="AM63" s="200">
        <v>0</v>
      </c>
      <c r="AN63" s="200">
        <v>0</v>
      </c>
      <c r="AO63" s="200">
        <v>213.75</v>
      </c>
      <c r="AP63" s="200">
        <v>0</v>
      </c>
      <c r="AQ63" s="200">
        <v>0</v>
      </c>
      <c r="AR63" s="200">
        <v>0</v>
      </c>
      <c r="AS63" s="200">
        <v>0</v>
      </c>
      <c r="AT63" s="200">
        <v>0</v>
      </c>
      <c r="AU63" s="200">
        <v>0</v>
      </c>
      <c r="AV63" s="200">
        <v>0</v>
      </c>
      <c r="AW63" s="200">
        <v>0</v>
      </c>
      <c r="AX63" s="200">
        <v>0</v>
      </c>
      <c r="AY63" s="200">
        <v>0</v>
      </c>
    </row>
    <row r="64" spans="1:51">
      <c r="A64" t="s">
        <v>106</v>
      </c>
      <c r="B64" s="200">
        <v>0</v>
      </c>
      <c r="C64" s="200">
        <v>3.87</v>
      </c>
      <c r="D64" s="200">
        <v>7.47</v>
      </c>
      <c r="E64" s="200">
        <v>0</v>
      </c>
      <c r="F64" s="200">
        <v>0</v>
      </c>
      <c r="G64" s="200">
        <v>18.100000000000001</v>
      </c>
      <c r="H64" s="200">
        <v>0</v>
      </c>
      <c r="I64" s="200">
        <v>0</v>
      </c>
      <c r="J64" s="200">
        <v>11.69</v>
      </c>
      <c r="K64" s="200">
        <v>76.650000000000006</v>
      </c>
      <c r="L64" s="200">
        <v>20.39</v>
      </c>
      <c r="M64" s="200">
        <v>0</v>
      </c>
      <c r="N64" s="200">
        <v>1.1299999999999999</v>
      </c>
      <c r="O64" s="200">
        <v>0.94</v>
      </c>
      <c r="P64" s="200">
        <v>2.33</v>
      </c>
      <c r="Q64" s="200">
        <v>0.84</v>
      </c>
      <c r="R64" s="200">
        <v>4.99</v>
      </c>
      <c r="S64" s="200">
        <v>2.85</v>
      </c>
      <c r="T64" s="200">
        <v>0</v>
      </c>
      <c r="U64" s="200">
        <v>12.38</v>
      </c>
      <c r="V64" s="200">
        <v>0.2</v>
      </c>
      <c r="W64" s="200">
        <v>0.44</v>
      </c>
      <c r="X64" s="200">
        <v>1.4</v>
      </c>
      <c r="Y64" s="200">
        <v>0</v>
      </c>
      <c r="Z64" s="200">
        <v>36.99</v>
      </c>
      <c r="AA64" s="200">
        <v>11.36</v>
      </c>
      <c r="AB64" s="200">
        <v>0</v>
      </c>
      <c r="AC64" s="200">
        <v>1.1000000000000001</v>
      </c>
      <c r="AD64" s="200">
        <v>11.37</v>
      </c>
      <c r="AE64" s="200">
        <v>0</v>
      </c>
      <c r="AF64" s="200">
        <v>0</v>
      </c>
      <c r="AG64" s="200">
        <v>43.39</v>
      </c>
      <c r="AH64" s="200">
        <v>0</v>
      </c>
      <c r="AI64" s="200">
        <v>10.45</v>
      </c>
      <c r="AJ64" s="200">
        <v>0</v>
      </c>
      <c r="AK64" s="200">
        <v>11.09</v>
      </c>
      <c r="AL64" s="200">
        <v>0</v>
      </c>
      <c r="AM64" s="200">
        <v>0</v>
      </c>
      <c r="AN64" s="200">
        <v>0</v>
      </c>
      <c r="AO64" s="200">
        <v>213.75</v>
      </c>
      <c r="AP64" s="200">
        <v>0</v>
      </c>
      <c r="AQ64" s="200">
        <v>0</v>
      </c>
      <c r="AR64" s="200">
        <v>0</v>
      </c>
      <c r="AS64" s="200">
        <v>0</v>
      </c>
      <c r="AT64" s="200">
        <v>0</v>
      </c>
      <c r="AU64" s="200">
        <v>0</v>
      </c>
      <c r="AV64" s="200">
        <v>0</v>
      </c>
      <c r="AW64" s="200">
        <v>0</v>
      </c>
      <c r="AX64" s="200">
        <v>0</v>
      </c>
      <c r="AY64" s="200">
        <v>0</v>
      </c>
    </row>
    <row r="65" spans="1:51">
      <c r="A65" t="s">
        <v>107</v>
      </c>
      <c r="B65" s="200">
        <v>0</v>
      </c>
      <c r="C65" s="200">
        <v>3.87</v>
      </c>
      <c r="D65" s="200">
        <v>7.47</v>
      </c>
      <c r="E65" s="200">
        <v>0</v>
      </c>
      <c r="F65" s="200">
        <v>0</v>
      </c>
      <c r="G65" s="200">
        <v>18.100000000000001</v>
      </c>
      <c r="H65" s="200">
        <v>0</v>
      </c>
      <c r="I65" s="200">
        <v>0</v>
      </c>
      <c r="J65" s="200">
        <v>11.69</v>
      </c>
      <c r="K65" s="200">
        <v>76.650000000000006</v>
      </c>
      <c r="L65" s="200">
        <v>20.39</v>
      </c>
      <c r="M65" s="200">
        <v>0</v>
      </c>
      <c r="N65" s="200">
        <v>1.1299999999999999</v>
      </c>
      <c r="O65" s="200">
        <v>0.94</v>
      </c>
      <c r="P65" s="200">
        <v>2.33</v>
      </c>
      <c r="Q65" s="200">
        <v>0.84</v>
      </c>
      <c r="R65" s="200">
        <v>0.4</v>
      </c>
      <c r="S65" s="200">
        <v>2.85</v>
      </c>
      <c r="T65" s="200">
        <v>0</v>
      </c>
      <c r="U65" s="200">
        <v>12.38</v>
      </c>
      <c r="V65" s="200">
        <v>0.2</v>
      </c>
      <c r="W65" s="200">
        <v>0.44</v>
      </c>
      <c r="X65" s="200">
        <v>1.4</v>
      </c>
      <c r="Y65" s="200">
        <v>0</v>
      </c>
      <c r="Z65" s="200">
        <v>36.99</v>
      </c>
      <c r="AA65" s="200">
        <v>11.36</v>
      </c>
      <c r="AB65" s="200">
        <v>0</v>
      </c>
      <c r="AC65" s="200">
        <v>1.1000000000000001</v>
      </c>
      <c r="AD65" s="200">
        <v>11.37</v>
      </c>
      <c r="AE65" s="200">
        <v>0</v>
      </c>
      <c r="AF65" s="200">
        <v>0</v>
      </c>
      <c r="AG65" s="200">
        <v>43.39</v>
      </c>
      <c r="AH65" s="200">
        <v>0</v>
      </c>
      <c r="AI65" s="200">
        <v>10.45</v>
      </c>
      <c r="AJ65" s="200">
        <v>0</v>
      </c>
      <c r="AK65" s="200">
        <v>11.09</v>
      </c>
      <c r="AL65" s="200">
        <v>0</v>
      </c>
      <c r="AM65" s="200">
        <v>0</v>
      </c>
      <c r="AN65" s="200">
        <v>0</v>
      </c>
      <c r="AO65" s="200">
        <v>213.75</v>
      </c>
      <c r="AP65" s="200">
        <v>0</v>
      </c>
      <c r="AQ65" s="200">
        <v>0</v>
      </c>
      <c r="AR65" s="200">
        <v>0</v>
      </c>
      <c r="AS65" s="200">
        <v>0</v>
      </c>
      <c r="AT65" s="200">
        <v>0</v>
      </c>
      <c r="AU65" s="200">
        <v>0</v>
      </c>
      <c r="AV65" s="200">
        <v>0</v>
      </c>
      <c r="AW65" s="200">
        <v>0</v>
      </c>
      <c r="AX65" s="200">
        <v>0</v>
      </c>
      <c r="AY65" s="200">
        <v>0</v>
      </c>
    </row>
    <row r="66" spans="1:51">
      <c r="A66" t="s">
        <v>108</v>
      </c>
      <c r="B66" s="200">
        <v>0</v>
      </c>
      <c r="C66" s="200">
        <v>3.87</v>
      </c>
      <c r="D66" s="200">
        <v>7.47</v>
      </c>
      <c r="E66" s="200">
        <v>0</v>
      </c>
      <c r="F66" s="200">
        <v>0</v>
      </c>
      <c r="G66" s="200">
        <v>18.100000000000001</v>
      </c>
      <c r="H66" s="200">
        <v>0</v>
      </c>
      <c r="I66" s="200">
        <v>0</v>
      </c>
      <c r="J66" s="200">
        <v>11.69</v>
      </c>
      <c r="K66" s="200">
        <v>76.650000000000006</v>
      </c>
      <c r="L66" s="200">
        <v>20.39</v>
      </c>
      <c r="M66" s="200">
        <v>0</v>
      </c>
      <c r="N66" s="200">
        <v>1.1299999999999999</v>
      </c>
      <c r="O66" s="200">
        <v>0.94</v>
      </c>
      <c r="P66" s="200">
        <v>2.33</v>
      </c>
      <c r="Q66" s="200">
        <v>0.84</v>
      </c>
      <c r="R66" s="200">
        <v>0.4</v>
      </c>
      <c r="S66" s="200">
        <v>2.85</v>
      </c>
      <c r="T66" s="200">
        <v>0</v>
      </c>
      <c r="U66" s="200">
        <v>12.38</v>
      </c>
      <c r="V66" s="200">
        <v>0.2</v>
      </c>
      <c r="W66" s="200">
        <v>0.44</v>
      </c>
      <c r="X66" s="200">
        <v>1.4</v>
      </c>
      <c r="Y66" s="200">
        <v>0</v>
      </c>
      <c r="Z66" s="200">
        <v>36.99</v>
      </c>
      <c r="AA66" s="200">
        <v>11.36</v>
      </c>
      <c r="AB66" s="200">
        <v>0</v>
      </c>
      <c r="AC66" s="200">
        <v>1.1000000000000001</v>
      </c>
      <c r="AD66" s="200">
        <v>11.37</v>
      </c>
      <c r="AE66" s="200">
        <v>0</v>
      </c>
      <c r="AF66" s="200">
        <v>0</v>
      </c>
      <c r="AG66" s="200">
        <v>43.39</v>
      </c>
      <c r="AH66" s="200">
        <v>0</v>
      </c>
      <c r="AI66" s="200">
        <v>10.45</v>
      </c>
      <c r="AJ66" s="200">
        <v>0</v>
      </c>
      <c r="AK66" s="200">
        <v>11.09</v>
      </c>
      <c r="AL66" s="200">
        <v>0</v>
      </c>
      <c r="AM66" s="200">
        <v>0</v>
      </c>
      <c r="AN66" s="200">
        <v>0</v>
      </c>
      <c r="AO66" s="200">
        <v>213.75</v>
      </c>
      <c r="AP66" s="200">
        <v>0</v>
      </c>
      <c r="AQ66" s="200">
        <v>0</v>
      </c>
      <c r="AR66" s="200">
        <v>0</v>
      </c>
      <c r="AS66" s="200">
        <v>0</v>
      </c>
      <c r="AT66" s="200">
        <v>0</v>
      </c>
      <c r="AU66" s="200">
        <v>0</v>
      </c>
      <c r="AV66" s="200">
        <v>0</v>
      </c>
      <c r="AW66" s="200">
        <v>0</v>
      </c>
      <c r="AX66" s="200">
        <v>0</v>
      </c>
      <c r="AY66" s="200">
        <v>0</v>
      </c>
    </row>
    <row r="67" spans="1:51">
      <c r="A67" t="s">
        <v>109</v>
      </c>
      <c r="B67" s="200">
        <v>0</v>
      </c>
      <c r="C67" s="200">
        <v>3.87</v>
      </c>
      <c r="D67" s="200">
        <v>7.47</v>
      </c>
      <c r="E67" s="200">
        <v>0</v>
      </c>
      <c r="F67" s="200">
        <v>0</v>
      </c>
      <c r="G67" s="200">
        <v>18.100000000000001</v>
      </c>
      <c r="H67" s="200">
        <v>0</v>
      </c>
      <c r="I67" s="200">
        <v>0</v>
      </c>
      <c r="J67" s="200">
        <v>11.69</v>
      </c>
      <c r="K67" s="200">
        <v>76.650000000000006</v>
      </c>
      <c r="L67" s="200">
        <v>20.39</v>
      </c>
      <c r="M67" s="200">
        <v>0</v>
      </c>
      <c r="N67" s="200">
        <v>1.1299999999999999</v>
      </c>
      <c r="O67" s="200">
        <v>0.94</v>
      </c>
      <c r="P67" s="200">
        <v>2.33</v>
      </c>
      <c r="Q67" s="200">
        <v>0</v>
      </c>
      <c r="R67" s="200">
        <v>0.4</v>
      </c>
      <c r="S67" s="200">
        <v>2.85</v>
      </c>
      <c r="T67" s="200">
        <v>0</v>
      </c>
      <c r="U67" s="200">
        <v>12.38</v>
      </c>
      <c r="V67" s="200">
        <v>0.2</v>
      </c>
      <c r="W67" s="200">
        <v>0.44</v>
      </c>
      <c r="X67" s="200">
        <v>1.4</v>
      </c>
      <c r="Y67" s="200">
        <v>0</v>
      </c>
      <c r="Z67" s="200">
        <v>2.64</v>
      </c>
      <c r="AA67" s="200">
        <v>11.36</v>
      </c>
      <c r="AB67" s="200">
        <v>0</v>
      </c>
      <c r="AC67" s="200">
        <v>1.1000000000000001</v>
      </c>
      <c r="AD67" s="200">
        <v>11.37</v>
      </c>
      <c r="AE67" s="200">
        <v>0</v>
      </c>
      <c r="AF67" s="200">
        <v>0</v>
      </c>
      <c r="AG67" s="200">
        <v>43.39</v>
      </c>
      <c r="AH67" s="200">
        <v>0</v>
      </c>
      <c r="AI67" s="200">
        <v>10.45</v>
      </c>
      <c r="AJ67" s="200">
        <v>0</v>
      </c>
      <c r="AK67" s="200">
        <v>12.6</v>
      </c>
      <c r="AL67" s="200">
        <v>0</v>
      </c>
      <c r="AM67" s="200">
        <v>0</v>
      </c>
      <c r="AN67" s="200">
        <v>0</v>
      </c>
      <c r="AO67" s="200">
        <v>213.75</v>
      </c>
      <c r="AP67" s="200">
        <v>0</v>
      </c>
      <c r="AQ67" s="200">
        <v>0</v>
      </c>
      <c r="AR67" s="200">
        <v>0</v>
      </c>
      <c r="AS67" s="200">
        <v>0</v>
      </c>
      <c r="AT67" s="200">
        <v>0</v>
      </c>
      <c r="AU67" s="200">
        <v>0</v>
      </c>
      <c r="AV67" s="200">
        <v>0</v>
      </c>
      <c r="AW67" s="200">
        <v>0</v>
      </c>
      <c r="AX67" s="200">
        <v>0</v>
      </c>
      <c r="AY67" s="200">
        <v>0</v>
      </c>
    </row>
    <row r="68" spans="1:51">
      <c r="A68" t="s">
        <v>110</v>
      </c>
      <c r="B68" s="200">
        <v>0</v>
      </c>
      <c r="C68" s="200">
        <v>3.87</v>
      </c>
      <c r="D68" s="200">
        <v>7.47</v>
      </c>
      <c r="E68" s="200">
        <v>0</v>
      </c>
      <c r="F68" s="200">
        <v>0</v>
      </c>
      <c r="G68" s="200">
        <v>18.100000000000001</v>
      </c>
      <c r="H68" s="200">
        <v>0</v>
      </c>
      <c r="I68" s="200">
        <v>0</v>
      </c>
      <c r="J68" s="200">
        <v>11.69</v>
      </c>
      <c r="K68" s="200">
        <v>76.650000000000006</v>
      </c>
      <c r="L68" s="200">
        <v>22.08</v>
      </c>
      <c r="M68" s="200">
        <v>0</v>
      </c>
      <c r="N68" s="200">
        <v>1.1299999999999999</v>
      </c>
      <c r="O68" s="200">
        <v>0.94</v>
      </c>
      <c r="P68" s="200">
        <v>2.33</v>
      </c>
      <c r="Q68" s="200">
        <v>0</v>
      </c>
      <c r="R68" s="200">
        <v>0.4</v>
      </c>
      <c r="S68" s="200">
        <v>2.85</v>
      </c>
      <c r="T68" s="200">
        <v>0</v>
      </c>
      <c r="U68" s="200">
        <v>12.38</v>
      </c>
      <c r="V68" s="200">
        <v>0.2</v>
      </c>
      <c r="W68" s="200">
        <v>0.44</v>
      </c>
      <c r="X68" s="200">
        <v>1.4</v>
      </c>
      <c r="Y68" s="200">
        <v>0</v>
      </c>
      <c r="Z68" s="200">
        <v>2.64</v>
      </c>
      <c r="AA68" s="200">
        <v>11.36</v>
      </c>
      <c r="AB68" s="200">
        <v>0</v>
      </c>
      <c r="AC68" s="200">
        <v>1.1000000000000001</v>
      </c>
      <c r="AD68" s="200">
        <v>11.37</v>
      </c>
      <c r="AE68" s="200">
        <v>0</v>
      </c>
      <c r="AF68" s="200">
        <v>0</v>
      </c>
      <c r="AG68" s="200">
        <v>43.39</v>
      </c>
      <c r="AH68" s="200">
        <v>0</v>
      </c>
      <c r="AI68" s="200">
        <v>10.45</v>
      </c>
      <c r="AJ68" s="200">
        <v>0</v>
      </c>
      <c r="AK68" s="200">
        <v>12.6</v>
      </c>
      <c r="AL68" s="200">
        <v>0</v>
      </c>
      <c r="AM68" s="200">
        <v>0</v>
      </c>
      <c r="AN68" s="200">
        <v>0</v>
      </c>
      <c r="AO68" s="200">
        <v>213.75</v>
      </c>
      <c r="AP68" s="200">
        <v>0</v>
      </c>
      <c r="AQ68" s="200">
        <v>0</v>
      </c>
      <c r="AR68" s="200">
        <v>0</v>
      </c>
      <c r="AS68" s="200">
        <v>0</v>
      </c>
      <c r="AT68" s="200">
        <v>0</v>
      </c>
      <c r="AU68" s="200">
        <v>0</v>
      </c>
      <c r="AV68" s="200">
        <v>0</v>
      </c>
      <c r="AW68" s="200">
        <v>0</v>
      </c>
      <c r="AX68" s="200">
        <v>0</v>
      </c>
      <c r="AY68" s="200">
        <v>0</v>
      </c>
    </row>
    <row r="69" spans="1:51">
      <c r="A69" t="s">
        <v>111</v>
      </c>
      <c r="B69" s="200">
        <v>0</v>
      </c>
      <c r="C69" s="200">
        <v>3.87</v>
      </c>
      <c r="D69" s="200">
        <v>7.47</v>
      </c>
      <c r="E69" s="200">
        <v>0</v>
      </c>
      <c r="F69" s="200">
        <v>0</v>
      </c>
      <c r="G69" s="200">
        <v>18.100000000000001</v>
      </c>
      <c r="H69" s="200">
        <v>0</v>
      </c>
      <c r="I69" s="200">
        <v>0</v>
      </c>
      <c r="J69" s="200">
        <v>11.69</v>
      </c>
      <c r="K69" s="200">
        <v>87.15</v>
      </c>
      <c r="L69" s="200">
        <v>21.31</v>
      </c>
      <c r="M69" s="200">
        <v>0</v>
      </c>
      <c r="N69" s="200">
        <v>1.1299999999999999</v>
      </c>
      <c r="O69" s="200">
        <v>0.94</v>
      </c>
      <c r="P69" s="200">
        <v>2.33</v>
      </c>
      <c r="Q69" s="200">
        <v>0</v>
      </c>
      <c r="R69" s="200">
        <v>0.4</v>
      </c>
      <c r="S69" s="200">
        <v>2.85</v>
      </c>
      <c r="T69" s="200">
        <v>0</v>
      </c>
      <c r="U69" s="200">
        <v>12.38</v>
      </c>
      <c r="V69" s="200">
        <v>0.2</v>
      </c>
      <c r="W69" s="200">
        <v>0.44</v>
      </c>
      <c r="X69" s="200">
        <v>1.4</v>
      </c>
      <c r="Y69" s="200">
        <v>0</v>
      </c>
      <c r="Z69" s="200">
        <v>2.64</v>
      </c>
      <c r="AA69" s="200">
        <v>11.36</v>
      </c>
      <c r="AB69" s="200">
        <v>0</v>
      </c>
      <c r="AC69" s="200">
        <v>1.1000000000000001</v>
      </c>
      <c r="AD69" s="200">
        <v>11.37</v>
      </c>
      <c r="AE69" s="200">
        <v>0</v>
      </c>
      <c r="AF69" s="200">
        <v>0</v>
      </c>
      <c r="AG69" s="200">
        <v>43.39</v>
      </c>
      <c r="AH69" s="200">
        <v>0</v>
      </c>
      <c r="AI69" s="200">
        <v>10.45</v>
      </c>
      <c r="AJ69" s="200">
        <v>0</v>
      </c>
      <c r="AK69" s="200">
        <v>12.6</v>
      </c>
      <c r="AL69" s="200">
        <v>0</v>
      </c>
      <c r="AM69" s="200">
        <v>0</v>
      </c>
      <c r="AN69" s="200">
        <v>0</v>
      </c>
      <c r="AO69" s="200">
        <v>213.75</v>
      </c>
      <c r="AP69" s="200">
        <v>0</v>
      </c>
      <c r="AQ69" s="200">
        <v>0</v>
      </c>
      <c r="AR69" s="200">
        <v>0</v>
      </c>
      <c r="AS69" s="200">
        <v>0</v>
      </c>
      <c r="AT69" s="200">
        <v>0</v>
      </c>
      <c r="AU69" s="200">
        <v>0</v>
      </c>
      <c r="AV69" s="200">
        <v>0</v>
      </c>
      <c r="AW69" s="200">
        <v>0</v>
      </c>
      <c r="AX69" s="200">
        <v>0</v>
      </c>
      <c r="AY69" s="200">
        <v>0</v>
      </c>
    </row>
    <row r="70" spans="1:51">
      <c r="A70" t="s">
        <v>112</v>
      </c>
      <c r="B70" s="200">
        <v>0</v>
      </c>
      <c r="C70" s="200">
        <v>3.87</v>
      </c>
      <c r="D70" s="200">
        <v>7.47</v>
      </c>
      <c r="E70" s="200">
        <v>0</v>
      </c>
      <c r="F70" s="200">
        <v>0</v>
      </c>
      <c r="G70" s="200">
        <v>18.100000000000001</v>
      </c>
      <c r="H70" s="200">
        <v>0</v>
      </c>
      <c r="I70" s="200">
        <v>0</v>
      </c>
      <c r="J70" s="200">
        <v>11.69</v>
      </c>
      <c r="K70" s="200">
        <v>85.3</v>
      </c>
      <c r="L70" s="200">
        <v>2.87</v>
      </c>
      <c r="M70" s="200">
        <v>0</v>
      </c>
      <c r="N70" s="200">
        <v>1.1299999999999999</v>
      </c>
      <c r="O70" s="200">
        <v>0.94</v>
      </c>
      <c r="P70" s="200">
        <v>2.33</v>
      </c>
      <c r="Q70" s="200">
        <v>0</v>
      </c>
      <c r="R70" s="200">
        <v>0.4</v>
      </c>
      <c r="S70" s="200">
        <v>0.25</v>
      </c>
      <c r="T70" s="200">
        <v>0</v>
      </c>
      <c r="U70" s="200">
        <v>12.38</v>
      </c>
      <c r="V70" s="200">
        <v>0.2</v>
      </c>
      <c r="W70" s="200">
        <v>0.44</v>
      </c>
      <c r="X70" s="200">
        <v>1.4</v>
      </c>
      <c r="Y70" s="200">
        <v>0</v>
      </c>
      <c r="Z70" s="200">
        <v>2.64</v>
      </c>
      <c r="AA70" s="200">
        <v>0.86</v>
      </c>
      <c r="AB70" s="200">
        <v>0</v>
      </c>
      <c r="AC70" s="200">
        <v>1.1000000000000001</v>
      </c>
      <c r="AD70" s="200">
        <v>11.37</v>
      </c>
      <c r="AE70" s="200">
        <v>0</v>
      </c>
      <c r="AF70" s="200">
        <v>0</v>
      </c>
      <c r="AG70" s="200">
        <v>43.39</v>
      </c>
      <c r="AH70" s="200">
        <v>0</v>
      </c>
      <c r="AI70" s="200">
        <v>10.45</v>
      </c>
      <c r="AJ70" s="200">
        <v>0</v>
      </c>
      <c r="AK70" s="200">
        <v>12.6</v>
      </c>
      <c r="AL70" s="200">
        <v>0</v>
      </c>
      <c r="AM70" s="200">
        <v>0</v>
      </c>
      <c r="AN70" s="200">
        <v>0</v>
      </c>
      <c r="AO70" s="200">
        <v>213.75</v>
      </c>
      <c r="AP70" s="200">
        <v>0</v>
      </c>
      <c r="AQ70" s="200">
        <v>0</v>
      </c>
      <c r="AR70" s="200">
        <v>0</v>
      </c>
      <c r="AS70" s="200">
        <v>0</v>
      </c>
      <c r="AT70" s="200">
        <v>0</v>
      </c>
      <c r="AU70" s="200">
        <v>0</v>
      </c>
      <c r="AV70" s="200">
        <v>0</v>
      </c>
      <c r="AW70" s="200">
        <v>0</v>
      </c>
      <c r="AX70" s="200">
        <v>0</v>
      </c>
      <c r="AY70" s="200">
        <v>0</v>
      </c>
    </row>
    <row r="71" spans="1:51">
      <c r="A71" t="s">
        <v>113</v>
      </c>
      <c r="B71" s="200">
        <v>0</v>
      </c>
      <c r="C71" s="200">
        <v>3.87</v>
      </c>
      <c r="D71" s="200">
        <v>7.47</v>
      </c>
      <c r="E71" s="200">
        <v>0</v>
      </c>
      <c r="F71" s="200">
        <v>0</v>
      </c>
      <c r="G71" s="200">
        <v>18.100000000000001</v>
      </c>
      <c r="H71" s="200">
        <v>0</v>
      </c>
      <c r="I71" s="200">
        <v>0</v>
      </c>
      <c r="J71" s="200">
        <v>11.69</v>
      </c>
      <c r="K71" s="200">
        <v>40.07</v>
      </c>
      <c r="L71" s="200">
        <v>1.63</v>
      </c>
      <c r="M71" s="200">
        <v>0</v>
      </c>
      <c r="N71" s="200">
        <v>1.1299999999999999</v>
      </c>
      <c r="O71" s="200">
        <v>0.94</v>
      </c>
      <c r="P71" s="200">
        <v>2.33</v>
      </c>
      <c r="Q71" s="200">
        <v>0</v>
      </c>
      <c r="R71" s="200">
        <v>0.4</v>
      </c>
      <c r="S71" s="200">
        <v>0.25</v>
      </c>
      <c r="T71" s="200">
        <v>0</v>
      </c>
      <c r="U71" s="200">
        <v>12.38</v>
      </c>
      <c r="V71" s="200">
        <v>0.2</v>
      </c>
      <c r="W71" s="200">
        <v>0.44</v>
      </c>
      <c r="X71" s="200">
        <v>1.4</v>
      </c>
      <c r="Y71" s="200">
        <v>0</v>
      </c>
      <c r="Z71" s="200">
        <v>2.64</v>
      </c>
      <c r="AA71" s="200">
        <v>0.86</v>
      </c>
      <c r="AB71" s="200">
        <v>0</v>
      </c>
      <c r="AC71" s="200">
        <v>1.1000000000000001</v>
      </c>
      <c r="AD71" s="200">
        <v>11.37</v>
      </c>
      <c r="AE71" s="200">
        <v>0</v>
      </c>
      <c r="AF71" s="200">
        <v>0</v>
      </c>
      <c r="AG71" s="200">
        <v>43.39</v>
      </c>
      <c r="AH71" s="200">
        <v>0</v>
      </c>
      <c r="AI71" s="200">
        <v>10.45</v>
      </c>
      <c r="AJ71" s="200">
        <v>0</v>
      </c>
      <c r="AK71" s="200">
        <v>12.6</v>
      </c>
      <c r="AL71" s="200">
        <v>0</v>
      </c>
      <c r="AM71" s="200">
        <v>0</v>
      </c>
      <c r="AN71" s="200">
        <v>0</v>
      </c>
      <c r="AO71" s="200">
        <v>213.75</v>
      </c>
      <c r="AP71" s="200">
        <v>0</v>
      </c>
      <c r="AQ71" s="200">
        <v>0</v>
      </c>
      <c r="AR71" s="200">
        <v>0</v>
      </c>
      <c r="AS71" s="200">
        <v>0</v>
      </c>
      <c r="AT71" s="200">
        <v>0</v>
      </c>
      <c r="AU71" s="200">
        <v>0</v>
      </c>
      <c r="AV71" s="200">
        <v>0</v>
      </c>
      <c r="AW71" s="200">
        <v>0</v>
      </c>
      <c r="AX71" s="200">
        <v>0</v>
      </c>
      <c r="AY71" s="200">
        <v>0</v>
      </c>
    </row>
    <row r="72" spans="1:51">
      <c r="A72" t="s">
        <v>114</v>
      </c>
      <c r="B72" s="200">
        <v>0</v>
      </c>
      <c r="C72" s="200">
        <v>3.87</v>
      </c>
      <c r="D72" s="200">
        <v>7.47</v>
      </c>
      <c r="E72" s="200">
        <v>0</v>
      </c>
      <c r="F72" s="200">
        <v>0</v>
      </c>
      <c r="G72" s="200">
        <v>18.100000000000001</v>
      </c>
      <c r="H72" s="200">
        <v>0</v>
      </c>
      <c r="I72" s="200">
        <v>0</v>
      </c>
      <c r="J72" s="200">
        <v>11.69</v>
      </c>
      <c r="K72" s="200">
        <v>6.1</v>
      </c>
      <c r="L72" s="200">
        <v>1.63</v>
      </c>
      <c r="M72" s="200">
        <v>0</v>
      </c>
      <c r="N72" s="200">
        <v>1.1299999999999999</v>
      </c>
      <c r="O72" s="200">
        <v>0.94</v>
      </c>
      <c r="P72" s="200">
        <v>2.33</v>
      </c>
      <c r="Q72" s="200">
        <v>0</v>
      </c>
      <c r="R72" s="200">
        <v>0.4</v>
      </c>
      <c r="S72" s="200">
        <v>0.25</v>
      </c>
      <c r="T72" s="200">
        <v>0</v>
      </c>
      <c r="U72" s="200">
        <v>12.38</v>
      </c>
      <c r="V72" s="200">
        <v>0.2</v>
      </c>
      <c r="W72" s="200">
        <v>0.44</v>
      </c>
      <c r="X72" s="200">
        <v>1.4</v>
      </c>
      <c r="Y72" s="200">
        <v>0</v>
      </c>
      <c r="Z72" s="200">
        <v>2.64</v>
      </c>
      <c r="AA72" s="200">
        <v>0.86</v>
      </c>
      <c r="AB72" s="200">
        <v>0</v>
      </c>
      <c r="AC72" s="200">
        <v>1.1000000000000001</v>
      </c>
      <c r="AD72" s="200">
        <v>11.37</v>
      </c>
      <c r="AE72" s="200">
        <v>0</v>
      </c>
      <c r="AF72" s="200">
        <v>0</v>
      </c>
      <c r="AG72" s="200">
        <v>43.39</v>
      </c>
      <c r="AH72" s="200">
        <v>0</v>
      </c>
      <c r="AI72" s="200">
        <v>10.45</v>
      </c>
      <c r="AJ72" s="200">
        <v>0</v>
      </c>
      <c r="AK72" s="200">
        <v>12.6</v>
      </c>
      <c r="AL72" s="200">
        <v>0</v>
      </c>
      <c r="AM72" s="200">
        <v>0</v>
      </c>
      <c r="AN72" s="200">
        <v>0</v>
      </c>
      <c r="AO72" s="200">
        <v>213.75</v>
      </c>
      <c r="AP72" s="200">
        <v>0</v>
      </c>
      <c r="AQ72" s="200">
        <v>0</v>
      </c>
      <c r="AR72" s="200">
        <v>0</v>
      </c>
      <c r="AS72" s="200">
        <v>0</v>
      </c>
      <c r="AT72" s="200">
        <v>0</v>
      </c>
      <c r="AU72" s="200">
        <v>0</v>
      </c>
      <c r="AV72" s="200">
        <v>0</v>
      </c>
      <c r="AW72" s="200">
        <v>0</v>
      </c>
      <c r="AX72" s="200">
        <v>0</v>
      </c>
      <c r="AY72" s="200">
        <v>0</v>
      </c>
    </row>
    <row r="73" spans="1:51">
      <c r="A73" t="s">
        <v>115</v>
      </c>
      <c r="B73" s="200">
        <v>0</v>
      </c>
      <c r="C73" s="200">
        <v>3.87</v>
      </c>
      <c r="D73" s="200">
        <v>7.47</v>
      </c>
      <c r="E73" s="200">
        <v>0</v>
      </c>
      <c r="F73" s="200">
        <v>0</v>
      </c>
      <c r="G73" s="200">
        <v>18.100000000000001</v>
      </c>
      <c r="H73" s="200">
        <v>0</v>
      </c>
      <c r="I73" s="200">
        <v>0</v>
      </c>
      <c r="J73" s="200">
        <v>11.69</v>
      </c>
      <c r="K73" s="200">
        <v>6.1</v>
      </c>
      <c r="L73" s="200">
        <v>1.63</v>
      </c>
      <c r="M73" s="200">
        <v>0</v>
      </c>
      <c r="N73" s="200">
        <v>1.1299999999999999</v>
      </c>
      <c r="O73" s="200">
        <v>0.94</v>
      </c>
      <c r="P73" s="200">
        <v>2.33</v>
      </c>
      <c r="Q73" s="200">
        <v>0</v>
      </c>
      <c r="R73" s="200">
        <v>0.4</v>
      </c>
      <c r="S73" s="200">
        <v>0.25</v>
      </c>
      <c r="T73" s="200">
        <v>0</v>
      </c>
      <c r="U73" s="200">
        <v>12.38</v>
      </c>
      <c r="V73" s="200">
        <v>0.2</v>
      </c>
      <c r="W73" s="200">
        <v>0.44</v>
      </c>
      <c r="X73" s="200">
        <v>1.4</v>
      </c>
      <c r="Y73" s="200">
        <v>0</v>
      </c>
      <c r="Z73" s="200">
        <v>2.64</v>
      </c>
      <c r="AA73" s="200">
        <v>0.86</v>
      </c>
      <c r="AB73" s="200">
        <v>0</v>
      </c>
      <c r="AC73" s="200">
        <v>1.1000000000000001</v>
      </c>
      <c r="AD73" s="200">
        <v>11.37</v>
      </c>
      <c r="AE73" s="200">
        <v>0</v>
      </c>
      <c r="AF73" s="200">
        <v>0</v>
      </c>
      <c r="AG73" s="200">
        <v>43.39</v>
      </c>
      <c r="AH73" s="200">
        <v>0</v>
      </c>
      <c r="AI73" s="200">
        <v>10.45</v>
      </c>
      <c r="AJ73" s="200">
        <v>0</v>
      </c>
      <c r="AK73" s="200">
        <v>2.6</v>
      </c>
      <c r="AL73" s="200">
        <v>0</v>
      </c>
      <c r="AM73" s="200">
        <v>0</v>
      </c>
      <c r="AN73" s="200">
        <v>0</v>
      </c>
      <c r="AO73" s="200">
        <v>213.75</v>
      </c>
      <c r="AP73" s="200">
        <v>0</v>
      </c>
      <c r="AQ73" s="200">
        <v>0</v>
      </c>
      <c r="AR73" s="200">
        <v>0</v>
      </c>
      <c r="AS73" s="200">
        <v>0</v>
      </c>
      <c r="AT73" s="200">
        <v>0</v>
      </c>
      <c r="AU73" s="200">
        <v>0</v>
      </c>
      <c r="AV73" s="200">
        <v>0</v>
      </c>
      <c r="AW73" s="200">
        <v>0</v>
      </c>
      <c r="AX73" s="200">
        <v>0</v>
      </c>
      <c r="AY73" s="200">
        <v>0</v>
      </c>
    </row>
    <row r="74" spans="1:51">
      <c r="A74" t="s">
        <v>116</v>
      </c>
      <c r="B74" s="200">
        <v>0</v>
      </c>
      <c r="C74" s="200">
        <v>3.87</v>
      </c>
      <c r="D74" s="200">
        <v>7.47</v>
      </c>
      <c r="E74" s="200">
        <v>0</v>
      </c>
      <c r="F74" s="200">
        <v>0</v>
      </c>
      <c r="G74" s="200">
        <v>18.100000000000001</v>
      </c>
      <c r="H74" s="200">
        <v>0</v>
      </c>
      <c r="I74" s="200">
        <v>0</v>
      </c>
      <c r="J74" s="200">
        <v>11.69</v>
      </c>
      <c r="K74" s="200">
        <v>6.1</v>
      </c>
      <c r="L74" s="200">
        <v>1.63</v>
      </c>
      <c r="M74" s="200">
        <v>0</v>
      </c>
      <c r="N74" s="200">
        <v>1.1299999999999999</v>
      </c>
      <c r="O74" s="200">
        <v>0.94</v>
      </c>
      <c r="P74" s="200">
        <v>2.33</v>
      </c>
      <c r="Q74" s="200">
        <v>0</v>
      </c>
      <c r="R74" s="200">
        <v>0.4</v>
      </c>
      <c r="S74" s="200">
        <v>0.25</v>
      </c>
      <c r="T74" s="200">
        <v>0</v>
      </c>
      <c r="U74" s="200">
        <v>12.38</v>
      </c>
      <c r="V74" s="200">
        <v>0.2</v>
      </c>
      <c r="W74" s="200">
        <v>0.44</v>
      </c>
      <c r="X74" s="200">
        <v>1.4</v>
      </c>
      <c r="Y74" s="200">
        <v>0</v>
      </c>
      <c r="Z74" s="200">
        <v>2.64</v>
      </c>
      <c r="AA74" s="200">
        <v>0.86</v>
      </c>
      <c r="AB74" s="200">
        <v>0</v>
      </c>
      <c r="AC74" s="200">
        <v>1.1000000000000001</v>
      </c>
      <c r="AD74" s="200">
        <v>11.37</v>
      </c>
      <c r="AE74" s="200">
        <v>0</v>
      </c>
      <c r="AF74" s="200">
        <v>0</v>
      </c>
      <c r="AG74" s="200">
        <v>43.39</v>
      </c>
      <c r="AH74" s="200">
        <v>0</v>
      </c>
      <c r="AI74" s="200">
        <v>10.45</v>
      </c>
      <c r="AJ74" s="200">
        <v>0</v>
      </c>
      <c r="AK74" s="200">
        <v>2.6</v>
      </c>
      <c r="AL74" s="200">
        <v>0</v>
      </c>
      <c r="AM74" s="200">
        <v>0</v>
      </c>
      <c r="AN74" s="200">
        <v>0</v>
      </c>
      <c r="AO74" s="200">
        <v>213.75</v>
      </c>
      <c r="AP74" s="200">
        <v>0</v>
      </c>
      <c r="AQ74" s="200">
        <v>0</v>
      </c>
      <c r="AR74" s="200">
        <v>0</v>
      </c>
      <c r="AS74" s="200">
        <v>0</v>
      </c>
      <c r="AT74" s="200">
        <v>0</v>
      </c>
      <c r="AU74" s="200">
        <v>0</v>
      </c>
      <c r="AV74" s="200">
        <v>0</v>
      </c>
      <c r="AW74" s="200">
        <v>0</v>
      </c>
      <c r="AX74" s="200">
        <v>0</v>
      </c>
      <c r="AY74" s="200">
        <v>0</v>
      </c>
    </row>
    <row r="75" spans="1:51">
      <c r="A75" t="s">
        <v>117</v>
      </c>
      <c r="B75" s="200">
        <v>0</v>
      </c>
      <c r="C75" s="200">
        <v>3.87</v>
      </c>
      <c r="D75" s="200">
        <v>7.47</v>
      </c>
      <c r="E75" s="200">
        <v>0</v>
      </c>
      <c r="F75" s="200">
        <v>0</v>
      </c>
      <c r="G75" s="200">
        <v>18.100000000000001</v>
      </c>
      <c r="H75" s="200">
        <v>0</v>
      </c>
      <c r="I75" s="200">
        <v>0</v>
      </c>
      <c r="J75" s="200">
        <v>11.69</v>
      </c>
      <c r="K75" s="200">
        <v>6.1</v>
      </c>
      <c r="L75" s="200">
        <v>1.63</v>
      </c>
      <c r="M75" s="200">
        <v>0</v>
      </c>
      <c r="N75" s="200">
        <v>1.1299999999999999</v>
      </c>
      <c r="O75" s="200">
        <v>0.94</v>
      </c>
      <c r="P75" s="200">
        <v>2.33</v>
      </c>
      <c r="Q75" s="200">
        <v>0</v>
      </c>
      <c r="R75" s="200">
        <v>0.4</v>
      </c>
      <c r="S75" s="200">
        <v>0.25</v>
      </c>
      <c r="T75" s="200">
        <v>0</v>
      </c>
      <c r="U75" s="200">
        <v>12.38</v>
      </c>
      <c r="V75" s="200">
        <v>0.2</v>
      </c>
      <c r="W75" s="200">
        <v>0.44</v>
      </c>
      <c r="X75" s="200">
        <v>1.4</v>
      </c>
      <c r="Y75" s="200">
        <v>0</v>
      </c>
      <c r="Z75" s="200">
        <v>2.64</v>
      </c>
      <c r="AA75" s="200">
        <v>0.86</v>
      </c>
      <c r="AB75" s="200">
        <v>0</v>
      </c>
      <c r="AC75" s="200">
        <v>1.1000000000000001</v>
      </c>
      <c r="AD75" s="200">
        <v>11.37</v>
      </c>
      <c r="AE75" s="200">
        <v>0</v>
      </c>
      <c r="AF75" s="200">
        <v>0</v>
      </c>
      <c r="AG75" s="200">
        <v>43.39</v>
      </c>
      <c r="AH75" s="200">
        <v>0</v>
      </c>
      <c r="AI75" s="200">
        <v>10.45</v>
      </c>
      <c r="AJ75" s="200">
        <v>0</v>
      </c>
      <c r="AK75" s="200">
        <v>2.6</v>
      </c>
      <c r="AL75" s="200">
        <v>0</v>
      </c>
      <c r="AM75" s="200">
        <v>0</v>
      </c>
      <c r="AN75" s="200">
        <v>0</v>
      </c>
      <c r="AO75" s="200">
        <v>213.75</v>
      </c>
      <c r="AP75" s="200">
        <v>0</v>
      </c>
      <c r="AQ75" s="200">
        <v>0</v>
      </c>
      <c r="AR75" s="200">
        <v>0</v>
      </c>
      <c r="AS75" s="200">
        <v>0</v>
      </c>
      <c r="AT75" s="200">
        <v>0</v>
      </c>
      <c r="AU75" s="200">
        <v>0</v>
      </c>
      <c r="AV75" s="200">
        <v>0</v>
      </c>
      <c r="AW75" s="200">
        <v>0</v>
      </c>
      <c r="AX75" s="200">
        <v>0</v>
      </c>
      <c r="AY75" s="200">
        <v>0</v>
      </c>
    </row>
    <row r="76" spans="1:51">
      <c r="A76" t="s">
        <v>118</v>
      </c>
      <c r="B76" s="200">
        <v>0</v>
      </c>
      <c r="C76" s="200">
        <v>3.87</v>
      </c>
      <c r="D76" s="200">
        <v>7.47</v>
      </c>
      <c r="E76" s="200">
        <v>0</v>
      </c>
      <c r="F76" s="200">
        <v>0</v>
      </c>
      <c r="G76" s="200">
        <v>18.100000000000001</v>
      </c>
      <c r="H76" s="200">
        <v>0</v>
      </c>
      <c r="I76" s="200">
        <v>0</v>
      </c>
      <c r="J76" s="200">
        <v>11.69</v>
      </c>
      <c r="K76" s="200">
        <v>6.1</v>
      </c>
      <c r="L76" s="200">
        <v>1.63</v>
      </c>
      <c r="M76" s="200">
        <v>0</v>
      </c>
      <c r="N76" s="200">
        <v>1.1299999999999999</v>
      </c>
      <c r="O76" s="200">
        <v>0.94</v>
      </c>
      <c r="P76" s="200">
        <v>2.33</v>
      </c>
      <c r="Q76" s="200">
        <v>0</v>
      </c>
      <c r="R76" s="200">
        <v>0.4</v>
      </c>
      <c r="S76" s="200">
        <v>0.25</v>
      </c>
      <c r="T76" s="200">
        <v>0</v>
      </c>
      <c r="U76" s="200">
        <v>12.38</v>
      </c>
      <c r="V76" s="200">
        <v>0.2</v>
      </c>
      <c r="W76" s="200">
        <v>0.44</v>
      </c>
      <c r="X76" s="200">
        <v>1.4</v>
      </c>
      <c r="Y76" s="200">
        <v>0</v>
      </c>
      <c r="Z76" s="200">
        <v>2.64</v>
      </c>
      <c r="AA76" s="200">
        <v>0.86</v>
      </c>
      <c r="AB76" s="200">
        <v>0</v>
      </c>
      <c r="AC76" s="200">
        <v>1.1000000000000001</v>
      </c>
      <c r="AD76" s="200">
        <v>11.37</v>
      </c>
      <c r="AE76" s="200">
        <v>0</v>
      </c>
      <c r="AF76" s="200">
        <v>0</v>
      </c>
      <c r="AG76" s="200">
        <v>43.39</v>
      </c>
      <c r="AH76" s="200">
        <v>0</v>
      </c>
      <c r="AI76" s="200">
        <v>10.45</v>
      </c>
      <c r="AJ76" s="200">
        <v>0</v>
      </c>
      <c r="AK76" s="200">
        <v>2.6</v>
      </c>
      <c r="AL76" s="200">
        <v>0</v>
      </c>
      <c r="AM76" s="200">
        <v>0</v>
      </c>
      <c r="AN76" s="200">
        <v>0</v>
      </c>
      <c r="AO76" s="200">
        <v>213.75</v>
      </c>
      <c r="AP76" s="200">
        <v>0</v>
      </c>
      <c r="AQ76" s="200">
        <v>0</v>
      </c>
      <c r="AR76" s="200">
        <v>0</v>
      </c>
      <c r="AS76" s="200">
        <v>0</v>
      </c>
      <c r="AT76" s="200">
        <v>0</v>
      </c>
      <c r="AU76" s="200">
        <v>0</v>
      </c>
      <c r="AV76" s="200">
        <v>0</v>
      </c>
      <c r="AW76" s="200">
        <v>0</v>
      </c>
      <c r="AX76" s="200">
        <v>0</v>
      </c>
      <c r="AY76" s="200">
        <v>0</v>
      </c>
    </row>
    <row r="77" spans="1:51">
      <c r="A77" t="s">
        <v>119</v>
      </c>
      <c r="B77" s="200">
        <v>0</v>
      </c>
      <c r="C77" s="200">
        <v>3.87</v>
      </c>
      <c r="D77" s="200">
        <v>7.47</v>
      </c>
      <c r="E77" s="200">
        <v>0</v>
      </c>
      <c r="F77" s="200">
        <v>0</v>
      </c>
      <c r="G77" s="200">
        <v>18.100000000000001</v>
      </c>
      <c r="H77" s="200">
        <v>0</v>
      </c>
      <c r="I77" s="200">
        <v>0</v>
      </c>
      <c r="J77" s="200">
        <v>11.69</v>
      </c>
      <c r="K77" s="200">
        <v>6.1</v>
      </c>
      <c r="L77" s="200">
        <v>1.63</v>
      </c>
      <c r="M77" s="200">
        <v>0</v>
      </c>
      <c r="N77" s="200">
        <v>1.1299999999999999</v>
      </c>
      <c r="O77" s="200">
        <v>0.94</v>
      </c>
      <c r="P77" s="200">
        <v>2.33</v>
      </c>
      <c r="Q77" s="200">
        <v>0</v>
      </c>
      <c r="R77" s="200">
        <v>0.4</v>
      </c>
      <c r="S77" s="200">
        <v>0.25</v>
      </c>
      <c r="T77" s="200">
        <v>0</v>
      </c>
      <c r="U77" s="200">
        <v>12.38</v>
      </c>
      <c r="V77" s="200">
        <v>0.2</v>
      </c>
      <c r="W77" s="200">
        <v>0.44</v>
      </c>
      <c r="X77" s="200">
        <v>1.4</v>
      </c>
      <c r="Y77" s="200">
        <v>0</v>
      </c>
      <c r="Z77" s="200">
        <v>2.64</v>
      </c>
      <c r="AA77" s="200">
        <v>0.86</v>
      </c>
      <c r="AB77" s="200">
        <v>0</v>
      </c>
      <c r="AC77" s="200">
        <v>1.1000000000000001</v>
      </c>
      <c r="AD77" s="200">
        <v>11.37</v>
      </c>
      <c r="AE77" s="200">
        <v>0</v>
      </c>
      <c r="AF77" s="200">
        <v>0</v>
      </c>
      <c r="AG77" s="200">
        <v>43.39</v>
      </c>
      <c r="AH77" s="200">
        <v>0</v>
      </c>
      <c r="AI77" s="200">
        <v>10.45</v>
      </c>
      <c r="AJ77" s="200">
        <v>0</v>
      </c>
      <c r="AK77" s="200">
        <v>2.6</v>
      </c>
      <c r="AL77" s="200">
        <v>0</v>
      </c>
      <c r="AM77" s="200">
        <v>0</v>
      </c>
      <c r="AN77" s="200">
        <v>0</v>
      </c>
      <c r="AO77" s="200">
        <v>213.75</v>
      </c>
      <c r="AP77" s="200">
        <v>0</v>
      </c>
      <c r="AQ77" s="200">
        <v>0</v>
      </c>
      <c r="AR77" s="200">
        <v>0</v>
      </c>
      <c r="AS77" s="200">
        <v>0</v>
      </c>
      <c r="AT77" s="200">
        <v>0</v>
      </c>
      <c r="AU77" s="200">
        <v>0</v>
      </c>
      <c r="AV77" s="200">
        <v>0</v>
      </c>
      <c r="AW77" s="200">
        <v>0</v>
      </c>
      <c r="AX77" s="200">
        <v>0</v>
      </c>
      <c r="AY77" s="200">
        <v>0</v>
      </c>
    </row>
    <row r="78" spans="1:51">
      <c r="A78" t="s">
        <v>120</v>
      </c>
      <c r="B78" s="200">
        <v>0</v>
      </c>
      <c r="C78" s="200">
        <v>3.87</v>
      </c>
      <c r="D78" s="200">
        <v>7.47</v>
      </c>
      <c r="E78" s="200">
        <v>0</v>
      </c>
      <c r="F78" s="200">
        <v>0</v>
      </c>
      <c r="G78" s="200">
        <v>18.100000000000001</v>
      </c>
      <c r="H78" s="200">
        <v>0</v>
      </c>
      <c r="I78" s="200">
        <v>0</v>
      </c>
      <c r="J78" s="200">
        <v>11.69</v>
      </c>
      <c r="K78" s="200">
        <v>6.1</v>
      </c>
      <c r="L78" s="200">
        <v>1.63</v>
      </c>
      <c r="M78" s="200">
        <v>0</v>
      </c>
      <c r="N78" s="200">
        <v>1.1299999999999999</v>
      </c>
      <c r="O78" s="200">
        <v>0.94</v>
      </c>
      <c r="P78" s="200">
        <v>2.33</v>
      </c>
      <c r="Q78" s="200">
        <v>0</v>
      </c>
      <c r="R78" s="200">
        <v>0.4</v>
      </c>
      <c r="S78" s="200">
        <v>0.25</v>
      </c>
      <c r="T78" s="200">
        <v>0</v>
      </c>
      <c r="U78" s="200">
        <v>12.38</v>
      </c>
      <c r="V78" s="200">
        <v>0.2</v>
      </c>
      <c r="W78" s="200">
        <v>0.44</v>
      </c>
      <c r="X78" s="200">
        <v>1.4</v>
      </c>
      <c r="Y78" s="200">
        <v>0</v>
      </c>
      <c r="Z78" s="200">
        <v>2.64</v>
      </c>
      <c r="AA78" s="200">
        <v>0.86</v>
      </c>
      <c r="AB78" s="200">
        <v>0</v>
      </c>
      <c r="AC78" s="200">
        <v>1.1000000000000001</v>
      </c>
      <c r="AD78" s="200">
        <v>11.37</v>
      </c>
      <c r="AE78" s="200">
        <v>0</v>
      </c>
      <c r="AF78" s="200">
        <v>0</v>
      </c>
      <c r="AG78" s="200">
        <v>43.39</v>
      </c>
      <c r="AH78" s="200">
        <v>0</v>
      </c>
      <c r="AI78" s="200">
        <v>10.45</v>
      </c>
      <c r="AJ78" s="200">
        <v>0</v>
      </c>
      <c r="AK78" s="200">
        <v>2.6</v>
      </c>
      <c r="AL78" s="200">
        <v>0</v>
      </c>
      <c r="AM78" s="200">
        <v>0</v>
      </c>
      <c r="AN78" s="200">
        <v>0</v>
      </c>
      <c r="AO78" s="200">
        <v>213.75</v>
      </c>
      <c r="AP78" s="200">
        <v>0</v>
      </c>
      <c r="AQ78" s="200">
        <v>0</v>
      </c>
      <c r="AR78" s="200">
        <v>0</v>
      </c>
      <c r="AS78" s="200">
        <v>0</v>
      </c>
      <c r="AT78" s="200">
        <v>0</v>
      </c>
      <c r="AU78" s="200">
        <v>0</v>
      </c>
      <c r="AV78" s="200">
        <v>0</v>
      </c>
      <c r="AW78" s="200">
        <v>0</v>
      </c>
      <c r="AX78" s="200">
        <v>0</v>
      </c>
      <c r="AY78" s="200">
        <v>0</v>
      </c>
    </row>
    <row r="79" spans="1:51">
      <c r="A79" t="s">
        <v>121</v>
      </c>
      <c r="B79" s="200">
        <v>0</v>
      </c>
      <c r="C79" s="200">
        <v>3.87</v>
      </c>
      <c r="D79" s="200">
        <v>7.47</v>
      </c>
      <c r="E79" s="200">
        <v>0</v>
      </c>
      <c r="F79" s="200">
        <v>0</v>
      </c>
      <c r="G79" s="200">
        <v>18.100000000000001</v>
      </c>
      <c r="H79" s="200">
        <v>0</v>
      </c>
      <c r="I79" s="200">
        <v>0</v>
      </c>
      <c r="J79" s="200">
        <v>11.69</v>
      </c>
      <c r="K79" s="200">
        <v>6.1</v>
      </c>
      <c r="L79" s="200">
        <v>1.63</v>
      </c>
      <c r="M79" s="200">
        <v>0</v>
      </c>
      <c r="N79" s="200">
        <v>1.1299999999999999</v>
      </c>
      <c r="O79" s="200">
        <v>0.94</v>
      </c>
      <c r="P79" s="200">
        <v>2.33</v>
      </c>
      <c r="Q79" s="200">
        <v>0</v>
      </c>
      <c r="R79" s="200">
        <v>0.4</v>
      </c>
      <c r="S79" s="200">
        <v>0.25</v>
      </c>
      <c r="T79" s="200">
        <v>0</v>
      </c>
      <c r="U79" s="200">
        <v>12.38</v>
      </c>
      <c r="V79" s="200">
        <v>0.2</v>
      </c>
      <c r="W79" s="200">
        <v>0.44</v>
      </c>
      <c r="X79" s="200">
        <v>1.4</v>
      </c>
      <c r="Y79" s="200">
        <v>0</v>
      </c>
      <c r="Z79" s="200">
        <v>2.64</v>
      </c>
      <c r="AA79" s="200">
        <v>0.86</v>
      </c>
      <c r="AB79" s="200">
        <v>0</v>
      </c>
      <c r="AC79" s="200">
        <v>1.1000000000000001</v>
      </c>
      <c r="AD79" s="200">
        <v>11.37</v>
      </c>
      <c r="AE79" s="200">
        <v>0</v>
      </c>
      <c r="AF79" s="200">
        <v>0</v>
      </c>
      <c r="AG79" s="200">
        <v>43.39</v>
      </c>
      <c r="AH79" s="200">
        <v>0</v>
      </c>
      <c r="AI79" s="200">
        <v>10.45</v>
      </c>
      <c r="AJ79" s="200">
        <v>0</v>
      </c>
      <c r="AK79" s="200">
        <v>2.6</v>
      </c>
      <c r="AL79" s="200">
        <v>0</v>
      </c>
      <c r="AM79" s="200">
        <v>0</v>
      </c>
      <c r="AN79" s="200">
        <v>0</v>
      </c>
      <c r="AO79" s="200">
        <v>213.75</v>
      </c>
      <c r="AP79" s="200">
        <v>0</v>
      </c>
      <c r="AQ79" s="200">
        <v>0</v>
      </c>
      <c r="AR79" s="200">
        <v>0</v>
      </c>
      <c r="AS79" s="200">
        <v>0</v>
      </c>
      <c r="AT79" s="200">
        <v>0</v>
      </c>
      <c r="AU79" s="200">
        <v>0</v>
      </c>
      <c r="AV79" s="200">
        <v>0</v>
      </c>
      <c r="AW79" s="200">
        <v>0</v>
      </c>
      <c r="AX79" s="200">
        <v>0</v>
      </c>
      <c r="AY79" s="200">
        <v>0</v>
      </c>
    </row>
    <row r="80" spans="1:51">
      <c r="A80" t="s">
        <v>122</v>
      </c>
      <c r="B80" s="200">
        <v>0</v>
      </c>
      <c r="C80" s="200">
        <v>3.87</v>
      </c>
      <c r="D80" s="200">
        <v>7.47</v>
      </c>
      <c r="E80" s="200">
        <v>0</v>
      </c>
      <c r="F80" s="200">
        <v>0</v>
      </c>
      <c r="G80" s="200">
        <v>18.100000000000001</v>
      </c>
      <c r="H80" s="200">
        <v>0</v>
      </c>
      <c r="I80" s="200">
        <v>0</v>
      </c>
      <c r="J80" s="200">
        <v>11.69</v>
      </c>
      <c r="K80" s="200">
        <v>6.1</v>
      </c>
      <c r="L80" s="200">
        <v>1.63</v>
      </c>
      <c r="M80" s="200">
        <v>0</v>
      </c>
      <c r="N80" s="200">
        <v>1.1299999999999999</v>
      </c>
      <c r="O80" s="200">
        <v>0.94</v>
      </c>
      <c r="P80" s="200">
        <v>2.33</v>
      </c>
      <c r="Q80" s="200">
        <v>0</v>
      </c>
      <c r="R80" s="200">
        <v>0.4</v>
      </c>
      <c r="S80" s="200">
        <v>0.25</v>
      </c>
      <c r="T80" s="200">
        <v>0</v>
      </c>
      <c r="U80" s="200">
        <v>12.38</v>
      </c>
      <c r="V80" s="200">
        <v>0.2</v>
      </c>
      <c r="W80" s="200">
        <v>0.44</v>
      </c>
      <c r="X80" s="200">
        <v>1.4</v>
      </c>
      <c r="Y80" s="200">
        <v>0</v>
      </c>
      <c r="Z80" s="200">
        <v>2.64</v>
      </c>
      <c r="AA80" s="200">
        <v>0.86</v>
      </c>
      <c r="AB80" s="200">
        <v>0</v>
      </c>
      <c r="AC80" s="200">
        <v>1.1000000000000001</v>
      </c>
      <c r="AD80" s="200">
        <v>11.37</v>
      </c>
      <c r="AE80" s="200">
        <v>0</v>
      </c>
      <c r="AF80" s="200">
        <v>0</v>
      </c>
      <c r="AG80" s="200">
        <v>43.39</v>
      </c>
      <c r="AH80" s="200">
        <v>0</v>
      </c>
      <c r="AI80" s="200">
        <v>10.45</v>
      </c>
      <c r="AJ80" s="200">
        <v>0</v>
      </c>
      <c r="AK80" s="200">
        <v>2.6</v>
      </c>
      <c r="AL80" s="200">
        <v>0</v>
      </c>
      <c r="AM80" s="200">
        <v>0</v>
      </c>
      <c r="AN80" s="200">
        <v>0</v>
      </c>
      <c r="AO80" s="200">
        <v>213.75</v>
      </c>
      <c r="AP80" s="200">
        <v>0</v>
      </c>
      <c r="AQ80" s="200">
        <v>0</v>
      </c>
      <c r="AR80" s="200">
        <v>0</v>
      </c>
      <c r="AS80" s="200">
        <v>0</v>
      </c>
      <c r="AT80" s="200">
        <v>0</v>
      </c>
      <c r="AU80" s="200">
        <v>0</v>
      </c>
      <c r="AV80" s="200">
        <v>0</v>
      </c>
      <c r="AW80" s="200">
        <v>0</v>
      </c>
      <c r="AX80" s="200">
        <v>0</v>
      </c>
      <c r="AY80" s="200">
        <v>0</v>
      </c>
    </row>
    <row r="81" spans="1:51">
      <c r="A81" t="s">
        <v>123</v>
      </c>
      <c r="B81" s="200">
        <v>0</v>
      </c>
      <c r="C81" s="200">
        <v>3.87</v>
      </c>
      <c r="D81" s="200">
        <v>7.47</v>
      </c>
      <c r="E81" s="200">
        <v>0</v>
      </c>
      <c r="F81" s="200">
        <v>0</v>
      </c>
      <c r="G81" s="200">
        <v>18.100000000000001</v>
      </c>
      <c r="H81" s="200">
        <v>0</v>
      </c>
      <c r="I81" s="200">
        <v>0</v>
      </c>
      <c r="J81" s="200">
        <v>11.69</v>
      </c>
      <c r="K81" s="200">
        <v>6.1</v>
      </c>
      <c r="L81" s="200">
        <v>1.63</v>
      </c>
      <c r="M81" s="200">
        <v>0</v>
      </c>
      <c r="N81" s="200">
        <v>1.1299999999999999</v>
      </c>
      <c r="O81" s="200">
        <v>0.94</v>
      </c>
      <c r="P81" s="200">
        <v>2.33</v>
      </c>
      <c r="Q81" s="200">
        <v>0.43</v>
      </c>
      <c r="R81" s="200">
        <v>0.4</v>
      </c>
      <c r="S81" s="200">
        <v>0.25</v>
      </c>
      <c r="T81" s="200">
        <v>0</v>
      </c>
      <c r="U81" s="200">
        <v>12.38</v>
      </c>
      <c r="V81" s="200">
        <v>0.2</v>
      </c>
      <c r="W81" s="200">
        <v>0.44</v>
      </c>
      <c r="X81" s="200">
        <v>1.4</v>
      </c>
      <c r="Y81" s="200">
        <v>0</v>
      </c>
      <c r="Z81" s="200">
        <v>2.64</v>
      </c>
      <c r="AA81" s="200">
        <v>0.86</v>
      </c>
      <c r="AB81" s="200">
        <v>0</v>
      </c>
      <c r="AC81" s="200">
        <v>1.1000000000000001</v>
      </c>
      <c r="AD81" s="200">
        <v>11.37</v>
      </c>
      <c r="AE81" s="200">
        <v>0</v>
      </c>
      <c r="AF81" s="200">
        <v>0</v>
      </c>
      <c r="AG81" s="200">
        <v>43.39</v>
      </c>
      <c r="AH81" s="200">
        <v>0</v>
      </c>
      <c r="AI81" s="200">
        <v>10.45</v>
      </c>
      <c r="AJ81" s="200">
        <v>0</v>
      </c>
      <c r="AK81" s="200">
        <v>2.6</v>
      </c>
      <c r="AL81" s="200">
        <v>0</v>
      </c>
      <c r="AM81" s="200">
        <v>0</v>
      </c>
      <c r="AN81" s="200">
        <v>0</v>
      </c>
      <c r="AO81" s="200">
        <v>213.75</v>
      </c>
      <c r="AP81" s="200">
        <v>0</v>
      </c>
      <c r="AQ81" s="200">
        <v>0</v>
      </c>
      <c r="AR81" s="200">
        <v>0</v>
      </c>
      <c r="AS81" s="200">
        <v>0</v>
      </c>
      <c r="AT81" s="200">
        <v>0</v>
      </c>
      <c r="AU81" s="200">
        <v>0</v>
      </c>
      <c r="AV81" s="200">
        <v>0</v>
      </c>
      <c r="AW81" s="200">
        <v>0</v>
      </c>
      <c r="AX81" s="200">
        <v>0</v>
      </c>
      <c r="AY81" s="200">
        <v>0</v>
      </c>
    </row>
    <row r="82" spans="1:51">
      <c r="A82" t="s">
        <v>124</v>
      </c>
      <c r="B82" s="200">
        <v>0</v>
      </c>
      <c r="C82" s="200">
        <v>3.87</v>
      </c>
      <c r="D82" s="200">
        <v>7.47</v>
      </c>
      <c r="E82" s="200">
        <v>0</v>
      </c>
      <c r="F82" s="200">
        <v>0</v>
      </c>
      <c r="G82" s="200">
        <v>18.100000000000001</v>
      </c>
      <c r="H82" s="200">
        <v>0</v>
      </c>
      <c r="I82" s="200">
        <v>0</v>
      </c>
      <c r="J82" s="200">
        <v>11.69</v>
      </c>
      <c r="K82" s="200">
        <v>6.1</v>
      </c>
      <c r="L82" s="200">
        <v>1.63</v>
      </c>
      <c r="M82" s="200">
        <v>0</v>
      </c>
      <c r="N82" s="200">
        <v>1.1299999999999999</v>
      </c>
      <c r="O82" s="200">
        <v>0.94</v>
      </c>
      <c r="P82" s="200">
        <v>2.33</v>
      </c>
      <c r="Q82" s="200">
        <v>0.43</v>
      </c>
      <c r="R82" s="200">
        <v>0.4</v>
      </c>
      <c r="S82" s="200">
        <v>0.25</v>
      </c>
      <c r="T82" s="200">
        <v>0</v>
      </c>
      <c r="U82" s="200">
        <v>12.38</v>
      </c>
      <c r="V82" s="200">
        <v>0.2</v>
      </c>
      <c r="W82" s="200">
        <v>0.44</v>
      </c>
      <c r="X82" s="200">
        <v>1.4</v>
      </c>
      <c r="Y82" s="200">
        <v>0</v>
      </c>
      <c r="Z82" s="200">
        <v>2.64</v>
      </c>
      <c r="AA82" s="200">
        <v>0.86</v>
      </c>
      <c r="AB82" s="200">
        <v>0</v>
      </c>
      <c r="AC82" s="200">
        <v>1.1000000000000001</v>
      </c>
      <c r="AD82" s="200">
        <v>11.37</v>
      </c>
      <c r="AE82" s="200">
        <v>0</v>
      </c>
      <c r="AF82" s="200">
        <v>0</v>
      </c>
      <c r="AG82" s="200">
        <v>43.39</v>
      </c>
      <c r="AH82" s="200">
        <v>0</v>
      </c>
      <c r="AI82" s="200">
        <v>10.45</v>
      </c>
      <c r="AJ82" s="200">
        <v>0</v>
      </c>
      <c r="AK82" s="200">
        <v>2.6</v>
      </c>
      <c r="AL82" s="200">
        <v>0</v>
      </c>
      <c r="AM82" s="200">
        <v>0</v>
      </c>
      <c r="AN82" s="200">
        <v>0</v>
      </c>
      <c r="AO82" s="200">
        <v>213.75</v>
      </c>
      <c r="AP82" s="200">
        <v>0</v>
      </c>
      <c r="AQ82" s="200">
        <v>0</v>
      </c>
      <c r="AR82" s="200">
        <v>0</v>
      </c>
      <c r="AS82" s="200">
        <v>0</v>
      </c>
      <c r="AT82" s="200">
        <v>0</v>
      </c>
      <c r="AU82" s="200">
        <v>0</v>
      </c>
      <c r="AV82" s="200">
        <v>0</v>
      </c>
      <c r="AW82" s="200">
        <v>0</v>
      </c>
      <c r="AX82" s="200">
        <v>0</v>
      </c>
      <c r="AY82" s="200">
        <v>0</v>
      </c>
    </row>
    <row r="83" spans="1:51">
      <c r="A83" t="s">
        <v>125</v>
      </c>
      <c r="B83" s="200">
        <v>0</v>
      </c>
      <c r="C83" s="200">
        <v>3.87</v>
      </c>
      <c r="D83" s="200">
        <v>7.47</v>
      </c>
      <c r="E83" s="200">
        <v>0</v>
      </c>
      <c r="F83" s="200">
        <v>0</v>
      </c>
      <c r="G83" s="200">
        <v>18.100000000000001</v>
      </c>
      <c r="H83" s="200">
        <v>0</v>
      </c>
      <c r="I83" s="200">
        <v>0</v>
      </c>
      <c r="J83" s="200">
        <v>11.69</v>
      </c>
      <c r="K83" s="200">
        <v>6.1</v>
      </c>
      <c r="L83" s="200">
        <v>1.63</v>
      </c>
      <c r="M83" s="200">
        <v>0</v>
      </c>
      <c r="N83" s="200">
        <v>1.1299999999999999</v>
      </c>
      <c r="O83" s="200">
        <v>0.94</v>
      </c>
      <c r="P83" s="200">
        <v>2.33</v>
      </c>
      <c r="Q83" s="200">
        <v>0.61</v>
      </c>
      <c r="R83" s="200">
        <v>0.4</v>
      </c>
      <c r="S83" s="200">
        <v>0.25</v>
      </c>
      <c r="T83" s="200">
        <v>0</v>
      </c>
      <c r="U83" s="200">
        <v>12.38</v>
      </c>
      <c r="V83" s="200">
        <v>0.2</v>
      </c>
      <c r="W83" s="200">
        <v>0.44</v>
      </c>
      <c r="X83" s="200">
        <v>1.4</v>
      </c>
      <c r="Y83" s="200">
        <v>0</v>
      </c>
      <c r="Z83" s="200">
        <v>2.64</v>
      </c>
      <c r="AA83" s="200">
        <v>0.86</v>
      </c>
      <c r="AB83" s="200">
        <v>0</v>
      </c>
      <c r="AC83" s="200">
        <v>1.1000000000000001</v>
      </c>
      <c r="AD83" s="200">
        <v>11.37</v>
      </c>
      <c r="AE83" s="200">
        <v>0</v>
      </c>
      <c r="AF83" s="200">
        <v>0</v>
      </c>
      <c r="AG83" s="200">
        <v>43.39</v>
      </c>
      <c r="AH83" s="200">
        <v>0</v>
      </c>
      <c r="AI83" s="200">
        <v>10.45</v>
      </c>
      <c r="AJ83" s="200">
        <v>0</v>
      </c>
      <c r="AK83" s="200">
        <v>2.6</v>
      </c>
      <c r="AL83" s="200">
        <v>0</v>
      </c>
      <c r="AM83" s="200">
        <v>0</v>
      </c>
      <c r="AN83" s="200">
        <v>0</v>
      </c>
      <c r="AO83" s="200">
        <v>213.75</v>
      </c>
      <c r="AP83" s="200">
        <v>0</v>
      </c>
      <c r="AQ83" s="200">
        <v>0</v>
      </c>
      <c r="AR83" s="200">
        <v>0</v>
      </c>
      <c r="AS83" s="200">
        <v>0</v>
      </c>
      <c r="AT83" s="200">
        <v>0</v>
      </c>
      <c r="AU83" s="200">
        <v>0</v>
      </c>
      <c r="AV83" s="200">
        <v>0</v>
      </c>
      <c r="AW83" s="200">
        <v>0</v>
      </c>
      <c r="AX83" s="200">
        <v>0</v>
      </c>
      <c r="AY83" s="200">
        <v>0</v>
      </c>
    </row>
    <row r="84" spans="1:51">
      <c r="A84" t="s">
        <v>126</v>
      </c>
      <c r="B84" s="200">
        <v>0</v>
      </c>
      <c r="C84" s="200">
        <v>3.87</v>
      </c>
      <c r="D84" s="200">
        <v>7.47</v>
      </c>
      <c r="E84" s="200">
        <v>0</v>
      </c>
      <c r="F84" s="200">
        <v>0</v>
      </c>
      <c r="G84" s="200">
        <v>18.100000000000001</v>
      </c>
      <c r="H84" s="200">
        <v>0</v>
      </c>
      <c r="I84" s="200">
        <v>0</v>
      </c>
      <c r="J84" s="200">
        <v>11.69</v>
      </c>
      <c r="K84" s="200">
        <v>6.1</v>
      </c>
      <c r="L84" s="200">
        <v>1.63</v>
      </c>
      <c r="M84" s="200">
        <v>0</v>
      </c>
      <c r="N84" s="200">
        <v>1.1299999999999999</v>
      </c>
      <c r="O84" s="200">
        <v>0.94</v>
      </c>
      <c r="P84" s="200">
        <v>2.33</v>
      </c>
      <c r="Q84" s="200">
        <v>0.12</v>
      </c>
      <c r="R84" s="200">
        <v>0.4</v>
      </c>
      <c r="S84" s="200">
        <v>0.25</v>
      </c>
      <c r="T84" s="200">
        <v>0</v>
      </c>
      <c r="U84" s="200">
        <v>12.38</v>
      </c>
      <c r="V84" s="200">
        <v>0.2</v>
      </c>
      <c r="W84" s="200">
        <v>0.44</v>
      </c>
      <c r="X84" s="200">
        <v>1.4</v>
      </c>
      <c r="Y84" s="200">
        <v>0</v>
      </c>
      <c r="Z84" s="200">
        <v>2.64</v>
      </c>
      <c r="AA84" s="200">
        <v>0.86</v>
      </c>
      <c r="AB84" s="200">
        <v>0</v>
      </c>
      <c r="AC84" s="200">
        <v>1.1000000000000001</v>
      </c>
      <c r="AD84" s="200">
        <v>11.37</v>
      </c>
      <c r="AE84" s="200">
        <v>0</v>
      </c>
      <c r="AF84" s="200">
        <v>0</v>
      </c>
      <c r="AG84" s="200">
        <v>43.39</v>
      </c>
      <c r="AH84" s="200">
        <v>0</v>
      </c>
      <c r="AI84" s="200">
        <v>10.45</v>
      </c>
      <c r="AJ84" s="200">
        <v>0</v>
      </c>
      <c r="AK84" s="200">
        <v>2.6</v>
      </c>
      <c r="AL84" s="200">
        <v>0</v>
      </c>
      <c r="AM84" s="200">
        <v>0</v>
      </c>
      <c r="AN84" s="200">
        <v>0</v>
      </c>
      <c r="AO84" s="200">
        <v>213.75</v>
      </c>
      <c r="AP84" s="200">
        <v>0</v>
      </c>
      <c r="AQ84" s="200">
        <v>0</v>
      </c>
      <c r="AR84" s="200">
        <v>0</v>
      </c>
      <c r="AS84" s="200">
        <v>0</v>
      </c>
      <c r="AT84" s="200">
        <v>0</v>
      </c>
      <c r="AU84" s="200">
        <v>0</v>
      </c>
      <c r="AV84" s="200">
        <v>0</v>
      </c>
      <c r="AW84" s="200">
        <v>0</v>
      </c>
      <c r="AX84" s="200">
        <v>0</v>
      </c>
      <c r="AY84" s="200">
        <v>0</v>
      </c>
    </row>
    <row r="85" spans="1:51">
      <c r="A85" t="s">
        <v>127</v>
      </c>
      <c r="B85" s="200">
        <v>0</v>
      </c>
      <c r="C85" s="200">
        <v>3.87</v>
      </c>
      <c r="D85" s="200">
        <v>7.47</v>
      </c>
      <c r="E85" s="200">
        <v>0</v>
      </c>
      <c r="F85" s="200">
        <v>0</v>
      </c>
      <c r="G85" s="200">
        <v>18.100000000000001</v>
      </c>
      <c r="H85" s="200">
        <v>0</v>
      </c>
      <c r="I85" s="200">
        <v>0</v>
      </c>
      <c r="J85" s="200">
        <v>11.69</v>
      </c>
      <c r="K85" s="200">
        <v>6.1</v>
      </c>
      <c r="L85" s="200">
        <v>1.63</v>
      </c>
      <c r="M85" s="200">
        <v>0</v>
      </c>
      <c r="N85" s="200">
        <v>1.1299999999999999</v>
      </c>
      <c r="O85" s="200">
        <v>0.94</v>
      </c>
      <c r="P85" s="200">
        <v>2.33</v>
      </c>
      <c r="Q85" s="200">
        <v>0.3</v>
      </c>
      <c r="R85" s="200">
        <v>0.4</v>
      </c>
      <c r="S85" s="200">
        <v>0.25</v>
      </c>
      <c r="T85" s="200">
        <v>0</v>
      </c>
      <c r="U85" s="200">
        <v>12.38</v>
      </c>
      <c r="V85" s="200">
        <v>0.2</v>
      </c>
      <c r="W85" s="200">
        <v>0.44</v>
      </c>
      <c r="X85" s="200">
        <v>1.4</v>
      </c>
      <c r="Y85" s="200">
        <v>0</v>
      </c>
      <c r="Z85" s="200">
        <v>2.64</v>
      </c>
      <c r="AA85" s="200">
        <v>0.86</v>
      </c>
      <c r="AB85" s="200">
        <v>0</v>
      </c>
      <c r="AC85" s="200">
        <v>1.1000000000000001</v>
      </c>
      <c r="AD85" s="200">
        <v>11.37</v>
      </c>
      <c r="AE85" s="200">
        <v>0</v>
      </c>
      <c r="AF85" s="200">
        <v>0</v>
      </c>
      <c r="AG85" s="200">
        <v>43.39</v>
      </c>
      <c r="AH85" s="200">
        <v>0</v>
      </c>
      <c r="AI85" s="200">
        <v>10.45</v>
      </c>
      <c r="AJ85" s="200">
        <v>0</v>
      </c>
      <c r="AK85" s="200">
        <v>16.2</v>
      </c>
      <c r="AL85" s="200">
        <v>0</v>
      </c>
      <c r="AM85" s="200">
        <v>0</v>
      </c>
      <c r="AN85" s="200">
        <v>0</v>
      </c>
      <c r="AO85" s="200">
        <v>180</v>
      </c>
      <c r="AP85" s="200">
        <v>33.75</v>
      </c>
      <c r="AQ85" s="200">
        <v>0</v>
      </c>
      <c r="AR85" s="200">
        <v>0</v>
      </c>
      <c r="AS85" s="200">
        <v>0</v>
      </c>
      <c r="AT85" s="200">
        <v>0</v>
      </c>
      <c r="AU85" s="200">
        <v>0</v>
      </c>
      <c r="AV85" s="200">
        <v>0</v>
      </c>
      <c r="AW85" s="200">
        <v>0</v>
      </c>
      <c r="AX85" s="200">
        <v>0</v>
      </c>
      <c r="AY85" s="200">
        <v>0</v>
      </c>
    </row>
    <row r="86" spans="1:51">
      <c r="A86" t="s">
        <v>128</v>
      </c>
      <c r="B86" s="200">
        <v>0</v>
      </c>
      <c r="C86" s="200">
        <v>3.87</v>
      </c>
      <c r="D86" s="200">
        <v>7.47</v>
      </c>
      <c r="E86" s="200">
        <v>0</v>
      </c>
      <c r="F86" s="200">
        <v>0</v>
      </c>
      <c r="G86" s="200">
        <v>18.100000000000001</v>
      </c>
      <c r="H86" s="200">
        <v>0</v>
      </c>
      <c r="I86" s="200">
        <v>0</v>
      </c>
      <c r="J86" s="200">
        <v>11.69</v>
      </c>
      <c r="K86" s="200">
        <v>6.1</v>
      </c>
      <c r="L86" s="200">
        <v>1.63</v>
      </c>
      <c r="M86" s="200">
        <v>0</v>
      </c>
      <c r="N86" s="200">
        <v>1.1299999999999999</v>
      </c>
      <c r="O86" s="200">
        <v>0.94</v>
      </c>
      <c r="P86" s="200">
        <v>2.33</v>
      </c>
      <c r="Q86" s="200">
        <v>0.12</v>
      </c>
      <c r="R86" s="200">
        <v>0.4</v>
      </c>
      <c r="S86" s="200">
        <v>0.25</v>
      </c>
      <c r="T86" s="200">
        <v>0</v>
      </c>
      <c r="U86" s="200">
        <v>12.38</v>
      </c>
      <c r="V86" s="200">
        <v>0.2</v>
      </c>
      <c r="W86" s="200">
        <v>0.44</v>
      </c>
      <c r="X86" s="200">
        <v>1.4</v>
      </c>
      <c r="Y86" s="200">
        <v>0</v>
      </c>
      <c r="Z86" s="200">
        <v>2.64</v>
      </c>
      <c r="AA86" s="200">
        <v>0.86</v>
      </c>
      <c r="AB86" s="200">
        <v>0</v>
      </c>
      <c r="AC86" s="200">
        <v>1.1000000000000001</v>
      </c>
      <c r="AD86" s="200">
        <v>11.37</v>
      </c>
      <c r="AE86" s="200">
        <v>0</v>
      </c>
      <c r="AF86" s="200">
        <v>0</v>
      </c>
      <c r="AG86" s="200">
        <v>43.39</v>
      </c>
      <c r="AH86" s="200">
        <v>0</v>
      </c>
      <c r="AI86" s="200">
        <v>10.45</v>
      </c>
      <c r="AJ86" s="200">
        <v>0</v>
      </c>
      <c r="AK86" s="200">
        <v>16.2</v>
      </c>
      <c r="AL86" s="200">
        <v>0</v>
      </c>
      <c r="AM86" s="200">
        <v>0</v>
      </c>
      <c r="AN86" s="200">
        <v>0</v>
      </c>
      <c r="AO86" s="200">
        <v>180</v>
      </c>
      <c r="AP86" s="200">
        <v>33.75</v>
      </c>
      <c r="AQ86" s="200">
        <v>0</v>
      </c>
      <c r="AR86" s="200">
        <v>0</v>
      </c>
      <c r="AS86" s="200">
        <v>0</v>
      </c>
      <c r="AT86" s="200">
        <v>0</v>
      </c>
      <c r="AU86" s="200">
        <v>0</v>
      </c>
      <c r="AV86" s="200">
        <v>0</v>
      </c>
      <c r="AW86" s="200">
        <v>0</v>
      </c>
      <c r="AX86" s="200">
        <v>0</v>
      </c>
      <c r="AY86" s="200">
        <v>0</v>
      </c>
    </row>
    <row r="87" spans="1:51">
      <c r="A87" t="s">
        <v>129</v>
      </c>
      <c r="B87" s="200">
        <v>0</v>
      </c>
      <c r="C87" s="200">
        <v>3.87</v>
      </c>
      <c r="D87" s="200">
        <v>7.47</v>
      </c>
      <c r="E87" s="200">
        <v>0</v>
      </c>
      <c r="F87" s="200">
        <v>0</v>
      </c>
      <c r="G87" s="200">
        <v>18.100000000000001</v>
      </c>
      <c r="H87" s="200">
        <v>0</v>
      </c>
      <c r="I87" s="200">
        <v>0</v>
      </c>
      <c r="J87" s="200">
        <v>11.69</v>
      </c>
      <c r="K87" s="200">
        <v>6.1</v>
      </c>
      <c r="L87" s="200">
        <v>1.63</v>
      </c>
      <c r="M87" s="200">
        <v>0</v>
      </c>
      <c r="N87" s="200">
        <v>1.1299999999999999</v>
      </c>
      <c r="O87" s="200">
        <v>0.94</v>
      </c>
      <c r="P87" s="200">
        <v>2.33</v>
      </c>
      <c r="Q87" s="200">
        <v>0.28000000000000003</v>
      </c>
      <c r="R87" s="200">
        <v>0.4</v>
      </c>
      <c r="S87" s="200">
        <v>0.25</v>
      </c>
      <c r="T87" s="200">
        <v>0</v>
      </c>
      <c r="U87" s="200">
        <v>12.38</v>
      </c>
      <c r="V87" s="200">
        <v>0.2</v>
      </c>
      <c r="W87" s="200">
        <v>0.44</v>
      </c>
      <c r="X87" s="200">
        <v>1.4</v>
      </c>
      <c r="Y87" s="200">
        <v>0</v>
      </c>
      <c r="Z87" s="200">
        <v>2.64</v>
      </c>
      <c r="AA87" s="200">
        <v>0.86</v>
      </c>
      <c r="AB87" s="200">
        <v>0</v>
      </c>
      <c r="AC87" s="200">
        <v>1.1000000000000001</v>
      </c>
      <c r="AD87" s="200">
        <v>11.37</v>
      </c>
      <c r="AE87" s="200">
        <v>0</v>
      </c>
      <c r="AF87" s="200">
        <v>0</v>
      </c>
      <c r="AG87" s="200">
        <v>43.39</v>
      </c>
      <c r="AH87" s="200">
        <v>0</v>
      </c>
      <c r="AI87" s="200">
        <v>10.45</v>
      </c>
      <c r="AJ87" s="200">
        <v>0</v>
      </c>
      <c r="AK87" s="200">
        <v>16.2</v>
      </c>
      <c r="AL87" s="200">
        <v>0</v>
      </c>
      <c r="AM87" s="200">
        <v>0</v>
      </c>
      <c r="AN87" s="200">
        <v>0</v>
      </c>
      <c r="AO87" s="200">
        <v>180</v>
      </c>
      <c r="AP87" s="200">
        <v>33.75</v>
      </c>
      <c r="AQ87" s="200">
        <v>0</v>
      </c>
      <c r="AR87" s="200">
        <v>0</v>
      </c>
      <c r="AS87" s="200">
        <v>0</v>
      </c>
      <c r="AT87" s="200">
        <v>0</v>
      </c>
      <c r="AU87" s="200">
        <v>0</v>
      </c>
      <c r="AV87" s="200">
        <v>0</v>
      </c>
      <c r="AW87" s="200">
        <v>0</v>
      </c>
      <c r="AX87" s="200">
        <v>0</v>
      </c>
      <c r="AY87" s="200">
        <v>0</v>
      </c>
    </row>
    <row r="88" spans="1:51">
      <c r="A88" t="s">
        <v>130</v>
      </c>
      <c r="B88" s="200">
        <v>0</v>
      </c>
      <c r="C88" s="200">
        <v>3.87</v>
      </c>
      <c r="D88" s="200">
        <v>7.47</v>
      </c>
      <c r="E88" s="200">
        <v>0</v>
      </c>
      <c r="F88" s="200">
        <v>0</v>
      </c>
      <c r="G88" s="200">
        <v>18.100000000000001</v>
      </c>
      <c r="H88" s="200">
        <v>0</v>
      </c>
      <c r="I88" s="200">
        <v>0</v>
      </c>
      <c r="J88" s="200">
        <v>11.69</v>
      </c>
      <c r="K88" s="200">
        <v>57.32</v>
      </c>
      <c r="L88" s="200">
        <v>1.63</v>
      </c>
      <c r="M88" s="200">
        <v>0</v>
      </c>
      <c r="N88" s="200">
        <v>1.1299999999999999</v>
      </c>
      <c r="O88" s="200">
        <v>0.94</v>
      </c>
      <c r="P88" s="200">
        <v>2.33</v>
      </c>
      <c r="Q88" s="200">
        <v>0.33</v>
      </c>
      <c r="R88" s="200">
        <v>0.4</v>
      </c>
      <c r="S88" s="200">
        <v>0.25</v>
      </c>
      <c r="T88" s="200">
        <v>0</v>
      </c>
      <c r="U88" s="200">
        <v>12.38</v>
      </c>
      <c r="V88" s="200">
        <v>0.2</v>
      </c>
      <c r="W88" s="200">
        <v>0.44</v>
      </c>
      <c r="X88" s="200">
        <v>1.4</v>
      </c>
      <c r="Y88" s="200">
        <v>0</v>
      </c>
      <c r="Z88" s="200">
        <v>2.64</v>
      </c>
      <c r="AA88" s="200">
        <v>0.86</v>
      </c>
      <c r="AB88" s="200">
        <v>0</v>
      </c>
      <c r="AC88" s="200">
        <v>1.1000000000000001</v>
      </c>
      <c r="AD88" s="200">
        <v>11.37</v>
      </c>
      <c r="AE88" s="200">
        <v>0</v>
      </c>
      <c r="AF88" s="200">
        <v>0</v>
      </c>
      <c r="AG88" s="200">
        <v>43.39</v>
      </c>
      <c r="AH88" s="200">
        <v>0</v>
      </c>
      <c r="AI88" s="200">
        <v>10.45</v>
      </c>
      <c r="AJ88" s="200">
        <v>0</v>
      </c>
      <c r="AK88" s="200">
        <v>16.2</v>
      </c>
      <c r="AL88" s="200">
        <v>0</v>
      </c>
      <c r="AM88" s="200">
        <v>0</v>
      </c>
      <c r="AN88" s="200">
        <v>0</v>
      </c>
      <c r="AO88" s="200">
        <v>180</v>
      </c>
      <c r="AP88" s="200">
        <v>33.75</v>
      </c>
      <c r="AQ88" s="200">
        <v>0</v>
      </c>
      <c r="AR88" s="200">
        <v>0</v>
      </c>
      <c r="AS88" s="200">
        <v>0</v>
      </c>
      <c r="AT88" s="200">
        <v>0</v>
      </c>
      <c r="AU88" s="200">
        <v>0</v>
      </c>
      <c r="AV88" s="200">
        <v>0</v>
      </c>
      <c r="AW88" s="200">
        <v>0</v>
      </c>
      <c r="AX88" s="200">
        <v>0</v>
      </c>
      <c r="AY88" s="200">
        <v>0</v>
      </c>
    </row>
    <row r="89" spans="1:51">
      <c r="A89" t="s">
        <v>131</v>
      </c>
      <c r="B89" s="200">
        <v>0</v>
      </c>
      <c r="C89" s="200">
        <v>3.87</v>
      </c>
      <c r="D89" s="200">
        <v>7.47</v>
      </c>
      <c r="E89" s="200">
        <v>0</v>
      </c>
      <c r="F89" s="200">
        <v>0</v>
      </c>
      <c r="G89" s="200">
        <v>18.100000000000001</v>
      </c>
      <c r="H89" s="200">
        <v>0</v>
      </c>
      <c r="I89" s="200">
        <v>0</v>
      </c>
      <c r="J89" s="200">
        <v>11.69</v>
      </c>
      <c r="K89" s="200">
        <v>77.61</v>
      </c>
      <c r="L89" s="200">
        <v>8.9700000000000006</v>
      </c>
      <c r="M89" s="200">
        <v>0</v>
      </c>
      <c r="N89" s="200">
        <v>1.1299999999999999</v>
      </c>
      <c r="O89" s="200">
        <v>0.94</v>
      </c>
      <c r="P89" s="200">
        <v>2.33</v>
      </c>
      <c r="Q89" s="200">
        <v>0.54</v>
      </c>
      <c r="R89" s="200">
        <v>0.4</v>
      </c>
      <c r="S89" s="200">
        <v>2.76</v>
      </c>
      <c r="T89" s="200">
        <v>0</v>
      </c>
      <c r="U89" s="200">
        <v>12.38</v>
      </c>
      <c r="V89" s="200">
        <v>0.2</v>
      </c>
      <c r="W89" s="200">
        <v>0.44</v>
      </c>
      <c r="X89" s="200">
        <v>1.4</v>
      </c>
      <c r="Y89" s="200">
        <v>0</v>
      </c>
      <c r="Z89" s="200">
        <v>2.64</v>
      </c>
      <c r="AA89" s="200">
        <v>1.48</v>
      </c>
      <c r="AB89" s="200">
        <v>0</v>
      </c>
      <c r="AC89" s="200">
        <v>1.1000000000000001</v>
      </c>
      <c r="AD89" s="200">
        <v>11.37</v>
      </c>
      <c r="AE89" s="200">
        <v>0</v>
      </c>
      <c r="AF89" s="200">
        <v>0</v>
      </c>
      <c r="AG89" s="200">
        <v>43.39</v>
      </c>
      <c r="AH89" s="200">
        <v>0</v>
      </c>
      <c r="AI89" s="200">
        <v>10.45</v>
      </c>
      <c r="AJ89" s="200">
        <v>0</v>
      </c>
      <c r="AK89" s="200">
        <v>16.2</v>
      </c>
      <c r="AL89" s="200">
        <v>0</v>
      </c>
      <c r="AM89" s="200">
        <v>0</v>
      </c>
      <c r="AN89" s="200">
        <v>0</v>
      </c>
      <c r="AO89" s="200">
        <v>180</v>
      </c>
      <c r="AP89" s="200">
        <v>33.75</v>
      </c>
      <c r="AQ89" s="200">
        <v>0</v>
      </c>
      <c r="AR89" s="200">
        <v>0</v>
      </c>
      <c r="AS89" s="200">
        <v>0</v>
      </c>
      <c r="AT89" s="200">
        <v>0</v>
      </c>
      <c r="AU89" s="200">
        <v>0</v>
      </c>
      <c r="AV89" s="200">
        <v>0</v>
      </c>
      <c r="AW89" s="200">
        <v>0</v>
      </c>
      <c r="AX89" s="200">
        <v>0</v>
      </c>
      <c r="AY89" s="200">
        <v>0</v>
      </c>
    </row>
    <row r="90" spans="1:51">
      <c r="A90" t="s">
        <v>132</v>
      </c>
      <c r="B90" s="200">
        <v>0</v>
      </c>
      <c r="C90" s="200">
        <v>3.87</v>
      </c>
      <c r="D90" s="200">
        <v>7.47</v>
      </c>
      <c r="E90" s="200">
        <v>0</v>
      </c>
      <c r="F90" s="200">
        <v>0</v>
      </c>
      <c r="G90" s="200">
        <v>18.100000000000001</v>
      </c>
      <c r="H90" s="200">
        <v>0</v>
      </c>
      <c r="I90" s="200">
        <v>0</v>
      </c>
      <c r="J90" s="200">
        <v>11.69</v>
      </c>
      <c r="K90" s="200">
        <v>79.89</v>
      </c>
      <c r="L90" s="200">
        <v>21.25</v>
      </c>
      <c r="M90" s="200">
        <v>0</v>
      </c>
      <c r="N90" s="200">
        <v>1.1299999999999999</v>
      </c>
      <c r="O90" s="200">
        <v>0.94</v>
      </c>
      <c r="P90" s="200">
        <v>2.33</v>
      </c>
      <c r="Q90" s="200">
        <v>0.75</v>
      </c>
      <c r="R90" s="200">
        <v>0.4</v>
      </c>
      <c r="S90" s="200">
        <v>0.49</v>
      </c>
      <c r="T90" s="200">
        <v>0</v>
      </c>
      <c r="U90" s="200">
        <v>12.38</v>
      </c>
      <c r="V90" s="200">
        <v>0.2</v>
      </c>
      <c r="W90" s="200">
        <v>0.44</v>
      </c>
      <c r="X90" s="200">
        <v>1.4</v>
      </c>
      <c r="Y90" s="200">
        <v>0</v>
      </c>
      <c r="Z90" s="200">
        <v>2.64</v>
      </c>
      <c r="AA90" s="200">
        <v>1.48</v>
      </c>
      <c r="AB90" s="200">
        <v>0</v>
      </c>
      <c r="AC90" s="200">
        <v>1.1000000000000001</v>
      </c>
      <c r="AD90" s="200">
        <v>11.37</v>
      </c>
      <c r="AE90" s="200">
        <v>0</v>
      </c>
      <c r="AF90" s="200">
        <v>0</v>
      </c>
      <c r="AG90" s="200">
        <v>43.39</v>
      </c>
      <c r="AH90" s="200">
        <v>0</v>
      </c>
      <c r="AI90" s="200">
        <v>10.45</v>
      </c>
      <c r="AJ90" s="200">
        <v>0</v>
      </c>
      <c r="AK90" s="200">
        <v>16.2</v>
      </c>
      <c r="AL90" s="200">
        <v>0</v>
      </c>
      <c r="AM90" s="200">
        <v>0</v>
      </c>
      <c r="AN90" s="200">
        <v>0</v>
      </c>
      <c r="AO90" s="200">
        <v>180</v>
      </c>
      <c r="AP90" s="200">
        <v>33.75</v>
      </c>
      <c r="AQ90" s="200">
        <v>0</v>
      </c>
      <c r="AR90" s="200">
        <v>0</v>
      </c>
      <c r="AS90" s="200">
        <v>0</v>
      </c>
      <c r="AT90" s="200">
        <v>0</v>
      </c>
      <c r="AU90" s="200">
        <v>0</v>
      </c>
      <c r="AV90" s="200">
        <v>0</v>
      </c>
      <c r="AW90" s="200">
        <v>0</v>
      </c>
      <c r="AX90" s="200">
        <v>0</v>
      </c>
      <c r="AY90" s="200">
        <v>0</v>
      </c>
    </row>
    <row r="91" spans="1:51">
      <c r="A91" t="s">
        <v>133</v>
      </c>
      <c r="B91" s="200">
        <v>0</v>
      </c>
      <c r="C91" s="200">
        <v>3.87</v>
      </c>
      <c r="D91" s="200">
        <v>7.47</v>
      </c>
      <c r="E91" s="200">
        <v>0</v>
      </c>
      <c r="F91" s="200">
        <v>0</v>
      </c>
      <c r="G91" s="200">
        <v>18.100000000000001</v>
      </c>
      <c r="H91" s="200">
        <v>0</v>
      </c>
      <c r="I91" s="200">
        <v>0</v>
      </c>
      <c r="J91" s="200">
        <v>11.69</v>
      </c>
      <c r="K91" s="200">
        <v>76.95</v>
      </c>
      <c r="L91" s="200">
        <v>21.25</v>
      </c>
      <c r="M91" s="200">
        <v>0</v>
      </c>
      <c r="N91" s="200">
        <v>1.1299999999999999</v>
      </c>
      <c r="O91" s="200">
        <v>0.94</v>
      </c>
      <c r="P91" s="200">
        <v>2.33</v>
      </c>
      <c r="Q91" s="200">
        <v>0.84</v>
      </c>
      <c r="R91" s="200">
        <v>5.21</v>
      </c>
      <c r="S91" s="200">
        <v>2.99</v>
      </c>
      <c r="T91" s="200">
        <v>0</v>
      </c>
      <c r="U91" s="200">
        <v>12.38</v>
      </c>
      <c r="V91" s="200">
        <v>0.2</v>
      </c>
      <c r="W91" s="200">
        <v>0.44</v>
      </c>
      <c r="X91" s="200">
        <v>1.4</v>
      </c>
      <c r="Y91" s="200">
        <v>0</v>
      </c>
      <c r="Z91" s="200">
        <v>36.99</v>
      </c>
      <c r="AA91" s="200">
        <v>12.32</v>
      </c>
      <c r="AB91" s="200">
        <v>0</v>
      </c>
      <c r="AC91" s="200">
        <v>1.1000000000000001</v>
      </c>
      <c r="AD91" s="200">
        <v>11.37</v>
      </c>
      <c r="AE91" s="200">
        <v>0</v>
      </c>
      <c r="AF91" s="200">
        <v>0</v>
      </c>
      <c r="AG91" s="200">
        <v>43.39</v>
      </c>
      <c r="AH91" s="200">
        <v>0</v>
      </c>
      <c r="AI91" s="200">
        <v>10.45</v>
      </c>
      <c r="AJ91" s="200">
        <v>0</v>
      </c>
      <c r="AK91" s="200">
        <v>16.2</v>
      </c>
      <c r="AL91" s="200">
        <v>0</v>
      </c>
      <c r="AM91" s="200">
        <v>0</v>
      </c>
      <c r="AN91" s="200">
        <v>0</v>
      </c>
      <c r="AO91" s="200">
        <v>180</v>
      </c>
      <c r="AP91" s="200">
        <v>33.75</v>
      </c>
      <c r="AQ91" s="200">
        <v>0</v>
      </c>
      <c r="AR91" s="200">
        <v>0</v>
      </c>
      <c r="AS91" s="200">
        <v>0</v>
      </c>
      <c r="AT91" s="200">
        <v>0</v>
      </c>
      <c r="AU91" s="200">
        <v>0</v>
      </c>
      <c r="AV91" s="200">
        <v>0</v>
      </c>
      <c r="AW91" s="200">
        <v>0</v>
      </c>
      <c r="AX91" s="200">
        <v>0</v>
      </c>
      <c r="AY91" s="200">
        <v>0</v>
      </c>
    </row>
    <row r="92" spans="1:51">
      <c r="A92" t="s">
        <v>134</v>
      </c>
      <c r="B92" s="200">
        <v>0</v>
      </c>
      <c r="C92" s="200">
        <v>3.87</v>
      </c>
      <c r="D92" s="200">
        <v>7.47</v>
      </c>
      <c r="E92" s="200">
        <v>0</v>
      </c>
      <c r="F92" s="200">
        <v>0</v>
      </c>
      <c r="G92" s="200">
        <v>18.100000000000001</v>
      </c>
      <c r="H92" s="200">
        <v>0</v>
      </c>
      <c r="I92" s="200">
        <v>0</v>
      </c>
      <c r="J92" s="200">
        <v>11.69</v>
      </c>
      <c r="K92" s="200">
        <v>79.89</v>
      </c>
      <c r="L92" s="200">
        <v>21.25</v>
      </c>
      <c r="M92" s="200">
        <v>0</v>
      </c>
      <c r="N92" s="200">
        <v>1.1299999999999999</v>
      </c>
      <c r="O92" s="200">
        <v>0.94</v>
      </c>
      <c r="P92" s="200">
        <v>2.33</v>
      </c>
      <c r="Q92" s="200">
        <v>0.84</v>
      </c>
      <c r="R92" s="200">
        <v>5.23</v>
      </c>
      <c r="S92" s="200">
        <v>2.99</v>
      </c>
      <c r="T92" s="200">
        <v>0</v>
      </c>
      <c r="U92" s="200">
        <v>12.38</v>
      </c>
      <c r="V92" s="200">
        <v>0.2</v>
      </c>
      <c r="W92" s="200">
        <v>0.44</v>
      </c>
      <c r="X92" s="200">
        <v>1.4</v>
      </c>
      <c r="Y92" s="200">
        <v>0</v>
      </c>
      <c r="Z92" s="200">
        <v>36.99</v>
      </c>
      <c r="AA92" s="200">
        <v>12.32</v>
      </c>
      <c r="AB92" s="200">
        <v>0</v>
      </c>
      <c r="AC92" s="200">
        <v>0.48</v>
      </c>
      <c r="AD92" s="200">
        <v>11.37</v>
      </c>
      <c r="AE92" s="200">
        <v>0</v>
      </c>
      <c r="AF92" s="200">
        <v>0</v>
      </c>
      <c r="AG92" s="200">
        <v>43.39</v>
      </c>
      <c r="AH92" s="200">
        <v>0</v>
      </c>
      <c r="AI92" s="200">
        <v>10.45</v>
      </c>
      <c r="AJ92" s="200">
        <v>0</v>
      </c>
      <c r="AK92" s="200">
        <v>16.2</v>
      </c>
      <c r="AL92" s="200">
        <v>0</v>
      </c>
      <c r="AM92" s="200">
        <v>0</v>
      </c>
      <c r="AN92" s="200">
        <v>0</v>
      </c>
      <c r="AO92" s="200">
        <v>180</v>
      </c>
      <c r="AP92" s="200">
        <v>33.75</v>
      </c>
      <c r="AQ92" s="200">
        <v>0</v>
      </c>
      <c r="AR92" s="200">
        <v>0</v>
      </c>
      <c r="AS92" s="200">
        <v>0</v>
      </c>
      <c r="AT92" s="200">
        <v>0</v>
      </c>
      <c r="AU92" s="200">
        <v>0</v>
      </c>
      <c r="AV92" s="200">
        <v>0</v>
      </c>
      <c r="AW92" s="200">
        <v>0</v>
      </c>
      <c r="AX92" s="200">
        <v>0</v>
      </c>
      <c r="AY92" s="200">
        <v>0</v>
      </c>
    </row>
    <row r="93" spans="1:51">
      <c r="A93" t="s">
        <v>135</v>
      </c>
      <c r="B93" s="200">
        <v>0</v>
      </c>
      <c r="C93" s="200">
        <v>3.87</v>
      </c>
      <c r="D93" s="200">
        <v>7.47</v>
      </c>
      <c r="E93" s="200">
        <v>0</v>
      </c>
      <c r="F93" s="200">
        <v>0</v>
      </c>
      <c r="G93" s="200">
        <v>18.100000000000001</v>
      </c>
      <c r="H93" s="200">
        <v>0</v>
      </c>
      <c r="I93" s="200">
        <v>0</v>
      </c>
      <c r="J93" s="200">
        <v>11.69</v>
      </c>
      <c r="K93" s="200">
        <v>79.89</v>
      </c>
      <c r="L93" s="200">
        <v>21.25</v>
      </c>
      <c r="M93" s="200">
        <v>0</v>
      </c>
      <c r="N93" s="200">
        <v>1.1299999999999999</v>
      </c>
      <c r="O93" s="200">
        <v>0.94</v>
      </c>
      <c r="P93" s="200">
        <v>2.33</v>
      </c>
      <c r="Q93" s="200">
        <v>0.79</v>
      </c>
      <c r="R93" s="200">
        <v>5.21</v>
      </c>
      <c r="S93" s="200">
        <v>2.99</v>
      </c>
      <c r="T93" s="200">
        <v>0</v>
      </c>
      <c r="U93" s="200">
        <v>12.38</v>
      </c>
      <c r="V93" s="200">
        <v>0.2</v>
      </c>
      <c r="W93" s="200">
        <v>0.44</v>
      </c>
      <c r="X93" s="200">
        <v>1.4</v>
      </c>
      <c r="Y93" s="200">
        <v>0</v>
      </c>
      <c r="Z93" s="200">
        <v>36.99</v>
      </c>
      <c r="AA93" s="200">
        <v>12.32</v>
      </c>
      <c r="AB93" s="200">
        <v>0</v>
      </c>
      <c r="AC93" s="200">
        <v>0.48</v>
      </c>
      <c r="AD93" s="200">
        <v>11.37</v>
      </c>
      <c r="AE93" s="200">
        <v>0</v>
      </c>
      <c r="AF93" s="200">
        <v>0</v>
      </c>
      <c r="AG93" s="200">
        <v>43.39</v>
      </c>
      <c r="AH93" s="200">
        <v>0</v>
      </c>
      <c r="AI93" s="200">
        <v>10.45</v>
      </c>
      <c r="AJ93" s="200">
        <v>0</v>
      </c>
      <c r="AK93" s="200">
        <v>12.6</v>
      </c>
      <c r="AL93" s="200">
        <v>0</v>
      </c>
      <c r="AM93" s="200">
        <v>0</v>
      </c>
      <c r="AN93" s="200">
        <v>0</v>
      </c>
      <c r="AO93" s="200">
        <v>213.75</v>
      </c>
      <c r="AP93" s="200">
        <v>0</v>
      </c>
      <c r="AQ93" s="200">
        <v>0</v>
      </c>
      <c r="AR93" s="200">
        <v>0</v>
      </c>
      <c r="AS93" s="200">
        <v>0</v>
      </c>
      <c r="AT93" s="200">
        <v>0</v>
      </c>
      <c r="AU93" s="200">
        <v>0</v>
      </c>
      <c r="AV93" s="200">
        <v>0</v>
      </c>
      <c r="AW93" s="200">
        <v>0</v>
      </c>
      <c r="AX93" s="200">
        <v>0</v>
      </c>
      <c r="AY93" s="200">
        <v>0</v>
      </c>
    </row>
    <row r="94" spans="1:51">
      <c r="A94" t="s">
        <v>136</v>
      </c>
      <c r="B94" s="200">
        <v>0</v>
      </c>
      <c r="C94" s="200">
        <v>3.87</v>
      </c>
      <c r="D94" s="200">
        <v>7.47</v>
      </c>
      <c r="E94" s="200">
        <v>0</v>
      </c>
      <c r="F94" s="200">
        <v>0</v>
      </c>
      <c r="G94" s="200">
        <v>18.100000000000001</v>
      </c>
      <c r="H94" s="200">
        <v>0</v>
      </c>
      <c r="I94" s="200">
        <v>0</v>
      </c>
      <c r="J94" s="200">
        <v>11.69</v>
      </c>
      <c r="K94" s="200">
        <v>79.89</v>
      </c>
      <c r="L94" s="200">
        <v>21.25</v>
      </c>
      <c r="M94" s="200">
        <v>0</v>
      </c>
      <c r="N94" s="200">
        <v>1.1299999999999999</v>
      </c>
      <c r="O94" s="200">
        <v>0.94</v>
      </c>
      <c r="P94" s="200">
        <v>2.33</v>
      </c>
      <c r="Q94" s="200">
        <v>0.84</v>
      </c>
      <c r="R94" s="200">
        <v>5.21</v>
      </c>
      <c r="S94" s="200">
        <v>2.99</v>
      </c>
      <c r="T94" s="200">
        <v>0</v>
      </c>
      <c r="U94" s="200">
        <v>12.38</v>
      </c>
      <c r="V94" s="200">
        <v>0.2</v>
      </c>
      <c r="W94" s="200">
        <v>0.44</v>
      </c>
      <c r="X94" s="200">
        <v>1.4</v>
      </c>
      <c r="Y94" s="200">
        <v>0</v>
      </c>
      <c r="Z94" s="200">
        <v>36.99</v>
      </c>
      <c r="AA94" s="200">
        <v>12.32</v>
      </c>
      <c r="AB94" s="200">
        <v>0</v>
      </c>
      <c r="AC94" s="200">
        <v>0.48</v>
      </c>
      <c r="AD94" s="200">
        <v>11.37</v>
      </c>
      <c r="AE94" s="200">
        <v>0</v>
      </c>
      <c r="AF94" s="200">
        <v>0</v>
      </c>
      <c r="AG94" s="200">
        <v>43.39</v>
      </c>
      <c r="AH94" s="200">
        <v>0</v>
      </c>
      <c r="AI94" s="200">
        <v>10.45</v>
      </c>
      <c r="AJ94" s="200">
        <v>0</v>
      </c>
      <c r="AK94" s="200">
        <v>12.6</v>
      </c>
      <c r="AL94" s="200">
        <v>0</v>
      </c>
      <c r="AM94" s="200">
        <v>0</v>
      </c>
      <c r="AN94" s="200">
        <v>0</v>
      </c>
      <c r="AO94" s="200">
        <v>213.75</v>
      </c>
      <c r="AP94" s="200">
        <v>0</v>
      </c>
      <c r="AQ94" s="200">
        <v>0</v>
      </c>
      <c r="AR94" s="200">
        <v>0</v>
      </c>
      <c r="AS94" s="200">
        <v>0</v>
      </c>
      <c r="AT94" s="200">
        <v>0</v>
      </c>
      <c r="AU94" s="200">
        <v>0</v>
      </c>
      <c r="AV94" s="200">
        <v>0</v>
      </c>
      <c r="AW94" s="200">
        <v>0</v>
      </c>
      <c r="AX94" s="200">
        <v>0</v>
      </c>
      <c r="AY94" s="200">
        <v>0</v>
      </c>
    </row>
    <row r="95" spans="1:51">
      <c r="A95" t="s">
        <v>137</v>
      </c>
      <c r="B95" s="200">
        <v>0</v>
      </c>
      <c r="C95" s="200">
        <v>3.87</v>
      </c>
      <c r="D95" s="200">
        <v>7.47</v>
      </c>
      <c r="E95" s="200">
        <v>0</v>
      </c>
      <c r="F95" s="200">
        <v>0</v>
      </c>
      <c r="G95" s="200">
        <v>18.100000000000001</v>
      </c>
      <c r="H95" s="200">
        <v>0</v>
      </c>
      <c r="I95" s="200">
        <v>0</v>
      </c>
      <c r="J95" s="200">
        <v>11.69</v>
      </c>
      <c r="K95" s="200">
        <v>79.89</v>
      </c>
      <c r="L95" s="200">
        <v>21.17</v>
      </c>
      <c r="M95" s="200">
        <v>0</v>
      </c>
      <c r="N95" s="200">
        <v>1.1299999999999999</v>
      </c>
      <c r="O95" s="200">
        <v>0.94</v>
      </c>
      <c r="P95" s="200">
        <v>2.33</v>
      </c>
      <c r="Q95" s="200">
        <v>0.84</v>
      </c>
      <c r="R95" s="200">
        <v>5.21</v>
      </c>
      <c r="S95" s="200">
        <v>2.93</v>
      </c>
      <c r="T95" s="200">
        <v>0</v>
      </c>
      <c r="U95" s="200">
        <v>12.38</v>
      </c>
      <c r="V95" s="200">
        <v>2.38</v>
      </c>
      <c r="W95" s="200">
        <v>5.05</v>
      </c>
      <c r="X95" s="200">
        <v>1.4</v>
      </c>
      <c r="Y95" s="200">
        <v>0</v>
      </c>
      <c r="Z95" s="200">
        <v>36.99</v>
      </c>
      <c r="AA95" s="200">
        <v>12.32</v>
      </c>
      <c r="AB95" s="200">
        <v>0</v>
      </c>
      <c r="AC95" s="200">
        <v>0.48</v>
      </c>
      <c r="AD95" s="200">
        <v>11.37</v>
      </c>
      <c r="AE95" s="200">
        <v>0</v>
      </c>
      <c r="AF95" s="200">
        <v>0</v>
      </c>
      <c r="AG95" s="200">
        <v>43.39</v>
      </c>
      <c r="AH95" s="200">
        <v>0</v>
      </c>
      <c r="AI95" s="200">
        <v>10.45</v>
      </c>
      <c r="AJ95" s="200">
        <v>0</v>
      </c>
      <c r="AK95" s="200">
        <v>12.6</v>
      </c>
      <c r="AL95" s="200">
        <v>0</v>
      </c>
      <c r="AM95" s="200">
        <v>0</v>
      </c>
      <c r="AN95" s="200">
        <v>0</v>
      </c>
      <c r="AO95" s="200">
        <v>213.75</v>
      </c>
      <c r="AP95" s="200">
        <v>0</v>
      </c>
      <c r="AQ95" s="200">
        <v>0</v>
      </c>
      <c r="AR95" s="200">
        <v>0</v>
      </c>
      <c r="AS95" s="200">
        <v>0</v>
      </c>
      <c r="AT95" s="200">
        <v>0</v>
      </c>
      <c r="AU95" s="200">
        <v>0</v>
      </c>
      <c r="AV95" s="200">
        <v>0</v>
      </c>
      <c r="AW95" s="200">
        <v>0</v>
      </c>
      <c r="AX95" s="200">
        <v>0</v>
      </c>
      <c r="AY95" s="200">
        <v>0</v>
      </c>
    </row>
    <row r="96" spans="1:51">
      <c r="A96" t="s">
        <v>138</v>
      </c>
      <c r="B96" s="200">
        <v>0</v>
      </c>
      <c r="C96" s="200">
        <v>3.87</v>
      </c>
      <c r="D96" s="200">
        <v>7.47</v>
      </c>
      <c r="E96" s="200">
        <v>0</v>
      </c>
      <c r="F96" s="200">
        <v>0</v>
      </c>
      <c r="G96" s="200">
        <v>18.100000000000001</v>
      </c>
      <c r="H96" s="200">
        <v>0</v>
      </c>
      <c r="I96" s="200">
        <v>0</v>
      </c>
      <c r="J96" s="200">
        <v>11.69</v>
      </c>
      <c r="K96" s="200">
        <v>79.89</v>
      </c>
      <c r="L96" s="200">
        <v>21.17</v>
      </c>
      <c r="M96" s="200">
        <v>0</v>
      </c>
      <c r="N96" s="200">
        <v>1.1299999999999999</v>
      </c>
      <c r="O96" s="200">
        <v>0.94</v>
      </c>
      <c r="P96" s="200">
        <v>2.33</v>
      </c>
      <c r="Q96" s="200">
        <v>0.84</v>
      </c>
      <c r="R96" s="200">
        <v>5.21</v>
      </c>
      <c r="S96" s="200">
        <v>3</v>
      </c>
      <c r="T96" s="200">
        <v>0</v>
      </c>
      <c r="U96" s="200">
        <v>12.38</v>
      </c>
      <c r="V96" s="200">
        <v>2.38</v>
      </c>
      <c r="W96" s="200">
        <v>5.05</v>
      </c>
      <c r="X96" s="200">
        <v>1.4</v>
      </c>
      <c r="Y96" s="200">
        <v>0</v>
      </c>
      <c r="Z96" s="200">
        <v>36.99</v>
      </c>
      <c r="AA96" s="200">
        <v>12.32</v>
      </c>
      <c r="AB96" s="200">
        <v>0</v>
      </c>
      <c r="AC96" s="200">
        <v>0.48</v>
      </c>
      <c r="AD96" s="200">
        <v>11.37</v>
      </c>
      <c r="AE96" s="200">
        <v>0</v>
      </c>
      <c r="AF96" s="200">
        <v>0</v>
      </c>
      <c r="AG96" s="200">
        <v>43.39</v>
      </c>
      <c r="AH96" s="200">
        <v>0</v>
      </c>
      <c r="AI96" s="200">
        <v>10.45</v>
      </c>
      <c r="AJ96" s="200">
        <v>0</v>
      </c>
      <c r="AK96" s="200">
        <v>12.6</v>
      </c>
      <c r="AL96" s="200">
        <v>0</v>
      </c>
      <c r="AM96" s="200">
        <v>0</v>
      </c>
      <c r="AN96" s="200">
        <v>0</v>
      </c>
      <c r="AO96" s="200">
        <v>213.75</v>
      </c>
      <c r="AP96" s="200">
        <v>0</v>
      </c>
      <c r="AQ96" s="200">
        <v>0</v>
      </c>
      <c r="AR96" s="200">
        <v>0</v>
      </c>
      <c r="AS96" s="200">
        <v>0</v>
      </c>
      <c r="AT96" s="200">
        <v>0</v>
      </c>
      <c r="AU96" s="200">
        <v>0</v>
      </c>
      <c r="AV96" s="200">
        <v>0</v>
      </c>
      <c r="AW96" s="200">
        <v>0</v>
      </c>
      <c r="AX96" s="200">
        <v>0</v>
      </c>
      <c r="AY96" s="200">
        <v>0</v>
      </c>
    </row>
    <row r="97" spans="1:51">
      <c r="A97" t="s">
        <v>139</v>
      </c>
      <c r="B97" s="200">
        <v>0</v>
      </c>
      <c r="C97" s="200">
        <v>3.87</v>
      </c>
      <c r="D97" s="200">
        <v>7.47</v>
      </c>
      <c r="E97" s="200">
        <v>0</v>
      </c>
      <c r="F97" s="200">
        <v>0</v>
      </c>
      <c r="G97" s="200">
        <v>18.100000000000001</v>
      </c>
      <c r="H97" s="200">
        <v>0</v>
      </c>
      <c r="I97" s="200">
        <v>0</v>
      </c>
      <c r="J97" s="200">
        <v>11.69</v>
      </c>
      <c r="K97" s="200">
        <v>79.89</v>
      </c>
      <c r="L97" s="200">
        <v>21.17</v>
      </c>
      <c r="M97" s="200">
        <v>0</v>
      </c>
      <c r="N97" s="200">
        <v>1.1299999999999999</v>
      </c>
      <c r="O97" s="200">
        <v>0.94</v>
      </c>
      <c r="P97" s="200">
        <v>2.33</v>
      </c>
      <c r="Q97" s="200">
        <v>0.84</v>
      </c>
      <c r="R97" s="200">
        <v>5.21</v>
      </c>
      <c r="S97" s="200">
        <v>3</v>
      </c>
      <c r="T97" s="200">
        <v>0</v>
      </c>
      <c r="U97" s="200">
        <v>12.38</v>
      </c>
      <c r="V97" s="200">
        <v>2.38</v>
      </c>
      <c r="W97" s="200">
        <v>5.05</v>
      </c>
      <c r="X97" s="200">
        <v>1.4</v>
      </c>
      <c r="Y97" s="200">
        <v>0</v>
      </c>
      <c r="Z97" s="200">
        <v>36.99</v>
      </c>
      <c r="AA97" s="200">
        <v>12.32</v>
      </c>
      <c r="AB97" s="200">
        <v>0</v>
      </c>
      <c r="AC97" s="200">
        <v>0.48</v>
      </c>
      <c r="AD97" s="200">
        <v>11.37</v>
      </c>
      <c r="AE97" s="200">
        <v>0</v>
      </c>
      <c r="AF97" s="200">
        <v>0</v>
      </c>
      <c r="AG97" s="200">
        <v>43.39</v>
      </c>
      <c r="AH97" s="200">
        <v>0</v>
      </c>
      <c r="AI97" s="200">
        <v>10.45</v>
      </c>
      <c r="AJ97" s="200">
        <v>0</v>
      </c>
      <c r="AK97" s="200">
        <v>10.44</v>
      </c>
      <c r="AL97" s="200">
        <v>0</v>
      </c>
      <c r="AM97" s="200">
        <v>0</v>
      </c>
      <c r="AN97" s="200">
        <v>0</v>
      </c>
      <c r="AO97" s="200">
        <v>213.75</v>
      </c>
      <c r="AP97" s="200">
        <v>0</v>
      </c>
      <c r="AQ97" s="200">
        <v>0</v>
      </c>
      <c r="AR97" s="200">
        <v>0</v>
      </c>
      <c r="AS97" s="200">
        <v>0</v>
      </c>
      <c r="AT97" s="200">
        <v>0</v>
      </c>
      <c r="AU97" s="200">
        <v>0</v>
      </c>
      <c r="AV97" s="200">
        <v>0</v>
      </c>
      <c r="AW97" s="200">
        <v>0</v>
      </c>
      <c r="AX97" s="200">
        <v>0</v>
      </c>
      <c r="AY97" s="200">
        <v>0</v>
      </c>
    </row>
    <row r="98" spans="1:51">
      <c r="A98" t="s">
        <v>140</v>
      </c>
      <c r="B98" s="200">
        <v>0</v>
      </c>
      <c r="C98" s="200">
        <v>3.87</v>
      </c>
      <c r="D98" s="200">
        <v>7.47</v>
      </c>
      <c r="E98" s="200">
        <v>0</v>
      </c>
      <c r="F98" s="200">
        <v>0</v>
      </c>
      <c r="G98" s="200">
        <v>18.100000000000001</v>
      </c>
      <c r="H98" s="200">
        <v>0</v>
      </c>
      <c r="I98" s="200">
        <v>0</v>
      </c>
      <c r="J98" s="200">
        <v>11.69</v>
      </c>
      <c r="K98" s="200">
        <v>79.89</v>
      </c>
      <c r="L98" s="200">
        <v>21.17</v>
      </c>
      <c r="M98" s="200">
        <v>0</v>
      </c>
      <c r="N98" s="200">
        <v>1.1299999999999999</v>
      </c>
      <c r="O98" s="200">
        <v>0.94</v>
      </c>
      <c r="P98" s="200">
        <v>2.33</v>
      </c>
      <c r="Q98" s="200">
        <v>0.85</v>
      </c>
      <c r="R98" s="200">
        <v>5.21</v>
      </c>
      <c r="S98" s="200">
        <v>3</v>
      </c>
      <c r="T98" s="200">
        <v>0</v>
      </c>
      <c r="U98" s="200">
        <v>12.38</v>
      </c>
      <c r="V98" s="200">
        <v>2.38</v>
      </c>
      <c r="W98" s="200">
        <v>5.05</v>
      </c>
      <c r="X98" s="200">
        <v>1.4</v>
      </c>
      <c r="Y98" s="200">
        <v>0</v>
      </c>
      <c r="Z98" s="200">
        <v>36.99</v>
      </c>
      <c r="AA98" s="200">
        <v>12.32</v>
      </c>
      <c r="AB98" s="200">
        <v>0</v>
      </c>
      <c r="AC98" s="200">
        <v>0.48</v>
      </c>
      <c r="AD98" s="200">
        <v>11.37</v>
      </c>
      <c r="AE98" s="200">
        <v>0</v>
      </c>
      <c r="AF98" s="200">
        <v>0</v>
      </c>
      <c r="AG98" s="200">
        <v>43.39</v>
      </c>
      <c r="AH98" s="200">
        <v>0</v>
      </c>
      <c r="AI98" s="200">
        <v>10.45</v>
      </c>
      <c r="AJ98" s="200">
        <v>0</v>
      </c>
      <c r="AK98" s="200">
        <v>10.44</v>
      </c>
      <c r="AL98" s="200">
        <v>0</v>
      </c>
      <c r="AM98" s="200">
        <v>0</v>
      </c>
      <c r="AN98" s="200">
        <v>0</v>
      </c>
      <c r="AO98" s="200">
        <v>213.75</v>
      </c>
      <c r="AP98" s="200">
        <v>0</v>
      </c>
      <c r="AQ98" s="200">
        <v>0</v>
      </c>
      <c r="AR98" s="200">
        <v>0</v>
      </c>
      <c r="AS98" s="200">
        <v>0</v>
      </c>
      <c r="AT98" s="200">
        <v>0</v>
      </c>
      <c r="AU98" s="200">
        <v>0</v>
      </c>
      <c r="AV98" s="200">
        <v>0</v>
      </c>
      <c r="AW98" s="200">
        <v>0</v>
      </c>
      <c r="AX98" s="200">
        <v>0</v>
      </c>
      <c r="AY98" s="200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9.2880000000000087E-2</v>
      </c>
      <c r="D99">
        <f t="shared" si="0"/>
        <v>0.17928000000000041</v>
      </c>
      <c r="E99">
        <f t="shared" si="0"/>
        <v>0</v>
      </c>
      <c r="F99">
        <f t="shared" si="0"/>
        <v>0</v>
      </c>
      <c r="G99">
        <f t="shared" si="0"/>
        <v>0.43439999999999929</v>
      </c>
      <c r="H99">
        <f t="shared" si="0"/>
        <v>0</v>
      </c>
      <c r="I99">
        <f t="shared" si="0"/>
        <v>0</v>
      </c>
      <c r="J99">
        <f t="shared" si="0"/>
        <v>0.2805600000000007</v>
      </c>
      <c r="K99">
        <f t="shared" si="0"/>
        <v>1.1993025000000006</v>
      </c>
      <c r="L99">
        <f t="shared" si="0"/>
        <v>0.30192499999999994</v>
      </c>
      <c r="M99">
        <f t="shared" si="0"/>
        <v>0</v>
      </c>
      <c r="N99">
        <f t="shared" si="0"/>
        <v>2.7119999999999971E-2</v>
      </c>
      <c r="O99">
        <f t="shared" si="0"/>
        <v>2.2559999999999969E-2</v>
      </c>
      <c r="P99">
        <f t="shared" si="0"/>
        <v>5.5920000000000109E-2</v>
      </c>
      <c r="Q99">
        <f t="shared" si="0"/>
        <v>6.9524999999999995E-3</v>
      </c>
      <c r="R99">
        <f t="shared" si="0"/>
        <v>6.1565000000000099E-2</v>
      </c>
      <c r="S99">
        <f t="shared" si="0"/>
        <v>3.9372499999999991E-2</v>
      </c>
      <c r="T99">
        <f t="shared" si="0"/>
        <v>0</v>
      </c>
      <c r="U99">
        <f t="shared" si="0"/>
        <v>0.29712000000000027</v>
      </c>
      <c r="V99">
        <f t="shared" si="0"/>
        <v>1.8425000000000046E-2</v>
      </c>
      <c r="W99">
        <f t="shared" si="0"/>
        <v>3.937249999999997E-2</v>
      </c>
      <c r="X99">
        <f t="shared" si="0"/>
        <v>0.12084749999999961</v>
      </c>
      <c r="Y99">
        <f t="shared" si="0"/>
        <v>0</v>
      </c>
      <c r="Z99">
        <f t="shared" si="0"/>
        <v>0.28851249999999995</v>
      </c>
      <c r="AA99">
        <f t="shared" si="0"/>
        <v>0.16004750000000034</v>
      </c>
      <c r="AB99">
        <f t="shared" si="0"/>
        <v>0</v>
      </c>
      <c r="AC99">
        <f t="shared" si="0"/>
        <v>1.9562500000000007E-2</v>
      </c>
      <c r="AD99">
        <f t="shared" si="0"/>
        <v>0.27287999999999996</v>
      </c>
      <c r="AE99">
        <f t="shared" si="0"/>
        <v>0</v>
      </c>
      <c r="AF99">
        <f t="shared" si="0"/>
        <v>0</v>
      </c>
      <c r="AG99">
        <f t="shared" si="0"/>
        <v>1.0413599999999992</v>
      </c>
      <c r="AH99">
        <f t="shared" si="0"/>
        <v>0</v>
      </c>
      <c r="AI99">
        <f t="shared" si="0"/>
        <v>0.25080000000000041</v>
      </c>
      <c r="AJ99">
        <f t="shared" si="0"/>
        <v>0</v>
      </c>
      <c r="AK99">
        <f t="shared" si="0"/>
        <v>0.21813500000000041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5.0125500000000009</v>
      </c>
      <c r="AP99">
        <f t="shared" si="0"/>
        <v>6.7500000000000004E-2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19"/>
    </row>
    <row r="3" spans="1:51">
      <c r="A3" t="s">
        <v>45</v>
      </c>
      <c r="B3" s="200">
        <v>0</v>
      </c>
      <c r="C3" s="200">
        <v>0</v>
      </c>
      <c r="D3" s="200">
        <v>0</v>
      </c>
      <c r="E3" s="200">
        <v>0</v>
      </c>
      <c r="F3" s="200">
        <v>0</v>
      </c>
      <c r="G3" s="200">
        <v>0</v>
      </c>
      <c r="H3" s="200">
        <v>0</v>
      </c>
      <c r="I3" s="200">
        <v>0</v>
      </c>
      <c r="J3" s="200">
        <v>0</v>
      </c>
      <c r="K3" s="200">
        <v>0</v>
      </c>
      <c r="L3" s="200">
        <v>0</v>
      </c>
      <c r="M3" s="200">
        <v>0</v>
      </c>
      <c r="N3" s="200">
        <v>0</v>
      </c>
      <c r="O3" s="200">
        <v>0</v>
      </c>
      <c r="P3" s="200">
        <v>0</v>
      </c>
      <c r="Q3" s="200">
        <v>0</v>
      </c>
      <c r="R3" s="200">
        <v>0</v>
      </c>
      <c r="S3" s="200">
        <v>0</v>
      </c>
      <c r="T3" s="200">
        <v>0</v>
      </c>
      <c r="U3" s="200">
        <v>0</v>
      </c>
      <c r="V3" s="200">
        <v>0</v>
      </c>
      <c r="W3" s="200">
        <v>0</v>
      </c>
      <c r="X3" s="200">
        <v>0</v>
      </c>
      <c r="Y3" s="200">
        <v>0</v>
      </c>
      <c r="Z3" s="200">
        <v>0</v>
      </c>
      <c r="AA3" s="200">
        <v>0</v>
      </c>
      <c r="AB3" s="200">
        <v>0</v>
      </c>
      <c r="AC3" s="200">
        <v>0</v>
      </c>
      <c r="AD3" s="200">
        <v>0</v>
      </c>
      <c r="AE3" s="200">
        <v>0</v>
      </c>
      <c r="AF3" s="200">
        <v>0</v>
      </c>
      <c r="AG3" s="200">
        <v>16.36</v>
      </c>
      <c r="AH3" s="200">
        <v>0</v>
      </c>
      <c r="AI3" s="200">
        <v>3.94</v>
      </c>
      <c r="AJ3" s="200">
        <v>0</v>
      </c>
      <c r="AK3" s="200">
        <v>0</v>
      </c>
      <c r="AL3" s="200">
        <v>0</v>
      </c>
      <c r="AM3" s="200">
        <v>0</v>
      </c>
      <c r="AN3" s="200">
        <v>0</v>
      </c>
      <c r="AO3" s="200">
        <v>21.66</v>
      </c>
      <c r="AP3" s="200">
        <v>0</v>
      </c>
      <c r="AQ3" s="200">
        <v>0</v>
      </c>
      <c r="AR3" s="200">
        <v>0</v>
      </c>
      <c r="AS3" s="200">
        <v>0</v>
      </c>
      <c r="AT3" s="200">
        <v>0</v>
      </c>
      <c r="AU3" s="200">
        <v>0</v>
      </c>
      <c r="AV3" s="200">
        <v>0</v>
      </c>
      <c r="AW3" s="200">
        <v>0</v>
      </c>
      <c r="AX3" s="200">
        <v>0</v>
      </c>
      <c r="AY3" s="200">
        <v>0</v>
      </c>
    </row>
    <row r="4" spans="1:51">
      <c r="A4" t="s">
        <v>46</v>
      </c>
      <c r="B4" s="200">
        <v>0</v>
      </c>
      <c r="C4" s="200">
        <v>0</v>
      </c>
      <c r="D4" s="200">
        <v>0</v>
      </c>
      <c r="E4" s="200">
        <v>0</v>
      </c>
      <c r="F4" s="200">
        <v>0</v>
      </c>
      <c r="G4" s="200">
        <v>0</v>
      </c>
      <c r="H4" s="200">
        <v>0</v>
      </c>
      <c r="I4" s="200">
        <v>0</v>
      </c>
      <c r="J4" s="200">
        <v>0</v>
      </c>
      <c r="K4" s="200">
        <v>0</v>
      </c>
      <c r="L4" s="200">
        <v>0</v>
      </c>
      <c r="M4" s="200">
        <v>0</v>
      </c>
      <c r="N4" s="200">
        <v>0</v>
      </c>
      <c r="O4" s="200">
        <v>0</v>
      </c>
      <c r="P4" s="200">
        <v>0</v>
      </c>
      <c r="Q4" s="200">
        <v>0</v>
      </c>
      <c r="R4" s="200">
        <v>0</v>
      </c>
      <c r="S4" s="200">
        <v>0</v>
      </c>
      <c r="T4" s="200">
        <v>0</v>
      </c>
      <c r="U4" s="200">
        <v>0</v>
      </c>
      <c r="V4" s="200">
        <v>0</v>
      </c>
      <c r="W4" s="200">
        <v>0</v>
      </c>
      <c r="X4" s="200">
        <v>0</v>
      </c>
      <c r="Y4" s="200">
        <v>0</v>
      </c>
      <c r="Z4" s="200">
        <v>0</v>
      </c>
      <c r="AA4" s="200">
        <v>0</v>
      </c>
      <c r="AB4" s="200">
        <v>0</v>
      </c>
      <c r="AC4" s="200">
        <v>0</v>
      </c>
      <c r="AD4" s="200">
        <v>0</v>
      </c>
      <c r="AE4" s="200">
        <v>0</v>
      </c>
      <c r="AF4" s="200">
        <v>0</v>
      </c>
      <c r="AG4" s="200">
        <v>16.36</v>
      </c>
      <c r="AH4" s="200">
        <v>0</v>
      </c>
      <c r="AI4" s="200">
        <v>3.94</v>
      </c>
      <c r="AJ4" s="200">
        <v>0</v>
      </c>
      <c r="AK4" s="200">
        <v>0</v>
      </c>
      <c r="AL4" s="200">
        <v>0</v>
      </c>
      <c r="AM4" s="200">
        <v>0</v>
      </c>
      <c r="AN4" s="200">
        <v>0</v>
      </c>
      <c r="AO4" s="200">
        <v>21.66</v>
      </c>
      <c r="AP4" s="200">
        <v>0</v>
      </c>
      <c r="AQ4" s="200">
        <v>0</v>
      </c>
      <c r="AR4" s="200">
        <v>0</v>
      </c>
      <c r="AS4" s="200">
        <v>0</v>
      </c>
      <c r="AT4" s="200">
        <v>0</v>
      </c>
      <c r="AU4" s="200">
        <v>0</v>
      </c>
      <c r="AV4" s="200">
        <v>0</v>
      </c>
      <c r="AW4" s="200">
        <v>0</v>
      </c>
      <c r="AX4" s="200">
        <v>0</v>
      </c>
      <c r="AY4" s="200">
        <v>0</v>
      </c>
    </row>
    <row r="5" spans="1:51">
      <c r="A5" t="s">
        <v>47</v>
      </c>
      <c r="B5" s="200">
        <v>0</v>
      </c>
      <c r="C5" s="200">
        <v>0</v>
      </c>
      <c r="D5" s="200">
        <v>0</v>
      </c>
      <c r="E5" s="200">
        <v>0</v>
      </c>
      <c r="F5" s="200">
        <v>0</v>
      </c>
      <c r="G5" s="200">
        <v>0</v>
      </c>
      <c r="H5" s="200">
        <v>0</v>
      </c>
      <c r="I5" s="200">
        <v>0</v>
      </c>
      <c r="J5" s="200">
        <v>0</v>
      </c>
      <c r="K5" s="200">
        <v>0</v>
      </c>
      <c r="L5" s="200">
        <v>0</v>
      </c>
      <c r="M5" s="200">
        <v>0</v>
      </c>
      <c r="N5" s="200">
        <v>0</v>
      </c>
      <c r="O5" s="200">
        <v>0</v>
      </c>
      <c r="P5" s="200">
        <v>0</v>
      </c>
      <c r="Q5" s="200">
        <v>0</v>
      </c>
      <c r="R5" s="200">
        <v>0</v>
      </c>
      <c r="S5" s="200">
        <v>0</v>
      </c>
      <c r="T5" s="200">
        <v>0</v>
      </c>
      <c r="U5" s="200">
        <v>0</v>
      </c>
      <c r="V5" s="200">
        <v>0</v>
      </c>
      <c r="W5" s="200">
        <v>0</v>
      </c>
      <c r="X5" s="200">
        <v>0</v>
      </c>
      <c r="Y5" s="200">
        <v>0</v>
      </c>
      <c r="Z5" s="200">
        <v>0</v>
      </c>
      <c r="AA5" s="200">
        <v>0</v>
      </c>
      <c r="AB5" s="200">
        <v>0</v>
      </c>
      <c r="AC5" s="200">
        <v>0</v>
      </c>
      <c r="AD5" s="200">
        <v>0</v>
      </c>
      <c r="AE5" s="200">
        <v>0</v>
      </c>
      <c r="AF5" s="200">
        <v>0</v>
      </c>
      <c r="AG5" s="200">
        <v>16.36</v>
      </c>
      <c r="AH5" s="200">
        <v>0</v>
      </c>
      <c r="AI5" s="200">
        <v>3.94</v>
      </c>
      <c r="AJ5" s="200">
        <v>0</v>
      </c>
      <c r="AK5" s="200">
        <v>0</v>
      </c>
      <c r="AL5" s="200">
        <v>0</v>
      </c>
      <c r="AM5" s="200">
        <v>0</v>
      </c>
      <c r="AN5" s="200">
        <v>0</v>
      </c>
      <c r="AO5" s="200">
        <v>21.66</v>
      </c>
      <c r="AP5" s="200">
        <v>0</v>
      </c>
      <c r="AQ5" s="200">
        <v>0</v>
      </c>
      <c r="AR5" s="200">
        <v>0</v>
      </c>
      <c r="AS5" s="200">
        <v>0</v>
      </c>
      <c r="AT5" s="200">
        <v>0</v>
      </c>
      <c r="AU5" s="200">
        <v>0</v>
      </c>
      <c r="AV5" s="200">
        <v>0</v>
      </c>
      <c r="AW5" s="200">
        <v>0</v>
      </c>
      <c r="AX5" s="200">
        <v>0</v>
      </c>
      <c r="AY5" s="200">
        <v>0</v>
      </c>
    </row>
    <row r="6" spans="1:51">
      <c r="A6" t="s">
        <v>48</v>
      </c>
      <c r="B6" s="200">
        <v>0</v>
      </c>
      <c r="C6" s="200">
        <v>0</v>
      </c>
      <c r="D6" s="200">
        <v>0</v>
      </c>
      <c r="E6" s="200">
        <v>0</v>
      </c>
      <c r="F6" s="200">
        <v>0</v>
      </c>
      <c r="G6" s="200">
        <v>0</v>
      </c>
      <c r="H6" s="200">
        <v>0</v>
      </c>
      <c r="I6" s="200">
        <v>0</v>
      </c>
      <c r="J6" s="200">
        <v>0</v>
      </c>
      <c r="K6" s="200">
        <v>0</v>
      </c>
      <c r="L6" s="200">
        <v>0</v>
      </c>
      <c r="M6" s="200">
        <v>0</v>
      </c>
      <c r="N6" s="200">
        <v>0</v>
      </c>
      <c r="O6" s="200">
        <v>0</v>
      </c>
      <c r="P6" s="200">
        <v>0</v>
      </c>
      <c r="Q6" s="200">
        <v>0</v>
      </c>
      <c r="R6" s="200">
        <v>0</v>
      </c>
      <c r="S6" s="200">
        <v>0</v>
      </c>
      <c r="T6" s="200">
        <v>0</v>
      </c>
      <c r="U6" s="200">
        <v>0</v>
      </c>
      <c r="V6" s="200">
        <v>0</v>
      </c>
      <c r="W6" s="200">
        <v>0</v>
      </c>
      <c r="X6" s="200">
        <v>0</v>
      </c>
      <c r="Y6" s="200">
        <v>0</v>
      </c>
      <c r="Z6" s="200">
        <v>0</v>
      </c>
      <c r="AA6" s="200">
        <v>0</v>
      </c>
      <c r="AB6" s="200">
        <v>0</v>
      </c>
      <c r="AC6" s="200">
        <v>0</v>
      </c>
      <c r="AD6" s="200">
        <v>0</v>
      </c>
      <c r="AE6" s="200">
        <v>0</v>
      </c>
      <c r="AF6" s="200">
        <v>0</v>
      </c>
      <c r="AG6" s="200">
        <v>16.36</v>
      </c>
      <c r="AH6" s="200">
        <v>0</v>
      </c>
      <c r="AI6" s="200">
        <v>3.94</v>
      </c>
      <c r="AJ6" s="200">
        <v>0</v>
      </c>
      <c r="AK6" s="200">
        <v>0</v>
      </c>
      <c r="AL6" s="200">
        <v>0</v>
      </c>
      <c r="AM6" s="200">
        <v>0</v>
      </c>
      <c r="AN6" s="200">
        <v>0</v>
      </c>
      <c r="AO6" s="200">
        <v>21.66</v>
      </c>
      <c r="AP6" s="200">
        <v>0</v>
      </c>
      <c r="AQ6" s="200">
        <v>0</v>
      </c>
      <c r="AR6" s="200">
        <v>0</v>
      </c>
      <c r="AS6" s="200">
        <v>0</v>
      </c>
      <c r="AT6" s="200">
        <v>0</v>
      </c>
      <c r="AU6" s="200">
        <v>0</v>
      </c>
      <c r="AV6" s="200">
        <v>0</v>
      </c>
      <c r="AW6" s="200">
        <v>0</v>
      </c>
      <c r="AX6" s="200">
        <v>0</v>
      </c>
      <c r="AY6" s="200">
        <v>0</v>
      </c>
    </row>
    <row r="7" spans="1:51">
      <c r="A7" t="s">
        <v>49</v>
      </c>
      <c r="B7" s="200">
        <v>0</v>
      </c>
      <c r="C7" s="200">
        <v>0</v>
      </c>
      <c r="D7" s="200">
        <v>0</v>
      </c>
      <c r="E7" s="200">
        <v>0</v>
      </c>
      <c r="F7" s="200">
        <v>0</v>
      </c>
      <c r="G7" s="200">
        <v>0</v>
      </c>
      <c r="H7" s="200">
        <v>0</v>
      </c>
      <c r="I7" s="200">
        <v>0</v>
      </c>
      <c r="J7" s="200">
        <v>0</v>
      </c>
      <c r="K7" s="200">
        <v>0</v>
      </c>
      <c r="L7" s="200">
        <v>0</v>
      </c>
      <c r="M7" s="200">
        <v>0</v>
      </c>
      <c r="N7" s="200">
        <v>0</v>
      </c>
      <c r="O7" s="200">
        <v>0</v>
      </c>
      <c r="P7" s="200">
        <v>0</v>
      </c>
      <c r="Q7" s="200">
        <v>0</v>
      </c>
      <c r="R7" s="200">
        <v>0</v>
      </c>
      <c r="S7" s="200">
        <v>0</v>
      </c>
      <c r="T7" s="200">
        <v>0</v>
      </c>
      <c r="U7" s="200">
        <v>0</v>
      </c>
      <c r="V7" s="200">
        <v>0</v>
      </c>
      <c r="W7" s="200">
        <v>0</v>
      </c>
      <c r="X7" s="200">
        <v>0</v>
      </c>
      <c r="Y7" s="200">
        <v>0</v>
      </c>
      <c r="Z7" s="200">
        <v>0</v>
      </c>
      <c r="AA7" s="200">
        <v>0</v>
      </c>
      <c r="AB7" s="200">
        <v>0</v>
      </c>
      <c r="AC7" s="200">
        <v>0</v>
      </c>
      <c r="AD7" s="200">
        <v>0</v>
      </c>
      <c r="AE7" s="200">
        <v>0</v>
      </c>
      <c r="AF7" s="200">
        <v>0</v>
      </c>
      <c r="AG7" s="200">
        <v>16.36</v>
      </c>
      <c r="AH7" s="200">
        <v>0</v>
      </c>
      <c r="AI7" s="200">
        <v>3.94</v>
      </c>
      <c r="AJ7" s="200">
        <v>0</v>
      </c>
      <c r="AK7" s="200">
        <v>0</v>
      </c>
      <c r="AL7" s="200">
        <v>0</v>
      </c>
      <c r="AM7" s="200">
        <v>0</v>
      </c>
      <c r="AN7" s="200">
        <v>0</v>
      </c>
      <c r="AO7" s="200">
        <v>21.66</v>
      </c>
      <c r="AP7" s="200">
        <v>0</v>
      </c>
      <c r="AQ7" s="200">
        <v>0</v>
      </c>
      <c r="AR7" s="200">
        <v>0</v>
      </c>
      <c r="AS7" s="200">
        <v>0</v>
      </c>
      <c r="AT7" s="200">
        <v>0</v>
      </c>
      <c r="AU7" s="200">
        <v>0</v>
      </c>
      <c r="AV7" s="200">
        <v>0</v>
      </c>
      <c r="AW7" s="200">
        <v>0</v>
      </c>
      <c r="AX7" s="200">
        <v>0</v>
      </c>
      <c r="AY7" s="200">
        <v>0</v>
      </c>
    </row>
    <row r="8" spans="1:51">
      <c r="A8" t="s">
        <v>50</v>
      </c>
      <c r="B8" s="200">
        <v>0</v>
      </c>
      <c r="C8" s="200">
        <v>0</v>
      </c>
      <c r="D8" s="200">
        <v>0</v>
      </c>
      <c r="E8" s="200">
        <v>0</v>
      </c>
      <c r="F8" s="200">
        <v>0</v>
      </c>
      <c r="G8" s="200">
        <v>0</v>
      </c>
      <c r="H8" s="200">
        <v>0</v>
      </c>
      <c r="I8" s="200">
        <v>0</v>
      </c>
      <c r="J8" s="200">
        <v>0</v>
      </c>
      <c r="K8" s="200">
        <v>0</v>
      </c>
      <c r="L8" s="200">
        <v>0</v>
      </c>
      <c r="M8" s="200">
        <v>0</v>
      </c>
      <c r="N8" s="200">
        <v>0</v>
      </c>
      <c r="O8" s="200">
        <v>0</v>
      </c>
      <c r="P8" s="200">
        <v>0</v>
      </c>
      <c r="Q8" s="200">
        <v>0</v>
      </c>
      <c r="R8" s="200">
        <v>0</v>
      </c>
      <c r="S8" s="200">
        <v>0</v>
      </c>
      <c r="T8" s="200">
        <v>0</v>
      </c>
      <c r="U8" s="200">
        <v>0</v>
      </c>
      <c r="V8" s="200">
        <v>0</v>
      </c>
      <c r="W8" s="200">
        <v>0</v>
      </c>
      <c r="X8" s="200">
        <v>0</v>
      </c>
      <c r="Y8" s="200">
        <v>0</v>
      </c>
      <c r="Z8" s="200">
        <v>0</v>
      </c>
      <c r="AA8" s="200">
        <v>0</v>
      </c>
      <c r="AB8" s="200">
        <v>0</v>
      </c>
      <c r="AC8" s="200">
        <v>0</v>
      </c>
      <c r="AD8" s="200">
        <v>0</v>
      </c>
      <c r="AE8" s="200">
        <v>0</v>
      </c>
      <c r="AF8" s="200">
        <v>0</v>
      </c>
      <c r="AG8" s="200">
        <v>16.36</v>
      </c>
      <c r="AH8" s="200">
        <v>0</v>
      </c>
      <c r="AI8" s="200">
        <v>3.94</v>
      </c>
      <c r="AJ8" s="200">
        <v>0</v>
      </c>
      <c r="AK8" s="200">
        <v>0</v>
      </c>
      <c r="AL8" s="200">
        <v>0</v>
      </c>
      <c r="AM8" s="200">
        <v>0</v>
      </c>
      <c r="AN8" s="200">
        <v>0</v>
      </c>
      <c r="AO8" s="200">
        <v>21.66</v>
      </c>
      <c r="AP8" s="200">
        <v>0</v>
      </c>
      <c r="AQ8" s="200">
        <v>0</v>
      </c>
      <c r="AR8" s="200">
        <v>0</v>
      </c>
      <c r="AS8" s="200">
        <v>0</v>
      </c>
      <c r="AT8" s="200">
        <v>0</v>
      </c>
      <c r="AU8" s="200">
        <v>0</v>
      </c>
      <c r="AV8" s="200">
        <v>0</v>
      </c>
      <c r="AW8" s="200">
        <v>0</v>
      </c>
      <c r="AX8" s="200">
        <v>0</v>
      </c>
      <c r="AY8" s="200">
        <v>0</v>
      </c>
    </row>
    <row r="9" spans="1:51">
      <c r="A9" t="s">
        <v>51</v>
      </c>
      <c r="B9" s="200">
        <v>0</v>
      </c>
      <c r="C9" s="200">
        <v>0</v>
      </c>
      <c r="D9" s="200">
        <v>0</v>
      </c>
      <c r="E9" s="200">
        <v>0</v>
      </c>
      <c r="F9" s="200">
        <v>0</v>
      </c>
      <c r="G9" s="200">
        <v>0</v>
      </c>
      <c r="H9" s="200">
        <v>0</v>
      </c>
      <c r="I9" s="200">
        <v>0</v>
      </c>
      <c r="J9" s="200">
        <v>0</v>
      </c>
      <c r="K9" s="200">
        <v>0</v>
      </c>
      <c r="L9" s="200">
        <v>0</v>
      </c>
      <c r="M9" s="200">
        <v>0</v>
      </c>
      <c r="N9" s="200">
        <v>0</v>
      </c>
      <c r="O9" s="200">
        <v>0</v>
      </c>
      <c r="P9" s="200">
        <v>0</v>
      </c>
      <c r="Q9" s="200">
        <v>0</v>
      </c>
      <c r="R9" s="200">
        <v>0</v>
      </c>
      <c r="S9" s="200">
        <v>0</v>
      </c>
      <c r="T9" s="200">
        <v>0</v>
      </c>
      <c r="U9" s="200">
        <v>0</v>
      </c>
      <c r="V9" s="200">
        <v>0</v>
      </c>
      <c r="W9" s="200">
        <v>0</v>
      </c>
      <c r="X9" s="200">
        <v>0</v>
      </c>
      <c r="Y9" s="200">
        <v>0</v>
      </c>
      <c r="Z9" s="200">
        <v>0</v>
      </c>
      <c r="AA9" s="200">
        <v>0</v>
      </c>
      <c r="AB9" s="200">
        <v>0</v>
      </c>
      <c r="AC9" s="200">
        <v>0</v>
      </c>
      <c r="AD9" s="200">
        <v>0</v>
      </c>
      <c r="AE9" s="200">
        <v>0</v>
      </c>
      <c r="AF9" s="200">
        <v>0</v>
      </c>
      <c r="AG9" s="200">
        <v>16.36</v>
      </c>
      <c r="AH9" s="200">
        <v>0</v>
      </c>
      <c r="AI9" s="200">
        <v>3.94</v>
      </c>
      <c r="AJ9" s="200">
        <v>0</v>
      </c>
      <c r="AK9" s="200">
        <v>0</v>
      </c>
      <c r="AL9" s="200">
        <v>0</v>
      </c>
      <c r="AM9" s="200">
        <v>0</v>
      </c>
      <c r="AN9" s="200">
        <v>0</v>
      </c>
      <c r="AO9" s="200">
        <v>21.66</v>
      </c>
      <c r="AP9" s="200">
        <v>0</v>
      </c>
      <c r="AQ9" s="200">
        <v>0</v>
      </c>
      <c r="AR9" s="200">
        <v>0</v>
      </c>
      <c r="AS9" s="200">
        <v>0</v>
      </c>
      <c r="AT9" s="200">
        <v>0</v>
      </c>
      <c r="AU9" s="200">
        <v>0</v>
      </c>
      <c r="AV9" s="200">
        <v>0</v>
      </c>
      <c r="AW9" s="200">
        <v>0</v>
      </c>
      <c r="AX9" s="200">
        <v>0</v>
      </c>
      <c r="AY9" s="200">
        <v>0</v>
      </c>
    </row>
    <row r="10" spans="1:51">
      <c r="A10" t="s">
        <v>52</v>
      </c>
      <c r="B10" s="200">
        <v>0</v>
      </c>
      <c r="C10" s="200">
        <v>0</v>
      </c>
      <c r="D10" s="200">
        <v>0</v>
      </c>
      <c r="E10" s="200">
        <v>0</v>
      </c>
      <c r="F10" s="200">
        <v>0</v>
      </c>
      <c r="G10" s="200">
        <v>0</v>
      </c>
      <c r="H10" s="200">
        <v>0</v>
      </c>
      <c r="I10" s="200">
        <v>0</v>
      </c>
      <c r="J10" s="200">
        <v>0</v>
      </c>
      <c r="K10" s="200">
        <v>0</v>
      </c>
      <c r="L10" s="200">
        <v>0</v>
      </c>
      <c r="M10" s="200">
        <v>0</v>
      </c>
      <c r="N10" s="200">
        <v>0</v>
      </c>
      <c r="O10" s="200">
        <v>0</v>
      </c>
      <c r="P10" s="200">
        <v>0</v>
      </c>
      <c r="Q10" s="200">
        <v>0</v>
      </c>
      <c r="R10" s="200">
        <v>0</v>
      </c>
      <c r="S10" s="200">
        <v>0</v>
      </c>
      <c r="T10" s="200">
        <v>0</v>
      </c>
      <c r="U10" s="200">
        <v>0</v>
      </c>
      <c r="V10" s="200">
        <v>0</v>
      </c>
      <c r="W10" s="200">
        <v>0</v>
      </c>
      <c r="X10" s="200">
        <v>0</v>
      </c>
      <c r="Y10" s="200">
        <v>0</v>
      </c>
      <c r="Z10" s="200">
        <v>0</v>
      </c>
      <c r="AA10" s="200">
        <v>0</v>
      </c>
      <c r="AB10" s="200">
        <v>0</v>
      </c>
      <c r="AC10" s="200">
        <v>0</v>
      </c>
      <c r="AD10" s="200">
        <v>0</v>
      </c>
      <c r="AE10" s="200">
        <v>0</v>
      </c>
      <c r="AF10" s="200">
        <v>0</v>
      </c>
      <c r="AG10" s="200">
        <v>16.36</v>
      </c>
      <c r="AH10" s="200">
        <v>0</v>
      </c>
      <c r="AI10" s="200">
        <v>3.94</v>
      </c>
      <c r="AJ10" s="200">
        <v>0</v>
      </c>
      <c r="AK10" s="200">
        <v>0</v>
      </c>
      <c r="AL10" s="200">
        <v>0</v>
      </c>
      <c r="AM10" s="200">
        <v>0</v>
      </c>
      <c r="AN10" s="200">
        <v>0</v>
      </c>
      <c r="AO10" s="200">
        <v>21.66</v>
      </c>
      <c r="AP10" s="200">
        <v>0</v>
      </c>
      <c r="AQ10" s="200">
        <v>0</v>
      </c>
      <c r="AR10" s="200">
        <v>0</v>
      </c>
      <c r="AS10" s="200">
        <v>0</v>
      </c>
      <c r="AT10" s="200">
        <v>0</v>
      </c>
      <c r="AU10" s="200">
        <v>0</v>
      </c>
      <c r="AV10" s="200">
        <v>0</v>
      </c>
      <c r="AW10" s="200">
        <v>0</v>
      </c>
      <c r="AX10" s="200">
        <v>0</v>
      </c>
      <c r="AY10" s="200">
        <v>0</v>
      </c>
    </row>
    <row r="11" spans="1:51">
      <c r="A11" t="s">
        <v>53</v>
      </c>
      <c r="B11" s="200">
        <v>0</v>
      </c>
      <c r="C11" s="200">
        <v>0</v>
      </c>
      <c r="D11" s="200">
        <v>0</v>
      </c>
      <c r="E11" s="200">
        <v>0</v>
      </c>
      <c r="F11" s="200">
        <v>0</v>
      </c>
      <c r="G11" s="200">
        <v>0</v>
      </c>
      <c r="H11" s="200">
        <v>0</v>
      </c>
      <c r="I11" s="200">
        <v>0</v>
      </c>
      <c r="J11" s="200">
        <v>0</v>
      </c>
      <c r="K11" s="200">
        <v>0</v>
      </c>
      <c r="L11" s="200">
        <v>0</v>
      </c>
      <c r="M11" s="200">
        <v>0</v>
      </c>
      <c r="N11" s="200">
        <v>0</v>
      </c>
      <c r="O11" s="200">
        <v>0</v>
      </c>
      <c r="P11" s="200">
        <v>0</v>
      </c>
      <c r="Q11" s="200">
        <v>0</v>
      </c>
      <c r="R11" s="200">
        <v>0</v>
      </c>
      <c r="S11" s="200">
        <v>0</v>
      </c>
      <c r="T11" s="200">
        <v>0</v>
      </c>
      <c r="U11" s="200">
        <v>0</v>
      </c>
      <c r="V11" s="200">
        <v>0</v>
      </c>
      <c r="W11" s="200">
        <v>0</v>
      </c>
      <c r="X11" s="200">
        <v>0</v>
      </c>
      <c r="Y11" s="200">
        <v>0</v>
      </c>
      <c r="Z11" s="200">
        <v>0</v>
      </c>
      <c r="AA11" s="200">
        <v>0</v>
      </c>
      <c r="AB11" s="200">
        <v>0</v>
      </c>
      <c r="AC11" s="200">
        <v>0</v>
      </c>
      <c r="AD11" s="200">
        <v>0</v>
      </c>
      <c r="AE11" s="200">
        <v>0</v>
      </c>
      <c r="AF11" s="200">
        <v>0</v>
      </c>
      <c r="AG11" s="200">
        <v>16.36</v>
      </c>
      <c r="AH11" s="200">
        <v>0</v>
      </c>
      <c r="AI11" s="200">
        <v>3.94</v>
      </c>
      <c r="AJ11" s="200">
        <v>0</v>
      </c>
      <c r="AK11" s="200">
        <v>0</v>
      </c>
      <c r="AL11" s="200">
        <v>0</v>
      </c>
      <c r="AM11" s="200">
        <v>0</v>
      </c>
      <c r="AN11" s="200">
        <v>0</v>
      </c>
      <c r="AO11" s="200">
        <v>21.66</v>
      </c>
      <c r="AP11" s="200">
        <v>0</v>
      </c>
      <c r="AQ11" s="200">
        <v>0</v>
      </c>
      <c r="AR11" s="200">
        <v>0</v>
      </c>
      <c r="AS11" s="200">
        <v>0</v>
      </c>
      <c r="AT11" s="200">
        <v>0</v>
      </c>
      <c r="AU11" s="200">
        <v>0</v>
      </c>
      <c r="AV11" s="200">
        <v>0</v>
      </c>
      <c r="AW11" s="200">
        <v>0</v>
      </c>
      <c r="AX11" s="200">
        <v>0</v>
      </c>
      <c r="AY11" s="200">
        <v>0</v>
      </c>
    </row>
    <row r="12" spans="1:51">
      <c r="A12" t="s">
        <v>54</v>
      </c>
      <c r="B12" s="200">
        <v>0</v>
      </c>
      <c r="C12" s="200">
        <v>0</v>
      </c>
      <c r="D12" s="200">
        <v>0</v>
      </c>
      <c r="E12" s="200">
        <v>0</v>
      </c>
      <c r="F12" s="200">
        <v>0</v>
      </c>
      <c r="G12" s="200">
        <v>0</v>
      </c>
      <c r="H12" s="200">
        <v>0</v>
      </c>
      <c r="I12" s="200">
        <v>0</v>
      </c>
      <c r="J12" s="200">
        <v>0</v>
      </c>
      <c r="K12" s="200">
        <v>0</v>
      </c>
      <c r="L12" s="200">
        <v>0</v>
      </c>
      <c r="M12" s="200">
        <v>0</v>
      </c>
      <c r="N12" s="200">
        <v>0</v>
      </c>
      <c r="O12" s="200">
        <v>0</v>
      </c>
      <c r="P12" s="200">
        <v>0</v>
      </c>
      <c r="Q12" s="200">
        <v>0</v>
      </c>
      <c r="R12" s="200">
        <v>0</v>
      </c>
      <c r="S12" s="200">
        <v>0</v>
      </c>
      <c r="T12" s="200">
        <v>0</v>
      </c>
      <c r="U12" s="200">
        <v>0</v>
      </c>
      <c r="V12" s="200">
        <v>0</v>
      </c>
      <c r="W12" s="200">
        <v>0</v>
      </c>
      <c r="X12" s="200">
        <v>0</v>
      </c>
      <c r="Y12" s="200">
        <v>0</v>
      </c>
      <c r="Z12" s="200">
        <v>0</v>
      </c>
      <c r="AA12" s="200">
        <v>0</v>
      </c>
      <c r="AB12" s="200">
        <v>0</v>
      </c>
      <c r="AC12" s="200">
        <v>0</v>
      </c>
      <c r="AD12" s="200">
        <v>0</v>
      </c>
      <c r="AE12" s="200">
        <v>0</v>
      </c>
      <c r="AF12" s="200">
        <v>0</v>
      </c>
      <c r="AG12" s="200">
        <v>16.36</v>
      </c>
      <c r="AH12" s="200">
        <v>0</v>
      </c>
      <c r="AI12" s="200">
        <v>3.94</v>
      </c>
      <c r="AJ12" s="200">
        <v>0</v>
      </c>
      <c r="AK12" s="200">
        <v>0</v>
      </c>
      <c r="AL12" s="200">
        <v>0</v>
      </c>
      <c r="AM12" s="200">
        <v>0</v>
      </c>
      <c r="AN12" s="200">
        <v>0</v>
      </c>
      <c r="AO12" s="200">
        <v>21.66</v>
      </c>
      <c r="AP12" s="200">
        <v>0</v>
      </c>
      <c r="AQ12" s="200">
        <v>0</v>
      </c>
      <c r="AR12" s="200">
        <v>0</v>
      </c>
      <c r="AS12" s="200">
        <v>0</v>
      </c>
      <c r="AT12" s="200">
        <v>0</v>
      </c>
      <c r="AU12" s="200">
        <v>0</v>
      </c>
      <c r="AV12" s="200">
        <v>0</v>
      </c>
      <c r="AW12" s="200">
        <v>0</v>
      </c>
      <c r="AX12" s="200">
        <v>0</v>
      </c>
      <c r="AY12" s="200">
        <v>0</v>
      </c>
    </row>
    <row r="13" spans="1:51">
      <c r="A13" t="s">
        <v>55</v>
      </c>
      <c r="B13" s="200">
        <v>0</v>
      </c>
      <c r="C13" s="200">
        <v>0</v>
      </c>
      <c r="D13" s="200">
        <v>0</v>
      </c>
      <c r="E13" s="200">
        <v>0</v>
      </c>
      <c r="F13" s="200">
        <v>0</v>
      </c>
      <c r="G13" s="200">
        <v>0</v>
      </c>
      <c r="H13" s="200">
        <v>0</v>
      </c>
      <c r="I13" s="200">
        <v>0</v>
      </c>
      <c r="J13" s="200">
        <v>0</v>
      </c>
      <c r="K13" s="200">
        <v>0</v>
      </c>
      <c r="L13" s="200">
        <v>0</v>
      </c>
      <c r="M13" s="200">
        <v>0</v>
      </c>
      <c r="N13" s="200">
        <v>0</v>
      </c>
      <c r="O13" s="200">
        <v>0</v>
      </c>
      <c r="P13" s="200">
        <v>0</v>
      </c>
      <c r="Q13" s="200">
        <v>0</v>
      </c>
      <c r="R13" s="200">
        <v>0</v>
      </c>
      <c r="S13" s="200">
        <v>0</v>
      </c>
      <c r="T13" s="200">
        <v>0</v>
      </c>
      <c r="U13" s="200">
        <v>0</v>
      </c>
      <c r="V13" s="200">
        <v>0</v>
      </c>
      <c r="W13" s="200">
        <v>0</v>
      </c>
      <c r="X13" s="200">
        <v>0</v>
      </c>
      <c r="Y13" s="200">
        <v>0</v>
      </c>
      <c r="Z13" s="200">
        <v>0</v>
      </c>
      <c r="AA13" s="200">
        <v>0</v>
      </c>
      <c r="AB13" s="200">
        <v>0</v>
      </c>
      <c r="AC13" s="200">
        <v>0</v>
      </c>
      <c r="AD13" s="200">
        <v>0</v>
      </c>
      <c r="AE13" s="200">
        <v>0</v>
      </c>
      <c r="AF13" s="200">
        <v>0</v>
      </c>
      <c r="AG13" s="200">
        <v>16.36</v>
      </c>
      <c r="AH13" s="200">
        <v>0</v>
      </c>
      <c r="AI13" s="200">
        <v>3.94</v>
      </c>
      <c r="AJ13" s="200">
        <v>0</v>
      </c>
      <c r="AK13" s="200">
        <v>0</v>
      </c>
      <c r="AL13" s="200">
        <v>0</v>
      </c>
      <c r="AM13" s="200">
        <v>0</v>
      </c>
      <c r="AN13" s="200">
        <v>0</v>
      </c>
      <c r="AO13" s="200">
        <v>21.66</v>
      </c>
      <c r="AP13" s="200">
        <v>0</v>
      </c>
      <c r="AQ13" s="200">
        <v>0</v>
      </c>
      <c r="AR13" s="200">
        <v>0</v>
      </c>
      <c r="AS13" s="200">
        <v>0</v>
      </c>
      <c r="AT13" s="200">
        <v>0</v>
      </c>
      <c r="AU13" s="200">
        <v>0</v>
      </c>
      <c r="AV13" s="200">
        <v>0</v>
      </c>
      <c r="AW13" s="200">
        <v>0</v>
      </c>
      <c r="AX13" s="200">
        <v>0</v>
      </c>
      <c r="AY13" s="200">
        <v>0</v>
      </c>
    </row>
    <row r="14" spans="1:51">
      <c r="A14" t="s">
        <v>56</v>
      </c>
      <c r="B14" s="200">
        <v>0</v>
      </c>
      <c r="C14" s="200">
        <v>0</v>
      </c>
      <c r="D14" s="200">
        <v>0</v>
      </c>
      <c r="E14" s="200">
        <v>0</v>
      </c>
      <c r="F14" s="200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0</v>
      </c>
      <c r="L14" s="200">
        <v>0</v>
      </c>
      <c r="M14" s="200">
        <v>0</v>
      </c>
      <c r="N14" s="200">
        <v>0</v>
      </c>
      <c r="O14" s="200">
        <v>0</v>
      </c>
      <c r="P14" s="200">
        <v>0</v>
      </c>
      <c r="Q14" s="200">
        <v>0</v>
      </c>
      <c r="R14" s="200">
        <v>0</v>
      </c>
      <c r="S14" s="200">
        <v>0</v>
      </c>
      <c r="T14" s="200">
        <v>0</v>
      </c>
      <c r="U14" s="200">
        <v>0</v>
      </c>
      <c r="V14" s="200">
        <v>0</v>
      </c>
      <c r="W14" s="200">
        <v>0</v>
      </c>
      <c r="X14" s="200">
        <v>0</v>
      </c>
      <c r="Y14" s="200">
        <v>0</v>
      </c>
      <c r="Z14" s="200">
        <v>0</v>
      </c>
      <c r="AA14" s="200">
        <v>0</v>
      </c>
      <c r="AB14" s="200">
        <v>0</v>
      </c>
      <c r="AC14" s="200">
        <v>0</v>
      </c>
      <c r="AD14" s="200">
        <v>0</v>
      </c>
      <c r="AE14" s="200">
        <v>0</v>
      </c>
      <c r="AF14" s="200">
        <v>0</v>
      </c>
      <c r="AG14" s="200">
        <v>16.36</v>
      </c>
      <c r="AH14" s="200">
        <v>0</v>
      </c>
      <c r="AI14" s="200">
        <v>3.94</v>
      </c>
      <c r="AJ14" s="200">
        <v>0</v>
      </c>
      <c r="AK14" s="200">
        <v>0</v>
      </c>
      <c r="AL14" s="200">
        <v>0</v>
      </c>
      <c r="AM14" s="200">
        <v>0</v>
      </c>
      <c r="AN14" s="200">
        <v>0</v>
      </c>
      <c r="AO14" s="200">
        <v>21.66</v>
      </c>
      <c r="AP14" s="200">
        <v>0</v>
      </c>
      <c r="AQ14" s="200">
        <v>0</v>
      </c>
      <c r="AR14" s="200">
        <v>0</v>
      </c>
      <c r="AS14" s="200">
        <v>0</v>
      </c>
      <c r="AT14" s="200">
        <v>0</v>
      </c>
      <c r="AU14" s="200">
        <v>0</v>
      </c>
      <c r="AV14" s="200">
        <v>0</v>
      </c>
      <c r="AW14" s="200">
        <v>0</v>
      </c>
      <c r="AX14" s="200">
        <v>0</v>
      </c>
      <c r="AY14" s="200">
        <v>0</v>
      </c>
    </row>
    <row r="15" spans="1:51">
      <c r="A15" t="s">
        <v>57</v>
      </c>
      <c r="B15" s="200">
        <v>0</v>
      </c>
      <c r="C15" s="200">
        <v>0</v>
      </c>
      <c r="D15" s="200">
        <v>0</v>
      </c>
      <c r="E15" s="200">
        <v>0</v>
      </c>
      <c r="F15" s="200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0</v>
      </c>
      <c r="L15" s="200">
        <v>0</v>
      </c>
      <c r="M15" s="200">
        <v>0</v>
      </c>
      <c r="N15" s="200">
        <v>0</v>
      </c>
      <c r="O15" s="200">
        <v>0</v>
      </c>
      <c r="P15" s="200">
        <v>0</v>
      </c>
      <c r="Q15" s="200">
        <v>0</v>
      </c>
      <c r="R15" s="200">
        <v>0</v>
      </c>
      <c r="S15" s="200">
        <v>0</v>
      </c>
      <c r="T15" s="200">
        <v>0</v>
      </c>
      <c r="U15" s="200">
        <v>0</v>
      </c>
      <c r="V15" s="200">
        <v>0</v>
      </c>
      <c r="W15" s="200">
        <v>0</v>
      </c>
      <c r="X15" s="200">
        <v>0</v>
      </c>
      <c r="Y15" s="200">
        <v>0</v>
      </c>
      <c r="Z15" s="200">
        <v>0</v>
      </c>
      <c r="AA15" s="200">
        <v>0</v>
      </c>
      <c r="AB15" s="200">
        <v>0</v>
      </c>
      <c r="AC15" s="200">
        <v>0</v>
      </c>
      <c r="AD15" s="200">
        <v>0</v>
      </c>
      <c r="AE15" s="200">
        <v>0</v>
      </c>
      <c r="AF15" s="200">
        <v>0</v>
      </c>
      <c r="AG15" s="200">
        <v>16.36</v>
      </c>
      <c r="AH15" s="200">
        <v>0</v>
      </c>
      <c r="AI15" s="200">
        <v>3.94</v>
      </c>
      <c r="AJ15" s="200">
        <v>0</v>
      </c>
      <c r="AK15" s="200">
        <v>0</v>
      </c>
      <c r="AL15" s="200">
        <v>0</v>
      </c>
      <c r="AM15" s="200">
        <v>0</v>
      </c>
      <c r="AN15" s="200">
        <v>0</v>
      </c>
      <c r="AO15" s="200">
        <v>21.66</v>
      </c>
      <c r="AP15" s="200">
        <v>0</v>
      </c>
      <c r="AQ15" s="200">
        <v>0</v>
      </c>
      <c r="AR15" s="200">
        <v>0</v>
      </c>
      <c r="AS15" s="200">
        <v>0</v>
      </c>
      <c r="AT15" s="200">
        <v>0</v>
      </c>
      <c r="AU15" s="200">
        <v>0</v>
      </c>
      <c r="AV15" s="200">
        <v>0</v>
      </c>
      <c r="AW15" s="200">
        <v>0</v>
      </c>
      <c r="AX15" s="200">
        <v>0</v>
      </c>
      <c r="AY15" s="200">
        <v>0</v>
      </c>
    </row>
    <row r="16" spans="1:51">
      <c r="A16" t="s">
        <v>58</v>
      </c>
      <c r="B16" s="200">
        <v>0</v>
      </c>
      <c r="C16" s="200">
        <v>0</v>
      </c>
      <c r="D16" s="200">
        <v>0</v>
      </c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0</v>
      </c>
      <c r="L16" s="200">
        <v>0</v>
      </c>
      <c r="M16" s="200">
        <v>0</v>
      </c>
      <c r="N16" s="200">
        <v>0</v>
      </c>
      <c r="O16" s="200">
        <v>0</v>
      </c>
      <c r="P16" s="200">
        <v>0</v>
      </c>
      <c r="Q16" s="200">
        <v>0</v>
      </c>
      <c r="R16" s="200">
        <v>0</v>
      </c>
      <c r="S16" s="200">
        <v>0</v>
      </c>
      <c r="T16" s="200">
        <v>0</v>
      </c>
      <c r="U16" s="200">
        <v>0</v>
      </c>
      <c r="V16" s="200">
        <v>0</v>
      </c>
      <c r="W16" s="200">
        <v>0</v>
      </c>
      <c r="X16" s="200">
        <v>0</v>
      </c>
      <c r="Y16" s="200">
        <v>0</v>
      </c>
      <c r="Z16" s="200">
        <v>0</v>
      </c>
      <c r="AA16" s="200">
        <v>0</v>
      </c>
      <c r="AB16" s="200">
        <v>0</v>
      </c>
      <c r="AC16" s="200">
        <v>0</v>
      </c>
      <c r="AD16" s="200">
        <v>0</v>
      </c>
      <c r="AE16" s="200">
        <v>0</v>
      </c>
      <c r="AF16" s="200">
        <v>0</v>
      </c>
      <c r="AG16" s="200">
        <v>16.36</v>
      </c>
      <c r="AH16" s="200">
        <v>0</v>
      </c>
      <c r="AI16" s="200">
        <v>3.94</v>
      </c>
      <c r="AJ16" s="200">
        <v>0</v>
      </c>
      <c r="AK16" s="200">
        <v>0</v>
      </c>
      <c r="AL16" s="200">
        <v>0</v>
      </c>
      <c r="AM16" s="200">
        <v>0</v>
      </c>
      <c r="AN16" s="200">
        <v>0</v>
      </c>
      <c r="AO16" s="200">
        <v>21.66</v>
      </c>
      <c r="AP16" s="200">
        <v>0</v>
      </c>
      <c r="AQ16" s="200">
        <v>0</v>
      </c>
      <c r="AR16" s="200">
        <v>0</v>
      </c>
      <c r="AS16" s="200">
        <v>0</v>
      </c>
      <c r="AT16" s="200">
        <v>0</v>
      </c>
      <c r="AU16" s="200">
        <v>0</v>
      </c>
      <c r="AV16" s="200">
        <v>0</v>
      </c>
      <c r="AW16" s="200">
        <v>0</v>
      </c>
      <c r="AX16" s="200">
        <v>0</v>
      </c>
      <c r="AY16" s="200">
        <v>0</v>
      </c>
    </row>
    <row r="17" spans="1:51">
      <c r="A17" t="s">
        <v>59</v>
      </c>
      <c r="B17" s="200">
        <v>0</v>
      </c>
      <c r="C17" s="200">
        <v>0</v>
      </c>
      <c r="D17" s="200">
        <v>0</v>
      </c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0</v>
      </c>
      <c r="L17" s="200">
        <v>0</v>
      </c>
      <c r="M17" s="200">
        <v>0</v>
      </c>
      <c r="N17" s="200">
        <v>0</v>
      </c>
      <c r="O17" s="200">
        <v>0</v>
      </c>
      <c r="P17" s="200">
        <v>0</v>
      </c>
      <c r="Q17" s="200">
        <v>0</v>
      </c>
      <c r="R17" s="200">
        <v>0</v>
      </c>
      <c r="S17" s="200">
        <v>0</v>
      </c>
      <c r="T17" s="200">
        <v>0</v>
      </c>
      <c r="U17" s="200">
        <v>0</v>
      </c>
      <c r="V17" s="200">
        <v>0</v>
      </c>
      <c r="W17" s="200">
        <v>0</v>
      </c>
      <c r="X17" s="200">
        <v>0</v>
      </c>
      <c r="Y17" s="200">
        <v>0</v>
      </c>
      <c r="Z17" s="200">
        <v>0</v>
      </c>
      <c r="AA17" s="200">
        <v>0</v>
      </c>
      <c r="AB17" s="200">
        <v>0</v>
      </c>
      <c r="AC17" s="200">
        <v>0</v>
      </c>
      <c r="AD17" s="200">
        <v>0</v>
      </c>
      <c r="AE17" s="200">
        <v>0</v>
      </c>
      <c r="AF17" s="200">
        <v>0</v>
      </c>
      <c r="AG17" s="200">
        <v>16.36</v>
      </c>
      <c r="AH17" s="200">
        <v>0</v>
      </c>
      <c r="AI17" s="200">
        <v>3.94</v>
      </c>
      <c r="AJ17" s="200">
        <v>0</v>
      </c>
      <c r="AK17" s="200">
        <v>0</v>
      </c>
      <c r="AL17" s="200">
        <v>0</v>
      </c>
      <c r="AM17" s="200">
        <v>0</v>
      </c>
      <c r="AN17" s="200">
        <v>0</v>
      </c>
      <c r="AO17" s="200">
        <v>21.66</v>
      </c>
      <c r="AP17" s="200">
        <v>0</v>
      </c>
      <c r="AQ17" s="200">
        <v>0</v>
      </c>
      <c r="AR17" s="200">
        <v>0</v>
      </c>
      <c r="AS17" s="200">
        <v>0</v>
      </c>
      <c r="AT17" s="200">
        <v>0</v>
      </c>
      <c r="AU17" s="200">
        <v>0</v>
      </c>
      <c r="AV17" s="200">
        <v>0</v>
      </c>
      <c r="AW17" s="200">
        <v>0</v>
      </c>
      <c r="AX17" s="200">
        <v>0</v>
      </c>
      <c r="AY17" s="200">
        <v>0</v>
      </c>
    </row>
    <row r="18" spans="1:51">
      <c r="A18" t="s">
        <v>60</v>
      </c>
      <c r="B18" s="200">
        <v>0</v>
      </c>
      <c r="C18" s="200">
        <v>0</v>
      </c>
      <c r="D18" s="200">
        <v>0</v>
      </c>
      <c r="E18" s="200">
        <v>0</v>
      </c>
      <c r="F18" s="200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0</v>
      </c>
      <c r="L18" s="200">
        <v>0</v>
      </c>
      <c r="M18" s="200">
        <v>0</v>
      </c>
      <c r="N18" s="200">
        <v>0</v>
      </c>
      <c r="O18" s="200">
        <v>0</v>
      </c>
      <c r="P18" s="200">
        <v>0</v>
      </c>
      <c r="Q18" s="200">
        <v>0</v>
      </c>
      <c r="R18" s="200">
        <v>0</v>
      </c>
      <c r="S18" s="200">
        <v>0</v>
      </c>
      <c r="T18" s="200">
        <v>0</v>
      </c>
      <c r="U18" s="200">
        <v>0</v>
      </c>
      <c r="V18" s="200">
        <v>0</v>
      </c>
      <c r="W18" s="200">
        <v>0</v>
      </c>
      <c r="X18" s="200">
        <v>0</v>
      </c>
      <c r="Y18" s="200">
        <v>0</v>
      </c>
      <c r="Z18" s="200">
        <v>0</v>
      </c>
      <c r="AA18" s="200">
        <v>0</v>
      </c>
      <c r="AB18" s="200">
        <v>0</v>
      </c>
      <c r="AC18" s="200">
        <v>0</v>
      </c>
      <c r="AD18" s="200">
        <v>0</v>
      </c>
      <c r="AE18" s="200">
        <v>0</v>
      </c>
      <c r="AF18" s="200">
        <v>0</v>
      </c>
      <c r="AG18" s="200">
        <v>16.36</v>
      </c>
      <c r="AH18" s="200">
        <v>0</v>
      </c>
      <c r="AI18" s="200">
        <v>3.94</v>
      </c>
      <c r="AJ18" s="200">
        <v>0</v>
      </c>
      <c r="AK18" s="200">
        <v>0</v>
      </c>
      <c r="AL18" s="200">
        <v>0</v>
      </c>
      <c r="AM18" s="200">
        <v>0</v>
      </c>
      <c r="AN18" s="200">
        <v>0</v>
      </c>
      <c r="AO18" s="200">
        <v>21.66</v>
      </c>
      <c r="AP18" s="200">
        <v>0</v>
      </c>
      <c r="AQ18" s="200">
        <v>0</v>
      </c>
      <c r="AR18" s="200">
        <v>0</v>
      </c>
      <c r="AS18" s="200">
        <v>0</v>
      </c>
      <c r="AT18" s="200">
        <v>0</v>
      </c>
      <c r="AU18" s="200">
        <v>0</v>
      </c>
      <c r="AV18" s="200">
        <v>0</v>
      </c>
      <c r="AW18" s="200">
        <v>0</v>
      </c>
      <c r="AX18" s="200">
        <v>0</v>
      </c>
      <c r="AY18" s="200">
        <v>0</v>
      </c>
    </row>
    <row r="19" spans="1:51">
      <c r="A19" t="s">
        <v>61</v>
      </c>
      <c r="B19" s="200">
        <v>0</v>
      </c>
      <c r="C19" s="200">
        <v>0</v>
      </c>
      <c r="D19" s="200">
        <v>0</v>
      </c>
      <c r="E19" s="200">
        <v>0</v>
      </c>
      <c r="F19" s="200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0</v>
      </c>
      <c r="L19" s="200">
        <v>0</v>
      </c>
      <c r="M19" s="200">
        <v>0</v>
      </c>
      <c r="N19" s="200">
        <v>0</v>
      </c>
      <c r="O19" s="200">
        <v>0</v>
      </c>
      <c r="P19" s="200">
        <v>0</v>
      </c>
      <c r="Q19" s="200">
        <v>0</v>
      </c>
      <c r="R19" s="200">
        <v>0</v>
      </c>
      <c r="S19" s="200">
        <v>0</v>
      </c>
      <c r="T19" s="200">
        <v>0</v>
      </c>
      <c r="U19" s="200">
        <v>0</v>
      </c>
      <c r="V19" s="200">
        <v>0</v>
      </c>
      <c r="W19" s="200">
        <v>0</v>
      </c>
      <c r="X19" s="200">
        <v>0</v>
      </c>
      <c r="Y19" s="200">
        <v>0</v>
      </c>
      <c r="Z19" s="200">
        <v>0</v>
      </c>
      <c r="AA19" s="200">
        <v>0</v>
      </c>
      <c r="AB19" s="200">
        <v>0</v>
      </c>
      <c r="AC19" s="200">
        <v>0</v>
      </c>
      <c r="AD19" s="200">
        <v>0</v>
      </c>
      <c r="AE19" s="200">
        <v>0</v>
      </c>
      <c r="AF19" s="200">
        <v>0</v>
      </c>
      <c r="AG19" s="200">
        <v>16.36</v>
      </c>
      <c r="AH19" s="200">
        <v>0</v>
      </c>
      <c r="AI19" s="200">
        <v>3.94</v>
      </c>
      <c r="AJ19" s="200">
        <v>0</v>
      </c>
      <c r="AK19" s="200">
        <v>0</v>
      </c>
      <c r="AL19" s="200">
        <v>0</v>
      </c>
      <c r="AM19" s="200">
        <v>0</v>
      </c>
      <c r="AN19" s="200">
        <v>0</v>
      </c>
      <c r="AO19" s="200">
        <v>21.66</v>
      </c>
      <c r="AP19" s="200">
        <v>0</v>
      </c>
      <c r="AQ19" s="200">
        <v>0</v>
      </c>
      <c r="AR19" s="200">
        <v>0</v>
      </c>
      <c r="AS19" s="200">
        <v>0</v>
      </c>
      <c r="AT19" s="200">
        <v>0</v>
      </c>
      <c r="AU19" s="200">
        <v>0</v>
      </c>
      <c r="AV19" s="200">
        <v>0</v>
      </c>
      <c r="AW19" s="200">
        <v>0</v>
      </c>
      <c r="AX19" s="200">
        <v>0</v>
      </c>
      <c r="AY19" s="200">
        <v>0</v>
      </c>
    </row>
    <row r="20" spans="1:51">
      <c r="A20" t="s">
        <v>62</v>
      </c>
      <c r="B20" s="200">
        <v>0</v>
      </c>
      <c r="C20" s="200">
        <v>0</v>
      </c>
      <c r="D20" s="200">
        <v>0</v>
      </c>
      <c r="E20" s="200">
        <v>0</v>
      </c>
      <c r="F20" s="200">
        <v>0</v>
      </c>
      <c r="G20" s="200">
        <v>0</v>
      </c>
      <c r="H20" s="200">
        <v>0</v>
      </c>
      <c r="I20" s="200">
        <v>0</v>
      </c>
      <c r="J20" s="200">
        <v>0</v>
      </c>
      <c r="K20" s="200">
        <v>0</v>
      </c>
      <c r="L20" s="200">
        <v>0</v>
      </c>
      <c r="M20" s="200">
        <v>0</v>
      </c>
      <c r="N20" s="200">
        <v>0</v>
      </c>
      <c r="O20" s="200">
        <v>0</v>
      </c>
      <c r="P20" s="200">
        <v>0</v>
      </c>
      <c r="Q20" s="200">
        <v>0</v>
      </c>
      <c r="R20" s="200">
        <v>0</v>
      </c>
      <c r="S20" s="200">
        <v>0</v>
      </c>
      <c r="T20" s="200">
        <v>0</v>
      </c>
      <c r="U20" s="200">
        <v>0</v>
      </c>
      <c r="V20" s="200">
        <v>0</v>
      </c>
      <c r="W20" s="200">
        <v>0</v>
      </c>
      <c r="X20" s="200">
        <v>0</v>
      </c>
      <c r="Y20" s="200">
        <v>0</v>
      </c>
      <c r="Z20" s="200">
        <v>0</v>
      </c>
      <c r="AA20" s="200">
        <v>0</v>
      </c>
      <c r="AB20" s="200">
        <v>0</v>
      </c>
      <c r="AC20" s="200">
        <v>0</v>
      </c>
      <c r="AD20" s="200">
        <v>0</v>
      </c>
      <c r="AE20" s="200">
        <v>0</v>
      </c>
      <c r="AF20" s="200">
        <v>0</v>
      </c>
      <c r="AG20" s="200">
        <v>16.36</v>
      </c>
      <c r="AH20" s="200">
        <v>0</v>
      </c>
      <c r="AI20" s="200">
        <v>3.94</v>
      </c>
      <c r="AJ20" s="200">
        <v>0</v>
      </c>
      <c r="AK20" s="200">
        <v>0</v>
      </c>
      <c r="AL20" s="200">
        <v>0</v>
      </c>
      <c r="AM20" s="200">
        <v>0</v>
      </c>
      <c r="AN20" s="200">
        <v>0</v>
      </c>
      <c r="AO20" s="200">
        <v>21.66</v>
      </c>
      <c r="AP20" s="200">
        <v>0</v>
      </c>
      <c r="AQ20" s="200">
        <v>0</v>
      </c>
      <c r="AR20" s="200">
        <v>0</v>
      </c>
      <c r="AS20" s="200">
        <v>0</v>
      </c>
      <c r="AT20" s="200">
        <v>0</v>
      </c>
      <c r="AU20" s="200">
        <v>0</v>
      </c>
      <c r="AV20" s="200">
        <v>0</v>
      </c>
      <c r="AW20" s="200">
        <v>0</v>
      </c>
      <c r="AX20" s="200">
        <v>0</v>
      </c>
      <c r="AY20" s="200">
        <v>0</v>
      </c>
    </row>
    <row r="21" spans="1:51">
      <c r="A21" t="s">
        <v>63</v>
      </c>
      <c r="B21" s="200">
        <v>0</v>
      </c>
      <c r="C21" s="200">
        <v>0</v>
      </c>
      <c r="D21" s="200">
        <v>0</v>
      </c>
      <c r="E21" s="200">
        <v>0</v>
      </c>
      <c r="F21" s="200">
        <v>0</v>
      </c>
      <c r="G21" s="200">
        <v>0</v>
      </c>
      <c r="H21" s="200">
        <v>0</v>
      </c>
      <c r="I21" s="200">
        <v>0</v>
      </c>
      <c r="J21" s="200">
        <v>0</v>
      </c>
      <c r="K21" s="200">
        <v>0</v>
      </c>
      <c r="L21" s="200">
        <v>0</v>
      </c>
      <c r="M21" s="200">
        <v>0</v>
      </c>
      <c r="N21" s="200">
        <v>0</v>
      </c>
      <c r="O21" s="200">
        <v>0</v>
      </c>
      <c r="P21" s="200">
        <v>0</v>
      </c>
      <c r="Q21" s="200">
        <v>0</v>
      </c>
      <c r="R21" s="200">
        <v>0</v>
      </c>
      <c r="S21" s="200">
        <v>0</v>
      </c>
      <c r="T21" s="200">
        <v>0</v>
      </c>
      <c r="U21" s="200">
        <v>0</v>
      </c>
      <c r="V21" s="200">
        <v>0</v>
      </c>
      <c r="W21" s="200">
        <v>0</v>
      </c>
      <c r="X21" s="200">
        <v>0</v>
      </c>
      <c r="Y21" s="200">
        <v>0</v>
      </c>
      <c r="Z21" s="200">
        <v>0</v>
      </c>
      <c r="AA21" s="200">
        <v>0</v>
      </c>
      <c r="AB21" s="200">
        <v>0</v>
      </c>
      <c r="AC21" s="200">
        <v>0</v>
      </c>
      <c r="AD21" s="200">
        <v>0</v>
      </c>
      <c r="AE21" s="200">
        <v>0</v>
      </c>
      <c r="AF21" s="200">
        <v>0</v>
      </c>
      <c r="AG21" s="200">
        <v>16.36</v>
      </c>
      <c r="AH21" s="200">
        <v>0</v>
      </c>
      <c r="AI21" s="200">
        <v>3.94</v>
      </c>
      <c r="AJ21" s="200">
        <v>0</v>
      </c>
      <c r="AK21" s="200">
        <v>0</v>
      </c>
      <c r="AL21" s="200">
        <v>0</v>
      </c>
      <c r="AM21" s="200">
        <v>0</v>
      </c>
      <c r="AN21" s="200">
        <v>0</v>
      </c>
      <c r="AO21" s="200">
        <v>21.66</v>
      </c>
      <c r="AP21" s="200">
        <v>0</v>
      </c>
      <c r="AQ21" s="200">
        <v>0</v>
      </c>
      <c r="AR21" s="200">
        <v>0</v>
      </c>
      <c r="AS21" s="200">
        <v>0</v>
      </c>
      <c r="AT21" s="200">
        <v>0</v>
      </c>
      <c r="AU21" s="200">
        <v>0</v>
      </c>
      <c r="AV21" s="200">
        <v>0</v>
      </c>
      <c r="AW21" s="200">
        <v>0</v>
      </c>
      <c r="AX21" s="200">
        <v>0</v>
      </c>
      <c r="AY21" s="200">
        <v>0</v>
      </c>
    </row>
    <row r="22" spans="1:51">
      <c r="A22" t="s">
        <v>64</v>
      </c>
      <c r="B22" s="200">
        <v>0</v>
      </c>
      <c r="C22" s="200">
        <v>0</v>
      </c>
      <c r="D22" s="200">
        <v>0</v>
      </c>
      <c r="E22" s="200">
        <v>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0</v>
      </c>
      <c r="L22" s="200">
        <v>0</v>
      </c>
      <c r="M22" s="200">
        <v>0</v>
      </c>
      <c r="N22" s="200">
        <v>0</v>
      </c>
      <c r="O22" s="200">
        <v>0</v>
      </c>
      <c r="P22" s="200">
        <v>0</v>
      </c>
      <c r="Q22" s="200">
        <v>0</v>
      </c>
      <c r="R22" s="200">
        <v>0</v>
      </c>
      <c r="S22" s="200">
        <v>0</v>
      </c>
      <c r="T22" s="200">
        <v>0</v>
      </c>
      <c r="U22" s="200">
        <v>0</v>
      </c>
      <c r="V22" s="200">
        <v>0</v>
      </c>
      <c r="W22" s="200">
        <v>0</v>
      </c>
      <c r="X22" s="200">
        <v>0</v>
      </c>
      <c r="Y22" s="200">
        <v>0</v>
      </c>
      <c r="Z22" s="200">
        <v>0</v>
      </c>
      <c r="AA22" s="200">
        <v>0</v>
      </c>
      <c r="AB22" s="200">
        <v>0</v>
      </c>
      <c r="AC22" s="200">
        <v>0</v>
      </c>
      <c r="AD22" s="200">
        <v>0</v>
      </c>
      <c r="AE22" s="200">
        <v>0</v>
      </c>
      <c r="AF22" s="200">
        <v>0</v>
      </c>
      <c r="AG22" s="200">
        <v>16.36</v>
      </c>
      <c r="AH22" s="200">
        <v>0</v>
      </c>
      <c r="AI22" s="200">
        <v>3.94</v>
      </c>
      <c r="AJ22" s="200">
        <v>0</v>
      </c>
      <c r="AK22" s="200">
        <v>0</v>
      </c>
      <c r="AL22" s="200">
        <v>0</v>
      </c>
      <c r="AM22" s="200">
        <v>0</v>
      </c>
      <c r="AN22" s="200">
        <v>0</v>
      </c>
      <c r="AO22" s="200">
        <v>21.66</v>
      </c>
      <c r="AP22" s="200">
        <v>0</v>
      </c>
      <c r="AQ22" s="200">
        <v>0</v>
      </c>
      <c r="AR22" s="200">
        <v>0</v>
      </c>
      <c r="AS22" s="200">
        <v>0</v>
      </c>
      <c r="AT22" s="200">
        <v>0</v>
      </c>
      <c r="AU22" s="200">
        <v>0</v>
      </c>
      <c r="AV22" s="200">
        <v>0</v>
      </c>
      <c r="AW22" s="200">
        <v>0</v>
      </c>
      <c r="AX22" s="200">
        <v>0</v>
      </c>
      <c r="AY22" s="200">
        <v>0</v>
      </c>
    </row>
    <row r="23" spans="1:51">
      <c r="A23" t="s">
        <v>65</v>
      </c>
      <c r="B23" s="200">
        <v>0</v>
      </c>
      <c r="C23" s="200">
        <v>0</v>
      </c>
      <c r="D23" s="200">
        <v>0</v>
      </c>
      <c r="E23" s="200">
        <v>0</v>
      </c>
      <c r="F23" s="200">
        <v>0</v>
      </c>
      <c r="G23" s="200">
        <v>0</v>
      </c>
      <c r="H23" s="200">
        <v>0</v>
      </c>
      <c r="I23" s="200">
        <v>0</v>
      </c>
      <c r="J23" s="200">
        <v>0</v>
      </c>
      <c r="K23" s="200">
        <v>0</v>
      </c>
      <c r="L23" s="200">
        <v>0</v>
      </c>
      <c r="M23" s="200">
        <v>0</v>
      </c>
      <c r="N23" s="200">
        <v>0</v>
      </c>
      <c r="O23" s="200">
        <v>0</v>
      </c>
      <c r="P23" s="200">
        <v>0</v>
      </c>
      <c r="Q23" s="200">
        <v>0</v>
      </c>
      <c r="R23" s="200">
        <v>0</v>
      </c>
      <c r="S23" s="200">
        <v>0</v>
      </c>
      <c r="T23" s="200">
        <v>0</v>
      </c>
      <c r="U23" s="200">
        <v>0</v>
      </c>
      <c r="V23" s="200">
        <v>0</v>
      </c>
      <c r="W23" s="200">
        <v>0</v>
      </c>
      <c r="X23" s="200">
        <v>0</v>
      </c>
      <c r="Y23" s="200">
        <v>0</v>
      </c>
      <c r="Z23" s="200">
        <v>0</v>
      </c>
      <c r="AA23" s="200">
        <v>0</v>
      </c>
      <c r="AB23" s="200">
        <v>0</v>
      </c>
      <c r="AC23" s="200">
        <v>0</v>
      </c>
      <c r="AD23" s="200">
        <v>0</v>
      </c>
      <c r="AE23" s="200">
        <v>0</v>
      </c>
      <c r="AF23" s="200">
        <v>0</v>
      </c>
      <c r="AG23" s="200">
        <v>16.36</v>
      </c>
      <c r="AH23" s="200">
        <v>0</v>
      </c>
      <c r="AI23" s="200">
        <v>3.94</v>
      </c>
      <c r="AJ23" s="200">
        <v>0</v>
      </c>
      <c r="AK23" s="200">
        <v>0</v>
      </c>
      <c r="AL23" s="200">
        <v>0</v>
      </c>
      <c r="AM23" s="200">
        <v>0</v>
      </c>
      <c r="AN23" s="200">
        <v>0</v>
      </c>
      <c r="AO23" s="200">
        <v>21.66</v>
      </c>
      <c r="AP23" s="200">
        <v>0</v>
      </c>
      <c r="AQ23" s="200">
        <v>0</v>
      </c>
      <c r="AR23" s="200">
        <v>0</v>
      </c>
      <c r="AS23" s="200">
        <v>0</v>
      </c>
      <c r="AT23" s="200">
        <v>0</v>
      </c>
      <c r="AU23" s="200">
        <v>0</v>
      </c>
      <c r="AV23" s="200">
        <v>0</v>
      </c>
      <c r="AW23" s="200">
        <v>0</v>
      </c>
      <c r="AX23" s="200">
        <v>0</v>
      </c>
      <c r="AY23" s="200">
        <v>0</v>
      </c>
    </row>
    <row r="24" spans="1:51">
      <c r="A24" t="s">
        <v>66</v>
      </c>
      <c r="B24" s="200">
        <v>0</v>
      </c>
      <c r="C24" s="200">
        <v>0</v>
      </c>
      <c r="D24" s="200">
        <v>0</v>
      </c>
      <c r="E24" s="200">
        <v>0</v>
      </c>
      <c r="F24" s="200">
        <v>0</v>
      </c>
      <c r="G24" s="200">
        <v>0</v>
      </c>
      <c r="H24" s="200">
        <v>0</v>
      </c>
      <c r="I24" s="200">
        <v>0</v>
      </c>
      <c r="J24" s="200">
        <v>0</v>
      </c>
      <c r="K24" s="200">
        <v>0</v>
      </c>
      <c r="L24" s="200">
        <v>0</v>
      </c>
      <c r="M24" s="200">
        <v>0</v>
      </c>
      <c r="N24" s="200">
        <v>0</v>
      </c>
      <c r="O24" s="200">
        <v>0</v>
      </c>
      <c r="P24" s="200">
        <v>0</v>
      </c>
      <c r="Q24" s="200">
        <v>0</v>
      </c>
      <c r="R24" s="200">
        <v>0</v>
      </c>
      <c r="S24" s="200">
        <v>0</v>
      </c>
      <c r="T24" s="200">
        <v>0</v>
      </c>
      <c r="U24" s="200">
        <v>0</v>
      </c>
      <c r="V24" s="200">
        <v>0</v>
      </c>
      <c r="W24" s="200">
        <v>0</v>
      </c>
      <c r="X24" s="200">
        <v>0</v>
      </c>
      <c r="Y24" s="200">
        <v>0</v>
      </c>
      <c r="Z24" s="200">
        <v>0</v>
      </c>
      <c r="AA24" s="200">
        <v>0</v>
      </c>
      <c r="AB24" s="200">
        <v>0</v>
      </c>
      <c r="AC24" s="200">
        <v>0</v>
      </c>
      <c r="AD24" s="200">
        <v>0</v>
      </c>
      <c r="AE24" s="200">
        <v>0</v>
      </c>
      <c r="AF24" s="200">
        <v>0</v>
      </c>
      <c r="AG24" s="200">
        <v>16.36</v>
      </c>
      <c r="AH24" s="200">
        <v>0</v>
      </c>
      <c r="AI24" s="200">
        <v>3.94</v>
      </c>
      <c r="AJ24" s="200">
        <v>0</v>
      </c>
      <c r="AK24" s="200">
        <v>0</v>
      </c>
      <c r="AL24" s="200">
        <v>0</v>
      </c>
      <c r="AM24" s="200">
        <v>0</v>
      </c>
      <c r="AN24" s="200">
        <v>0</v>
      </c>
      <c r="AO24" s="200">
        <v>21.66</v>
      </c>
      <c r="AP24" s="200">
        <v>0</v>
      </c>
      <c r="AQ24" s="200">
        <v>0</v>
      </c>
      <c r="AR24" s="200">
        <v>0</v>
      </c>
      <c r="AS24" s="200">
        <v>0</v>
      </c>
      <c r="AT24" s="200">
        <v>0</v>
      </c>
      <c r="AU24" s="200">
        <v>0</v>
      </c>
      <c r="AV24" s="200">
        <v>0</v>
      </c>
      <c r="AW24" s="200">
        <v>0</v>
      </c>
      <c r="AX24" s="200">
        <v>0</v>
      </c>
      <c r="AY24" s="200">
        <v>0</v>
      </c>
    </row>
    <row r="25" spans="1:51">
      <c r="A25" t="s">
        <v>67</v>
      </c>
      <c r="B25" s="200">
        <v>0</v>
      </c>
      <c r="C25" s="200">
        <v>0</v>
      </c>
      <c r="D25" s="200">
        <v>0</v>
      </c>
      <c r="E25" s="200">
        <v>0</v>
      </c>
      <c r="F25" s="200">
        <v>0</v>
      </c>
      <c r="G25" s="200">
        <v>0</v>
      </c>
      <c r="H25" s="200">
        <v>0</v>
      </c>
      <c r="I25" s="200">
        <v>0</v>
      </c>
      <c r="J25" s="200">
        <v>0</v>
      </c>
      <c r="K25" s="200">
        <v>0</v>
      </c>
      <c r="L25" s="200">
        <v>0</v>
      </c>
      <c r="M25" s="200">
        <v>0</v>
      </c>
      <c r="N25" s="200">
        <v>0</v>
      </c>
      <c r="O25" s="200">
        <v>0</v>
      </c>
      <c r="P25" s="200">
        <v>0</v>
      </c>
      <c r="Q25" s="200">
        <v>0</v>
      </c>
      <c r="R25" s="200">
        <v>0</v>
      </c>
      <c r="S25" s="200">
        <v>0</v>
      </c>
      <c r="T25" s="200">
        <v>0</v>
      </c>
      <c r="U25" s="200">
        <v>0</v>
      </c>
      <c r="V25" s="200">
        <v>0</v>
      </c>
      <c r="W25" s="200">
        <v>0</v>
      </c>
      <c r="X25" s="200">
        <v>0</v>
      </c>
      <c r="Y25" s="200">
        <v>0</v>
      </c>
      <c r="Z25" s="200">
        <v>0</v>
      </c>
      <c r="AA25" s="200">
        <v>0</v>
      </c>
      <c r="AB25" s="200">
        <v>0</v>
      </c>
      <c r="AC25" s="200">
        <v>0</v>
      </c>
      <c r="AD25" s="200">
        <v>0</v>
      </c>
      <c r="AE25" s="200">
        <v>0</v>
      </c>
      <c r="AF25" s="200">
        <v>0</v>
      </c>
      <c r="AG25" s="200">
        <v>16.36</v>
      </c>
      <c r="AH25" s="200">
        <v>0</v>
      </c>
      <c r="AI25" s="200">
        <v>3.94</v>
      </c>
      <c r="AJ25" s="200">
        <v>0</v>
      </c>
      <c r="AK25" s="200">
        <v>0</v>
      </c>
      <c r="AL25" s="200">
        <v>0</v>
      </c>
      <c r="AM25" s="200">
        <v>0</v>
      </c>
      <c r="AN25" s="200">
        <v>0</v>
      </c>
      <c r="AO25" s="200">
        <v>21.66</v>
      </c>
      <c r="AP25" s="200">
        <v>0</v>
      </c>
      <c r="AQ25" s="200">
        <v>0</v>
      </c>
      <c r="AR25" s="200">
        <v>0</v>
      </c>
      <c r="AS25" s="200">
        <v>0</v>
      </c>
      <c r="AT25" s="200">
        <v>0</v>
      </c>
      <c r="AU25" s="200">
        <v>0</v>
      </c>
      <c r="AV25" s="200">
        <v>0</v>
      </c>
      <c r="AW25" s="200">
        <v>0</v>
      </c>
      <c r="AX25" s="200">
        <v>0</v>
      </c>
      <c r="AY25" s="200">
        <v>0</v>
      </c>
    </row>
    <row r="26" spans="1:51">
      <c r="A26" t="s">
        <v>68</v>
      </c>
      <c r="B26" s="200">
        <v>0</v>
      </c>
      <c r="C26" s="200">
        <v>0</v>
      </c>
      <c r="D26" s="200">
        <v>0</v>
      </c>
      <c r="E26" s="200">
        <v>0</v>
      </c>
      <c r="F26" s="200">
        <v>0</v>
      </c>
      <c r="G26" s="200">
        <v>0</v>
      </c>
      <c r="H26" s="200">
        <v>0</v>
      </c>
      <c r="I26" s="200">
        <v>0</v>
      </c>
      <c r="J26" s="200">
        <v>0</v>
      </c>
      <c r="K26" s="200">
        <v>0</v>
      </c>
      <c r="L26" s="200">
        <v>0</v>
      </c>
      <c r="M26" s="200">
        <v>0</v>
      </c>
      <c r="N26" s="200">
        <v>0</v>
      </c>
      <c r="O26" s="200">
        <v>0</v>
      </c>
      <c r="P26" s="200">
        <v>0</v>
      </c>
      <c r="Q26" s="200">
        <v>0</v>
      </c>
      <c r="R26" s="200">
        <v>0</v>
      </c>
      <c r="S26" s="200">
        <v>0</v>
      </c>
      <c r="T26" s="200">
        <v>0</v>
      </c>
      <c r="U26" s="200">
        <v>0</v>
      </c>
      <c r="V26" s="200">
        <v>0</v>
      </c>
      <c r="W26" s="200">
        <v>0</v>
      </c>
      <c r="X26" s="200">
        <v>0</v>
      </c>
      <c r="Y26" s="200">
        <v>0</v>
      </c>
      <c r="Z26" s="200">
        <v>0</v>
      </c>
      <c r="AA26" s="200">
        <v>0</v>
      </c>
      <c r="AB26" s="200">
        <v>0</v>
      </c>
      <c r="AC26" s="200">
        <v>0</v>
      </c>
      <c r="AD26" s="200">
        <v>0</v>
      </c>
      <c r="AE26" s="200">
        <v>0</v>
      </c>
      <c r="AF26" s="200">
        <v>0</v>
      </c>
      <c r="AG26" s="200">
        <v>16.36</v>
      </c>
      <c r="AH26" s="200">
        <v>0</v>
      </c>
      <c r="AI26" s="200">
        <v>3.94</v>
      </c>
      <c r="AJ26" s="200">
        <v>0</v>
      </c>
      <c r="AK26" s="200">
        <v>0</v>
      </c>
      <c r="AL26" s="200">
        <v>0</v>
      </c>
      <c r="AM26" s="200">
        <v>0</v>
      </c>
      <c r="AN26" s="200">
        <v>0</v>
      </c>
      <c r="AO26" s="200">
        <v>21.66</v>
      </c>
      <c r="AP26" s="200">
        <v>0</v>
      </c>
      <c r="AQ26" s="200">
        <v>0</v>
      </c>
      <c r="AR26" s="200">
        <v>0</v>
      </c>
      <c r="AS26" s="200">
        <v>0</v>
      </c>
      <c r="AT26" s="200">
        <v>0</v>
      </c>
      <c r="AU26" s="200">
        <v>0</v>
      </c>
      <c r="AV26" s="200">
        <v>0</v>
      </c>
      <c r="AW26" s="200">
        <v>0</v>
      </c>
      <c r="AX26" s="200">
        <v>0</v>
      </c>
      <c r="AY26" s="200">
        <v>0</v>
      </c>
    </row>
    <row r="27" spans="1:51">
      <c r="A27" t="s">
        <v>69</v>
      </c>
      <c r="B27" s="200">
        <v>0</v>
      </c>
      <c r="C27" s="200">
        <v>0</v>
      </c>
      <c r="D27" s="200">
        <v>0</v>
      </c>
      <c r="E27" s="200">
        <v>0</v>
      </c>
      <c r="F27" s="200">
        <v>0</v>
      </c>
      <c r="G27" s="200">
        <v>0</v>
      </c>
      <c r="H27" s="200">
        <v>0</v>
      </c>
      <c r="I27" s="200">
        <v>0</v>
      </c>
      <c r="J27" s="200">
        <v>0</v>
      </c>
      <c r="K27" s="200">
        <v>0</v>
      </c>
      <c r="L27" s="200">
        <v>0</v>
      </c>
      <c r="M27" s="200">
        <v>0</v>
      </c>
      <c r="N27" s="200">
        <v>0</v>
      </c>
      <c r="O27" s="200">
        <v>0</v>
      </c>
      <c r="P27" s="200">
        <v>0</v>
      </c>
      <c r="Q27" s="200">
        <v>0</v>
      </c>
      <c r="R27" s="200">
        <v>0</v>
      </c>
      <c r="S27" s="200">
        <v>0</v>
      </c>
      <c r="T27" s="200">
        <v>0</v>
      </c>
      <c r="U27" s="200">
        <v>0</v>
      </c>
      <c r="V27" s="200">
        <v>0</v>
      </c>
      <c r="W27" s="200">
        <v>0</v>
      </c>
      <c r="X27" s="200">
        <v>0</v>
      </c>
      <c r="Y27" s="200">
        <v>0</v>
      </c>
      <c r="Z27" s="200">
        <v>0</v>
      </c>
      <c r="AA27" s="200">
        <v>0</v>
      </c>
      <c r="AB27" s="200">
        <v>0</v>
      </c>
      <c r="AC27" s="200">
        <v>0</v>
      </c>
      <c r="AD27" s="200">
        <v>0</v>
      </c>
      <c r="AE27" s="200">
        <v>0</v>
      </c>
      <c r="AF27" s="200">
        <v>0</v>
      </c>
      <c r="AG27" s="200">
        <v>16.36</v>
      </c>
      <c r="AH27" s="200">
        <v>0</v>
      </c>
      <c r="AI27" s="200">
        <v>3.94</v>
      </c>
      <c r="AJ27" s="200">
        <v>0</v>
      </c>
      <c r="AK27" s="200">
        <v>0</v>
      </c>
      <c r="AL27" s="200">
        <v>0</v>
      </c>
      <c r="AM27" s="200">
        <v>0</v>
      </c>
      <c r="AN27" s="200">
        <v>0</v>
      </c>
      <c r="AO27" s="200">
        <v>21.66</v>
      </c>
      <c r="AP27" s="200">
        <v>0</v>
      </c>
      <c r="AQ27" s="200">
        <v>0</v>
      </c>
      <c r="AR27" s="200">
        <v>0</v>
      </c>
      <c r="AS27" s="200">
        <v>0</v>
      </c>
      <c r="AT27" s="200">
        <v>0</v>
      </c>
      <c r="AU27" s="200">
        <v>0</v>
      </c>
      <c r="AV27" s="200">
        <v>0</v>
      </c>
      <c r="AW27" s="200">
        <v>0</v>
      </c>
      <c r="AX27" s="200">
        <v>0</v>
      </c>
      <c r="AY27" s="200">
        <v>0</v>
      </c>
    </row>
    <row r="28" spans="1:51">
      <c r="A28" t="s">
        <v>70</v>
      </c>
      <c r="B28" s="200">
        <v>0</v>
      </c>
      <c r="C28" s="200">
        <v>0</v>
      </c>
      <c r="D28" s="200">
        <v>0</v>
      </c>
      <c r="E28" s="200">
        <v>0</v>
      </c>
      <c r="F28" s="200">
        <v>0</v>
      </c>
      <c r="G28" s="200">
        <v>0</v>
      </c>
      <c r="H28" s="200">
        <v>0</v>
      </c>
      <c r="I28" s="200">
        <v>0</v>
      </c>
      <c r="J28" s="200">
        <v>0</v>
      </c>
      <c r="K28" s="200">
        <v>0</v>
      </c>
      <c r="L28" s="200">
        <v>0</v>
      </c>
      <c r="M28" s="200">
        <v>0</v>
      </c>
      <c r="N28" s="200">
        <v>0</v>
      </c>
      <c r="O28" s="200">
        <v>0</v>
      </c>
      <c r="P28" s="200">
        <v>0</v>
      </c>
      <c r="Q28" s="200">
        <v>0</v>
      </c>
      <c r="R28" s="200">
        <v>0</v>
      </c>
      <c r="S28" s="200">
        <v>0</v>
      </c>
      <c r="T28" s="200">
        <v>0</v>
      </c>
      <c r="U28" s="200">
        <v>0</v>
      </c>
      <c r="V28" s="200">
        <v>0</v>
      </c>
      <c r="W28" s="200">
        <v>0</v>
      </c>
      <c r="X28" s="200">
        <v>0</v>
      </c>
      <c r="Y28" s="200">
        <v>0</v>
      </c>
      <c r="Z28" s="200">
        <v>0</v>
      </c>
      <c r="AA28" s="200">
        <v>0</v>
      </c>
      <c r="AB28" s="200">
        <v>0</v>
      </c>
      <c r="AC28" s="200">
        <v>0</v>
      </c>
      <c r="AD28" s="200">
        <v>0</v>
      </c>
      <c r="AE28" s="200">
        <v>0</v>
      </c>
      <c r="AF28" s="200">
        <v>0</v>
      </c>
      <c r="AG28" s="200">
        <v>16.36</v>
      </c>
      <c r="AH28" s="200">
        <v>0</v>
      </c>
      <c r="AI28" s="200">
        <v>3.94</v>
      </c>
      <c r="AJ28" s="200">
        <v>0</v>
      </c>
      <c r="AK28" s="200">
        <v>0</v>
      </c>
      <c r="AL28" s="200">
        <v>0</v>
      </c>
      <c r="AM28" s="200">
        <v>0</v>
      </c>
      <c r="AN28" s="200">
        <v>0</v>
      </c>
      <c r="AO28" s="200">
        <v>21.66</v>
      </c>
      <c r="AP28" s="200">
        <v>0</v>
      </c>
      <c r="AQ28" s="200">
        <v>0</v>
      </c>
      <c r="AR28" s="200">
        <v>0</v>
      </c>
      <c r="AS28" s="200">
        <v>0</v>
      </c>
      <c r="AT28" s="200">
        <v>0</v>
      </c>
      <c r="AU28" s="200">
        <v>0</v>
      </c>
      <c r="AV28" s="200">
        <v>0</v>
      </c>
      <c r="AW28" s="200">
        <v>0</v>
      </c>
      <c r="AX28" s="200">
        <v>0</v>
      </c>
      <c r="AY28" s="200">
        <v>0</v>
      </c>
    </row>
    <row r="29" spans="1:51">
      <c r="A29" t="s">
        <v>71</v>
      </c>
      <c r="B29" s="200">
        <v>0</v>
      </c>
      <c r="C29" s="200">
        <v>0</v>
      </c>
      <c r="D29" s="200">
        <v>0</v>
      </c>
      <c r="E29" s="200">
        <v>0</v>
      </c>
      <c r="F29" s="200">
        <v>0</v>
      </c>
      <c r="G29" s="200">
        <v>0</v>
      </c>
      <c r="H29" s="200">
        <v>0</v>
      </c>
      <c r="I29" s="200">
        <v>0</v>
      </c>
      <c r="J29" s="200">
        <v>0</v>
      </c>
      <c r="K29" s="200">
        <v>0</v>
      </c>
      <c r="L29" s="200">
        <v>0</v>
      </c>
      <c r="M29" s="200">
        <v>0</v>
      </c>
      <c r="N29" s="200">
        <v>0</v>
      </c>
      <c r="O29" s="200">
        <v>0</v>
      </c>
      <c r="P29" s="200">
        <v>0</v>
      </c>
      <c r="Q29" s="200">
        <v>0</v>
      </c>
      <c r="R29" s="200">
        <v>0</v>
      </c>
      <c r="S29" s="200">
        <v>0</v>
      </c>
      <c r="T29" s="200">
        <v>0</v>
      </c>
      <c r="U29" s="200">
        <v>0</v>
      </c>
      <c r="V29" s="200">
        <v>0</v>
      </c>
      <c r="W29" s="200">
        <v>0</v>
      </c>
      <c r="X29" s="200">
        <v>0</v>
      </c>
      <c r="Y29" s="200">
        <v>0</v>
      </c>
      <c r="Z29" s="200">
        <v>0</v>
      </c>
      <c r="AA29" s="200">
        <v>0</v>
      </c>
      <c r="AB29" s="200">
        <v>0</v>
      </c>
      <c r="AC29" s="200">
        <v>0</v>
      </c>
      <c r="AD29" s="200">
        <v>0</v>
      </c>
      <c r="AE29" s="200">
        <v>0</v>
      </c>
      <c r="AF29" s="200">
        <v>0</v>
      </c>
      <c r="AG29" s="200">
        <v>16.36</v>
      </c>
      <c r="AH29" s="200">
        <v>0</v>
      </c>
      <c r="AI29" s="200">
        <v>3.94</v>
      </c>
      <c r="AJ29" s="200">
        <v>0</v>
      </c>
      <c r="AK29" s="200">
        <v>0</v>
      </c>
      <c r="AL29" s="200">
        <v>0</v>
      </c>
      <c r="AM29" s="200">
        <v>0</v>
      </c>
      <c r="AN29" s="200">
        <v>0</v>
      </c>
      <c r="AO29" s="200">
        <v>21.66</v>
      </c>
      <c r="AP29" s="200">
        <v>0</v>
      </c>
      <c r="AQ29" s="200">
        <v>0</v>
      </c>
      <c r="AR29" s="200">
        <v>0</v>
      </c>
      <c r="AS29" s="200">
        <v>0</v>
      </c>
      <c r="AT29" s="200">
        <v>0</v>
      </c>
      <c r="AU29" s="200">
        <v>0</v>
      </c>
      <c r="AV29" s="200">
        <v>0</v>
      </c>
      <c r="AW29" s="200">
        <v>0</v>
      </c>
      <c r="AX29" s="200">
        <v>0</v>
      </c>
      <c r="AY29" s="200">
        <v>0</v>
      </c>
    </row>
    <row r="30" spans="1:51">
      <c r="A30" t="s">
        <v>72</v>
      </c>
      <c r="B30" s="200">
        <v>0</v>
      </c>
      <c r="C30" s="200">
        <v>0</v>
      </c>
      <c r="D30" s="200">
        <v>0</v>
      </c>
      <c r="E30" s="200">
        <v>0</v>
      </c>
      <c r="F30" s="200">
        <v>0</v>
      </c>
      <c r="G30" s="200">
        <v>0</v>
      </c>
      <c r="H30" s="200">
        <v>0</v>
      </c>
      <c r="I30" s="200">
        <v>0</v>
      </c>
      <c r="J30" s="200">
        <v>0</v>
      </c>
      <c r="K30" s="200">
        <v>0</v>
      </c>
      <c r="L30" s="200">
        <v>0</v>
      </c>
      <c r="M30" s="200">
        <v>0</v>
      </c>
      <c r="N30" s="200">
        <v>0</v>
      </c>
      <c r="O30" s="200">
        <v>0</v>
      </c>
      <c r="P30" s="200">
        <v>0</v>
      </c>
      <c r="Q30" s="200">
        <v>0</v>
      </c>
      <c r="R30" s="200">
        <v>0</v>
      </c>
      <c r="S30" s="200">
        <v>0</v>
      </c>
      <c r="T30" s="200">
        <v>0</v>
      </c>
      <c r="U30" s="200">
        <v>0</v>
      </c>
      <c r="V30" s="200">
        <v>0</v>
      </c>
      <c r="W30" s="200">
        <v>0</v>
      </c>
      <c r="X30" s="200">
        <v>0</v>
      </c>
      <c r="Y30" s="200">
        <v>0</v>
      </c>
      <c r="Z30" s="200">
        <v>0</v>
      </c>
      <c r="AA30" s="200">
        <v>0</v>
      </c>
      <c r="AB30" s="200">
        <v>0</v>
      </c>
      <c r="AC30" s="200">
        <v>0</v>
      </c>
      <c r="AD30" s="200">
        <v>0</v>
      </c>
      <c r="AE30" s="200">
        <v>0</v>
      </c>
      <c r="AF30" s="200">
        <v>0</v>
      </c>
      <c r="AG30" s="200">
        <v>16.36</v>
      </c>
      <c r="AH30" s="200">
        <v>0</v>
      </c>
      <c r="AI30" s="200">
        <v>3.94</v>
      </c>
      <c r="AJ30" s="200">
        <v>0</v>
      </c>
      <c r="AK30" s="200">
        <v>0</v>
      </c>
      <c r="AL30" s="200">
        <v>0</v>
      </c>
      <c r="AM30" s="200">
        <v>0</v>
      </c>
      <c r="AN30" s="200">
        <v>0</v>
      </c>
      <c r="AO30" s="200">
        <v>21.66</v>
      </c>
      <c r="AP30" s="200">
        <v>0</v>
      </c>
      <c r="AQ30" s="200">
        <v>0</v>
      </c>
      <c r="AR30" s="200">
        <v>0</v>
      </c>
      <c r="AS30" s="200">
        <v>0</v>
      </c>
      <c r="AT30" s="200">
        <v>0</v>
      </c>
      <c r="AU30" s="200">
        <v>0</v>
      </c>
      <c r="AV30" s="200">
        <v>0</v>
      </c>
      <c r="AW30" s="200">
        <v>0</v>
      </c>
      <c r="AX30" s="200">
        <v>0</v>
      </c>
      <c r="AY30" s="200">
        <v>0</v>
      </c>
    </row>
    <row r="31" spans="1:51">
      <c r="A31" t="s">
        <v>73</v>
      </c>
      <c r="B31" s="200">
        <v>0</v>
      </c>
      <c r="C31" s="200">
        <v>0</v>
      </c>
      <c r="D31" s="200">
        <v>0</v>
      </c>
      <c r="E31" s="200">
        <v>0</v>
      </c>
      <c r="F31" s="200">
        <v>0</v>
      </c>
      <c r="G31" s="200">
        <v>0</v>
      </c>
      <c r="H31" s="200">
        <v>0</v>
      </c>
      <c r="I31" s="200">
        <v>0</v>
      </c>
      <c r="J31" s="200">
        <v>0</v>
      </c>
      <c r="K31" s="200">
        <v>0</v>
      </c>
      <c r="L31" s="200">
        <v>0</v>
      </c>
      <c r="M31" s="200">
        <v>0</v>
      </c>
      <c r="N31" s="200">
        <v>0</v>
      </c>
      <c r="O31" s="200">
        <v>0</v>
      </c>
      <c r="P31" s="200">
        <v>0</v>
      </c>
      <c r="Q31" s="200">
        <v>0</v>
      </c>
      <c r="R31" s="200">
        <v>0</v>
      </c>
      <c r="S31" s="200">
        <v>0</v>
      </c>
      <c r="T31" s="200">
        <v>0</v>
      </c>
      <c r="U31" s="200">
        <v>0</v>
      </c>
      <c r="V31" s="200">
        <v>0</v>
      </c>
      <c r="W31" s="200">
        <v>0</v>
      </c>
      <c r="X31" s="200">
        <v>0</v>
      </c>
      <c r="Y31" s="200">
        <v>0</v>
      </c>
      <c r="Z31" s="200">
        <v>0</v>
      </c>
      <c r="AA31" s="200">
        <v>0</v>
      </c>
      <c r="AB31" s="200">
        <v>0</v>
      </c>
      <c r="AC31" s="200">
        <v>0</v>
      </c>
      <c r="AD31" s="200">
        <v>0</v>
      </c>
      <c r="AE31" s="200">
        <v>0</v>
      </c>
      <c r="AF31" s="200">
        <v>0</v>
      </c>
      <c r="AG31" s="200">
        <v>16.36</v>
      </c>
      <c r="AH31" s="200">
        <v>0</v>
      </c>
      <c r="AI31" s="200">
        <v>3.94</v>
      </c>
      <c r="AJ31" s="200">
        <v>0</v>
      </c>
      <c r="AK31" s="200">
        <v>0</v>
      </c>
      <c r="AL31" s="200">
        <v>0</v>
      </c>
      <c r="AM31" s="200">
        <v>0</v>
      </c>
      <c r="AN31" s="200">
        <v>0</v>
      </c>
      <c r="AO31" s="200">
        <v>21.66</v>
      </c>
      <c r="AP31" s="200">
        <v>0</v>
      </c>
      <c r="AQ31" s="200">
        <v>0</v>
      </c>
      <c r="AR31" s="200">
        <v>0</v>
      </c>
      <c r="AS31" s="200">
        <v>0</v>
      </c>
      <c r="AT31" s="200">
        <v>0</v>
      </c>
      <c r="AU31" s="200">
        <v>0</v>
      </c>
      <c r="AV31" s="200">
        <v>0</v>
      </c>
      <c r="AW31" s="200">
        <v>0</v>
      </c>
      <c r="AX31" s="200">
        <v>0</v>
      </c>
      <c r="AY31" s="200">
        <v>0</v>
      </c>
    </row>
    <row r="32" spans="1:51">
      <c r="A32" t="s">
        <v>74</v>
      </c>
      <c r="B32" s="200">
        <v>0</v>
      </c>
      <c r="C32" s="200">
        <v>0</v>
      </c>
      <c r="D32" s="200">
        <v>0</v>
      </c>
      <c r="E32" s="200">
        <v>0</v>
      </c>
      <c r="F32" s="200">
        <v>0</v>
      </c>
      <c r="G32" s="200">
        <v>0</v>
      </c>
      <c r="H32" s="200">
        <v>0</v>
      </c>
      <c r="I32" s="200">
        <v>0</v>
      </c>
      <c r="J32" s="200">
        <v>0</v>
      </c>
      <c r="K32" s="200">
        <v>0</v>
      </c>
      <c r="L32" s="200">
        <v>0</v>
      </c>
      <c r="M32" s="200">
        <v>0</v>
      </c>
      <c r="N32" s="200">
        <v>0</v>
      </c>
      <c r="O32" s="200">
        <v>0</v>
      </c>
      <c r="P32" s="200">
        <v>0</v>
      </c>
      <c r="Q32" s="200">
        <v>0</v>
      </c>
      <c r="R32" s="200">
        <v>0</v>
      </c>
      <c r="S32" s="200">
        <v>0</v>
      </c>
      <c r="T32" s="200">
        <v>0</v>
      </c>
      <c r="U32" s="200">
        <v>0</v>
      </c>
      <c r="V32" s="200">
        <v>0</v>
      </c>
      <c r="W32" s="200">
        <v>0</v>
      </c>
      <c r="X32" s="200">
        <v>0</v>
      </c>
      <c r="Y32" s="200">
        <v>0</v>
      </c>
      <c r="Z32" s="200">
        <v>0</v>
      </c>
      <c r="AA32" s="200">
        <v>0</v>
      </c>
      <c r="AB32" s="200">
        <v>0</v>
      </c>
      <c r="AC32" s="200">
        <v>0</v>
      </c>
      <c r="AD32" s="200">
        <v>0</v>
      </c>
      <c r="AE32" s="200">
        <v>0</v>
      </c>
      <c r="AF32" s="200">
        <v>0</v>
      </c>
      <c r="AG32" s="200">
        <v>16.36</v>
      </c>
      <c r="AH32" s="200">
        <v>0</v>
      </c>
      <c r="AI32" s="200">
        <v>3.94</v>
      </c>
      <c r="AJ32" s="200">
        <v>0</v>
      </c>
      <c r="AK32" s="200">
        <v>0</v>
      </c>
      <c r="AL32" s="200">
        <v>0</v>
      </c>
      <c r="AM32" s="200">
        <v>0</v>
      </c>
      <c r="AN32" s="200">
        <v>0</v>
      </c>
      <c r="AO32" s="200">
        <v>21.66</v>
      </c>
      <c r="AP32" s="200">
        <v>0</v>
      </c>
      <c r="AQ32" s="200">
        <v>0</v>
      </c>
      <c r="AR32" s="200">
        <v>0</v>
      </c>
      <c r="AS32" s="200">
        <v>0</v>
      </c>
      <c r="AT32" s="200">
        <v>0</v>
      </c>
      <c r="AU32" s="200">
        <v>0</v>
      </c>
      <c r="AV32" s="200">
        <v>0</v>
      </c>
      <c r="AW32" s="200">
        <v>0</v>
      </c>
      <c r="AX32" s="200">
        <v>0</v>
      </c>
      <c r="AY32" s="200">
        <v>0</v>
      </c>
    </row>
    <row r="33" spans="1:51">
      <c r="A33" t="s">
        <v>75</v>
      </c>
      <c r="B33" s="200">
        <v>0</v>
      </c>
      <c r="C33" s="200">
        <v>0</v>
      </c>
      <c r="D33" s="200">
        <v>0</v>
      </c>
      <c r="E33" s="200">
        <v>0</v>
      </c>
      <c r="F33" s="200">
        <v>0</v>
      </c>
      <c r="G33" s="200">
        <v>0</v>
      </c>
      <c r="H33" s="200">
        <v>0</v>
      </c>
      <c r="I33" s="200">
        <v>0</v>
      </c>
      <c r="J33" s="200">
        <v>0</v>
      </c>
      <c r="K33" s="200">
        <v>0</v>
      </c>
      <c r="L33" s="200">
        <v>0</v>
      </c>
      <c r="M33" s="200">
        <v>0</v>
      </c>
      <c r="N33" s="200">
        <v>0</v>
      </c>
      <c r="O33" s="200">
        <v>0</v>
      </c>
      <c r="P33" s="200">
        <v>0</v>
      </c>
      <c r="Q33" s="200">
        <v>0</v>
      </c>
      <c r="R33" s="200">
        <v>0</v>
      </c>
      <c r="S33" s="200">
        <v>0</v>
      </c>
      <c r="T33" s="200">
        <v>0</v>
      </c>
      <c r="U33" s="200">
        <v>0</v>
      </c>
      <c r="V33" s="200">
        <v>0</v>
      </c>
      <c r="W33" s="200">
        <v>0</v>
      </c>
      <c r="X33" s="200">
        <v>0</v>
      </c>
      <c r="Y33" s="200">
        <v>0</v>
      </c>
      <c r="Z33" s="200">
        <v>0</v>
      </c>
      <c r="AA33" s="200">
        <v>0</v>
      </c>
      <c r="AB33" s="200">
        <v>0</v>
      </c>
      <c r="AC33" s="200">
        <v>0</v>
      </c>
      <c r="AD33" s="200">
        <v>0</v>
      </c>
      <c r="AE33" s="200">
        <v>0</v>
      </c>
      <c r="AF33" s="200">
        <v>0</v>
      </c>
      <c r="AG33" s="200">
        <v>16.36</v>
      </c>
      <c r="AH33" s="200">
        <v>0</v>
      </c>
      <c r="AI33" s="200">
        <v>3.94</v>
      </c>
      <c r="AJ33" s="200">
        <v>0</v>
      </c>
      <c r="AK33" s="200">
        <v>0</v>
      </c>
      <c r="AL33" s="200">
        <v>0</v>
      </c>
      <c r="AM33" s="200">
        <v>0</v>
      </c>
      <c r="AN33" s="200">
        <v>0</v>
      </c>
      <c r="AO33" s="200">
        <v>21.66</v>
      </c>
      <c r="AP33" s="200">
        <v>0</v>
      </c>
      <c r="AQ33" s="200">
        <v>0</v>
      </c>
      <c r="AR33" s="200">
        <v>0</v>
      </c>
      <c r="AS33" s="200">
        <v>0</v>
      </c>
      <c r="AT33" s="200">
        <v>0</v>
      </c>
      <c r="AU33" s="200">
        <v>0</v>
      </c>
      <c r="AV33" s="200">
        <v>0</v>
      </c>
      <c r="AW33" s="200">
        <v>0</v>
      </c>
      <c r="AX33" s="200">
        <v>0</v>
      </c>
      <c r="AY33" s="200">
        <v>0</v>
      </c>
    </row>
    <row r="34" spans="1:51">
      <c r="A34" t="s">
        <v>76</v>
      </c>
      <c r="B34" s="200">
        <v>0</v>
      </c>
      <c r="C34" s="200">
        <v>0</v>
      </c>
      <c r="D34" s="200">
        <v>0</v>
      </c>
      <c r="E34" s="200">
        <v>0</v>
      </c>
      <c r="F34" s="200">
        <v>0</v>
      </c>
      <c r="G34" s="200">
        <v>0</v>
      </c>
      <c r="H34" s="200">
        <v>0</v>
      </c>
      <c r="I34" s="200">
        <v>0</v>
      </c>
      <c r="J34" s="200">
        <v>0</v>
      </c>
      <c r="K34" s="200">
        <v>0</v>
      </c>
      <c r="L34" s="200">
        <v>0</v>
      </c>
      <c r="M34" s="200">
        <v>0</v>
      </c>
      <c r="N34" s="200">
        <v>0</v>
      </c>
      <c r="O34" s="200">
        <v>0</v>
      </c>
      <c r="P34" s="200">
        <v>0</v>
      </c>
      <c r="Q34" s="200">
        <v>0</v>
      </c>
      <c r="R34" s="200">
        <v>0</v>
      </c>
      <c r="S34" s="200">
        <v>0</v>
      </c>
      <c r="T34" s="200">
        <v>0</v>
      </c>
      <c r="U34" s="200">
        <v>0</v>
      </c>
      <c r="V34" s="200">
        <v>0</v>
      </c>
      <c r="W34" s="200">
        <v>0</v>
      </c>
      <c r="X34" s="200">
        <v>0</v>
      </c>
      <c r="Y34" s="200">
        <v>0</v>
      </c>
      <c r="Z34" s="200">
        <v>0</v>
      </c>
      <c r="AA34" s="200">
        <v>0</v>
      </c>
      <c r="AB34" s="200">
        <v>0</v>
      </c>
      <c r="AC34" s="200">
        <v>0</v>
      </c>
      <c r="AD34" s="200">
        <v>0</v>
      </c>
      <c r="AE34" s="200">
        <v>0</v>
      </c>
      <c r="AF34" s="200">
        <v>0</v>
      </c>
      <c r="AG34" s="200">
        <v>16.36</v>
      </c>
      <c r="AH34" s="200">
        <v>0</v>
      </c>
      <c r="AI34" s="200">
        <v>3.94</v>
      </c>
      <c r="AJ34" s="200">
        <v>0</v>
      </c>
      <c r="AK34" s="200">
        <v>0</v>
      </c>
      <c r="AL34" s="200">
        <v>0</v>
      </c>
      <c r="AM34" s="200">
        <v>0</v>
      </c>
      <c r="AN34" s="200">
        <v>0</v>
      </c>
      <c r="AO34" s="200">
        <v>21.66</v>
      </c>
      <c r="AP34" s="200">
        <v>0</v>
      </c>
      <c r="AQ34" s="200">
        <v>0</v>
      </c>
      <c r="AR34" s="200">
        <v>0</v>
      </c>
      <c r="AS34" s="200">
        <v>0</v>
      </c>
      <c r="AT34" s="200">
        <v>0</v>
      </c>
      <c r="AU34" s="200">
        <v>0</v>
      </c>
      <c r="AV34" s="200">
        <v>0</v>
      </c>
      <c r="AW34" s="200">
        <v>0</v>
      </c>
      <c r="AX34" s="200">
        <v>0</v>
      </c>
      <c r="AY34" s="200">
        <v>0</v>
      </c>
    </row>
    <row r="35" spans="1:51">
      <c r="A35" t="s">
        <v>77</v>
      </c>
      <c r="B35" s="200">
        <v>0</v>
      </c>
      <c r="C35" s="200">
        <v>0</v>
      </c>
      <c r="D35" s="200">
        <v>0</v>
      </c>
      <c r="E35" s="200">
        <v>0</v>
      </c>
      <c r="F35" s="200">
        <v>0</v>
      </c>
      <c r="G35" s="200">
        <v>0</v>
      </c>
      <c r="H35" s="200">
        <v>0</v>
      </c>
      <c r="I35" s="200">
        <v>0</v>
      </c>
      <c r="J35" s="200">
        <v>0</v>
      </c>
      <c r="K35" s="200">
        <v>0</v>
      </c>
      <c r="L35" s="200">
        <v>0</v>
      </c>
      <c r="M35" s="200">
        <v>0</v>
      </c>
      <c r="N35" s="200">
        <v>0</v>
      </c>
      <c r="O35" s="200">
        <v>0</v>
      </c>
      <c r="P35" s="200">
        <v>0</v>
      </c>
      <c r="Q35" s="200">
        <v>0</v>
      </c>
      <c r="R35" s="200">
        <v>0</v>
      </c>
      <c r="S35" s="200">
        <v>0</v>
      </c>
      <c r="T35" s="200">
        <v>0</v>
      </c>
      <c r="U35" s="200">
        <v>0</v>
      </c>
      <c r="V35" s="200">
        <v>0</v>
      </c>
      <c r="W35" s="200">
        <v>0</v>
      </c>
      <c r="X35" s="200">
        <v>0</v>
      </c>
      <c r="Y35" s="200">
        <v>0</v>
      </c>
      <c r="Z35" s="200">
        <v>0</v>
      </c>
      <c r="AA35" s="200">
        <v>0</v>
      </c>
      <c r="AB35" s="200">
        <v>0</v>
      </c>
      <c r="AC35" s="200">
        <v>0</v>
      </c>
      <c r="AD35" s="200">
        <v>0</v>
      </c>
      <c r="AE35" s="200">
        <v>0</v>
      </c>
      <c r="AF35" s="200">
        <v>0</v>
      </c>
      <c r="AG35" s="200">
        <v>16.36</v>
      </c>
      <c r="AH35" s="200">
        <v>0</v>
      </c>
      <c r="AI35" s="200">
        <v>3.94</v>
      </c>
      <c r="AJ35" s="200">
        <v>0</v>
      </c>
      <c r="AK35" s="200">
        <v>0</v>
      </c>
      <c r="AL35" s="200">
        <v>0</v>
      </c>
      <c r="AM35" s="200">
        <v>0</v>
      </c>
      <c r="AN35" s="200">
        <v>0</v>
      </c>
      <c r="AO35" s="200">
        <v>21.66</v>
      </c>
      <c r="AP35" s="200">
        <v>0</v>
      </c>
      <c r="AQ35" s="200">
        <v>0</v>
      </c>
      <c r="AR35" s="200">
        <v>0</v>
      </c>
      <c r="AS35" s="200">
        <v>0</v>
      </c>
      <c r="AT35" s="200">
        <v>0</v>
      </c>
      <c r="AU35" s="200">
        <v>0</v>
      </c>
      <c r="AV35" s="200">
        <v>0</v>
      </c>
      <c r="AW35" s="200">
        <v>0</v>
      </c>
      <c r="AX35" s="200">
        <v>0</v>
      </c>
      <c r="AY35" s="200">
        <v>0</v>
      </c>
    </row>
    <row r="36" spans="1:51">
      <c r="A36" t="s">
        <v>78</v>
      </c>
      <c r="B36" s="200">
        <v>0</v>
      </c>
      <c r="C36" s="200">
        <v>0</v>
      </c>
      <c r="D36" s="200">
        <v>0</v>
      </c>
      <c r="E36" s="200">
        <v>0</v>
      </c>
      <c r="F36" s="200">
        <v>0</v>
      </c>
      <c r="G36" s="200">
        <v>0</v>
      </c>
      <c r="H36" s="200">
        <v>0</v>
      </c>
      <c r="I36" s="200">
        <v>0</v>
      </c>
      <c r="J36" s="200">
        <v>0</v>
      </c>
      <c r="K36" s="200">
        <v>0</v>
      </c>
      <c r="L36" s="200">
        <v>0</v>
      </c>
      <c r="M36" s="200">
        <v>0</v>
      </c>
      <c r="N36" s="200">
        <v>0</v>
      </c>
      <c r="O36" s="200">
        <v>0</v>
      </c>
      <c r="P36" s="200">
        <v>0</v>
      </c>
      <c r="Q36" s="200">
        <v>0</v>
      </c>
      <c r="R36" s="200">
        <v>0</v>
      </c>
      <c r="S36" s="200">
        <v>0</v>
      </c>
      <c r="T36" s="200">
        <v>0</v>
      </c>
      <c r="U36" s="200">
        <v>0</v>
      </c>
      <c r="V36" s="200">
        <v>0</v>
      </c>
      <c r="W36" s="200">
        <v>0</v>
      </c>
      <c r="X36" s="200">
        <v>0</v>
      </c>
      <c r="Y36" s="200">
        <v>0</v>
      </c>
      <c r="Z36" s="200">
        <v>0</v>
      </c>
      <c r="AA36" s="200">
        <v>0</v>
      </c>
      <c r="AB36" s="200">
        <v>0</v>
      </c>
      <c r="AC36" s="200">
        <v>0</v>
      </c>
      <c r="AD36" s="200">
        <v>0</v>
      </c>
      <c r="AE36" s="200">
        <v>0</v>
      </c>
      <c r="AF36" s="200">
        <v>0</v>
      </c>
      <c r="AG36" s="200">
        <v>16.36</v>
      </c>
      <c r="AH36" s="200">
        <v>0</v>
      </c>
      <c r="AI36" s="200">
        <v>3.94</v>
      </c>
      <c r="AJ36" s="200">
        <v>0</v>
      </c>
      <c r="AK36" s="200">
        <v>0</v>
      </c>
      <c r="AL36" s="200">
        <v>0</v>
      </c>
      <c r="AM36" s="200">
        <v>0</v>
      </c>
      <c r="AN36" s="200">
        <v>0</v>
      </c>
      <c r="AO36" s="200">
        <v>21.66</v>
      </c>
      <c r="AP36" s="200">
        <v>0</v>
      </c>
      <c r="AQ36" s="200">
        <v>0</v>
      </c>
      <c r="AR36" s="200">
        <v>0</v>
      </c>
      <c r="AS36" s="200">
        <v>0</v>
      </c>
      <c r="AT36" s="200">
        <v>0</v>
      </c>
      <c r="AU36" s="200">
        <v>0</v>
      </c>
      <c r="AV36" s="200">
        <v>0</v>
      </c>
      <c r="AW36" s="200">
        <v>0</v>
      </c>
      <c r="AX36" s="200">
        <v>0</v>
      </c>
      <c r="AY36" s="200">
        <v>0</v>
      </c>
    </row>
    <row r="37" spans="1:51">
      <c r="A37" t="s">
        <v>79</v>
      </c>
      <c r="B37" s="200">
        <v>0</v>
      </c>
      <c r="C37" s="200">
        <v>0</v>
      </c>
      <c r="D37" s="200">
        <v>0</v>
      </c>
      <c r="E37" s="200">
        <v>0</v>
      </c>
      <c r="F37" s="200">
        <v>0</v>
      </c>
      <c r="G37" s="200">
        <v>0</v>
      </c>
      <c r="H37" s="200">
        <v>0</v>
      </c>
      <c r="I37" s="200">
        <v>0</v>
      </c>
      <c r="J37" s="200">
        <v>0</v>
      </c>
      <c r="K37" s="200">
        <v>0</v>
      </c>
      <c r="L37" s="200">
        <v>0</v>
      </c>
      <c r="M37" s="200">
        <v>0</v>
      </c>
      <c r="N37" s="200">
        <v>0</v>
      </c>
      <c r="O37" s="200">
        <v>0</v>
      </c>
      <c r="P37" s="200">
        <v>0</v>
      </c>
      <c r="Q37" s="200">
        <v>0</v>
      </c>
      <c r="R37" s="200">
        <v>0</v>
      </c>
      <c r="S37" s="200">
        <v>0</v>
      </c>
      <c r="T37" s="200">
        <v>0</v>
      </c>
      <c r="U37" s="200">
        <v>0</v>
      </c>
      <c r="V37" s="200">
        <v>0</v>
      </c>
      <c r="W37" s="200">
        <v>0</v>
      </c>
      <c r="X37" s="200">
        <v>0</v>
      </c>
      <c r="Y37" s="200">
        <v>0</v>
      </c>
      <c r="Z37" s="200">
        <v>0</v>
      </c>
      <c r="AA37" s="200">
        <v>0</v>
      </c>
      <c r="AB37" s="200">
        <v>0</v>
      </c>
      <c r="AC37" s="200">
        <v>0</v>
      </c>
      <c r="AD37" s="200">
        <v>0</v>
      </c>
      <c r="AE37" s="200">
        <v>0</v>
      </c>
      <c r="AF37" s="200">
        <v>0</v>
      </c>
      <c r="AG37" s="200">
        <v>16.36</v>
      </c>
      <c r="AH37" s="200">
        <v>0</v>
      </c>
      <c r="AI37" s="200">
        <v>3.94</v>
      </c>
      <c r="AJ37" s="200">
        <v>0</v>
      </c>
      <c r="AK37" s="200">
        <v>0</v>
      </c>
      <c r="AL37" s="200">
        <v>0</v>
      </c>
      <c r="AM37" s="200">
        <v>0</v>
      </c>
      <c r="AN37" s="200">
        <v>0</v>
      </c>
      <c r="AO37" s="200">
        <v>20.29</v>
      </c>
      <c r="AP37" s="200">
        <v>0</v>
      </c>
      <c r="AQ37" s="200">
        <v>0</v>
      </c>
      <c r="AR37" s="200">
        <v>0</v>
      </c>
      <c r="AS37" s="200">
        <v>0</v>
      </c>
      <c r="AT37" s="200">
        <v>0</v>
      </c>
      <c r="AU37" s="200">
        <v>0</v>
      </c>
      <c r="AV37" s="200">
        <v>0</v>
      </c>
      <c r="AW37" s="200">
        <v>0</v>
      </c>
      <c r="AX37" s="200">
        <v>0</v>
      </c>
      <c r="AY37" s="200">
        <v>0</v>
      </c>
    </row>
    <row r="38" spans="1:51">
      <c r="A38" t="s">
        <v>80</v>
      </c>
      <c r="B38" s="200">
        <v>0</v>
      </c>
      <c r="C38" s="200">
        <v>0</v>
      </c>
      <c r="D38" s="200">
        <v>0</v>
      </c>
      <c r="E38" s="200">
        <v>0</v>
      </c>
      <c r="F38" s="200">
        <v>0</v>
      </c>
      <c r="G38" s="200">
        <v>0</v>
      </c>
      <c r="H38" s="200">
        <v>0</v>
      </c>
      <c r="I38" s="200">
        <v>0</v>
      </c>
      <c r="J38" s="200">
        <v>0</v>
      </c>
      <c r="K38" s="200">
        <v>0</v>
      </c>
      <c r="L38" s="200">
        <v>0</v>
      </c>
      <c r="M38" s="200">
        <v>0</v>
      </c>
      <c r="N38" s="200">
        <v>0</v>
      </c>
      <c r="O38" s="200">
        <v>0</v>
      </c>
      <c r="P38" s="200">
        <v>0</v>
      </c>
      <c r="Q38" s="200">
        <v>0</v>
      </c>
      <c r="R38" s="200">
        <v>0</v>
      </c>
      <c r="S38" s="200">
        <v>0</v>
      </c>
      <c r="T38" s="200">
        <v>0</v>
      </c>
      <c r="U38" s="200">
        <v>0</v>
      </c>
      <c r="V38" s="200">
        <v>0</v>
      </c>
      <c r="W38" s="200">
        <v>0</v>
      </c>
      <c r="X38" s="200">
        <v>0</v>
      </c>
      <c r="Y38" s="200">
        <v>0</v>
      </c>
      <c r="Z38" s="200">
        <v>0</v>
      </c>
      <c r="AA38" s="200">
        <v>0</v>
      </c>
      <c r="AB38" s="200">
        <v>0</v>
      </c>
      <c r="AC38" s="200">
        <v>0</v>
      </c>
      <c r="AD38" s="200">
        <v>0</v>
      </c>
      <c r="AE38" s="200">
        <v>0</v>
      </c>
      <c r="AF38" s="200">
        <v>0</v>
      </c>
      <c r="AG38" s="200">
        <v>16.36</v>
      </c>
      <c r="AH38" s="200">
        <v>0</v>
      </c>
      <c r="AI38" s="200">
        <v>3.94</v>
      </c>
      <c r="AJ38" s="200">
        <v>0</v>
      </c>
      <c r="AK38" s="200">
        <v>0</v>
      </c>
      <c r="AL38" s="200">
        <v>0</v>
      </c>
      <c r="AM38" s="200">
        <v>0</v>
      </c>
      <c r="AN38" s="200">
        <v>0</v>
      </c>
      <c r="AO38" s="200">
        <v>20.29</v>
      </c>
      <c r="AP38" s="200">
        <v>0</v>
      </c>
      <c r="AQ38" s="200">
        <v>0</v>
      </c>
      <c r="AR38" s="200">
        <v>0</v>
      </c>
      <c r="AS38" s="200">
        <v>0</v>
      </c>
      <c r="AT38" s="200">
        <v>0</v>
      </c>
      <c r="AU38" s="200">
        <v>0</v>
      </c>
      <c r="AV38" s="200">
        <v>0</v>
      </c>
      <c r="AW38" s="200">
        <v>0</v>
      </c>
      <c r="AX38" s="200">
        <v>0</v>
      </c>
      <c r="AY38" s="200">
        <v>0</v>
      </c>
    </row>
    <row r="39" spans="1:51">
      <c r="A39" t="s">
        <v>81</v>
      </c>
      <c r="B39" s="200">
        <v>0</v>
      </c>
      <c r="C39" s="200">
        <v>0</v>
      </c>
      <c r="D39" s="200">
        <v>0</v>
      </c>
      <c r="E39" s="200">
        <v>0</v>
      </c>
      <c r="F39" s="200">
        <v>0</v>
      </c>
      <c r="G39" s="200">
        <v>0</v>
      </c>
      <c r="H39" s="200">
        <v>0</v>
      </c>
      <c r="I39" s="200">
        <v>0</v>
      </c>
      <c r="J39" s="200">
        <v>0</v>
      </c>
      <c r="K39" s="200">
        <v>0</v>
      </c>
      <c r="L39" s="200">
        <v>0</v>
      </c>
      <c r="M39" s="200">
        <v>0</v>
      </c>
      <c r="N39" s="200">
        <v>0</v>
      </c>
      <c r="O39" s="200">
        <v>0</v>
      </c>
      <c r="P39" s="200">
        <v>0</v>
      </c>
      <c r="Q39" s="200">
        <v>0</v>
      </c>
      <c r="R39" s="200">
        <v>0</v>
      </c>
      <c r="S39" s="200">
        <v>0</v>
      </c>
      <c r="T39" s="200">
        <v>0</v>
      </c>
      <c r="U39" s="200">
        <v>0</v>
      </c>
      <c r="V39" s="200">
        <v>0</v>
      </c>
      <c r="W39" s="200">
        <v>0</v>
      </c>
      <c r="X39" s="200">
        <v>0</v>
      </c>
      <c r="Y39" s="200">
        <v>0</v>
      </c>
      <c r="Z39" s="200">
        <v>0</v>
      </c>
      <c r="AA39" s="200">
        <v>0</v>
      </c>
      <c r="AB39" s="200">
        <v>0</v>
      </c>
      <c r="AC39" s="200">
        <v>0</v>
      </c>
      <c r="AD39" s="200">
        <v>0</v>
      </c>
      <c r="AE39" s="200">
        <v>0</v>
      </c>
      <c r="AF39" s="200">
        <v>0</v>
      </c>
      <c r="AG39" s="200">
        <v>16.36</v>
      </c>
      <c r="AH39" s="200">
        <v>0</v>
      </c>
      <c r="AI39" s="200">
        <v>3.94</v>
      </c>
      <c r="AJ39" s="200">
        <v>0</v>
      </c>
      <c r="AK39" s="200">
        <v>0</v>
      </c>
      <c r="AL39" s="200">
        <v>0</v>
      </c>
      <c r="AM39" s="200">
        <v>0</v>
      </c>
      <c r="AN39" s="200">
        <v>0</v>
      </c>
      <c r="AO39" s="200">
        <v>20.29</v>
      </c>
      <c r="AP39" s="200">
        <v>0</v>
      </c>
      <c r="AQ39" s="200">
        <v>0</v>
      </c>
      <c r="AR39" s="200">
        <v>0</v>
      </c>
      <c r="AS39" s="200">
        <v>0</v>
      </c>
      <c r="AT39" s="200">
        <v>0</v>
      </c>
      <c r="AU39" s="200">
        <v>0</v>
      </c>
      <c r="AV39" s="200">
        <v>0</v>
      </c>
      <c r="AW39" s="200">
        <v>0</v>
      </c>
      <c r="AX39" s="200">
        <v>0</v>
      </c>
      <c r="AY39" s="200">
        <v>0</v>
      </c>
    </row>
    <row r="40" spans="1:51">
      <c r="A40" t="s">
        <v>82</v>
      </c>
      <c r="B40" s="200">
        <v>0</v>
      </c>
      <c r="C40" s="200">
        <v>0</v>
      </c>
      <c r="D40" s="200">
        <v>0</v>
      </c>
      <c r="E40" s="200">
        <v>0</v>
      </c>
      <c r="F40" s="200">
        <v>0</v>
      </c>
      <c r="G40" s="200">
        <v>0</v>
      </c>
      <c r="H40" s="200">
        <v>0</v>
      </c>
      <c r="I40" s="200">
        <v>0</v>
      </c>
      <c r="J40" s="200">
        <v>0</v>
      </c>
      <c r="K40" s="200">
        <v>0</v>
      </c>
      <c r="L40" s="200">
        <v>0</v>
      </c>
      <c r="M40" s="200">
        <v>0</v>
      </c>
      <c r="N40" s="200">
        <v>0</v>
      </c>
      <c r="O40" s="200">
        <v>0</v>
      </c>
      <c r="P40" s="200">
        <v>0</v>
      </c>
      <c r="Q40" s="200">
        <v>0</v>
      </c>
      <c r="R40" s="200">
        <v>0</v>
      </c>
      <c r="S40" s="200">
        <v>0</v>
      </c>
      <c r="T40" s="200">
        <v>0</v>
      </c>
      <c r="U40" s="200">
        <v>0</v>
      </c>
      <c r="V40" s="200">
        <v>0</v>
      </c>
      <c r="W40" s="200">
        <v>0</v>
      </c>
      <c r="X40" s="200">
        <v>0</v>
      </c>
      <c r="Y40" s="200">
        <v>0</v>
      </c>
      <c r="Z40" s="200">
        <v>0</v>
      </c>
      <c r="AA40" s="200">
        <v>0</v>
      </c>
      <c r="AB40" s="200">
        <v>0</v>
      </c>
      <c r="AC40" s="200">
        <v>0</v>
      </c>
      <c r="AD40" s="200">
        <v>0</v>
      </c>
      <c r="AE40" s="200">
        <v>0</v>
      </c>
      <c r="AF40" s="200">
        <v>0</v>
      </c>
      <c r="AG40" s="200">
        <v>16.36</v>
      </c>
      <c r="AH40" s="200">
        <v>0</v>
      </c>
      <c r="AI40" s="200">
        <v>3.94</v>
      </c>
      <c r="AJ40" s="200">
        <v>0</v>
      </c>
      <c r="AK40" s="200">
        <v>0</v>
      </c>
      <c r="AL40" s="200">
        <v>0</v>
      </c>
      <c r="AM40" s="200">
        <v>0</v>
      </c>
      <c r="AN40" s="200">
        <v>0</v>
      </c>
      <c r="AO40" s="200">
        <v>20.29</v>
      </c>
      <c r="AP40" s="200">
        <v>0</v>
      </c>
      <c r="AQ40" s="200">
        <v>0</v>
      </c>
      <c r="AR40" s="200">
        <v>0</v>
      </c>
      <c r="AS40" s="200">
        <v>0</v>
      </c>
      <c r="AT40" s="200">
        <v>0</v>
      </c>
      <c r="AU40" s="200">
        <v>0</v>
      </c>
      <c r="AV40" s="200">
        <v>0</v>
      </c>
      <c r="AW40" s="200">
        <v>0</v>
      </c>
      <c r="AX40" s="200">
        <v>0</v>
      </c>
      <c r="AY40" s="200">
        <v>0</v>
      </c>
    </row>
    <row r="41" spans="1:51">
      <c r="A41" t="s">
        <v>83</v>
      </c>
      <c r="B41" s="200">
        <v>0</v>
      </c>
      <c r="C41" s="200">
        <v>0</v>
      </c>
      <c r="D41" s="200">
        <v>0</v>
      </c>
      <c r="E41" s="200">
        <v>0</v>
      </c>
      <c r="F41" s="200">
        <v>0</v>
      </c>
      <c r="G41" s="200">
        <v>0</v>
      </c>
      <c r="H41" s="200">
        <v>0</v>
      </c>
      <c r="I41" s="200">
        <v>0</v>
      </c>
      <c r="J41" s="200">
        <v>0</v>
      </c>
      <c r="K41" s="200">
        <v>0</v>
      </c>
      <c r="L41" s="200">
        <v>0</v>
      </c>
      <c r="M41" s="200">
        <v>0</v>
      </c>
      <c r="N41" s="200">
        <v>0</v>
      </c>
      <c r="O41" s="200">
        <v>0</v>
      </c>
      <c r="P41" s="200">
        <v>0</v>
      </c>
      <c r="Q41" s="200">
        <v>0</v>
      </c>
      <c r="R41" s="200">
        <v>0</v>
      </c>
      <c r="S41" s="200">
        <v>0</v>
      </c>
      <c r="T41" s="200">
        <v>0</v>
      </c>
      <c r="U41" s="200">
        <v>0</v>
      </c>
      <c r="V41" s="200">
        <v>0</v>
      </c>
      <c r="W41" s="200">
        <v>0</v>
      </c>
      <c r="X41" s="200">
        <v>0</v>
      </c>
      <c r="Y41" s="200">
        <v>0</v>
      </c>
      <c r="Z41" s="200">
        <v>0</v>
      </c>
      <c r="AA41" s="200">
        <v>0</v>
      </c>
      <c r="AB41" s="200">
        <v>0</v>
      </c>
      <c r="AC41" s="200">
        <v>0</v>
      </c>
      <c r="AD41" s="200">
        <v>0</v>
      </c>
      <c r="AE41" s="200">
        <v>0</v>
      </c>
      <c r="AF41" s="200">
        <v>0</v>
      </c>
      <c r="AG41" s="200">
        <v>16.36</v>
      </c>
      <c r="AH41" s="200">
        <v>0</v>
      </c>
      <c r="AI41" s="200">
        <v>3.94</v>
      </c>
      <c r="AJ41" s="200">
        <v>0</v>
      </c>
      <c r="AK41" s="200">
        <v>0</v>
      </c>
      <c r="AL41" s="200">
        <v>0</v>
      </c>
      <c r="AM41" s="200">
        <v>0</v>
      </c>
      <c r="AN41" s="200">
        <v>0</v>
      </c>
      <c r="AO41" s="200">
        <v>20.29</v>
      </c>
      <c r="AP41" s="200">
        <v>0</v>
      </c>
      <c r="AQ41" s="200">
        <v>0</v>
      </c>
      <c r="AR41" s="200">
        <v>0</v>
      </c>
      <c r="AS41" s="200">
        <v>0</v>
      </c>
      <c r="AT41" s="200">
        <v>0</v>
      </c>
      <c r="AU41" s="200">
        <v>0</v>
      </c>
      <c r="AV41" s="200">
        <v>0</v>
      </c>
      <c r="AW41" s="200">
        <v>0</v>
      </c>
      <c r="AX41" s="200">
        <v>0</v>
      </c>
      <c r="AY41" s="200">
        <v>0</v>
      </c>
    </row>
    <row r="42" spans="1:51">
      <c r="A42" t="s">
        <v>84</v>
      </c>
      <c r="B42" s="200">
        <v>0</v>
      </c>
      <c r="C42" s="200">
        <v>0</v>
      </c>
      <c r="D42" s="200">
        <v>0</v>
      </c>
      <c r="E42" s="200">
        <v>0</v>
      </c>
      <c r="F42" s="200">
        <v>0</v>
      </c>
      <c r="G42" s="200">
        <v>0</v>
      </c>
      <c r="H42" s="200">
        <v>0</v>
      </c>
      <c r="I42" s="200">
        <v>0</v>
      </c>
      <c r="J42" s="200">
        <v>0</v>
      </c>
      <c r="K42" s="200">
        <v>0</v>
      </c>
      <c r="L42" s="200">
        <v>0</v>
      </c>
      <c r="M42" s="200">
        <v>0</v>
      </c>
      <c r="N42" s="200">
        <v>0</v>
      </c>
      <c r="O42" s="200">
        <v>0</v>
      </c>
      <c r="P42" s="200">
        <v>0</v>
      </c>
      <c r="Q42" s="200">
        <v>0</v>
      </c>
      <c r="R42" s="200">
        <v>0</v>
      </c>
      <c r="S42" s="200">
        <v>0</v>
      </c>
      <c r="T42" s="200">
        <v>0</v>
      </c>
      <c r="U42" s="200">
        <v>0</v>
      </c>
      <c r="V42" s="200">
        <v>0</v>
      </c>
      <c r="W42" s="200">
        <v>0</v>
      </c>
      <c r="X42" s="200">
        <v>0</v>
      </c>
      <c r="Y42" s="200">
        <v>0</v>
      </c>
      <c r="Z42" s="200">
        <v>0</v>
      </c>
      <c r="AA42" s="200">
        <v>0</v>
      </c>
      <c r="AB42" s="200">
        <v>0</v>
      </c>
      <c r="AC42" s="200">
        <v>0</v>
      </c>
      <c r="AD42" s="200">
        <v>0</v>
      </c>
      <c r="AE42" s="200">
        <v>0</v>
      </c>
      <c r="AF42" s="200">
        <v>0</v>
      </c>
      <c r="AG42" s="200">
        <v>16.36</v>
      </c>
      <c r="AH42" s="200">
        <v>0</v>
      </c>
      <c r="AI42" s="200">
        <v>3.94</v>
      </c>
      <c r="AJ42" s="200">
        <v>0</v>
      </c>
      <c r="AK42" s="200">
        <v>0</v>
      </c>
      <c r="AL42" s="200">
        <v>0</v>
      </c>
      <c r="AM42" s="200">
        <v>0</v>
      </c>
      <c r="AN42" s="200">
        <v>0</v>
      </c>
      <c r="AO42" s="200">
        <v>20.29</v>
      </c>
      <c r="AP42" s="200">
        <v>0</v>
      </c>
      <c r="AQ42" s="200">
        <v>0</v>
      </c>
      <c r="AR42" s="200">
        <v>0</v>
      </c>
      <c r="AS42" s="200">
        <v>0</v>
      </c>
      <c r="AT42" s="200">
        <v>0</v>
      </c>
      <c r="AU42" s="200">
        <v>0</v>
      </c>
      <c r="AV42" s="200">
        <v>0</v>
      </c>
      <c r="AW42" s="200">
        <v>0</v>
      </c>
      <c r="AX42" s="200">
        <v>0</v>
      </c>
      <c r="AY42" s="200">
        <v>0</v>
      </c>
    </row>
    <row r="43" spans="1:51">
      <c r="A43" t="s">
        <v>85</v>
      </c>
      <c r="B43" s="200">
        <v>0</v>
      </c>
      <c r="C43" s="200">
        <v>0</v>
      </c>
      <c r="D43" s="200">
        <v>0</v>
      </c>
      <c r="E43" s="200">
        <v>0</v>
      </c>
      <c r="F43" s="200">
        <v>0</v>
      </c>
      <c r="G43" s="200">
        <v>0</v>
      </c>
      <c r="H43" s="200">
        <v>0</v>
      </c>
      <c r="I43" s="200">
        <v>0</v>
      </c>
      <c r="J43" s="200">
        <v>0</v>
      </c>
      <c r="K43" s="200">
        <v>0</v>
      </c>
      <c r="L43" s="200">
        <v>0</v>
      </c>
      <c r="M43" s="200">
        <v>0</v>
      </c>
      <c r="N43" s="200">
        <v>0</v>
      </c>
      <c r="O43" s="200">
        <v>0</v>
      </c>
      <c r="P43" s="200">
        <v>0</v>
      </c>
      <c r="Q43" s="200">
        <v>0</v>
      </c>
      <c r="R43" s="200">
        <v>0</v>
      </c>
      <c r="S43" s="200">
        <v>0</v>
      </c>
      <c r="T43" s="200">
        <v>0</v>
      </c>
      <c r="U43" s="200">
        <v>0</v>
      </c>
      <c r="V43" s="200">
        <v>0</v>
      </c>
      <c r="W43" s="200">
        <v>0</v>
      </c>
      <c r="X43" s="200">
        <v>0</v>
      </c>
      <c r="Y43" s="200">
        <v>0</v>
      </c>
      <c r="Z43" s="200">
        <v>0</v>
      </c>
      <c r="AA43" s="200">
        <v>0</v>
      </c>
      <c r="AB43" s="200">
        <v>0</v>
      </c>
      <c r="AC43" s="200">
        <v>0</v>
      </c>
      <c r="AD43" s="200">
        <v>0</v>
      </c>
      <c r="AE43" s="200">
        <v>0</v>
      </c>
      <c r="AF43" s="200">
        <v>0</v>
      </c>
      <c r="AG43" s="200">
        <v>16.36</v>
      </c>
      <c r="AH43" s="200">
        <v>0</v>
      </c>
      <c r="AI43" s="200">
        <v>3.94</v>
      </c>
      <c r="AJ43" s="200">
        <v>0</v>
      </c>
      <c r="AK43" s="200">
        <v>0</v>
      </c>
      <c r="AL43" s="200">
        <v>0</v>
      </c>
      <c r="AM43" s="200">
        <v>0</v>
      </c>
      <c r="AN43" s="200">
        <v>0</v>
      </c>
      <c r="AO43" s="200">
        <v>20.29</v>
      </c>
      <c r="AP43" s="200">
        <v>0</v>
      </c>
      <c r="AQ43" s="200">
        <v>0</v>
      </c>
      <c r="AR43" s="200">
        <v>0</v>
      </c>
      <c r="AS43" s="200">
        <v>0</v>
      </c>
      <c r="AT43" s="200">
        <v>0</v>
      </c>
      <c r="AU43" s="200">
        <v>0</v>
      </c>
      <c r="AV43" s="200">
        <v>0</v>
      </c>
      <c r="AW43" s="200">
        <v>0</v>
      </c>
      <c r="AX43" s="200">
        <v>0</v>
      </c>
      <c r="AY43" s="200">
        <v>0</v>
      </c>
    </row>
    <row r="44" spans="1:51">
      <c r="A44" t="s">
        <v>86</v>
      </c>
      <c r="B44" s="200">
        <v>0</v>
      </c>
      <c r="C44" s="200">
        <v>0</v>
      </c>
      <c r="D44" s="200">
        <v>0</v>
      </c>
      <c r="E44" s="200">
        <v>0</v>
      </c>
      <c r="F44" s="200">
        <v>0</v>
      </c>
      <c r="G44" s="200">
        <v>0</v>
      </c>
      <c r="H44" s="200">
        <v>0</v>
      </c>
      <c r="I44" s="200">
        <v>0</v>
      </c>
      <c r="J44" s="200">
        <v>0</v>
      </c>
      <c r="K44" s="200">
        <v>0</v>
      </c>
      <c r="L44" s="200">
        <v>0</v>
      </c>
      <c r="M44" s="200">
        <v>0</v>
      </c>
      <c r="N44" s="200">
        <v>0</v>
      </c>
      <c r="O44" s="200">
        <v>0</v>
      </c>
      <c r="P44" s="200">
        <v>0</v>
      </c>
      <c r="Q44" s="200">
        <v>0</v>
      </c>
      <c r="R44" s="200">
        <v>0</v>
      </c>
      <c r="S44" s="200">
        <v>0</v>
      </c>
      <c r="T44" s="200">
        <v>0</v>
      </c>
      <c r="U44" s="200">
        <v>0</v>
      </c>
      <c r="V44" s="200">
        <v>0</v>
      </c>
      <c r="W44" s="200">
        <v>0</v>
      </c>
      <c r="X44" s="200">
        <v>0</v>
      </c>
      <c r="Y44" s="200">
        <v>0</v>
      </c>
      <c r="Z44" s="200">
        <v>0</v>
      </c>
      <c r="AA44" s="200">
        <v>0</v>
      </c>
      <c r="AB44" s="200">
        <v>0</v>
      </c>
      <c r="AC44" s="200">
        <v>0</v>
      </c>
      <c r="AD44" s="200">
        <v>0</v>
      </c>
      <c r="AE44" s="200">
        <v>0</v>
      </c>
      <c r="AF44" s="200">
        <v>0</v>
      </c>
      <c r="AG44" s="200">
        <v>16.36</v>
      </c>
      <c r="AH44" s="200">
        <v>0</v>
      </c>
      <c r="AI44" s="200">
        <v>3.94</v>
      </c>
      <c r="AJ44" s="200">
        <v>0</v>
      </c>
      <c r="AK44" s="200">
        <v>0</v>
      </c>
      <c r="AL44" s="200">
        <v>0</v>
      </c>
      <c r="AM44" s="200">
        <v>0</v>
      </c>
      <c r="AN44" s="200">
        <v>0</v>
      </c>
      <c r="AO44" s="200">
        <v>20.29</v>
      </c>
      <c r="AP44" s="200">
        <v>0</v>
      </c>
      <c r="AQ44" s="200">
        <v>0</v>
      </c>
      <c r="AR44" s="200">
        <v>0</v>
      </c>
      <c r="AS44" s="200">
        <v>0</v>
      </c>
      <c r="AT44" s="200">
        <v>0</v>
      </c>
      <c r="AU44" s="200">
        <v>0</v>
      </c>
      <c r="AV44" s="200">
        <v>0</v>
      </c>
      <c r="AW44" s="200">
        <v>0</v>
      </c>
      <c r="AX44" s="200">
        <v>0</v>
      </c>
      <c r="AY44" s="200">
        <v>0</v>
      </c>
    </row>
    <row r="45" spans="1:51">
      <c r="A45" t="s">
        <v>87</v>
      </c>
      <c r="B45" s="200">
        <v>0</v>
      </c>
      <c r="C45" s="200">
        <v>0</v>
      </c>
      <c r="D45" s="200">
        <v>0</v>
      </c>
      <c r="E45" s="200">
        <v>0</v>
      </c>
      <c r="F45" s="200">
        <v>0</v>
      </c>
      <c r="G45" s="200">
        <v>0</v>
      </c>
      <c r="H45" s="200">
        <v>0</v>
      </c>
      <c r="I45" s="200">
        <v>0</v>
      </c>
      <c r="J45" s="200">
        <v>0</v>
      </c>
      <c r="K45" s="200">
        <v>0</v>
      </c>
      <c r="L45" s="200">
        <v>0</v>
      </c>
      <c r="M45" s="200">
        <v>0</v>
      </c>
      <c r="N45" s="200">
        <v>0</v>
      </c>
      <c r="O45" s="200">
        <v>0</v>
      </c>
      <c r="P45" s="200">
        <v>0</v>
      </c>
      <c r="Q45" s="200">
        <v>0</v>
      </c>
      <c r="R45" s="200">
        <v>0</v>
      </c>
      <c r="S45" s="200">
        <v>0</v>
      </c>
      <c r="T45" s="200">
        <v>0</v>
      </c>
      <c r="U45" s="200">
        <v>0</v>
      </c>
      <c r="V45" s="200">
        <v>0</v>
      </c>
      <c r="W45" s="200">
        <v>0</v>
      </c>
      <c r="X45" s="200">
        <v>0</v>
      </c>
      <c r="Y45" s="200">
        <v>0</v>
      </c>
      <c r="Z45" s="200">
        <v>0</v>
      </c>
      <c r="AA45" s="200">
        <v>0</v>
      </c>
      <c r="AB45" s="200">
        <v>0</v>
      </c>
      <c r="AC45" s="200">
        <v>0</v>
      </c>
      <c r="AD45" s="200">
        <v>0</v>
      </c>
      <c r="AE45" s="200">
        <v>0</v>
      </c>
      <c r="AF45" s="200">
        <v>0</v>
      </c>
      <c r="AG45" s="200">
        <v>16.36</v>
      </c>
      <c r="AH45" s="200">
        <v>0</v>
      </c>
      <c r="AI45" s="200">
        <v>3.94</v>
      </c>
      <c r="AJ45" s="200">
        <v>0</v>
      </c>
      <c r="AK45" s="200">
        <v>0</v>
      </c>
      <c r="AL45" s="200">
        <v>0</v>
      </c>
      <c r="AM45" s="200">
        <v>0</v>
      </c>
      <c r="AN45" s="200">
        <v>0</v>
      </c>
      <c r="AO45" s="200">
        <v>20.29</v>
      </c>
      <c r="AP45" s="200">
        <v>0</v>
      </c>
      <c r="AQ45" s="200">
        <v>0</v>
      </c>
      <c r="AR45" s="200">
        <v>0</v>
      </c>
      <c r="AS45" s="200">
        <v>0</v>
      </c>
      <c r="AT45" s="200">
        <v>0</v>
      </c>
      <c r="AU45" s="200">
        <v>0</v>
      </c>
      <c r="AV45" s="200">
        <v>0</v>
      </c>
      <c r="AW45" s="200">
        <v>0</v>
      </c>
      <c r="AX45" s="200">
        <v>0</v>
      </c>
      <c r="AY45" s="200">
        <v>0</v>
      </c>
    </row>
    <row r="46" spans="1:51">
      <c r="A46" t="s">
        <v>88</v>
      </c>
      <c r="B46" s="200">
        <v>0</v>
      </c>
      <c r="C46" s="200">
        <v>0</v>
      </c>
      <c r="D46" s="200">
        <v>0</v>
      </c>
      <c r="E46" s="200">
        <v>0</v>
      </c>
      <c r="F46" s="200">
        <v>0</v>
      </c>
      <c r="G46" s="200">
        <v>0</v>
      </c>
      <c r="H46" s="200">
        <v>0</v>
      </c>
      <c r="I46" s="200">
        <v>0</v>
      </c>
      <c r="J46" s="200">
        <v>0</v>
      </c>
      <c r="K46" s="200">
        <v>0</v>
      </c>
      <c r="L46" s="200">
        <v>0</v>
      </c>
      <c r="M46" s="200">
        <v>0</v>
      </c>
      <c r="N46" s="200">
        <v>0</v>
      </c>
      <c r="O46" s="200">
        <v>0</v>
      </c>
      <c r="P46" s="200">
        <v>0</v>
      </c>
      <c r="Q46" s="200">
        <v>0</v>
      </c>
      <c r="R46" s="200">
        <v>0</v>
      </c>
      <c r="S46" s="200">
        <v>0</v>
      </c>
      <c r="T46" s="200">
        <v>0</v>
      </c>
      <c r="U46" s="200">
        <v>0</v>
      </c>
      <c r="V46" s="200">
        <v>0</v>
      </c>
      <c r="W46" s="200">
        <v>0</v>
      </c>
      <c r="X46" s="200">
        <v>0</v>
      </c>
      <c r="Y46" s="200">
        <v>0</v>
      </c>
      <c r="Z46" s="200">
        <v>0</v>
      </c>
      <c r="AA46" s="200">
        <v>0</v>
      </c>
      <c r="AB46" s="200">
        <v>0</v>
      </c>
      <c r="AC46" s="200">
        <v>0</v>
      </c>
      <c r="AD46" s="200">
        <v>0</v>
      </c>
      <c r="AE46" s="200">
        <v>0</v>
      </c>
      <c r="AF46" s="200">
        <v>0</v>
      </c>
      <c r="AG46" s="200">
        <v>16.36</v>
      </c>
      <c r="AH46" s="200">
        <v>0</v>
      </c>
      <c r="AI46" s="200">
        <v>3.94</v>
      </c>
      <c r="AJ46" s="200">
        <v>0</v>
      </c>
      <c r="AK46" s="200">
        <v>0</v>
      </c>
      <c r="AL46" s="200">
        <v>0</v>
      </c>
      <c r="AM46" s="200">
        <v>0</v>
      </c>
      <c r="AN46" s="200">
        <v>0</v>
      </c>
      <c r="AO46" s="200">
        <v>20.29</v>
      </c>
      <c r="AP46" s="200">
        <v>0</v>
      </c>
      <c r="AQ46" s="200">
        <v>0</v>
      </c>
      <c r="AR46" s="200">
        <v>0</v>
      </c>
      <c r="AS46" s="200">
        <v>0</v>
      </c>
      <c r="AT46" s="200">
        <v>0</v>
      </c>
      <c r="AU46" s="200">
        <v>0</v>
      </c>
      <c r="AV46" s="200">
        <v>0</v>
      </c>
      <c r="AW46" s="200">
        <v>0</v>
      </c>
      <c r="AX46" s="200">
        <v>0</v>
      </c>
      <c r="AY46" s="200">
        <v>0</v>
      </c>
    </row>
    <row r="47" spans="1:51">
      <c r="A47" t="s">
        <v>89</v>
      </c>
      <c r="B47" s="200">
        <v>0</v>
      </c>
      <c r="C47" s="200">
        <v>0</v>
      </c>
      <c r="D47" s="200">
        <v>0</v>
      </c>
      <c r="E47" s="200">
        <v>0</v>
      </c>
      <c r="F47" s="200">
        <v>0</v>
      </c>
      <c r="G47" s="200">
        <v>0</v>
      </c>
      <c r="H47" s="200">
        <v>0</v>
      </c>
      <c r="I47" s="200">
        <v>0</v>
      </c>
      <c r="J47" s="200">
        <v>0</v>
      </c>
      <c r="K47" s="200">
        <v>0</v>
      </c>
      <c r="L47" s="200">
        <v>0</v>
      </c>
      <c r="M47" s="200">
        <v>0</v>
      </c>
      <c r="N47" s="200">
        <v>0</v>
      </c>
      <c r="O47" s="200">
        <v>0</v>
      </c>
      <c r="P47" s="200">
        <v>0</v>
      </c>
      <c r="Q47" s="200">
        <v>0</v>
      </c>
      <c r="R47" s="200">
        <v>0</v>
      </c>
      <c r="S47" s="200">
        <v>0</v>
      </c>
      <c r="T47" s="200">
        <v>0</v>
      </c>
      <c r="U47" s="200">
        <v>0</v>
      </c>
      <c r="V47" s="200">
        <v>0</v>
      </c>
      <c r="W47" s="200">
        <v>0</v>
      </c>
      <c r="X47" s="200">
        <v>0</v>
      </c>
      <c r="Y47" s="200">
        <v>0</v>
      </c>
      <c r="Z47" s="200">
        <v>0</v>
      </c>
      <c r="AA47" s="200">
        <v>0</v>
      </c>
      <c r="AB47" s="200">
        <v>0</v>
      </c>
      <c r="AC47" s="200">
        <v>0</v>
      </c>
      <c r="AD47" s="200">
        <v>0</v>
      </c>
      <c r="AE47" s="200">
        <v>0</v>
      </c>
      <c r="AF47" s="200">
        <v>0</v>
      </c>
      <c r="AG47" s="200">
        <v>16.36</v>
      </c>
      <c r="AH47" s="200">
        <v>0</v>
      </c>
      <c r="AI47" s="200">
        <v>3.94</v>
      </c>
      <c r="AJ47" s="200">
        <v>0</v>
      </c>
      <c r="AK47" s="200">
        <v>0</v>
      </c>
      <c r="AL47" s="200">
        <v>0</v>
      </c>
      <c r="AM47" s="200">
        <v>0</v>
      </c>
      <c r="AN47" s="200">
        <v>0</v>
      </c>
      <c r="AO47" s="200">
        <v>20.29</v>
      </c>
      <c r="AP47" s="200">
        <v>0</v>
      </c>
      <c r="AQ47" s="200">
        <v>0</v>
      </c>
      <c r="AR47" s="200">
        <v>0</v>
      </c>
      <c r="AS47" s="200">
        <v>0</v>
      </c>
      <c r="AT47" s="200">
        <v>0</v>
      </c>
      <c r="AU47" s="200">
        <v>0</v>
      </c>
      <c r="AV47" s="200">
        <v>0</v>
      </c>
      <c r="AW47" s="200">
        <v>0</v>
      </c>
      <c r="AX47" s="200">
        <v>0</v>
      </c>
      <c r="AY47" s="200">
        <v>0</v>
      </c>
    </row>
    <row r="48" spans="1:51">
      <c r="A48" t="s">
        <v>90</v>
      </c>
      <c r="B48" s="200">
        <v>0</v>
      </c>
      <c r="C48" s="200">
        <v>0</v>
      </c>
      <c r="D48" s="200">
        <v>0</v>
      </c>
      <c r="E48" s="200">
        <v>0</v>
      </c>
      <c r="F48" s="200">
        <v>0</v>
      </c>
      <c r="G48" s="200">
        <v>0</v>
      </c>
      <c r="H48" s="200">
        <v>0</v>
      </c>
      <c r="I48" s="200">
        <v>0</v>
      </c>
      <c r="J48" s="200">
        <v>0</v>
      </c>
      <c r="K48" s="200">
        <v>0</v>
      </c>
      <c r="L48" s="200">
        <v>0</v>
      </c>
      <c r="M48" s="200">
        <v>0</v>
      </c>
      <c r="N48" s="200">
        <v>0</v>
      </c>
      <c r="O48" s="200">
        <v>0</v>
      </c>
      <c r="P48" s="200">
        <v>0</v>
      </c>
      <c r="Q48" s="200">
        <v>0</v>
      </c>
      <c r="R48" s="200">
        <v>0</v>
      </c>
      <c r="S48" s="200">
        <v>0</v>
      </c>
      <c r="T48" s="200">
        <v>0</v>
      </c>
      <c r="U48" s="200">
        <v>0</v>
      </c>
      <c r="V48" s="200">
        <v>0</v>
      </c>
      <c r="W48" s="200">
        <v>0</v>
      </c>
      <c r="X48" s="200">
        <v>0</v>
      </c>
      <c r="Y48" s="200">
        <v>0</v>
      </c>
      <c r="Z48" s="200">
        <v>0</v>
      </c>
      <c r="AA48" s="200">
        <v>0</v>
      </c>
      <c r="AB48" s="200">
        <v>0</v>
      </c>
      <c r="AC48" s="200">
        <v>0</v>
      </c>
      <c r="AD48" s="200">
        <v>0</v>
      </c>
      <c r="AE48" s="200">
        <v>0</v>
      </c>
      <c r="AF48" s="200">
        <v>0</v>
      </c>
      <c r="AG48" s="200">
        <v>16.36</v>
      </c>
      <c r="AH48" s="200">
        <v>0</v>
      </c>
      <c r="AI48" s="200">
        <v>3.94</v>
      </c>
      <c r="AJ48" s="200">
        <v>0</v>
      </c>
      <c r="AK48" s="200">
        <v>0</v>
      </c>
      <c r="AL48" s="200">
        <v>0</v>
      </c>
      <c r="AM48" s="200">
        <v>0</v>
      </c>
      <c r="AN48" s="200">
        <v>0</v>
      </c>
      <c r="AO48" s="200">
        <v>20.29</v>
      </c>
      <c r="AP48" s="200">
        <v>0</v>
      </c>
      <c r="AQ48" s="200">
        <v>0</v>
      </c>
      <c r="AR48" s="200">
        <v>0</v>
      </c>
      <c r="AS48" s="200">
        <v>0</v>
      </c>
      <c r="AT48" s="200">
        <v>0</v>
      </c>
      <c r="AU48" s="200">
        <v>0</v>
      </c>
      <c r="AV48" s="200">
        <v>0</v>
      </c>
      <c r="AW48" s="200">
        <v>0</v>
      </c>
      <c r="AX48" s="200">
        <v>0</v>
      </c>
      <c r="AY48" s="200">
        <v>0</v>
      </c>
    </row>
    <row r="49" spans="1:51">
      <c r="A49" t="s">
        <v>91</v>
      </c>
      <c r="B49" s="200">
        <v>0</v>
      </c>
      <c r="C49" s="200">
        <v>0</v>
      </c>
      <c r="D49" s="200">
        <v>0</v>
      </c>
      <c r="E49" s="200">
        <v>0</v>
      </c>
      <c r="F49" s="200">
        <v>0</v>
      </c>
      <c r="G49" s="200">
        <v>0</v>
      </c>
      <c r="H49" s="200">
        <v>0</v>
      </c>
      <c r="I49" s="200">
        <v>0</v>
      </c>
      <c r="J49" s="200">
        <v>0</v>
      </c>
      <c r="K49" s="200">
        <v>0</v>
      </c>
      <c r="L49" s="200">
        <v>0</v>
      </c>
      <c r="M49" s="200">
        <v>0</v>
      </c>
      <c r="N49" s="200">
        <v>0</v>
      </c>
      <c r="O49" s="200">
        <v>0</v>
      </c>
      <c r="P49" s="200">
        <v>0</v>
      </c>
      <c r="Q49" s="200">
        <v>0</v>
      </c>
      <c r="R49" s="200">
        <v>0</v>
      </c>
      <c r="S49" s="200">
        <v>0</v>
      </c>
      <c r="T49" s="200">
        <v>0</v>
      </c>
      <c r="U49" s="200">
        <v>0</v>
      </c>
      <c r="V49" s="200">
        <v>0</v>
      </c>
      <c r="W49" s="200">
        <v>0</v>
      </c>
      <c r="X49" s="200">
        <v>0</v>
      </c>
      <c r="Y49" s="200">
        <v>0</v>
      </c>
      <c r="Z49" s="200">
        <v>0</v>
      </c>
      <c r="AA49" s="200">
        <v>0</v>
      </c>
      <c r="AB49" s="200">
        <v>0</v>
      </c>
      <c r="AC49" s="200">
        <v>0</v>
      </c>
      <c r="AD49" s="200">
        <v>0</v>
      </c>
      <c r="AE49" s="200">
        <v>0</v>
      </c>
      <c r="AF49" s="200">
        <v>0</v>
      </c>
      <c r="AG49" s="200">
        <v>16.36</v>
      </c>
      <c r="AH49" s="200">
        <v>0</v>
      </c>
      <c r="AI49" s="200">
        <v>3.94</v>
      </c>
      <c r="AJ49" s="200">
        <v>0</v>
      </c>
      <c r="AK49" s="200">
        <v>0</v>
      </c>
      <c r="AL49" s="200">
        <v>0</v>
      </c>
      <c r="AM49" s="200">
        <v>0</v>
      </c>
      <c r="AN49" s="200">
        <v>0</v>
      </c>
      <c r="AO49" s="200">
        <v>20.29</v>
      </c>
      <c r="AP49" s="200">
        <v>0</v>
      </c>
      <c r="AQ49" s="200">
        <v>0</v>
      </c>
      <c r="AR49" s="200">
        <v>0</v>
      </c>
      <c r="AS49" s="200">
        <v>0</v>
      </c>
      <c r="AT49" s="200">
        <v>0</v>
      </c>
      <c r="AU49" s="200">
        <v>0</v>
      </c>
      <c r="AV49" s="200">
        <v>0</v>
      </c>
      <c r="AW49" s="200">
        <v>0</v>
      </c>
      <c r="AX49" s="200">
        <v>0</v>
      </c>
      <c r="AY49" s="200">
        <v>0</v>
      </c>
    </row>
    <row r="50" spans="1:51">
      <c r="A50" t="s">
        <v>92</v>
      </c>
      <c r="B50" s="200">
        <v>0</v>
      </c>
      <c r="C50" s="200">
        <v>0</v>
      </c>
      <c r="D50" s="200">
        <v>0</v>
      </c>
      <c r="E50" s="200">
        <v>0</v>
      </c>
      <c r="F50" s="200">
        <v>0</v>
      </c>
      <c r="G50" s="200">
        <v>0</v>
      </c>
      <c r="H50" s="200">
        <v>0</v>
      </c>
      <c r="I50" s="200">
        <v>0</v>
      </c>
      <c r="J50" s="200">
        <v>0</v>
      </c>
      <c r="K50" s="200">
        <v>0</v>
      </c>
      <c r="L50" s="200">
        <v>0</v>
      </c>
      <c r="M50" s="200">
        <v>0</v>
      </c>
      <c r="N50" s="200">
        <v>0</v>
      </c>
      <c r="O50" s="200">
        <v>0</v>
      </c>
      <c r="P50" s="200">
        <v>0</v>
      </c>
      <c r="Q50" s="200">
        <v>0</v>
      </c>
      <c r="R50" s="200">
        <v>0</v>
      </c>
      <c r="S50" s="200">
        <v>0</v>
      </c>
      <c r="T50" s="200">
        <v>0</v>
      </c>
      <c r="U50" s="200">
        <v>0</v>
      </c>
      <c r="V50" s="200">
        <v>0</v>
      </c>
      <c r="W50" s="200">
        <v>0</v>
      </c>
      <c r="X50" s="200">
        <v>0</v>
      </c>
      <c r="Y50" s="200">
        <v>0</v>
      </c>
      <c r="Z50" s="200">
        <v>0</v>
      </c>
      <c r="AA50" s="200">
        <v>0</v>
      </c>
      <c r="AB50" s="200">
        <v>0</v>
      </c>
      <c r="AC50" s="200">
        <v>0</v>
      </c>
      <c r="AD50" s="200">
        <v>0</v>
      </c>
      <c r="AE50" s="200">
        <v>0</v>
      </c>
      <c r="AF50" s="200">
        <v>0</v>
      </c>
      <c r="AG50" s="200">
        <v>16.36</v>
      </c>
      <c r="AH50" s="200">
        <v>0</v>
      </c>
      <c r="AI50" s="200">
        <v>3.94</v>
      </c>
      <c r="AJ50" s="200">
        <v>0</v>
      </c>
      <c r="AK50" s="200">
        <v>0</v>
      </c>
      <c r="AL50" s="200">
        <v>0</v>
      </c>
      <c r="AM50" s="200">
        <v>0</v>
      </c>
      <c r="AN50" s="200">
        <v>0</v>
      </c>
      <c r="AO50" s="200">
        <v>20.29</v>
      </c>
      <c r="AP50" s="200">
        <v>0</v>
      </c>
      <c r="AQ50" s="200">
        <v>0</v>
      </c>
      <c r="AR50" s="200">
        <v>0</v>
      </c>
      <c r="AS50" s="200">
        <v>0</v>
      </c>
      <c r="AT50" s="200">
        <v>0</v>
      </c>
      <c r="AU50" s="200">
        <v>0</v>
      </c>
      <c r="AV50" s="200">
        <v>0</v>
      </c>
      <c r="AW50" s="200">
        <v>0</v>
      </c>
      <c r="AX50" s="200">
        <v>0</v>
      </c>
      <c r="AY50" s="200">
        <v>0</v>
      </c>
    </row>
    <row r="51" spans="1:51">
      <c r="A51" t="s">
        <v>93</v>
      </c>
      <c r="B51" s="200">
        <v>0</v>
      </c>
      <c r="C51" s="200">
        <v>0</v>
      </c>
      <c r="D51" s="200">
        <v>0</v>
      </c>
      <c r="E51" s="200">
        <v>0</v>
      </c>
      <c r="F51" s="200">
        <v>0</v>
      </c>
      <c r="G51" s="200">
        <v>0</v>
      </c>
      <c r="H51" s="200">
        <v>0</v>
      </c>
      <c r="I51" s="200">
        <v>0</v>
      </c>
      <c r="J51" s="200">
        <v>0</v>
      </c>
      <c r="K51" s="200">
        <v>0</v>
      </c>
      <c r="L51" s="200">
        <v>0</v>
      </c>
      <c r="M51" s="200">
        <v>0</v>
      </c>
      <c r="N51" s="200">
        <v>0</v>
      </c>
      <c r="O51" s="200">
        <v>0</v>
      </c>
      <c r="P51" s="200">
        <v>0</v>
      </c>
      <c r="Q51" s="200">
        <v>0</v>
      </c>
      <c r="R51" s="200">
        <v>0</v>
      </c>
      <c r="S51" s="200">
        <v>0</v>
      </c>
      <c r="T51" s="200">
        <v>0</v>
      </c>
      <c r="U51" s="200">
        <v>0</v>
      </c>
      <c r="V51" s="200">
        <v>0</v>
      </c>
      <c r="W51" s="200">
        <v>0</v>
      </c>
      <c r="X51" s="200">
        <v>0</v>
      </c>
      <c r="Y51" s="200">
        <v>0</v>
      </c>
      <c r="Z51" s="200">
        <v>0</v>
      </c>
      <c r="AA51" s="200">
        <v>0</v>
      </c>
      <c r="AB51" s="200">
        <v>0</v>
      </c>
      <c r="AC51" s="200">
        <v>0</v>
      </c>
      <c r="AD51" s="200">
        <v>0</v>
      </c>
      <c r="AE51" s="200">
        <v>0</v>
      </c>
      <c r="AF51" s="200">
        <v>0</v>
      </c>
      <c r="AG51" s="200">
        <v>16.36</v>
      </c>
      <c r="AH51" s="200">
        <v>0</v>
      </c>
      <c r="AI51" s="200">
        <v>3.94</v>
      </c>
      <c r="AJ51" s="200">
        <v>0</v>
      </c>
      <c r="AK51" s="200">
        <v>0</v>
      </c>
      <c r="AL51" s="200">
        <v>0</v>
      </c>
      <c r="AM51" s="200">
        <v>0</v>
      </c>
      <c r="AN51" s="200">
        <v>0</v>
      </c>
      <c r="AO51" s="200">
        <v>21.66</v>
      </c>
      <c r="AP51" s="200">
        <v>0</v>
      </c>
      <c r="AQ51" s="200">
        <v>0</v>
      </c>
      <c r="AR51" s="200">
        <v>0</v>
      </c>
      <c r="AS51" s="200">
        <v>0</v>
      </c>
      <c r="AT51" s="200">
        <v>0</v>
      </c>
      <c r="AU51" s="200">
        <v>0</v>
      </c>
      <c r="AV51" s="200">
        <v>0</v>
      </c>
      <c r="AW51" s="200">
        <v>0</v>
      </c>
      <c r="AX51" s="200">
        <v>0</v>
      </c>
      <c r="AY51" s="200">
        <v>0</v>
      </c>
    </row>
    <row r="52" spans="1:51">
      <c r="A52" t="s">
        <v>94</v>
      </c>
      <c r="B52" s="200">
        <v>0</v>
      </c>
      <c r="C52" s="200">
        <v>0</v>
      </c>
      <c r="D52" s="200">
        <v>0</v>
      </c>
      <c r="E52" s="200">
        <v>0</v>
      </c>
      <c r="F52" s="200">
        <v>0</v>
      </c>
      <c r="G52" s="200">
        <v>0</v>
      </c>
      <c r="H52" s="200">
        <v>0</v>
      </c>
      <c r="I52" s="200">
        <v>0</v>
      </c>
      <c r="J52" s="200">
        <v>0</v>
      </c>
      <c r="K52" s="200">
        <v>0</v>
      </c>
      <c r="L52" s="200">
        <v>0</v>
      </c>
      <c r="M52" s="200">
        <v>0</v>
      </c>
      <c r="N52" s="200">
        <v>0</v>
      </c>
      <c r="O52" s="200">
        <v>0</v>
      </c>
      <c r="P52" s="200">
        <v>0</v>
      </c>
      <c r="Q52" s="200">
        <v>0</v>
      </c>
      <c r="R52" s="200">
        <v>0</v>
      </c>
      <c r="S52" s="200">
        <v>0</v>
      </c>
      <c r="T52" s="200">
        <v>0</v>
      </c>
      <c r="U52" s="200">
        <v>0</v>
      </c>
      <c r="V52" s="200">
        <v>0</v>
      </c>
      <c r="W52" s="200">
        <v>0</v>
      </c>
      <c r="X52" s="200">
        <v>0</v>
      </c>
      <c r="Y52" s="200">
        <v>0</v>
      </c>
      <c r="Z52" s="200">
        <v>0</v>
      </c>
      <c r="AA52" s="200">
        <v>0</v>
      </c>
      <c r="AB52" s="200">
        <v>0</v>
      </c>
      <c r="AC52" s="200">
        <v>0</v>
      </c>
      <c r="AD52" s="200">
        <v>0</v>
      </c>
      <c r="AE52" s="200">
        <v>0</v>
      </c>
      <c r="AF52" s="200">
        <v>0</v>
      </c>
      <c r="AG52" s="200">
        <v>16.36</v>
      </c>
      <c r="AH52" s="200">
        <v>0</v>
      </c>
      <c r="AI52" s="200">
        <v>3.94</v>
      </c>
      <c r="AJ52" s="200">
        <v>0</v>
      </c>
      <c r="AK52" s="200">
        <v>0</v>
      </c>
      <c r="AL52" s="200">
        <v>0</v>
      </c>
      <c r="AM52" s="200">
        <v>0</v>
      </c>
      <c r="AN52" s="200">
        <v>0</v>
      </c>
      <c r="AO52" s="200">
        <v>21.66</v>
      </c>
      <c r="AP52" s="200">
        <v>0</v>
      </c>
      <c r="AQ52" s="200">
        <v>0</v>
      </c>
      <c r="AR52" s="200">
        <v>0</v>
      </c>
      <c r="AS52" s="200">
        <v>0</v>
      </c>
      <c r="AT52" s="200">
        <v>0</v>
      </c>
      <c r="AU52" s="200">
        <v>0</v>
      </c>
      <c r="AV52" s="200">
        <v>0</v>
      </c>
      <c r="AW52" s="200">
        <v>0</v>
      </c>
      <c r="AX52" s="200">
        <v>0</v>
      </c>
      <c r="AY52" s="200">
        <v>0</v>
      </c>
    </row>
    <row r="53" spans="1:51">
      <c r="A53" t="s">
        <v>95</v>
      </c>
      <c r="B53" s="200">
        <v>0</v>
      </c>
      <c r="C53" s="200">
        <v>0</v>
      </c>
      <c r="D53" s="200">
        <v>0</v>
      </c>
      <c r="E53" s="200">
        <v>0</v>
      </c>
      <c r="F53" s="200">
        <v>0</v>
      </c>
      <c r="G53" s="200">
        <v>0</v>
      </c>
      <c r="H53" s="200">
        <v>0</v>
      </c>
      <c r="I53" s="200">
        <v>0</v>
      </c>
      <c r="J53" s="200">
        <v>0</v>
      </c>
      <c r="K53" s="200">
        <v>0</v>
      </c>
      <c r="L53" s="200">
        <v>0</v>
      </c>
      <c r="M53" s="200">
        <v>0</v>
      </c>
      <c r="N53" s="200">
        <v>0</v>
      </c>
      <c r="O53" s="200">
        <v>0</v>
      </c>
      <c r="P53" s="200">
        <v>0</v>
      </c>
      <c r="Q53" s="200">
        <v>0</v>
      </c>
      <c r="R53" s="200">
        <v>0</v>
      </c>
      <c r="S53" s="200">
        <v>0</v>
      </c>
      <c r="T53" s="200">
        <v>0</v>
      </c>
      <c r="U53" s="200">
        <v>0</v>
      </c>
      <c r="V53" s="200">
        <v>0</v>
      </c>
      <c r="W53" s="200">
        <v>0</v>
      </c>
      <c r="X53" s="200">
        <v>0</v>
      </c>
      <c r="Y53" s="200">
        <v>0</v>
      </c>
      <c r="Z53" s="200">
        <v>0</v>
      </c>
      <c r="AA53" s="200">
        <v>0</v>
      </c>
      <c r="AB53" s="200">
        <v>0</v>
      </c>
      <c r="AC53" s="200">
        <v>0</v>
      </c>
      <c r="AD53" s="200">
        <v>0</v>
      </c>
      <c r="AE53" s="200">
        <v>0</v>
      </c>
      <c r="AF53" s="200">
        <v>0</v>
      </c>
      <c r="AG53" s="200">
        <v>16.36</v>
      </c>
      <c r="AH53" s="200">
        <v>0</v>
      </c>
      <c r="AI53" s="200">
        <v>3.94</v>
      </c>
      <c r="AJ53" s="200">
        <v>0</v>
      </c>
      <c r="AK53" s="200">
        <v>0</v>
      </c>
      <c r="AL53" s="200">
        <v>0</v>
      </c>
      <c r="AM53" s="200">
        <v>0</v>
      </c>
      <c r="AN53" s="200">
        <v>0</v>
      </c>
      <c r="AO53" s="200">
        <v>21.66</v>
      </c>
      <c r="AP53" s="200">
        <v>0</v>
      </c>
      <c r="AQ53" s="200">
        <v>0</v>
      </c>
      <c r="AR53" s="200">
        <v>0</v>
      </c>
      <c r="AS53" s="200">
        <v>0</v>
      </c>
      <c r="AT53" s="200">
        <v>0</v>
      </c>
      <c r="AU53" s="200">
        <v>0</v>
      </c>
      <c r="AV53" s="200">
        <v>0</v>
      </c>
      <c r="AW53" s="200">
        <v>0</v>
      </c>
      <c r="AX53" s="200">
        <v>0</v>
      </c>
      <c r="AY53" s="200">
        <v>0</v>
      </c>
    </row>
    <row r="54" spans="1:51">
      <c r="A54" t="s">
        <v>96</v>
      </c>
      <c r="B54" s="200">
        <v>0</v>
      </c>
      <c r="C54" s="200">
        <v>0</v>
      </c>
      <c r="D54" s="200">
        <v>0</v>
      </c>
      <c r="E54" s="200">
        <v>0</v>
      </c>
      <c r="F54" s="200">
        <v>0</v>
      </c>
      <c r="G54" s="200">
        <v>0</v>
      </c>
      <c r="H54" s="200">
        <v>0</v>
      </c>
      <c r="I54" s="200">
        <v>0</v>
      </c>
      <c r="J54" s="200">
        <v>0</v>
      </c>
      <c r="K54" s="200">
        <v>0</v>
      </c>
      <c r="L54" s="200">
        <v>0</v>
      </c>
      <c r="M54" s="200">
        <v>0</v>
      </c>
      <c r="N54" s="200">
        <v>0</v>
      </c>
      <c r="O54" s="200">
        <v>0</v>
      </c>
      <c r="P54" s="200">
        <v>0</v>
      </c>
      <c r="Q54" s="200">
        <v>0</v>
      </c>
      <c r="R54" s="200">
        <v>0</v>
      </c>
      <c r="S54" s="200">
        <v>0</v>
      </c>
      <c r="T54" s="200">
        <v>0</v>
      </c>
      <c r="U54" s="200">
        <v>0</v>
      </c>
      <c r="V54" s="200">
        <v>0</v>
      </c>
      <c r="W54" s="200">
        <v>0</v>
      </c>
      <c r="X54" s="200">
        <v>0</v>
      </c>
      <c r="Y54" s="200">
        <v>0</v>
      </c>
      <c r="Z54" s="200">
        <v>0</v>
      </c>
      <c r="AA54" s="200">
        <v>0</v>
      </c>
      <c r="AB54" s="200">
        <v>0</v>
      </c>
      <c r="AC54" s="200">
        <v>0</v>
      </c>
      <c r="AD54" s="200">
        <v>0</v>
      </c>
      <c r="AE54" s="200">
        <v>0</v>
      </c>
      <c r="AF54" s="200">
        <v>0</v>
      </c>
      <c r="AG54" s="200">
        <v>16.36</v>
      </c>
      <c r="AH54" s="200">
        <v>0</v>
      </c>
      <c r="AI54" s="200">
        <v>3.94</v>
      </c>
      <c r="AJ54" s="200">
        <v>0</v>
      </c>
      <c r="AK54" s="200">
        <v>0</v>
      </c>
      <c r="AL54" s="200">
        <v>0</v>
      </c>
      <c r="AM54" s="200">
        <v>0</v>
      </c>
      <c r="AN54" s="200">
        <v>0</v>
      </c>
      <c r="AO54" s="200">
        <v>21.66</v>
      </c>
      <c r="AP54" s="200">
        <v>0</v>
      </c>
      <c r="AQ54" s="200">
        <v>0</v>
      </c>
      <c r="AR54" s="200">
        <v>0</v>
      </c>
      <c r="AS54" s="200">
        <v>0</v>
      </c>
      <c r="AT54" s="200">
        <v>0</v>
      </c>
      <c r="AU54" s="200">
        <v>0</v>
      </c>
      <c r="AV54" s="200">
        <v>0</v>
      </c>
      <c r="AW54" s="200">
        <v>0</v>
      </c>
      <c r="AX54" s="200">
        <v>0</v>
      </c>
      <c r="AY54" s="200">
        <v>0</v>
      </c>
    </row>
    <row r="55" spans="1:51">
      <c r="A55" t="s">
        <v>97</v>
      </c>
      <c r="B55" s="200">
        <v>0</v>
      </c>
      <c r="C55" s="200">
        <v>0</v>
      </c>
      <c r="D55" s="200">
        <v>0</v>
      </c>
      <c r="E55" s="200">
        <v>0</v>
      </c>
      <c r="F55" s="200">
        <v>0</v>
      </c>
      <c r="G55" s="200">
        <v>0</v>
      </c>
      <c r="H55" s="200">
        <v>0</v>
      </c>
      <c r="I55" s="200">
        <v>0</v>
      </c>
      <c r="J55" s="200">
        <v>0</v>
      </c>
      <c r="K55" s="200">
        <v>0</v>
      </c>
      <c r="L55" s="200">
        <v>0</v>
      </c>
      <c r="M55" s="200">
        <v>0</v>
      </c>
      <c r="N55" s="200">
        <v>0</v>
      </c>
      <c r="O55" s="200">
        <v>0</v>
      </c>
      <c r="P55" s="200">
        <v>0</v>
      </c>
      <c r="Q55" s="200">
        <v>0</v>
      </c>
      <c r="R55" s="200">
        <v>0</v>
      </c>
      <c r="S55" s="200">
        <v>0</v>
      </c>
      <c r="T55" s="200">
        <v>0</v>
      </c>
      <c r="U55" s="200">
        <v>0</v>
      </c>
      <c r="V55" s="200">
        <v>0</v>
      </c>
      <c r="W55" s="200">
        <v>0</v>
      </c>
      <c r="X55" s="200">
        <v>0</v>
      </c>
      <c r="Y55" s="200">
        <v>0</v>
      </c>
      <c r="Z55" s="200">
        <v>0</v>
      </c>
      <c r="AA55" s="200">
        <v>0</v>
      </c>
      <c r="AB55" s="200">
        <v>0</v>
      </c>
      <c r="AC55" s="200">
        <v>0</v>
      </c>
      <c r="AD55" s="200">
        <v>0</v>
      </c>
      <c r="AE55" s="200">
        <v>0</v>
      </c>
      <c r="AF55" s="200">
        <v>0</v>
      </c>
      <c r="AG55" s="200">
        <v>16.36</v>
      </c>
      <c r="AH55" s="200">
        <v>0</v>
      </c>
      <c r="AI55" s="200">
        <v>3.94</v>
      </c>
      <c r="AJ55" s="200">
        <v>0</v>
      </c>
      <c r="AK55" s="200">
        <v>0</v>
      </c>
      <c r="AL55" s="200">
        <v>0</v>
      </c>
      <c r="AM55" s="200">
        <v>0</v>
      </c>
      <c r="AN55" s="200">
        <v>0</v>
      </c>
      <c r="AO55" s="200">
        <v>21.66</v>
      </c>
      <c r="AP55" s="200">
        <v>0</v>
      </c>
      <c r="AQ55" s="200">
        <v>0</v>
      </c>
      <c r="AR55" s="200">
        <v>0</v>
      </c>
      <c r="AS55" s="200">
        <v>0</v>
      </c>
      <c r="AT55" s="200">
        <v>0</v>
      </c>
      <c r="AU55" s="200">
        <v>0</v>
      </c>
      <c r="AV55" s="200">
        <v>0</v>
      </c>
      <c r="AW55" s="200">
        <v>0</v>
      </c>
      <c r="AX55" s="200">
        <v>0</v>
      </c>
      <c r="AY55" s="200">
        <v>0</v>
      </c>
    </row>
    <row r="56" spans="1:51">
      <c r="A56" t="s">
        <v>98</v>
      </c>
      <c r="B56" s="200">
        <v>0</v>
      </c>
      <c r="C56" s="200">
        <v>0</v>
      </c>
      <c r="D56" s="200">
        <v>0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0</v>
      </c>
      <c r="L56" s="200">
        <v>0</v>
      </c>
      <c r="M56" s="200">
        <v>0</v>
      </c>
      <c r="N56" s="200">
        <v>0</v>
      </c>
      <c r="O56" s="200">
        <v>0</v>
      </c>
      <c r="P56" s="200">
        <v>0</v>
      </c>
      <c r="Q56" s="200">
        <v>0</v>
      </c>
      <c r="R56" s="200">
        <v>0</v>
      </c>
      <c r="S56" s="200">
        <v>0</v>
      </c>
      <c r="T56" s="200">
        <v>0</v>
      </c>
      <c r="U56" s="200">
        <v>0</v>
      </c>
      <c r="V56" s="200">
        <v>0</v>
      </c>
      <c r="W56" s="200">
        <v>0</v>
      </c>
      <c r="X56" s="200">
        <v>0</v>
      </c>
      <c r="Y56" s="200">
        <v>0</v>
      </c>
      <c r="Z56" s="200">
        <v>0</v>
      </c>
      <c r="AA56" s="200">
        <v>0</v>
      </c>
      <c r="AB56" s="200">
        <v>0</v>
      </c>
      <c r="AC56" s="200">
        <v>0</v>
      </c>
      <c r="AD56" s="200">
        <v>0</v>
      </c>
      <c r="AE56" s="200">
        <v>0</v>
      </c>
      <c r="AF56" s="200">
        <v>0</v>
      </c>
      <c r="AG56" s="200">
        <v>16.36</v>
      </c>
      <c r="AH56" s="200">
        <v>0</v>
      </c>
      <c r="AI56" s="200">
        <v>3.94</v>
      </c>
      <c r="AJ56" s="200">
        <v>0</v>
      </c>
      <c r="AK56" s="200">
        <v>0</v>
      </c>
      <c r="AL56" s="200">
        <v>0</v>
      </c>
      <c r="AM56" s="200">
        <v>0</v>
      </c>
      <c r="AN56" s="200">
        <v>0</v>
      </c>
      <c r="AO56" s="200">
        <v>21.51</v>
      </c>
      <c r="AP56" s="200">
        <v>0</v>
      </c>
      <c r="AQ56" s="200">
        <v>0</v>
      </c>
      <c r="AR56" s="200">
        <v>0</v>
      </c>
      <c r="AS56" s="200">
        <v>0</v>
      </c>
      <c r="AT56" s="200">
        <v>0</v>
      </c>
      <c r="AU56" s="200">
        <v>0</v>
      </c>
      <c r="AV56" s="200">
        <v>0</v>
      </c>
      <c r="AW56" s="200">
        <v>0</v>
      </c>
      <c r="AX56" s="200">
        <v>0</v>
      </c>
      <c r="AY56" s="200">
        <v>0</v>
      </c>
    </row>
    <row r="57" spans="1:51">
      <c r="A57" t="s">
        <v>99</v>
      </c>
      <c r="B57" s="200">
        <v>0</v>
      </c>
      <c r="C57" s="200">
        <v>0</v>
      </c>
      <c r="D57" s="200">
        <v>0</v>
      </c>
      <c r="E57" s="200">
        <v>0</v>
      </c>
      <c r="F57" s="200">
        <v>0</v>
      </c>
      <c r="G57" s="200">
        <v>0</v>
      </c>
      <c r="H57" s="200">
        <v>0</v>
      </c>
      <c r="I57" s="200">
        <v>0</v>
      </c>
      <c r="J57" s="200">
        <v>0</v>
      </c>
      <c r="K57" s="200">
        <v>0</v>
      </c>
      <c r="L57" s="200">
        <v>0</v>
      </c>
      <c r="M57" s="200">
        <v>0</v>
      </c>
      <c r="N57" s="200">
        <v>0</v>
      </c>
      <c r="O57" s="200">
        <v>0</v>
      </c>
      <c r="P57" s="200">
        <v>0</v>
      </c>
      <c r="Q57" s="200">
        <v>0</v>
      </c>
      <c r="R57" s="200">
        <v>0</v>
      </c>
      <c r="S57" s="200">
        <v>0</v>
      </c>
      <c r="T57" s="200">
        <v>0</v>
      </c>
      <c r="U57" s="200">
        <v>0</v>
      </c>
      <c r="V57" s="200">
        <v>0</v>
      </c>
      <c r="W57" s="200">
        <v>0</v>
      </c>
      <c r="X57" s="200">
        <v>0</v>
      </c>
      <c r="Y57" s="200">
        <v>0</v>
      </c>
      <c r="Z57" s="200">
        <v>0</v>
      </c>
      <c r="AA57" s="200">
        <v>0</v>
      </c>
      <c r="AB57" s="200">
        <v>0</v>
      </c>
      <c r="AC57" s="200">
        <v>0</v>
      </c>
      <c r="AD57" s="200">
        <v>0</v>
      </c>
      <c r="AE57" s="200">
        <v>0</v>
      </c>
      <c r="AF57" s="200">
        <v>0</v>
      </c>
      <c r="AG57" s="200">
        <v>16.36</v>
      </c>
      <c r="AH57" s="200">
        <v>0</v>
      </c>
      <c r="AI57" s="200">
        <v>3.94</v>
      </c>
      <c r="AJ57" s="200">
        <v>0</v>
      </c>
      <c r="AK57" s="200">
        <v>0</v>
      </c>
      <c r="AL57" s="200">
        <v>0</v>
      </c>
      <c r="AM57" s="200">
        <v>0</v>
      </c>
      <c r="AN57" s="200">
        <v>0</v>
      </c>
      <c r="AO57" s="200">
        <v>21.5</v>
      </c>
      <c r="AP57" s="200">
        <v>0</v>
      </c>
      <c r="AQ57" s="200">
        <v>0</v>
      </c>
      <c r="AR57" s="200">
        <v>0</v>
      </c>
      <c r="AS57" s="200">
        <v>0</v>
      </c>
      <c r="AT57" s="200">
        <v>0</v>
      </c>
      <c r="AU57" s="200">
        <v>0</v>
      </c>
      <c r="AV57" s="200">
        <v>0</v>
      </c>
      <c r="AW57" s="200">
        <v>0</v>
      </c>
      <c r="AX57" s="200">
        <v>0</v>
      </c>
      <c r="AY57" s="200">
        <v>0</v>
      </c>
    </row>
    <row r="58" spans="1:51">
      <c r="A58" t="s">
        <v>100</v>
      </c>
      <c r="B58" s="200">
        <v>0</v>
      </c>
      <c r="C58" s="200">
        <v>0</v>
      </c>
      <c r="D58" s="200">
        <v>0</v>
      </c>
      <c r="E58" s="200">
        <v>0</v>
      </c>
      <c r="F58" s="200">
        <v>0</v>
      </c>
      <c r="G58" s="200">
        <v>0</v>
      </c>
      <c r="H58" s="200">
        <v>0</v>
      </c>
      <c r="I58" s="200">
        <v>0</v>
      </c>
      <c r="J58" s="200">
        <v>0</v>
      </c>
      <c r="K58" s="200">
        <v>0</v>
      </c>
      <c r="L58" s="200">
        <v>0</v>
      </c>
      <c r="M58" s="200">
        <v>0</v>
      </c>
      <c r="N58" s="200">
        <v>0</v>
      </c>
      <c r="O58" s="200">
        <v>0</v>
      </c>
      <c r="P58" s="200">
        <v>0</v>
      </c>
      <c r="Q58" s="200">
        <v>0</v>
      </c>
      <c r="R58" s="200">
        <v>0</v>
      </c>
      <c r="S58" s="200">
        <v>0</v>
      </c>
      <c r="T58" s="200">
        <v>0</v>
      </c>
      <c r="U58" s="200">
        <v>0</v>
      </c>
      <c r="V58" s="200">
        <v>0</v>
      </c>
      <c r="W58" s="200">
        <v>0</v>
      </c>
      <c r="X58" s="200">
        <v>0</v>
      </c>
      <c r="Y58" s="200">
        <v>0</v>
      </c>
      <c r="Z58" s="200">
        <v>0</v>
      </c>
      <c r="AA58" s="200">
        <v>0</v>
      </c>
      <c r="AB58" s="200">
        <v>0</v>
      </c>
      <c r="AC58" s="200">
        <v>0</v>
      </c>
      <c r="AD58" s="200">
        <v>0</v>
      </c>
      <c r="AE58" s="200">
        <v>0</v>
      </c>
      <c r="AF58" s="200">
        <v>0</v>
      </c>
      <c r="AG58" s="200">
        <v>16.36</v>
      </c>
      <c r="AH58" s="200">
        <v>0</v>
      </c>
      <c r="AI58" s="200">
        <v>3.94</v>
      </c>
      <c r="AJ58" s="200">
        <v>0</v>
      </c>
      <c r="AK58" s="200">
        <v>0</v>
      </c>
      <c r="AL58" s="200">
        <v>0</v>
      </c>
      <c r="AM58" s="200">
        <v>0</v>
      </c>
      <c r="AN58" s="200">
        <v>0</v>
      </c>
      <c r="AO58" s="200">
        <v>21.5</v>
      </c>
      <c r="AP58" s="200">
        <v>0</v>
      </c>
      <c r="AQ58" s="200">
        <v>0</v>
      </c>
      <c r="AR58" s="200">
        <v>0</v>
      </c>
      <c r="AS58" s="200">
        <v>0</v>
      </c>
      <c r="AT58" s="200">
        <v>0</v>
      </c>
      <c r="AU58" s="200">
        <v>0</v>
      </c>
      <c r="AV58" s="200">
        <v>0</v>
      </c>
      <c r="AW58" s="200">
        <v>0</v>
      </c>
      <c r="AX58" s="200">
        <v>0</v>
      </c>
      <c r="AY58" s="200">
        <v>0</v>
      </c>
    </row>
    <row r="59" spans="1:51">
      <c r="A59" t="s">
        <v>101</v>
      </c>
      <c r="B59" s="200">
        <v>0</v>
      </c>
      <c r="C59" s="200">
        <v>0</v>
      </c>
      <c r="D59" s="200">
        <v>0</v>
      </c>
      <c r="E59" s="200">
        <v>0</v>
      </c>
      <c r="F59" s="200">
        <v>0</v>
      </c>
      <c r="G59" s="200">
        <v>0</v>
      </c>
      <c r="H59" s="200">
        <v>0</v>
      </c>
      <c r="I59" s="200">
        <v>0</v>
      </c>
      <c r="J59" s="200">
        <v>0</v>
      </c>
      <c r="K59" s="200">
        <v>0</v>
      </c>
      <c r="L59" s="200">
        <v>0</v>
      </c>
      <c r="M59" s="200">
        <v>0</v>
      </c>
      <c r="N59" s="200">
        <v>0</v>
      </c>
      <c r="O59" s="200">
        <v>0</v>
      </c>
      <c r="P59" s="200">
        <v>0</v>
      </c>
      <c r="Q59" s="200">
        <v>0</v>
      </c>
      <c r="R59" s="200">
        <v>0</v>
      </c>
      <c r="S59" s="200">
        <v>0</v>
      </c>
      <c r="T59" s="200">
        <v>0</v>
      </c>
      <c r="U59" s="200">
        <v>0</v>
      </c>
      <c r="V59" s="200">
        <v>0</v>
      </c>
      <c r="W59" s="200">
        <v>0</v>
      </c>
      <c r="X59" s="200">
        <v>0</v>
      </c>
      <c r="Y59" s="200">
        <v>0</v>
      </c>
      <c r="Z59" s="200">
        <v>0</v>
      </c>
      <c r="AA59" s="200">
        <v>0</v>
      </c>
      <c r="AB59" s="200">
        <v>0</v>
      </c>
      <c r="AC59" s="200">
        <v>0</v>
      </c>
      <c r="AD59" s="200">
        <v>0</v>
      </c>
      <c r="AE59" s="200">
        <v>0</v>
      </c>
      <c r="AF59" s="200">
        <v>0</v>
      </c>
      <c r="AG59" s="200">
        <v>16.36</v>
      </c>
      <c r="AH59" s="200">
        <v>0</v>
      </c>
      <c r="AI59" s="200">
        <v>3.94</v>
      </c>
      <c r="AJ59" s="200">
        <v>0</v>
      </c>
      <c r="AK59" s="200">
        <v>0</v>
      </c>
      <c r="AL59" s="200">
        <v>0</v>
      </c>
      <c r="AM59" s="200">
        <v>0</v>
      </c>
      <c r="AN59" s="200">
        <v>0</v>
      </c>
      <c r="AO59" s="200">
        <v>21.5</v>
      </c>
      <c r="AP59" s="200">
        <v>0</v>
      </c>
      <c r="AQ59" s="200">
        <v>0</v>
      </c>
      <c r="AR59" s="200">
        <v>0</v>
      </c>
      <c r="AS59" s="200">
        <v>0</v>
      </c>
      <c r="AT59" s="200">
        <v>0</v>
      </c>
      <c r="AU59" s="200">
        <v>0</v>
      </c>
      <c r="AV59" s="200">
        <v>0</v>
      </c>
      <c r="AW59" s="200">
        <v>0</v>
      </c>
      <c r="AX59" s="200">
        <v>0</v>
      </c>
      <c r="AY59" s="200">
        <v>0</v>
      </c>
    </row>
    <row r="60" spans="1:51">
      <c r="A60" t="s">
        <v>102</v>
      </c>
      <c r="B60" s="200">
        <v>0</v>
      </c>
      <c r="C60" s="200">
        <v>0</v>
      </c>
      <c r="D60" s="200">
        <v>0</v>
      </c>
      <c r="E60" s="200">
        <v>0</v>
      </c>
      <c r="F60" s="200">
        <v>0</v>
      </c>
      <c r="G60" s="200">
        <v>0</v>
      </c>
      <c r="H60" s="200">
        <v>0</v>
      </c>
      <c r="I60" s="200">
        <v>0</v>
      </c>
      <c r="J60" s="200">
        <v>0</v>
      </c>
      <c r="K60" s="200">
        <v>0</v>
      </c>
      <c r="L60" s="200">
        <v>0</v>
      </c>
      <c r="M60" s="200">
        <v>0</v>
      </c>
      <c r="N60" s="200">
        <v>0</v>
      </c>
      <c r="O60" s="200">
        <v>0</v>
      </c>
      <c r="P60" s="200">
        <v>0</v>
      </c>
      <c r="Q60" s="200">
        <v>0</v>
      </c>
      <c r="R60" s="200">
        <v>0</v>
      </c>
      <c r="S60" s="200">
        <v>0</v>
      </c>
      <c r="T60" s="200">
        <v>0</v>
      </c>
      <c r="U60" s="200">
        <v>0</v>
      </c>
      <c r="V60" s="200">
        <v>0</v>
      </c>
      <c r="W60" s="200">
        <v>0</v>
      </c>
      <c r="X60" s="200">
        <v>0</v>
      </c>
      <c r="Y60" s="200">
        <v>0</v>
      </c>
      <c r="Z60" s="200">
        <v>0</v>
      </c>
      <c r="AA60" s="200">
        <v>0</v>
      </c>
      <c r="AB60" s="200">
        <v>0</v>
      </c>
      <c r="AC60" s="200">
        <v>0</v>
      </c>
      <c r="AD60" s="200">
        <v>0</v>
      </c>
      <c r="AE60" s="200">
        <v>0</v>
      </c>
      <c r="AF60" s="200">
        <v>0</v>
      </c>
      <c r="AG60" s="200">
        <v>16.36</v>
      </c>
      <c r="AH60" s="200">
        <v>0</v>
      </c>
      <c r="AI60" s="200">
        <v>3.94</v>
      </c>
      <c r="AJ60" s="200">
        <v>0</v>
      </c>
      <c r="AK60" s="200">
        <v>0</v>
      </c>
      <c r="AL60" s="200">
        <v>0</v>
      </c>
      <c r="AM60" s="200">
        <v>0</v>
      </c>
      <c r="AN60" s="200">
        <v>0</v>
      </c>
      <c r="AO60" s="200">
        <v>21.5</v>
      </c>
      <c r="AP60" s="200">
        <v>0</v>
      </c>
      <c r="AQ60" s="200">
        <v>0</v>
      </c>
      <c r="AR60" s="200">
        <v>0</v>
      </c>
      <c r="AS60" s="200">
        <v>0</v>
      </c>
      <c r="AT60" s="200">
        <v>0</v>
      </c>
      <c r="AU60" s="200">
        <v>0</v>
      </c>
      <c r="AV60" s="200">
        <v>0</v>
      </c>
      <c r="AW60" s="200">
        <v>0</v>
      </c>
      <c r="AX60" s="200">
        <v>0</v>
      </c>
      <c r="AY60" s="200">
        <v>0</v>
      </c>
    </row>
    <row r="61" spans="1:51">
      <c r="A61" t="s">
        <v>103</v>
      </c>
      <c r="B61" s="200">
        <v>0</v>
      </c>
      <c r="C61" s="200">
        <v>0</v>
      </c>
      <c r="D61" s="200">
        <v>0</v>
      </c>
      <c r="E61" s="200">
        <v>0</v>
      </c>
      <c r="F61" s="200">
        <v>0</v>
      </c>
      <c r="G61" s="200">
        <v>0</v>
      </c>
      <c r="H61" s="200">
        <v>0</v>
      </c>
      <c r="I61" s="200">
        <v>0</v>
      </c>
      <c r="J61" s="200">
        <v>0</v>
      </c>
      <c r="K61" s="200">
        <v>0</v>
      </c>
      <c r="L61" s="200">
        <v>0</v>
      </c>
      <c r="M61" s="200">
        <v>0</v>
      </c>
      <c r="N61" s="200">
        <v>0</v>
      </c>
      <c r="O61" s="200">
        <v>0</v>
      </c>
      <c r="P61" s="200">
        <v>0</v>
      </c>
      <c r="Q61" s="200">
        <v>0</v>
      </c>
      <c r="R61" s="200">
        <v>0</v>
      </c>
      <c r="S61" s="200">
        <v>0</v>
      </c>
      <c r="T61" s="200">
        <v>0</v>
      </c>
      <c r="U61" s="200">
        <v>0</v>
      </c>
      <c r="V61" s="200">
        <v>0</v>
      </c>
      <c r="W61" s="200">
        <v>0</v>
      </c>
      <c r="X61" s="200">
        <v>0</v>
      </c>
      <c r="Y61" s="200">
        <v>0</v>
      </c>
      <c r="Z61" s="200">
        <v>0</v>
      </c>
      <c r="AA61" s="200">
        <v>0</v>
      </c>
      <c r="AB61" s="200">
        <v>0</v>
      </c>
      <c r="AC61" s="200">
        <v>0</v>
      </c>
      <c r="AD61" s="200">
        <v>0</v>
      </c>
      <c r="AE61" s="200">
        <v>0</v>
      </c>
      <c r="AF61" s="200">
        <v>0</v>
      </c>
      <c r="AG61" s="200">
        <v>16.36</v>
      </c>
      <c r="AH61" s="200">
        <v>0</v>
      </c>
      <c r="AI61" s="200">
        <v>3.94</v>
      </c>
      <c r="AJ61" s="200">
        <v>0</v>
      </c>
      <c r="AK61" s="200">
        <v>0</v>
      </c>
      <c r="AL61" s="200">
        <v>0</v>
      </c>
      <c r="AM61" s="200">
        <v>0</v>
      </c>
      <c r="AN61" s="200">
        <v>0</v>
      </c>
      <c r="AO61" s="200">
        <v>21.5</v>
      </c>
      <c r="AP61" s="200">
        <v>0</v>
      </c>
      <c r="AQ61" s="200">
        <v>0</v>
      </c>
      <c r="AR61" s="200">
        <v>0</v>
      </c>
      <c r="AS61" s="200">
        <v>0</v>
      </c>
      <c r="AT61" s="200">
        <v>0</v>
      </c>
      <c r="AU61" s="200">
        <v>0</v>
      </c>
      <c r="AV61" s="200">
        <v>0</v>
      </c>
      <c r="AW61" s="200">
        <v>0</v>
      </c>
      <c r="AX61" s="200">
        <v>0</v>
      </c>
      <c r="AY61" s="200">
        <v>0</v>
      </c>
    </row>
    <row r="62" spans="1:51">
      <c r="A62" t="s">
        <v>104</v>
      </c>
      <c r="B62" s="200">
        <v>0</v>
      </c>
      <c r="C62" s="200">
        <v>0</v>
      </c>
      <c r="D62" s="200">
        <v>0</v>
      </c>
      <c r="E62" s="200">
        <v>0</v>
      </c>
      <c r="F62" s="200">
        <v>0</v>
      </c>
      <c r="G62" s="200">
        <v>0</v>
      </c>
      <c r="H62" s="200">
        <v>0</v>
      </c>
      <c r="I62" s="200">
        <v>0</v>
      </c>
      <c r="J62" s="200">
        <v>0</v>
      </c>
      <c r="K62" s="200">
        <v>0</v>
      </c>
      <c r="L62" s="200">
        <v>0</v>
      </c>
      <c r="M62" s="200">
        <v>0</v>
      </c>
      <c r="N62" s="200">
        <v>0</v>
      </c>
      <c r="O62" s="200">
        <v>0</v>
      </c>
      <c r="P62" s="200">
        <v>0</v>
      </c>
      <c r="Q62" s="200">
        <v>0</v>
      </c>
      <c r="R62" s="200">
        <v>0</v>
      </c>
      <c r="S62" s="200">
        <v>0</v>
      </c>
      <c r="T62" s="200">
        <v>0</v>
      </c>
      <c r="U62" s="200">
        <v>0</v>
      </c>
      <c r="V62" s="200">
        <v>0</v>
      </c>
      <c r="W62" s="200">
        <v>0</v>
      </c>
      <c r="X62" s="200">
        <v>0</v>
      </c>
      <c r="Y62" s="200">
        <v>0</v>
      </c>
      <c r="Z62" s="200">
        <v>0</v>
      </c>
      <c r="AA62" s="200">
        <v>0</v>
      </c>
      <c r="AB62" s="200">
        <v>0</v>
      </c>
      <c r="AC62" s="200">
        <v>0</v>
      </c>
      <c r="AD62" s="200">
        <v>0</v>
      </c>
      <c r="AE62" s="200">
        <v>0</v>
      </c>
      <c r="AF62" s="200">
        <v>0</v>
      </c>
      <c r="AG62" s="200">
        <v>16.36</v>
      </c>
      <c r="AH62" s="200">
        <v>0</v>
      </c>
      <c r="AI62" s="200">
        <v>3.94</v>
      </c>
      <c r="AJ62" s="200">
        <v>0</v>
      </c>
      <c r="AK62" s="200">
        <v>0</v>
      </c>
      <c r="AL62" s="200">
        <v>0</v>
      </c>
      <c r="AM62" s="200">
        <v>0</v>
      </c>
      <c r="AN62" s="200">
        <v>0</v>
      </c>
      <c r="AO62" s="200">
        <v>21.5</v>
      </c>
      <c r="AP62" s="200">
        <v>0</v>
      </c>
      <c r="AQ62" s="200">
        <v>0</v>
      </c>
      <c r="AR62" s="200">
        <v>0</v>
      </c>
      <c r="AS62" s="200">
        <v>0</v>
      </c>
      <c r="AT62" s="200">
        <v>0</v>
      </c>
      <c r="AU62" s="200">
        <v>0</v>
      </c>
      <c r="AV62" s="200">
        <v>0</v>
      </c>
      <c r="AW62" s="200">
        <v>0</v>
      </c>
      <c r="AX62" s="200">
        <v>0</v>
      </c>
      <c r="AY62" s="200">
        <v>0</v>
      </c>
    </row>
    <row r="63" spans="1:51">
      <c r="A63" t="s">
        <v>105</v>
      </c>
      <c r="B63" s="200">
        <v>0</v>
      </c>
      <c r="C63" s="200">
        <v>0</v>
      </c>
      <c r="D63" s="200">
        <v>0</v>
      </c>
      <c r="E63" s="200">
        <v>0</v>
      </c>
      <c r="F63" s="200">
        <v>0</v>
      </c>
      <c r="G63" s="200">
        <v>0</v>
      </c>
      <c r="H63" s="200">
        <v>0</v>
      </c>
      <c r="I63" s="200">
        <v>0</v>
      </c>
      <c r="J63" s="200">
        <v>0</v>
      </c>
      <c r="K63" s="200">
        <v>0</v>
      </c>
      <c r="L63" s="200">
        <v>0</v>
      </c>
      <c r="M63" s="200">
        <v>0</v>
      </c>
      <c r="N63" s="200">
        <v>0</v>
      </c>
      <c r="O63" s="200">
        <v>0</v>
      </c>
      <c r="P63" s="200">
        <v>0</v>
      </c>
      <c r="Q63" s="200">
        <v>0</v>
      </c>
      <c r="R63" s="200">
        <v>0</v>
      </c>
      <c r="S63" s="200">
        <v>0</v>
      </c>
      <c r="T63" s="200">
        <v>0</v>
      </c>
      <c r="U63" s="200">
        <v>0</v>
      </c>
      <c r="V63" s="200">
        <v>0</v>
      </c>
      <c r="W63" s="200">
        <v>0</v>
      </c>
      <c r="X63" s="200">
        <v>0</v>
      </c>
      <c r="Y63" s="200">
        <v>0</v>
      </c>
      <c r="Z63" s="200">
        <v>0</v>
      </c>
      <c r="AA63" s="200">
        <v>0</v>
      </c>
      <c r="AB63" s="200">
        <v>0</v>
      </c>
      <c r="AC63" s="200">
        <v>0</v>
      </c>
      <c r="AD63" s="200">
        <v>0</v>
      </c>
      <c r="AE63" s="200">
        <v>0</v>
      </c>
      <c r="AF63" s="200">
        <v>0</v>
      </c>
      <c r="AG63" s="200">
        <v>16.36</v>
      </c>
      <c r="AH63" s="200">
        <v>0</v>
      </c>
      <c r="AI63" s="200">
        <v>3.94</v>
      </c>
      <c r="AJ63" s="200">
        <v>0</v>
      </c>
      <c r="AK63" s="200">
        <v>0</v>
      </c>
      <c r="AL63" s="200">
        <v>0</v>
      </c>
      <c r="AM63" s="200">
        <v>0</v>
      </c>
      <c r="AN63" s="200">
        <v>0</v>
      </c>
      <c r="AO63" s="200">
        <v>21.66</v>
      </c>
      <c r="AP63" s="200">
        <v>0</v>
      </c>
      <c r="AQ63" s="200">
        <v>0</v>
      </c>
      <c r="AR63" s="200">
        <v>0</v>
      </c>
      <c r="AS63" s="200">
        <v>0</v>
      </c>
      <c r="AT63" s="200">
        <v>0</v>
      </c>
      <c r="AU63" s="200">
        <v>0</v>
      </c>
      <c r="AV63" s="200">
        <v>0</v>
      </c>
      <c r="AW63" s="200">
        <v>0</v>
      </c>
      <c r="AX63" s="200">
        <v>0</v>
      </c>
      <c r="AY63" s="200">
        <v>0</v>
      </c>
    </row>
    <row r="64" spans="1:51">
      <c r="A64" t="s">
        <v>106</v>
      </c>
      <c r="B64" s="200">
        <v>0</v>
      </c>
      <c r="C64" s="200">
        <v>0</v>
      </c>
      <c r="D64" s="200">
        <v>0</v>
      </c>
      <c r="E64" s="200">
        <v>0</v>
      </c>
      <c r="F64" s="200">
        <v>0</v>
      </c>
      <c r="G64" s="200">
        <v>0</v>
      </c>
      <c r="H64" s="200">
        <v>0</v>
      </c>
      <c r="I64" s="200">
        <v>0</v>
      </c>
      <c r="J64" s="200">
        <v>0</v>
      </c>
      <c r="K64" s="200">
        <v>0</v>
      </c>
      <c r="L64" s="200">
        <v>0</v>
      </c>
      <c r="M64" s="200">
        <v>0</v>
      </c>
      <c r="N64" s="200">
        <v>0</v>
      </c>
      <c r="O64" s="200">
        <v>0</v>
      </c>
      <c r="P64" s="200">
        <v>0</v>
      </c>
      <c r="Q64" s="200">
        <v>0</v>
      </c>
      <c r="R64" s="200">
        <v>0</v>
      </c>
      <c r="S64" s="200">
        <v>0</v>
      </c>
      <c r="T64" s="200">
        <v>0</v>
      </c>
      <c r="U64" s="200">
        <v>0</v>
      </c>
      <c r="V64" s="200">
        <v>0</v>
      </c>
      <c r="W64" s="200">
        <v>0</v>
      </c>
      <c r="X64" s="200">
        <v>0</v>
      </c>
      <c r="Y64" s="200">
        <v>0</v>
      </c>
      <c r="Z64" s="200">
        <v>0</v>
      </c>
      <c r="AA64" s="200">
        <v>0</v>
      </c>
      <c r="AB64" s="200">
        <v>0</v>
      </c>
      <c r="AC64" s="200">
        <v>0</v>
      </c>
      <c r="AD64" s="200">
        <v>0</v>
      </c>
      <c r="AE64" s="200">
        <v>0</v>
      </c>
      <c r="AF64" s="200">
        <v>0</v>
      </c>
      <c r="AG64" s="200">
        <v>16.36</v>
      </c>
      <c r="AH64" s="200">
        <v>0</v>
      </c>
      <c r="AI64" s="200">
        <v>3.94</v>
      </c>
      <c r="AJ64" s="200">
        <v>0</v>
      </c>
      <c r="AK64" s="200">
        <v>0</v>
      </c>
      <c r="AL64" s="200">
        <v>0</v>
      </c>
      <c r="AM64" s="200">
        <v>0</v>
      </c>
      <c r="AN64" s="200">
        <v>0</v>
      </c>
      <c r="AO64" s="200">
        <v>21.66</v>
      </c>
      <c r="AP64" s="200">
        <v>0</v>
      </c>
      <c r="AQ64" s="200">
        <v>0</v>
      </c>
      <c r="AR64" s="200">
        <v>0</v>
      </c>
      <c r="AS64" s="200">
        <v>0</v>
      </c>
      <c r="AT64" s="200">
        <v>0</v>
      </c>
      <c r="AU64" s="200">
        <v>0</v>
      </c>
      <c r="AV64" s="200">
        <v>0</v>
      </c>
      <c r="AW64" s="200">
        <v>0</v>
      </c>
      <c r="AX64" s="200">
        <v>0</v>
      </c>
      <c r="AY64" s="200">
        <v>0</v>
      </c>
    </row>
    <row r="65" spans="1:51">
      <c r="A65" t="s">
        <v>107</v>
      </c>
      <c r="B65" s="200">
        <v>0</v>
      </c>
      <c r="C65" s="200">
        <v>0</v>
      </c>
      <c r="D65" s="200">
        <v>0</v>
      </c>
      <c r="E65" s="200">
        <v>0</v>
      </c>
      <c r="F65" s="200">
        <v>0</v>
      </c>
      <c r="G65" s="200">
        <v>0</v>
      </c>
      <c r="H65" s="200">
        <v>0</v>
      </c>
      <c r="I65" s="200">
        <v>0</v>
      </c>
      <c r="J65" s="200">
        <v>0</v>
      </c>
      <c r="K65" s="200">
        <v>0</v>
      </c>
      <c r="L65" s="200">
        <v>0</v>
      </c>
      <c r="M65" s="200">
        <v>0</v>
      </c>
      <c r="N65" s="200">
        <v>0</v>
      </c>
      <c r="O65" s="200">
        <v>0</v>
      </c>
      <c r="P65" s="200">
        <v>0</v>
      </c>
      <c r="Q65" s="200">
        <v>0</v>
      </c>
      <c r="R65" s="200">
        <v>0</v>
      </c>
      <c r="S65" s="200">
        <v>0</v>
      </c>
      <c r="T65" s="200">
        <v>0</v>
      </c>
      <c r="U65" s="200">
        <v>0</v>
      </c>
      <c r="V65" s="200">
        <v>0</v>
      </c>
      <c r="W65" s="200">
        <v>0</v>
      </c>
      <c r="X65" s="200">
        <v>0</v>
      </c>
      <c r="Y65" s="200">
        <v>0</v>
      </c>
      <c r="Z65" s="200">
        <v>0</v>
      </c>
      <c r="AA65" s="200">
        <v>0</v>
      </c>
      <c r="AB65" s="200">
        <v>0</v>
      </c>
      <c r="AC65" s="200">
        <v>0</v>
      </c>
      <c r="AD65" s="200">
        <v>0</v>
      </c>
      <c r="AE65" s="200">
        <v>0</v>
      </c>
      <c r="AF65" s="200">
        <v>0</v>
      </c>
      <c r="AG65" s="200">
        <v>16.36</v>
      </c>
      <c r="AH65" s="200">
        <v>0</v>
      </c>
      <c r="AI65" s="200">
        <v>3.94</v>
      </c>
      <c r="AJ65" s="200">
        <v>0</v>
      </c>
      <c r="AK65" s="200">
        <v>0</v>
      </c>
      <c r="AL65" s="200">
        <v>0</v>
      </c>
      <c r="AM65" s="200">
        <v>0</v>
      </c>
      <c r="AN65" s="200">
        <v>0</v>
      </c>
      <c r="AO65" s="200">
        <v>21.66</v>
      </c>
      <c r="AP65" s="200">
        <v>0</v>
      </c>
      <c r="AQ65" s="200">
        <v>0</v>
      </c>
      <c r="AR65" s="200">
        <v>0</v>
      </c>
      <c r="AS65" s="200">
        <v>0</v>
      </c>
      <c r="AT65" s="200">
        <v>0</v>
      </c>
      <c r="AU65" s="200">
        <v>0</v>
      </c>
      <c r="AV65" s="200">
        <v>0</v>
      </c>
      <c r="AW65" s="200">
        <v>0</v>
      </c>
      <c r="AX65" s="200">
        <v>0</v>
      </c>
      <c r="AY65" s="200">
        <v>0</v>
      </c>
    </row>
    <row r="66" spans="1:51">
      <c r="A66" t="s">
        <v>108</v>
      </c>
      <c r="B66" s="200">
        <v>0</v>
      </c>
      <c r="C66" s="200">
        <v>0</v>
      </c>
      <c r="D66" s="200">
        <v>0</v>
      </c>
      <c r="E66" s="200">
        <v>0</v>
      </c>
      <c r="F66" s="200">
        <v>0</v>
      </c>
      <c r="G66" s="200">
        <v>0</v>
      </c>
      <c r="H66" s="200">
        <v>0</v>
      </c>
      <c r="I66" s="200">
        <v>0</v>
      </c>
      <c r="J66" s="200">
        <v>0</v>
      </c>
      <c r="K66" s="200">
        <v>0</v>
      </c>
      <c r="L66" s="200">
        <v>0</v>
      </c>
      <c r="M66" s="200">
        <v>0</v>
      </c>
      <c r="N66" s="200">
        <v>0</v>
      </c>
      <c r="O66" s="200">
        <v>0</v>
      </c>
      <c r="P66" s="200">
        <v>0</v>
      </c>
      <c r="Q66" s="200">
        <v>0</v>
      </c>
      <c r="R66" s="200">
        <v>0</v>
      </c>
      <c r="S66" s="200">
        <v>0</v>
      </c>
      <c r="T66" s="200">
        <v>0</v>
      </c>
      <c r="U66" s="200">
        <v>0</v>
      </c>
      <c r="V66" s="200">
        <v>0</v>
      </c>
      <c r="W66" s="200">
        <v>0</v>
      </c>
      <c r="X66" s="200">
        <v>0</v>
      </c>
      <c r="Y66" s="200">
        <v>0</v>
      </c>
      <c r="Z66" s="200">
        <v>0</v>
      </c>
      <c r="AA66" s="200">
        <v>0</v>
      </c>
      <c r="AB66" s="200">
        <v>0</v>
      </c>
      <c r="AC66" s="200">
        <v>0</v>
      </c>
      <c r="AD66" s="200">
        <v>0</v>
      </c>
      <c r="AE66" s="200">
        <v>0</v>
      </c>
      <c r="AF66" s="200">
        <v>0</v>
      </c>
      <c r="AG66" s="200">
        <v>16.36</v>
      </c>
      <c r="AH66" s="200">
        <v>0</v>
      </c>
      <c r="AI66" s="200">
        <v>3.94</v>
      </c>
      <c r="AJ66" s="200">
        <v>0</v>
      </c>
      <c r="AK66" s="200">
        <v>0</v>
      </c>
      <c r="AL66" s="200">
        <v>0</v>
      </c>
      <c r="AM66" s="200">
        <v>0</v>
      </c>
      <c r="AN66" s="200">
        <v>0</v>
      </c>
      <c r="AO66" s="200">
        <v>21.66</v>
      </c>
      <c r="AP66" s="200">
        <v>0</v>
      </c>
      <c r="AQ66" s="200">
        <v>0</v>
      </c>
      <c r="AR66" s="200">
        <v>0</v>
      </c>
      <c r="AS66" s="200">
        <v>0</v>
      </c>
      <c r="AT66" s="200">
        <v>0</v>
      </c>
      <c r="AU66" s="200">
        <v>0</v>
      </c>
      <c r="AV66" s="200">
        <v>0</v>
      </c>
      <c r="AW66" s="200">
        <v>0</v>
      </c>
      <c r="AX66" s="200">
        <v>0</v>
      </c>
      <c r="AY66" s="200">
        <v>0</v>
      </c>
    </row>
    <row r="67" spans="1:51">
      <c r="A67" t="s">
        <v>109</v>
      </c>
      <c r="B67" s="200">
        <v>0</v>
      </c>
      <c r="C67" s="200">
        <v>0</v>
      </c>
      <c r="D67" s="200">
        <v>0</v>
      </c>
      <c r="E67" s="200">
        <v>0</v>
      </c>
      <c r="F67" s="200">
        <v>0</v>
      </c>
      <c r="G67" s="200">
        <v>0</v>
      </c>
      <c r="H67" s="200">
        <v>0</v>
      </c>
      <c r="I67" s="200">
        <v>0</v>
      </c>
      <c r="J67" s="200">
        <v>0</v>
      </c>
      <c r="K67" s="200">
        <v>0</v>
      </c>
      <c r="L67" s="200">
        <v>0</v>
      </c>
      <c r="M67" s="200">
        <v>0</v>
      </c>
      <c r="N67" s="200">
        <v>0</v>
      </c>
      <c r="O67" s="200">
        <v>0</v>
      </c>
      <c r="P67" s="200">
        <v>0</v>
      </c>
      <c r="Q67" s="200">
        <v>0</v>
      </c>
      <c r="R67" s="200">
        <v>0</v>
      </c>
      <c r="S67" s="200">
        <v>0</v>
      </c>
      <c r="T67" s="200">
        <v>0</v>
      </c>
      <c r="U67" s="200">
        <v>0</v>
      </c>
      <c r="V67" s="200">
        <v>0</v>
      </c>
      <c r="W67" s="200">
        <v>0</v>
      </c>
      <c r="X67" s="200">
        <v>0</v>
      </c>
      <c r="Y67" s="200">
        <v>0</v>
      </c>
      <c r="Z67" s="200">
        <v>0</v>
      </c>
      <c r="AA67" s="200">
        <v>0</v>
      </c>
      <c r="AB67" s="200">
        <v>0</v>
      </c>
      <c r="AC67" s="200">
        <v>0</v>
      </c>
      <c r="AD67" s="200">
        <v>0</v>
      </c>
      <c r="AE67" s="200">
        <v>0</v>
      </c>
      <c r="AF67" s="200">
        <v>0</v>
      </c>
      <c r="AG67" s="200">
        <v>16.36</v>
      </c>
      <c r="AH67" s="200">
        <v>0</v>
      </c>
      <c r="AI67" s="200">
        <v>3.94</v>
      </c>
      <c r="AJ67" s="200">
        <v>0</v>
      </c>
      <c r="AK67" s="200">
        <v>0</v>
      </c>
      <c r="AL67" s="200">
        <v>0</v>
      </c>
      <c r="AM67" s="200">
        <v>0</v>
      </c>
      <c r="AN67" s="200">
        <v>0</v>
      </c>
      <c r="AO67" s="200">
        <v>21.66</v>
      </c>
      <c r="AP67" s="200">
        <v>0</v>
      </c>
      <c r="AQ67" s="200">
        <v>0</v>
      </c>
      <c r="AR67" s="200">
        <v>0</v>
      </c>
      <c r="AS67" s="200">
        <v>0</v>
      </c>
      <c r="AT67" s="200">
        <v>0</v>
      </c>
      <c r="AU67" s="200">
        <v>0</v>
      </c>
      <c r="AV67" s="200">
        <v>0</v>
      </c>
      <c r="AW67" s="200">
        <v>0</v>
      </c>
      <c r="AX67" s="200">
        <v>0</v>
      </c>
      <c r="AY67" s="200">
        <v>0</v>
      </c>
    </row>
    <row r="68" spans="1:51">
      <c r="A68" t="s">
        <v>110</v>
      </c>
      <c r="B68" s="200">
        <v>0</v>
      </c>
      <c r="C68" s="200">
        <v>0</v>
      </c>
      <c r="D68" s="200">
        <v>0</v>
      </c>
      <c r="E68" s="200">
        <v>0</v>
      </c>
      <c r="F68" s="200">
        <v>0</v>
      </c>
      <c r="G68" s="200">
        <v>0</v>
      </c>
      <c r="H68" s="200">
        <v>0</v>
      </c>
      <c r="I68" s="200">
        <v>0</v>
      </c>
      <c r="J68" s="200">
        <v>0</v>
      </c>
      <c r="K68" s="200">
        <v>0</v>
      </c>
      <c r="L68" s="200">
        <v>0</v>
      </c>
      <c r="M68" s="200">
        <v>0</v>
      </c>
      <c r="N68" s="200">
        <v>0</v>
      </c>
      <c r="O68" s="200">
        <v>0</v>
      </c>
      <c r="P68" s="200">
        <v>0</v>
      </c>
      <c r="Q68" s="200">
        <v>0</v>
      </c>
      <c r="R68" s="200">
        <v>0</v>
      </c>
      <c r="S68" s="200">
        <v>0</v>
      </c>
      <c r="T68" s="200">
        <v>0</v>
      </c>
      <c r="U68" s="200">
        <v>0</v>
      </c>
      <c r="V68" s="200">
        <v>0</v>
      </c>
      <c r="W68" s="200">
        <v>0</v>
      </c>
      <c r="X68" s="200">
        <v>0</v>
      </c>
      <c r="Y68" s="200">
        <v>0</v>
      </c>
      <c r="Z68" s="200">
        <v>0</v>
      </c>
      <c r="AA68" s="200">
        <v>0</v>
      </c>
      <c r="AB68" s="200">
        <v>0</v>
      </c>
      <c r="AC68" s="200">
        <v>0</v>
      </c>
      <c r="AD68" s="200">
        <v>0</v>
      </c>
      <c r="AE68" s="200">
        <v>0</v>
      </c>
      <c r="AF68" s="200">
        <v>0</v>
      </c>
      <c r="AG68" s="200">
        <v>16.36</v>
      </c>
      <c r="AH68" s="200">
        <v>0</v>
      </c>
      <c r="AI68" s="200">
        <v>3.94</v>
      </c>
      <c r="AJ68" s="200">
        <v>0</v>
      </c>
      <c r="AK68" s="200">
        <v>0</v>
      </c>
      <c r="AL68" s="200">
        <v>0</v>
      </c>
      <c r="AM68" s="200">
        <v>0</v>
      </c>
      <c r="AN68" s="200">
        <v>0</v>
      </c>
      <c r="AO68" s="200">
        <v>21.66</v>
      </c>
      <c r="AP68" s="200">
        <v>0</v>
      </c>
      <c r="AQ68" s="200">
        <v>0</v>
      </c>
      <c r="AR68" s="200">
        <v>0</v>
      </c>
      <c r="AS68" s="200">
        <v>0</v>
      </c>
      <c r="AT68" s="200">
        <v>0</v>
      </c>
      <c r="AU68" s="200">
        <v>0</v>
      </c>
      <c r="AV68" s="200">
        <v>0</v>
      </c>
      <c r="AW68" s="200">
        <v>0</v>
      </c>
      <c r="AX68" s="200">
        <v>0</v>
      </c>
      <c r="AY68" s="200">
        <v>0</v>
      </c>
    </row>
    <row r="69" spans="1:51">
      <c r="A69" t="s">
        <v>111</v>
      </c>
      <c r="B69" s="200">
        <v>0</v>
      </c>
      <c r="C69" s="200">
        <v>0</v>
      </c>
      <c r="D69" s="200">
        <v>0</v>
      </c>
      <c r="E69" s="200">
        <v>0</v>
      </c>
      <c r="F69" s="200">
        <v>0</v>
      </c>
      <c r="G69" s="200">
        <v>0</v>
      </c>
      <c r="H69" s="200">
        <v>0</v>
      </c>
      <c r="I69" s="200">
        <v>0</v>
      </c>
      <c r="J69" s="200">
        <v>0</v>
      </c>
      <c r="K69" s="200">
        <v>0</v>
      </c>
      <c r="L69" s="200">
        <v>0</v>
      </c>
      <c r="M69" s="200">
        <v>0</v>
      </c>
      <c r="N69" s="200">
        <v>0</v>
      </c>
      <c r="O69" s="200">
        <v>0</v>
      </c>
      <c r="P69" s="200">
        <v>0</v>
      </c>
      <c r="Q69" s="200">
        <v>0</v>
      </c>
      <c r="R69" s="200">
        <v>0</v>
      </c>
      <c r="S69" s="200">
        <v>0</v>
      </c>
      <c r="T69" s="200">
        <v>0</v>
      </c>
      <c r="U69" s="200">
        <v>0</v>
      </c>
      <c r="V69" s="200">
        <v>0</v>
      </c>
      <c r="W69" s="200">
        <v>0</v>
      </c>
      <c r="X69" s="200">
        <v>0</v>
      </c>
      <c r="Y69" s="200">
        <v>0</v>
      </c>
      <c r="Z69" s="200">
        <v>0</v>
      </c>
      <c r="AA69" s="200">
        <v>0</v>
      </c>
      <c r="AB69" s="200">
        <v>0</v>
      </c>
      <c r="AC69" s="200">
        <v>0</v>
      </c>
      <c r="AD69" s="200">
        <v>0</v>
      </c>
      <c r="AE69" s="200">
        <v>0</v>
      </c>
      <c r="AF69" s="200">
        <v>0</v>
      </c>
      <c r="AG69" s="200">
        <v>16.36</v>
      </c>
      <c r="AH69" s="200">
        <v>0</v>
      </c>
      <c r="AI69" s="200">
        <v>3.94</v>
      </c>
      <c r="AJ69" s="200">
        <v>0</v>
      </c>
      <c r="AK69" s="200">
        <v>0</v>
      </c>
      <c r="AL69" s="200">
        <v>0</v>
      </c>
      <c r="AM69" s="200">
        <v>0</v>
      </c>
      <c r="AN69" s="200">
        <v>0</v>
      </c>
      <c r="AO69" s="200">
        <v>21.66</v>
      </c>
      <c r="AP69" s="200">
        <v>0</v>
      </c>
      <c r="AQ69" s="200">
        <v>0</v>
      </c>
      <c r="AR69" s="200">
        <v>0</v>
      </c>
      <c r="AS69" s="200">
        <v>0</v>
      </c>
      <c r="AT69" s="200">
        <v>0</v>
      </c>
      <c r="AU69" s="200">
        <v>0</v>
      </c>
      <c r="AV69" s="200">
        <v>0</v>
      </c>
      <c r="AW69" s="200">
        <v>0</v>
      </c>
      <c r="AX69" s="200">
        <v>0</v>
      </c>
      <c r="AY69" s="200">
        <v>0</v>
      </c>
    </row>
    <row r="70" spans="1:51">
      <c r="A70" t="s">
        <v>112</v>
      </c>
      <c r="B70" s="200">
        <v>0</v>
      </c>
      <c r="C70" s="200">
        <v>0</v>
      </c>
      <c r="D70" s="200">
        <v>0</v>
      </c>
      <c r="E70" s="200">
        <v>0</v>
      </c>
      <c r="F70" s="200">
        <v>0</v>
      </c>
      <c r="G70" s="200">
        <v>0</v>
      </c>
      <c r="H70" s="200">
        <v>0</v>
      </c>
      <c r="I70" s="200">
        <v>0</v>
      </c>
      <c r="J70" s="200">
        <v>0</v>
      </c>
      <c r="K70" s="200">
        <v>0</v>
      </c>
      <c r="L70" s="200">
        <v>0</v>
      </c>
      <c r="M70" s="200">
        <v>0</v>
      </c>
      <c r="N70" s="200">
        <v>0</v>
      </c>
      <c r="O70" s="200">
        <v>0</v>
      </c>
      <c r="P70" s="200">
        <v>0</v>
      </c>
      <c r="Q70" s="200">
        <v>0</v>
      </c>
      <c r="R70" s="200">
        <v>0</v>
      </c>
      <c r="S70" s="200">
        <v>0</v>
      </c>
      <c r="T70" s="200">
        <v>0</v>
      </c>
      <c r="U70" s="200">
        <v>0</v>
      </c>
      <c r="V70" s="200">
        <v>0</v>
      </c>
      <c r="W70" s="200">
        <v>0</v>
      </c>
      <c r="X70" s="200">
        <v>0</v>
      </c>
      <c r="Y70" s="200">
        <v>0</v>
      </c>
      <c r="Z70" s="200">
        <v>0</v>
      </c>
      <c r="AA70" s="200">
        <v>0</v>
      </c>
      <c r="AB70" s="200">
        <v>0</v>
      </c>
      <c r="AC70" s="200">
        <v>0</v>
      </c>
      <c r="AD70" s="200">
        <v>0</v>
      </c>
      <c r="AE70" s="200">
        <v>0</v>
      </c>
      <c r="AF70" s="200">
        <v>0</v>
      </c>
      <c r="AG70" s="200">
        <v>16.36</v>
      </c>
      <c r="AH70" s="200">
        <v>0</v>
      </c>
      <c r="AI70" s="200">
        <v>3.94</v>
      </c>
      <c r="AJ70" s="200">
        <v>0</v>
      </c>
      <c r="AK70" s="200">
        <v>0</v>
      </c>
      <c r="AL70" s="200">
        <v>0</v>
      </c>
      <c r="AM70" s="200">
        <v>0</v>
      </c>
      <c r="AN70" s="200">
        <v>0</v>
      </c>
      <c r="AO70" s="200">
        <v>21.66</v>
      </c>
      <c r="AP70" s="200">
        <v>0</v>
      </c>
      <c r="AQ70" s="200">
        <v>0</v>
      </c>
      <c r="AR70" s="200">
        <v>0</v>
      </c>
      <c r="AS70" s="200">
        <v>0</v>
      </c>
      <c r="AT70" s="200">
        <v>0</v>
      </c>
      <c r="AU70" s="200">
        <v>0</v>
      </c>
      <c r="AV70" s="200">
        <v>0</v>
      </c>
      <c r="AW70" s="200">
        <v>0</v>
      </c>
      <c r="AX70" s="200">
        <v>0</v>
      </c>
      <c r="AY70" s="200">
        <v>0</v>
      </c>
    </row>
    <row r="71" spans="1:51">
      <c r="A71" t="s">
        <v>113</v>
      </c>
      <c r="B71" s="200">
        <v>0</v>
      </c>
      <c r="C71" s="200">
        <v>0</v>
      </c>
      <c r="D71" s="200">
        <v>0</v>
      </c>
      <c r="E71" s="200">
        <v>0</v>
      </c>
      <c r="F71" s="200">
        <v>0</v>
      </c>
      <c r="G71" s="200">
        <v>0</v>
      </c>
      <c r="H71" s="200">
        <v>0</v>
      </c>
      <c r="I71" s="200">
        <v>0</v>
      </c>
      <c r="J71" s="200">
        <v>0</v>
      </c>
      <c r="K71" s="200">
        <v>0</v>
      </c>
      <c r="L71" s="200">
        <v>0</v>
      </c>
      <c r="M71" s="200">
        <v>0</v>
      </c>
      <c r="N71" s="200">
        <v>0</v>
      </c>
      <c r="O71" s="200">
        <v>0</v>
      </c>
      <c r="P71" s="200">
        <v>0</v>
      </c>
      <c r="Q71" s="200">
        <v>0</v>
      </c>
      <c r="R71" s="200">
        <v>0</v>
      </c>
      <c r="S71" s="200">
        <v>0</v>
      </c>
      <c r="T71" s="200">
        <v>0</v>
      </c>
      <c r="U71" s="200">
        <v>0</v>
      </c>
      <c r="V71" s="200">
        <v>0</v>
      </c>
      <c r="W71" s="200">
        <v>0</v>
      </c>
      <c r="X71" s="200">
        <v>0</v>
      </c>
      <c r="Y71" s="200">
        <v>0</v>
      </c>
      <c r="Z71" s="200">
        <v>0</v>
      </c>
      <c r="AA71" s="200">
        <v>0</v>
      </c>
      <c r="AB71" s="200">
        <v>0</v>
      </c>
      <c r="AC71" s="200">
        <v>0</v>
      </c>
      <c r="AD71" s="200">
        <v>0</v>
      </c>
      <c r="AE71" s="200">
        <v>0</v>
      </c>
      <c r="AF71" s="200">
        <v>0</v>
      </c>
      <c r="AG71" s="200">
        <v>16.36</v>
      </c>
      <c r="AH71" s="200">
        <v>0</v>
      </c>
      <c r="AI71" s="200">
        <v>3.94</v>
      </c>
      <c r="AJ71" s="200">
        <v>0</v>
      </c>
      <c r="AK71" s="200">
        <v>0</v>
      </c>
      <c r="AL71" s="200">
        <v>0</v>
      </c>
      <c r="AM71" s="200">
        <v>0</v>
      </c>
      <c r="AN71" s="200">
        <v>0</v>
      </c>
      <c r="AO71" s="200">
        <v>21.66</v>
      </c>
      <c r="AP71" s="200">
        <v>0</v>
      </c>
      <c r="AQ71" s="200">
        <v>0</v>
      </c>
      <c r="AR71" s="200">
        <v>0</v>
      </c>
      <c r="AS71" s="200">
        <v>0</v>
      </c>
      <c r="AT71" s="200">
        <v>0</v>
      </c>
      <c r="AU71" s="200">
        <v>0</v>
      </c>
      <c r="AV71" s="200">
        <v>0</v>
      </c>
      <c r="AW71" s="200">
        <v>0</v>
      </c>
      <c r="AX71" s="200">
        <v>0</v>
      </c>
      <c r="AY71" s="200">
        <v>0</v>
      </c>
    </row>
    <row r="72" spans="1:51">
      <c r="A72" t="s">
        <v>114</v>
      </c>
      <c r="B72" s="200">
        <v>0</v>
      </c>
      <c r="C72" s="200">
        <v>0</v>
      </c>
      <c r="D72" s="200">
        <v>0</v>
      </c>
      <c r="E72" s="200">
        <v>0</v>
      </c>
      <c r="F72" s="200">
        <v>0</v>
      </c>
      <c r="G72" s="200">
        <v>0</v>
      </c>
      <c r="H72" s="200">
        <v>0</v>
      </c>
      <c r="I72" s="200">
        <v>0</v>
      </c>
      <c r="J72" s="200">
        <v>0</v>
      </c>
      <c r="K72" s="200">
        <v>0</v>
      </c>
      <c r="L72" s="200">
        <v>0</v>
      </c>
      <c r="M72" s="200">
        <v>0</v>
      </c>
      <c r="N72" s="200">
        <v>0</v>
      </c>
      <c r="O72" s="200">
        <v>0</v>
      </c>
      <c r="P72" s="200">
        <v>0</v>
      </c>
      <c r="Q72" s="200">
        <v>0</v>
      </c>
      <c r="R72" s="200">
        <v>0</v>
      </c>
      <c r="S72" s="200">
        <v>0</v>
      </c>
      <c r="T72" s="200">
        <v>0</v>
      </c>
      <c r="U72" s="200">
        <v>0</v>
      </c>
      <c r="V72" s="200">
        <v>0</v>
      </c>
      <c r="W72" s="200">
        <v>0</v>
      </c>
      <c r="X72" s="200">
        <v>0</v>
      </c>
      <c r="Y72" s="200">
        <v>0</v>
      </c>
      <c r="Z72" s="200">
        <v>0</v>
      </c>
      <c r="AA72" s="200">
        <v>0</v>
      </c>
      <c r="AB72" s="200">
        <v>0</v>
      </c>
      <c r="AC72" s="200">
        <v>0</v>
      </c>
      <c r="AD72" s="200">
        <v>0</v>
      </c>
      <c r="AE72" s="200">
        <v>0</v>
      </c>
      <c r="AF72" s="200">
        <v>0</v>
      </c>
      <c r="AG72" s="200">
        <v>16.36</v>
      </c>
      <c r="AH72" s="200">
        <v>0</v>
      </c>
      <c r="AI72" s="200">
        <v>3.94</v>
      </c>
      <c r="AJ72" s="200">
        <v>0</v>
      </c>
      <c r="AK72" s="200">
        <v>0</v>
      </c>
      <c r="AL72" s="200">
        <v>0</v>
      </c>
      <c r="AM72" s="200">
        <v>0</v>
      </c>
      <c r="AN72" s="200">
        <v>0</v>
      </c>
      <c r="AO72" s="200">
        <v>21.66</v>
      </c>
      <c r="AP72" s="200">
        <v>0</v>
      </c>
      <c r="AQ72" s="200">
        <v>0</v>
      </c>
      <c r="AR72" s="200">
        <v>0</v>
      </c>
      <c r="AS72" s="200">
        <v>0</v>
      </c>
      <c r="AT72" s="200">
        <v>0</v>
      </c>
      <c r="AU72" s="200">
        <v>0</v>
      </c>
      <c r="AV72" s="200">
        <v>0</v>
      </c>
      <c r="AW72" s="200">
        <v>0</v>
      </c>
      <c r="AX72" s="200">
        <v>0</v>
      </c>
      <c r="AY72" s="200">
        <v>0</v>
      </c>
    </row>
    <row r="73" spans="1:51">
      <c r="A73" t="s">
        <v>115</v>
      </c>
      <c r="B73" s="200">
        <v>0</v>
      </c>
      <c r="C73" s="200">
        <v>0</v>
      </c>
      <c r="D73" s="200">
        <v>0</v>
      </c>
      <c r="E73" s="200">
        <v>0</v>
      </c>
      <c r="F73" s="200">
        <v>0</v>
      </c>
      <c r="G73" s="200">
        <v>0</v>
      </c>
      <c r="H73" s="200">
        <v>0</v>
      </c>
      <c r="I73" s="200">
        <v>0</v>
      </c>
      <c r="J73" s="200">
        <v>0</v>
      </c>
      <c r="K73" s="200">
        <v>0</v>
      </c>
      <c r="L73" s="200">
        <v>0</v>
      </c>
      <c r="M73" s="200">
        <v>0</v>
      </c>
      <c r="N73" s="200">
        <v>0</v>
      </c>
      <c r="O73" s="200">
        <v>0</v>
      </c>
      <c r="P73" s="200">
        <v>0</v>
      </c>
      <c r="Q73" s="200">
        <v>0</v>
      </c>
      <c r="R73" s="200">
        <v>0</v>
      </c>
      <c r="S73" s="200">
        <v>0</v>
      </c>
      <c r="T73" s="200">
        <v>0</v>
      </c>
      <c r="U73" s="200">
        <v>0</v>
      </c>
      <c r="V73" s="200">
        <v>0</v>
      </c>
      <c r="W73" s="200">
        <v>0</v>
      </c>
      <c r="X73" s="200">
        <v>0</v>
      </c>
      <c r="Y73" s="200">
        <v>0</v>
      </c>
      <c r="Z73" s="200">
        <v>0</v>
      </c>
      <c r="AA73" s="200">
        <v>0</v>
      </c>
      <c r="AB73" s="200">
        <v>0</v>
      </c>
      <c r="AC73" s="200">
        <v>0</v>
      </c>
      <c r="AD73" s="200">
        <v>0</v>
      </c>
      <c r="AE73" s="200">
        <v>0</v>
      </c>
      <c r="AF73" s="200">
        <v>0</v>
      </c>
      <c r="AG73" s="200">
        <v>16.36</v>
      </c>
      <c r="AH73" s="200">
        <v>0</v>
      </c>
      <c r="AI73" s="200">
        <v>3.94</v>
      </c>
      <c r="AJ73" s="200">
        <v>0</v>
      </c>
      <c r="AK73" s="200">
        <v>0</v>
      </c>
      <c r="AL73" s="200">
        <v>0</v>
      </c>
      <c r="AM73" s="200">
        <v>0</v>
      </c>
      <c r="AN73" s="200">
        <v>0</v>
      </c>
      <c r="AO73" s="200">
        <v>21.66</v>
      </c>
      <c r="AP73" s="200">
        <v>0</v>
      </c>
      <c r="AQ73" s="200">
        <v>0</v>
      </c>
      <c r="AR73" s="200">
        <v>0</v>
      </c>
      <c r="AS73" s="200">
        <v>0</v>
      </c>
      <c r="AT73" s="200">
        <v>0</v>
      </c>
      <c r="AU73" s="200">
        <v>0</v>
      </c>
      <c r="AV73" s="200">
        <v>0</v>
      </c>
      <c r="AW73" s="200">
        <v>0</v>
      </c>
      <c r="AX73" s="200">
        <v>0</v>
      </c>
      <c r="AY73" s="200">
        <v>0</v>
      </c>
    </row>
    <row r="74" spans="1:51">
      <c r="A74" t="s">
        <v>116</v>
      </c>
      <c r="B74" s="200">
        <v>0</v>
      </c>
      <c r="C74" s="200">
        <v>0</v>
      </c>
      <c r="D74" s="200">
        <v>0</v>
      </c>
      <c r="E74" s="200">
        <v>0</v>
      </c>
      <c r="F74" s="200">
        <v>0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200">
        <v>0</v>
      </c>
      <c r="N74" s="200">
        <v>0</v>
      </c>
      <c r="O74" s="200">
        <v>0</v>
      </c>
      <c r="P74" s="200">
        <v>0</v>
      </c>
      <c r="Q74" s="200">
        <v>0</v>
      </c>
      <c r="R74" s="200">
        <v>0</v>
      </c>
      <c r="S74" s="200">
        <v>0</v>
      </c>
      <c r="T74" s="200">
        <v>0</v>
      </c>
      <c r="U74" s="200">
        <v>0</v>
      </c>
      <c r="V74" s="200">
        <v>0</v>
      </c>
      <c r="W74" s="200">
        <v>0</v>
      </c>
      <c r="X74" s="200">
        <v>0</v>
      </c>
      <c r="Y74" s="200">
        <v>0</v>
      </c>
      <c r="Z74" s="200">
        <v>0</v>
      </c>
      <c r="AA74" s="200">
        <v>0</v>
      </c>
      <c r="AB74" s="200">
        <v>0</v>
      </c>
      <c r="AC74" s="200">
        <v>0</v>
      </c>
      <c r="AD74" s="200">
        <v>0</v>
      </c>
      <c r="AE74" s="200">
        <v>0</v>
      </c>
      <c r="AF74" s="200">
        <v>0</v>
      </c>
      <c r="AG74" s="200">
        <v>16.36</v>
      </c>
      <c r="AH74" s="200">
        <v>0</v>
      </c>
      <c r="AI74" s="200">
        <v>3.94</v>
      </c>
      <c r="AJ74" s="200">
        <v>0</v>
      </c>
      <c r="AK74" s="200">
        <v>0</v>
      </c>
      <c r="AL74" s="200">
        <v>0</v>
      </c>
      <c r="AM74" s="200">
        <v>0</v>
      </c>
      <c r="AN74" s="200">
        <v>0</v>
      </c>
      <c r="AO74" s="200">
        <v>21.66</v>
      </c>
      <c r="AP74" s="200">
        <v>0</v>
      </c>
      <c r="AQ74" s="200">
        <v>0</v>
      </c>
      <c r="AR74" s="200">
        <v>0</v>
      </c>
      <c r="AS74" s="200">
        <v>0</v>
      </c>
      <c r="AT74" s="200">
        <v>0</v>
      </c>
      <c r="AU74" s="200">
        <v>0</v>
      </c>
      <c r="AV74" s="200">
        <v>0</v>
      </c>
      <c r="AW74" s="200">
        <v>0</v>
      </c>
      <c r="AX74" s="200">
        <v>0</v>
      </c>
      <c r="AY74" s="200">
        <v>0</v>
      </c>
    </row>
    <row r="75" spans="1:51">
      <c r="A75" t="s">
        <v>117</v>
      </c>
      <c r="B75" s="200">
        <v>0</v>
      </c>
      <c r="C75" s="200">
        <v>0</v>
      </c>
      <c r="D75" s="200">
        <v>0</v>
      </c>
      <c r="E75" s="200">
        <v>0</v>
      </c>
      <c r="F75" s="200">
        <v>0</v>
      </c>
      <c r="G75" s="200">
        <v>0</v>
      </c>
      <c r="H75" s="200">
        <v>0</v>
      </c>
      <c r="I75" s="200">
        <v>0</v>
      </c>
      <c r="J75" s="200">
        <v>0</v>
      </c>
      <c r="K75" s="200">
        <v>0</v>
      </c>
      <c r="L75" s="200">
        <v>0</v>
      </c>
      <c r="M75" s="200">
        <v>0</v>
      </c>
      <c r="N75" s="200">
        <v>0</v>
      </c>
      <c r="O75" s="200">
        <v>0</v>
      </c>
      <c r="P75" s="200">
        <v>0</v>
      </c>
      <c r="Q75" s="200">
        <v>0</v>
      </c>
      <c r="R75" s="200">
        <v>0</v>
      </c>
      <c r="S75" s="200">
        <v>0</v>
      </c>
      <c r="T75" s="200">
        <v>0</v>
      </c>
      <c r="U75" s="200">
        <v>0</v>
      </c>
      <c r="V75" s="200">
        <v>0</v>
      </c>
      <c r="W75" s="200">
        <v>0</v>
      </c>
      <c r="X75" s="200">
        <v>0</v>
      </c>
      <c r="Y75" s="200">
        <v>0</v>
      </c>
      <c r="Z75" s="200">
        <v>0</v>
      </c>
      <c r="AA75" s="200">
        <v>0</v>
      </c>
      <c r="AB75" s="200">
        <v>0</v>
      </c>
      <c r="AC75" s="200">
        <v>0</v>
      </c>
      <c r="AD75" s="200">
        <v>0</v>
      </c>
      <c r="AE75" s="200">
        <v>0</v>
      </c>
      <c r="AF75" s="200">
        <v>0</v>
      </c>
      <c r="AG75" s="200">
        <v>16.36</v>
      </c>
      <c r="AH75" s="200">
        <v>0</v>
      </c>
      <c r="AI75" s="200">
        <v>3.94</v>
      </c>
      <c r="AJ75" s="200">
        <v>0</v>
      </c>
      <c r="AK75" s="200">
        <v>0</v>
      </c>
      <c r="AL75" s="200">
        <v>0</v>
      </c>
      <c r="AM75" s="200">
        <v>0</v>
      </c>
      <c r="AN75" s="200">
        <v>0</v>
      </c>
      <c r="AO75" s="200">
        <v>21.66</v>
      </c>
      <c r="AP75" s="200">
        <v>0</v>
      </c>
      <c r="AQ75" s="200">
        <v>0</v>
      </c>
      <c r="AR75" s="200">
        <v>0</v>
      </c>
      <c r="AS75" s="200">
        <v>0</v>
      </c>
      <c r="AT75" s="200">
        <v>0</v>
      </c>
      <c r="AU75" s="200">
        <v>0</v>
      </c>
      <c r="AV75" s="200">
        <v>0</v>
      </c>
      <c r="AW75" s="200">
        <v>0</v>
      </c>
      <c r="AX75" s="200">
        <v>0</v>
      </c>
      <c r="AY75" s="200">
        <v>0</v>
      </c>
    </row>
    <row r="76" spans="1:51">
      <c r="A76" t="s">
        <v>118</v>
      </c>
      <c r="B76" s="200">
        <v>0</v>
      </c>
      <c r="C76" s="200">
        <v>0</v>
      </c>
      <c r="D76" s="200">
        <v>0</v>
      </c>
      <c r="E76" s="200">
        <v>0</v>
      </c>
      <c r="F76" s="200">
        <v>0</v>
      </c>
      <c r="G76" s="200">
        <v>0</v>
      </c>
      <c r="H76" s="200">
        <v>0</v>
      </c>
      <c r="I76" s="200">
        <v>0</v>
      </c>
      <c r="J76" s="200">
        <v>0</v>
      </c>
      <c r="K76" s="200">
        <v>0</v>
      </c>
      <c r="L76" s="200">
        <v>0</v>
      </c>
      <c r="M76" s="200">
        <v>0</v>
      </c>
      <c r="N76" s="200">
        <v>0</v>
      </c>
      <c r="O76" s="200">
        <v>0</v>
      </c>
      <c r="P76" s="200">
        <v>0</v>
      </c>
      <c r="Q76" s="200">
        <v>0</v>
      </c>
      <c r="R76" s="200">
        <v>0</v>
      </c>
      <c r="S76" s="200">
        <v>0</v>
      </c>
      <c r="T76" s="200">
        <v>0</v>
      </c>
      <c r="U76" s="200">
        <v>0</v>
      </c>
      <c r="V76" s="200">
        <v>0</v>
      </c>
      <c r="W76" s="200">
        <v>0</v>
      </c>
      <c r="X76" s="200">
        <v>0</v>
      </c>
      <c r="Y76" s="200">
        <v>0</v>
      </c>
      <c r="Z76" s="200">
        <v>0</v>
      </c>
      <c r="AA76" s="200">
        <v>0</v>
      </c>
      <c r="AB76" s="200">
        <v>0</v>
      </c>
      <c r="AC76" s="200">
        <v>0</v>
      </c>
      <c r="AD76" s="200">
        <v>0</v>
      </c>
      <c r="AE76" s="200">
        <v>0</v>
      </c>
      <c r="AF76" s="200">
        <v>0</v>
      </c>
      <c r="AG76" s="200">
        <v>16.36</v>
      </c>
      <c r="AH76" s="200">
        <v>0</v>
      </c>
      <c r="AI76" s="200">
        <v>3.94</v>
      </c>
      <c r="AJ76" s="200">
        <v>0</v>
      </c>
      <c r="AK76" s="200">
        <v>0</v>
      </c>
      <c r="AL76" s="200">
        <v>0</v>
      </c>
      <c r="AM76" s="200">
        <v>0</v>
      </c>
      <c r="AN76" s="200">
        <v>0</v>
      </c>
      <c r="AO76" s="200">
        <v>21.66</v>
      </c>
      <c r="AP76" s="200">
        <v>0</v>
      </c>
      <c r="AQ76" s="200">
        <v>0</v>
      </c>
      <c r="AR76" s="200">
        <v>0</v>
      </c>
      <c r="AS76" s="200">
        <v>0</v>
      </c>
      <c r="AT76" s="200">
        <v>0</v>
      </c>
      <c r="AU76" s="200">
        <v>0</v>
      </c>
      <c r="AV76" s="200">
        <v>0</v>
      </c>
      <c r="AW76" s="200">
        <v>0</v>
      </c>
      <c r="AX76" s="200">
        <v>0</v>
      </c>
      <c r="AY76" s="200">
        <v>0</v>
      </c>
    </row>
    <row r="77" spans="1:51">
      <c r="A77" t="s">
        <v>119</v>
      </c>
      <c r="B77" s="200">
        <v>0</v>
      </c>
      <c r="C77" s="200">
        <v>0</v>
      </c>
      <c r="D77" s="200">
        <v>0</v>
      </c>
      <c r="E77" s="200">
        <v>0</v>
      </c>
      <c r="F77" s="200">
        <v>0</v>
      </c>
      <c r="G77" s="200">
        <v>0</v>
      </c>
      <c r="H77" s="200">
        <v>0</v>
      </c>
      <c r="I77" s="200">
        <v>0</v>
      </c>
      <c r="J77" s="200">
        <v>0</v>
      </c>
      <c r="K77" s="200">
        <v>0</v>
      </c>
      <c r="L77" s="200">
        <v>0</v>
      </c>
      <c r="M77" s="200">
        <v>0</v>
      </c>
      <c r="N77" s="200">
        <v>0</v>
      </c>
      <c r="O77" s="200">
        <v>0</v>
      </c>
      <c r="P77" s="200">
        <v>0</v>
      </c>
      <c r="Q77" s="200">
        <v>0</v>
      </c>
      <c r="R77" s="200">
        <v>0</v>
      </c>
      <c r="S77" s="200">
        <v>0</v>
      </c>
      <c r="T77" s="200">
        <v>0</v>
      </c>
      <c r="U77" s="200">
        <v>0</v>
      </c>
      <c r="V77" s="200">
        <v>0</v>
      </c>
      <c r="W77" s="200">
        <v>0</v>
      </c>
      <c r="X77" s="200">
        <v>0</v>
      </c>
      <c r="Y77" s="200">
        <v>0</v>
      </c>
      <c r="Z77" s="200">
        <v>0</v>
      </c>
      <c r="AA77" s="200">
        <v>0</v>
      </c>
      <c r="AB77" s="200">
        <v>0</v>
      </c>
      <c r="AC77" s="200">
        <v>0</v>
      </c>
      <c r="AD77" s="200">
        <v>0</v>
      </c>
      <c r="AE77" s="200">
        <v>0</v>
      </c>
      <c r="AF77" s="200">
        <v>0</v>
      </c>
      <c r="AG77" s="200">
        <v>16.36</v>
      </c>
      <c r="AH77" s="200">
        <v>0</v>
      </c>
      <c r="AI77" s="200">
        <v>3.94</v>
      </c>
      <c r="AJ77" s="200">
        <v>0</v>
      </c>
      <c r="AK77" s="200">
        <v>0</v>
      </c>
      <c r="AL77" s="200">
        <v>0</v>
      </c>
      <c r="AM77" s="200">
        <v>0</v>
      </c>
      <c r="AN77" s="200">
        <v>0</v>
      </c>
      <c r="AO77" s="200">
        <v>21.66</v>
      </c>
      <c r="AP77" s="200">
        <v>0</v>
      </c>
      <c r="AQ77" s="200">
        <v>0</v>
      </c>
      <c r="AR77" s="200">
        <v>0</v>
      </c>
      <c r="AS77" s="200">
        <v>0</v>
      </c>
      <c r="AT77" s="200">
        <v>0</v>
      </c>
      <c r="AU77" s="200">
        <v>0</v>
      </c>
      <c r="AV77" s="200">
        <v>0</v>
      </c>
      <c r="AW77" s="200">
        <v>0</v>
      </c>
      <c r="AX77" s="200">
        <v>0</v>
      </c>
      <c r="AY77" s="200">
        <v>0</v>
      </c>
    </row>
    <row r="78" spans="1:51">
      <c r="A78" t="s">
        <v>120</v>
      </c>
      <c r="B78" s="200">
        <v>0</v>
      </c>
      <c r="C78" s="200">
        <v>0</v>
      </c>
      <c r="D78" s="200">
        <v>0</v>
      </c>
      <c r="E78" s="200">
        <v>0</v>
      </c>
      <c r="F78" s="200">
        <v>0</v>
      </c>
      <c r="G78" s="200">
        <v>0</v>
      </c>
      <c r="H78" s="200">
        <v>0</v>
      </c>
      <c r="I78" s="200">
        <v>0</v>
      </c>
      <c r="J78" s="200">
        <v>0</v>
      </c>
      <c r="K78" s="200">
        <v>0</v>
      </c>
      <c r="L78" s="200">
        <v>0</v>
      </c>
      <c r="M78" s="200">
        <v>0</v>
      </c>
      <c r="N78" s="200">
        <v>0</v>
      </c>
      <c r="O78" s="200">
        <v>0</v>
      </c>
      <c r="P78" s="200">
        <v>0</v>
      </c>
      <c r="Q78" s="200">
        <v>0</v>
      </c>
      <c r="R78" s="200">
        <v>0</v>
      </c>
      <c r="S78" s="200">
        <v>0</v>
      </c>
      <c r="T78" s="200">
        <v>0</v>
      </c>
      <c r="U78" s="200">
        <v>0</v>
      </c>
      <c r="V78" s="200">
        <v>0</v>
      </c>
      <c r="W78" s="200">
        <v>0</v>
      </c>
      <c r="X78" s="200">
        <v>0</v>
      </c>
      <c r="Y78" s="200">
        <v>0</v>
      </c>
      <c r="Z78" s="200">
        <v>0</v>
      </c>
      <c r="AA78" s="200">
        <v>0</v>
      </c>
      <c r="AB78" s="200">
        <v>0</v>
      </c>
      <c r="AC78" s="200">
        <v>0</v>
      </c>
      <c r="AD78" s="200">
        <v>0</v>
      </c>
      <c r="AE78" s="200">
        <v>0</v>
      </c>
      <c r="AF78" s="200">
        <v>0</v>
      </c>
      <c r="AG78" s="200">
        <v>16.36</v>
      </c>
      <c r="AH78" s="200">
        <v>0</v>
      </c>
      <c r="AI78" s="200">
        <v>3.94</v>
      </c>
      <c r="AJ78" s="200">
        <v>0</v>
      </c>
      <c r="AK78" s="200">
        <v>0</v>
      </c>
      <c r="AL78" s="200">
        <v>0</v>
      </c>
      <c r="AM78" s="200">
        <v>0</v>
      </c>
      <c r="AN78" s="200">
        <v>0</v>
      </c>
      <c r="AO78" s="200">
        <v>21.66</v>
      </c>
      <c r="AP78" s="200">
        <v>0</v>
      </c>
      <c r="AQ78" s="200">
        <v>0</v>
      </c>
      <c r="AR78" s="200">
        <v>0</v>
      </c>
      <c r="AS78" s="200">
        <v>0</v>
      </c>
      <c r="AT78" s="200">
        <v>0</v>
      </c>
      <c r="AU78" s="200">
        <v>0</v>
      </c>
      <c r="AV78" s="200">
        <v>0</v>
      </c>
      <c r="AW78" s="200">
        <v>0</v>
      </c>
      <c r="AX78" s="200">
        <v>0</v>
      </c>
      <c r="AY78" s="200">
        <v>0</v>
      </c>
    </row>
    <row r="79" spans="1:51">
      <c r="A79" t="s">
        <v>121</v>
      </c>
      <c r="B79" s="200">
        <v>0</v>
      </c>
      <c r="C79" s="200">
        <v>0</v>
      </c>
      <c r="D79" s="200">
        <v>0</v>
      </c>
      <c r="E79" s="200">
        <v>0</v>
      </c>
      <c r="F79" s="200">
        <v>0</v>
      </c>
      <c r="G79" s="200">
        <v>0</v>
      </c>
      <c r="H79" s="200">
        <v>0</v>
      </c>
      <c r="I79" s="200">
        <v>0</v>
      </c>
      <c r="J79" s="200">
        <v>0</v>
      </c>
      <c r="K79" s="200">
        <v>0</v>
      </c>
      <c r="L79" s="200">
        <v>0</v>
      </c>
      <c r="M79" s="200">
        <v>0</v>
      </c>
      <c r="N79" s="200">
        <v>0</v>
      </c>
      <c r="O79" s="200">
        <v>0</v>
      </c>
      <c r="P79" s="200">
        <v>0</v>
      </c>
      <c r="Q79" s="200">
        <v>0</v>
      </c>
      <c r="R79" s="200">
        <v>0</v>
      </c>
      <c r="S79" s="200">
        <v>0</v>
      </c>
      <c r="T79" s="200">
        <v>0</v>
      </c>
      <c r="U79" s="200">
        <v>0</v>
      </c>
      <c r="V79" s="200">
        <v>0</v>
      </c>
      <c r="W79" s="200">
        <v>0</v>
      </c>
      <c r="X79" s="200">
        <v>0</v>
      </c>
      <c r="Y79" s="200">
        <v>0</v>
      </c>
      <c r="Z79" s="200">
        <v>0</v>
      </c>
      <c r="AA79" s="200">
        <v>0</v>
      </c>
      <c r="AB79" s="200">
        <v>0</v>
      </c>
      <c r="AC79" s="200">
        <v>0</v>
      </c>
      <c r="AD79" s="200">
        <v>0</v>
      </c>
      <c r="AE79" s="200">
        <v>0</v>
      </c>
      <c r="AF79" s="200">
        <v>0</v>
      </c>
      <c r="AG79" s="200">
        <v>16.36</v>
      </c>
      <c r="AH79" s="200">
        <v>0</v>
      </c>
      <c r="AI79" s="200">
        <v>3.94</v>
      </c>
      <c r="AJ79" s="200">
        <v>0</v>
      </c>
      <c r="AK79" s="200">
        <v>0</v>
      </c>
      <c r="AL79" s="200">
        <v>0</v>
      </c>
      <c r="AM79" s="200">
        <v>0</v>
      </c>
      <c r="AN79" s="200">
        <v>0</v>
      </c>
      <c r="AO79" s="200">
        <v>21.66</v>
      </c>
      <c r="AP79" s="200">
        <v>0</v>
      </c>
      <c r="AQ79" s="200">
        <v>0</v>
      </c>
      <c r="AR79" s="200">
        <v>0</v>
      </c>
      <c r="AS79" s="200">
        <v>0</v>
      </c>
      <c r="AT79" s="200">
        <v>0</v>
      </c>
      <c r="AU79" s="200">
        <v>0</v>
      </c>
      <c r="AV79" s="200">
        <v>0</v>
      </c>
      <c r="AW79" s="200">
        <v>0</v>
      </c>
      <c r="AX79" s="200">
        <v>0</v>
      </c>
      <c r="AY79" s="200">
        <v>0</v>
      </c>
    </row>
    <row r="80" spans="1:51">
      <c r="A80" t="s">
        <v>122</v>
      </c>
      <c r="B80" s="200">
        <v>0</v>
      </c>
      <c r="C80" s="200">
        <v>0</v>
      </c>
      <c r="D80" s="200">
        <v>0</v>
      </c>
      <c r="E80" s="200">
        <v>0</v>
      </c>
      <c r="F80" s="200">
        <v>0</v>
      </c>
      <c r="G80" s="200">
        <v>0</v>
      </c>
      <c r="H80" s="200">
        <v>0</v>
      </c>
      <c r="I80" s="200">
        <v>0</v>
      </c>
      <c r="J80" s="200">
        <v>0</v>
      </c>
      <c r="K80" s="200">
        <v>0</v>
      </c>
      <c r="L80" s="200">
        <v>0</v>
      </c>
      <c r="M80" s="200">
        <v>0</v>
      </c>
      <c r="N80" s="200">
        <v>0</v>
      </c>
      <c r="O80" s="200">
        <v>0</v>
      </c>
      <c r="P80" s="200">
        <v>0</v>
      </c>
      <c r="Q80" s="200">
        <v>0</v>
      </c>
      <c r="R80" s="200">
        <v>0</v>
      </c>
      <c r="S80" s="200">
        <v>0</v>
      </c>
      <c r="T80" s="200">
        <v>0</v>
      </c>
      <c r="U80" s="200">
        <v>0</v>
      </c>
      <c r="V80" s="200">
        <v>0</v>
      </c>
      <c r="W80" s="200">
        <v>0</v>
      </c>
      <c r="X80" s="200">
        <v>0</v>
      </c>
      <c r="Y80" s="200">
        <v>0</v>
      </c>
      <c r="Z80" s="200">
        <v>0</v>
      </c>
      <c r="AA80" s="200">
        <v>0</v>
      </c>
      <c r="AB80" s="200">
        <v>0</v>
      </c>
      <c r="AC80" s="200">
        <v>0</v>
      </c>
      <c r="AD80" s="200">
        <v>0</v>
      </c>
      <c r="AE80" s="200">
        <v>0</v>
      </c>
      <c r="AF80" s="200">
        <v>0</v>
      </c>
      <c r="AG80" s="200">
        <v>16.36</v>
      </c>
      <c r="AH80" s="200">
        <v>0</v>
      </c>
      <c r="AI80" s="200">
        <v>3.94</v>
      </c>
      <c r="AJ80" s="200">
        <v>0</v>
      </c>
      <c r="AK80" s="200">
        <v>0</v>
      </c>
      <c r="AL80" s="200">
        <v>0</v>
      </c>
      <c r="AM80" s="200">
        <v>0</v>
      </c>
      <c r="AN80" s="200">
        <v>0</v>
      </c>
      <c r="AO80" s="200">
        <v>21.66</v>
      </c>
      <c r="AP80" s="200">
        <v>0</v>
      </c>
      <c r="AQ80" s="200">
        <v>0</v>
      </c>
      <c r="AR80" s="200">
        <v>0</v>
      </c>
      <c r="AS80" s="200">
        <v>0</v>
      </c>
      <c r="AT80" s="200">
        <v>0</v>
      </c>
      <c r="AU80" s="200">
        <v>0</v>
      </c>
      <c r="AV80" s="200">
        <v>0</v>
      </c>
      <c r="AW80" s="200">
        <v>0</v>
      </c>
      <c r="AX80" s="200">
        <v>0</v>
      </c>
      <c r="AY80" s="200">
        <v>0</v>
      </c>
    </row>
    <row r="81" spans="1:51">
      <c r="A81" t="s">
        <v>123</v>
      </c>
      <c r="B81" s="200">
        <v>0</v>
      </c>
      <c r="C81" s="200">
        <v>0</v>
      </c>
      <c r="D81" s="200">
        <v>0</v>
      </c>
      <c r="E81" s="200">
        <v>0</v>
      </c>
      <c r="F81" s="200">
        <v>0</v>
      </c>
      <c r="G81" s="200">
        <v>0</v>
      </c>
      <c r="H81" s="200">
        <v>0</v>
      </c>
      <c r="I81" s="200">
        <v>0</v>
      </c>
      <c r="J81" s="200">
        <v>0</v>
      </c>
      <c r="K81" s="200">
        <v>0</v>
      </c>
      <c r="L81" s="200">
        <v>0</v>
      </c>
      <c r="M81" s="200">
        <v>0</v>
      </c>
      <c r="N81" s="200">
        <v>0</v>
      </c>
      <c r="O81" s="200">
        <v>0</v>
      </c>
      <c r="P81" s="200">
        <v>0</v>
      </c>
      <c r="Q81" s="200">
        <v>0</v>
      </c>
      <c r="R81" s="200">
        <v>0</v>
      </c>
      <c r="S81" s="200">
        <v>0</v>
      </c>
      <c r="T81" s="200">
        <v>0</v>
      </c>
      <c r="U81" s="200">
        <v>0</v>
      </c>
      <c r="V81" s="200">
        <v>0</v>
      </c>
      <c r="W81" s="200">
        <v>0</v>
      </c>
      <c r="X81" s="200">
        <v>0</v>
      </c>
      <c r="Y81" s="200">
        <v>0</v>
      </c>
      <c r="Z81" s="200">
        <v>0</v>
      </c>
      <c r="AA81" s="200">
        <v>0</v>
      </c>
      <c r="AB81" s="200">
        <v>0</v>
      </c>
      <c r="AC81" s="200">
        <v>0</v>
      </c>
      <c r="AD81" s="200">
        <v>0</v>
      </c>
      <c r="AE81" s="200">
        <v>0</v>
      </c>
      <c r="AF81" s="200">
        <v>0</v>
      </c>
      <c r="AG81" s="200">
        <v>16.36</v>
      </c>
      <c r="AH81" s="200">
        <v>0</v>
      </c>
      <c r="AI81" s="200">
        <v>3.94</v>
      </c>
      <c r="AJ81" s="200">
        <v>0</v>
      </c>
      <c r="AK81" s="200">
        <v>0</v>
      </c>
      <c r="AL81" s="200">
        <v>0</v>
      </c>
      <c r="AM81" s="200">
        <v>0</v>
      </c>
      <c r="AN81" s="200">
        <v>0</v>
      </c>
      <c r="AO81" s="200">
        <v>21.66</v>
      </c>
      <c r="AP81" s="200">
        <v>0</v>
      </c>
      <c r="AQ81" s="200">
        <v>0</v>
      </c>
      <c r="AR81" s="200">
        <v>0</v>
      </c>
      <c r="AS81" s="200">
        <v>0</v>
      </c>
      <c r="AT81" s="200">
        <v>0</v>
      </c>
      <c r="AU81" s="200">
        <v>0</v>
      </c>
      <c r="AV81" s="200">
        <v>0</v>
      </c>
      <c r="AW81" s="200">
        <v>0</v>
      </c>
      <c r="AX81" s="200">
        <v>0</v>
      </c>
      <c r="AY81" s="200">
        <v>0</v>
      </c>
    </row>
    <row r="82" spans="1:51">
      <c r="A82" t="s">
        <v>124</v>
      </c>
      <c r="B82" s="200">
        <v>0</v>
      </c>
      <c r="C82" s="200">
        <v>0</v>
      </c>
      <c r="D82" s="200">
        <v>0</v>
      </c>
      <c r="E82" s="200">
        <v>0</v>
      </c>
      <c r="F82" s="200">
        <v>0</v>
      </c>
      <c r="G82" s="200">
        <v>0</v>
      </c>
      <c r="H82" s="200">
        <v>0</v>
      </c>
      <c r="I82" s="200">
        <v>0</v>
      </c>
      <c r="J82" s="200">
        <v>0</v>
      </c>
      <c r="K82" s="200">
        <v>0</v>
      </c>
      <c r="L82" s="200">
        <v>0</v>
      </c>
      <c r="M82" s="200">
        <v>0</v>
      </c>
      <c r="N82" s="200">
        <v>0</v>
      </c>
      <c r="O82" s="200">
        <v>0</v>
      </c>
      <c r="P82" s="200">
        <v>0</v>
      </c>
      <c r="Q82" s="200">
        <v>0</v>
      </c>
      <c r="R82" s="200">
        <v>0</v>
      </c>
      <c r="S82" s="200">
        <v>0</v>
      </c>
      <c r="T82" s="200">
        <v>0</v>
      </c>
      <c r="U82" s="200">
        <v>0</v>
      </c>
      <c r="V82" s="200">
        <v>0</v>
      </c>
      <c r="W82" s="200">
        <v>0</v>
      </c>
      <c r="X82" s="200">
        <v>0</v>
      </c>
      <c r="Y82" s="200">
        <v>0</v>
      </c>
      <c r="Z82" s="200">
        <v>0</v>
      </c>
      <c r="AA82" s="200">
        <v>0</v>
      </c>
      <c r="AB82" s="200">
        <v>0</v>
      </c>
      <c r="AC82" s="200">
        <v>0</v>
      </c>
      <c r="AD82" s="200">
        <v>0</v>
      </c>
      <c r="AE82" s="200">
        <v>0</v>
      </c>
      <c r="AF82" s="200">
        <v>0</v>
      </c>
      <c r="AG82" s="200">
        <v>16.36</v>
      </c>
      <c r="AH82" s="200">
        <v>0</v>
      </c>
      <c r="AI82" s="200">
        <v>3.94</v>
      </c>
      <c r="AJ82" s="200">
        <v>0</v>
      </c>
      <c r="AK82" s="200">
        <v>0</v>
      </c>
      <c r="AL82" s="200">
        <v>0</v>
      </c>
      <c r="AM82" s="200">
        <v>0</v>
      </c>
      <c r="AN82" s="200">
        <v>0</v>
      </c>
      <c r="AO82" s="200">
        <v>21.66</v>
      </c>
      <c r="AP82" s="200">
        <v>0</v>
      </c>
      <c r="AQ82" s="200">
        <v>0</v>
      </c>
      <c r="AR82" s="200">
        <v>0</v>
      </c>
      <c r="AS82" s="200">
        <v>0</v>
      </c>
      <c r="AT82" s="200">
        <v>0</v>
      </c>
      <c r="AU82" s="200">
        <v>0</v>
      </c>
      <c r="AV82" s="200">
        <v>0</v>
      </c>
      <c r="AW82" s="200">
        <v>0</v>
      </c>
      <c r="AX82" s="200">
        <v>0</v>
      </c>
      <c r="AY82" s="200">
        <v>0</v>
      </c>
    </row>
    <row r="83" spans="1:51">
      <c r="A83" t="s">
        <v>125</v>
      </c>
      <c r="B83" s="200">
        <v>0</v>
      </c>
      <c r="C83" s="200">
        <v>0</v>
      </c>
      <c r="D83" s="200">
        <v>0</v>
      </c>
      <c r="E83" s="200">
        <v>0</v>
      </c>
      <c r="F83" s="200">
        <v>0</v>
      </c>
      <c r="G83" s="200">
        <v>0</v>
      </c>
      <c r="H83" s="200">
        <v>0</v>
      </c>
      <c r="I83" s="200">
        <v>0</v>
      </c>
      <c r="J83" s="200">
        <v>0</v>
      </c>
      <c r="K83" s="200">
        <v>0</v>
      </c>
      <c r="L83" s="200">
        <v>0</v>
      </c>
      <c r="M83" s="200">
        <v>0</v>
      </c>
      <c r="N83" s="200">
        <v>0</v>
      </c>
      <c r="O83" s="200">
        <v>0</v>
      </c>
      <c r="P83" s="200">
        <v>0</v>
      </c>
      <c r="Q83" s="200">
        <v>0</v>
      </c>
      <c r="R83" s="200">
        <v>0</v>
      </c>
      <c r="S83" s="200">
        <v>0</v>
      </c>
      <c r="T83" s="200">
        <v>0</v>
      </c>
      <c r="U83" s="200">
        <v>0</v>
      </c>
      <c r="V83" s="200">
        <v>0</v>
      </c>
      <c r="W83" s="200">
        <v>0</v>
      </c>
      <c r="X83" s="200">
        <v>0</v>
      </c>
      <c r="Y83" s="200">
        <v>0</v>
      </c>
      <c r="Z83" s="200">
        <v>0</v>
      </c>
      <c r="AA83" s="200">
        <v>0</v>
      </c>
      <c r="AB83" s="200">
        <v>0</v>
      </c>
      <c r="AC83" s="200">
        <v>0</v>
      </c>
      <c r="AD83" s="200">
        <v>0</v>
      </c>
      <c r="AE83" s="200">
        <v>0</v>
      </c>
      <c r="AF83" s="200">
        <v>0</v>
      </c>
      <c r="AG83" s="200">
        <v>16.36</v>
      </c>
      <c r="AH83" s="200">
        <v>0</v>
      </c>
      <c r="AI83" s="200">
        <v>3.94</v>
      </c>
      <c r="AJ83" s="200">
        <v>0</v>
      </c>
      <c r="AK83" s="200">
        <v>0</v>
      </c>
      <c r="AL83" s="200">
        <v>0</v>
      </c>
      <c r="AM83" s="200">
        <v>0</v>
      </c>
      <c r="AN83" s="200">
        <v>0</v>
      </c>
      <c r="AO83" s="200">
        <v>21.66</v>
      </c>
      <c r="AP83" s="200">
        <v>0</v>
      </c>
      <c r="AQ83" s="200">
        <v>0</v>
      </c>
      <c r="AR83" s="200">
        <v>0</v>
      </c>
      <c r="AS83" s="200">
        <v>0</v>
      </c>
      <c r="AT83" s="200">
        <v>0</v>
      </c>
      <c r="AU83" s="200">
        <v>0</v>
      </c>
      <c r="AV83" s="200">
        <v>0</v>
      </c>
      <c r="AW83" s="200">
        <v>0</v>
      </c>
      <c r="AX83" s="200">
        <v>0</v>
      </c>
      <c r="AY83" s="200">
        <v>0</v>
      </c>
    </row>
    <row r="84" spans="1:51">
      <c r="A84" t="s">
        <v>126</v>
      </c>
      <c r="B84" s="200">
        <v>0</v>
      </c>
      <c r="C84" s="200">
        <v>0</v>
      </c>
      <c r="D84" s="200">
        <v>0</v>
      </c>
      <c r="E84" s="200">
        <v>0</v>
      </c>
      <c r="F84" s="200">
        <v>0</v>
      </c>
      <c r="G84" s="200">
        <v>0</v>
      </c>
      <c r="H84" s="200">
        <v>0</v>
      </c>
      <c r="I84" s="200">
        <v>0</v>
      </c>
      <c r="J84" s="200">
        <v>0</v>
      </c>
      <c r="K84" s="200">
        <v>0</v>
      </c>
      <c r="L84" s="200">
        <v>0</v>
      </c>
      <c r="M84" s="200">
        <v>0</v>
      </c>
      <c r="N84" s="200">
        <v>0</v>
      </c>
      <c r="O84" s="200">
        <v>0</v>
      </c>
      <c r="P84" s="200">
        <v>0</v>
      </c>
      <c r="Q84" s="200">
        <v>0</v>
      </c>
      <c r="R84" s="200">
        <v>0</v>
      </c>
      <c r="S84" s="200">
        <v>0</v>
      </c>
      <c r="T84" s="200">
        <v>0</v>
      </c>
      <c r="U84" s="200">
        <v>0</v>
      </c>
      <c r="V84" s="200">
        <v>0</v>
      </c>
      <c r="W84" s="200">
        <v>0</v>
      </c>
      <c r="X84" s="200">
        <v>0</v>
      </c>
      <c r="Y84" s="200">
        <v>0</v>
      </c>
      <c r="Z84" s="200">
        <v>0</v>
      </c>
      <c r="AA84" s="200">
        <v>0</v>
      </c>
      <c r="AB84" s="200">
        <v>0</v>
      </c>
      <c r="AC84" s="200">
        <v>0</v>
      </c>
      <c r="AD84" s="200">
        <v>0</v>
      </c>
      <c r="AE84" s="200">
        <v>0</v>
      </c>
      <c r="AF84" s="200">
        <v>0</v>
      </c>
      <c r="AG84" s="200">
        <v>16.36</v>
      </c>
      <c r="AH84" s="200">
        <v>0</v>
      </c>
      <c r="AI84" s="200">
        <v>3.94</v>
      </c>
      <c r="AJ84" s="200">
        <v>0</v>
      </c>
      <c r="AK84" s="200">
        <v>0</v>
      </c>
      <c r="AL84" s="200">
        <v>0</v>
      </c>
      <c r="AM84" s="200">
        <v>0</v>
      </c>
      <c r="AN84" s="200">
        <v>0</v>
      </c>
      <c r="AO84" s="200">
        <v>21.66</v>
      </c>
      <c r="AP84" s="200">
        <v>0</v>
      </c>
      <c r="AQ84" s="200">
        <v>0</v>
      </c>
      <c r="AR84" s="200">
        <v>0</v>
      </c>
      <c r="AS84" s="200">
        <v>0</v>
      </c>
      <c r="AT84" s="200">
        <v>0</v>
      </c>
      <c r="AU84" s="200">
        <v>0</v>
      </c>
      <c r="AV84" s="200">
        <v>0</v>
      </c>
      <c r="AW84" s="200">
        <v>0</v>
      </c>
      <c r="AX84" s="200">
        <v>0</v>
      </c>
      <c r="AY84" s="200">
        <v>0</v>
      </c>
    </row>
    <row r="85" spans="1:51">
      <c r="A85" t="s">
        <v>127</v>
      </c>
      <c r="B85" s="200">
        <v>0</v>
      </c>
      <c r="C85" s="200">
        <v>0</v>
      </c>
      <c r="D85" s="200">
        <v>0</v>
      </c>
      <c r="E85" s="200">
        <v>0</v>
      </c>
      <c r="F85" s="200">
        <v>0</v>
      </c>
      <c r="G85" s="200">
        <v>0</v>
      </c>
      <c r="H85" s="200">
        <v>0</v>
      </c>
      <c r="I85" s="200">
        <v>0</v>
      </c>
      <c r="J85" s="200">
        <v>0</v>
      </c>
      <c r="K85" s="200">
        <v>0</v>
      </c>
      <c r="L85" s="200">
        <v>0</v>
      </c>
      <c r="M85" s="200">
        <v>0</v>
      </c>
      <c r="N85" s="200">
        <v>0</v>
      </c>
      <c r="O85" s="200">
        <v>0</v>
      </c>
      <c r="P85" s="200">
        <v>0</v>
      </c>
      <c r="Q85" s="200">
        <v>0</v>
      </c>
      <c r="R85" s="200">
        <v>0</v>
      </c>
      <c r="S85" s="200">
        <v>0</v>
      </c>
      <c r="T85" s="200">
        <v>0</v>
      </c>
      <c r="U85" s="200">
        <v>0</v>
      </c>
      <c r="V85" s="200">
        <v>0</v>
      </c>
      <c r="W85" s="200">
        <v>0</v>
      </c>
      <c r="X85" s="200">
        <v>0</v>
      </c>
      <c r="Y85" s="200">
        <v>0</v>
      </c>
      <c r="Z85" s="200">
        <v>0</v>
      </c>
      <c r="AA85" s="200">
        <v>0</v>
      </c>
      <c r="AB85" s="200">
        <v>0</v>
      </c>
      <c r="AC85" s="200">
        <v>0</v>
      </c>
      <c r="AD85" s="200">
        <v>0</v>
      </c>
      <c r="AE85" s="200">
        <v>0</v>
      </c>
      <c r="AF85" s="200">
        <v>0</v>
      </c>
      <c r="AG85" s="200">
        <v>16.36</v>
      </c>
      <c r="AH85" s="200">
        <v>0</v>
      </c>
      <c r="AI85" s="200">
        <v>3.94</v>
      </c>
      <c r="AJ85" s="200">
        <v>0</v>
      </c>
      <c r="AK85" s="200">
        <v>1.64</v>
      </c>
      <c r="AL85" s="200">
        <v>0</v>
      </c>
      <c r="AM85" s="200">
        <v>0</v>
      </c>
      <c r="AN85" s="200">
        <v>0</v>
      </c>
      <c r="AO85" s="200">
        <v>18.239999999999998</v>
      </c>
      <c r="AP85" s="200">
        <v>3.42</v>
      </c>
      <c r="AQ85" s="200">
        <v>0</v>
      </c>
      <c r="AR85" s="200">
        <v>0</v>
      </c>
      <c r="AS85" s="200">
        <v>0</v>
      </c>
      <c r="AT85" s="200">
        <v>0</v>
      </c>
      <c r="AU85" s="200">
        <v>0</v>
      </c>
      <c r="AV85" s="200">
        <v>0</v>
      </c>
      <c r="AW85" s="200">
        <v>0</v>
      </c>
      <c r="AX85" s="200">
        <v>0</v>
      </c>
      <c r="AY85" s="200">
        <v>0</v>
      </c>
    </row>
    <row r="86" spans="1:51">
      <c r="A86" t="s">
        <v>128</v>
      </c>
      <c r="B86" s="200">
        <v>0</v>
      </c>
      <c r="C86" s="200">
        <v>0</v>
      </c>
      <c r="D86" s="200">
        <v>0</v>
      </c>
      <c r="E86" s="200">
        <v>0</v>
      </c>
      <c r="F86" s="200">
        <v>0</v>
      </c>
      <c r="G86" s="200">
        <v>0</v>
      </c>
      <c r="H86" s="200">
        <v>0</v>
      </c>
      <c r="I86" s="200">
        <v>0</v>
      </c>
      <c r="J86" s="200">
        <v>0</v>
      </c>
      <c r="K86" s="200">
        <v>0</v>
      </c>
      <c r="L86" s="200">
        <v>0</v>
      </c>
      <c r="M86" s="200">
        <v>0</v>
      </c>
      <c r="N86" s="200">
        <v>0</v>
      </c>
      <c r="O86" s="200">
        <v>0</v>
      </c>
      <c r="P86" s="200">
        <v>0</v>
      </c>
      <c r="Q86" s="200">
        <v>0</v>
      </c>
      <c r="R86" s="200">
        <v>0</v>
      </c>
      <c r="S86" s="200">
        <v>0</v>
      </c>
      <c r="T86" s="200">
        <v>0</v>
      </c>
      <c r="U86" s="200">
        <v>0</v>
      </c>
      <c r="V86" s="200">
        <v>0</v>
      </c>
      <c r="W86" s="200">
        <v>0</v>
      </c>
      <c r="X86" s="200">
        <v>0</v>
      </c>
      <c r="Y86" s="200">
        <v>0</v>
      </c>
      <c r="Z86" s="200">
        <v>0</v>
      </c>
      <c r="AA86" s="200">
        <v>0</v>
      </c>
      <c r="AB86" s="200">
        <v>0</v>
      </c>
      <c r="AC86" s="200">
        <v>0</v>
      </c>
      <c r="AD86" s="200">
        <v>0</v>
      </c>
      <c r="AE86" s="200">
        <v>0</v>
      </c>
      <c r="AF86" s="200">
        <v>0</v>
      </c>
      <c r="AG86" s="200">
        <v>16.36</v>
      </c>
      <c r="AH86" s="200">
        <v>0</v>
      </c>
      <c r="AI86" s="200">
        <v>3.94</v>
      </c>
      <c r="AJ86" s="200">
        <v>0</v>
      </c>
      <c r="AK86" s="200">
        <v>1.64</v>
      </c>
      <c r="AL86" s="200">
        <v>0</v>
      </c>
      <c r="AM86" s="200">
        <v>0</v>
      </c>
      <c r="AN86" s="200">
        <v>0</v>
      </c>
      <c r="AO86" s="200">
        <v>18.239999999999998</v>
      </c>
      <c r="AP86" s="200">
        <v>3.42</v>
      </c>
      <c r="AQ86" s="200">
        <v>0</v>
      </c>
      <c r="AR86" s="200">
        <v>0</v>
      </c>
      <c r="AS86" s="200">
        <v>0</v>
      </c>
      <c r="AT86" s="200">
        <v>0</v>
      </c>
      <c r="AU86" s="200">
        <v>0</v>
      </c>
      <c r="AV86" s="200">
        <v>0</v>
      </c>
      <c r="AW86" s="200">
        <v>0</v>
      </c>
      <c r="AX86" s="200">
        <v>0</v>
      </c>
      <c r="AY86" s="200">
        <v>0</v>
      </c>
    </row>
    <row r="87" spans="1:51">
      <c r="A87" t="s">
        <v>129</v>
      </c>
      <c r="B87" s="200">
        <v>0</v>
      </c>
      <c r="C87" s="200">
        <v>0</v>
      </c>
      <c r="D87" s="200">
        <v>0</v>
      </c>
      <c r="E87" s="200">
        <v>0</v>
      </c>
      <c r="F87" s="200">
        <v>0</v>
      </c>
      <c r="G87" s="200">
        <v>0</v>
      </c>
      <c r="H87" s="200">
        <v>0</v>
      </c>
      <c r="I87" s="200">
        <v>0</v>
      </c>
      <c r="J87" s="200">
        <v>0</v>
      </c>
      <c r="K87" s="200">
        <v>0</v>
      </c>
      <c r="L87" s="200">
        <v>0</v>
      </c>
      <c r="M87" s="200">
        <v>0</v>
      </c>
      <c r="N87" s="200">
        <v>0</v>
      </c>
      <c r="O87" s="200">
        <v>0</v>
      </c>
      <c r="P87" s="200">
        <v>0</v>
      </c>
      <c r="Q87" s="200">
        <v>0</v>
      </c>
      <c r="R87" s="200">
        <v>0</v>
      </c>
      <c r="S87" s="200">
        <v>0</v>
      </c>
      <c r="T87" s="200">
        <v>0</v>
      </c>
      <c r="U87" s="200">
        <v>0</v>
      </c>
      <c r="V87" s="200">
        <v>0</v>
      </c>
      <c r="W87" s="200">
        <v>0</v>
      </c>
      <c r="X87" s="200">
        <v>0</v>
      </c>
      <c r="Y87" s="200">
        <v>0</v>
      </c>
      <c r="Z87" s="200">
        <v>0</v>
      </c>
      <c r="AA87" s="200">
        <v>0</v>
      </c>
      <c r="AB87" s="200">
        <v>0</v>
      </c>
      <c r="AC87" s="200">
        <v>0</v>
      </c>
      <c r="AD87" s="200">
        <v>0</v>
      </c>
      <c r="AE87" s="200">
        <v>0</v>
      </c>
      <c r="AF87" s="200">
        <v>0</v>
      </c>
      <c r="AG87" s="200">
        <v>16.36</v>
      </c>
      <c r="AH87" s="200">
        <v>0</v>
      </c>
      <c r="AI87" s="200">
        <v>3.94</v>
      </c>
      <c r="AJ87" s="200">
        <v>0</v>
      </c>
      <c r="AK87" s="200">
        <v>1.64</v>
      </c>
      <c r="AL87" s="200">
        <v>0</v>
      </c>
      <c r="AM87" s="200">
        <v>0</v>
      </c>
      <c r="AN87" s="200">
        <v>0</v>
      </c>
      <c r="AO87" s="200">
        <v>18.239999999999998</v>
      </c>
      <c r="AP87" s="200">
        <v>3.42</v>
      </c>
      <c r="AQ87" s="200">
        <v>0</v>
      </c>
      <c r="AR87" s="200">
        <v>0</v>
      </c>
      <c r="AS87" s="200">
        <v>0</v>
      </c>
      <c r="AT87" s="200">
        <v>0</v>
      </c>
      <c r="AU87" s="200">
        <v>0</v>
      </c>
      <c r="AV87" s="200">
        <v>0</v>
      </c>
      <c r="AW87" s="200">
        <v>0</v>
      </c>
      <c r="AX87" s="200">
        <v>0</v>
      </c>
      <c r="AY87" s="200">
        <v>0</v>
      </c>
    </row>
    <row r="88" spans="1:51">
      <c r="A88" t="s">
        <v>130</v>
      </c>
      <c r="B88" s="200">
        <v>0</v>
      </c>
      <c r="C88" s="200">
        <v>0</v>
      </c>
      <c r="D88" s="200">
        <v>0</v>
      </c>
      <c r="E88" s="200">
        <v>0</v>
      </c>
      <c r="F88" s="200">
        <v>0</v>
      </c>
      <c r="G88" s="200">
        <v>0</v>
      </c>
      <c r="H88" s="200">
        <v>0</v>
      </c>
      <c r="I88" s="200">
        <v>0</v>
      </c>
      <c r="J88" s="200">
        <v>0</v>
      </c>
      <c r="K88" s="200">
        <v>0</v>
      </c>
      <c r="L88" s="200">
        <v>0</v>
      </c>
      <c r="M88" s="200">
        <v>0</v>
      </c>
      <c r="N88" s="200">
        <v>0</v>
      </c>
      <c r="O88" s="200">
        <v>0</v>
      </c>
      <c r="P88" s="200">
        <v>0</v>
      </c>
      <c r="Q88" s="200">
        <v>0</v>
      </c>
      <c r="R88" s="200">
        <v>0</v>
      </c>
      <c r="S88" s="200">
        <v>0</v>
      </c>
      <c r="T88" s="200">
        <v>0</v>
      </c>
      <c r="U88" s="200">
        <v>0</v>
      </c>
      <c r="V88" s="200">
        <v>0</v>
      </c>
      <c r="W88" s="200">
        <v>0</v>
      </c>
      <c r="X88" s="200">
        <v>0</v>
      </c>
      <c r="Y88" s="200">
        <v>0</v>
      </c>
      <c r="Z88" s="200">
        <v>0</v>
      </c>
      <c r="AA88" s="200">
        <v>0</v>
      </c>
      <c r="AB88" s="200">
        <v>0</v>
      </c>
      <c r="AC88" s="200">
        <v>0</v>
      </c>
      <c r="AD88" s="200">
        <v>0</v>
      </c>
      <c r="AE88" s="200">
        <v>0</v>
      </c>
      <c r="AF88" s="200">
        <v>0</v>
      </c>
      <c r="AG88" s="200">
        <v>16.36</v>
      </c>
      <c r="AH88" s="200">
        <v>0</v>
      </c>
      <c r="AI88" s="200">
        <v>3.94</v>
      </c>
      <c r="AJ88" s="200">
        <v>0</v>
      </c>
      <c r="AK88" s="200">
        <v>1.64</v>
      </c>
      <c r="AL88" s="200">
        <v>0</v>
      </c>
      <c r="AM88" s="200">
        <v>0</v>
      </c>
      <c r="AN88" s="200">
        <v>0</v>
      </c>
      <c r="AO88" s="200">
        <v>18.239999999999998</v>
      </c>
      <c r="AP88" s="200">
        <v>3.42</v>
      </c>
      <c r="AQ88" s="200">
        <v>0</v>
      </c>
      <c r="AR88" s="200">
        <v>0</v>
      </c>
      <c r="AS88" s="200">
        <v>0</v>
      </c>
      <c r="AT88" s="200">
        <v>0</v>
      </c>
      <c r="AU88" s="200">
        <v>0</v>
      </c>
      <c r="AV88" s="200">
        <v>0</v>
      </c>
      <c r="AW88" s="200">
        <v>0</v>
      </c>
      <c r="AX88" s="200">
        <v>0</v>
      </c>
      <c r="AY88" s="200">
        <v>0</v>
      </c>
    </row>
    <row r="89" spans="1:51">
      <c r="A89" t="s">
        <v>131</v>
      </c>
      <c r="B89" s="200">
        <v>0</v>
      </c>
      <c r="C89" s="200">
        <v>0</v>
      </c>
      <c r="D89" s="200">
        <v>0</v>
      </c>
      <c r="E89" s="200">
        <v>0</v>
      </c>
      <c r="F89" s="200">
        <v>0</v>
      </c>
      <c r="G89" s="200">
        <v>0</v>
      </c>
      <c r="H89" s="200">
        <v>0</v>
      </c>
      <c r="I89" s="200">
        <v>0</v>
      </c>
      <c r="J89" s="200">
        <v>0</v>
      </c>
      <c r="K89" s="200">
        <v>0</v>
      </c>
      <c r="L89" s="200">
        <v>0</v>
      </c>
      <c r="M89" s="200">
        <v>0</v>
      </c>
      <c r="N89" s="200">
        <v>0</v>
      </c>
      <c r="O89" s="200">
        <v>0</v>
      </c>
      <c r="P89" s="200">
        <v>0</v>
      </c>
      <c r="Q89" s="200">
        <v>0</v>
      </c>
      <c r="R89" s="200">
        <v>0</v>
      </c>
      <c r="S89" s="200">
        <v>0</v>
      </c>
      <c r="T89" s="200">
        <v>0</v>
      </c>
      <c r="U89" s="200">
        <v>0</v>
      </c>
      <c r="V89" s="200">
        <v>0</v>
      </c>
      <c r="W89" s="200">
        <v>0</v>
      </c>
      <c r="X89" s="200">
        <v>0</v>
      </c>
      <c r="Y89" s="200">
        <v>0</v>
      </c>
      <c r="Z89" s="200">
        <v>0</v>
      </c>
      <c r="AA89" s="200">
        <v>0</v>
      </c>
      <c r="AB89" s="200">
        <v>0</v>
      </c>
      <c r="AC89" s="200">
        <v>0</v>
      </c>
      <c r="AD89" s="200">
        <v>0</v>
      </c>
      <c r="AE89" s="200">
        <v>0</v>
      </c>
      <c r="AF89" s="200">
        <v>0</v>
      </c>
      <c r="AG89" s="200">
        <v>16.36</v>
      </c>
      <c r="AH89" s="200">
        <v>0</v>
      </c>
      <c r="AI89" s="200">
        <v>3.94</v>
      </c>
      <c r="AJ89" s="200">
        <v>0</v>
      </c>
      <c r="AK89" s="200">
        <v>1.64</v>
      </c>
      <c r="AL89" s="200">
        <v>0</v>
      </c>
      <c r="AM89" s="200">
        <v>0</v>
      </c>
      <c r="AN89" s="200">
        <v>0</v>
      </c>
      <c r="AO89" s="200">
        <v>18.239999999999998</v>
      </c>
      <c r="AP89" s="200">
        <v>3.42</v>
      </c>
      <c r="AQ89" s="200">
        <v>0</v>
      </c>
      <c r="AR89" s="200">
        <v>0</v>
      </c>
      <c r="AS89" s="200">
        <v>0</v>
      </c>
      <c r="AT89" s="200">
        <v>0</v>
      </c>
      <c r="AU89" s="200">
        <v>0</v>
      </c>
      <c r="AV89" s="200">
        <v>0</v>
      </c>
      <c r="AW89" s="200">
        <v>0</v>
      </c>
      <c r="AX89" s="200">
        <v>0</v>
      </c>
      <c r="AY89" s="200">
        <v>0</v>
      </c>
    </row>
    <row r="90" spans="1:51">
      <c r="A90" t="s">
        <v>132</v>
      </c>
      <c r="B90" s="200">
        <v>0</v>
      </c>
      <c r="C90" s="200">
        <v>0</v>
      </c>
      <c r="D90" s="200">
        <v>0</v>
      </c>
      <c r="E90" s="200">
        <v>0</v>
      </c>
      <c r="F90" s="200">
        <v>0</v>
      </c>
      <c r="G90" s="200">
        <v>0</v>
      </c>
      <c r="H90" s="200">
        <v>0</v>
      </c>
      <c r="I90" s="200">
        <v>0</v>
      </c>
      <c r="J90" s="200">
        <v>0</v>
      </c>
      <c r="K90" s="200">
        <v>0</v>
      </c>
      <c r="L90" s="200">
        <v>0</v>
      </c>
      <c r="M90" s="200">
        <v>0</v>
      </c>
      <c r="N90" s="200">
        <v>0</v>
      </c>
      <c r="O90" s="200">
        <v>0</v>
      </c>
      <c r="P90" s="200">
        <v>0</v>
      </c>
      <c r="Q90" s="200">
        <v>0</v>
      </c>
      <c r="R90" s="200">
        <v>0</v>
      </c>
      <c r="S90" s="200">
        <v>0</v>
      </c>
      <c r="T90" s="200">
        <v>0</v>
      </c>
      <c r="U90" s="200">
        <v>0</v>
      </c>
      <c r="V90" s="200">
        <v>0</v>
      </c>
      <c r="W90" s="200">
        <v>0</v>
      </c>
      <c r="X90" s="200">
        <v>0</v>
      </c>
      <c r="Y90" s="200">
        <v>0</v>
      </c>
      <c r="Z90" s="200">
        <v>0</v>
      </c>
      <c r="AA90" s="200">
        <v>0</v>
      </c>
      <c r="AB90" s="200">
        <v>0</v>
      </c>
      <c r="AC90" s="200">
        <v>0</v>
      </c>
      <c r="AD90" s="200">
        <v>0</v>
      </c>
      <c r="AE90" s="200">
        <v>0</v>
      </c>
      <c r="AF90" s="200">
        <v>0</v>
      </c>
      <c r="AG90" s="200">
        <v>16.36</v>
      </c>
      <c r="AH90" s="200">
        <v>0</v>
      </c>
      <c r="AI90" s="200">
        <v>3.94</v>
      </c>
      <c r="AJ90" s="200">
        <v>0</v>
      </c>
      <c r="AK90" s="200">
        <v>1.64</v>
      </c>
      <c r="AL90" s="200">
        <v>0</v>
      </c>
      <c r="AM90" s="200">
        <v>0</v>
      </c>
      <c r="AN90" s="200">
        <v>0</v>
      </c>
      <c r="AO90" s="200">
        <v>18.239999999999998</v>
      </c>
      <c r="AP90" s="200">
        <v>3.42</v>
      </c>
      <c r="AQ90" s="200">
        <v>0</v>
      </c>
      <c r="AR90" s="200">
        <v>0</v>
      </c>
      <c r="AS90" s="200">
        <v>0</v>
      </c>
      <c r="AT90" s="200">
        <v>0</v>
      </c>
      <c r="AU90" s="200">
        <v>0</v>
      </c>
      <c r="AV90" s="200">
        <v>0</v>
      </c>
      <c r="AW90" s="200">
        <v>0</v>
      </c>
      <c r="AX90" s="200">
        <v>0</v>
      </c>
      <c r="AY90" s="200">
        <v>0</v>
      </c>
    </row>
    <row r="91" spans="1:51">
      <c r="A91" t="s">
        <v>133</v>
      </c>
      <c r="B91" s="200">
        <v>0</v>
      </c>
      <c r="C91" s="200">
        <v>0</v>
      </c>
      <c r="D91" s="200">
        <v>0</v>
      </c>
      <c r="E91" s="200">
        <v>0</v>
      </c>
      <c r="F91" s="200">
        <v>0</v>
      </c>
      <c r="G91" s="200">
        <v>0</v>
      </c>
      <c r="H91" s="200">
        <v>0</v>
      </c>
      <c r="I91" s="200">
        <v>0</v>
      </c>
      <c r="J91" s="200">
        <v>0</v>
      </c>
      <c r="K91" s="200">
        <v>0</v>
      </c>
      <c r="L91" s="200">
        <v>0</v>
      </c>
      <c r="M91" s="200">
        <v>0</v>
      </c>
      <c r="N91" s="200">
        <v>0</v>
      </c>
      <c r="O91" s="200">
        <v>0</v>
      </c>
      <c r="P91" s="200">
        <v>0</v>
      </c>
      <c r="Q91" s="200">
        <v>0</v>
      </c>
      <c r="R91" s="200">
        <v>0</v>
      </c>
      <c r="S91" s="200">
        <v>0</v>
      </c>
      <c r="T91" s="200">
        <v>0</v>
      </c>
      <c r="U91" s="200">
        <v>0</v>
      </c>
      <c r="V91" s="200">
        <v>0</v>
      </c>
      <c r="W91" s="200">
        <v>0</v>
      </c>
      <c r="X91" s="200">
        <v>0</v>
      </c>
      <c r="Y91" s="200">
        <v>0</v>
      </c>
      <c r="Z91" s="200">
        <v>0</v>
      </c>
      <c r="AA91" s="200">
        <v>0</v>
      </c>
      <c r="AB91" s="200">
        <v>0</v>
      </c>
      <c r="AC91" s="200">
        <v>0</v>
      </c>
      <c r="AD91" s="200">
        <v>0</v>
      </c>
      <c r="AE91" s="200">
        <v>0</v>
      </c>
      <c r="AF91" s="200">
        <v>0</v>
      </c>
      <c r="AG91" s="200">
        <v>16.36</v>
      </c>
      <c r="AH91" s="200">
        <v>0</v>
      </c>
      <c r="AI91" s="200">
        <v>3.94</v>
      </c>
      <c r="AJ91" s="200">
        <v>0</v>
      </c>
      <c r="AK91" s="200">
        <v>1.64</v>
      </c>
      <c r="AL91" s="200">
        <v>0</v>
      </c>
      <c r="AM91" s="200">
        <v>0</v>
      </c>
      <c r="AN91" s="200">
        <v>0</v>
      </c>
      <c r="AO91" s="200">
        <v>18.239999999999998</v>
      </c>
      <c r="AP91" s="200">
        <v>3.42</v>
      </c>
      <c r="AQ91" s="200">
        <v>0</v>
      </c>
      <c r="AR91" s="200">
        <v>0</v>
      </c>
      <c r="AS91" s="200">
        <v>0</v>
      </c>
      <c r="AT91" s="200">
        <v>0</v>
      </c>
      <c r="AU91" s="200">
        <v>0</v>
      </c>
      <c r="AV91" s="200">
        <v>0</v>
      </c>
      <c r="AW91" s="200">
        <v>0</v>
      </c>
      <c r="AX91" s="200">
        <v>0</v>
      </c>
      <c r="AY91" s="200">
        <v>0</v>
      </c>
    </row>
    <row r="92" spans="1:51">
      <c r="A92" t="s">
        <v>134</v>
      </c>
      <c r="B92" s="200">
        <v>0</v>
      </c>
      <c r="C92" s="200">
        <v>0</v>
      </c>
      <c r="D92" s="200">
        <v>0</v>
      </c>
      <c r="E92" s="200">
        <v>0</v>
      </c>
      <c r="F92" s="200">
        <v>0</v>
      </c>
      <c r="G92" s="200">
        <v>0</v>
      </c>
      <c r="H92" s="200">
        <v>0</v>
      </c>
      <c r="I92" s="200">
        <v>0</v>
      </c>
      <c r="J92" s="200">
        <v>0</v>
      </c>
      <c r="K92" s="200">
        <v>0</v>
      </c>
      <c r="L92" s="200">
        <v>0</v>
      </c>
      <c r="M92" s="200">
        <v>0</v>
      </c>
      <c r="N92" s="200">
        <v>0</v>
      </c>
      <c r="O92" s="200">
        <v>0</v>
      </c>
      <c r="P92" s="200">
        <v>0</v>
      </c>
      <c r="Q92" s="200">
        <v>0</v>
      </c>
      <c r="R92" s="200">
        <v>0</v>
      </c>
      <c r="S92" s="200">
        <v>0</v>
      </c>
      <c r="T92" s="200">
        <v>0</v>
      </c>
      <c r="U92" s="200">
        <v>0</v>
      </c>
      <c r="V92" s="200">
        <v>0</v>
      </c>
      <c r="W92" s="200">
        <v>0</v>
      </c>
      <c r="X92" s="200">
        <v>0</v>
      </c>
      <c r="Y92" s="200">
        <v>0</v>
      </c>
      <c r="Z92" s="200">
        <v>0</v>
      </c>
      <c r="AA92" s="200">
        <v>0</v>
      </c>
      <c r="AB92" s="200">
        <v>0</v>
      </c>
      <c r="AC92" s="200">
        <v>0</v>
      </c>
      <c r="AD92" s="200">
        <v>0</v>
      </c>
      <c r="AE92" s="200">
        <v>0</v>
      </c>
      <c r="AF92" s="200">
        <v>0</v>
      </c>
      <c r="AG92" s="200">
        <v>16.36</v>
      </c>
      <c r="AH92" s="200">
        <v>0</v>
      </c>
      <c r="AI92" s="200">
        <v>3.94</v>
      </c>
      <c r="AJ92" s="200">
        <v>0</v>
      </c>
      <c r="AK92" s="200">
        <v>1.64</v>
      </c>
      <c r="AL92" s="200">
        <v>0</v>
      </c>
      <c r="AM92" s="200">
        <v>0</v>
      </c>
      <c r="AN92" s="200">
        <v>0</v>
      </c>
      <c r="AO92" s="200">
        <v>18.239999999999998</v>
      </c>
      <c r="AP92" s="200">
        <v>3.42</v>
      </c>
      <c r="AQ92" s="200">
        <v>0</v>
      </c>
      <c r="AR92" s="200">
        <v>0</v>
      </c>
      <c r="AS92" s="200">
        <v>0</v>
      </c>
      <c r="AT92" s="200">
        <v>0</v>
      </c>
      <c r="AU92" s="200">
        <v>0</v>
      </c>
      <c r="AV92" s="200">
        <v>0</v>
      </c>
      <c r="AW92" s="200">
        <v>0</v>
      </c>
      <c r="AX92" s="200">
        <v>0</v>
      </c>
      <c r="AY92" s="200">
        <v>0</v>
      </c>
    </row>
    <row r="93" spans="1:51">
      <c r="A93" t="s">
        <v>135</v>
      </c>
      <c r="B93" s="200">
        <v>0</v>
      </c>
      <c r="C93" s="200">
        <v>0</v>
      </c>
      <c r="D93" s="200">
        <v>0</v>
      </c>
      <c r="E93" s="200">
        <v>0</v>
      </c>
      <c r="F93" s="200">
        <v>0</v>
      </c>
      <c r="G93" s="200">
        <v>0</v>
      </c>
      <c r="H93" s="200">
        <v>0</v>
      </c>
      <c r="I93" s="200">
        <v>0</v>
      </c>
      <c r="J93" s="200">
        <v>0</v>
      </c>
      <c r="K93" s="200">
        <v>0</v>
      </c>
      <c r="L93" s="200">
        <v>0</v>
      </c>
      <c r="M93" s="200">
        <v>0</v>
      </c>
      <c r="N93" s="200">
        <v>0</v>
      </c>
      <c r="O93" s="200">
        <v>0</v>
      </c>
      <c r="P93" s="200">
        <v>0</v>
      </c>
      <c r="Q93" s="200">
        <v>0</v>
      </c>
      <c r="R93" s="200">
        <v>0</v>
      </c>
      <c r="S93" s="200">
        <v>0</v>
      </c>
      <c r="T93" s="200">
        <v>0</v>
      </c>
      <c r="U93" s="200">
        <v>0</v>
      </c>
      <c r="V93" s="200">
        <v>0</v>
      </c>
      <c r="W93" s="200">
        <v>0</v>
      </c>
      <c r="X93" s="200">
        <v>0</v>
      </c>
      <c r="Y93" s="200">
        <v>0</v>
      </c>
      <c r="Z93" s="200">
        <v>0</v>
      </c>
      <c r="AA93" s="200">
        <v>0</v>
      </c>
      <c r="AB93" s="200">
        <v>0</v>
      </c>
      <c r="AC93" s="200">
        <v>0</v>
      </c>
      <c r="AD93" s="200">
        <v>0</v>
      </c>
      <c r="AE93" s="200">
        <v>0</v>
      </c>
      <c r="AF93" s="200">
        <v>0</v>
      </c>
      <c r="AG93" s="200">
        <v>16.36</v>
      </c>
      <c r="AH93" s="200">
        <v>0</v>
      </c>
      <c r="AI93" s="200">
        <v>3.94</v>
      </c>
      <c r="AJ93" s="200">
        <v>0</v>
      </c>
      <c r="AK93" s="200">
        <v>0</v>
      </c>
      <c r="AL93" s="200">
        <v>0</v>
      </c>
      <c r="AM93" s="200">
        <v>0</v>
      </c>
      <c r="AN93" s="200">
        <v>0</v>
      </c>
      <c r="AO93" s="200">
        <v>21.66</v>
      </c>
      <c r="AP93" s="200">
        <v>0</v>
      </c>
      <c r="AQ93" s="200">
        <v>0</v>
      </c>
      <c r="AR93" s="200">
        <v>0</v>
      </c>
      <c r="AS93" s="200">
        <v>0</v>
      </c>
      <c r="AT93" s="200">
        <v>0</v>
      </c>
      <c r="AU93" s="200">
        <v>0</v>
      </c>
      <c r="AV93" s="200">
        <v>0</v>
      </c>
      <c r="AW93" s="200">
        <v>0</v>
      </c>
      <c r="AX93" s="200">
        <v>0</v>
      </c>
      <c r="AY93" s="200">
        <v>0</v>
      </c>
    </row>
    <row r="94" spans="1:51">
      <c r="A94" t="s">
        <v>136</v>
      </c>
      <c r="B94" s="200">
        <v>0</v>
      </c>
      <c r="C94" s="200">
        <v>0</v>
      </c>
      <c r="D94" s="200">
        <v>0</v>
      </c>
      <c r="E94" s="200">
        <v>0</v>
      </c>
      <c r="F94" s="200">
        <v>0</v>
      </c>
      <c r="G94" s="200">
        <v>0</v>
      </c>
      <c r="H94" s="200">
        <v>0</v>
      </c>
      <c r="I94" s="200">
        <v>0</v>
      </c>
      <c r="J94" s="200">
        <v>0</v>
      </c>
      <c r="K94" s="200">
        <v>0</v>
      </c>
      <c r="L94" s="200">
        <v>0</v>
      </c>
      <c r="M94" s="200">
        <v>0</v>
      </c>
      <c r="N94" s="200">
        <v>0</v>
      </c>
      <c r="O94" s="200">
        <v>0</v>
      </c>
      <c r="P94" s="200">
        <v>0</v>
      </c>
      <c r="Q94" s="200">
        <v>0</v>
      </c>
      <c r="R94" s="200">
        <v>0</v>
      </c>
      <c r="S94" s="200">
        <v>0</v>
      </c>
      <c r="T94" s="200">
        <v>0</v>
      </c>
      <c r="U94" s="200">
        <v>0</v>
      </c>
      <c r="V94" s="200">
        <v>0</v>
      </c>
      <c r="W94" s="200">
        <v>0</v>
      </c>
      <c r="X94" s="200">
        <v>0</v>
      </c>
      <c r="Y94" s="200">
        <v>0</v>
      </c>
      <c r="Z94" s="200">
        <v>0</v>
      </c>
      <c r="AA94" s="200">
        <v>0</v>
      </c>
      <c r="AB94" s="200">
        <v>0</v>
      </c>
      <c r="AC94" s="200">
        <v>0</v>
      </c>
      <c r="AD94" s="200">
        <v>0</v>
      </c>
      <c r="AE94" s="200">
        <v>0</v>
      </c>
      <c r="AF94" s="200">
        <v>0</v>
      </c>
      <c r="AG94" s="200">
        <v>16.36</v>
      </c>
      <c r="AH94" s="200">
        <v>0</v>
      </c>
      <c r="AI94" s="200">
        <v>3.94</v>
      </c>
      <c r="AJ94" s="200">
        <v>0</v>
      </c>
      <c r="AK94" s="200">
        <v>0</v>
      </c>
      <c r="AL94" s="200">
        <v>0</v>
      </c>
      <c r="AM94" s="200">
        <v>0</v>
      </c>
      <c r="AN94" s="200">
        <v>0</v>
      </c>
      <c r="AO94" s="200">
        <v>21.66</v>
      </c>
      <c r="AP94" s="200">
        <v>0</v>
      </c>
      <c r="AQ94" s="200">
        <v>0</v>
      </c>
      <c r="AR94" s="200">
        <v>0</v>
      </c>
      <c r="AS94" s="200">
        <v>0</v>
      </c>
      <c r="AT94" s="200">
        <v>0</v>
      </c>
      <c r="AU94" s="200">
        <v>0</v>
      </c>
      <c r="AV94" s="200">
        <v>0</v>
      </c>
      <c r="AW94" s="200">
        <v>0</v>
      </c>
      <c r="AX94" s="200">
        <v>0</v>
      </c>
      <c r="AY94" s="200">
        <v>0</v>
      </c>
    </row>
    <row r="95" spans="1:51">
      <c r="A95" t="s">
        <v>137</v>
      </c>
      <c r="B95" s="200">
        <v>0</v>
      </c>
      <c r="C95" s="200">
        <v>0</v>
      </c>
      <c r="D95" s="200">
        <v>0</v>
      </c>
      <c r="E95" s="200">
        <v>0</v>
      </c>
      <c r="F95" s="200">
        <v>0</v>
      </c>
      <c r="G95" s="200">
        <v>0</v>
      </c>
      <c r="H95" s="200">
        <v>0</v>
      </c>
      <c r="I95" s="200">
        <v>0</v>
      </c>
      <c r="J95" s="200">
        <v>0</v>
      </c>
      <c r="K95" s="200">
        <v>0</v>
      </c>
      <c r="L95" s="200">
        <v>0</v>
      </c>
      <c r="M95" s="200">
        <v>0</v>
      </c>
      <c r="N95" s="200">
        <v>0</v>
      </c>
      <c r="O95" s="200">
        <v>0</v>
      </c>
      <c r="P95" s="200">
        <v>0</v>
      </c>
      <c r="Q95" s="200">
        <v>0</v>
      </c>
      <c r="R95" s="200">
        <v>0</v>
      </c>
      <c r="S95" s="200">
        <v>0</v>
      </c>
      <c r="T95" s="200">
        <v>0</v>
      </c>
      <c r="U95" s="200">
        <v>0</v>
      </c>
      <c r="V95" s="200">
        <v>0</v>
      </c>
      <c r="W95" s="200">
        <v>0</v>
      </c>
      <c r="X95" s="200">
        <v>0</v>
      </c>
      <c r="Y95" s="200">
        <v>0</v>
      </c>
      <c r="Z95" s="200">
        <v>0</v>
      </c>
      <c r="AA95" s="200">
        <v>0</v>
      </c>
      <c r="AB95" s="200">
        <v>0</v>
      </c>
      <c r="AC95" s="200">
        <v>0</v>
      </c>
      <c r="AD95" s="200">
        <v>0</v>
      </c>
      <c r="AE95" s="200">
        <v>0</v>
      </c>
      <c r="AF95" s="200">
        <v>0</v>
      </c>
      <c r="AG95" s="200">
        <v>16.36</v>
      </c>
      <c r="AH95" s="200">
        <v>0</v>
      </c>
      <c r="AI95" s="200">
        <v>3.94</v>
      </c>
      <c r="AJ95" s="200">
        <v>0</v>
      </c>
      <c r="AK95" s="200">
        <v>0</v>
      </c>
      <c r="AL95" s="200">
        <v>0</v>
      </c>
      <c r="AM95" s="200">
        <v>0</v>
      </c>
      <c r="AN95" s="200">
        <v>0</v>
      </c>
      <c r="AO95" s="200">
        <v>21.66</v>
      </c>
      <c r="AP95" s="200">
        <v>0</v>
      </c>
      <c r="AQ95" s="200">
        <v>0</v>
      </c>
      <c r="AR95" s="200">
        <v>0</v>
      </c>
      <c r="AS95" s="200">
        <v>0</v>
      </c>
      <c r="AT95" s="200">
        <v>0</v>
      </c>
      <c r="AU95" s="200">
        <v>0</v>
      </c>
      <c r="AV95" s="200">
        <v>0</v>
      </c>
      <c r="AW95" s="200">
        <v>0</v>
      </c>
      <c r="AX95" s="200">
        <v>0</v>
      </c>
      <c r="AY95" s="200">
        <v>0</v>
      </c>
    </row>
    <row r="96" spans="1:51">
      <c r="A96" t="s">
        <v>138</v>
      </c>
      <c r="B96" s="200">
        <v>0</v>
      </c>
      <c r="C96" s="200">
        <v>0</v>
      </c>
      <c r="D96" s="200">
        <v>0</v>
      </c>
      <c r="E96" s="200">
        <v>0</v>
      </c>
      <c r="F96" s="200">
        <v>0</v>
      </c>
      <c r="G96" s="200">
        <v>0</v>
      </c>
      <c r="H96" s="200">
        <v>0</v>
      </c>
      <c r="I96" s="200">
        <v>0</v>
      </c>
      <c r="J96" s="200">
        <v>0</v>
      </c>
      <c r="K96" s="200">
        <v>0</v>
      </c>
      <c r="L96" s="200">
        <v>0</v>
      </c>
      <c r="M96" s="200">
        <v>0</v>
      </c>
      <c r="N96" s="200">
        <v>0</v>
      </c>
      <c r="O96" s="200">
        <v>0</v>
      </c>
      <c r="P96" s="200">
        <v>0</v>
      </c>
      <c r="Q96" s="200">
        <v>0</v>
      </c>
      <c r="R96" s="200">
        <v>0</v>
      </c>
      <c r="S96" s="200">
        <v>0</v>
      </c>
      <c r="T96" s="200">
        <v>0</v>
      </c>
      <c r="U96" s="200">
        <v>0</v>
      </c>
      <c r="V96" s="200">
        <v>0</v>
      </c>
      <c r="W96" s="200">
        <v>0</v>
      </c>
      <c r="X96" s="200">
        <v>0</v>
      </c>
      <c r="Y96" s="200">
        <v>0</v>
      </c>
      <c r="Z96" s="200">
        <v>0</v>
      </c>
      <c r="AA96" s="200">
        <v>0</v>
      </c>
      <c r="AB96" s="200">
        <v>0</v>
      </c>
      <c r="AC96" s="200">
        <v>0</v>
      </c>
      <c r="AD96" s="200">
        <v>0</v>
      </c>
      <c r="AE96" s="200">
        <v>0</v>
      </c>
      <c r="AF96" s="200">
        <v>0</v>
      </c>
      <c r="AG96" s="200">
        <v>16.36</v>
      </c>
      <c r="AH96" s="200">
        <v>0</v>
      </c>
      <c r="AI96" s="200">
        <v>3.94</v>
      </c>
      <c r="AJ96" s="200">
        <v>0</v>
      </c>
      <c r="AK96" s="200">
        <v>0</v>
      </c>
      <c r="AL96" s="200">
        <v>0</v>
      </c>
      <c r="AM96" s="200">
        <v>0</v>
      </c>
      <c r="AN96" s="200">
        <v>0</v>
      </c>
      <c r="AO96" s="200">
        <v>21.66</v>
      </c>
      <c r="AP96" s="200">
        <v>0</v>
      </c>
      <c r="AQ96" s="200">
        <v>0</v>
      </c>
      <c r="AR96" s="200">
        <v>0</v>
      </c>
      <c r="AS96" s="200">
        <v>0</v>
      </c>
      <c r="AT96" s="200">
        <v>0</v>
      </c>
      <c r="AU96" s="200">
        <v>0</v>
      </c>
      <c r="AV96" s="200">
        <v>0</v>
      </c>
      <c r="AW96" s="200">
        <v>0</v>
      </c>
      <c r="AX96" s="200">
        <v>0</v>
      </c>
      <c r="AY96" s="200">
        <v>0</v>
      </c>
    </row>
    <row r="97" spans="1:51">
      <c r="A97" t="s">
        <v>139</v>
      </c>
      <c r="B97" s="200">
        <v>0</v>
      </c>
      <c r="C97" s="200">
        <v>0</v>
      </c>
      <c r="D97" s="200">
        <v>0</v>
      </c>
      <c r="E97" s="200">
        <v>0</v>
      </c>
      <c r="F97" s="200">
        <v>0</v>
      </c>
      <c r="G97" s="200">
        <v>0</v>
      </c>
      <c r="H97" s="200">
        <v>0</v>
      </c>
      <c r="I97" s="200">
        <v>0</v>
      </c>
      <c r="J97" s="200">
        <v>0</v>
      </c>
      <c r="K97" s="200">
        <v>0</v>
      </c>
      <c r="L97" s="200">
        <v>0</v>
      </c>
      <c r="M97" s="200">
        <v>0</v>
      </c>
      <c r="N97" s="200">
        <v>0</v>
      </c>
      <c r="O97" s="200">
        <v>0</v>
      </c>
      <c r="P97" s="200">
        <v>0</v>
      </c>
      <c r="Q97" s="200">
        <v>0</v>
      </c>
      <c r="R97" s="200">
        <v>0</v>
      </c>
      <c r="S97" s="200">
        <v>0</v>
      </c>
      <c r="T97" s="200">
        <v>0</v>
      </c>
      <c r="U97" s="200">
        <v>0</v>
      </c>
      <c r="V97" s="200">
        <v>0</v>
      </c>
      <c r="W97" s="200">
        <v>0</v>
      </c>
      <c r="X97" s="200">
        <v>0</v>
      </c>
      <c r="Y97" s="200">
        <v>0</v>
      </c>
      <c r="Z97" s="200">
        <v>0</v>
      </c>
      <c r="AA97" s="200">
        <v>0</v>
      </c>
      <c r="AB97" s="200">
        <v>0</v>
      </c>
      <c r="AC97" s="200">
        <v>0</v>
      </c>
      <c r="AD97" s="200">
        <v>0</v>
      </c>
      <c r="AE97" s="200">
        <v>0</v>
      </c>
      <c r="AF97" s="200">
        <v>0</v>
      </c>
      <c r="AG97" s="200">
        <v>16.36</v>
      </c>
      <c r="AH97" s="200">
        <v>0</v>
      </c>
      <c r="AI97" s="200">
        <v>3.94</v>
      </c>
      <c r="AJ97" s="200">
        <v>0</v>
      </c>
      <c r="AK97" s="200">
        <v>0</v>
      </c>
      <c r="AL97" s="200">
        <v>0</v>
      </c>
      <c r="AM97" s="200">
        <v>0</v>
      </c>
      <c r="AN97" s="200">
        <v>0</v>
      </c>
      <c r="AO97" s="200">
        <v>21.66</v>
      </c>
      <c r="AP97" s="200">
        <v>0</v>
      </c>
      <c r="AQ97" s="200">
        <v>0</v>
      </c>
      <c r="AR97" s="200">
        <v>0</v>
      </c>
      <c r="AS97" s="200">
        <v>0</v>
      </c>
      <c r="AT97" s="200">
        <v>0</v>
      </c>
      <c r="AU97" s="200">
        <v>0</v>
      </c>
      <c r="AV97" s="200">
        <v>0</v>
      </c>
      <c r="AW97" s="200">
        <v>0</v>
      </c>
      <c r="AX97" s="200">
        <v>0</v>
      </c>
      <c r="AY97" s="200">
        <v>0</v>
      </c>
    </row>
    <row r="98" spans="1:51">
      <c r="A98" t="s">
        <v>140</v>
      </c>
      <c r="B98" s="200">
        <v>0</v>
      </c>
      <c r="C98" s="200">
        <v>0</v>
      </c>
      <c r="D98" s="200">
        <v>0</v>
      </c>
      <c r="E98" s="200">
        <v>0</v>
      </c>
      <c r="F98" s="200">
        <v>0</v>
      </c>
      <c r="G98" s="200">
        <v>0</v>
      </c>
      <c r="H98" s="200">
        <v>0</v>
      </c>
      <c r="I98" s="200">
        <v>0</v>
      </c>
      <c r="J98" s="200">
        <v>0</v>
      </c>
      <c r="K98" s="200">
        <v>0</v>
      </c>
      <c r="L98" s="200">
        <v>0</v>
      </c>
      <c r="M98" s="200">
        <v>0</v>
      </c>
      <c r="N98" s="200">
        <v>0</v>
      </c>
      <c r="O98" s="200">
        <v>0</v>
      </c>
      <c r="P98" s="200">
        <v>0</v>
      </c>
      <c r="Q98" s="200">
        <v>0</v>
      </c>
      <c r="R98" s="200">
        <v>0</v>
      </c>
      <c r="S98" s="200">
        <v>0</v>
      </c>
      <c r="T98" s="200">
        <v>0</v>
      </c>
      <c r="U98" s="200">
        <v>0</v>
      </c>
      <c r="V98" s="200">
        <v>0</v>
      </c>
      <c r="W98" s="200">
        <v>0</v>
      </c>
      <c r="X98" s="200">
        <v>0</v>
      </c>
      <c r="Y98" s="200">
        <v>0</v>
      </c>
      <c r="Z98" s="200">
        <v>0</v>
      </c>
      <c r="AA98" s="200">
        <v>0</v>
      </c>
      <c r="AB98" s="200">
        <v>0</v>
      </c>
      <c r="AC98" s="200">
        <v>0</v>
      </c>
      <c r="AD98" s="200">
        <v>0</v>
      </c>
      <c r="AE98" s="200">
        <v>0</v>
      </c>
      <c r="AF98" s="200">
        <v>0</v>
      </c>
      <c r="AG98" s="200">
        <v>16.36</v>
      </c>
      <c r="AH98" s="200">
        <v>0</v>
      </c>
      <c r="AI98" s="200">
        <v>3.94</v>
      </c>
      <c r="AJ98" s="200">
        <v>0</v>
      </c>
      <c r="AK98" s="200">
        <v>0</v>
      </c>
      <c r="AL98" s="200">
        <v>0</v>
      </c>
      <c r="AM98" s="200">
        <v>0</v>
      </c>
      <c r="AN98" s="200">
        <v>0</v>
      </c>
      <c r="AO98" s="200">
        <v>21.66</v>
      </c>
      <c r="AP98" s="200">
        <v>0</v>
      </c>
      <c r="AQ98" s="200">
        <v>0</v>
      </c>
      <c r="AR98" s="200">
        <v>0</v>
      </c>
      <c r="AS98" s="200">
        <v>0</v>
      </c>
      <c r="AT98" s="200">
        <v>0</v>
      </c>
      <c r="AU98" s="200">
        <v>0</v>
      </c>
      <c r="AV98" s="200">
        <v>0</v>
      </c>
      <c r="AW98" s="200">
        <v>0</v>
      </c>
      <c r="AX98" s="200">
        <v>0</v>
      </c>
      <c r="AY98" s="200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0.39263999999999938</v>
      </c>
      <c r="AH99">
        <f t="shared" si="0"/>
        <v>0</v>
      </c>
      <c r="AI99">
        <f t="shared" si="0"/>
        <v>9.4559999999999964E-2</v>
      </c>
      <c r="AJ99">
        <f t="shared" si="0"/>
        <v>0</v>
      </c>
      <c r="AK99">
        <f t="shared" si="0"/>
        <v>3.2800000000000004E-3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0.50792750000000053</v>
      </c>
      <c r="AP99">
        <f t="shared" si="0"/>
        <v>6.8400000000000015E-3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19"/>
    </row>
    <row r="3" spans="1:51">
      <c r="A3" t="s">
        <v>45</v>
      </c>
      <c r="B3" s="200">
        <v>0</v>
      </c>
      <c r="C3" s="200">
        <v>0</v>
      </c>
      <c r="D3" s="200">
        <v>0</v>
      </c>
      <c r="E3" s="200">
        <v>0</v>
      </c>
      <c r="F3" s="200">
        <v>0</v>
      </c>
      <c r="G3" s="200">
        <v>0</v>
      </c>
      <c r="H3" s="200">
        <v>0</v>
      </c>
      <c r="I3" s="200">
        <v>0</v>
      </c>
      <c r="J3" s="200">
        <v>0</v>
      </c>
      <c r="K3" s="200">
        <v>0</v>
      </c>
      <c r="L3" s="200">
        <v>0</v>
      </c>
      <c r="M3" s="200">
        <v>0</v>
      </c>
      <c r="N3" s="200">
        <v>0</v>
      </c>
      <c r="O3" s="200">
        <v>0</v>
      </c>
      <c r="P3" s="200">
        <v>0</v>
      </c>
      <c r="Q3" s="200">
        <v>0</v>
      </c>
      <c r="R3" s="200">
        <v>0</v>
      </c>
      <c r="S3" s="200">
        <v>0</v>
      </c>
      <c r="T3" s="200">
        <v>0</v>
      </c>
      <c r="U3" s="200">
        <v>0</v>
      </c>
      <c r="V3" s="200">
        <v>0</v>
      </c>
      <c r="W3" s="200">
        <v>0</v>
      </c>
      <c r="X3" s="200">
        <v>0</v>
      </c>
      <c r="Y3" s="200">
        <v>0</v>
      </c>
      <c r="Z3" s="200">
        <v>0</v>
      </c>
      <c r="AA3" s="200">
        <v>0</v>
      </c>
      <c r="AB3" s="200">
        <v>0</v>
      </c>
      <c r="AC3" s="200">
        <v>0</v>
      </c>
      <c r="AD3" s="200">
        <v>2.48</v>
      </c>
      <c r="AE3" s="200">
        <v>0</v>
      </c>
      <c r="AF3" s="200">
        <v>0</v>
      </c>
      <c r="AG3" s="200">
        <v>81.08</v>
      </c>
      <c r="AH3" s="200">
        <v>0</v>
      </c>
      <c r="AI3" s="200">
        <v>19.52</v>
      </c>
      <c r="AJ3" s="200">
        <v>0</v>
      </c>
      <c r="AK3" s="200">
        <v>0.35</v>
      </c>
      <c r="AL3" s="200">
        <v>0</v>
      </c>
      <c r="AM3" s="200">
        <v>0</v>
      </c>
      <c r="AN3" s="200">
        <v>0</v>
      </c>
      <c r="AO3" s="200">
        <v>76.64</v>
      </c>
      <c r="AP3" s="200">
        <v>0</v>
      </c>
      <c r="AQ3" s="200">
        <v>0</v>
      </c>
      <c r="AR3" s="200">
        <v>0</v>
      </c>
      <c r="AS3" s="200">
        <v>0</v>
      </c>
      <c r="AT3" s="200">
        <v>0</v>
      </c>
      <c r="AU3" s="200">
        <v>0</v>
      </c>
      <c r="AV3" s="200">
        <v>0</v>
      </c>
      <c r="AW3" s="200">
        <v>0</v>
      </c>
      <c r="AX3" s="200">
        <v>0</v>
      </c>
      <c r="AY3" s="200">
        <v>0</v>
      </c>
    </row>
    <row r="4" spans="1:51">
      <c r="A4" t="s">
        <v>46</v>
      </c>
      <c r="B4" s="200">
        <v>0</v>
      </c>
      <c r="C4" s="200">
        <v>0</v>
      </c>
      <c r="D4" s="200">
        <v>0</v>
      </c>
      <c r="E4" s="200">
        <v>0</v>
      </c>
      <c r="F4" s="200">
        <v>0</v>
      </c>
      <c r="G4" s="200">
        <v>0</v>
      </c>
      <c r="H4" s="200">
        <v>0</v>
      </c>
      <c r="I4" s="200">
        <v>0</v>
      </c>
      <c r="J4" s="200">
        <v>0</v>
      </c>
      <c r="K4" s="200">
        <v>0</v>
      </c>
      <c r="L4" s="200">
        <v>0</v>
      </c>
      <c r="M4" s="200">
        <v>0</v>
      </c>
      <c r="N4" s="200">
        <v>0</v>
      </c>
      <c r="O4" s="200">
        <v>0</v>
      </c>
      <c r="P4" s="200">
        <v>0</v>
      </c>
      <c r="Q4" s="200">
        <v>0</v>
      </c>
      <c r="R4" s="200">
        <v>0</v>
      </c>
      <c r="S4" s="200">
        <v>0</v>
      </c>
      <c r="T4" s="200">
        <v>0</v>
      </c>
      <c r="U4" s="200">
        <v>0</v>
      </c>
      <c r="V4" s="200">
        <v>0</v>
      </c>
      <c r="W4" s="200">
        <v>0</v>
      </c>
      <c r="X4" s="200">
        <v>0</v>
      </c>
      <c r="Y4" s="200">
        <v>0</v>
      </c>
      <c r="Z4" s="200">
        <v>0</v>
      </c>
      <c r="AA4" s="200">
        <v>0</v>
      </c>
      <c r="AB4" s="200">
        <v>0</v>
      </c>
      <c r="AC4" s="200">
        <v>0</v>
      </c>
      <c r="AD4" s="200">
        <v>2.48</v>
      </c>
      <c r="AE4" s="200">
        <v>0</v>
      </c>
      <c r="AF4" s="200">
        <v>0</v>
      </c>
      <c r="AG4" s="200">
        <v>81.08</v>
      </c>
      <c r="AH4" s="200">
        <v>0</v>
      </c>
      <c r="AI4" s="200">
        <v>19.52</v>
      </c>
      <c r="AJ4" s="200">
        <v>0</v>
      </c>
      <c r="AK4" s="200">
        <v>0.35</v>
      </c>
      <c r="AL4" s="200">
        <v>0</v>
      </c>
      <c r="AM4" s="200">
        <v>0</v>
      </c>
      <c r="AN4" s="200">
        <v>0</v>
      </c>
      <c r="AO4" s="200">
        <v>76.64</v>
      </c>
      <c r="AP4" s="200">
        <v>0</v>
      </c>
      <c r="AQ4" s="200">
        <v>0</v>
      </c>
      <c r="AR4" s="200">
        <v>0</v>
      </c>
      <c r="AS4" s="200">
        <v>0</v>
      </c>
      <c r="AT4" s="200">
        <v>0</v>
      </c>
      <c r="AU4" s="200">
        <v>0</v>
      </c>
      <c r="AV4" s="200">
        <v>0</v>
      </c>
      <c r="AW4" s="200">
        <v>0</v>
      </c>
      <c r="AX4" s="200">
        <v>0</v>
      </c>
      <c r="AY4" s="200">
        <v>0</v>
      </c>
    </row>
    <row r="5" spans="1:51">
      <c r="A5" t="s">
        <v>47</v>
      </c>
      <c r="B5" s="200">
        <v>0</v>
      </c>
      <c r="C5" s="200">
        <v>0</v>
      </c>
      <c r="D5" s="200">
        <v>0</v>
      </c>
      <c r="E5" s="200">
        <v>0</v>
      </c>
      <c r="F5" s="200">
        <v>0</v>
      </c>
      <c r="G5" s="200">
        <v>0</v>
      </c>
      <c r="H5" s="200">
        <v>0</v>
      </c>
      <c r="I5" s="200">
        <v>0</v>
      </c>
      <c r="J5" s="200">
        <v>0</v>
      </c>
      <c r="K5" s="200">
        <v>0</v>
      </c>
      <c r="L5" s="200">
        <v>0</v>
      </c>
      <c r="M5" s="200">
        <v>0</v>
      </c>
      <c r="N5" s="200">
        <v>0</v>
      </c>
      <c r="O5" s="200">
        <v>0</v>
      </c>
      <c r="P5" s="200">
        <v>0</v>
      </c>
      <c r="Q5" s="200">
        <v>0</v>
      </c>
      <c r="R5" s="200">
        <v>0</v>
      </c>
      <c r="S5" s="200">
        <v>0</v>
      </c>
      <c r="T5" s="200">
        <v>0</v>
      </c>
      <c r="U5" s="200">
        <v>0</v>
      </c>
      <c r="V5" s="200">
        <v>0</v>
      </c>
      <c r="W5" s="200">
        <v>0</v>
      </c>
      <c r="X5" s="200">
        <v>0</v>
      </c>
      <c r="Y5" s="200">
        <v>0</v>
      </c>
      <c r="Z5" s="200">
        <v>0</v>
      </c>
      <c r="AA5" s="200">
        <v>0</v>
      </c>
      <c r="AB5" s="200">
        <v>0</v>
      </c>
      <c r="AC5" s="200">
        <v>0</v>
      </c>
      <c r="AD5" s="200">
        <v>2.48</v>
      </c>
      <c r="AE5" s="200">
        <v>0</v>
      </c>
      <c r="AF5" s="200">
        <v>0</v>
      </c>
      <c r="AG5" s="200">
        <v>81.08</v>
      </c>
      <c r="AH5" s="200">
        <v>0</v>
      </c>
      <c r="AI5" s="200">
        <v>19.52</v>
      </c>
      <c r="AJ5" s="200">
        <v>0</v>
      </c>
      <c r="AK5" s="200">
        <v>0.35</v>
      </c>
      <c r="AL5" s="200">
        <v>0</v>
      </c>
      <c r="AM5" s="200">
        <v>0</v>
      </c>
      <c r="AN5" s="200">
        <v>0</v>
      </c>
      <c r="AO5" s="200">
        <v>76.64</v>
      </c>
      <c r="AP5" s="200">
        <v>0</v>
      </c>
      <c r="AQ5" s="200">
        <v>0</v>
      </c>
      <c r="AR5" s="200">
        <v>0</v>
      </c>
      <c r="AS5" s="200">
        <v>0</v>
      </c>
      <c r="AT5" s="200">
        <v>0</v>
      </c>
      <c r="AU5" s="200">
        <v>0</v>
      </c>
      <c r="AV5" s="200">
        <v>0</v>
      </c>
      <c r="AW5" s="200">
        <v>0</v>
      </c>
      <c r="AX5" s="200">
        <v>0</v>
      </c>
      <c r="AY5" s="200">
        <v>0</v>
      </c>
    </row>
    <row r="6" spans="1:51">
      <c r="A6" t="s">
        <v>48</v>
      </c>
      <c r="B6" s="200">
        <v>0</v>
      </c>
      <c r="C6" s="200">
        <v>0</v>
      </c>
      <c r="D6" s="200">
        <v>0</v>
      </c>
      <c r="E6" s="200">
        <v>0</v>
      </c>
      <c r="F6" s="200">
        <v>0</v>
      </c>
      <c r="G6" s="200">
        <v>0</v>
      </c>
      <c r="H6" s="200">
        <v>0</v>
      </c>
      <c r="I6" s="200">
        <v>0</v>
      </c>
      <c r="J6" s="200">
        <v>0</v>
      </c>
      <c r="K6" s="200">
        <v>0</v>
      </c>
      <c r="L6" s="200">
        <v>0</v>
      </c>
      <c r="M6" s="200">
        <v>0</v>
      </c>
      <c r="N6" s="200">
        <v>0</v>
      </c>
      <c r="O6" s="200">
        <v>0</v>
      </c>
      <c r="P6" s="200">
        <v>0</v>
      </c>
      <c r="Q6" s="200">
        <v>0</v>
      </c>
      <c r="R6" s="200">
        <v>0</v>
      </c>
      <c r="S6" s="200">
        <v>0</v>
      </c>
      <c r="T6" s="200">
        <v>0</v>
      </c>
      <c r="U6" s="200">
        <v>0</v>
      </c>
      <c r="V6" s="200">
        <v>0</v>
      </c>
      <c r="W6" s="200">
        <v>0</v>
      </c>
      <c r="X6" s="200">
        <v>0</v>
      </c>
      <c r="Y6" s="200">
        <v>0</v>
      </c>
      <c r="Z6" s="200">
        <v>0</v>
      </c>
      <c r="AA6" s="200">
        <v>0</v>
      </c>
      <c r="AB6" s="200">
        <v>0</v>
      </c>
      <c r="AC6" s="200">
        <v>0</v>
      </c>
      <c r="AD6" s="200">
        <v>2.48</v>
      </c>
      <c r="AE6" s="200">
        <v>0</v>
      </c>
      <c r="AF6" s="200">
        <v>0</v>
      </c>
      <c r="AG6" s="200">
        <v>81.08</v>
      </c>
      <c r="AH6" s="200">
        <v>0</v>
      </c>
      <c r="AI6" s="200">
        <v>19.52</v>
      </c>
      <c r="AJ6" s="200">
        <v>0</v>
      </c>
      <c r="AK6" s="200">
        <v>0.35</v>
      </c>
      <c r="AL6" s="200">
        <v>0</v>
      </c>
      <c r="AM6" s="200">
        <v>0</v>
      </c>
      <c r="AN6" s="200">
        <v>0</v>
      </c>
      <c r="AO6" s="200">
        <v>76.64</v>
      </c>
      <c r="AP6" s="200">
        <v>0</v>
      </c>
      <c r="AQ6" s="200">
        <v>0</v>
      </c>
      <c r="AR6" s="200">
        <v>0</v>
      </c>
      <c r="AS6" s="200">
        <v>0</v>
      </c>
      <c r="AT6" s="200">
        <v>0</v>
      </c>
      <c r="AU6" s="200">
        <v>0</v>
      </c>
      <c r="AV6" s="200">
        <v>0</v>
      </c>
      <c r="AW6" s="200">
        <v>0</v>
      </c>
      <c r="AX6" s="200">
        <v>0</v>
      </c>
      <c r="AY6" s="200">
        <v>0</v>
      </c>
    </row>
    <row r="7" spans="1:51">
      <c r="A7" t="s">
        <v>49</v>
      </c>
      <c r="B7" s="200">
        <v>0</v>
      </c>
      <c r="C7" s="200">
        <v>0</v>
      </c>
      <c r="D7" s="200">
        <v>0</v>
      </c>
      <c r="E7" s="200">
        <v>0</v>
      </c>
      <c r="F7" s="200">
        <v>0</v>
      </c>
      <c r="G7" s="200">
        <v>0</v>
      </c>
      <c r="H7" s="200">
        <v>0</v>
      </c>
      <c r="I7" s="200">
        <v>0</v>
      </c>
      <c r="J7" s="200">
        <v>0</v>
      </c>
      <c r="K7" s="200">
        <v>0</v>
      </c>
      <c r="L7" s="200">
        <v>0</v>
      </c>
      <c r="M7" s="200">
        <v>0</v>
      </c>
      <c r="N7" s="200">
        <v>0</v>
      </c>
      <c r="O7" s="200">
        <v>0</v>
      </c>
      <c r="P7" s="200">
        <v>0</v>
      </c>
      <c r="Q7" s="200">
        <v>0</v>
      </c>
      <c r="R7" s="200">
        <v>0</v>
      </c>
      <c r="S7" s="200">
        <v>0</v>
      </c>
      <c r="T7" s="200">
        <v>0</v>
      </c>
      <c r="U7" s="200">
        <v>0</v>
      </c>
      <c r="V7" s="200">
        <v>0</v>
      </c>
      <c r="W7" s="200">
        <v>0</v>
      </c>
      <c r="X7" s="200">
        <v>0</v>
      </c>
      <c r="Y7" s="200">
        <v>0</v>
      </c>
      <c r="Z7" s="200">
        <v>0</v>
      </c>
      <c r="AA7" s="200">
        <v>0</v>
      </c>
      <c r="AB7" s="200">
        <v>0</v>
      </c>
      <c r="AC7" s="200">
        <v>0</v>
      </c>
      <c r="AD7" s="200">
        <v>2.48</v>
      </c>
      <c r="AE7" s="200">
        <v>0</v>
      </c>
      <c r="AF7" s="200">
        <v>0</v>
      </c>
      <c r="AG7" s="200">
        <v>81.08</v>
      </c>
      <c r="AH7" s="200">
        <v>0</v>
      </c>
      <c r="AI7" s="200">
        <v>19.52</v>
      </c>
      <c r="AJ7" s="200">
        <v>0</v>
      </c>
      <c r="AK7" s="200">
        <v>3.81</v>
      </c>
      <c r="AL7" s="200">
        <v>0</v>
      </c>
      <c r="AM7" s="200">
        <v>0</v>
      </c>
      <c r="AN7" s="200">
        <v>0</v>
      </c>
      <c r="AO7" s="200">
        <v>76.64</v>
      </c>
      <c r="AP7" s="200">
        <v>0</v>
      </c>
      <c r="AQ7" s="200">
        <v>0</v>
      </c>
      <c r="AR7" s="200">
        <v>0</v>
      </c>
      <c r="AS7" s="200">
        <v>0</v>
      </c>
      <c r="AT7" s="200">
        <v>0</v>
      </c>
      <c r="AU7" s="200">
        <v>0</v>
      </c>
      <c r="AV7" s="200">
        <v>0</v>
      </c>
      <c r="AW7" s="200">
        <v>0</v>
      </c>
      <c r="AX7" s="200">
        <v>0</v>
      </c>
      <c r="AY7" s="200">
        <v>0</v>
      </c>
    </row>
    <row r="8" spans="1:51">
      <c r="A8" t="s">
        <v>50</v>
      </c>
      <c r="B8" s="200">
        <v>0</v>
      </c>
      <c r="C8" s="200">
        <v>0</v>
      </c>
      <c r="D8" s="200">
        <v>0</v>
      </c>
      <c r="E8" s="200">
        <v>0</v>
      </c>
      <c r="F8" s="200">
        <v>0</v>
      </c>
      <c r="G8" s="200">
        <v>0</v>
      </c>
      <c r="H8" s="200">
        <v>0</v>
      </c>
      <c r="I8" s="200">
        <v>0</v>
      </c>
      <c r="J8" s="200">
        <v>0</v>
      </c>
      <c r="K8" s="200">
        <v>0</v>
      </c>
      <c r="L8" s="200">
        <v>0</v>
      </c>
      <c r="M8" s="200">
        <v>0</v>
      </c>
      <c r="N8" s="200">
        <v>0</v>
      </c>
      <c r="O8" s="200">
        <v>0</v>
      </c>
      <c r="P8" s="200">
        <v>0</v>
      </c>
      <c r="Q8" s="200">
        <v>0</v>
      </c>
      <c r="R8" s="200">
        <v>0</v>
      </c>
      <c r="S8" s="200">
        <v>0</v>
      </c>
      <c r="T8" s="200">
        <v>0</v>
      </c>
      <c r="U8" s="200">
        <v>0</v>
      </c>
      <c r="V8" s="200">
        <v>0</v>
      </c>
      <c r="W8" s="200">
        <v>0</v>
      </c>
      <c r="X8" s="200">
        <v>0</v>
      </c>
      <c r="Y8" s="200">
        <v>0</v>
      </c>
      <c r="Z8" s="200">
        <v>0</v>
      </c>
      <c r="AA8" s="200">
        <v>0</v>
      </c>
      <c r="AB8" s="200">
        <v>0</v>
      </c>
      <c r="AC8" s="200">
        <v>0</v>
      </c>
      <c r="AD8" s="200">
        <v>2.48</v>
      </c>
      <c r="AE8" s="200">
        <v>0</v>
      </c>
      <c r="AF8" s="200">
        <v>0</v>
      </c>
      <c r="AG8" s="200">
        <v>81.08</v>
      </c>
      <c r="AH8" s="200">
        <v>0</v>
      </c>
      <c r="AI8" s="200">
        <v>19.52</v>
      </c>
      <c r="AJ8" s="200">
        <v>0</v>
      </c>
      <c r="AK8" s="200">
        <v>3.81</v>
      </c>
      <c r="AL8" s="200">
        <v>0</v>
      </c>
      <c r="AM8" s="200">
        <v>0</v>
      </c>
      <c r="AN8" s="200">
        <v>0</v>
      </c>
      <c r="AO8" s="200">
        <v>76.64</v>
      </c>
      <c r="AP8" s="200">
        <v>0</v>
      </c>
      <c r="AQ8" s="200">
        <v>0</v>
      </c>
      <c r="AR8" s="200">
        <v>0</v>
      </c>
      <c r="AS8" s="200">
        <v>0</v>
      </c>
      <c r="AT8" s="200">
        <v>0</v>
      </c>
      <c r="AU8" s="200">
        <v>0</v>
      </c>
      <c r="AV8" s="200">
        <v>0</v>
      </c>
      <c r="AW8" s="200">
        <v>0</v>
      </c>
      <c r="AX8" s="200">
        <v>0</v>
      </c>
      <c r="AY8" s="200">
        <v>0</v>
      </c>
    </row>
    <row r="9" spans="1:51">
      <c r="A9" t="s">
        <v>51</v>
      </c>
      <c r="B9" s="200">
        <v>0</v>
      </c>
      <c r="C9" s="200">
        <v>0</v>
      </c>
      <c r="D9" s="200">
        <v>0</v>
      </c>
      <c r="E9" s="200">
        <v>0</v>
      </c>
      <c r="F9" s="200">
        <v>0</v>
      </c>
      <c r="G9" s="200">
        <v>0</v>
      </c>
      <c r="H9" s="200">
        <v>0</v>
      </c>
      <c r="I9" s="200">
        <v>0</v>
      </c>
      <c r="J9" s="200">
        <v>0</v>
      </c>
      <c r="K9" s="200">
        <v>0</v>
      </c>
      <c r="L9" s="200">
        <v>0</v>
      </c>
      <c r="M9" s="200">
        <v>0</v>
      </c>
      <c r="N9" s="200">
        <v>0</v>
      </c>
      <c r="O9" s="200">
        <v>0</v>
      </c>
      <c r="P9" s="200">
        <v>0</v>
      </c>
      <c r="Q9" s="200">
        <v>0</v>
      </c>
      <c r="R9" s="200">
        <v>0</v>
      </c>
      <c r="S9" s="200">
        <v>0</v>
      </c>
      <c r="T9" s="200">
        <v>0</v>
      </c>
      <c r="U9" s="200">
        <v>0</v>
      </c>
      <c r="V9" s="200">
        <v>0</v>
      </c>
      <c r="W9" s="200">
        <v>0</v>
      </c>
      <c r="X9" s="200">
        <v>0</v>
      </c>
      <c r="Y9" s="200">
        <v>0</v>
      </c>
      <c r="Z9" s="200">
        <v>0</v>
      </c>
      <c r="AA9" s="200">
        <v>0</v>
      </c>
      <c r="AB9" s="200">
        <v>0</v>
      </c>
      <c r="AC9" s="200">
        <v>0</v>
      </c>
      <c r="AD9" s="200">
        <v>2.48</v>
      </c>
      <c r="AE9" s="200">
        <v>0</v>
      </c>
      <c r="AF9" s="200">
        <v>0</v>
      </c>
      <c r="AG9" s="200">
        <v>81.08</v>
      </c>
      <c r="AH9" s="200">
        <v>0</v>
      </c>
      <c r="AI9" s="200">
        <v>19.52</v>
      </c>
      <c r="AJ9" s="200">
        <v>0</v>
      </c>
      <c r="AK9" s="200">
        <v>3.81</v>
      </c>
      <c r="AL9" s="200">
        <v>0</v>
      </c>
      <c r="AM9" s="200">
        <v>0</v>
      </c>
      <c r="AN9" s="200">
        <v>0</v>
      </c>
      <c r="AO9" s="200">
        <v>76.64</v>
      </c>
      <c r="AP9" s="200">
        <v>0</v>
      </c>
      <c r="AQ9" s="200">
        <v>0</v>
      </c>
      <c r="AR9" s="200">
        <v>0</v>
      </c>
      <c r="AS9" s="200">
        <v>0</v>
      </c>
      <c r="AT9" s="200">
        <v>0</v>
      </c>
      <c r="AU9" s="200">
        <v>0</v>
      </c>
      <c r="AV9" s="200">
        <v>0</v>
      </c>
      <c r="AW9" s="200">
        <v>0</v>
      </c>
      <c r="AX9" s="200">
        <v>0</v>
      </c>
      <c r="AY9" s="200">
        <v>0</v>
      </c>
    </row>
    <row r="10" spans="1:51">
      <c r="A10" t="s">
        <v>52</v>
      </c>
      <c r="B10" s="200">
        <v>0</v>
      </c>
      <c r="C10" s="200">
        <v>0</v>
      </c>
      <c r="D10" s="200">
        <v>0</v>
      </c>
      <c r="E10" s="200">
        <v>0</v>
      </c>
      <c r="F10" s="200">
        <v>0</v>
      </c>
      <c r="G10" s="200">
        <v>0</v>
      </c>
      <c r="H10" s="200">
        <v>0</v>
      </c>
      <c r="I10" s="200">
        <v>0</v>
      </c>
      <c r="J10" s="200">
        <v>0</v>
      </c>
      <c r="K10" s="200">
        <v>0</v>
      </c>
      <c r="L10" s="200">
        <v>0</v>
      </c>
      <c r="M10" s="200">
        <v>0</v>
      </c>
      <c r="N10" s="200">
        <v>0</v>
      </c>
      <c r="O10" s="200">
        <v>0</v>
      </c>
      <c r="P10" s="200">
        <v>0</v>
      </c>
      <c r="Q10" s="200">
        <v>0</v>
      </c>
      <c r="R10" s="200">
        <v>0</v>
      </c>
      <c r="S10" s="200">
        <v>0</v>
      </c>
      <c r="T10" s="200">
        <v>0</v>
      </c>
      <c r="U10" s="200">
        <v>0</v>
      </c>
      <c r="V10" s="200">
        <v>0</v>
      </c>
      <c r="W10" s="200">
        <v>0</v>
      </c>
      <c r="X10" s="200">
        <v>0</v>
      </c>
      <c r="Y10" s="200">
        <v>0</v>
      </c>
      <c r="Z10" s="200">
        <v>0</v>
      </c>
      <c r="AA10" s="200">
        <v>0</v>
      </c>
      <c r="AB10" s="200">
        <v>0</v>
      </c>
      <c r="AC10" s="200">
        <v>0</v>
      </c>
      <c r="AD10" s="200">
        <v>2.48</v>
      </c>
      <c r="AE10" s="200">
        <v>0</v>
      </c>
      <c r="AF10" s="200">
        <v>0</v>
      </c>
      <c r="AG10" s="200">
        <v>81.08</v>
      </c>
      <c r="AH10" s="200">
        <v>0</v>
      </c>
      <c r="AI10" s="200">
        <v>19.52</v>
      </c>
      <c r="AJ10" s="200">
        <v>0</v>
      </c>
      <c r="AK10" s="200">
        <v>3.81</v>
      </c>
      <c r="AL10" s="200">
        <v>0</v>
      </c>
      <c r="AM10" s="200">
        <v>0</v>
      </c>
      <c r="AN10" s="200">
        <v>0</v>
      </c>
      <c r="AO10" s="200">
        <v>76.64</v>
      </c>
      <c r="AP10" s="200">
        <v>0</v>
      </c>
      <c r="AQ10" s="200">
        <v>0</v>
      </c>
      <c r="AR10" s="200">
        <v>0</v>
      </c>
      <c r="AS10" s="200">
        <v>0</v>
      </c>
      <c r="AT10" s="200">
        <v>0</v>
      </c>
      <c r="AU10" s="200">
        <v>0</v>
      </c>
      <c r="AV10" s="200">
        <v>0</v>
      </c>
      <c r="AW10" s="200">
        <v>0</v>
      </c>
      <c r="AX10" s="200">
        <v>0</v>
      </c>
      <c r="AY10" s="200">
        <v>0</v>
      </c>
    </row>
    <row r="11" spans="1:51">
      <c r="A11" t="s">
        <v>53</v>
      </c>
      <c r="B11" s="200">
        <v>0</v>
      </c>
      <c r="C11" s="200">
        <v>0</v>
      </c>
      <c r="D11" s="200">
        <v>0</v>
      </c>
      <c r="E11" s="200">
        <v>0</v>
      </c>
      <c r="F11" s="200">
        <v>0</v>
      </c>
      <c r="G11" s="200">
        <v>0</v>
      </c>
      <c r="H11" s="200">
        <v>0</v>
      </c>
      <c r="I11" s="200">
        <v>0</v>
      </c>
      <c r="J11" s="200">
        <v>0</v>
      </c>
      <c r="K11" s="200">
        <v>0</v>
      </c>
      <c r="L11" s="200">
        <v>0</v>
      </c>
      <c r="M11" s="200">
        <v>0</v>
      </c>
      <c r="N11" s="200">
        <v>0</v>
      </c>
      <c r="O11" s="200">
        <v>0</v>
      </c>
      <c r="P11" s="200">
        <v>0</v>
      </c>
      <c r="Q11" s="200">
        <v>0</v>
      </c>
      <c r="R11" s="200">
        <v>0</v>
      </c>
      <c r="S11" s="200">
        <v>0</v>
      </c>
      <c r="T11" s="200">
        <v>0</v>
      </c>
      <c r="U11" s="200">
        <v>0</v>
      </c>
      <c r="V11" s="200">
        <v>0</v>
      </c>
      <c r="W11" s="200">
        <v>0</v>
      </c>
      <c r="X11" s="200">
        <v>0</v>
      </c>
      <c r="Y11" s="200">
        <v>0</v>
      </c>
      <c r="Z11" s="200">
        <v>0</v>
      </c>
      <c r="AA11" s="200">
        <v>0</v>
      </c>
      <c r="AB11" s="200">
        <v>0</v>
      </c>
      <c r="AC11" s="200">
        <v>0</v>
      </c>
      <c r="AD11" s="200">
        <v>2.48</v>
      </c>
      <c r="AE11" s="200">
        <v>0</v>
      </c>
      <c r="AF11" s="200">
        <v>0</v>
      </c>
      <c r="AG11" s="200">
        <v>81.08</v>
      </c>
      <c r="AH11" s="200">
        <v>0</v>
      </c>
      <c r="AI11" s="200">
        <v>19.52</v>
      </c>
      <c r="AJ11" s="200">
        <v>0</v>
      </c>
      <c r="AK11" s="200">
        <v>3.81</v>
      </c>
      <c r="AL11" s="200">
        <v>0</v>
      </c>
      <c r="AM11" s="200">
        <v>0</v>
      </c>
      <c r="AN11" s="200">
        <v>0</v>
      </c>
      <c r="AO11" s="200">
        <v>76.64</v>
      </c>
      <c r="AP11" s="200">
        <v>0</v>
      </c>
      <c r="AQ11" s="200">
        <v>0</v>
      </c>
      <c r="AR11" s="200">
        <v>0</v>
      </c>
      <c r="AS11" s="200">
        <v>0</v>
      </c>
      <c r="AT11" s="200">
        <v>0</v>
      </c>
      <c r="AU11" s="200">
        <v>0</v>
      </c>
      <c r="AV11" s="200">
        <v>0</v>
      </c>
      <c r="AW11" s="200">
        <v>0</v>
      </c>
      <c r="AX11" s="200">
        <v>0</v>
      </c>
      <c r="AY11" s="200">
        <v>0</v>
      </c>
    </row>
    <row r="12" spans="1:51">
      <c r="A12" t="s">
        <v>54</v>
      </c>
      <c r="B12" s="200">
        <v>0</v>
      </c>
      <c r="C12" s="200">
        <v>0</v>
      </c>
      <c r="D12" s="200">
        <v>0</v>
      </c>
      <c r="E12" s="200">
        <v>0</v>
      </c>
      <c r="F12" s="200">
        <v>0</v>
      </c>
      <c r="G12" s="200">
        <v>0</v>
      </c>
      <c r="H12" s="200">
        <v>0</v>
      </c>
      <c r="I12" s="200">
        <v>0</v>
      </c>
      <c r="J12" s="200">
        <v>0</v>
      </c>
      <c r="K12" s="200">
        <v>0</v>
      </c>
      <c r="L12" s="200">
        <v>0</v>
      </c>
      <c r="M12" s="200">
        <v>0</v>
      </c>
      <c r="N12" s="200">
        <v>0</v>
      </c>
      <c r="O12" s="200">
        <v>0</v>
      </c>
      <c r="P12" s="200">
        <v>0</v>
      </c>
      <c r="Q12" s="200">
        <v>0</v>
      </c>
      <c r="R12" s="200">
        <v>0</v>
      </c>
      <c r="S12" s="200">
        <v>0</v>
      </c>
      <c r="T12" s="200">
        <v>0</v>
      </c>
      <c r="U12" s="200">
        <v>0</v>
      </c>
      <c r="V12" s="200">
        <v>0</v>
      </c>
      <c r="W12" s="200">
        <v>0</v>
      </c>
      <c r="X12" s="200">
        <v>0</v>
      </c>
      <c r="Y12" s="200">
        <v>0</v>
      </c>
      <c r="Z12" s="200">
        <v>0</v>
      </c>
      <c r="AA12" s="200">
        <v>0</v>
      </c>
      <c r="AB12" s="200">
        <v>0</v>
      </c>
      <c r="AC12" s="200">
        <v>0</v>
      </c>
      <c r="AD12" s="200">
        <v>2.48</v>
      </c>
      <c r="AE12" s="200">
        <v>0</v>
      </c>
      <c r="AF12" s="200">
        <v>0</v>
      </c>
      <c r="AG12" s="200">
        <v>81.08</v>
      </c>
      <c r="AH12" s="200">
        <v>0</v>
      </c>
      <c r="AI12" s="200">
        <v>19.52</v>
      </c>
      <c r="AJ12" s="200">
        <v>0</v>
      </c>
      <c r="AK12" s="200">
        <v>3.81</v>
      </c>
      <c r="AL12" s="200">
        <v>0</v>
      </c>
      <c r="AM12" s="200">
        <v>0</v>
      </c>
      <c r="AN12" s="200">
        <v>0</v>
      </c>
      <c r="AO12" s="200">
        <v>76.64</v>
      </c>
      <c r="AP12" s="200">
        <v>0</v>
      </c>
      <c r="AQ12" s="200">
        <v>0</v>
      </c>
      <c r="AR12" s="200">
        <v>0</v>
      </c>
      <c r="AS12" s="200">
        <v>0</v>
      </c>
      <c r="AT12" s="200">
        <v>0</v>
      </c>
      <c r="AU12" s="200">
        <v>0</v>
      </c>
      <c r="AV12" s="200">
        <v>0</v>
      </c>
      <c r="AW12" s="200">
        <v>0</v>
      </c>
      <c r="AX12" s="200">
        <v>0</v>
      </c>
      <c r="AY12" s="200">
        <v>0</v>
      </c>
    </row>
    <row r="13" spans="1:51">
      <c r="A13" t="s">
        <v>55</v>
      </c>
      <c r="B13" s="200">
        <v>0</v>
      </c>
      <c r="C13" s="200">
        <v>0</v>
      </c>
      <c r="D13" s="200">
        <v>0</v>
      </c>
      <c r="E13" s="200">
        <v>0</v>
      </c>
      <c r="F13" s="200">
        <v>0</v>
      </c>
      <c r="G13" s="200">
        <v>0</v>
      </c>
      <c r="H13" s="200">
        <v>0</v>
      </c>
      <c r="I13" s="200">
        <v>0</v>
      </c>
      <c r="J13" s="200">
        <v>0</v>
      </c>
      <c r="K13" s="200">
        <v>0</v>
      </c>
      <c r="L13" s="200">
        <v>0</v>
      </c>
      <c r="M13" s="200">
        <v>0</v>
      </c>
      <c r="N13" s="200">
        <v>0</v>
      </c>
      <c r="O13" s="200">
        <v>0</v>
      </c>
      <c r="P13" s="200">
        <v>0</v>
      </c>
      <c r="Q13" s="200">
        <v>0</v>
      </c>
      <c r="R13" s="200">
        <v>0</v>
      </c>
      <c r="S13" s="200">
        <v>0</v>
      </c>
      <c r="T13" s="200">
        <v>0</v>
      </c>
      <c r="U13" s="200">
        <v>0</v>
      </c>
      <c r="V13" s="200">
        <v>0</v>
      </c>
      <c r="W13" s="200">
        <v>0</v>
      </c>
      <c r="X13" s="200">
        <v>0</v>
      </c>
      <c r="Y13" s="200">
        <v>0</v>
      </c>
      <c r="Z13" s="200">
        <v>0</v>
      </c>
      <c r="AA13" s="200">
        <v>0</v>
      </c>
      <c r="AB13" s="200">
        <v>0</v>
      </c>
      <c r="AC13" s="200">
        <v>0</v>
      </c>
      <c r="AD13" s="200">
        <v>2.48</v>
      </c>
      <c r="AE13" s="200">
        <v>0</v>
      </c>
      <c r="AF13" s="200">
        <v>0</v>
      </c>
      <c r="AG13" s="200">
        <v>81.08</v>
      </c>
      <c r="AH13" s="200">
        <v>0</v>
      </c>
      <c r="AI13" s="200">
        <v>19.52</v>
      </c>
      <c r="AJ13" s="200">
        <v>0</v>
      </c>
      <c r="AK13" s="200">
        <v>4.3499999999999996</v>
      </c>
      <c r="AL13" s="200">
        <v>0</v>
      </c>
      <c r="AM13" s="200">
        <v>0</v>
      </c>
      <c r="AN13" s="200">
        <v>0</v>
      </c>
      <c r="AO13" s="200">
        <v>76.64</v>
      </c>
      <c r="AP13" s="200">
        <v>0</v>
      </c>
      <c r="AQ13" s="200">
        <v>0</v>
      </c>
      <c r="AR13" s="200">
        <v>0</v>
      </c>
      <c r="AS13" s="200">
        <v>0</v>
      </c>
      <c r="AT13" s="200">
        <v>0</v>
      </c>
      <c r="AU13" s="200">
        <v>0</v>
      </c>
      <c r="AV13" s="200">
        <v>0</v>
      </c>
      <c r="AW13" s="200">
        <v>0</v>
      </c>
      <c r="AX13" s="200">
        <v>0</v>
      </c>
      <c r="AY13" s="200">
        <v>0</v>
      </c>
    </row>
    <row r="14" spans="1:51">
      <c r="A14" t="s">
        <v>56</v>
      </c>
      <c r="B14" s="200">
        <v>0</v>
      </c>
      <c r="C14" s="200">
        <v>0</v>
      </c>
      <c r="D14" s="200">
        <v>0</v>
      </c>
      <c r="E14" s="200">
        <v>0</v>
      </c>
      <c r="F14" s="200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0</v>
      </c>
      <c r="L14" s="200">
        <v>0</v>
      </c>
      <c r="M14" s="200">
        <v>0</v>
      </c>
      <c r="N14" s="200">
        <v>0</v>
      </c>
      <c r="O14" s="200">
        <v>0</v>
      </c>
      <c r="P14" s="200">
        <v>0</v>
      </c>
      <c r="Q14" s="200">
        <v>0</v>
      </c>
      <c r="R14" s="200">
        <v>0</v>
      </c>
      <c r="S14" s="200">
        <v>0</v>
      </c>
      <c r="T14" s="200">
        <v>0</v>
      </c>
      <c r="U14" s="200">
        <v>0</v>
      </c>
      <c r="V14" s="200">
        <v>0</v>
      </c>
      <c r="W14" s="200">
        <v>0</v>
      </c>
      <c r="X14" s="200">
        <v>0</v>
      </c>
      <c r="Y14" s="200">
        <v>0</v>
      </c>
      <c r="Z14" s="200">
        <v>0</v>
      </c>
      <c r="AA14" s="200">
        <v>0</v>
      </c>
      <c r="AB14" s="200">
        <v>0</v>
      </c>
      <c r="AC14" s="200">
        <v>0</v>
      </c>
      <c r="AD14" s="200">
        <v>2.48</v>
      </c>
      <c r="AE14" s="200">
        <v>0</v>
      </c>
      <c r="AF14" s="200">
        <v>0</v>
      </c>
      <c r="AG14" s="200">
        <v>81.08</v>
      </c>
      <c r="AH14" s="200">
        <v>0</v>
      </c>
      <c r="AI14" s="200">
        <v>19.52</v>
      </c>
      <c r="AJ14" s="200">
        <v>0</v>
      </c>
      <c r="AK14" s="200">
        <v>4.3499999999999996</v>
      </c>
      <c r="AL14" s="200">
        <v>0</v>
      </c>
      <c r="AM14" s="200">
        <v>0</v>
      </c>
      <c r="AN14" s="200">
        <v>0</v>
      </c>
      <c r="AO14" s="200">
        <v>76.64</v>
      </c>
      <c r="AP14" s="200">
        <v>0</v>
      </c>
      <c r="AQ14" s="200">
        <v>0</v>
      </c>
      <c r="AR14" s="200">
        <v>0</v>
      </c>
      <c r="AS14" s="200">
        <v>0</v>
      </c>
      <c r="AT14" s="200">
        <v>0</v>
      </c>
      <c r="AU14" s="200">
        <v>0</v>
      </c>
      <c r="AV14" s="200">
        <v>0</v>
      </c>
      <c r="AW14" s="200">
        <v>0</v>
      </c>
      <c r="AX14" s="200">
        <v>0</v>
      </c>
      <c r="AY14" s="200">
        <v>0</v>
      </c>
    </row>
    <row r="15" spans="1:51">
      <c r="A15" t="s">
        <v>57</v>
      </c>
      <c r="B15" s="200">
        <v>0</v>
      </c>
      <c r="C15" s="200">
        <v>0</v>
      </c>
      <c r="D15" s="200">
        <v>0</v>
      </c>
      <c r="E15" s="200">
        <v>0</v>
      </c>
      <c r="F15" s="200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0</v>
      </c>
      <c r="L15" s="200">
        <v>0</v>
      </c>
      <c r="M15" s="200">
        <v>0</v>
      </c>
      <c r="N15" s="200">
        <v>0</v>
      </c>
      <c r="O15" s="200">
        <v>0</v>
      </c>
      <c r="P15" s="200">
        <v>0</v>
      </c>
      <c r="Q15" s="200">
        <v>0</v>
      </c>
      <c r="R15" s="200">
        <v>0</v>
      </c>
      <c r="S15" s="200">
        <v>0</v>
      </c>
      <c r="T15" s="200">
        <v>0</v>
      </c>
      <c r="U15" s="200">
        <v>0</v>
      </c>
      <c r="V15" s="200">
        <v>0</v>
      </c>
      <c r="W15" s="200">
        <v>0</v>
      </c>
      <c r="X15" s="200">
        <v>0</v>
      </c>
      <c r="Y15" s="200">
        <v>0</v>
      </c>
      <c r="Z15" s="200">
        <v>0</v>
      </c>
      <c r="AA15" s="200">
        <v>0</v>
      </c>
      <c r="AB15" s="200">
        <v>0</v>
      </c>
      <c r="AC15" s="200">
        <v>0</v>
      </c>
      <c r="AD15" s="200">
        <v>2.48</v>
      </c>
      <c r="AE15" s="200">
        <v>0</v>
      </c>
      <c r="AF15" s="200">
        <v>0</v>
      </c>
      <c r="AG15" s="200">
        <v>81.08</v>
      </c>
      <c r="AH15" s="200">
        <v>0</v>
      </c>
      <c r="AI15" s="200">
        <v>19.52</v>
      </c>
      <c r="AJ15" s="200">
        <v>0</v>
      </c>
      <c r="AK15" s="200">
        <v>4.3499999999999996</v>
      </c>
      <c r="AL15" s="200">
        <v>0</v>
      </c>
      <c r="AM15" s="200">
        <v>0</v>
      </c>
      <c r="AN15" s="200">
        <v>0</v>
      </c>
      <c r="AO15" s="200">
        <v>76.64</v>
      </c>
      <c r="AP15" s="200">
        <v>0</v>
      </c>
      <c r="AQ15" s="200">
        <v>0</v>
      </c>
      <c r="AR15" s="200">
        <v>0</v>
      </c>
      <c r="AS15" s="200">
        <v>0</v>
      </c>
      <c r="AT15" s="200">
        <v>0</v>
      </c>
      <c r="AU15" s="200">
        <v>0</v>
      </c>
      <c r="AV15" s="200">
        <v>0</v>
      </c>
      <c r="AW15" s="200">
        <v>0</v>
      </c>
      <c r="AX15" s="200">
        <v>0</v>
      </c>
      <c r="AY15" s="200">
        <v>0</v>
      </c>
    </row>
    <row r="16" spans="1:51">
      <c r="A16" t="s">
        <v>58</v>
      </c>
      <c r="B16" s="200">
        <v>0</v>
      </c>
      <c r="C16" s="200">
        <v>0</v>
      </c>
      <c r="D16" s="200">
        <v>0</v>
      </c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0</v>
      </c>
      <c r="L16" s="200">
        <v>0</v>
      </c>
      <c r="M16" s="200">
        <v>0</v>
      </c>
      <c r="N16" s="200">
        <v>0</v>
      </c>
      <c r="O16" s="200">
        <v>0</v>
      </c>
      <c r="P16" s="200">
        <v>0</v>
      </c>
      <c r="Q16" s="200">
        <v>0</v>
      </c>
      <c r="R16" s="200">
        <v>0</v>
      </c>
      <c r="S16" s="200">
        <v>0</v>
      </c>
      <c r="T16" s="200">
        <v>0</v>
      </c>
      <c r="U16" s="200">
        <v>0</v>
      </c>
      <c r="V16" s="200">
        <v>0</v>
      </c>
      <c r="W16" s="200">
        <v>0</v>
      </c>
      <c r="X16" s="200">
        <v>0</v>
      </c>
      <c r="Y16" s="200">
        <v>0</v>
      </c>
      <c r="Z16" s="200">
        <v>0</v>
      </c>
      <c r="AA16" s="200">
        <v>0</v>
      </c>
      <c r="AB16" s="200">
        <v>0</v>
      </c>
      <c r="AC16" s="200">
        <v>0</v>
      </c>
      <c r="AD16" s="200">
        <v>2.48</v>
      </c>
      <c r="AE16" s="200">
        <v>0</v>
      </c>
      <c r="AF16" s="200">
        <v>0</v>
      </c>
      <c r="AG16" s="200">
        <v>81.08</v>
      </c>
      <c r="AH16" s="200">
        <v>0</v>
      </c>
      <c r="AI16" s="200">
        <v>19.52</v>
      </c>
      <c r="AJ16" s="200">
        <v>0</v>
      </c>
      <c r="AK16" s="200">
        <v>4.3499999999999996</v>
      </c>
      <c r="AL16" s="200">
        <v>0</v>
      </c>
      <c r="AM16" s="200">
        <v>0</v>
      </c>
      <c r="AN16" s="200">
        <v>0</v>
      </c>
      <c r="AO16" s="200">
        <v>76.64</v>
      </c>
      <c r="AP16" s="200">
        <v>0</v>
      </c>
      <c r="AQ16" s="200">
        <v>0</v>
      </c>
      <c r="AR16" s="200">
        <v>0</v>
      </c>
      <c r="AS16" s="200">
        <v>0</v>
      </c>
      <c r="AT16" s="200">
        <v>0</v>
      </c>
      <c r="AU16" s="200">
        <v>0</v>
      </c>
      <c r="AV16" s="200">
        <v>0</v>
      </c>
      <c r="AW16" s="200">
        <v>0</v>
      </c>
      <c r="AX16" s="200">
        <v>0</v>
      </c>
      <c r="AY16" s="200">
        <v>0</v>
      </c>
    </row>
    <row r="17" spans="1:51">
      <c r="A17" t="s">
        <v>59</v>
      </c>
      <c r="B17" s="200">
        <v>0</v>
      </c>
      <c r="C17" s="200">
        <v>0</v>
      </c>
      <c r="D17" s="200">
        <v>0</v>
      </c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0</v>
      </c>
      <c r="L17" s="200">
        <v>0</v>
      </c>
      <c r="M17" s="200">
        <v>0</v>
      </c>
      <c r="N17" s="200">
        <v>0</v>
      </c>
      <c r="O17" s="200">
        <v>0</v>
      </c>
      <c r="P17" s="200">
        <v>0</v>
      </c>
      <c r="Q17" s="200">
        <v>0</v>
      </c>
      <c r="R17" s="200">
        <v>0</v>
      </c>
      <c r="S17" s="200">
        <v>0</v>
      </c>
      <c r="T17" s="200">
        <v>0</v>
      </c>
      <c r="U17" s="200">
        <v>0</v>
      </c>
      <c r="V17" s="200">
        <v>0</v>
      </c>
      <c r="W17" s="200">
        <v>0</v>
      </c>
      <c r="X17" s="200">
        <v>0</v>
      </c>
      <c r="Y17" s="200">
        <v>0</v>
      </c>
      <c r="Z17" s="200">
        <v>0</v>
      </c>
      <c r="AA17" s="200">
        <v>0</v>
      </c>
      <c r="AB17" s="200">
        <v>0</v>
      </c>
      <c r="AC17" s="200">
        <v>0</v>
      </c>
      <c r="AD17" s="200">
        <v>2.48</v>
      </c>
      <c r="AE17" s="200">
        <v>0</v>
      </c>
      <c r="AF17" s="200">
        <v>0</v>
      </c>
      <c r="AG17" s="200">
        <v>81.08</v>
      </c>
      <c r="AH17" s="200">
        <v>0</v>
      </c>
      <c r="AI17" s="200">
        <v>19.52</v>
      </c>
      <c r="AJ17" s="200">
        <v>0</v>
      </c>
      <c r="AK17" s="200">
        <v>4.3499999999999996</v>
      </c>
      <c r="AL17" s="200">
        <v>0</v>
      </c>
      <c r="AM17" s="200">
        <v>0</v>
      </c>
      <c r="AN17" s="200">
        <v>0</v>
      </c>
      <c r="AO17" s="200">
        <v>76.64</v>
      </c>
      <c r="AP17" s="200">
        <v>0</v>
      </c>
      <c r="AQ17" s="200">
        <v>0</v>
      </c>
      <c r="AR17" s="200">
        <v>0</v>
      </c>
      <c r="AS17" s="200">
        <v>0</v>
      </c>
      <c r="AT17" s="200">
        <v>0</v>
      </c>
      <c r="AU17" s="200">
        <v>0</v>
      </c>
      <c r="AV17" s="200">
        <v>0</v>
      </c>
      <c r="AW17" s="200">
        <v>0</v>
      </c>
      <c r="AX17" s="200">
        <v>0</v>
      </c>
      <c r="AY17" s="200">
        <v>0</v>
      </c>
    </row>
    <row r="18" spans="1:51">
      <c r="A18" t="s">
        <v>60</v>
      </c>
      <c r="B18" s="200">
        <v>0</v>
      </c>
      <c r="C18" s="200">
        <v>0</v>
      </c>
      <c r="D18" s="200">
        <v>0</v>
      </c>
      <c r="E18" s="200">
        <v>0</v>
      </c>
      <c r="F18" s="200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0</v>
      </c>
      <c r="L18" s="200">
        <v>0</v>
      </c>
      <c r="M18" s="200">
        <v>0</v>
      </c>
      <c r="N18" s="200">
        <v>0</v>
      </c>
      <c r="O18" s="200">
        <v>0</v>
      </c>
      <c r="P18" s="200">
        <v>0</v>
      </c>
      <c r="Q18" s="200">
        <v>0</v>
      </c>
      <c r="R18" s="200">
        <v>0</v>
      </c>
      <c r="S18" s="200">
        <v>0</v>
      </c>
      <c r="T18" s="200">
        <v>0</v>
      </c>
      <c r="U18" s="200">
        <v>0</v>
      </c>
      <c r="V18" s="200">
        <v>0</v>
      </c>
      <c r="W18" s="200">
        <v>0</v>
      </c>
      <c r="X18" s="200">
        <v>0</v>
      </c>
      <c r="Y18" s="200">
        <v>0</v>
      </c>
      <c r="Z18" s="200">
        <v>0</v>
      </c>
      <c r="AA18" s="200">
        <v>0</v>
      </c>
      <c r="AB18" s="200">
        <v>0</v>
      </c>
      <c r="AC18" s="200">
        <v>0</v>
      </c>
      <c r="AD18" s="200">
        <v>2.48</v>
      </c>
      <c r="AE18" s="200">
        <v>0</v>
      </c>
      <c r="AF18" s="200">
        <v>0</v>
      </c>
      <c r="AG18" s="200">
        <v>81.08</v>
      </c>
      <c r="AH18" s="200">
        <v>0</v>
      </c>
      <c r="AI18" s="200">
        <v>19.52</v>
      </c>
      <c r="AJ18" s="200">
        <v>0</v>
      </c>
      <c r="AK18" s="200">
        <v>4.3499999999999996</v>
      </c>
      <c r="AL18" s="200">
        <v>0</v>
      </c>
      <c r="AM18" s="200">
        <v>0</v>
      </c>
      <c r="AN18" s="200">
        <v>0</v>
      </c>
      <c r="AO18" s="200">
        <v>76.64</v>
      </c>
      <c r="AP18" s="200">
        <v>0</v>
      </c>
      <c r="AQ18" s="200">
        <v>0</v>
      </c>
      <c r="AR18" s="200">
        <v>0</v>
      </c>
      <c r="AS18" s="200">
        <v>0</v>
      </c>
      <c r="AT18" s="200">
        <v>0</v>
      </c>
      <c r="AU18" s="200">
        <v>0</v>
      </c>
      <c r="AV18" s="200">
        <v>0</v>
      </c>
      <c r="AW18" s="200">
        <v>0</v>
      </c>
      <c r="AX18" s="200">
        <v>0</v>
      </c>
      <c r="AY18" s="200">
        <v>0</v>
      </c>
    </row>
    <row r="19" spans="1:51">
      <c r="A19" t="s">
        <v>61</v>
      </c>
      <c r="B19" s="200">
        <v>0</v>
      </c>
      <c r="C19" s="200">
        <v>0</v>
      </c>
      <c r="D19" s="200">
        <v>0</v>
      </c>
      <c r="E19" s="200">
        <v>0</v>
      </c>
      <c r="F19" s="200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0</v>
      </c>
      <c r="L19" s="200">
        <v>0</v>
      </c>
      <c r="M19" s="200">
        <v>0</v>
      </c>
      <c r="N19" s="200">
        <v>0</v>
      </c>
      <c r="O19" s="200">
        <v>0</v>
      </c>
      <c r="P19" s="200">
        <v>0</v>
      </c>
      <c r="Q19" s="200">
        <v>0</v>
      </c>
      <c r="R19" s="200">
        <v>0</v>
      </c>
      <c r="S19" s="200">
        <v>0</v>
      </c>
      <c r="T19" s="200">
        <v>0</v>
      </c>
      <c r="U19" s="200">
        <v>0</v>
      </c>
      <c r="V19" s="200">
        <v>0</v>
      </c>
      <c r="W19" s="200">
        <v>0</v>
      </c>
      <c r="X19" s="200">
        <v>0</v>
      </c>
      <c r="Y19" s="200">
        <v>0</v>
      </c>
      <c r="Z19" s="200">
        <v>0</v>
      </c>
      <c r="AA19" s="200">
        <v>0</v>
      </c>
      <c r="AB19" s="200">
        <v>0</v>
      </c>
      <c r="AC19" s="200">
        <v>0</v>
      </c>
      <c r="AD19" s="200">
        <v>2.48</v>
      </c>
      <c r="AE19" s="200">
        <v>0</v>
      </c>
      <c r="AF19" s="200">
        <v>0</v>
      </c>
      <c r="AG19" s="200">
        <v>81.08</v>
      </c>
      <c r="AH19" s="200">
        <v>0</v>
      </c>
      <c r="AI19" s="200">
        <v>19.52</v>
      </c>
      <c r="AJ19" s="200">
        <v>0</v>
      </c>
      <c r="AK19" s="200">
        <v>4.3499999999999996</v>
      </c>
      <c r="AL19" s="200">
        <v>0</v>
      </c>
      <c r="AM19" s="200">
        <v>0</v>
      </c>
      <c r="AN19" s="200">
        <v>0</v>
      </c>
      <c r="AO19" s="200">
        <v>76.64</v>
      </c>
      <c r="AP19" s="200">
        <v>0</v>
      </c>
      <c r="AQ19" s="200">
        <v>0</v>
      </c>
      <c r="AR19" s="200">
        <v>0</v>
      </c>
      <c r="AS19" s="200">
        <v>0</v>
      </c>
      <c r="AT19" s="200">
        <v>0</v>
      </c>
      <c r="AU19" s="200">
        <v>0</v>
      </c>
      <c r="AV19" s="200">
        <v>0</v>
      </c>
      <c r="AW19" s="200">
        <v>0</v>
      </c>
      <c r="AX19" s="200">
        <v>0</v>
      </c>
      <c r="AY19" s="200">
        <v>0</v>
      </c>
    </row>
    <row r="20" spans="1:51">
      <c r="A20" t="s">
        <v>62</v>
      </c>
      <c r="B20" s="200">
        <v>0</v>
      </c>
      <c r="C20" s="200">
        <v>0</v>
      </c>
      <c r="D20" s="200">
        <v>0</v>
      </c>
      <c r="E20" s="200">
        <v>0</v>
      </c>
      <c r="F20" s="200">
        <v>0</v>
      </c>
      <c r="G20" s="200">
        <v>0</v>
      </c>
      <c r="H20" s="200">
        <v>0</v>
      </c>
      <c r="I20" s="200">
        <v>0</v>
      </c>
      <c r="J20" s="200">
        <v>0</v>
      </c>
      <c r="K20" s="200">
        <v>0</v>
      </c>
      <c r="L20" s="200">
        <v>0</v>
      </c>
      <c r="M20" s="200">
        <v>0</v>
      </c>
      <c r="N20" s="200">
        <v>0</v>
      </c>
      <c r="O20" s="200">
        <v>0</v>
      </c>
      <c r="P20" s="200">
        <v>0</v>
      </c>
      <c r="Q20" s="200">
        <v>0</v>
      </c>
      <c r="R20" s="200">
        <v>0</v>
      </c>
      <c r="S20" s="200">
        <v>0</v>
      </c>
      <c r="T20" s="200">
        <v>0</v>
      </c>
      <c r="U20" s="200">
        <v>0</v>
      </c>
      <c r="V20" s="200">
        <v>0</v>
      </c>
      <c r="W20" s="200">
        <v>0</v>
      </c>
      <c r="X20" s="200">
        <v>0</v>
      </c>
      <c r="Y20" s="200">
        <v>0</v>
      </c>
      <c r="Z20" s="200">
        <v>0</v>
      </c>
      <c r="AA20" s="200">
        <v>0</v>
      </c>
      <c r="AB20" s="200">
        <v>0</v>
      </c>
      <c r="AC20" s="200">
        <v>0</v>
      </c>
      <c r="AD20" s="200">
        <v>2.48</v>
      </c>
      <c r="AE20" s="200">
        <v>0</v>
      </c>
      <c r="AF20" s="200">
        <v>0</v>
      </c>
      <c r="AG20" s="200">
        <v>81.08</v>
      </c>
      <c r="AH20" s="200">
        <v>0</v>
      </c>
      <c r="AI20" s="200">
        <v>19.52</v>
      </c>
      <c r="AJ20" s="200">
        <v>0</v>
      </c>
      <c r="AK20" s="200">
        <v>4.3499999999999996</v>
      </c>
      <c r="AL20" s="200">
        <v>0</v>
      </c>
      <c r="AM20" s="200">
        <v>0</v>
      </c>
      <c r="AN20" s="200">
        <v>0</v>
      </c>
      <c r="AO20" s="200">
        <v>76.64</v>
      </c>
      <c r="AP20" s="200">
        <v>0</v>
      </c>
      <c r="AQ20" s="200">
        <v>0</v>
      </c>
      <c r="AR20" s="200">
        <v>0</v>
      </c>
      <c r="AS20" s="200">
        <v>0</v>
      </c>
      <c r="AT20" s="200">
        <v>0</v>
      </c>
      <c r="AU20" s="200">
        <v>0</v>
      </c>
      <c r="AV20" s="200">
        <v>0</v>
      </c>
      <c r="AW20" s="200">
        <v>0</v>
      </c>
      <c r="AX20" s="200">
        <v>0</v>
      </c>
      <c r="AY20" s="200">
        <v>0</v>
      </c>
    </row>
    <row r="21" spans="1:51">
      <c r="A21" t="s">
        <v>63</v>
      </c>
      <c r="B21" s="200">
        <v>0</v>
      </c>
      <c r="C21" s="200">
        <v>0</v>
      </c>
      <c r="D21" s="200">
        <v>0</v>
      </c>
      <c r="E21" s="200">
        <v>0</v>
      </c>
      <c r="F21" s="200">
        <v>0</v>
      </c>
      <c r="G21" s="200">
        <v>0</v>
      </c>
      <c r="H21" s="200">
        <v>0</v>
      </c>
      <c r="I21" s="200">
        <v>0</v>
      </c>
      <c r="J21" s="200">
        <v>0</v>
      </c>
      <c r="K21" s="200">
        <v>0</v>
      </c>
      <c r="L21" s="200">
        <v>0</v>
      </c>
      <c r="M21" s="200">
        <v>0</v>
      </c>
      <c r="N21" s="200">
        <v>0</v>
      </c>
      <c r="O21" s="200">
        <v>0</v>
      </c>
      <c r="P21" s="200">
        <v>0</v>
      </c>
      <c r="Q21" s="200">
        <v>0</v>
      </c>
      <c r="R21" s="200">
        <v>0</v>
      </c>
      <c r="S21" s="200">
        <v>0</v>
      </c>
      <c r="T21" s="200">
        <v>0</v>
      </c>
      <c r="U21" s="200">
        <v>0</v>
      </c>
      <c r="V21" s="200">
        <v>0</v>
      </c>
      <c r="W21" s="200">
        <v>0</v>
      </c>
      <c r="X21" s="200">
        <v>0</v>
      </c>
      <c r="Y21" s="200">
        <v>0</v>
      </c>
      <c r="Z21" s="200">
        <v>0</v>
      </c>
      <c r="AA21" s="200">
        <v>0</v>
      </c>
      <c r="AB21" s="200">
        <v>0</v>
      </c>
      <c r="AC21" s="200">
        <v>0</v>
      </c>
      <c r="AD21" s="200">
        <v>2.48</v>
      </c>
      <c r="AE21" s="200">
        <v>0</v>
      </c>
      <c r="AF21" s="200">
        <v>0</v>
      </c>
      <c r="AG21" s="200">
        <v>81.08</v>
      </c>
      <c r="AH21" s="200">
        <v>0</v>
      </c>
      <c r="AI21" s="200">
        <v>19.52</v>
      </c>
      <c r="AJ21" s="200">
        <v>0</v>
      </c>
      <c r="AK21" s="200">
        <v>4.3499999999999996</v>
      </c>
      <c r="AL21" s="200">
        <v>0</v>
      </c>
      <c r="AM21" s="200">
        <v>0</v>
      </c>
      <c r="AN21" s="200">
        <v>0</v>
      </c>
      <c r="AO21" s="200">
        <v>76.64</v>
      </c>
      <c r="AP21" s="200">
        <v>0</v>
      </c>
      <c r="AQ21" s="200">
        <v>0</v>
      </c>
      <c r="AR21" s="200">
        <v>0</v>
      </c>
      <c r="AS21" s="200">
        <v>0</v>
      </c>
      <c r="AT21" s="200">
        <v>0</v>
      </c>
      <c r="AU21" s="200">
        <v>0</v>
      </c>
      <c r="AV21" s="200">
        <v>0</v>
      </c>
      <c r="AW21" s="200">
        <v>0</v>
      </c>
      <c r="AX21" s="200">
        <v>0</v>
      </c>
      <c r="AY21" s="200">
        <v>0</v>
      </c>
    </row>
    <row r="22" spans="1:51">
      <c r="A22" t="s">
        <v>64</v>
      </c>
      <c r="B22" s="200">
        <v>0</v>
      </c>
      <c r="C22" s="200">
        <v>0</v>
      </c>
      <c r="D22" s="200">
        <v>0</v>
      </c>
      <c r="E22" s="200">
        <v>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0</v>
      </c>
      <c r="L22" s="200">
        <v>0</v>
      </c>
      <c r="M22" s="200">
        <v>0</v>
      </c>
      <c r="N22" s="200">
        <v>0</v>
      </c>
      <c r="O22" s="200">
        <v>0</v>
      </c>
      <c r="P22" s="200">
        <v>0</v>
      </c>
      <c r="Q22" s="200">
        <v>0</v>
      </c>
      <c r="R22" s="200">
        <v>0</v>
      </c>
      <c r="S22" s="200">
        <v>0</v>
      </c>
      <c r="T22" s="200">
        <v>0</v>
      </c>
      <c r="U22" s="200">
        <v>0</v>
      </c>
      <c r="V22" s="200">
        <v>0</v>
      </c>
      <c r="W22" s="200">
        <v>0</v>
      </c>
      <c r="X22" s="200">
        <v>0</v>
      </c>
      <c r="Y22" s="200">
        <v>0</v>
      </c>
      <c r="Z22" s="200">
        <v>0</v>
      </c>
      <c r="AA22" s="200">
        <v>0</v>
      </c>
      <c r="AB22" s="200">
        <v>0</v>
      </c>
      <c r="AC22" s="200">
        <v>0</v>
      </c>
      <c r="AD22" s="200">
        <v>2.48</v>
      </c>
      <c r="AE22" s="200">
        <v>0</v>
      </c>
      <c r="AF22" s="200">
        <v>0</v>
      </c>
      <c r="AG22" s="200">
        <v>81.08</v>
      </c>
      <c r="AH22" s="200">
        <v>0</v>
      </c>
      <c r="AI22" s="200">
        <v>19.52</v>
      </c>
      <c r="AJ22" s="200">
        <v>0</v>
      </c>
      <c r="AK22" s="200">
        <v>4.3499999999999996</v>
      </c>
      <c r="AL22" s="200">
        <v>0</v>
      </c>
      <c r="AM22" s="200">
        <v>0</v>
      </c>
      <c r="AN22" s="200">
        <v>0</v>
      </c>
      <c r="AO22" s="200">
        <v>76.64</v>
      </c>
      <c r="AP22" s="200">
        <v>0</v>
      </c>
      <c r="AQ22" s="200">
        <v>0</v>
      </c>
      <c r="AR22" s="200">
        <v>0</v>
      </c>
      <c r="AS22" s="200">
        <v>0</v>
      </c>
      <c r="AT22" s="200">
        <v>0</v>
      </c>
      <c r="AU22" s="200">
        <v>0</v>
      </c>
      <c r="AV22" s="200">
        <v>0</v>
      </c>
      <c r="AW22" s="200">
        <v>0</v>
      </c>
      <c r="AX22" s="200">
        <v>0</v>
      </c>
      <c r="AY22" s="200">
        <v>0</v>
      </c>
    </row>
    <row r="23" spans="1:51">
      <c r="A23" t="s">
        <v>65</v>
      </c>
      <c r="B23" s="200">
        <v>0</v>
      </c>
      <c r="C23" s="200">
        <v>0</v>
      </c>
      <c r="D23" s="200">
        <v>0</v>
      </c>
      <c r="E23" s="200">
        <v>0</v>
      </c>
      <c r="F23" s="200">
        <v>0</v>
      </c>
      <c r="G23" s="200">
        <v>0</v>
      </c>
      <c r="H23" s="200">
        <v>0</v>
      </c>
      <c r="I23" s="200">
        <v>0</v>
      </c>
      <c r="J23" s="200">
        <v>0</v>
      </c>
      <c r="K23" s="200">
        <v>0</v>
      </c>
      <c r="L23" s="200">
        <v>0</v>
      </c>
      <c r="M23" s="200">
        <v>0</v>
      </c>
      <c r="N23" s="200">
        <v>0</v>
      </c>
      <c r="O23" s="200">
        <v>0</v>
      </c>
      <c r="P23" s="200">
        <v>0</v>
      </c>
      <c r="Q23" s="200">
        <v>0</v>
      </c>
      <c r="R23" s="200">
        <v>0</v>
      </c>
      <c r="S23" s="200">
        <v>0</v>
      </c>
      <c r="T23" s="200">
        <v>0</v>
      </c>
      <c r="U23" s="200">
        <v>0</v>
      </c>
      <c r="V23" s="200">
        <v>0</v>
      </c>
      <c r="W23" s="200">
        <v>0</v>
      </c>
      <c r="X23" s="200">
        <v>0</v>
      </c>
      <c r="Y23" s="200">
        <v>0</v>
      </c>
      <c r="Z23" s="200">
        <v>0</v>
      </c>
      <c r="AA23" s="200">
        <v>0</v>
      </c>
      <c r="AB23" s="200">
        <v>0</v>
      </c>
      <c r="AC23" s="200">
        <v>0</v>
      </c>
      <c r="AD23" s="200">
        <v>2.48</v>
      </c>
      <c r="AE23" s="200">
        <v>0</v>
      </c>
      <c r="AF23" s="200">
        <v>0</v>
      </c>
      <c r="AG23" s="200">
        <v>81.08</v>
      </c>
      <c r="AH23" s="200">
        <v>0</v>
      </c>
      <c r="AI23" s="200">
        <v>19.52</v>
      </c>
      <c r="AJ23" s="200">
        <v>0</v>
      </c>
      <c r="AK23" s="200">
        <v>0.35</v>
      </c>
      <c r="AL23" s="200">
        <v>0</v>
      </c>
      <c r="AM23" s="200">
        <v>0</v>
      </c>
      <c r="AN23" s="200">
        <v>0</v>
      </c>
      <c r="AO23" s="200">
        <v>76.64</v>
      </c>
      <c r="AP23" s="200">
        <v>0</v>
      </c>
      <c r="AQ23" s="200">
        <v>0</v>
      </c>
      <c r="AR23" s="200">
        <v>0</v>
      </c>
      <c r="AS23" s="200">
        <v>0</v>
      </c>
      <c r="AT23" s="200">
        <v>0</v>
      </c>
      <c r="AU23" s="200">
        <v>0</v>
      </c>
      <c r="AV23" s="200">
        <v>0</v>
      </c>
      <c r="AW23" s="200">
        <v>0</v>
      </c>
      <c r="AX23" s="200">
        <v>0</v>
      </c>
      <c r="AY23" s="200">
        <v>0</v>
      </c>
    </row>
    <row r="24" spans="1:51">
      <c r="A24" t="s">
        <v>66</v>
      </c>
      <c r="B24" s="200">
        <v>0</v>
      </c>
      <c r="C24" s="200">
        <v>0</v>
      </c>
      <c r="D24" s="200">
        <v>0</v>
      </c>
      <c r="E24" s="200">
        <v>0</v>
      </c>
      <c r="F24" s="200">
        <v>0</v>
      </c>
      <c r="G24" s="200">
        <v>0</v>
      </c>
      <c r="H24" s="200">
        <v>0</v>
      </c>
      <c r="I24" s="200">
        <v>0</v>
      </c>
      <c r="J24" s="200">
        <v>0</v>
      </c>
      <c r="K24" s="200">
        <v>0</v>
      </c>
      <c r="L24" s="200">
        <v>0</v>
      </c>
      <c r="M24" s="200">
        <v>0</v>
      </c>
      <c r="N24" s="200">
        <v>0</v>
      </c>
      <c r="O24" s="200">
        <v>0</v>
      </c>
      <c r="P24" s="200">
        <v>0</v>
      </c>
      <c r="Q24" s="200">
        <v>0</v>
      </c>
      <c r="R24" s="200">
        <v>0</v>
      </c>
      <c r="S24" s="200">
        <v>0</v>
      </c>
      <c r="T24" s="200">
        <v>0</v>
      </c>
      <c r="U24" s="200">
        <v>0</v>
      </c>
      <c r="V24" s="200">
        <v>0</v>
      </c>
      <c r="W24" s="200">
        <v>0</v>
      </c>
      <c r="X24" s="200">
        <v>0</v>
      </c>
      <c r="Y24" s="200">
        <v>0</v>
      </c>
      <c r="Z24" s="200">
        <v>0</v>
      </c>
      <c r="AA24" s="200">
        <v>0</v>
      </c>
      <c r="AB24" s="200">
        <v>0</v>
      </c>
      <c r="AC24" s="200">
        <v>0</v>
      </c>
      <c r="AD24" s="200">
        <v>2.48</v>
      </c>
      <c r="AE24" s="200">
        <v>0</v>
      </c>
      <c r="AF24" s="200">
        <v>0</v>
      </c>
      <c r="AG24" s="200">
        <v>81.08</v>
      </c>
      <c r="AH24" s="200">
        <v>0</v>
      </c>
      <c r="AI24" s="200">
        <v>19.52</v>
      </c>
      <c r="AJ24" s="200">
        <v>0</v>
      </c>
      <c r="AK24" s="200">
        <v>0.35</v>
      </c>
      <c r="AL24" s="200">
        <v>0</v>
      </c>
      <c r="AM24" s="200">
        <v>0</v>
      </c>
      <c r="AN24" s="200">
        <v>0</v>
      </c>
      <c r="AO24" s="200">
        <v>76.64</v>
      </c>
      <c r="AP24" s="200">
        <v>0</v>
      </c>
      <c r="AQ24" s="200">
        <v>0</v>
      </c>
      <c r="AR24" s="200">
        <v>0</v>
      </c>
      <c r="AS24" s="200">
        <v>0</v>
      </c>
      <c r="AT24" s="200">
        <v>0</v>
      </c>
      <c r="AU24" s="200">
        <v>0</v>
      </c>
      <c r="AV24" s="200">
        <v>0</v>
      </c>
      <c r="AW24" s="200">
        <v>0</v>
      </c>
      <c r="AX24" s="200">
        <v>0</v>
      </c>
      <c r="AY24" s="200">
        <v>0</v>
      </c>
    </row>
    <row r="25" spans="1:51">
      <c r="A25" t="s">
        <v>67</v>
      </c>
      <c r="B25" s="200">
        <v>0</v>
      </c>
      <c r="C25" s="200">
        <v>0</v>
      </c>
      <c r="D25" s="200">
        <v>0</v>
      </c>
      <c r="E25" s="200">
        <v>0</v>
      </c>
      <c r="F25" s="200">
        <v>0</v>
      </c>
      <c r="G25" s="200">
        <v>0</v>
      </c>
      <c r="H25" s="200">
        <v>0</v>
      </c>
      <c r="I25" s="200">
        <v>0</v>
      </c>
      <c r="J25" s="200">
        <v>0</v>
      </c>
      <c r="K25" s="200">
        <v>0</v>
      </c>
      <c r="L25" s="200">
        <v>0</v>
      </c>
      <c r="M25" s="200">
        <v>0</v>
      </c>
      <c r="N25" s="200">
        <v>0</v>
      </c>
      <c r="O25" s="200">
        <v>0</v>
      </c>
      <c r="P25" s="200">
        <v>0</v>
      </c>
      <c r="Q25" s="200">
        <v>0</v>
      </c>
      <c r="R25" s="200">
        <v>0</v>
      </c>
      <c r="S25" s="200">
        <v>0</v>
      </c>
      <c r="T25" s="200">
        <v>0</v>
      </c>
      <c r="U25" s="200">
        <v>0</v>
      </c>
      <c r="V25" s="200">
        <v>0</v>
      </c>
      <c r="W25" s="200">
        <v>0</v>
      </c>
      <c r="X25" s="200">
        <v>0</v>
      </c>
      <c r="Y25" s="200">
        <v>0</v>
      </c>
      <c r="Z25" s="200">
        <v>0</v>
      </c>
      <c r="AA25" s="200">
        <v>0</v>
      </c>
      <c r="AB25" s="200">
        <v>0</v>
      </c>
      <c r="AC25" s="200">
        <v>0</v>
      </c>
      <c r="AD25" s="200">
        <v>2.48</v>
      </c>
      <c r="AE25" s="200">
        <v>0</v>
      </c>
      <c r="AF25" s="200">
        <v>0</v>
      </c>
      <c r="AG25" s="200">
        <v>81.08</v>
      </c>
      <c r="AH25" s="200">
        <v>0</v>
      </c>
      <c r="AI25" s="200">
        <v>19.52</v>
      </c>
      <c r="AJ25" s="200">
        <v>0</v>
      </c>
      <c r="AK25" s="200">
        <v>0.35</v>
      </c>
      <c r="AL25" s="200">
        <v>0</v>
      </c>
      <c r="AM25" s="200">
        <v>0</v>
      </c>
      <c r="AN25" s="200">
        <v>0</v>
      </c>
      <c r="AO25" s="200">
        <v>76.64</v>
      </c>
      <c r="AP25" s="200">
        <v>0</v>
      </c>
      <c r="AQ25" s="200">
        <v>0</v>
      </c>
      <c r="AR25" s="200">
        <v>0</v>
      </c>
      <c r="AS25" s="200">
        <v>0</v>
      </c>
      <c r="AT25" s="200">
        <v>0</v>
      </c>
      <c r="AU25" s="200">
        <v>0</v>
      </c>
      <c r="AV25" s="200">
        <v>0</v>
      </c>
      <c r="AW25" s="200">
        <v>0</v>
      </c>
      <c r="AX25" s="200">
        <v>0</v>
      </c>
      <c r="AY25" s="200">
        <v>0</v>
      </c>
    </row>
    <row r="26" spans="1:51">
      <c r="A26" t="s">
        <v>68</v>
      </c>
      <c r="B26" s="200">
        <v>0</v>
      </c>
      <c r="C26" s="200">
        <v>0</v>
      </c>
      <c r="D26" s="200">
        <v>0</v>
      </c>
      <c r="E26" s="200">
        <v>0</v>
      </c>
      <c r="F26" s="200">
        <v>0</v>
      </c>
      <c r="G26" s="200">
        <v>0</v>
      </c>
      <c r="H26" s="200">
        <v>0</v>
      </c>
      <c r="I26" s="200">
        <v>0</v>
      </c>
      <c r="J26" s="200">
        <v>0</v>
      </c>
      <c r="K26" s="200">
        <v>0</v>
      </c>
      <c r="L26" s="200">
        <v>0</v>
      </c>
      <c r="M26" s="200">
        <v>0</v>
      </c>
      <c r="N26" s="200">
        <v>0</v>
      </c>
      <c r="O26" s="200">
        <v>0</v>
      </c>
      <c r="P26" s="200">
        <v>0</v>
      </c>
      <c r="Q26" s="200">
        <v>0</v>
      </c>
      <c r="R26" s="200">
        <v>0</v>
      </c>
      <c r="S26" s="200">
        <v>0</v>
      </c>
      <c r="T26" s="200">
        <v>0</v>
      </c>
      <c r="U26" s="200">
        <v>0</v>
      </c>
      <c r="V26" s="200">
        <v>0</v>
      </c>
      <c r="W26" s="200">
        <v>0</v>
      </c>
      <c r="X26" s="200">
        <v>0</v>
      </c>
      <c r="Y26" s="200">
        <v>0</v>
      </c>
      <c r="Z26" s="200">
        <v>0</v>
      </c>
      <c r="AA26" s="200">
        <v>0</v>
      </c>
      <c r="AB26" s="200">
        <v>0</v>
      </c>
      <c r="AC26" s="200">
        <v>0</v>
      </c>
      <c r="AD26" s="200">
        <v>2.48</v>
      </c>
      <c r="AE26" s="200">
        <v>0</v>
      </c>
      <c r="AF26" s="200">
        <v>0</v>
      </c>
      <c r="AG26" s="200">
        <v>81.08</v>
      </c>
      <c r="AH26" s="200">
        <v>0</v>
      </c>
      <c r="AI26" s="200">
        <v>19.52</v>
      </c>
      <c r="AJ26" s="200">
        <v>0</v>
      </c>
      <c r="AK26" s="200">
        <v>0.35</v>
      </c>
      <c r="AL26" s="200">
        <v>0</v>
      </c>
      <c r="AM26" s="200">
        <v>0</v>
      </c>
      <c r="AN26" s="200">
        <v>0</v>
      </c>
      <c r="AO26" s="200">
        <v>73.459999999999994</v>
      </c>
      <c r="AP26" s="200">
        <v>0</v>
      </c>
      <c r="AQ26" s="200">
        <v>0</v>
      </c>
      <c r="AR26" s="200">
        <v>0</v>
      </c>
      <c r="AS26" s="200">
        <v>0</v>
      </c>
      <c r="AT26" s="200">
        <v>0</v>
      </c>
      <c r="AU26" s="200">
        <v>0</v>
      </c>
      <c r="AV26" s="200">
        <v>0</v>
      </c>
      <c r="AW26" s="200">
        <v>0</v>
      </c>
      <c r="AX26" s="200">
        <v>0</v>
      </c>
      <c r="AY26" s="200">
        <v>0</v>
      </c>
    </row>
    <row r="27" spans="1:51">
      <c r="A27" t="s">
        <v>69</v>
      </c>
      <c r="B27" s="200">
        <v>0</v>
      </c>
      <c r="C27" s="200">
        <v>0</v>
      </c>
      <c r="D27" s="200">
        <v>0</v>
      </c>
      <c r="E27" s="200">
        <v>0</v>
      </c>
      <c r="F27" s="200">
        <v>0</v>
      </c>
      <c r="G27" s="200">
        <v>0</v>
      </c>
      <c r="H27" s="200">
        <v>0</v>
      </c>
      <c r="I27" s="200">
        <v>0</v>
      </c>
      <c r="J27" s="200">
        <v>0</v>
      </c>
      <c r="K27" s="200">
        <v>0</v>
      </c>
      <c r="L27" s="200">
        <v>0</v>
      </c>
      <c r="M27" s="200">
        <v>0</v>
      </c>
      <c r="N27" s="200">
        <v>0</v>
      </c>
      <c r="O27" s="200">
        <v>0</v>
      </c>
      <c r="P27" s="200">
        <v>0</v>
      </c>
      <c r="Q27" s="200">
        <v>0</v>
      </c>
      <c r="R27" s="200">
        <v>0</v>
      </c>
      <c r="S27" s="200">
        <v>0</v>
      </c>
      <c r="T27" s="200">
        <v>0</v>
      </c>
      <c r="U27" s="200">
        <v>0</v>
      </c>
      <c r="V27" s="200">
        <v>0</v>
      </c>
      <c r="W27" s="200">
        <v>0</v>
      </c>
      <c r="X27" s="200">
        <v>0</v>
      </c>
      <c r="Y27" s="200">
        <v>0</v>
      </c>
      <c r="Z27" s="200">
        <v>0</v>
      </c>
      <c r="AA27" s="200">
        <v>0</v>
      </c>
      <c r="AB27" s="200">
        <v>0</v>
      </c>
      <c r="AC27" s="200">
        <v>0</v>
      </c>
      <c r="AD27" s="200">
        <v>2.48</v>
      </c>
      <c r="AE27" s="200">
        <v>0</v>
      </c>
      <c r="AF27" s="200">
        <v>0</v>
      </c>
      <c r="AG27" s="200">
        <v>81.08</v>
      </c>
      <c r="AH27" s="200">
        <v>0</v>
      </c>
      <c r="AI27" s="200">
        <v>19.52</v>
      </c>
      <c r="AJ27" s="200">
        <v>0</v>
      </c>
      <c r="AK27" s="200">
        <v>0.35</v>
      </c>
      <c r="AL27" s="200">
        <v>0</v>
      </c>
      <c r="AM27" s="200">
        <v>0</v>
      </c>
      <c r="AN27" s="200">
        <v>0</v>
      </c>
      <c r="AO27" s="200">
        <v>67.69</v>
      </c>
      <c r="AP27" s="200">
        <v>0</v>
      </c>
      <c r="AQ27" s="200">
        <v>0</v>
      </c>
      <c r="AR27" s="200">
        <v>0</v>
      </c>
      <c r="AS27" s="200">
        <v>0</v>
      </c>
      <c r="AT27" s="200">
        <v>0</v>
      </c>
      <c r="AU27" s="200">
        <v>0</v>
      </c>
      <c r="AV27" s="200">
        <v>0</v>
      </c>
      <c r="AW27" s="200">
        <v>0</v>
      </c>
      <c r="AX27" s="200">
        <v>0</v>
      </c>
      <c r="AY27" s="200">
        <v>0</v>
      </c>
    </row>
    <row r="28" spans="1:51">
      <c r="A28" t="s">
        <v>70</v>
      </c>
      <c r="B28" s="200">
        <v>0</v>
      </c>
      <c r="C28" s="200">
        <v>0</v>
      </c>
      <c r="D28" s="200">
        <v>0</v>
      </c>
      <c r="E28" s="200">
        <v>0</v>
      </c>
      <c r="F28" s="200">
        <v>0</v>
      </c>
      <c r="G28" s="200">
        <v>0</v>
      </c>
      <c r="H28" s="200">
        <v>0</v>
      </c>
      <c r="I28" s="200">
        <v>0</v>
      </c>
      <c r="J28" s="200">
        <v>0</v>
      </c>
      <c r="K28" s="200">
        <v>0</v>
      </c>
      <c r="L28" s="200">
        <v>0</v>
      </c>
      <c r="M28" s="200">
        <v>0</v>
      </c>
      <c r="N28" s="200">
        <v>0</v>
      </c>
      <c r="O28" s="200">
        <v>0</v>
      </c>
      <c r="P28" s="200">
        <v>0</v>
      </c>
      <c r="Q28" s="200">
        <v>0</v>
      </c>
      <c r="R28" s="200">
        <v>0</v>
      </c>
      <c r="S28" s="200">
        <v>0</v>
      </c>
      <c r="T28" s="200">
        <v>0</v>
      </c>
      <c r="U28" s="200">
        <v>0</v>
      </c>
      <c r="V28" s="200">
        <v>0</v>
      </c>
      <c r="W28" s="200">
        <v>0</v>
      </c>
      <c r="X28" s="200">
        <v>0</v>
      </c>
      <c r="Y28" s="200">
        <v>0</v>
      </c>
      <c r="Z28" s="200">
        <v>0</v>
      </c>
      <c r="AA28" s="200">
        <v>0</v>
      </c>
      <c r="AB28" s="200">
        <v>0</v>
      </c>
      <c r="AC28" s="200">
        <v>0</v>
      </c>
      <c r="AD28" s="200">
        <v>2.48</v>
      </c>
      <c r="AE28" s="200">
        <v>0</v>
      </c>
      <c r="AF28" s="200">
        <v>0</v>
      </c>
      <c r="AG28" s="200">
        <v>81.08</v>
      </c>
      <c r="AH28" s="200">
        <v>0</v>
      </c>
      <c r="AI28" s="200">
        <v>19.52</v>
      </c>
      <c r="AJ28" s="200">
        <v>0</v>
      </c>
      <c r="AK28" s="200">
        <v>0.35</v>
      </c>
      <c r="AL28" s="200">
        <v>0</v>
      </c>
      <c r="AM28" s="200">
        <v>0</v>
      </c>
      <c r="AN28" s="200">
        <v>0</v>
      </c>
      <c r="AO28" s="200">
        <v>61.43</v>
      </c>
      <c r="AP28" s="200">
        <v>0</v>
      </c>
      <c r="AQ28" s="200">
        <v>0</v>
      </c>
      <c r="AR28" s="200">
        <v>0</v>
      </c>
      <c r="AS28" s="200">
        <v>0</v>
      </c>
      <c r="AT28" s="200">
        <v>0</v>
      </c>
      <c r="AU28" s="200">
        <v>0</v>
      </c>
      <c r="AV28" s="200">
        <v>0</v>
      </c>
      <c r="AW28" s="200">
        <v>0</v>
      </c>
      <c r="AX28" s="200">
        <v>0</v>
      </c>
      <c r="AY28" s="200">
        <v>0</v>
      </c>
    </row>
    <row r="29" spans="1:51">
      <c r="A29" t="s">
        <v>71</v>
      </c>
      <c r="B29" s="200">
        <v>0</v>
      </c>
      <c r="C29" s="200">
        <v>0</v>
      </c>
      <c r="D29" s="200">
        <v>0</v>
      </c>
      <c r="E29" s="200">
        <v>0</v>
      </c>
      <c r="F29" s="200">
        <v>0</v>
      </c>
      <c r="G29" s="200">
        <v>0</v>
      </c>
      <c r="H29" s="200">
        <v>0</v>
      </c>
      <c r="I29" s="200">
        <v>0</v>
      </c>
      <c r="J29" s="200">
        <v>0</v>
      </c>
      <c r="K29" s="200">
        <v>0</v>
      </c>
      <c r="L29" s="200">
        <v>0</v>
      </c>
      <c r="M29" s="200">
        <v>0</v>
      </c>
      <c r="N29" s="200">
        <v>0</v>
      </c>
      <c r="O29" s="200">
        <v>0</v>
      </c>
      <c r="P29" s="200">
        <v>0</v>
      </c>
      <c r="Q29" s="200">
        <v>0</v>
      </c>
      <c r="R29" s="200">
        <v>0</v>
      </c>
      <c r="S29" s="200">
        <v>0</v>
      </c>
      <c r="T29" s="200">
        <v>0</v>
      </c>
      <c r="U29" s="200">
        <v>0</v>
      </c>
      <c r="V29" s="200">
        <v>0</v>
      </c>
      <c r="W29" s="200">
        <v>0</v>
      </c>
      <c r="X29" s="200">
        <v>0</v>
      </c>
      <c r="Y29" s="200">
        <v>0</v>
      </c>
      <c r="Z29" s="200">
        <v>0</v>
      </c>
      <c r="AA29" s="200">
        <v>0</v>
      </c>
      <c r="AB29" s="200">
        <v>0</v>
      </c>
      <c r="AC29" s="200">
        <v>0</v>
      </c>
      <c r="AD29" s="200">
        <v>2.48</v>
      </c>
      <c r="AE29" s="200">
        <v>0</v>
      </c>
      <c r="AF29" s="200">
        <v>0</v>
      </c>
      <c r="AG29" s="200">
        <v>81.08</v>
      </c>
      <c r="AH29" s="200">
        <v>0</v>
      </c>
      <c r="AI29" s="200">
        <v>19.52</v>
      </c>
      <c r="AJ29" s="200">
        <v>0</v>
      </c>
      <c r="AK29" s="200">
        <v>0.35</v>
      </c>
      <c r="AL29" s="200">
        <v>0</v>
      </c>
      <c r="AM29" s="200">
        <v>0</v>
      </c>
      <c r="AN29" s="200">
        <v>0</v>
      </c>
      <c r="AO29" s="200">
        <v>61.43</v>
      </c>
      <c r="AP29" s="200">
        <v>0</v>
      </c>
      <c r="AQ29" s="200">
        <v>0</v>
      </c>
      <c r="AR29" s="200">
        <v>0</v>
      </c>
      <c r="AS29" s="200">
        <v>0</v>
      </c>
      <c r="AT29" s="200">
        <v>0</v>
      </c>
      <c r="AU29" s="200">
        <v>0</v>
      </c>
      <c r="AV29" s="200">
        <v>0</v>
      </c>
      <c r="AW29" s="200">
        <v>0</v>
      </c>
      <c r="AX29" s="200">
        <v>0</v>
      </c>
      <c r="AY29" s="200">
        <v>0</v>
      </c>
    </row>
    <row r="30" spans="1:51">
      <c r="A30" t="s">
        <v>72</v>
      </c>
      <c r="B30" s="200">
        <v>0</v>
      </c>
      <c r="C30" s="200">
        <v>0</v>
      </c>
      <c r="D30" s="200">
        <v>0</v>
      </c>
      <c r="E30" s="200">
        <v>0</v>
      </c>
      <c r="F30" s="200">
        <v>0</v>
      </c>
      <c r="G30" s="200">
        <v>0</v>
      </c>
      <c r="H30" s="200">
        <v>0</v>
      </c>
      <c r="I30" s="200">
        <v>0</v>
      </c>
      <c r="J30" s="200">
        <v>0</v>
      </c>
      <c r="K30" s="200">
        <v>0</v>
      </c>
      <c r="L30" s="200">
        <v>0</v>
      </c>
      <c r="M30" s="200">
        <v>0</v>
      </c>
      <c r="N30" s="200">
        <v>0</v>
      </c>
      <c r="O30" s="200">
        <v>0</v>
      </c>
      <c r="P30" s="200">
        <v>0</v>
      </c>
      <c r="Q30" s="200">
        <v>0</v>
      </c>
      <c r="R30" s="200">
        <v>0</v>
      </c>
      <c r="S30" s="200">
        <v>0</v>
      </c>
      <c r="T30" s="200">
        <v>0</v>
      </c>
      <c r="U30" s="200">
        <v>0</v>
      </c>
      <c r="V30" s="200">
        <v>0</v>
      </c>
      <c r="W30" s="200">
        <v>0</v>
      </c>
      <c r="X30" s="200">
        <v>0</v>
      </c>
      <c r="Y30" s="200">
        <v>0</v>
      </c>
      <c r="Z30" s="200">
        <v>0</v>
      </c>
      <c r="AA30" s="200">
        <v>0</v>
      </c>
      <c r="AB30" s="200">
        <v>0</v>
      </c>
      <c r="AC30" s="200">
        <v>0</v>
      </c>
      <c r="AD30" s="200">
        <v>2.48</v>
      </c>
      <c r="AE30" s="200">
        <v>0</v>
      </c>
      <c r="AF30" s="200">
        <v>0</v>
      </c>
      <c r="AG30" s="200">
        <v>81.08</v>
      </c>
      <c r="AH30" s="200">
        <v>0</v>
      </c>
      <c r="AI30" s="200">
        <v>19.52</v>
      </c>
      <c r="AJ30" s="200">
        <v>0</v>
      </c>
      <c r="AK30" s="200">
        <v>0.35</v>
      </c>
      <c r="AL30" s="200">
        <v>0</v>
      </c>
      <c r="AM30" s="200">
        <v>0</v>
      </c>
      <c r="AN30" s="200">
        <v>0</v>
      </c>
      <c r="AO30" s="200">
        <v>61.43</v>
      </c>
      <c r="AP30" s="200">
        <v>0</v>
      </c>
      <c r="AQ30" s="200">
        <v>0</v>
      </c>
      <c r="AR30" s="200">
        <v>0</v>
      </c>
      <c r="AS30" s="200">
        <v>0</v>
      </c>
      <c r="AT30" s="200">
        <v>0</v>
      </c>
      <c r="AU30" s="200">
        <v>0</v>
      </c>
      <c r="AV30" s="200">
        <v>0</v>
      </c>
      <c r="AW30" s="200">
        <v>0</v>
      </c>
      <c r="AX30" s="200">
        <v>0</v>
      </c>
      <c r="AY30" s="200">
        <v>0</v>
      </c>
    </row>
    <row r="31" spans="1:51">
      <c r="A31" t="s">
        <v>73</v>
      </c>
      <c r="B31" s="200">
        <v>0</v>
      </c>
      <c r="C31" s="200">
        <v>0</v>
      </c>
      <c r="D31" s="200">
        <v>0</v>
      </c>
      <c r="E31" s="200">
        <v>0</v>
      </c>
      <c r="F31" s="200">
        <v>0</v>
      </c>
      <c r="G31" s="200">
        <v>0</v>
      </c>
      <c r="H31" s="200">
        <v>0</v>
      </c>
      <c r="I31" s="200">
        <v>0</v>
      </c>
      <c r="J31" s="200">
        <v>0</v>
      </c>
      <c r="K31" s="200">
        <v>0</v>
      </c>
      <c r="L31" s="200">
        <v>0</v>
      </c>
      <c r="M31" s="200">
        <v>0</v>
      </c>
      <c r="N31" s="200">
        <v>0</v>
      </c>
      <c r="O31" s="200">
        <v>0</v>
      </c>
      <c r="P31" s="200">
        <v>0</v>
      </c>
      <c r="Q31" s="200">
        <v>0</v>
      </c>
      <c r="R31" s="200">
        <v>0</v>
      </c>
      <c r="S31" s="200">
        <v>0</v>
      </c>
      <c r="T31" s="200">
        <v>0</v>
      </c>
      <c r="U31" s="200">
        <v>0</v>
      </c>
      <c r="V31" s="200">
        <v>0</v>
      </c>
      <c r="W31" s="200">
        <v>0</v>
      </c>
      <c r="X31" s="200">
        <v>0</v>
      </c>
      <c r="Y31" s="200">
        <v>0</v>
      </c>
      <c r="Z31" s="200">
        <v>0</v>
      </c>
      <c r="AA31" s="200">
        <v>0</v>
      </c>
      <c r="AB31" s="200">
        <v>0</v>
      </c>
      <c r="AC31" s="200">
        <v>0</v>
      </c>
      <c r="AD31" s="200">
        <v>2.48</v>
      </c>
      <c r="AE31" s="200">
        <v>0</v>
      </c>
      <c r="AF31" s="200">
        <v>0</v>
      </c>
      <c r="AG31" s="200">
        <v>81.08</v>
      </c>
      <c r="AH31" s="200">
        <v>0</v>
      </c>
      <c r="AI31" s="200">
        <v>19.52</v>
      </c>
      <c r="AJ31" s="200">
        <v>0</v>
      </c>
      <c r="AK31" s="200">
        <v>0.35</v>
      </c>
      <c r="AL31" s="200">
        <v>0</v>
      </c>
      <c r="AM31" s="200">
        <v>0</v>
      </c>
      <c r="AN31" s="200">
        <v>0</v>
      </c>
      <c r="AO31" s="200">
        <v>61.43</v>
      </c>
      <c r="AP31" s="200">
        <v>0</v>
      </c>
      <c r="AQ31" s="200">
        <v>0</v>
      </c>
      <c r="AR31" s="200">
        <v>0</v>
      </c>
      <c r="AS31" s="200">
        <v>0</v>
      </c>
      <c r="AT31" s="200">
        <v>0</v>
      </c>
      <c r="AU31" s="200">
        <v>0</v>
      </c>
      <c r="AV31" s="200">
        <v>0</v>
      </c>
      <c r="AW31" s="200">
        <v>0</v>
      </c>
      <c r="AX31" s="200">
        <v>0</v>
      </c>
      <c r="AY31" s="200">
        <v>0</v>
      </c>
    </row>
    <row r="32" spans="1:51">
      <c r="A32" t="s">
        <v>74</v>
      </c>
      <c r="B32" s="200">
        <v>0</v>
      </c>
      <c r="C32" s="200">
        <v>0</v>
      </c>
      <c r="D32" s="200">
        <v>0</v>
      </c>
      <c r="E32" s="200">
        <v>0</v>
      </c>
      <c r="F32" s="200">
        <v>0</v>
      </c>
      <c r="G32" s="200">
        <v>0</v>
      </c>
      <c r="H32" s="200">
        <v>0</v>
      </c>
      <c r="I32" s="200">
        <v>0</v>
      </c>
      <c r="J32" s="200">
        <v>0</v>
      </c>
      <c r="K32" s="200">
        <v>0</v>
      </c>
      <c r="L32" s="200">
        <v>0</v>
      </c>
      <c r="M32" s="200">
        <v>0</v>
      </c>
      <c r="N32" s="200">
        <v>0</v>
      </c>
      <c r="O32" s="200">
        <v>0</v>
      </c>
      <c r="P32" s="200">
        <v>0</v>
      </c>
      <c r="Q32" s="200">
        <v>0</v>
      </c>
      <c r="R32" s="200">
        <v>0</v>
      </c>
      <c r="S32" s="200">
        <v>0</v>
      </c>
      <c r="T32" s="200">
        <v>0</v>
      </c>
      <c r="U32" s="200">
        <v>0</v>
      </c>
      <c r="V32" s="200">
        <v>0</v>
      </c>
      <c r="W32" s="200">
        <v>0</v>
      </c>
      <c r="X32" s="200">
        <v>0</v>
      </c>
      <c r="Y32" s="200">
        <v>0</v>
      </c>
      <c r="Z32" s="200">
        <v>0</v>
      </c>
      <c r="AA32" s="200">
        <v>0</v>
      </c>
      <c r="AB32" s="200">
        <v>0</v>
      </c>
      <c r="AC32" s="200">
        <v>0</v>
      </c>
      <c r="AD32" s="200">
        <v>2.48</v>
      </c>
      <c r="AE32" s="200">
        <v>0</v>
      </c>
      <c r="AF32" s="200">
        <v>0</v>
      </c>
      <c r="AG32" s="200">
        <v>81.08</v>
      </c>
      <c r="AH32" s="200">
        <v>0</v>
      </c>
      <c r="AI32" s="200">
        <v>19.52</v>
      </c>
      <c r="AJ32" s="200">
        <v>0</v>
      </c>
      <c r="AK32" s="200">
        <v>0.35</v>
      </c>
      <c r="AL32" s="200">
        <v>0</v>
      </c>
      <c r="AM32" s="200">
        <v>0</v>
      </c>
      <c r="AN32" s="200">
        <v>0</v>
      </c>
      <c r="AO32" s="200">
        <v>61.43</v>
      </c>
      <c r="AP32" s="200">
        <v>0</v>
      </c>
      <c r="AQ32" s="200">
        <v>0</v>
      </c>
      <c r="AR32" s="200">
        <v>0</v>
      </c>
      <c r="AS32" s="200">
        <v>0</v>
      </c>
      <c r="AT32" s="200">
        <v>0</v>
      </c>
      <c r="AU32" s="200">
        <v>0</v>
      </c>
      <c r="AV32" s="200">
        <v>0</v>
      </c>
      <c r="AW32" s="200">
        <v>0</v>
      </c>
      <c r="AX32" s="200">
        <v>0</v>
      </c>
      <c r="AY32" s="200">
        <v>0</v>
      </c>
    </row>
    <row r="33" spans="1:51">
      <c r="A33" t="s">
        <v>75</v>
      </c>
      <c r="B33" s="200">
        <v>0</v>
      </c>
      <c r="C33" s="200">
        <v>0</v>
      </c>
      <c r="D33" s="200">
        <v>0</v>
      </c>
      <c r="E33" s="200">
        <v>0</v>
      </c>
      <c r="F33" s="200">
        <v>0</v>
      </c>
      <c r="G33" s="200">
        <v>0</v>
      </c>
      <c r="H33" s="200">
        <v>0</v>
      </c>
      <c r="I33" s="200">
        <v>0</v>
      </c>
      <c r="J33" s="200">
        <v>0</v>
      </c>
      <c r="K33" s="200">
        <v>0</v>
      </c>
      <c r="L33" s="200">
        <v>0</v>
      </c>
      <c r="M33" s="200">
        <v>0</v>
      </c>
      <c r="N33" s="200">
        <v>0</v>
      </c>
      <c r="O33" s="200">
        <v>0</v>
      </c>
      <c r="P33" s="200">
        <v>0</v>
      </c>
      <c r="Q33" s="200">
        <v>0</v>
      </c>
      <c r="R33" s="200">
        <v>0</v>
      </c>
      <c r="S33" s="200">
        <v>0</v>
      </c>
      <c r="T33" s="200">
        <v>0</v>
      </c>
      <c r="U33" s="200">
        <v>0</v>
      </c>
      <c r="V33" s="200">
        <v>0</v>
      </c>
      <c r="W33" s="200">
        <v>0</v>
      </c>
      <c r="X33" s="200">
        <v>0</v>
      </c>
      <c r="Y33" s="200">
        <v>0</v>
      </c>
      <c r="Z33" s="200">
        <v>0</v>
      </c>
      <c r="AA33" s="200">
        <v>0</v>
      </c>
      <c r="AB33" s="200">
        <v>0</v>
      </c>
      <c r="AC33" s="200">
        <v>0</v>
      </c>
      <c r="AD33" s="200">
        <v>2.48</v>
      </c>
      <c r="AE33" s="200">
        <v>0</v>
      </c>
      <c r="AF33" s="200">
        <v>0</v>
      </c>
      <c r="AG33" s="200">
        <v>81.08</v>
      </c>
      <c r="AH33" s="200">
        <v>0</v>
      </c>
      <c r="AI33" s="200">
        <v>19.52</v>
      </c>
      <c r="AJ33" s="200">
        <v>0</v>
      </c>
      <c r="AK33" s="200">
        <v>0.35</v>
      </c>
      <c r="AL33" s="200">
        <v>0</v>
      </c>
      <c r="AM33" s="200">
        <v>0</v>
      </c>
      <c r="AN33" s="200">
        <v>0</v>
      </c>
      <c r="AO33" s="200">
        <v>59.64</v>
      </c>
      <c r="AP33" s="200">
        <v>0</v>
      </c>
      <c r="AQ33" s="200">
        <v>0</v>
      </c>
      <c r="AR33" s="200">
        <v>0</v>
      </c>
      <c r="AS33" s="200">
        <v>0</v>
      </c>
      <c r="AT33" s="200">
        <v>0</v>
      </c>
      <c r="AU33" s="200">
        <v>0</v>
      </c>
      <c r="AV33" s="200">
        <v>0</v>
      </c>
      <c r="AW33" s="200">
        <v>0</v>
      </c>
      <c r="AX33" s="200">
        <v>0</v>
      </c>
      <c r="AY33" s="200">
        <v>0</v>
      </c>
    </row>
    <row r="34" spans="1:51">
      <c r="A34" t="s">
        <v>76</v>
      </c>
      <c r="B34" s="200">
        <v>0</v>
      </c>
      <c r="C34" s="200">
        <v>0</v>
      </c>
      <c r="D34" s="200">
        <v>0</v>
      </c>
      <c r="E34" s="200">
        <v>0</v>
      </c>
      <c r="F34" s="200">
        <v>0</v>
      </c>
      <c r="G34" s="200">
        <v>0</v>
      </c>
      <c r="H34" s="200">
        <v>0</v>
      </c>
      <c r="I34" s="200">
        <v>0</v>
      </c>
      <c r="J34" s="200">
        <v>0</v>
      </c>
      <c r="K34" s="200">
        <v>0</v>
      </c>
      <c r="L34" s="200">
        <v>0</v>
      </c>
      <c r="M34" s="200">
        <v>0</v>
      </c>
      <c r="N34" s="200">
        <v>0</v>
      </c>
      <c r="O34" s="200">
        <v>0</v>
      </c>
      <c r="P34" s="200">
        <v>0</v>
      </c>
      <c r="Q34" s="200">
        <v>0</v>
      </c>
      <c r="R34" s="200">
        <v>0</v>
      </c>
      <c r="S34" s="200">
        <v>0</v>
      </c>
      <c r="T34" s="200">
        <v>0</v>
      </c>
      <c r="U34" s="200">
        <v>0</v>
      </c>
      <c r="V34" s="200">
        <v>0</v>
      </c>
      <c r="W34" s="200">
        <v>0</v>
      </c>
      <c r="X34" s="200">
        <v>0</v>
      </c>
      <c r="Y34" s="200">
        <v>0</v>
      </c>
      <c r="Z34" s="200">
        <v>0</v>
      </c>
      <c r="AA34" s="200">
        <v>0</v>
      </c>
      <c r="AB34" s="200">
        <v>0</v>
      </c>
      <c r="AC34" s="200">
        <v>0</v>
      </c>
      <c r="AD34" s="200">
        <v>2.48</v>
      </c>
      <c r="AE34" s="200">
        <v>0</v>
      </c>
      <c r="AF34" s="200">
        <v>0</v>
      </c>
      <c r="AG34" s="200">
        <v>81.08</v>
      </c>
      <c r="AH34" s="200">
        <v>0</v>
      </c>
      <c r="AI34" s="200">
        <v>19.52</v>
      </c>
      <c r="AJ34" s="200">
        <v>0</v>
      </c>
      <c r="AK34" s="200">
        <v>0.35</v>
      </c>
      <c r="AL34" s="200">
        <v>0</v>
      </c>
      <c r="AM34" s="200">
        <v>0</v>
      </c>
      <c r="AN34" s="200">
        <v>0</v>
      </c>
      <c r="AO34" s="200">
        <v>59.64</v>
      </c>
      <c r="AP34" s="200">
        <v>0</v>
      </c>
      <c r="AQ34" s="200">
        <v>0</v>
      </c>
      <c r="AR34" s="200">
        <v>0</v>
      </c>
      <c r="AS34" s="200">
        <v>0</v>
      </c>
      <c r="AT34" s="200">
        <v>0</v>
      </c>
      <c r="AU34" s="200">
        <v>0</v>
      </c>
      <c r="AV34" s="200">
        <v>0</v>
      </c>
      <c r="AW34" s="200">
        <v>0</v>
      </c>
      <c r="AX34" s="200">
        <v>0</v>
      </c>
      <c r="AY34" s="200">
        <v>0</v>
      </c>
    </row>
    <row r="35" spans="1:51">
      <c r="A35" t="s">
        <v>77</v>
      </c>
      <c r="B35" s="200">
        <v>0</v>
      </c>
      <c r="C35" s="200">
        <v>0</v>
      </c>
      <c r="D35" s="200">
        <v>0</v>
      </c>
      <c r="E35" s="200">
        <v>0</v>
      </c>
      <c r="F35" s="200">
        <v>0</v>
      </c>
      <c r="G35" s="200">
        <v>0</v>
      </c>
      <c r="H35" s="200">
        <v>0</v>
      </c>
      <c r="I35" s="200">
        <v>0</v>
      </c>
      <c r="J35" s="200">
        <v>0</v>
      </c>
      <c r="K35" s="200">
        <v>0</v>
      </c>
      <c r="L35" s="200">
        <v>0</v>
      </c>
      <c r="M35" s="200">
        <v>0</v>
      </c>
      <c r="N35" s="200">
        <v>0</v>
      </c>
      <c r="O35" s="200">
        <v>0</v>
      </c>
      <c r="P35" s="200">
        <v>0</v>
      </c>
      <c r="Q35" s="200">
        <v>0</v>
      </c>
      <c r="R35" s="200">
        <v>0</v>
      </c>
      <c r="S35" s="200">
        <v>0</v>
      </c>
      <c r="T35" s="200">
        <v>0</v>
      </c>
      <c r="U35" s="200">
        <v>0</v>
      </c>
      <c r="V35" s="200">
        <v>0</v>
      </c>
      <c r="W35" s="200">
        <v>0</v>
      </c>
      <c r="X35" s="200">
        <v>0</v>
      </c>
      <c r="Y35" s="200">
        <v>0</v>
      </c>
      <c r="Z35" s="200">
        <v>0</v>
      </c>
      <c r="AA35" s="200">
        <v>0</v>
      </c>
      <c r="AB35" s="200">
        <v>0</v>
      </c>
      <c r="AC35" s="200">
        <v>0</v>
      </c>
      <c r="AD35" s="200">
        <v>2.48</v>
      </c>
      <c r="AE35" s="200">
        <v>0</v>
      </c>
      <c r="AF35" s="200">
        <v>0</v>
      </c>
      <c r="AG35" s="200">
        <v>81.08</v>
      </c>
      <c r="AH35" s="200">
        <v>0</v>
      </c>
      <c r="AI35" s="200">
        <v>19.52</v>
      </c>
      <c r="AJ35" s="200">
        <v>0</v>
      </c>
      <c r="AK35" s="200">
        <v>0.35</v>
      </c>
      <c r="AL35" s="200">
        <v>0</v>
      </c>
      <c r="AM35" s="200">
        <v>0</v>
      </c>
      <c r="AN35" s="200">
        <v>0</v>
      </c>
      <c r="AO35" s="200">
        <v>59.64</v>
      </c>
      <c r="AP35" s="200">
        <v>0</v>
      </c>
      <c r="AQ35" s="200">
        <v>0</v>
      </c>
      <c r="AR35" s="200">
        <v>0</v>
      </c>
      <c r="AS35" s="200">
        <v>0</v>
      </c>
      <c r="AT35" s="200">
        <v>0</v>
      </c>
      <c r="AU35" s="200">
        <v>0</v>
      </c>
      <c r="AV35" s="200">
        <v>0</v>
      </c>
      <c r="AW35" s="200">
        <v>0</v>
      </c>
      <c r="AX35" s="200">
        <v>0</v>
      </c>
      <c r="AY35" s="200">
        <v>0</v>
      </c>
    </row>
    <row r="36" spans="1:51">
      <c r="A36" t="s">
        <v>78</v>
      </c>
      <c r="B36" s="200">
        <v>0</v>
      </c>
      <c r="C36" s="200">
        <v>0</v>
      </c>
      <c r="D36" s="200">
        <v>0</v>
      </c>
      <c r="E36" s="200">
        <v>0</v>
      </c>
      <c r="F36" s="200">
        <v>0</v>
      </c>
      <c r="G36" s="200">
        <v>0</v>
      </c>
      <c r="H36" s="200">
        <v>0</v>
      </c>
      <c r="I36" s="200">
        <v>0</v>
      </c>
      <c r="J36" s="200">
        <v>0</v>
      </c>
      <c r="K36" s="200">
        <v>0</v>
      </c>
      <c r="L36" s="200">
        <v>0</v>
      </c>
      <c r="M36" s="200">
        <v>0</v>
      </c>
      <c r="N36" s="200">
        <v>0</v>
      </c>
      <c r="O36" s="200">
        <v>0</v>
      </c>
      <c r="P36" s="200">
        <v>0</v>
      </c>
      <c r="Q36" s="200">
        <v>0</v>
      </c>
      <c r="R36" s="200">
        <v>0</v>
      </c>
      <c r="S36" s="200">
        <v>0</v>
      </c>
      <c r="T36" s="200">
        <v>0</v>
      </c>
      <c r="U36" s="200">
        <v>0</v>
      </c>
      <c r="V36" s="200">
        <v>0</v>
      </c>
      <c r="W36" s="200">
        <v>0</v>
      </c>
      <c r="X36" s="200">
        <v>0</v>
      </c>
      <c r="Y36" s="200">
        <v>0</v>
      </c>
      <c r="Z36" s="200">
        <v>0</v>
      </c>
      <c r="AA36" s="200">
        <v>0</v>
      </c>
      <c r="AB36" s="200">
        <v>0</v>
      </c>
      <c r="AC36" s="200">
        <v>0</v>
      </c>
      <c r="AD36" s="200">
        <v>2.48</v>
      </c>
      <c r="AE36" s="200">
        <v>0</v>
      </c>
      <c r="AF36" s="200">
        <v>0</v>
      </c>
      <c r="AG36" s="200">
        <v>81.08</v>
      </c>
      <c r="AH36" s="200">
        <v>0</v>
      </c>
      <c r="AI36" s="200">
        <v>19.52</v>
      </c>
      <c r="AJ36" s="200">
        <v>0</v>
      </c>
      <c r="AK36" s="200">
        <v>0.35</v>
      </c>
      <c r="AL36" s="200">
        <v>0</v>
      </c>
      <c r="AM36" s="200">
        <v>0</v>
      </c>
      <c r="AN36" s="200">
        <v>0</v>
      </c>
      <c r="AO36" s="200">
        <v>59.64</v>
      </c>
      <c r="AP36" s="200">
        <v>0</v>
      </c>
      <c r="AQ36" s="200">
        <v>0</v>
      </c>
      <c r="AR36" s="200">
        <v>0</v>
      </c>
      <c r="AS36" s="200">
        <v>0</v>
      </c>
      <c r="AT36" s="200">
        <v>0</v>
      </c>
      <c r="AU36" s="200">
        <v>0</v>
      </c>
      <c r="AV36" s="200">
        <v>0</v>
      </c>
      <c r="AW36" s="200">
        <v>0</v>
      </c>
      <c r="AX36" s="200">
        <v>0</v>
      </c>
      <c r="AY36" s="200">
        <v>0</v>
      </c>
    </row>
    <row r="37" spans="1:51">
      <c r="A37" t="s">
        <v>79</v>
      </c>
      <c r="B37" s="200">
        <v>0</v>
      </c>
      <c r="C37" s="200">
        <v>0</v>
      </c>
      <c r="D37" s="200">
        <v>0</v>
      </c>
      <c r="E37" s="200">
        <v>0</v>
      </c>
      <c r="F37" s="200">
        <v>0</v>
      </c>
      <c r="G37" s="200">
        <v>0</v>
      </c>
      <c r="H37" s="200">
        <v>0</v>
      </c>
      <c r="I37" s="200">
        <v>0</v>
      </c>
      <c r="J37" s="200">
        <v>0</v>
      </c>
      <c r="K37" s="200">
        <v>0</v>
      </c>
      <c r="L37" s="200">
        <v>0</v>
      </c>
      <c r="M37" s="200">
        <v>0</v>
      </c>
      <c r="N37" s="200">
        <v>0</v>
      </c>
      <c r="O37" s="200">
        <v>0</v>
      </c>
      <c r="P37" s="200">
        <v>0</v>
      </c>
      <c r="Q37" s="200">
        <v>0</v>
      </c>
      <c r="R37" s="200">
        <v>0</v>
      </c>
      <c r="S37" s="200">
        <v>0</v>
      </c>
      <c r="T37" s="200">
        <v>0</v>
      </c>
      <c r="U37" s="200">
        <v>0</v>
      </c>
      <c r="V37" s="200">
        <v>0</v>
      </c>
      <c r="W37" s="200">
        <v>0</v>
      </c>
      <c r="X37" s="200">
        <v>0</v>
      </c>
      <c r="Y37" s="200">
        <v>0</v>
      </c>
      <c r="Z37" s="200">
        <v>0</v>
      </c>
      <c r="AA37" s="200">
        <v>0</v>
      </c>
      <c r="AB37" s="200">
        <v>0</v>
      </c>
      <c r="AC37" s="200">
        <v>0</v>
      </c>
      <c r="AD37" s="200">
        <v>2.48</v>
      </c>
      <c r="AE37" s="200">
        <v>0</v>
      </c>
      <c r="AF37" s="200">
        <v>0</v>
      </c>
      <c r="AG37" s="200">
        <v>81.08</v>
      </c>
      <c r="AH37" s="200">
        <v>0</v>
      </c>
      <c r="AI37" s="200">
        <v>19.52</v>
      </c>
      <c r="AJ37" s="200">
        <v>0</v>
      </c>
      <c r="AK37" s="200">
        <v>0.35</v>
      </c>
      <c r="AL37" s="200">
        <v>0</v>
      </c>
      <c r="AM37" s="200">
        <v>0</v>
      </c>
      <c r="AN37" s="200">
        <v>0</v>
      </c>
      <c r="AO37" s="200">
        <v>58.77</v>
      </c>
      <c r="AP37" s="200">
        <v>0</v>
      </c>
      <c r="AQ37" s="200">
        <v>0</v>
      </c>
      <c r="AR37" s="200">
        <v>0</v>
      </c>
      <c r="AS37" s="200">
        <v>0</v>
      </c>
      <c r="AT37" s="200">
        <v>0</v>
      </c>
      <c r="AU37" s="200">
        <v>0</v>
      </c>
      <c r="AV37" s="200">
        <v>0</v>
      </c>
      <c r="AW37" s="200">
        <v>0</v>
      </c>
      <c r="AX37" s="200">
        <v>0</v>
      </c>
      <c r="AY37" s="200">
        <v>0</v>
      </c>
    </row>
    <row r="38" spans="1:51">
      <c r="A38" t="s">
        <v>80</v>
      </c>
      <c r="B38" s="200">
        <v>0</v>
      </c>
      <c r="C38" s="200">
        <v>0</v>
      </c>
      <c r="D38" s="200">
        <v>0</v>
      </c>
      <c r="E38" s="200">
        <v>0</v>
      </c>
      <c r="F38" s="200">
        <v>0</v>
      </c>
      <c r="G38" s="200">
        <v>0</v>
      </c>
      <c r="H38" s="200">
        <v>0</v>
      </c>
      <c r="I38" s="200">
        <v>0</v>
      </c>
      <c r="J38" s="200">
        <v>0</v>
      </c>
      <c r="K38" s="200">
        <v>0</v>
      </c>
      <c r="L38" s="200">
        <v>0</v>
      </c>
      <c r="M38" s="200">
        <v>0</v>
      </c>
      <c r="N38" s="200">
        <v>0</v>
      </c>
      <c r="O38" s="200">
        <v>0</v>
      </c>
      <c r="P38" s="200">
        <v>0</v>
      </c>
      <c r="Q38" s="200">
        <v>0</v>
      </c>
      <c r="R38" s="200">
        <v>0</v>
      </c>
      <c r="S38" s="200">
        <v>0</v>
      </c>
      <c r="T38" s="200">
        <v>0</v>
      </c>
      <c r="U38" s="200">
        <v>0</v>
      </c>
      <c r="V38" s="200">
        <v>0</v>
      </c>
      <c r="W38" s="200">
        <v>0</v>
      </c>
      <c r="X38" s="200">
        <v>0</v>
      </c>
      <c r="Y38" s="200">
        <v>0</v>
      </c>
      <c r="Z38" s="200">
        <v>0</v>
      </c>
      <c r="AA38" s="200">
        <v>0</v>
      </c>
      <c r="AB38" s="200">
        <v>0</v>
      </c>
      <c r="AC38" s="200">
        <v>0</v>
      </c>
      <c r="AD38" s="200">
        <v>2.48</v>
      </c>
      <c r="AE38" s="200">
        <v>0</v>
      </c>
      <c r="AF38" s="200">
        <v>0</v>
      </c>
      <c r="AG38" s="200">
        <v>81.08</v>
      </c>
      <c r="AH38" s="200">
        <v>0</v>
      </c>
      <c r="AI38" s="200">
        <v>19.52</v>
      </c>
      <c r="AJ38" s="200">
        <v>0</v>
      </c>
      <c r="AK38" s="200">
        <v>0.35</v>
      </c>
      <c r="AL38" s="200">
        <v>0</v>
      </c>
      <c r="AM38" s="200">
        <v>0</v>
      </c>
      <c r="AN38" s="200">
        <v>0</v>
      </c>
      <c r="AO38" s="200">
        <v>58.77</v>
      </c>
      <c r="AP38" s="200">
        <v>0</v>
      </c>
      <c r="AQ38" s="200">
        <v>0</v>
      </c>
      <c r="AR38" s="200">
        <v>0</v>
      </c>
      <c r="AS38" s="200">
        <v>0</v>
      </c>
      <c r="AT38" s="200">
        <v>0</v>
      </c>
      <c r="AU38" s="200">
        <v>0</v>
      </c>
      <c r="AV38" s="200">
        <v>0</v>
      </c>
      <c r="AW38" s="200">
        <v>0</v>
      </c>
      <c r="AX38" s="200">
        <v>0</v>
      </c>
      <c r="AY38" s="200">
        <v>0</v>
      </c>
    </row>
    <row r="39" spans="1:51">
      <c r="A39" t="s">
        <v>81</v>
      </c>
      <c r="B39" s="200">
        <v>0</v>
      </c>
      <c r="C39" s="200">
        <v>0</v>
      </c>
      <c r="D39" s="200">
        <v>0</v>
      </c>
      <c r="E39" s="200">
        <v>0</v>
      </c>
      <c r="F39" s="200">
        <v>0</v>
      </c>
      <c r="G39" s="200">
        <v>0</v>
      </c>
      <c r="H39" s="200">
        <v>0</v>
      </c>
      <c r="I39" s="200">
        <v>0</v>
      </c>
      <c r="J39" s="200">
        <v>0</v>
      </c>
      <c r="K39" s="200">
        <v>0</v>
      </c>
      <c r="L39" s="200">
        <v>0</v>
      </c>
      <c r="M39" s="200">
        <v>0</v>
      </c>
      <c r="N39" s="200">
        <v>0</v>
      </c>
      <c r="O39" s="200">
        <v>0</v>
      </c>
      <c r="P39" s="200">
        <v>0</v>
      </c>
      <c r="Q39" s="200">
        <v>0</v>
      </c>
      <c r="R39" s="200">
        <v>0</v>
      </c>
      <c r="S39" s="200">
        <v>0</v>
      </c>
      <c r="T39" s="200">
        <v>0</v>
      </c>
      <c r="U39" s="200">
        <v>0</v>
      </c>
      <c r="V39" s="200">
        <v>0</v>
      </c>
      <c r="W39" s="200">
        <v>0</v>
      </c>
      <c r="X39" s="200">
        <v>0</v>
      </c>
      <c r="Y39" s="200">
        <v>0</v>
      </c>
      <c r="Z39" s="200">
        <v>0</v>
      </c>
      <c r="AA39" s="200">
        <v>0</v>
      </c>
      <c r="AB39" s="200">
        <v>0</v>
      </c>
      <c r="AC39" s="200">
        <v>0</v>
      </c>
      <c r="AD39" s="200">
        <v>2.48</v>
      </c>
      <c r="AE39" s="200">
        <v>0</v>
      </c>
      <c r="AF39" s="200">
        <v>0</v>
      </c>
      <c r="AG39" s="200">
        <v>81.08</v>
      </c>
      <c r="AH39" s="200">
        <v>0</v>
      </c>
      <c r="AI39" s="200">
        <v>19.52</v>
      </c>
      <c r="AJ39" s="200">
        <v>0</v>
      </c>
      <c r="AK39" s="200">
        <v>0.35</v>
      </c>
      <c r="AL39" s="200">
        <v>0</v>
      </c>
      <c r="AM39" s="200">
        <v>0</v>
      </c>
      <c r="AN39" s="200">
        <v>0</v>
      </c>
      <c r="AO39" s="200">
        <v>58.77</v>
      </c>
      <c r="AP39" s="200">
        <v>0</v>
      </c>
      <c r="AQ39" s="200">
        <v>0</v>
      </c>
      <c r="AR39" s="200">
        <v>0</v>
      </c>
      <c r="AS39" s="200">
        <v>0</v>
      </c>
      <c r="AT39" s="200">
        <v>0</v>
      </c>
      <c r="AU39" s="200">
        <v>0</v>
      </c>
      <c r="AV39" s="200">
        <v>0</v>
      </c>
      <c r="AW39" s="200">
        <v>0</v>
      </c>
      <c r="AX39" s="200">
        <v>0</v>
      </c>
      <c r="AY39" s="200">
        <v>0</v>
      </c>
    </row>
    <row r="40" spans="1:51">
      <c r="A40" t="s">
        <v>82</v>
      </c>
      <c r="B40" s="200">
        <v>0</v>
      </c>
      <c r="C40" s="200">
        <v>0</v>
      </c>
      <c r="D40" s="200">
        <v>0</v>
      </c>
      <c r="E40" s="200">
        <v>0</v>
      </c>
      <c r="F40" s="200">
        <v>0</v>
      </c>
      <c r="G40" s="200">
        <v>0</v>
      </c>
      <c r="H40" s="200">
        <v>0</v>
      </c>
      <c r="I40" s="200">
        <v>0</v>
      </c>
      <c r="J40" s="200">
        <v>0</v>
      </c>
      <c r="K40" s="200">
        <v>0</v>
      </c>
      <c r="L40" s="200">
        <v>0</v>
      </c>
      <c r="M40" s="200">
        <v>0</v>
      </c>
      <c r="N40" s="200">
        <v>0</v>
      </c>
      <c r="O40" s="200">
        <v>0</v>
      </c>
      <c r="P40" s="200">
        <v>0</v>
      </c>
      <c r="Q40" s="200">
        <v>0</v>
      </c>
      <c r="R40" s="200">
        <v>0</v>
      </c>
      <c r="S40" s="200">
        <v>0</v>
      </c>
      <c r="T40" s="200">
        <v>0</v>
      </c>
      <c r="U40" s="200">
        <v>0</v>
      </c>
      <c r="V40" s="200">
        <v>0</v>
      </c>
      <c r="W40" s="200">
        <v>0</v>
      </c>
      <c r="X40" s="200">
        <v>0</v>
      </c>
      <c r="Y40" s="200">
        <v>0</v>
      </c>
      <c r="Z40" s="200">
        <v>0</v>
      </c>
      <c r="AA40" s="200">
        <v>0</v>
      </c>
      <c r="AB40" s="200">
        <v>0</v>
      </c>
      <c r="AC40" s="200">
        <v>0</v>
      </c>
      <c r="AD40" s="200">
        <v>2.48</v>
      </c>
      <c r="AE40" s="200">
        <v>0</v>
      </c>
      <c r="AF40" s="200">
        <v>0</v>
      </c>
      <c r="AG40" s="200">
        <v>81.08</v>
      </c>
      <c r="AH40" s="200">
        <v>0</v>
      </c>
      <c r="AI40" s="200">
        <v>19.52</v>
      </c>
      <c r="AJ40" s="200">
        <v>0</v>
      </c>
      <c r="AK40" s="200">
        <v>0.35</v>
      </c>
      <c r="AL40" s="200">
        <v>0</v>
      </c>
      <c r="AM40" s="200">
        <v>0</v>
      </c>
      <c r="AN40" s="200">
        <v>0</v>
      </c>
      <c r="AO40" s="200">
        <v>58.77</v>
      </c>
      <c r="AP40" s="200">
        <v>0</v>
      </c>
      <c r="AQ40" s="200">
        <v>0</v>
      </c>
      <c r="AR40" s="200">
        <v>0</v>
      </c>
      <c r="AS40" s="200">
        <v>0</v>
      </c>
      <c r="AT40" s="200">
        <v>0</v>
      </c>
      <c r="AU40" s="200">
        <v>0</v>
      </c>
      <c r="AV40" s="200">
        <v>0</v>
      </c>
      <c r="AW40" s="200">
        <v>0</v>
      </c>
      <c r="AX40" s="200">
        <v>0</v>
      </c>
      <c r="AY40" s="200">
        <v>0</v>
      </c>
    </row>
    <row r="41" spans="1:51">
      <c r="A41" t="s">
        <v>83</v>
      </c>
      <c r="B41" s="200">
        <v>0</v>
      </c>
      <c r="C41" s="200">
        <v>0</v>
      </c>
      <c r="D41" s="200">
        <v>0</v>
      </c>
      <c r="E41" s="200">
        <v>0</v>
      </c>
      <c r="F41" s="200">
        <v>0</v>
      </c>
      <c r="G41" s="200">
        <v>0</v>
      </c>
      <c r="H41" s="200">
        <v>0</v>
      </c>
      <c r="I41" s="200">
        <v>0</v>
      </c>
      <c r="J41" s="200">
        <v>0</v>
      </c>
      <c r="K41" s="200">
        <v>0</v>
      </c>
      <c r="L41" s="200">
        <v>0</v>
      </c>
      <c r="M41" s="200">
        <v>0</v>
      </c>
      <c r="N41" s="200">
        <v>0</v>
      </c>
      <c r="O41" s="200">
        <v>0</v>
      </c>
      <c r="P41" s="200">
        <v>0</v>
      </c>
      <c r="Q41" s="200">
        <v>0</v>
      </c>
      <c r="R41" s="200">
        <v>0</v>
      </c>
      <c r="S41" s="200">
        <v>0</v>
      </c>
      <c r="T41" s="200">
        <v>0</v>
      </c>
      <c r="U41" s="200">
        <v>0</v>
      </c>
      <c r="V41" s="200">
        <v>0</v>
      </c>
      <c r="W41" s="200">
        <v>0</v>
      </c>
      <c r="X41" s="200">
        <v>0</v>
      </c>
      <c r="Y41" s="200">
        <v>0</v>
      </c>
      <c r="Z41" s="200">
        <v>0</v>
      </c>
      <c r="AA41" s="200">
        <v>0</v>
      </c>
      <c r="AB41" s="200">
        <v>0</v>
      </c>
      <c r="AC41" s="200">
        <v>0</v>
      </c>
      <c r="AD41" s="200">
        <v>2.48</v>
      </c>
      <c r="AE41" s="200">
        <v>0</v>
      </c>
      <c r="AF41" s="200">
        <v>0</v>
      </c>
      <c r="AG41" s="200">
        <v>81.08</v>
      </c>
      <c r="AH41" s="200">
        <v>0</v>
      </c>
      <c r="AI41" s="200">
        <v>19.52</v>
      </c>
      <c r="AJ41" s="200">
        <v>0</v>
      </c>
      <c r="AK41" s="200">
        <v>0.35</v>
      </c>
      <c r="AL41" s="200">
        <v>0</v>
      </c>
      <c r="AM41" s="200">
        <v>0</v>
      </c>
      <c r="AN41" s="200">
        <v>0</v>
      </c>
      <c r="AO41" s="200">
        <v>54.17</v>
      </c>
      <c r="AP41" s="200">
        <v>0</v>
      </c>
      <c r="AQ41" s="200">
        <v>0</v>
      </c>
      <c r="AR41" s="200">
        <v>0</v>
      </c>
      <c r="AS41" s="200">
        <v>0</v>
      </c>
      <c r="AT41" s="200">
        <v>0</v>
      </c>
      <c r="AU41" s="200">
        <v>0</v>
      </c>
      <c r="AV41" s="200">
        <v>0</v>
      </c>
      <c r="AW41" s="200">
        <v>0</v>
      </c>
      <c r="AX41" s="200">
        <v>0</v>
      </c>
      <c r="AY41" s="200">
        <v>0</v>
      </c>
    </row>
    <row r="42" spans="1:51">
      <c r="A42" t="s">
        <v>84</v>
      </c>
      <c r="B42" s="200">
        <v>0</v>
      </c>
      <c r="C42" s="200">
        <v>0</v>
      </c>
      <c r="D42" s="200">
        <v>0</v>
      </c>
      <c r="E42" s="200">
        <v>0</v>
      </c>
      <c r="F42" s="200">
        <v>0</v>
      </c>
      <c r="G42" s="200">
        <v>0</v>
      </c>
      <c r="H42" s="200">
        <v>0</v>
      </c>
      <c r="I42" s="200">
        <v>0</v>
      </c>
      <c r="J42" s="200">
        <v>0</v>
      </c>
      <c r="K42" s="200">
        <v>0</v>
      </c>
      <c r="L42" s="200">
        <v>0</v>
      </c>
      <c r="M42" s="200">
        <v>0</v>
      </c>
      <c r="N42" s="200">
        <v>0</v>
      </c>
      <c r="O42" s="200">
        <v>0</v>
      </c>
      <c r="P42" s="200">
        <v>0</v>
      </c>
      <c r="Q42" s="200">
        <v>0</v>
      </c>
      <c r="R42" s="200">
        <v>0</v>
      </c>
      <c r="S42" s="200">
        <v>0</v>
      </c>
      <c r="T42" s="200">
        <v>0</v>
      </c>
      <c r="U42" s="200">
        <v>0</v>
      </c>
      <c r="V42" s="200">
        <v>0</v>
      </c>
      <c r="W42" s="200">
        <v>0</v>
      </c>
      <c r="X42" s="200">
        <v>0</v>
      </c>
      <c r="Y42" s="200">
        <v>0</v>
      </c>
      <c r="Z42" s="200">
        <v>0</v>
      </c>
      <c r="AA42" s="200">
        <v>0</v>
      </c>
      <c r="AB42" s="200">
        <v>0</v>
      </c>
      <c r="AC42" s="200">
        <v>0</v>
      </c>
      <c r="AD42" s="200">
        <v>2.48</v>
      </c>
      <c r="AE42" s="200">
        <v>0</v>
      </c>
      <c r="AF42" s="200">
        <v>0</v>
      </c>
      <c r="AG42" s="200">
        <v>81.08</v>
      </c>
      <c r="AH42" s="200">
        <v>0</v>
      </c>
      <c r="AI42" s="200">
        <v>19.52</v>
      </c>
      <c r="AJ42" s="200">
        <v>0</v>
      </c>
      <c r="AK42" s="200">
        <v>0.35</v>
      </c>
      <c r="AL42" s="200">
        <v>0</v>
      </c>
      <c r="AM42" s="200">
        <v>0</v>
      </c>
      <c r="AN42" s="200">
        <v>0</v>
      </c>
      <c r="AO42" s="200">
        <v>54.17</v>
      </c>
      <c r="AP42" s="200">
        <v>0</v>
      </c>
      <c r="AQ42" s="200">
        <v>0</v>
      </c>
      <c r="AR42" s="200">
        <v>0</v>
      </c>
      <c r="AS42" s="200">
        <v>0</v>
      </c>
      <c r="AT42" s="200">
        <v>0</v>
      </c>
      <c r="AU42" s="200">
        <v>0</v>
      </c>
      <c r="AV42" s="200">
        <v>0</v>
      </c>
      <c r="AW42" s="200">
        <v>0</v>
      </c>
      <c r="AX42" s="200">
        <v>0</v>
      </c>
      <c r="AY42" s="200">
        <v>0</v>
      </c>
    </row>
    <row r="43" spans="1:51">
      <c r="A43" t="s">
        <v>85</v>
      </c>
      <c r="B43" s="200">
        <v>0</v>
      </c>
      <c r="C43" s="200">
        <v>0</v>
      </c>
      <c r="D43" s="200">
        <v>0</v>
      </c>
      <c r="E43" s="200">
        <v>0</v>
      </c>
      <c r="F43" s="200">
        <v>0</v>
      </c>
      <c r="G43" s="200">
        <v>0</v>
      </c>
      <c r="H43" s="200">
        <v>0</v>
      </c>
      <c r="I43" s="200">
        <v>0</v>
      </c>
      <c r="J43" s="200">
        <v>0</v>
      </c>
      <c r="K43" s="200">
        <v>0</v>
      </c>
      <c r="L43" s="200">
        <v>0</v>
      </c>
      <c r="M43" s="200">
        <v>0</v>
      </c>
      <c r="N43" s="200">
        <v>0</v>
      </c>
      <c r="O43" s="200">
        <v>0</v>
      </c>
      <c r="P43" s="200">
        <v>0</v>
      </c>
      <c r="Q43" s="200">
        <v>0</v>
      </c>
      <c r="R43" s="200">
        <v>0</v>
      </c>
      <c r="S43" s="200">
        <v>0</v>
      </c>
      <c r="T43" s="200">
        <v>0</v>
      </c>
      <c r="U43" s="200">
        <v>0</v>
      </c>
      <c r="V43" s="200">
        <v>0</v>
      </c>
      <c r="W43" s="200">
        <v>0</v>
      </c>
      <c r="X43" s="200">
        <v>0</v>
      </c>
      <c r="Y43" s="200">
        <v>0</v>
      </c>
      <c r="Z43" s="200">
        <v>0</v>
      </c>
      <c r="AA43" s="200">
        <v>0</v>
      </c>
      <c r="AB43" s="200">
        <v>0</v>
      </c>
      <c r="AC43" s="200">
        <v>0</v>
      </c>
      <c r="AD43" s="200">
        <v>2.48</v>
      </c>
      <c r="AE43" s="200">
        <v>0</v>
      </c>
      <c r="AF43" s="200">
        <v>0</v>
      </c>
      <c r="AG43" s="200">
        <v>81.08</v>
      </c>
      <c r="AH43" s="200">
        <v>0</v>
      </c>
      <c r="AI43" s="200">
        <v>19.52</v>
      </c>
      <c r="AJ43" s="200">
        <v>0</v>
      </c>
      <c r="AK43" s="200">
        <v>0.35</v>
      </c>
      <c r="AL43" s="200">
        <v>0</v>
      </c>
      <c r="AM43" s="200">
        <v>0</v>
      </c>
      <c r="AN43" s="200">
        <v>0</v>
      </c>
      <c r="AO43" s="200">
        <v>58.77</v>
      </c>
      <c r="AP43" s="200">
        <v>0</v>
      </c>
      <c r="AQ43" s="200">
        <v>0</v>
      </c>
      <c r="AR43" s="200">
        <v>0</v>
      </c>
      <c r="AS43" s="200">
        <v>0</v>
      </c>
      <c r="AT43" s="200">
        <v>0</v>
      </c>
      <c r="AU43" s="200">
        <v>0</v>
      </c>
      <c r="AV43" s="200">
        <v>0</v>
      </c>
      <c r="AW43" s="200">
        <v>0</v>
      </c>
      <c r="AX43" s="200">
        <v>0</v>
      </c>
      <c r="AY43" s="200">
        <v>0</v>
      </c>
    </row>
    <row r="44" spans="1:51">
      <c r="A44" t="s">
        <v>86</v>
      </c>
      <c r="B44" s="200">
        <v>0</v>
      </c>
      <c r="C44" s="200">
        <v>0</v>
      </c>
      <c r="D44" s="200">
        <v>0</v>
      </c>
      <c r="E44" s="200">
        <v>0</v>
      </c>
      <c r="F44" s="200">
        <v>0</v>
      </c>
      <c r="G44" s="200">
        <v>0</v>
      </c>
      <c r="H44" s="200">
        <v>0</v>
      </c>
      <c r="I44" s="200">
        <v>0</v>
      </c>
      <c r="J44" s="200">
        <v>0</v>
      </c>
      <c r="K44" s="200">
        <v>0</v>
      </c>
      <c r="L44" s="200">
        <v>0</v>
      </c>
      <c r="M44" s="200">
        <v>0</v>
      </c>
      <c r="N44" s="200">
        <v>0</v>
      </c>
      <c r="O44" s="200">
        <v>0</v>
      </c>
      <c r="P44" s="200">
        <v>0</v>
      </c>
      <c r="Q44" s="200">
        <v>0</v>
      </c>
      <c r="R44" s="200">
        <v>0</v>
      </c>
      <c r="S44" s="200">
        <v>0</v>
      </c>
      <c r="T44" s="200">
        <v>0</v>
      </c>
      <c r="U44" s="200">
        <v>0</v>
      </c>
      <c r="V44" s="200">
        <v>0</v>
      </c>
      <c r="W44" s="200">
        <v>0</v>
      </c>
      <c r="X44" s="200">
        <v>0</v>
      </c>
      <c r="Y44" s="200">
        <v>0</v>
      </c>
      <c r="Z44" s="200">
        <v>0</v>
      </c>
      <c r="AA44" s="200">
        <v>0</v>
      </c>
      <c r="AB44" s="200">
        <v>0</v>
      </c>
      <c r="AC44" s="200">
        <v>0</v>
      </c>
      <c r="AD44" s="200">
        <v>2.48</v>
      </c>
      <c r="AE44" s="200">
        <v>0</v>
      </c>
      <c r="AF44" s="200">
        <v>0</v>
      </c>
      <c r="AG44" s="200">
        <v>81.08</v>
      </c>
      <c r="AH44" s="200">
        <v>0</v>
      </c>
      <c r="AI44" s="200">
        <v>19.52</v>
      </c>
      <c r="AJ44" s="200">
        <v>0</v>
      </c>
      <c r="AK44" s="200">
        <v>0.35</v>
      </c>
      <c r="AL44" s="200">
        <v>0</v>
      </c>
      <c r="AM44" s="200">
        <v>0</v>
      </c>
      <c r="AN44" s="200">
        <v>0</v>
      </c>
      <c r="AO44" s="200">
        <v>58.77</v>
      </c>
      <c r="AP44" s="200">
        <v>0</v>
      </c>
      <c r="AQ44" s="200">
        <v>0</v>
      </c>
      <c r="AR44" s="200">
        <v>0</v>
      </c>
      <c r="AS44" s="200">
        <v>0</v>
      </c>
      <c r="AT44" s="200">
        <v>0</v>
      </c>
      <c r="AU44" s="200">
        <v>0</v>
      </c>
      <c r="AV44" s="200">
        <v>0</v>
      </c>
      <c r="AW44" s="200">
        <v>0</v>
      </c>
      <c r="AX44" s="200">
        <v>0</v>
      </c>
      <c r="AY44" s="200">
        <v>0</v>
      </c>
    </row>
    <row r="45" spans="1:51">
      <c r="A45" t="s">
        <v>87</v>
      </c>
      <c r="B45" s="200">
        <v>0</v>
      </c>
      <c r="C45" s="200">
        <v>0</v>
      </c>
      <c r="D45" s="200">
        <v>0</v>
      </c>
      <c r="E45" s="200">
        <v>0</v>
      </c>
      <c r="F45" s="200">
        <v>0</v>
      </c>
      <c r="G45" s="200">
        <v>0</v>
      </c>
      <c r="H45" s="200">
        <v>0</v>
      </c>
      <c r="I45" s="200">
        <v>0</v>
      </c>
      <c r="J45" s="200">
        <v>0</v>
      </c>
      <c r="K45" s="200">
        <v>0</v>
      </c>
      <c r="L45" s="200">
        <v>0</v>
      </c>
      <c r="M45" s="200">
        <v>0</v>
      </c>
      <c r="N45" s="200">
        <v>0</v>
      </c>
      <c r="O45" s="200">
        <v>0</v>
      </c>
      <c r="P45" s="200">
        <v>0</v>
      </c>
      <c r="Q45" s="200">
        <v>0</v>
      </c>
      <c r="R45" s="200">
        <v>0</v>
      </c>
      <c r="S45" s="200">
        <v>0</v>
      </c>
      <c r="T45" s="200">
        <v>0</v>
      </c>
      <c r="U45" s="200">
        <v>0</v>
      </c>
      <c r="V45" s="200">
        <v>0</v>
      </c>
      <c r="W45" s="200">
        <v>0</v>
      </c>
      <c r="X45" s="200">
        <v>0</v>
      </c>
      <c r="Y45" s="200">
        <v>0</v>
      </c>
      <c r="Z45" s="200">
        <v>0</v>
      </c>
      <c r="AA45" s="200">
        <v>0</v>
      </c>
      <c r="AB45" s="200">
        <v>0</v>
      </c>
      <c r="AC45" s="200">
        <v>0</v>
      </c>
      <c r="AD45" s="200">
        <v>2.48</v>
      </c>
      <c r="AE45" s="200">
        <v>0</v>
      </c>
      <c r="AF45" s="200">
        <v>0</v>
      </c>
      <c r="AG45" s="200">
        <v>81.08</v>
      </c>
      <c r="AH45" s="200">
        <v>0</v>
      </c>
      <c r="AI45" s="200">
        <v>19.52</v>
      </c>
      <c r="AJ45" s="200">
        <v>0</v>
      </c>
      <c r="AK45" s="200">
        <v>0.35</v>
      </c>
      <c r="AL45" s="200">
        <v>0</v>
      </c>
      <c r="AM45" s="200">
        <v>0</v>
      </c>
      <c r="AN45" s="200">
        <v>0</v>
      </c>
      <c r="AO45" s="200">
        <v>54.17</v>
      </c>
      <c r="AP45" s="200">
        <v>0</v>
      </c>
      <c r="AQ45" s="200">
        <v>0</v>
      </c>
      <c r="AR45" s="200">
        <v>0</v>
      </c>
      <c r="AS45" s="200">
        <v>0</v>
      </c>
      <c r="AT45" s="200">
        <v>0</v>
      </c>
      <c r="AU45" s="200">
        <v>0</v>
      </c>
      <c r="AV45" s="200">
        <v>0</v>
      </c>
      <c r="AW45" s="200">
        <v>0</v>
      </c>
      <c r="AX45" s="200">
        <v>0</v>
      </c>
      <c r="AY45" s="200">
        <v>0</v>
      </c>
    </row>
    <row r="46" spans="1:51">
      <c r="A46" t="s">
        <v>88</v>
      </c>
      <c r="B46" s="200">
        <v>0</v>
      </c>
      <c r="C46" s="200">
        <v>0</v>
      </c>
      <c r="D46" s="200">
        <v>0</v>
      </c>
      <c r="E46" s="200">
        <v>0</v>
      </c>
      <c r="F46" s="200">
        <v>0</v>
      </c>
      <c r="G46" s="200">
        <v>0</v>
      </c>
      <c r="H46" s="200">
        <v>0</v>
      </c>
      <c r="I46" s="200">
        <v>0</v>
      </c>
      <c r="J46" s="200">
        <v>0</v>
      </c>
      <c r="K46" s="200">
        <v>0</v>
      </c>
      <c r="L46" s="200">
        <v>0</v>
      </c>
      <c r="M46" s="200">
        <v>0</v>
      </c>
      <c r="N46" s="200">
        <v>0</v>
      </c>
      <c r="O46" s="200">
        <v>0</v>
      </c>
      <c r="P46" s="200">
        <v>0</v>
      </c>
      <c r="Q46" s="200">
        <v>0</v>
      </c>
      <c r="R46" s="200">
        <v>0</v>
      </c>
      <c r="S46" s="200">
        <v>0</v>
      </c>
      <c r="T46" s="200">
        <v>0</v>
      </c>
      <c r="U46" s="200">
        <v>0</v>
      </c>
      <c r="V46" s="200">
        <v>0</v>
      </c>
      <c r="W46" s="200">
        <v>0</v>
      </c>
      <c r="X46" s="200">
        <v>0</v>
      </c>
      <c r="Y46" s="200">
        <v>0</v>
      </c>
      <c r="Z46" s="200">
        <v>0</v>
      </c>
      <c r="AA46" s="200">
        <v>0</v>
      </c>
      <c r="AB46" s="200">
        <v>0</v>
      </c>
      <c r="AC46" s="200">
        <v>0</v>
      </c>
      <c r="AD46" s="200">
        <v>2.48</v>
      </c>
      <c r="AE46" s="200">
        <v>0</v>
      </c>
      <c r="AF46" s="200">
        <v>0</v>
      </c>
      <c r="AG46" s="200">
        <v>81.08</v>
      </c>
      <c r="AH46" s="200">
        <v>0</v>
      </c>
      <c r="AI46" s="200">
        <v>19.52</v>
      </c>
      <c r="AJ46" s="200">
        <v>0</v>
      </c>
      <c r="AK46" s="200">
        <v>0.35</v>
      </c>
      <c r="AL46" s="200">
        <v>0</v>
      </c>
      <c r="AM46" s="200">
        <v>0</v>
      </c>
      <c r="AN46" s="200">
        <v>0</v>
      </c>
      <c r="AO46" s="200">
        <v>54.17</v>
      </c>
      <c r="AP46" s="200">
        <v>0</v>
      </c>
      <c r="AQ46" s="200">
        <v>0</v>
      </c>
      <c r="AR46" s="200">
        <v>0</v>
      </c>
      <c r="AS46" s="200">
        <v>0</v>
      </c>
      <c r="AT46" s="200">
        <v>0</v>
      </c>
      <c r="AU46" s="200">
        <v>0</v>
      </c>
      <c r="AV46" s="200">
        <v>0</v>
      </c>
      <c r="AW46" s="200">
        <v>0</v>
      </c>
      <c r="AX46" s="200">
        <v>0</v>
      </c>
      <c r="AY46" s="200">
        <v>0</v>
      </c>
    </row>
    <row r="47" spans="1:51">
      <c r="A47" t="s">
        <v>89</v>
      </c>
      <c r="B47" s="200">
        <v>0</v>
      </c>
      <c r="C47" s="200">
        <v>0</v>
      </c>
      <c r="D47" s="200">
        <v>0</v>
      </c>
      <c r="E47" s="200">
        <v>0</v>
      </c>
      <c r="F47" s="200">
        <v>0</v>
      </c>
      <c r="G47" s="200">
        <v>0</v>
      </c>
      <c r="H47" s="200">
        <v>0</v>
      </c>
      <c r="I47" s="200">
        <v>0</v>
      </c>
      <c r="J47" s="200">
        <v>0</v>
      </c>
      <c r="K47" s="200">
        <v>0</v>
      </c>
      <c r="L47" s="200">
        <v>0</v>
      </c>
      <c r="M47" s="200">
        <v>0</v>
      </c>
      <c r="N47" s="200">
        <v>0</v>
      </c>
      <c r="O47" s="200">
        <v>0</v>
      </c>
      <c r="P47" s="200">
        <v>0</v>
      </c>
      <c r="Q47" s="200">
        <v>0</v>
      </c>
      <c r="R47" s="200">
        <v>0</v>
      </c>
      <c r="S47" s="200">
        <v>0</v>
      </c>
      <c r="T47" s="200">
        <v>0</v>
      </c>
      <c r="U47" s="200">
        <v>0</v>
      </c>
      <c r="V47" s="200">
        <v>0</v>
      </c>
      <c r="W47" s="200">
        <v>0</v>
      </c>
      <c r="X47" s="200">
        <v>0</v>
      </c>
      <c r="Y47" s="200">
        <v>0</v>
      </c>
      <c r="Z47" s="200">
        <v>0</v>
      </c>
      <c r="AA47" s="200">
        <v>0</v>
      </c>
      <c r="AB47" s="200">
        <v>0</v>
      </c>
      <c r="AC47" s="200">
        <v>0</v>
      </c>
      <c r="AD47" s="200">
        <v>2.48</v>
      </c>
      <c r="AE47" s="200">
        <v>0</v>
      </c>
      <c r="AF47" s="200">
        <v>0</v>
      </c>
      <c r="AG47" s="200">
        <v>81.08</v>
      </c>
      <c r="AH47" s="200">
        <v>0</v>
      </c>
      <c r="AI47" s="200">
        <v>19.52</v>
      </c>
      <c r="AJ47" s="200">
        <v>0</v>
      </c>
      <c r="AK47" s="200">
        <v>0.35</v>
      </c>
      <c r="AL47" s="200">
        <v>0</v>
      </c>
      <c r="AM47" s="200">
        <v>0</v>
      </c>
      <c r="AN47" s="200">
        <v>0</v>
      </c>
      <c r="AO47" s="200">
        <v>54.17</v>
      </c>
      <c r="AP47" s="200">
        <v>0</v>
      </c>
      <c r="AQ47" s="200">
        <v>0</v>
      </c>
      <c r="AR47" s="200">
        <v>0</v>
      </c>
      <c r="AS47" s="200">
        <v>0</v>
      </c>
      <c r="AT47" s="200">
        <v>0</v>
      </c>
      <c r="AU47" s="200">
        <v>0</v>
      </c>
      <c r="AV47" s="200">
        <v>0</v>
      </c>
      <c r="AW47" s="200">
        <v>0</v>
      </c>
      <c r="AX47" s="200">
        <v>0</v>
      </c>
      <c r="AY47" s="200">
        <v>0</v>
      </c>
    </row>
    <row r="48" spans="1:51">
      <c r="A48" t="s">
        <v>90</v>
      </c>
      <c r="B48" s="200">
        <v>0</v>
      </c>
      <c r="C48" s="200">
        <v>0</v>
      </c>
      <c r="D48" s="200">
        <v>0</v>
      </c>
      <c r="E48" s="200">
        <v>0</v>
      </c>
      <c r="F48" s="200">
        <v>0</v>
      </c>
      <c r="G48" s="200">
        <v>0</v>
      </c>
      <c r="H48" s="200">
        <v>0</v>
      </c>
      <c r="I48" s="200">
        <v>0</v>
      </c>
      <c r="J48" s="200">
        <v>0</v>
      </c>
      <c r="K48" s="200">
        <v>0</v>
      </c>
      <c r="L48" s="200">
        <v>0</v>
      </c>
      <c r="M48" s="200">
        <v>0</v>
      </c>
      <c r="N48" s="200">
        <v>0</v>
      </c>
      <c r="O48" s="200">
        <v>0</v>
      </c>
      <c r="P48" s="200">
        <v>0</v>
      </c>
      <c r="Q48" s="200">
        <v>0</v>
      </c>
      <c r="R48" s="200">
        <v>0</v>
      </c>
      <c r="S48" s="200">
        <v>0</v>
      </c>
      <c r="T48" s="200">
        <v>0</v>
      </c>
      <c r="U48" s="200">
        <v>0</v>
      </c>
      <c r="V48" s="200">
        <v>0</v>
      </c>
      <c r="W48" s="200">
        <v>0</v>
      </c>
      <c r="X48" s="200">
        <v>0</v>
      </c>
      <c r="Y48" s="200">
        <v>0</v>
      </c>
      <c r="Z48" s="200">
        <v>0</v>
      </c>
      <c r="AA48" s="200">
        <v>0</v>
      </c>
      <c r="AB48" s="200">
        <v>0</v>
      </c>
      <c r="AC48" s="200">
        <v>0</v>
      </c>
      <c r="AD48" s="200">
        <v>2.48</v>
      </c>
      <c r="AE48" s="200">
        <v>0</v>
      </c>
      <c r="AF48" s="200">
        <v>0</v>
      </c>
      <c r="AG48" s="200">
        <v>81.08</v>
      </c>
      <c r="AH48" s="200">
        <v>0</v>
      </c>
      <c r="AI48" s="200">
        <v>19.52</v>
      </c>
      <c r="AJ48" s="200">
        <v>0</v>
      </c>
      <c r="AK48" s="200">
        <v>0.35</v>
      </c>
      <c r="AL48" s="200">
        <v>0</v>
      </c>
      <c r="AM48" s="200">
        <v>0</v>
      </c>
      <c r="AN48" s="200">
        <v>0</v>
      </c>
      <c r="AO48" s="200">
        <v>54.17</v>
      </c>
      <c r="AP48" s="200">
        <v>0</v>
      </c>
      <c r="AQ48" s="200">
        <v>0</v>
      </c>
      <c r="AR48" s="200">
        <v>0</v>
      </c>
      <c r="AS48" s="200">
        <v>0</v>
      </c>
      <c r="AT48" s="200">
        <v>0</v>
      </c>
      <c r="AU48" s="200">
        <v>0</v>
      </c>
      <c r="AV48" s="200">
        <v>0</v>
      </c>
      <c r="AW48" s="200">
        <v>0</v>
      </c>
      <c r="AX48" s="200">
        <v>0</v>
      </c>
      <c r="AY48" s="200">
        <v>0</v>
      </c>
    </row>
    <row r="49" spans="1:51">
      <c r="A49" t="s">
        <v>91</v>
      </c>
      <c r="B49" s="200">
        <v>0</v>
      </c>
      <c r="C49" s="200">
        <v>0</v>
      </c>
      <c r="D49" s="200">
        <v>0</v>
      </c>
      <c r="E49" s="200">
        <v>0</v>
      </c>
      <c r="F49" s="200">
        <v>0</v>
      </c>
      <c r="G49" s="200">
        <v>0</v>
      </c>
      <c r="H49" s="200">
        <v>0</v>
      </c>
      <c r="I49" s="200">
        <v>0</v>
      </c>
      <c r="J49" s="200">
        <v>0</v>
      </c>
      <c r="K49" s="200">
        <v>0</v>
      </c>
      <c r="L49" s="200">
        <v>0</v>
      </c>
      <c r="M49" s="200">
        <v>0</v>
      </c>
      <c r="N49" s="200">
        <v>0</v>
      </c>
      <c r="O49" s="200">
        <v>0</v>
      </c>
      <c r="P49" s="200">
        <v>0</v>
      </c>
      <c r="Q49" s="200">
        <v>0</v>
      </c>
      <c r="R49" s="200">
        <v>0</v>
      </c>
      <c r="S49" s="200">
        <v>0</v>
      </c>
      <c r="T49" s="200">
        <v>0</v>
      </c>
      <c r="U49" s="200">
        <v>0</v>
      </c>
      <c r="V49" s="200">
        <v>0</v>
      </c>
      <c r="W49" s="200">
        <v>0</v>
      </c>
      <c r="X49" s="200">
        <v>0</v>
      </c>
      <c r="Y49" s="200">
        <v>0</v>
      </c>
      <c r="Z49" s="200">
        <v>0</v>
      </c>
      <c r="AA49" s="200">
        <v>0</v>
      </c>
      <c r="AB49" s="200">
        <v>0</v>
      </c>
      <c r="AC49" s="200">
        <v>0</v>
      </c>
      <c r="AD49" s="200">
        <v>2.48</v>
      </c>
      <c r="AE49" s="200">
        <v>0</v>
      </c>
      <c r="AF49" s="200">
        <v>0</v>
      </c>
      <c r="AG49" s="200">
        <v>81.08</v>
      </c>
      <c r="AH49" s="200">
        <v>0</v>
      </c>
      <c r="AI49" s="200">
        <v>19.52</v>
      </c>
      <c r="AJ49" s="200">
        <v>0</v>
      </c>
      <c r="AK49" s="200">
        <v>0.35</v>
      </c>
      <c r="AL49" s="200">
        <v>0</v>
      </c>
      <c r="AM49" s="200">
        <v>0</v>
      </c>
      <c r="AN49" s="200">
        <v>0</v>
      </c>
      <c r="AO49" s="200">
        <v>54.17</v>
      </c>
      <c r="AP49" s="200">
        <v>0</v>
      </c>
      <c r="AQ49" s="200">
        <v>0</v>
      </c>
      <c r="AR49" s="200">
        <v>0</v>
      </c>
      <c r="AS49" s="200">
        <v>0</v>
      </c>
      <c r="AT49" s="200">
        <v>0</v>
      </c>
      <c r="AU49" s="200">
        <v>0</v>
      </c>
      <c r="AV49" s="200">
        <v>0</v>
      </c>
      <c r="AW49" s="200">
        <v>0</v>
      </c>
      <c r="AX49" s="200">
        <v>0</v>
      </c>
      <c r="AY49" s="200">
        <v>0</v>
      </c>
    </row>
    <row r="50" spans="1:51">
      <c r="A50" t="s">
        <v>92</v>
      </c>
      <c r="B50" s="200">
        <v>0</v>
      </c>
      <c r="C50" s="200">
        <v>0</v>
      </c>
      <c r="D50" s="200">
        <v>0</v>
      </c>
      <c r="E50" s="200">
        <v>0</v>
      </c>
      <c r="F50" s="200">
        <v>0</v>
      </c>
      <c r="G50" s="200">
        <v>0</v>
      </c>
      <c r="H50" s="200">
        <v>0</v>
      </c>
      <c r="I50" s="200">
        <v>0</v>
      </c>
      <c r="J50" s="200">
        <v>0</v>
      </c>
      <c r="K50" s="200">
        <v>0</v>
      </c>
      <c r="L50" s="200">
        <v>0</v>
      </c>
      <c r="M50" s="200">
        <v>0</v>
      </c>
      <c r="N50" s="200">
        <v>0</v>
      </c>
      <c r="O50" s="200">
        <v>0</v>
      </c>
      <c r="P50" s="200">
        <v>0</v>
      </c>
      <c r="Q50" s="200">
        <v>0</v>
      </c>
      <c r="R50" s="200">
        <v>0</v>
      </c>
      <c r="S50" s="200">
        <v>0</v>
      </c>
      <c r="T50" s="200">
        <v>0</v>
      </c>
      <c r="U50" s="200">
        <v>0</v>
      </c>
      <c r="V50" s="200">
        <v>0</v>
      </c>
      <c r="W50" s="200">
        <v>0</v>
      </c>
      <c r="X50" s="200">
        <v>0</v>
      </c>
      <c r="Y50" s="200">
        <v>0</v>
      </c>
      <c r="Z50" s="200">
        <v>0</v>
      </c>
      <c r="AA50" s="200">
        <v>0</v>
      </c>
      <c r="AB50" s="200">
        <v>0</v>
      </c>
      <c r="AC50" s="200">
        <v>0</v>
      </c>
      <c r="AD50" s="200">
        <v>2.48</v>
      </c>
      <c r="AE50" s="200">
        <v>0</v>
      </c>
      <c r="AF50" s="200">
        <v>0</v>
      </c>
      <c r="AG50" s="200">
        <v>81.08</v>
      </c>
      <c r="AH50" s="200">
        <v>0</v>
      </c>
      <c r="AI50" s="200">
        <v>19.52</v>
      </c>
      <c r="AJ50" s="200">
        <v>0</v>
      </c>
      <c r="AK50" s="200">
        <v>0.35</v>
      </c>
      <c r="AL50" s="200">
        <v>0</v>
      </c>
      <c r="AM50" s="200">
        <v>0</v>
      </c>
      <c r="AN50" s="200">
        <v>0</v>
      </c>
      <c r="AO50" s="200">
        <v>54.17</v>
      </c>
      <c r="AP50" s="200">
        <v>0</v>
      </c>
      <c r="AQ50" s="200">
        <v>0</v>
      </c>
      <c r="AR50" s="200">
        <v>0</v>
      </c>
      <c r="AS50" s="200">
        <v>0</v>
      </c>
      <c r="AT50" s="200">
        <v>0</v>
      </c>
      <c r="AU50" s="200">
        <v>0</v>
      </c>
      <c r="AV50" s="200">
        <v>0</v>
      </c>
      <c r="AW50" s="200">
        <v>0</v>
      </c>
      <c r="AX50" s="200">
        <v>0</v>
      </c>
      <c r="AY50" s="200">
        <v>0</v>
      </c>
    </row>
    <row r="51" spans="1:51">
      <c r="A51" t="s">
        <v>93</v>
      </c>
      <c r="B51" s="200">
        <v>0</v>
      </c>
      <c r="C51" s="200">
        <v>0</v>
      </c>
      <c r="D51" s="200">
        <v>0</v>
      </c>
      <c r="E51" s="200">
        <v>0</v>
      </c>
      <c r="F51" s="200">
        <v>0</v>
      </c>
      <c r="G51" s="200">
        <v>0</v>
      </c>
      <c r="H51" s="200">
        <v>0</v>
      </c>
      <c r="I51" s="200">
        <v>0</v>
      </c>
      <c r="J51" s="200">
        <v>0</v>
      </c>
      <c r="K51" s="200">
        <v>0</v>
      </c>
      <c r="L51" s="200">
        <v>0</v>
      </c>
      <c r="M51" s="200">
        <v>0</v>
      </c>
      <c r="N51" s="200">
        <v>0</v>
      </c>
      <c r="O51" s="200">
        <v>0</v>
      </c>
      <c r="P51" s="200">
        <v>0</v>
      </c>
      <c r="Q51" s="200">
        <v>0</v>
      </c>
      <c r="R51" s="200">
        <v>0</v>
      </c>
      <c r="S51" s="200">
        <v>0</v>
      </c>
      <c r="T51" s="200">
        <v>0</v>
      </c>
      <c r="U51" s="200">
        <v>0</v>
      </c>
      <c r="V51" s="200">
        <v>0</v>
      </c>
      <c r="W51" s="200">
        <v>0</v>
      </c>
      <c r="X51" s="200">
        <v>0</v>
      </c>
      <c r="Y51" s="200">
        <v>0</v>
      </c>
      <c r="Z51" s="200">
        <v>0</v>
      </c>
      <c r="AA51" s="200">
        <v>0</v>
      </c>
      <c r="AB51" s="200">
        <v>0</v>
      </c>
      <c r="AC51" s="200">
        <v>0</v>
      </c>
      <c r="AD51" s="200">
        <v>2.48</v>
      </c>
      <c r="AE51" s="200">
        <v>0</v>
      </c>
      <c r="AF51" s="200">
        <v>0</v>
      </c>
      <c r="AG51" s="200">
        <v>81.08</v>
      </c>
      <c r="AH51" s="200">
        <v>0</v>
      </c>
      <c r="AI51" s="200">
        <v>19.52</v>
      </c>
      <c r="AJ51" s="200">
        <v>0</v>
      </c>
      <c r="AK51" s="200">
        <v>0.35</v>
      </c>
      <c r="AL51" s="200">
        <v>0</v>
      </c>
      <c r="AM51" s="200">
        <v>0</v>
      </c>
      <c r="AN51" s="200">
        <v>0</v>
      </c>
      <c r="AO51" s="200">
        <v>59.64</v>
      </c>
      <c r="AP51" s="200">
        <v>0</v>
      </c>
      <c r="AQ51" s="200">
        <v>0</v>
      </c>
      <c r="AR51" s="200">
        <v>0</v>
      </c>
      <c r="AS51" s="200">
        <v>0</v>
      </c>
      <c r="AT51" s="200">
        <v>0</v>
      </c>
      <c r="AU51" s="200">
        <v>0</v>
      </c>
      <c r="AV51" s="200">
        <v>0</v>
      </c>
      <c r="AW51" s="200">
        <v>0</v>
      </c>
      <c r="AX51" s="200">
        <v>0</v>
      </c>
      <c r="AY51" s="200">
        <v>0</v>
      </c>
    </row>
    <row r="52" spans="1:51">
      <c r="A52" t="s">
        <v>94</v>
      </c>
      <c r="B52" s="200">
        <v>0</v>
      </c>
      <c r="C52" s="200">
        <v>0</v>
      </c>
      <c r="D52" s="200">
        <v>0</v>
      </c>
      <c r="E52" s="200">
        <v>0</v>
      </c>
      <c r="F52" s="200">
        <v>0</v>
      </c>
      <c r="G52" s="200">
        <v>0</v>
      </c>
      <c r="H52" s="200">
        <v>0</v>
      </c>
      <c r="I52" s="200">
        <v>0</v>
      </c>
      <c r="J52" s="200">
        <v>0</v>
      </c>
      <c r="K52" s="200">
        <v>0</v>
      </c>
      <c r="L52" s="200">
        <v>0</v>
      </c>
      <c r="M52" s="200">
        <v>0</v>
      </c>
      <c r="N52" s="200">
        <v>0</v>
      </c>
      <c r="O52" s="200">
        <v>0</v>
      </c>
      <c r="P52" s="200">
        <v>0</v>
      </c>
      <c r="Q52" s="200">
        <v>0</v>
      </c>
      <c r="R52" s="200">
        <v>0</v>
      </c>
      <c r="S52" s="200">
        <v>0</v>
      </c>
      <c r="T52" s="200">
        <v>0</v>
      </c>
      <c r="U52" s="200">
        <v>0</v>
      </c>
      <c r="V52" s="200">
        <v>0</v>
      </c>
      <c r="W52" s="200">
        <v>0</v>
      </c>
      <c r="X52" s="200">
        <v>0</v>
      </c>
      <c r="Y52" s="200">
        <v>0</v>
      </c>
      <c r="Z52" s="200">
        <v>0</v>
      </c>
      <c r="AA52" s="200">
        <v>0</v>
      </c>
      <c r="AB52" s="200">
        <v>0</v>
      </c>
      <c r="AC52" s="200">
        <v>0</v>
      </c>
      <c r="AD52" s="200">
        <v>2.48</v>
      </c>
      <c r="AE52" s="200">
        <v>0</v>
      </c>
      <c r="AF52" s="200">
        <v>0</v>
      </c>
      <c r="AG52" s="200">
        <v>81.08</v>
      </c>
      <c r="AH52" s="200">
        <v>0</v>
      </c>
      <c r="AI52" s="200">
        <v>19.52</v>
      </c>
      <c r="AJ52" s="200">
        <v>0</v>
      </c>
      <c r="AK52" s="200">
        <v>0.35</v>
      </c>
      <c r="AL52" s="200">
        <v>0</v>
      </c>
      <c r="AM52" s="200">
        <v>0</v>
      </c>
      <c r="AN52" s="200">
        <v>0</v>
      </c>
      <c r="AO52" s="200">
        <v>59.64</v>
      </c>
      <c r="AP52" s="200">
        <v>0</v>
      </c>
      <c r="AQ52" s="200">
        <v>0</v>
      </c>
      <c r="AR52" s="200">
        <v>0</v>
      </c>
      <c r="AS52" s="200">
        <v>0</v>
      </c>
      <c r="AT52" s="200">
        <v>0</v>
      </c>
      <c r="AU52" s="200">
        <v>0</v>
      </c>
      <c r="AV52" s="200">
        <v>0</v>
      </c>
      <c r="AW52" s="200">
        <v>0</v>
      </c>
      <c r="AX52" s="200">
        <v>0</v>
      </c>
      <c r="AY52" s="200">
        <v>0</v>
      </c>
    </row>
    <row r="53" spans="1:51">
      <c r="A53" t="s">
        <v>95</v>
      </c>
      <c r="B53" s="200">
        <v>0</v>
      </c>
      <c r="C53" s="200">
        <v>0</v>
      </c>
      <c r="D53" s="200">
        <v>0</v>
      </c>
      <c r="E53" s="200">
        <v>0</v>
      </c>
      <c r="F53" s="200">
        <v>0</v>
      </c>
      <c r="G53" s="200">
        <v>0</v>
      </c>
      <c r="H53" s="200">
        <v>0</v>
      </c>
      <c r="I53" s="200">
        <v>0</v>
      </c>
      <c r="J53" s="200">
        <v>0</v>
      </c>
      <c r="K53" s="200">
        <v>0</v>
      </c>
      <c r="L53" s="200">
        <v>0</v>
      </c>
      <c r="M53" s="200">
        <v>0</v>
      </c>
      <c r="N53" s="200">
        <v>0</v>
      </c>
      <c r="O53" s="200">
        <v>0</v>
      </c>
      <c r="P53" s="200">
        <v>0</v>
      </c>
      <c r="Q53" s="200">
        <v>0</v>
      </c>
      <c r="R53" s="200">
        <v>0</v>
      </c>
      <c r="S53" s="200">
        <v>0</v>
      </c>
      <c r="T53" s="200">
        <v>0</v>
      </c>
      <c r="U53" s="200">
        <v>0</v>
      </c>
      <c r="V53" s="200">
        <v>0</v>
      </c>
      <c r="W53" s="200">
        <v>0</v>
      </c>
      <c r="X53" s="200">
        <v>0</v>
      </c>
      <c r="Y53" s="200">
        <v>0</v>
      </c>
      <c r="Z53" s="200">
        <v>0</v>
      </c>
      <c r="AA53" s="200">
        <v>0</v>
      </c>
      <c r="AB53" s="200">
        <v>0</v>
      </c>
      <c r="AC53" s="200">
        <v>0</v>
      </c>
      <c r="AD53" s="200">
        <v>2.48</v>
      </c>
      <c r="AE53" s="200">
        <v>0</v>
      </c>
      <c r="AF53" s="200">
        <v>0</v>
      </c>
      <c r="AG53" s="200">
        <v>81.08</v>
      </c>
      <c r="AH53" s="200">
        <v>0</v>
      </c>
      <c r="AI53" s="200">
        <v>19.52</v>
      </c>
      <c r="AJ53" s="200">
        <v>0</v>
      </c>
      <c r="AK53" s="200">
        <v>0.35</v>
      </c>
      <c r="AL53" s="200">
        <v>0</v>
      </c>
      <c r="AM53" s="200">
        <v>0</v>
      </c>
      <c r="AN53" s="200">
        <v>0</v>
      </c>
      <c r="AO53" s="200">
        <v>59.64</v>
      </c>
      <c r="AP53" s="200">
        <v>0</v>
      </c>
      <c r="AQ53" s="200">
        <v>0</v>
      </c>
      <c r="AR53" s="200">
        <v>0</v>
      </c>
      <c r="AS53" s="200">
        <v>0</v>
      </c>
      <c r="AT53" s="200">
        <v>0</v>
      </c>
      <c r="AU53" s="200">
        <v>0</v>
      </c>
      <c r="AV53" s="200">
        <v>0</v>
      </c>
      <c r="AW53" s="200">
        <v>0</v>
      </c>
      <c r="AX53" s="200">
        <v>0</v>
      </c>
      <c r="AY53" s="200">
        <v>0</v>
      </c>
    </row>
    <row r="54" spans="1:51">
      <c r="A54" t="s">
        <v>96</v>
      </c>
      <c r="B54" s="200">
        <v>0</v>
      </c>
      <c r="C54" s="200">
        <v>0</v>
      </c>
      <c r="D54" s="200">
        <v>0</v>
      </c>
      <c r="E54" s="200">
        <v>0</v>
      </c>
      <c r="F54" s="200">
        <v>0</v>
      </c>
      <c r="G54" s="200">
        <v>0</v>
      </c>
      <c r="H54" s="200">
        <v>0</v>
      </c>
      <c r="I54" s="200">
        <v>0</v>
      </c>
      <c r="J54" s="200">
        <v>0</v>
      </c>
      <c r="K54" s="200">
        <v>0</v>
      </c>
      <c r="L54" s="200">
        <v>0</v>
      </c>
      <c r="M54" s="200">
        <v>0</v>
      </c>
      <c r="N54" s="200">
        <v>0</v>
      </c>
      <c r="O54" s="200">
        <v>0</v>
      </c>
      <c r="P54" s="200">
        <v>0</v>
      </c>
      <c r="Q54" s="200">
        <v>0</v>
      </c>
      <c r="R54" s="200">
        <v>0</v>
      </c>
      <c r="S54" s="200">
        <v>0</v>
      </c>
      <c r="T54" s="200">
        <v>0</v>
      </c>
      <c r="U54" s="200">
        <v>0</v>
      </c>
      <c r="V54" s="200">
        <v>0</v>
      </c>
      <c r="W54" s="200">
        <v>0</v>
      </c>
      <c r="X54" s="200">
        <v>0</v>
      </c>
      <c r="Y54" s="200">
        <v>0</v>
      </c>
      <c r="Z54" s="200">
        <v>0</v>
      </c>
      <c r="AA54" s="200">
        <v>0</v>
      </c>
      <c r="AB54" s="200">
        <v>0</v>
      </c>
      <c r="AC54" s="200">
        <v>0</v>
      </c>
      <c r="AD54" s="200">
        <v>2.48</v>
      </c>
      <c r="AE54" s="200">
        <v>0</v>
      </c>
      <c r="AF54" s="200">
        <v>0</v>
      </c>
      <c r="AG54" s="200">
        <v>81.08</v>
      </c>
      <c r="AH54" s="200">
        <v>0</v>
      </c>
      <c r="AI54" s="200">
        <v>19.52</v>
      </c>
      <c r="AJ54" s="200">
        <v>0</v>
      </c>
      <c r="AK54" s="200">
        <v>0.35</v>
      </c>
      <c r="AL54" s="200">
        <v>0</v>
      </c>
      <c r="AM54" s="200">
        <v>0</v>
      </c>
      <c r="AN54" s="200">
        <v>0</v>
      </c>
      <c r="AO54" s="200">
        <v>59.64</v>
      </c>
      <c r="AP54" s="200">
        <v>0</v>
      </c>
      <c r="AQ54" s="200">
        <v>0</v>
      </c>
      <c r="AR54" s="200">
        <v>0</v>
      </c>
      <c r="AS54" s="200">
        <v>0</v>
      </c>
      <c r="AT54" s="200">
        <v>0</v>
      </c>
      <c r="AU54" s="200">
        <v>0</v>
      </c>
      <c r="AV54" s="200">
        <v>0</v>
      </c>
      <c r="AW54" s="200">
        <v>0</v>
      </c>
      <c r="AX54" s="200">
        <v>0</v>
      </c>
      <c r="AY54" s="200">
        <v>0</v>
      </c>
    </row>
    <row r="55" spans="1:51">
      <c r="A55" t="s">
        <v>97</v>
      </c>
      <c r="B55" s="200">
        <v>0</v>
      </c>
      <c r="C55" s="200">
        <v>0</v>
      </c>
      <c r="D55" s="200">
        <v>0</v>
      </c>
      <c r="E55" s="200">
        <v>0</v>
      </c>
      <c r="F55" s="200">
        <v>0</v>
      </c>
      <c r="G55" s="200">
        <v>0</v>
      </c>
      <c r="H55" s="200">
        <v>0</v>
      </c>
      <c r="I55" s="200">
        <v>0</v>
      </c>
      <c r="J55" s="200">
        <v>0</v>
      </c>
      <c r="K55" s="200">
        <v>0</v>
      </c>
      <c r="L55" s="200">
        <v>0</v>
      </c>
      <c r="M55" s="200">
        <v>0</v>
      </c>
      <c r="N55" s="200">
        <v>0</v>
      </c>
      <c r="O55" s="200">
        <v>0</v>
      </c>
      <c r="P55" s="200">
        <v>0</v>
      </c>
      <c r="Q55" s="200">
        <v>0</v>
      </c>
      <c r="R55" s="200">
        <v>0</v>
      </c>
      <c r="S55" s="200">
        <v>0</v>
      </c>
      <c r="T55" s="200">
        <v>0</v>
      </c>
      <c r="U55" s="200">
        <v>0</v>
      </c>
      <c r="V55" s="200">
        <v>0</v>
      </c>
      <c r="W55" s="200">
        <v>0</v>
      </c>
      <c r="X55" s="200">
        <v>0</v>
      </c>
      <c r="Y55" s="200">
        <v>0</v>
      </c>
      <c r="Z55" s="200">
        <v>0</v>
      </c>
      <c r="AA55" s="200">
        <v>0</v>
      </c>
      <c r="AB55" s="200">
        <v>0</v>
      </c>
      <c r="AC55" s="200">
        <v>0</v>
      </c>
      <c r="AD55" s="200">
        <v>2.48</v>
      </c>
      <c r="AE55" s="200">
        <v>0</v>
      </c>
      <c r="AF55" s="200">
        <v>0</v>
      </c>
      <c r="AG55" s="200">
        <v>81.08</v>
      </c>
      <c r="AH55" s="200">
        <v>0</v>
      </c>
      <c r="AI55" s="200">
        <v>19.52</v>
      </c>
      <c r="AJ55" s="200">
        <v>0</v>
      </c>
      <c r="AK55" s="200">
        <v>0.35</v>
      </c>
      <c r="AL55" s="200">
        <v>0</v>
      </c>
      <c r="AM55" s="200">
        <v>0</v>
      </c>
      <c r="AN55" s="200">
        <v>0</v>
      </c>
      <c r="AO55" s="200">
        <v>59.64</v>
      </c>
      <c r="AP55" s="200">
        <v>0</v>
      </c>
      <c r="AQ55" s="200">
        <v>0</v>
      </c>
      <c r="AR55" s="200">
        <v>0</v>
      </c>
      <c r="AS55" s="200">
        <v>0</v>
      </c>
      <c r="AT55" s="200">
        <v>0</v>
      </c>
      <c r="AU55" s="200">
        <v>0</v>
      </c>
      <c r="AV55" s="200">
        <v>0</v>
      </c>
      <c r="AW55" s="200">
        <v>0</v>
      </c>
      <c r="AX55" s="200">
        <v>0</v>
      </c>
      <c r="AY55" s="200">
        <v>0</v>
      </c>
    </row>
    <row r="56" spans="1:51">
      <c r="A56" t="s">
        <v>98</v>
      </c>
      <c r="B56" s="200">
        <v>0</v>
      </c>
      <c r="C56" s="200">
        <v>0</v>
      </c>
      <c r="D56" s="200">
        <v>0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0</v>
      </c>
      <c r="L56" s="200">
        <v>0</v>
      </c>
      <c r="M56" s="200">
        <v>0</v>
      </c>
      <c r="N56" s="200">
        <v>0</v>
      </c>
      <c r="O56" s="200">
        <v>0</v>
      </c>
      <c r="P56" s="200">
        <v>0</v>
      </c>
      <c r="Q56" s="200">
        <v>0</v>
      </c>
      <c r="R56" s="200">
        <v>0</v>
      </c>
      <c r="S56" s="200">
        <v>0</v>
      </c>
      <c r="T56" s="200">
        <v>0</v>
      </c>
      <c r="U56" s="200">
        <v>0</v>
      </c>
      <c r="V56" s="200">
        <v>0</v>
      </c>
      <c r="W56" s="200">
        <v>0</v>
      </c>
      <c r="X56" s="200">
        <v>0</v>
      </c>
      <c r="Y56" s="200">
        <v>0</v>
      </c>
      <c r="Z56" s="200">
        <v>0</v>
      </c>
      <c r="AA56" s="200">
        <v>0</v>
      </c>
      <c r="AB56" s="200">
        <v>0</v>
      </c>
      <c r="AC56" s="200">
        <v>0</v>
      </c>
      <c r="AD56" s="200">
        <v>2.48</v>
      </c>
      <c r="AE56" s="200">
        <v>0</v>
      </c>
      <c r="AF56" s="200">
        <v>0</v>
      </c>
      <c r="AG56" s="200">
        <v>81.08</v>
      </c>
      <c r="AH56" s="200">
        <v>0</v>
      </c>
      <c r="AI56" s="200">
        <v>19.52</v>
      </c>
      <c r="AJ56" s="200">
        <v>0</v>
      </c>
      <c r="AK56" s="200">
        <v>0.35</v>
      </c>
      <c r="AL56" s="200">
        <v>0</v>
      </c>
      <c r="AM56" s="200">
        <v>0</v>
      </c>
      <c r="AN56" s="200">
        <v>0</v>
      </c>
      <c r="AO56" s="200">
        <v>64.25</v>
      </c>
      <c r="AP56" s="200">
        <v>0</v>
      </c>
      <c r="AQ56" s="200">
        <v>0</v>
      </c>
      <c r="AR56" s="200">
        <v>0</v>
      </c>
      <c r="AS56" s="200">
        <v>0</v>
      </c>
      <c r="AT56" s="200">
        <v>0</v>
      </c>
      <c r="AU56" s="200">
        <v>0</v>
      </c>
      <c r="AV56" s="200">
        <v>0</v>
      </c>
      <c r="AW56" s="200">
        <v>0</v>
      </c>
      <c r="AX56" s="200">
        <v>0</v>
      </c>
      <c r="AY56" s="200">
        <v>0</v>
      </c>
    </row>
    <row r="57" spans="1:51">
      <c r="A57" t="s">
        <v>99</v>
      </c>
      <c r="B57" s="200">
        <v>0</v>
      </c>
      <c r="C57" s="200">
        <v>0</v>
      </c>
      <c r="D57" s="200">
        <v>0</v>
      </c>
      <c r="E57" s="200">
        <v>0</v>
      </c>
      <c r="F57" s="200">
        <v>0</v>
      </c>
      <c r="G57" s="200">
        <v>0</v>
      </c>
      <c r="H57" s="200">
        <v>0</v>
      </c>
      <c r="I57" s="200">
        <v>0</v>
      </c>
      <c r="J57" s="200">
        <v>0</v>
      </c>
      <c r="K57" s="200">
        <v>0</v>
      </c>
      <c r="L57" s="200">
        <v>0</v>
      </c>
      <c r="M57" s="200">
        <v>0</v>
      </c>
      <c r="N57" s="200">
        <v>0</v>
      </c>
      <c r="O57" s="200">
        <v>0</v>
      </c>
      <c r="P57" s="200">
        <v>0</v>
      </c>
      <c r="Q57" s="200">
        <v>0</v>
      </c>
      <c r="R57" s="200">
        <v>0</v>
      </c>
      <c r="S57" s="200">
        <v>0</v>
      </c>
      <c r="T57" s="200">
        <v>0</v>
      </c>
      <c r="U57" s="200">
        <v>0</v>
      </c>
      <c r="V57" s="200">
        <v>0</v>
      </c>
      <c r="W57" s="200">
        <v>0</v>
      </c>
      <c r="X57" s="200">
        <v>0</v>
      </c>
      <c r="Y57" s="200">
        <v>0</v>
      </c>
      <c r="Z57" s="200">
        <v>0</v>
      </c>
      <c r="AA57" s="200">
        <v>0</v>
      </c>
      <c r="AB57" s="200">
        <v>0</v>
      </c>
      <c r="AC57" s="200">
        <v>0</v>
      </c>
      <c r="AD57" s="200">
        <v>2.48</v>
      </c>
      <c r="AE57" s="200">
        <v>0</v>
      </c>
      <c r="AF57" s="200">
        <v>0</v>
      </c>
      <c r="AG57" s="200">
        <v>81.08</v>
      </c>
      <c r="AH57" s="200">
        <v>0</v>
      </c>
      <c r="AI57" s="200">
        <v>19.52</v>
      </c>
      <c r="AJ57" s="200">
        <v>0</v>
      </c>
      <c r="AK57" s="200">
        <v>4.3499999999999996</v>
      </c>
      <c r="AL57" s="200">
        <v>0</v>
      </c>
      <c r="AM57" s="200">
        <v>0</v>
      </c>
      <c r="AN57" s="200">
        <v>0</v>
      </c>
      <c r="AO57" s="200">
        <v>76.64</v>
      </c>
      <c r="AP57" s="200">
        <v>0</v>
      </c>
      <c r="AQ57" s="200">
        <v>0</v>
      </c>
      <c r="AR57" s="200">
        <v>0</v>
      </c>
      <c r="AS57" s="200">
        <v>0</v>
      </c>
      <c r="AT57" s="200">
        <v>0</v>
      </c>
      <c r="AU57" s="200">
        <v>0</v>
      </c>
      <c r="AV57" s="200">
        <v>0</v>
      </c>
      <c r="AW57" s="200">
        <v>0</v>
      </c>
      <c r="AX57" s="200">
        <v>0</v>
      </c>
      <c r="AY57" s="200">
        <v>0</v>
      </c>
    </row>
    <row r="58" spans="1:51">
      <c r="A58" t="s">
        <v>100</v>
      </c>
      <c r="B58" s="200">
        <v>0</v>
      </c>
      <c r="C58" s="200">
        <v>0</v>
      </c>
      <c r="D58" s="200">
        <v>0</v>
      </c>
      <c r="E58" s="200">
        <v>0</v>
      </c>
      <c r="F58" s="200">
        <v>0</v>
      </c>
      <c r="G58" s="200">
        <v>0</v>
      </c>
      <c r="H58" s="200">
        <v>0</v>
      </c>
      <c r="I58" s="200">
        <v>0</v>
      </c>
      <c r="J58" s="200">
        <v>0</v>
      </c>
      <c r="K58" s="200">
        <v>0</v>
      </c>
      <c r="L58" s="200">
        <v>0</v>
      </c>
      <c r="M58" s="200">
        <v>0</v>
      </c>
      <c r="N58" s="200">
        <v>0</v>
      </c>
      <c r="O58" s="200">
        <v>0</v>
      </c>
      <c r="P58" s="200">
        <v>0</v>
      </c>
      <c r="Q58" s="200">
        <v>0</v>
      </c>
      <c r="R58" s="200">
        <v>0</v>
      </c>
      <c r="S58" s="200">
        <v>0</v>
      </c>
      <c r="T58" s="200">
        <v>0</v>
      </c>
      <c r="U58" s="200">
        <v>0</v>
      </c>
      <c r="V58" s="200">
        <v>0</v>
      </c>
      <c r="W58" s="200">
        <v>0</v>
      </c>
      <c r="X58" s="200">
        <v>0</v>
      </c>
      <c r="Y58" s="200">
        <v>0</v>
      </c>
      <c r="Z58" s="200">
        <v>0</v>
      </c>
      <c r="AA58" s="200">
        <v>0</v>
      </c>
      <c r="AB58" s="200">
        <v>0</v>
      </c>
      <c r="AC58" s="200">
        <v>0</v>
      </c>
      <c r="AD58" s="200">
        <v>2.48</v>
      </c>
      <c r="AE58" s="200">
        <v>0</v>
      </c>
      <c r="AF58" s="200">
        <v>0</v>
      </c>
      <c r="AG58" s="200">
        <v>81.08</v>
      </c>
      <c r="AH58" s="200">
        <v>0</v>
      </c>
      <c r="AI58" s="200">
        <v>19.52</v>
      </c>
      <c r="AJ58" s="200">
        <v>0</v>
      </c>
      <c r="AK58" s="200">
        <v>4.3499999999999996</v>
      </c>
      <c r="AL58" s="200">
        <v>0</v>
      </c>
      <c r="AM58" s="200">
        <v>0</v>
      </c>
      <c r="AN58" s="200">
        <v>0</v>
      </c>
      <c r="AO58" s="200">
        <v>76.64</v>
      </c>
      <c r="AP58" s="200">
        <v>0</v>
      </c>
      <c r="AQ58" s="200">
        <v>0</v>
      </c>
      <c r="AR58" s="200">
        <v>0</v>
      </c>
      <c r="AS58" s="200">
        <v>0</v>
      </c>
      <c r="AT58" s="200">
        <v>0</v>
      </c>
      <c r="AU58" s="200">
        <v>0</v>
      </c>
      <c r="AV58" s="200">
        <v>0</v>
      </c>
      <c r="AW58" s="200">
        <v>0</v>
      </c>
      <c r="AX58" s="200">
        <v>0</v>
      </c>
      <c r="AY58" s="200">
        <v>0</v>
      </c>
    </row>
    <row r="59" spans="1:51">
      <c r="A59" t="s">
        <v>101</v>
      </c>
      <c r="B59" s="200">
        <v>0</v>
      </c>
      <c r="C59" s="200">
        <v>0</v>
      </c>
      <c r="D59" s="200">
        <v>0</v>
      </c>
      <c r="E59" s="200">
        <v>0</v>
      </c>
      <c r="F59" s="200">
        <v>0</v>
      </c>
      <c r="G59" s="200">
        <v>0</v>
      </c>
      <c r="H59" s="200">
        <v>0</v>
      </c>
      <c r="I59" s="200">
        <v>0</v>
      </c>
      <c r="J59" s="200">
        <v>0</v>
      </c>
      <c r="K59" s="200">
        <v>0</v>
      </c>
      <c r="L59" s="200">
        <v>0</v>
      </c>
      <c r="M59" s="200">
        <v>0</v>
      </c>
      <c r="N59" s="200">
        <v>0</v>
      </c>
      <c r="O59" s="200">
        <v>0</v>
      </c>
      <c r="P59" s="200">
        <v>0</v>
      </c>
      <c r="Q59" s="200">
        <v>0</v>
      </c>
      <c r="R59" s="200">
        <v>0</v>
      </c>
      <c r="S59" s="200">
        <v>0</v>
      </c>
      <c r="T59" s="200">
        <v>0</v>
      </c>
      <c r="U59" s="200">
        <v>0</v>
      </c>
      <c r="V59" s="200">
        <v>0</v>
      </c>
      <c r="W59" s="200">
        <v>0</v>
      </c>
      <c r="X59" s="200">
        <v>0</v>
      </c>
      <c r="Y59" s="200">
        <v>0</v>
      </c>
      <c r="Z59" s="200">
        <v>0</v>
      </c>
      <c r="AA59" s="200">
        <v>0</v>
      </c>
      <c r="AB59" s="200">
        <v>0</v>
      </c>
      <c r="AC59" s="200">
        <v>0</v>
      </c>
      <c r="AD59" s="200">
        <v>2.48</v>
      </c>
      <c r="AE59" s="200">
        <v>0</v>
      </c>
      <c r="AF59" s="200">
        <v>0</v>
      </c>
      <c r="AG59" s="200">
        <v>81.08</v>
      </c>
      <c r="AH59" s="200">
        <v>0</v>
      </c>
      <c r="AI59" s="200">
        <v>19.52</v>
      </c>
      <c r="AJ59" s="200">
        <v>0</v>
      </c>
      <c r="AK59" s="200">
        <v>4.3499999999999996</v>
      </c>
      <c r="AL59" s="200">
        <v>0</v>
      </c>
      <c r="AM59" s="200">
        <v>0</v>
      </c>
      <c r="AN59" s="200">
        <v>0</v>
      </c>
      <c r="AO59" s="200">
        <v>76.64</v>
      </c>
      <c r="AP59" s="200">
        <v>0</v>
      </c>
      <c r="AQ59" s="200">
        <v>0</v>
      </c>
      <c r="AR59" s="200">
        <v>0</v>
      </c>
      <c r="AS59" s="200">
        <v>0</v>
      </c>
      <c r="AT59" s="200">
        <v>0</v>
      </c>
      <c r="AU59" s="200">
        <v>0</v>
      </c>
      <c r="AV59" s="200">
        <v>0</v>
      </c>
      <c r="AW59" s="200">
        <v>0</v>
      </c>
      <c r="AX59" s="200">
        <v>0</v>
      </c>
      <c r="AY59" s="200">
        <v>0</v>
      </c>
    </row>
    <row r="60" spans="1:51">
      <c r="A60" t="s">
        <v>102</v>
      </c>
      <c r="B60" s="200">
        <v>0</v>
      </c>
      <c r="C60" s="200">
        <v>0</v>
      </c>
      <c r="D60" s="200">
        <v>0</v>
      </c>
      <c r="E60" s="200">
        <v>0</v>
      </c>
      <c r="F60" s="200">
        <v>0</v>
      </c>
      <c r="G60" s="200">
        <v>0</v>
      </c>
      <c r="H60" s="200">
        <v>0</v>
      </c>
      <c r="I60" s="200">
        <v>0</v>
      </c>
      <c r="J60" s="200">
        <v>0</v>
      </c>
      <c r="K60" s="200">
        <v>0</v>
      </c>
      <c r="L60" s="200">
        <v>0</v>
      </c>
      <c r="M60" s="200">
        <v>0</v>
      </c>
      <c r="N60" s="200">
        <v>0</v>
      </c>
      <c r="O60" s="200">
        <v>0</v>
      </c>
      <c r="P60" s="200">
        <v>0</v>
      </c>
      <c r="Q60" s="200">
        <v>0</v>
      </c>
      <c r="R60" s="200">
        <v>0</v>
      </c>
      <c r="S60" s="200">
        <v>0</v>
      </c>
      <c r="T60" s="200">
        <v>0</v>
      </c>
      <c r="U60" s="200">
        <v>0</v>
      </c>
      <c r="V60" s="200">
        <v>0</v>
      </c>
      <c r="W60" s="200">
        <v>0</v>
      </c>
      <c r="X60" s="200">
        <v>0</v>
      </c>
      <c r="Y60" s="200">
        <v>0</v>
      </c>
      <c r="Z60" s="200">
        <v>0</v>
      </c>
      <c r="AA60" s="200">
        <v>0</v>
      </c>
      <c r="AB60" s="200">
        <v>0</v>
      </c>
      <c r="AC60" s="200">
        <v>0</v>
      </c>
      <c r="AD60" s="200">
        <v>2.48</v>
      </c>
      <c r="AE60" s="200">
        <v>0</v>
      </c>
      <c r="AF60" s="200">
        <v>0</v>
      </c>
      <c r="AG60" s="200">
        <v>81.08</v>
      </c>
      <c r="AH60" s="200">
        <v>0</v>
      </c>
      <c r="AI60" s="200">
        <v>19.52</v>
      </c>
      <c r="AJ60" s="200">
        <v>0</v>
      </c>
      <c r="AK60" s="200">
        <v>4.3499999999999996</v>
      </c>
      <c r="AL60" s="200">
        <v>0</v>
      </c>
      <c r="AM60" s="200">
        <v>0</v>
      </c>
      <c r="AN60" s="200">
        <v>0</v>
      </c>
      <c r="AO60" s="200">
        <v>76.64</v>
      </c>
      <c r="AP60" s="200">
        <v>0</v>
      </c>
      <c r="AQ60" s="200">
        <v>0</v>
      </c>
      <c r="AR60" s="200">
        <v>0</v>
      </c>
      <c r="AS60" s="200">
        <v>0</v>
      </c>
      <c r="AT60" s="200">
        <v>0</v>
      </c>
      <c r="AU60" s="200">
        <v>0</v>
      </c>
      <c r="AV60" s="200">
        <v>0</v>
      </c>
      <c r="AW60" s="200">
        <v>0</v>
      </c>
      <c r="AX60" s="200">
        <v>0</v>
      </c>
      <c r="AY60" s="200">
        <v>0</v>
      </c>
    </row>
    <row r="61" spans="1:51">
      <c r="A61" t="s">
        <v>103</v>
      </c>
      <c r="B61" s="200">
        <v>0</v>
      </c>
      <c r="C61" s="200">
        <v>0</v>
      </c>
      <c r="D61" s="200">
        <v>0</v>
      </c>
      <c r="E61" s="200">
        <v>0</v>
      </c>
      <c r="F61" s="200">
        <v>0</v>
      </c>
      <c r="G61" s="200">
        <v>0</v>
      </c>
      <c r="H61" s="200">
        <v>0</v>
      </c>
      <c r="I61" s="200">
        <v>0</v>
      </c>
      <c r="J61" s="200">
        <v>0</v>
      </c>
      <c r="K61" s="200">
        <v>0</v>
      </c>
      <c r="L61" s="200">
        <v>0</v>
      </c>
      <c r="M61" s="200">
        <v>0</v>
      </c>
      <c r="N61" s="200">
        <v>0</v>
      </c>
      <c r="O61" s="200">
        <v>0</v>
      </c>
      <c r="P61" s="200">
        <v>0</v>
      </c>
      <c r="Q61" s="200">
        <v>0</v>
      </c>
      <c r="R61" s="200">
        <v>0</v>
      </c>
      <c r="S61" s="200">
        <v>0</v>
      </c>
      <c r="T61" s="200">
        <v>0</v>
      </c>
      <c r="U61" s="200">
        <v>0</v>
      </c>
      <c r="V61" s="200">
        <v>0</v>
      </c>
      <c r="W61" s="200">
        <v>0</v>
      </c>
      <c r="X61" s="200">
        <v>0</v>
      </c>
      <c r="Y61" s="200">
        <v>0</v>
      </c>
      <c r="Z61" s="200">
        <v>0</v>
      </c>
      <c r="AA61" s="200">
        <v>0</v>
      </c>
      <c r="AB61" s="200">
        <v>0</v>
      </c>
      <c r="AC61" s="200">
        <v>0</v>
      </c>
      <c r="AD61" s="200">
        <v>2.48</v>
      </c>
      <c r="AE61" s="200">
        <v>0</v>
      </c>
      <c r="AF61" s="200">
        <v>0</v>
      </c>
      <c r="AG61" s="200">
        <v>81.08</v>
      </c>
      <c r="AH61" s="200">
        <v>0</v>
      </c>
      <c r="AI61" s="200">
        <v>19.52</v>
      </c>
      <c r="AJ61" s="200">
        <v>0</v>
      </c>
      <c r="AK61" s="200">
        <v>3.81</v>
      </c>
      <c r="AL61" s="200">
        <v>0</v>
      </c>
      <c r="AM61" s="200">
        <v>0</v>
      </c>
      <c r="AN61" s="200">
        <v>0</v>
      </c>
      <c r="AO61" s="200">
        <v>76.64</v>
      </c>
      <c r="AP61" s="200">
        <v>0</v>
      </c>
      <c r="AQ61" s="200">
        <v>0</v>
      </c>
      <c r="AR61" s="200">
        <v>0</v>
      </c>
      <c r="AS61" s="200">
        <v>0</v>
      </c>
      <c r="AT61" s="200">
        <v>0</v>
      </c>
      <c r="AU61" s="200">
        <v>0</v>
      </c>
      <c r="AV61" s="200">
        <v>0</v>
      </c>
      <c r="AW61" s="200">
        <v>0</v>
      </c>
      <c r="AX61" s="200">
        <v>0</v>
      </c>
      <c r="AY61" s="200">
        <v>0</v>
      </c>
    </row>
    <row r="62" spans="1:51">
      <c r="A62" t="s">
        <v>104</v>
      </c>
      <c r="B62" s="200">
        <v>0</v>
      </c>
      <c r="C62" s="200">
        <v>0</v>
      </c>
      <c r="D62" s="200">
        <v>0</v>
      </c>
      <c r="E62" s="200">
        <v>0</v>
      </c>
      <c r="F62" s="200">
        <v>0</v>
      </c>
      <c r="G62" s="200">
        <v>0</v>
      </c>
      <c r="H62" s="200">
        <v>0</v>
      </c>
      <c r="I62" s="200">
        <v>0</v>
      </c>
      <c r="J62" s="200">
        <v>0</v>
      </c>
      <c r="K62" s="200">
        <v>0</v>
      </c>
      <c r="L62" s="200">
        <v>0</v>
      </c>
      <c r="M62" s="200">
        <v>0</v>
      </c>
      <c r="N62" s="200">
        <v>0</v>
      </c>
      <c r="O62" s="200">
        <v>0</v>
      </c>
      <c r="P62" s="200">
        <v>0</v>
      </c>
      <c r="Q62" s="200">
        <v>0</v>
      </c>
      <c r="R62" s="200">
        <v>0</v>
      </c>
      <c r="S62" s="200">
        <v>0</v>
      </c>
      <c r="T62" s="200">
        <v>0</v>
      </c>
      <c r="U62" s="200">
        <v>0</v>
      </c>
      <c r="V62" s="200">
        <v>0</v>
      </c>
      <c r="W62" s="200">
        <v>0</v>
      </c>
      <c r="X62" s="200">
        <v>0</v>
      </c>
      <c r="Y62" s="200">
        <v>0</v>
      </c>
      <c r="Z62" s="200">
        <v>0</v>
      </c>
      <c r="AA62" s="200">
        <v>0</v>
      </c>
      <c r="AB62" s="200">
        <v>0</v>
      </c>
      <c r="AC62" s="200">
        <v>0</v>
      </c>
      <c r="AD62" s="200">
        <v>2.48</v>
      </c>
      <c r="AE62" s="200">
        <v>0</v>
      </c>
      <c r="AF62" s="200">
        <v>0</v>
      </c>
      <c r="AG62" s="200">
        <v>81.08</v>
      </c>
      <c r="AH62" s="200">
        <v>0</v>
      </c>
      <c r="AI62" s="200">
        <v>19.52</v>
      </c>
      <c r="AJ62" s="200">
        <v>0</v>
      </c>
      <c r="AK62" s="200">
        <v>3.81</v>
      </c>
      <c r="AL62" s="200">
        <v>0</v>
      </c>
      <c r="AM62" s="200">
        <v>0</v>
      </c>
      <c r="AN62" s="200">
        <v>0</v>
      </c>
      <c r="AO62" s="200">
        <v>76.64</v>
      </c>
      <c r="AP62" s="200">
        <v>0</v>
      </c>
      <c r="AQ62" s="200">
        <v>0</v>
      </c>
      <c r="AR62" s="200">
        <v>0</v>
      </c>
      <c r="AS62" s="200">
        <v>0</v>
      </c>
      <c r="AT62" s="200">
        <v>0</v>
      </c>
      <c r="AU62" s="200">
        <v>0</v>
      </c>
      <c r="AV62" s="200">
        <v>0</v>
      </c>
      <c r="AW62" s="200">
        <v>0</v>
      </c>
      <c r="AX62" s="200">
        <v>0</v>
      </c>
      <c r="AY62" s="200">
        <v>0</v>
      </c>
    </row>
    <row r="63" spans="1:51">
      <c r="A63" t="s">
        <v>105</v>
      </c>
      <c r="B63" s="200">
        <v>0</v>
      </c>
      <c r="C63" s="200">
        <v>0</v>
      </c>
      <c r="D63" s="200">
        <v>0</v>
      </c>
      <c r="E63" s="200">
        <v>0</v>
      </c>
      <c r="F63" s="200">
        <v>0</v>
      </c>
      <c r="G63" s="200">
        <v>0</v>
      </c>
      <c r="H63" s="200">
        <v>0</v>
      </c>
      <c r="I63" s="200">
        <v>0</v>
      </c>
      <c r="J63" s="200">
        <v>0</v>
      </c>
      <c r="K63" s="200">
        <v>0</v>
      </c>
      <c r="L63" s="200">
        <v>0</v>
      </c>
      <c r="M63" s="200">
        <v>0</v>
      </c>
      <c r="N63" s="200">
        <v>0</v>
      </c>
      <c r="O63" s="200">
        <v>0</v>
      </c>
      <c r="P63" s="200">
        <v>0</v>
      </c>
      <c r="Q63" s="200">
        <v>0</v>
      </c>
      <c r="R63" s="200">
        <v>0</v>
      </c>
      <c r="S63" s="200">
        <v>0</v>
      </c>
      <c r="T63" s="200">
        <v>0</v>
      </c>
      <c r="U63" s="200">
        <v>0</v>
      </c>
      <c r="V63" s="200">
        <v>0</v>
      </c>
      <c r="W63" s="200">
        <v>0</v>
      </c>
      <c r="X63" s="200">
        <v>0</v>
      </c>
      <c r="Y63" s="200">
        <v>0</v>
      </c>
      <c r="Z63" s="200">
        <v>0</v>
      </c>
      <c r="AA63" s="200">
        <v>0</v>
      </c>
      <c r="AB63" s="200">
        <v>0</v>
      </c>
      <c r="AC63" s="200">
        <v>0</v>
      </c>
      <c r="AD63" s="200">
        <v>2.48</v>
      </c>
      <c r="AE63" s="200">
        <v>0</v>
      </c>
      <c r="AF63" s="200">
        <v>0</v>
      </c>
      <c r="AG63" s="200">
        <v>81.08</v>
      </c>
      <c r="AH63" s="200">
        <v>0</v>
      </c>
      <c r="AI63" s="200">
        <v>19.52</v>
      </c>
      <c r="AJ63" s="200">
        <v>0</v>
      </c>
      <c r="AK63" s="200">
        <v>4.3499999999999996</v>
      </c>
      <c r="AL63" s="200">
        <v>0</v>
      </c>
      <c r="AM63" s="200">
        <v>0</v>
      </c>
      <c r="AN63" s="200">
        <v>0</v>
      </c>
      <c r="AO63" s="200">
        <v>76.64</v>
      </c>
      <c r="AP63" s="200">
        <v>0</v>
      </c>
      <c r="AQ63" s="200">
        <v>0</v>
      </c>
      <c r="AR63" s="200">
        <v>0</v>
      </c>
      <c r="AS63" s="200">
        <v>0</v>
      </c>
      <c r="AT63" s="200">
        <v>0</v>
      </c>
      <c r="AU63" s="200">
        <v>0</v>
      </c>
      <c r="AV63" s="200">
        <v>0</v>
      </c>
      <c r="AW63" s="200">
        <v>0</v>
      </c>
      <c r="AX63" s="200">
        <v>0</v>
      </c>
      <c r="AY63" s="200">
        <v>0</v>
      </c>
    </row>
    <row r="64" spans="1:51">
      <c r="A64" t="s">
        <v>106</v>
      </c>
      <c r="B64" s="200">
        <v>0</v>
      </c>
      <c r="C64" s="200">
        <v>0</v>
      </c>
      <c r="D64" s="200">
        <v>0</v>
      </c>
      <c r="E64" s="200">
        <v>0</v>
      </c>
      <c r="F64" s="200">
        <v>0</v>
      </c>
      <c r="G64" s="200">
        <v>0</v>
      </c>
      <c r="H64" s="200">
        <v>0</v>
      </c>
      <c r="I64" s="200">
        <v>0</v>
      </c>
      <c r="J64" s="200">
        <v>0</v>
      </c>
      <c r="K64" s="200">
        <v>0</v>
      </c>
      <c r="L64" s="200">
        <v>0</v>
      </c>
      <c r="M64" s="200">
        <v>0</v>
      </c>
      <c r="N64" s="200">
        <v>0</v>
      </c>
      <c r="O64" s="200">
        <v>0</v>
      </c>
      <c r="P64" s="200">
        <v>0</v>
      </c>
      <c r="Q64" s="200">
        <v>0</v>
      </c>
      <c r="R64" s="200">
        <v>0</v>
      </c>
      <c r="S64" s="200">
        <v>0</v>
      </c>
      <c r="T64" s="200">
        <v>0</v>
      </c>
      <c r="U64" s="200">
        <v>0</v>
      </c>
      <c r="V64" s="200">
        <v>0</v>
      </c>
      <c r="W64" s="200">
        <v>0</v>
      </c>
      <c r="X64" s="200">
        <v>0</v>
      </c>
      <c r="Y64" s="200">
        <v>0</v>
      </c>
      <c r="Z64" s="200">
        <v>0</v>
      </c>
      <c r="AA64" s="200">
        <v>0</v>
      </c>
      <c r="AB64" s="200">
        <v>0</v>
      </c>
      <c r="AC64" s="200">
        <v>0</v>
      </c>
      <c r="AD64" s="200">
        <v>2.48</v>
      </c>
      <c r="AE64" s="200">
        <v>0</v>
      </c>
      <c r="AF64" s="200">
        <v>0</v>
      </c>
      <c r="AG64" s="200">
        <v>81.08</v>
      </c>
      <c r="AH64" s="200">
        <v>0</v>
      </c>
      <c r="AI64" s="200">
        <v>19.52</v>
      </c>
      <c r="AJ64" s="200">
        <v>0</v>
      </c>
      <c r="AK64" s="200">
        <v>4.3499999999999996</v>
      </c>
      <c r="AL64" s="200">
        <v>0</v>
      </c>
      <c r="AM64" s="200">
        <v>0</v>
      </c>
      <c r="AN64" s="200">
        <v>0</v>
      </c>
      <c r="AO64" s="200">
        <v>76.64</v>
      </c>
      <c r="AP64" s="200">
        <v>0</v>
      </c>
      <c r="AQ64" s="200">
        <v>0</v>
      </c>
      <c r="AR64" s="200">
        <v>0</v>
      </c>
      <c r="AS64" s="200">
        <v>0</v>
      </c>
      <c r="AT64" s="200">
        <v>0</v>
      </c>
      <c r="AU64" s="200">
        <v>0</v>
      </c>
      <c r="AV64" s="200">
        <v>0</v>
      </c>
      <c r="AW64" s="200">
        <v>0</v>
      </c>
      <c r="AX64" s="200">
        <v>0</v>
      </c>
      <c r="AY64" s="200">
        <v>0</v>
      </c>
    </row>
    <row r="65" spans="1:51">
      <c r="A65" t="s">
        <v>107</v>
      </c>
      <c r="B65" s="200">
        <v>0</v>
      </c>
      <c r="C65" s="200">
        <v>0</v>
      </c>
      <c r="D65" s="200">
        <v>0</v>
      </c>
      <c r="E65" s="200">
        <v>0</v>
      </c>
      <c r="F65" s="200">
        <v>0</v>
      </c>
      <c r="G65" s="200">
        <v>0</v>
      </c>
      <c r="H65" s="200">
        <v>0</v>
      </c>
      <c r="I65" s="200">
        <v>0</v>
      </c>
      <c r="J65" s="200">
        <v>0</v>
      </c>
      <c r="K65" s="200">
        <v>0</v>
      </c>
      <c r="L65" s="200">
        <v>0</v>
      </c>
      <c r="M65" s="200">
        <v>0</v>
      </c>
      <c r="N65" s="200">
        <v>0</v>
      </c>
      <c r="O65" s="200">
        <v>0</v>
      </c>
      <c r="P65" s="200">
        <v>0</v>
      </c>
      <c r="Q65" s="200">
        <v>0</v>
      </c>
      <c r="R65" s="200">
        <v>0</v>
      </c>
      <c r="S65" s="200">
        <v>0</v>
      </c>
      <c r="T65" s="200">
        <v>0</v>
      </c>
      <c r="U65" s="200">
        <v>0</v>
      </c>
      <c r="V65" s="200">
        <v>0</v>
      </c>
      <c r="W65" s="200">
        <v>0</v>
      </c>
      <c r="X65" s="200">
        <v>0</v>
      </c>
      <c r="Y65" s="200">
        <v>0</v>
      </c>
      <c r="Z65" s="200">
        <v>0</v>
      </c>
      <c r="AA65" s="200">
        <v>0</v>
      </c>
      <c r="AB65" s="200">
        <v>0</v>
      </c>
      <c r="AC65" s="200">
        <v>0</v>
      </c>
      <c r="AD65" s="200">
        <v>2.48</v>
      </c>
      <c r="AE65" s="200">
        <v>0</v>
      </c>
      <c r="AF65" s="200">
        <v>0</v>
      </c>
      <c r="AG65" s="200">
        <v>81.08</v>
      </c>
      <c r="AH65" s="200">
        <v>0</v>
      </c>
      <c r="AI65" s="200">
        <v>19.52</v>
      </c>
      <c r="AJ65" s="200">
        <v>0</v>
      </c>
      <c r="AK65" s="200">
        <v>4.3499999999999996</v>
      </c>
      <c r="AL65" s="200">
        <v>0</v>
      </c>
      <c r="AM65" s="200">
        <v>0</v>
      </c>
      <c r="AN65" s="200">
        <v>0</v>
      </c>
      <c r="AO65" s="200">
        <v>76.64</v>
      </c>
      <c r="AP65" s="200">
        <v>0</v>
      </c>
      <c r="AQ65" s="200">
        <v>0</v>
      </c>
      <c r="AR65" s="200">
        <v>0</v>
      </c>
      <c r="AS65" s="200">
        <v>0</v>
      </c>
      <c r="AT65" s="200">
        <v>0</v>
      </c>
      <c r="AU65" s="200">
        <v>0</v>
      </c>
      <c r="AV65" s="200">
        <v>0</v>
      </c>
      <c r="AW65" s="200">
        <v>0</v>
      </c>
      <c r="AX65" s="200">
        <v>0</v>
      </c>
      <c r="AY65" s="200">
        <v>0</v>
      </c>
    </row>
    <row r="66" spans="1:51">
      <c r="A66" t="s">
        <v>108</v>
      </c>
      <c r="B66" s="200">
        <v>0</v>
      </c>
      <c r="C66" s="200">
        <v>0</v>
      </c>
      <c r="D66" s="200">
        <v>0</v>
      </c>
      <c r="E66" s="200">
        <v>0</v>
      </c>
      <c r="F66" s="200">
        <v>0</v>
      </c>
      <c r="G66" s="200">
        <v>0</v>
      </c>
      <c r="H66" s="200">
        <v>0</v>
      </c>
      <c r="I66" s="200">
        <v>0</v>
      </c>
      <c r="J66" s="200">
        <v>0</v>
      </c>
      <c r="K66" s="200">
        <v>0</v>
      </c>
      <c r="L66" s="200">
        <v>0</v>
      </c>
      <c r="M66" s="200">
        <v>0</v>
      </c>
      <c r="N66" s="200">
        <v>0</v>
      </c>
      <c r="O66" s="200">
        <v>0</v>
      </c>
      <c r="P66" s="200">
        <v>0</v>
      </c>
      <c r="Q66" s="200">
        <v>0</v>
      </c>
      <c r="R66" s="200">
        <v>0</v>
      </c>
      <c r="S66" s="200">
        <v>0</v>
      </c>
      <c r="T66" s="200">
        <v>0</v>
      </c>
      <c r="U66" s="200">
        <v>0</v>
      </c>
      <c r="V66" s="200">
        <v>0</v>
      </c>
      <c r="W66" s="200">
        <v>0</v>
      </c>
      <c r="X66" s="200">
        <v>0</v>
      </c>
      <c r="Y66" s="200">
        <v>0</v>
      </c>
      <c r="Z66" s="200">
        <v>0</v>
      </c>
      <c r="AA66" s="200">
        <v>0</v>
      </c>
      <c r="AB66" s="200">
        <v>0</v>
      </c>
      <c r="AC66" s="200">
        <v>0</v>
      </c>
      <c r="AD66" s="200">
        <v>2.48</v>
      </c>
      <c r="AE66" s="200">
        <v>0</v>
      </c>
      <c r="AF66" s="200">
        <v>0</v>
      </c>
      <c r="AG66" s="200">
        <v>81.08</v>
      </c>
      <c r="AH66" s="200">
        <v>0</v>
      </c>
      <c r="AI66" s="200">
        <v>19.52</v>
      </c>
      <c r="AJ66" s="200">
        <v>0</v>
      </c>
      <c r="AK66" s="200">
        <v>4.3499999999999996</v>
      </c>
      <c r="AL66" s="200">
        <v>0</v>
      </c>
      <c r="AM66" s="200">
        <v>0</v>
      </c>
      <c r="AN66" s="200">
        <v>0</v>
      </c>
      <c r="AO66" s="200">
        <v>76.64</v>
      </c>
      <c r="AP66" s="200">
        <v>0</v>
      </c>
      <c r="AQ66" s="200">
        <v>0</v>
      </c>
      <c r="AR66" s="200">
        <v>0</v>
      </c>
      <c r="AS66" s="200">
        <v>0</v>
      </c>
      <c r="AT66" s="200">
        <v>0</v>
      </c>
      <c r="AU66" s="200">
        <v>0</v>
      </c>
      <c r="AV66" s="200">
        <v>0</v>
      </c>
      <c r="AW66" s="200">
        <v>0</v>
      </c>
      <c r="AX66" s="200">
        <v>0</v>
      </c>
      <c r="AY66" s="200">
        <v>0</v>
      </c>
    </row>
    <row r="67" spans="1:51">
      <c r="A67" t="s">
        <v>109</v>
      </c>
      <c r="B67" s="200">
        <v>0</v>
      </c>
      <c r="C67" s="200">
        <v>0</v>
      </c>
      <c r="D67" s="200">
        <v>0</v>
      </c>
      <c r="E67" s="200">
        <v>0</v>
      </c>
      <c r="F67" s="200">
        <v>0</v>
      </c>
      <c r="G67" s="200">
        <v>0</v>
      </c>
      <c r="H67" s="200">
        <v>0</v>
      </c>
      <c r="I67" s="200">
        <v>0</v>
      </c>
      <c r="J67" s="200">
        <v>0</v>
      </c>
      <c r="K67" s="200">
        <v>0</v>
      </c>
      <c r="L67" s="200">
        <v>0</v>
      </c>
      <c r="M67" s="200">
        <v>0</v>
      </c>
      <c r="N67" s="200">
        <v>0</v>
      </c>
      <c r="O67" s="200">
        <v>0</v>
      </c>
      <c r="P67" s="200">
        <v>0</v>
      </c>
      <c r="Q67" s="200">
        <v>0</v>
      </c>
      <c r="R67" s="200">
        <v>0</v>
      </c>
      <c r="S67" s="200">
        <v>0</v>
      </c>
      <c r="T67" s="200">
        <v>0</v>
      </c>
      <c r="U67" s="200">
        <v>0</v>
      </c>
      <c r="V67" s="200">
        <v>0</v>
      </c>
      <c r="W67" s="200">
        <v>0</v>
      </c>
      <c r="X67" s="200">
        <v>0</v>
      </c>
      <c r="Y67" s="200">
        <v>0</v>
      </c>
      <c r="Z67" s="200">
        <v>0</v>
      </c>
      <c r="AA67" s="200">
        <v>0</v>
      </c>
      <c r="AB67" s="200">
        <v>0</v>
      </c>
      <c r="AC67" s="200">
        <v>0</v>
      </c>
      <c r="AD67" s="200">
        <v>2.48</v>
      </c>
      <c r="AE67" s="200">
        <v>0</v>
      </c>
      <c r="AF67" s="200">
        <v>0</v>
      </c>
      <c r="AG67" s="200">
        <v>81.08</v>
      </c>
      <c r="AH67" s="200">
        <v>0</v>
      </c>
      <c r="AI67" s="200">
        <v>19.52</v>
      </c>
      <c r="AJ67" s="200">
        <v>0</v>
      </c>
      <c r="AK67" s="200">
        <v>4.3499999999999996</v>
      </c>
      <c r="AL67" s="200">
        <v>0</v>
      </c>
      <c r="AM67" s="200">
        <v>0</v>
      </c>
      <c r="AN67" s="200">
        <v>0</v>
      </c>
      <c r="AO67" s="200">
        <v>76.64</v>
      </c>
      <c r="AP67" s="200">
        <v>0</v>
      </c>
      <c r="AQ67" s="200">
        <v>0</v>
      </c>
      <c r="AR67" s="200">
        <v>0</v>
      </c>
      <c r="AS67" s="200">
        <v>0</v>
      </c>
      <c r="AT67" s="200">
        <v>0</v>
      </c>
      <c r="AU67" s="200">
        <v>0</v>
      </c>
      <c r="AV67" s="200">
        <v>0</v>
      </c>
      <c r="AW67" s="200">
        <v>0</v>
      </c>
      <c r="AX67" s="200">
        <v>0</v>
      </c>
      <c r="AY67" s="200">
        <v>0</v>
      </c>
    </row>
    <row r="68" spans="1:51">
      <c r="A68" t="s">
        <v>110</v>
      </c>
      <c r="B68" s="200">
        <v>0</v>
      </c>
      <c r="C68" s="200">
        <v>0</v>
      </c>
      <c r="D68" s="200">
        <v>0</v>
      </c>
      <c r="E68" s="200">
        <v>0</v>
      </c>
      <c r="F68" s="200">
        <v>0</v>
      </c>
      <c r="G68" s="200">
        <v>0</v>
      </c>
      <c r="H68" s="200">
        <v>0</v>
      </c>
      <c r="I68" s="200">
        <v>0</v>
      </c>
      <c r="J68" s="200">
        <v>0</v>
      </c>
      <c r="K68" s="200">
        <v>0</v>
      </c>
      <c r="L68" s="200">
        <v>0</v>
      </c>
      <c r="M68" s="200">
        <v>0</v>
      </c>
      <c r="N68" s="200">
        <v>0</v>
      </c>
      <c r="O68" s="200">
        <v>0</v>
      </c>
      <c r="P68" s="200">
        <v>0</v>
      </c>
      <c r="Q68" s="200">
        <v>0</v>
      </c>
      <c r="R68" s="200">
        <v>0</v>
      </c>
      <c r="S68" s="200">
        <v>0</v>
      </c>
      <c r="T68" s="200">
        <v>0</v>
      </c>
      <c r="U68" s="200">
        <v>0</v>
      </c>
      <c r="V68" s="200">
        <v>0</v>
      </c>
      <c r="W68" s="200">
        <v>0</v>
      </c>
      <c r="X68" s="200">
        <v>0</v>
      </c>
      <c r="Y68" s="200">
        <v>0</v>
      </c>
      <c r="Z68" s="200">
        <v>0</v>
      </c>
      <c r="AA68" s="200">
        <v>0</v>
      </c>
      <c r="AB68" s="200">
        <v>0</v>
      </c>
      <c r="AC68" s="200">
        <v>0</v>
      </c>
      <c r="AD68" s="200">
        <v>2.48</v>
      </c>
      <c r="AE68" s="200">
        <v>0</v>
      </c>
      <c r="AF68" s="200">
        <v>0</v>
      </c>
      <c r="AG68" s="200">
        <v>81.08</v>
      </c>
      <c r="AH68" s="200">
        <v>0</v>
      </c>
      <c r="AI68" s="200">
        <v>19.52</v>
      </c>
      <c r="AJ68" s="200">
        <v>0</v>
      </c>
      <c r="AK68" s="200">
        <v>4.3499999999999996</v>
      </c>
      <c r="AL68" s="200">
        <v>0</v>
      </c>
      <c r="AM68" s="200">
        <v>0</v>
      </c>
      <c r="AN68" s="200">
        <v>0</v>
      </c>
      <c r="AO68" s="200">
        <v>76.64</v>
      </c>
      <c r="AP68" s="200">
        <v>0</v>
      </c>
      <c r="AQ68" s="200">
        <v>0</v>
      </c>
      <c r="AR68" s="200">
        <v>0</v>
      </c>
      <c r="AS68" s="200">
        <v>0</v>
      </c>
      <c r="AT68" s="200">
        <v>0</v>
      </c>
      <c r="AU68" s="200">
        <v>0</v>
      </c>
      <c r="AV68" s="200">
        <v>0</v>
      </c>
      <c r="AW68" s="200">
        <v>0</v>
      </c>
      <c r="AX68" s="200">
        <v>0</v>
      </c>
      <c r="AY68" s="200">
        <v>0</v>
      </c>
    </row>
    <row r="69" spans="1:51">
      <c r="A69" t="s">
        <v>111</v>
      </c>
      <c r="B69" s="200">
        <v>0</v>
      </c>
      <c r="C69" s="200">
        <v>0</v>
      </c>
      <c r="D69" s="200">
        <v>0</v>
      </c>
      <c r="E69" s="200">
        <v>0</v>
      </c>
      <c r="F69" s="200">
        <v>0</v>
      </c>
      <c r="G69" s="200">
        <v>0</v>
      </c>
      <c r="H69" s="200">
        <v>0</v>
      </c>
      <c r="I69" s="200">
        <v>0</v>
      </c>
      <c r="J69" s="200">
        <v>0</v>
      </c>
      <c r="K69" s="200">
        <v>0</v>
      </c>
      <c r="L69" s="200">
        <v>0</v>
      </c>
      <c r="M69" s="200">
        <v>0</v>
      </c>
      <c r="N69" s="200">
        <v>0</v>
      </c>
      <c r="O69" s="200">
        <v>0</v>
      </c>
      <c r="P69" s="200">
        <v>0</v>
      </c>
      <c r="Q69" s="200">
        <v>0</v>
      </c>
      <c r="R69" s="200">
        <v>0</v>
      </c>
      <c r="S69" s="200">
        <v>0</v>
      </c>
      <c r="T69" s="200">
        <v>0</v>
      </c>
      <c r="U69" s="200">
        <v>0</v>
      </c>
      <c r="V69" s="200">
        <v>0</v>
      </c>
      <c r="W69" s="200">
        <v>0</v>
      </c>
      <c r="X69" s="200">
        <v>0</v>
      </c>
      <c r="Y69" s="200">
        <v>0</v>
      </c>
      <c r="Z69" s="200">
        <v>0</v>
      </c>
      <c r="AA69" s="200">
        <v>0</v>
      </c>
      <c r="AB69" s="200">
        <v>0</v>
      </c>
      <c r="AC69" s="200">
        <v>0</v>
      </c>
      <c r="AD69" s="200">
        <v>2.48</v>
      </c>
      <c r="AE69" s="200">
        <v>0</v>
      </c>
      <c r="AF69" s="200">
        <v>0</v>
      </c>
      <c r="AG69" s="200">
        <v>81.08</v>
      </c>
      <c r="AH69" s="200">
        <v>0</v>
      </c>
      <c r="AI69" s="200">
        <v>19.52</v>
      </c>
      <c r="AJ69" s="200">
        <v>0</v>
      </c>
      <c r="AK69" s="200">
        <v>4.3499999999999996</v>
      </c>
      <c r="AL69" s="200">
        <v>0</v>
      </c>
      <c r="AM69" s="200">
        <v>0</v>
      </c>
      <c r="AN69" s="200">
        <v>0</v>
      </c>
      <c r="AO69" s="200">
        <v>76.64</v>
      </c>
      <c r="AP69" s="200">
        <v>0</v>
      </c>
      <c r="AQ69" s="200">
        <v>0</v>
      </c>
      <c r="AR69" s="200">
        <v>0</v>
      </c>
      <c r="AS69" s="200">
        <v>0</v>
      </c>
      <c r="AT69" s="200">
        <v>0</v>
      </c>
      <c r="AU69" s="200">
        <v>0</v>
      </c>
      <c r="AV69" s="200">
        <v>0</v>
      </c>
      <c r="AW69" s="200">
        <v>0</v>
      </c>
      <c r="AX69" s="200">
        <v>0</v>
      </c>
      <c r="AY69" s="200">
        <v>0</v>
      </c>
    </row>
    <row r="70" spans="1:51">
      <c r="A70" t="s">
        <v>112</v>
      </c>
      <c r="B70" s="200">
        <v>0</v>
      </c>
      <c r="C70" s="200">
        <v>0</v>
      </c>
      <c r="D70" s="200">
        <v>0</v>
      </c>
      <c r="E70" s="200">
        <v>0</v>
      </c>
      <c r="F70" s="200">
        <v>0</v>
      </c>
      <c r="G70" s="200">
        <v>0</v>
      </c>
      <c r="H70" s="200">
        <v>0</v>
      </c>
      <c r="I70" s="200">
        <v>0</v>
      </c>
      <c r="J70" s="200">
        <v>0</v>
      </c>
      <c r="K70" s="200">
        <v>0</v>
      </c>
      <c r="L70" s="200">
        <v>0</v>
      </c>
      <c r="M70" s="200">
        <v>0</v>
      </c>
      <c r="N70" s="200">
        <v>0</v>
      </c>
      <c r="O70" s="200">
        <v>0</v>
      </c>
      <c r="P70" s="200">
        <v>0</v>
      </c>
      <c r="Q70" s="200">
        <v>0</v>
      </c>
      <c r="R70" s="200">
        <v>0</v>
      </c>
      <c r="S70" s="200">
        <v>0</v>
      </c>
      <c r="T70" s="200">
        <v>0</v>
      </c>
      <c r="U70" s="200">
        <v>0</v>
      </c>
      <c r="V70" s="200">
        <v>0</v>
      </c>
      <c r="W70" s="200">
        <v>0</v>
      </c>
      <c r="X70" s="200">
        <v>0</v>
      </c>
      <c r="Y70" s="200">
        <v>0</v>
      </c>
      <c r="Z70" s="200">
        <v>0</v>
      </c>
      <c r="AA70" s="200">
        <v>0</v>
      </c>
      <c r="AB70" s="200">
        <v>0</v>
      </c>
      <c r="AC70" s="200">
        <v>0</v>
      </c>
      <c r="AD70" s="200">
        <v>2.48</v>
      </c>
      <c r="AE70" s="200">
        <v>0</v>
      </c>
      <c r="AF70" s="200">
        <v>0</v>
      </c>
      <c r="AG70" s="200">
        <v>81.08</v>
      </c>
      <c r="AH70" s="200">
        <v>0</v>
      </c>
      <c r="AI70" s="200">
        <v>19.52</v>
      </c>
      <c r="AJ70" s="200">
        <v>0</v>
      </c>
      <c r="AK70" s="200">
        <v>4.3499999999999996</v>
      </c>
      <c r="AL70" s="200">
        <v>0</v>
      </c>
      <c r="AM70" s="200">
        <v>0</v>
      </c>
      <c r="AN70" s="200">
        <v>0</v>
      </c>
      <c r="AO70" s="200">
        <v>76.64</v>
      </c>
      <c r="AP70" s="200">
        <v>0</v>
      </c>
      <c r="AQ70" s="200">
        <v>0</v>
      </c>
      <c r="AR70" s="200">
        <v>0</v>
      </c>
      <c r="AS70" s="200">
        <v>0</v>
      </c>
      <c r="AT70" s="200">
        <v>0</v>
      </c>
      <c r="AU70" s="200">
        <v>0</v>
      </c>
      <c r="AV70" s="200">
        <v>0</v>
      </c>
      <c r="AW70" s="200">
        <v>0</v>
      </c>
      <c r="AX70" s="200">
        <v>0</v>
      </c>
      <c r="AY70" s="200">
        <v>0</v>
      </c>
    </row>
    <row r="71" spans="1:51">
      <c r="A71" t="s">
        <v>113</v>
      </c>
      <c r="B71" s="200">
        <v>0</v>
      </c>
      <c r="C71" s="200">
        <v>0</v>
      </c>
      <c r="D71" s="200">
        <v>0</v>
      </c>
      <c r="E71" s="200">
        <v>0</v>
      </c>
      <c r="F71" s="200">
        <v>0</v>
      </c>
      <c r="G71" s="200">
        <v>0</v>
      </c>
      <c r="H71" s="200">
        <v>0</v>
      </c>
      <c r="I71" s="200">
        <v>0</v>
      </c>
      <c r="J71" s="200">
        <v>0</v>
      </c>
      <c r="K71" s="200">
        <v>0</v>
      </c>
      <c r="L71" s="200">
        <v>0</v>
      </c>
      <c r="M71" s="200">
        <v>0</v>
      </c>
      <c r="N71" s="200">
        <v>0</v>
      </c>
      <c r="O71" s="200">
        <v>0</v>
      </c>
      <c r="P71" s="200">
        <v>0</v>
      </c>
      <c r="Q71" s="200">
        <v>0</v>
      </c>
      <c r="R71" s="200">
        <v>0</v>
      </c>
      <c r="S71" s="200">
        <v>0</v>
      </c>
      <c r="T71" s="200">
        <v>0</v>
      </c>
      <c r="U71" s="200">
        <v>0</v>
      </c>
      <c r="V71" s="200">
        <v>0</v>
      </c>
      <c r="W71" s="200">
        <v>0</v>
      </c>
      <c r="X71" s="200">
        <v>0</v>
      </c>
      <c r="Y71" s="200">
        <v>0</v>
      </c>
      <c r="Z71" s="200">
        <v>0</v>
      </c>
      <c r="AA71" s="200">
        <v>0</v>
      </c>
      <c r="AB71" s="200">
        <v>0</v>
      </c>
      <c r="AC71" s="200">
        <v>0</v>
      </c>
      <c r="AD71" s="200">
        <v>2.48</v>
      </c>
      <c r="AE71" s="200">
        <v>0</v>
      </c>
      <c r="AF71" s="200">
        <v>0</v>
      </c>
      <c r="AG71" s="200">
        <v>81.08</v>
      </c>
      <c r="AH71" s="200">
        <v>0</v>
      </c>
      <c r="AI71" s="200">
        <v>19.52</v>
      </c>
      <c r="AJ71" s="200">
        <v>0</v>
      </c>
      <c r="AK71" s="200">
        <v>4.3499999999999996</v>
      </c>
      <c r="AL71" s="200">
        <v>0</v>
      </c>
      <c r="AM71" s="200">
        <v>0</v>
      </c>
      <c r="AN71" s="200">
        <v>0</v>
      </c>
      <c r="AO71" s="200">
        <v>76.64</v>
      </c>
      <c r="AP71" s="200">
        <v>0</v>
      </c>
      <c r="AQ71" s="200">
        <v>0</v>
      </c>
      <c r="AR71" s="200">
        <v>0</v>
      </c>
      <c r="AS71" s="200">
        <v>0</v>
      </c>
      <c r="AT71" s="200">
        <v>0</v>
      </c>
      <c r="AU71" s="200">
        <v>0</v>
      </c>
      <c r="AV71" s="200">
        <v>0</v>
      </c>
      <c r="AW71" s="200">
        <v>0</v>
      </c>
      <c r="AX71" s="200">
        <v>0</v>
      </c>
      <c r="AY71" s="200">
        <v>0</v>
      </c>
    </row>
    <row r="72" spans="1:51">
      <c r="A72" t="s">
        <v>114</v>
      </c>
      <c r="B72" s="200">
        <v>0</v>
      </c>
      <c r="C72" s="200">
        <v>0</v>
      </c>
      <c r="D72" s="200">
        <v>0</v>
      </c>
      <c r="E72" s="200">
        <v>0</v>
      </c>
      <c r="F72" s="200">
        <v>0</v>
      </c>
      <c r="G72" s="200">
        <v>0</v>
      </c>
      <c r="H72" s="200">
        <v>0</v>
      </c>
      <c r="I72" s="200">
        <v>0</v>
      </c>
      <c r="J72" s="200">
        <v>0</v>
      </c>
      <c r="K72" s="200">
        <v>0</v>
      </c>
      <c r="L72" s="200">
        <v>0</v>
      </c>
      <c r="M72" s="200">
        <v>0</v>
      </c>
      <c r="N72" s="200">
        <v>0</v>
      </c>
      <c r="O72" s="200">
        <v>0</v>
      </c>
      <c r="P72" s="200">
        <v>0</v>
      </c>
      <c r="Q72" s="200">
        <v>0</v>
      </c>
      <c r="R72" s="200">
        <v>0</v>
      </c>
      <c r="S72" s="200">
        <v>0</v>
      </c>
      <c r="T72" s="200">
        <v>0</v>
      </c>
      <c r="U72" s="200">
        <v>0</v>
      </c>
      <c r="V72" s="200">
        <v>0</v>
      </c>
      <c r="W72" s="200">
        <v>0</v>
      </c>
      <c r="X72" s="200">
        <v>0</v>
      </c>
      <c r="Y72" s="200">
        <v>0</v>
      </c>
      <c r="Z72" s="200">
        <v>0</v>
      </c>
      <c r="AA72" s="200">
        <v>0</v>
      </c>
      <c r="AB72" s="200">
        <v>0</v>
      </c>
      <c r="AC72" s="200">
        <v>0</v>
      </c>
      <c r="AD72" s="200">
        <v>2.48</v>
      </c>
      <c r="AE72" s="200">
        <v>0</v>
      </c>
      <c r="AF72" s="200">
        <v>0</v>
      </c>
      <c r="AG72" s="200">
        <v>81.08</v>
      </c>
      <c r="AH72" s="200">
        <v>0</v>
      </c>
      <c r="AI72" s="200">
        <v>19.52</v>
      </c>
      <c r="AJ72" s="200">
        <v>0</v>
      </c>
      <c r="AK72" s="200">
        <v>4.3499999999999996</v>
      </c>
      <c r="AL72" s="200">
        <v>0</v>
      </c>
      <c r="AM72" s="200">
        <v>0</v>
      </c>
      <c r="AN72" s="200">
        <v>0</v>
      </c>
      <c r="AO72" s="200">
        <v>78.64</v>
      </c>
      <c r="AP72" s="200">
        <v>0</v>
      </c>
      <c r="AQ72" s="200">
        <v>0</v>
      </c>
      <c r="AR72" s="200">
        <v>0</v>
      </c>
      <c r="AS72" s="200">
        <v>0</v>
      </c>
      <c r="AT72" s="200">
        <v>0</v>
      </c>
      <c r="AU72" s="200">
        <v>0</v>
      </c>
      <c r="AV72" s="200">
        <v>0</v>
      </c>
      <c r="AW72" s="200">
        <v>0</v>
      </c>
      <c r="AX72" s="200">
        <v>0</v>
      </c>
      <c r="AY72" s="200">
        <v>0</v>
      </c>
    </row>
    <row r="73" spans="1:51">
      <c r="A73" t="s">
        <v>115</v>
      </c>
      <c r="B73" s="200">
        <v>0</v>
      </c>
      <c r="C73" s="200">
        <v>0</v>
      </c>
      <c r="D73" s="200">
        <v>0</v>
      </c>
      <c r="E73" s="200">
        <v>0</v>
      </c>
      <c r="F73" s="200">
        <v>0</v>
      </c>
      <c r="G73" s="200">
        <v>0</v>
      </c>
      <c r="H73" s="200">
        <v>0</v>
      </c>
      <c r="I73" s="200">
        <v>0</v>
      </c>
      <c r="J73" s="200">
        <v>0</v>
      </c>
      <c r="K73" s="200">
        <v>0</v>
      </c>
      <c r="L73" s="200">
        <v>0</v>
      </c>
      <c r="M73" s="200">
        <v>0</v>
      </c>
      <c r="N73" s="200">
        <v>0</v>
      </c>
      <c r="O73" s="200">
        <v>0</v>
      </c>
      <c r="P73" s="200">
        <v>0</v>
      </c>
      <c r="Q73" s="200">
        <v>0</v>
      </c>
      <c r="R73" s="200">
        <v>0</v>
      </c>
      <c r="S73" s="200">
        <v>0</v>
      </c>
      <c r="T73" s="200">
        <v>0</v>
      </c>
      <c r="U73" s="200">
        <v>0</v>
      </c>
      <c r="V73" s="200">
        <v>0</v>
      </c>
      <c r="W73" s="200">
        <v>0</v>
      </c>
      <c r="X73" s="200">
        <v>0</v>
      </c>
      <c r="Y73" s="200">
        <v>0</v>
      </c>
      <c r="Z73" s="200">
        <v>0</v>
      </c>
      <c r="AA73" s="200">
        <v>0</v>
      </c>
      <c r="AB73" s="200">
        <v>0</v>
      </c>
      <c r="AC73" s="200">
        <v>0</v>
      </c>
      <c r="AD73" s="200">
        <v>2.48</v>
      </c>
      <c r="AE73" s="200">
        <v>0</v>
      </c>
      <c r="AF73" s="200">
        <v>0</v>
      </c>
      <c r="AG73" s="200">
        <v>81.08</v>
      </c>
      <c r="AH73" s="200">
        <v>0</v>
      </c>
      <c r="AI73" s="200">
        <v>19.52</v>
      </c>
      <c r="AJ73" s="200">
        <v>0</v>
      </c>
      <c r="AK73" s="200">
        <v>0.35</v>
      </c>
      <c r="AL73" s="200">
        <v>0</v>
      </c>
      <c r="AM73" s="200">
        <v>0</v>
      </c>
      <c r="AN73" s="200">
        <v>0</v>
      </c>
      <c r="AO73" s="200">
        <v>78.64</v>
      </c>
      <c r="AP73" s="200">
        <v>0</v>
      </c>
      <c r="AQ73" s="200">
        <v>0</v>
      </c>
      <c r="AR73" s="200">
        <v>0</v>
      </c>
      <c r="AS73" s="200">
        <v>0</v>
      </c>
      <c r="AT73" s="200">
        <v>0</v>
      </c>
      <c r="AU73" s="200">
        <v>0</v>
      </c>
      <c r="AV73" s="200">
        <v>0</v>
      </c>
      <c r="AW73" s="200">
        <v>0</v>
      </c>
      <c r="AX73" s="200">
        <v>0</v>
      </c>
      <c r="AY73" s="200">
        <v>0</v>
      </c>
    </row>
    <row r="74" spans="1:51">
      <c r="A74" t="s">
        <v>116</v>
      </c>
      <c r="B74" s="200">
        <v>0</v>
      </c>
      <c r="C74" s="200">
        <v>0</v>
      </c>
      <c r="D74" s="200">
        <v>0</v>
      </c>
      <c r="E74" s="200">
        <v>0</v>
      </c>
      <c r="F74" s="200">
        <v>0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200">
        <v>0</v>
      </c>
      <c r="N74" s="200">
        <v>0</v>
      </c>
      <c r="O74" s="200">
        <v>0</v>
      </c>
      <c r="P74" s="200">
        <v>0</v>
      </c>
      <c r="Q74" s="200">
        <v>0</v>
      </c>
      <c r="R74" s="200">
        <v>0</v>
      </c>
      <c r="S74" s="200">
        <v>0</v>
      </c>
      <c r="T74" s="200">
        <v>0</v>
      </c>
      <c r="U74" s="200">
        <v>0</v>
      </c>
      <c r="V74" s="200">
        <v>0</v>
      </c>
      <c r="W74" s="200">
        <v>0</v>
      </c>
      <c r="X74" s="200">
        <v>0</v>
      </c>
      <c r="Y74" s="200">
        <v>0</v>
      </c>
      <c r="Z74" s="200">
        <v>0</v>
      </c>
      <c r="AA74" s="200">
        <v>0</v>
      </c>
      <c r="AB74" s="200">
        <v>0</v>
      </c>
      <c r="AC74" s="200">
        <v>0</v>
      </c>
      <c r="AD74" s="200">
        <v>2.48</v>
      </c>
      <c r="AE74" s="200">
        <v>0</v>
      </c>
      <c r="AF74" s="200">
        <v>0</v>
      </c>
      <c r="AG74" s="200">
        <v>81.08</v>
      </c>
      <c r="AH74" s="200">
        <v>0</v>
      </c>
      <c r="AI74" s="200">
        <v>19.52</v>
      </c>
      <c r="AJ74" s="200">
        <v>0</v>
      </c>
      <c r="AK74" s="200">
        <v>0.35</v>
      </c>
      <c r="AL74" s="200">
        <v>0</v>
      </c>
      <c r="AM74" s="200">
        <v>0</v>
      </c>
      <c r="AN74" s="200">
        <v>0</v>
      </c>
      <c r="AO74" s="200">
        <v>71.58</v>
      </c>
      <c r="AP74" s="200">
        <v>0</v>
      </c>
      <c r="AQ74" s="200">
        <v>0</v>
      </c>
      <c r="AR74" s="200">
        <v>0</v>
      </c>
      <c r="AS74" s="200">
        <v>0</v>
      </c>
      <c r="AT74" s="200">
        <v>0</v>
      </c>
      <c r="AU74" s="200">
        <v>0</v>
      </c>
      <c r="AV74" s="200">
        <v>0</v>
      </c>
      <c r="AW74" s="200">
        <v>0</v>
      </c>
      <c r="AX74" s="200">
        <v>0</v>
      </c>
      <c r="AY74" s="200">
        <v>0</v>
      </c>
    </row>
    <row r="75" spans="1:51">
      <c r="A75" t="s">
        <v>117</v>
      </c>
      <c r="B75" s="200">
        <v>0</v>
      </c>
      <c r="C75" s="200">
        <v>0</v>
      </c>
      <c r="D75" s="200">
        <v>0</v>
      </c>
      <c r="E75" s="200">
        <v>0</v>
      </c>
      <c r="F75" s="200">
        <v>0</v>
      </c>
      <c r="G75" s="200">
        <v>0</v>
      </c>
      <c r="H75" s="200">
        <v>0</v>
      </c>
      <c r="I75" s="200">
        <v>0</v>
      </c>
      <c r="J75" s="200">
        <v>0</v>
      </c>
      <c r="K75" s="200">
        <v>0</v>
      </c>
      <c r="L75" s="200">
        <v>0</v>
      </c>
      <c r="M75" s="200">
        <v>0</v>
      </c>
      <c r="N75" s="200">
        <v>0</v>
      </c>
      <c r="O75" s="200">
        <v>0</v>
      </c>
      <c r="P75" s="200">
        <v>0</v>
      </c>
      <c r="Q75" s="200">
        <v>0</v>
      </c>
      <c r="R75" s="200">
        <v>0</v>
      </c>
      <c r="S75" s="200">
        <v>0</v>
      </c>
      <c r="T75" s="200">
        <v>0</v>
      </c>
      <c r="U75" s="200">
        <v>0</v>
      </c>
      <c r="V75" s="200">
        <v>0</v>
      </c>
      <c r="W75" s="200">
        <v>0</v>
      </c>
      <c r="X75" s="200">
        <v>0</v>
      </c>
      <c r="Y75" s="200">
        <v>0</v>
      </c>
      <c r="Z75" s="200">
        <v>0</v>
      </c>
      <c r="AA75" s="200">
        <v>0</v>
      </c>
      <c r="AB75" s="200">
        <v>0</v>
      </c>
      <c r="AC75" s="200">
        <v>0</v>
      </c>
      <c r="AD75" s="200">
        <v>2.48</v>
      </c>
      <c r="AE75" s="200">
        <v>0</v>
      </c>
      <c r="AF75" s="200">
        <v>0</v>
      </c>
      <c r="AG75" s="200">
        <v>81.08</v>
      </c>
      <c r="AH75" s="200">
        <v>0</v>
      </c>
      <c r="AI75" s="200">
        <v>19.52</v>
      </c>
      <c r="AJ75" s="200">
        <v>0</v>
      </c>
      <c r="AK75" s="200">
        <v>0.35</v>
      </c>
      <c r="AL75" s="200">
        <v>0</v>
      </c>
      <c r="AM75" s="200">
        <v>0</v>
      </c>
      <c r="AN75" s="200">
        <v>0</v>
      </c>
      <c r="AO75" s="200">
        <v>66.2</v>
      </c>
      <c r="AP75" s="200">
        <v>0</v>
      </c>
      <c r="AQ75" s="200">
        <v>0</v>
      </c>
      <c r="AR75" s="200">
        <v>0</v>
      </c>
      <c r="AS75" s="200">
        <v>0</v>
      </c>
      <c r="AT75" s="200">
        <v>0</v>
      </c>
      <c r="AU75" s="200">
        <v>0</v>
      </c>
      <c r="AV75" s="200">
        <v>0</v>
      </c>
      <c r="AW75" s="200">
        <v>0</v>
      </c>
      <c r="AX75" s="200">
        <v>0</v>
      </c>
      <c r="AY75" s="200">
        <v>0</v>
      </c>
    </row>
    <row r="76" spans="1:51">
      <c r="A76" t="s">
        <v>118</v>
      </c>
      <c r="B76" s="200">
        <v>0</v>
      </c>
      <c r="C76" s="200">
        <v>0</v>
      </c>
      <c r="D76" s="200">
        <v>0</v>
      </c>
      <c r="E76" s="200">
        <v>0</v>
      </c>
      <c r="F76" s="200">
        <v>0</v>
      </c>
      <c r="G76" s="200">
        <v>0</v>
      </c>
      <c r="H76" s="200">
        <v>0</v>
      </c>
      <c r="I76" s="200">
        <v>0</v>
      </c>
      <c r="J76" s="200">
        <v>0</v>
      </c>
      <c r="K76" s="200">
        <v>0</v>
      </c>
      <c r="L76" s="200">
        <v>0</v>
      </c>
      <c r="M76" s="200">
        <v>0</v>
      </c>
      <c r="N76" s="200">
        <v>0</v>
      </c>
      <c r="O76" s="200">
        <v>0</v>
      </c>
      <c r="P76" s="200">
        <v>0</v>
      </c>
      <c r="Q76" s="200">
        <v>0</v>
      </c>
      <c r="R76" s="200">
        <v>0</v>
      </c>
      <c r="S76" s="200">
        <v>0</v>
      </c>
      <c r="T76" s="200">
        <v>0</v>
      </c>
      <c r="U76" s="200">
        <v>0</v>
      </c>
      <c r="V76" s="200">
        <v>0</v>
      </c>
      <c r="W76" s="200">
        <v>0</v>
      </c>
      <c r="X76" s="200">
        <v>0</v>
      </c>
      <c r="Y76" s="200">
        <v>0</v>
      </c>
      <c r="Z76" s="200">
        <v>0</v>
      </c>
      <c r="AA76" s="200">
        <v>0</v>
      </c>
      <c r="AB76" s="200">
        <v>0</v>
      </c>
      <c r="AC76" s="200">
        <v>0</v>
      </c>
      <c r="AD76" s="200">
        <v>2.48</v>
      </c>
      <c r="AE76" s="200">
        <v>0</v>
      </c>
      <c r="AF76" s="200">
        <v>0</v>
      </c>
      <c r="AG76" s="200">
        <v>81.08</v>
      </c>
      <c r="AH76" s="200">
        <v>0</v>
      </c>
      <c r="AI76" s="200">
        <v>19.52</v>
      </c>
      <c r="AJ76" s="200">
        <v>0</v>
      </c>
      <c r="AK76" s="200">
        <v>0.35</v>
      </c>
      <c r="AL76" s="200">
        <v>0</v>
      </c>
      <c r="AM76" s="200">
        <v>0</v>
      </c>
      <c r="AN76" s="200">
        <v>0</v>
      </c>
      <c r="AO76" s="200">
        <v>66.2</v>
      </c>
      <c r="AP76" s="200">
        <v>0</v>
      </c>
      <c r="AQ76" s="200">
        <v>0</v>
      </c>
      <c r="AR76" s="200">
        <v>0</v>
      </c>
      <c r="AS76" s="200">
        <v>0</v>
      </c>
      <c r="AT76" s="200">
        <v>0</v>
      </c>
      <c r="AU76" s="200">
        <v>0</v>
      </c>
      <c r="AV76" s="200">
        <v>0</v>
      </c>
      <c r="AW76" s="200">
        <v>0</v>
      </c>
      <c r="AX76" s="200">
        <v>0</v>
      </c>
      <c r="AY76" s="200">
        <v>0</v>
      </c>
    </row>
    <row r="77" spans="1:51">
      <c r="A77" t="s">
        <v>119</v>
      </c>
      <c r="B77" s="200">
        <v>0</v>
      </c>
      <c r="C77" s="200">
        <v>0</v>
      </c>
      <c r="D77" s="200">
        <v>0</v>
      </c>
      <c r="E77" s="200">
        <v>0</v>
      </c>
      <c r="F77" s="200">
        <v>0</v>
      </c>
      <c r="G77" s="200">
        <v>0</v>
      </c>
      <c r="H77" s="200">
        <v>0</v>
      </c>
      <c r="I77" s="200">
        <v>0</v>
      </c>
      <c r="J77" s="200">
        <v>0</v>
      </c>
      <c r="K77" s="200">
        <v>0</v>
      </c>
      <c r="L77" s="200">
        <v>0</v>
      </c>
      <c r="M77" s="200">
        <v>0</v>
      </c>
      <c r="N77" s="200">
        <v>0</v>
      </c>
      <c r="O77" s="200">
        <v>0</v>
      </c>
      <c r="P77" s="200">
        <v>0</v>
      </c>
      <c r="Q77" s="200">
        <v>0</v>
      </c>
      <c r="R77" s="200">
        <v>0</v>
      </c>
      <c r="S77" s="200">
        <v>0</v>
      </c>
      <c r="T77" s="200">
        <v>0</v>
      </c>
      <c r="U77" s="200">
        <v>0</v>
      </c>
      <c r="V77" s="200">
        <v>0</v>
      </c>
      <c r="W77" s="200">
        <v>0</v>
      </c>
      <c r="X77" s="200">
        <v>0</v>
      </c>
      <c r="Y77" s="200">
        <v>0</v>
      </c>
      <c r="Z77" s="200">
        <v>0</v>
      </c>
      <c r="AA77" s="200">
        <v>0</v>
      </c>
      <c r="AB77" s="200">
        <v>0</v>
      </c>
      <c r="AC77" s="200">
        <v>0</v>
      </c>
      <c r="AD77" s="200">
        <v>2.48</v>
      </c>
      <c r="AE77" s="200">
        <v>0</v>
      </c>
      <c r="AF77" s="200">
        <v>0</v>
      </c>
      <c r="AG77" s="200">
        <v>81.08</v>
      </c>
      <c r="AH77" s="200">
        <v>0</v>
      </c>
      <c r="AI77" s="200">
        <v>19.52</v>
      </c>
      <c r="AJ77" s="200">
        <v>0</v>
      </c>
      <c r="AK77" s="200">
        <v>0.35</v>
      </c>
      <c r="AL77" s="200">
        <v>0</v>
      </c>
      <c r="AM77" s="200">
        <v>0</v>
      </c>
      <c r="AN77" s="200">
        <v>0</v>
      </c>
      <c r="AO77" s="200">
        <v>66.2</v>
      </c>
      <c r="AP77" s="200">
        <v>0</v>
      </c>
      <c r="AQ77" s="200">
        <v>0</v>
      </c>
      <c r="AR77" s="200">
        <v>0</v>
      </c>
      <c r="AS77" s="200">
        <v>0</v>
      </c>
      <c r="AT77" s="200">
        <v>0</v>
      </c>
      <c r="AU77" s="200">
        <v>0</v>
      </c>
      <c r="AV77" s="200">
        <v>0</v>
      </c>
      <c r="AW77" s="200">
        <v>0</v>
      </c>
      <c r="AX77" s="200">
        <v>0</v>
      </c>
      <c r="AY77" s="200">
        <v>0</v>
      </c>
    </row>
    <row r="78" spans="1:51">
      <c r="A78" t="s">
        <v>120</v>
      </c>
      <c r="B78" s="200">
        <v>0</v>
      </c>
      <c r="C78" s="200">
        <v>0</v>
      </c>
      <c r="D78" s="200">
        <v>0</v>
      </c>
      <c r="E78" s="200">
        <v>0</v>
      </c>
      <c r="F78" s="200">
        <v>0</v>
      </c>
      <c r="G78" s="200">
        <v>0</v>
      </c>
      <c r="H78" s="200">
        <v>0</v>
      </c>
      <c r="I78" s="200">
        <v>0</v>
      </c>
      <c r="J78" s="200">
        <v>0</v>
      </c>
      <c r="K78" s="200">
        <v>0</v>
      </c>
      <c r="L78" s="200">
        <v>0</v>
      </c>
      <c r="M78" s="200">
        <v>0</v>
      </c>
      <c r="N78" s="200">
        <v>0</v>
      </c>
      <c r="O78" s="200">
        <v>0</v>
      </c>
      <c r="P78" s="200">
        <v>0</v>
      </c>
      <c r="Q78" s="200">
        <v>0</v>
      </c>
      <c r="R78" s="200">
        <v>0</v>
      </c>
      <c r="S78" s="200">
        <v>0</v>
      </c>
      <c r="T78" s="200">
        <v>0</v>
      </c>
      <c r="U78" s="200">
        <v>0</v>
      </c>
      <c r="V78" s="200">
        <v>0</v>
      </c>
      <c r="W78" s="200">
        <v>0</v>
      </c>
      <c r="X78" s="200">
        <v>0</v>
      </c>
      <c r="Y78" s="200">
        <v>0</v>
      </c>
      <c r="Z78" s="200">
        <v>0</v>
      </c>
      <c r="AA78" s="200">
        <v>0</v>
      </c>
      <c r="AB78" s="200">
        <v>0</v>
      </c>
      <c r="AC78" s="200">
        <v>0</v>
      </c>
      <c r="AD78" s="200">
        <v>2.48</v>
      </c>
      <c r="AE78" s="200">
        <v>0</v>
      </c>
      <c r="AF78" s="200">
        <v>0</v>
      </c>
      <c r="AG78" s="200">
        <v>81.08</v>
      </c>
      <c r="AH78" s="200">
        <v>0</v>
      </c>
      <c r="AI78" s="200">
        <v>19.52</v>
      </c>
      <c r="AJ78" s="200">
        <v>0</v>
      </c>
      <c r="AK78" s="200">
        <v>0.35</v>
      </c>
      <c r="AL78" s="200">
        <v>0</v>
      </c>
      <c r="AM78" s="200">
        <v>0</v>
      </c>
      <c r="AN78" s="200">
        <v>0</v>
      </c>
      <c r="AO78" s="200">
        <v>66.2</v>
      </c>
      <c r="AP78" s="200">
        <v>0</v>
      </c>
      <c r="AQ78" s="200">
        <v>0</v>
      </c>
      <c r="AR78" s="200">
        <v>0</v>
      </c>
      <c r="AS78" s="200">
        <v>0</v>
      </c>
      <c r="AT78" s="200">
        <v>0</v>
      </c>
      <c r="AU78" s="200">
        <v>0</v>
      </c>
      <c r="AV78" s="200">
        <v>0</v>
      </c>
      <c r="AW78" s="200">
        <v>0</v>
      </c>
      <c r="AX78" s="200">
        <v>0</v>
      </c>
      <c r="AY78" s="200">
        <v>0</v>
      </c>
    </row>
    <row r="79" spans="1:51">
      <c r="A79" t="s">
        <v>121</v>
      </c>
      <c r="B79" s="200">
        <v>0</v>
      </c>
      <c r="C79" s="200">
        <v>0</v>
      </c>
      <c r="D79" s="200">
        <v>0</v>
      </c>
      <c r="E79" s="200">
        <v>0</v>
      </c>
      <c r="F79" s="200">
        <v>0</v>
      </c>
      <c r="G79" s="200">
        <v>0</v>
      </c>
      <c r="H79" s="200">
        <v>0</v>
      </c>
      <c r="I79" s="200">
        <v>0</v>
      </c>
      <c r="J79" s="200">
        <v>0</v>
      </c>
      <c r="K79" s="200">
        <v>0</v>
      </c>
      <c r="L79" s="200">
        <v>0</v>
      </c>
      <c r="M79" s="200">
        <v>0</v>
      </c>
      <c r="N79" s="200">
        <v>0</v>
      </c>
      <c r="O79" s="200">
        <v>0</v>
      </c>
      <c r="P79" s="200">
        <v>0</v>
      </c>
      <c r="Q79" s="200">
        <v>0</v>
      </c>
      <c r="R79" s="200">
        <v>0</v>
      </c>
      <c r="S79" s="200">
        <v>0</v>
      </c>
      <c r="T79" s="200">
        <v>0</v>
      </c>
      <c r="U79" s="200">
        <v>0</v>
      </c>
      <c r="V79" s="200">
        <v>0</v>
      </c>
      <c r="W79" s="200">
        <v>0</v>
      </c>
      <c r="X79" s="200">
        <v>0</v>
      </c>
      <c r="Y79" s="200">
        <v>0</v>
      </c>
      <c r="Z79" s="200">
        <v>0</v>
      </c>
      <c r="AA79" s="200">
        <v>0</v>
      </c>
      <c r="AB79" s="200">
        <v>0</v>
      </c>
      <c r="AC79" s="200">
        <v>0</v>
      </c>
      <c r="AD79" s="200">
        <v>2.48</v>
      </c>
      <c r="AE79" s="200">
        <v>0</v>
      </c>
      <c r="AF79" s="200">
        <v>0</v>
      </c>
      <c r="AG79" s="200">
        <v>81.08</v>
      </c>
      <c r="AH79" s="200">
        <v>0</v>
      </c>
      <c r="AI79" s="200">
        <v>19.52</v>
      </c>
      <c r="AJ79" s="200">
        <v>0</v>
      </c>
      <c r="AK79" s="200">
        <v>0.35</v>
      </c>
      <c r="AL79" s="200">
        <v>0</v>
      </c>
      <c r="AM79" s="200">
        <v>0</v>
      </c>
      <c r="AN79" s="200">
        <v>0</v>
      </c>
      <c r="AO79" s="200">
        <v>66.2</v>
      </c>
      <c r="AP79" s="200">
        <v>0</v>
      </c>
      <c r="AQ79" s="200">
        <v>0</v>
      </c>
      <c r="AR79" s="200">
        <v>0</v>
      </c>
      <c r="AS79" s="200">
        <v>0</v>
      </c>
      <c r="AT79" s="200">
        <v>0</v>
      </c>
      <c r="AU79" s="200">
        <v>0</v>
      </c>
      <c r="AV79" s="200">
        <v>0</v>
      </c>
      <c r="AW79" s="200">
        <v>0</v>
      </c>
      <c r="AX79" s="200">
        <v>0</v>
      </c>
      <c r="AY79" s="200">
        <v>0</v>
      </c>
    </row>
    <row r="80" spans="1:51">
      <c r="A80" t="s">
        <v>122</v>
      </c>
      <c r="B80" s="200">
        <v>0</v>
      </c>
      <c r="C80" s="200">
        <v>0</v>
      </c>
      <c r="D80" s="200">
        <v>0</v>
      </c>
      <c r="E80" s="200">
        <v>0</v>
      </c>
      <c r="F80" s="200">
        <v>0</v>
      </c>
      <c r="G80" s="200">
        <v>0</v>
      </c>
      <c r="H80" s="200">
        <v>0</v>
      </c>
      <c r="I80" s="200">
        <v>0</v>
      </c>
      <c r="J80" s="200">
        <v>0</v>
      </c>
      <c r="K80" s="200">
        <v>0</v>
      </c>
      <c r="L80" s="200">
        <v>0</v>
      </c>
      <c r="M80" s="200">
        <v>0</v>
      </c>
      <c r="N80" s="200">
        <v>0</v>
      </c>
      <c r="O80" s="200">
        <v>0</v>
      </c>
      <c r="P80" s="200">
        <v>0</v>
      </c>
      <c r="Q80" s="200">
        <v>0</v>
      </c>
      <c r="R80" s="200">
        <v>0</v>
      </c>
      <c r="S80" s="200">
        <v>0</v>
      </c>
      <c r="T80" s="200">
        <v>0</v>
      </c>
      <c r="U80" s="200">
        <v>0</v>
      </c>
      <c r="V80" s="200">
        <v>0</v>
      </c>
      <c r="W80" s="200">
        <v>0</v>
      </c>
      <c r="X80" s="200">
        <v>0</v>
      </c>
      <c r="Y80" s="200">
        <v>0</v>
      </c>
      <c r="Z80" s="200">
        <v>0</v>
      </c>
      <c r="AA80" s="200">
        <v>0</v>
      </c>
      <c r="AB80" s="200">
        <v>0</v>
      </c>
      <c r="AC80" s="200">
        <v>0</v>
      </c>
      <c r="AD80" s="200">
        <v>2.48</v>
      </c>
      <c r="AE80" s="200">
        <v>0</v>
      </c>
      <c r="AF80" s="200">
        <v>0</v>
      </c>
      <c r="AG80" s="200">
        <v>81.08</v>
      </c>
      <c r="AH80" s="200">
        <v>0</v>
      </c>
      <c r="AI80" s="200">
        <v>19.52</v>
      </c>
      <c r="AJ80" s="200">
        <v>0</v>
      </c>
      <c r="AK80" s="200">
        <v>0.35</v>
      </c>
      <c r="AL80" s="200">
        <v>0</v>
      </c>
      <c r="AM80" s="200">
        <v>0</v>
      </c>
      <c r="AN80" s="200">
        <v>0</v>
      </c>
      <c r="AO80" s="200">
        <v>66.2</v>
      </c>
      <c r="AP80" s="200">
        <v>0</v>
      </c>
      <c r="AQ80" s="200">
        <v>0</v>
      </c>
      <c r="AR80" s="200">
        <v>0</v>
      </c>
      <c r="AS80" s="200">
        <v>0</v>
      </c>
      <c r="AT80" s="200">
        <v>0</v>
      </c>
      <c r="AU80" s="200">
        <v>0</v>
      </c>
      <c r="AV80" s="200">
        <v>0</v>
      </c>
      <c r="AW80" s="200">
        <v>0</v>
      </c>
      <c r="AX80" s="200">
        <v>0</v>
      </c>
      <c r="AY80" s="200">
        <v>0</v>
      </c>
    </row>
    <row r="81" spans="1:51">
      <c r="A81" t="s">
        <v>123</v>
      </c>
      <c r="B81" s="200">
        <v>0</v>
      </c>
      <c r="C81" s="200">
        <v>0</v>
      </c>
      <c r="D81" s="200">
        <v>0</v>
      </c>
      <c r="E81" s="200">
        <v>0</v>
      </c>
      <c r="F81" s="200">
        <v>0</v>
      </c>
      <c r="G81" s="200">
        <v>0</v>
      </c>
      <c r="H81" s="200">
        <v>0</v>
      </c>
      <c r="I81" s="200">
        <v>0</v>
      </c>
      <c r="J81" s="200">
        <v>0</v>
      </c>
      <c r="K81" s="200">
        <v>0</v>
      </c>
      <c r="L81" s="200">
        <v>0</v>
      </c>
      <c r="M81" s="200">
        <v>0</v>
      </c>
      <c r="N81" s="200">
        <v>0</v>
      </c>
      <c r="O81" s="200">
        <v>0</v>
      </c>
      <c r="P81" s="200">
        <v>0</v>
      </c>
      <c r="Q81" s="200">
        <v>0</v>
      </c>
      <c r="R81" s="200">
        <v>0</v>
      </c>
      <c r="S81" s="200">
        <v>0</v>
      </c>
      <c r="T81" s="200">
        <v>0</v>
      </c>
      <c r="U81" s="200">
        <v>0</v>
      </c>
      <c r="V81" s="200">
        <v>0</v>
      </c>
      <c r="W81" s="200">
        <v>0</v>
      </c>
      <c r="X81" s="200">
        <v>0</v>
      </c>
      <c r="Y81" s="200">
        <v>0</v>
      </c>
      <c r="Z81" s="200">
        <v>0</v>
      </c>
      <c r="AA81" s="200">
        <v>0</v>
      </c>
      <c r="AB81" s="200">
        <v>0</v>
      </c>
      <c r="AC81" s="200">
        <v>0</v>
      </c>
      <c r="AD81" s="200">
        <v>2.48</v>
      </c>
      <c r="AE81" s="200">
        <v>0</v>
      </c>
      <c r="AF81" s="200">
        <v>0</v>
      </c>
      <c r="AG81" s="200">
        <v>81.08</v>
      </c>
      <c r="AH81" s="200">
        <v>0</v>
      </c>
      <c r="AI81" s="200">
        <v>19.52</v>
      </c>
      <c r="AJ81" s="200">
        <v>0</v>
      </c>
      <c r="AK81" s="200">
        <v>0.35</v>
      </c>
      <c r="AL81" s="200">
        <v>0</v>
      </c>
      <c r="AM81" s="200">
        <v>0</v>
      </c>
      <c r="AN81" s="200">
        <v>0</v>
      </c>
      <c r="AO81" s="200">
        <v>66.2</v>
      </c>
      <c r="AP81" s="200">
        <v>0</v>
      </c>
      <c r="AQ81" s="200">
        <v>0</v>
      </c>
      <c r="AR81" s="200">
        <v>0</v>
      </c>
      <c r="AS81" s="200">
        <v>0</v>
      </c>
      <c r="AT81" s="200">
        <v>0</v>
      </c>
      <c r="AU81" s="200">
        <v>0</v>
      </c>
      <c r="AV81" s="200">
        <v>0</v>
      </c>
      <c r="AW81" s="200">
        <v>0</v>
      </c>
      <c r="AX81" s="200">
        <v>0</v>
      </c>
      <c r="AY81" s="200">
        <v>0</v>
      </c>
    </row>
    <row r="82" spans="1:51">
      <c r="A82" t="s">
        <v>124</v>
      </c>
      <c r="B82" s="200">
        <v>0</v>
      </c>
      <c r="C82" s="200">
        <v>0</v>
      </c>
      <c r="D82" s="200">
        <v>0</v>
      </c>
      <c r="E82" s="200">
        <v>0</v>
      </c>
      <c r="F82" s="200">
        <v>0</v>
      </c>
      <c r="G82" s="200">
        <v>0</v>
      </c>
      <c r="H82" s="200">
        <v>0</v>
      </c>
      <c r="I82" s="200">
        <v>0</v>
      </c>
      <c r="J82" s="200">
        <v>0</v>
      </c>
      <c r="K82" s="200">
        <v>0</v>
      </c>
      <c r="L82" s="200">
        <v>0</v>
      </c>
      <c r="M82" s="200">
        <v>0</v>
      </c>
      <c r="N82" s="200">
        <v>0</v>
      </c>
      <c r="O82" s="200">
        <v>0</v>
      </c>
      <c r="P82" s="200">
        <v>0</v>
      </c>
      <c r="Q82" s="200">
        <v>0</v>
      </c>
      <c r="R82" s="200">
        <v>0</v>
      </c>
      <c r="S82" s="200">
        <v>0</v>
      </c>
      <c r="T82" s="200">
        <v>0</v>
      </c>
      <c r="U82" s="200">
        <v>0</v>
      </c>
      <c r="V82" s="200">
        <v>0</v>
      </c>
      <c r="W82" s="200">
        <v>0</v>
      </c>
      <c r="X82" s="200">
        <v>0</v>
      </c>
      <c r="Y82" s="200">
        <v>0</v>
      </c>
      <c r="Z82" s="200">
        <v>0</v>
      </c>
      <c r="AA82" s="200">
        <v>0</v>
      </c>
      <c r="AB82" s="200">
        <v>0</v>
      </c>
      <c r="AC82" s="200">
        <v>0</v>
      </c>
      <c r="AD82" s="200">
        <v>2.48</v>
      </c>
      <c r="AE82" s="200">
        <v>0</v>
      </c>
      <c r="AF82" s="200">
        <v>0</v>
      </c>
      <c r="AG82" s="200">
        <v>81.08</v>
      </c>
      <c r="AH82" s="200">
        <v>0</v>
      </c>
      <c r="AI82" s="200">
        <v>19.52</v>
      </c>
      <c r="AJ82" s="200">
        <v>0</v>
      </c>
      <c r="AK82" s="200">
        <v>0.35</v>
      </c>
      <c r="AL82" s="200">
        <v>0</v>
      </c>
      <c r="AM82" s="200">
        <v>0</v>
      </c>
      <c r="AN82" s="200">
        <v>0</v>
      </c>
      <c r="AO82" s="200">
        <v>66.2</v>
      </c>
      <c r="AP82" s="200">
        <v>0</v>
      </c>
      <c r="AQ82" s="200">
        <v>0</v>
      </c>
      <c r="AR82" s="200">
        <v>0</v>
      </c>
      <c r="AS82" s="200">
        <v>0</v>
      </c>
      <c r="AT82" s="200">
        <v>0</v>
      </c>
      <c r="AU82" s="200">
        <v>0</v>
      </c>
      <c r="AV82" s="200">
        <v>0</v>
      </c>
      <c r="AW82" s="200">
        <v>0</v>
      </c>
      <c r="AX82" s="200">
        <v>0</v>
      </c>
      <c r="AY82" s="200">
        <v>0</v>
      </c>
    </row>
    <row r="83" spans="1:51">
      <c r="A83" t="s">
        <v>125</v>
      </c>
      <c r="B83" s="200">
        <v>0</v>
      </c>
      <c r="C83" s="200">
        <v>0</v>
      </c>
      <c r="D83" s="200">
        <v>0</v>
      </c>
      <c r="E83" s="200">
        <v>0</v>
      </c>
      <c r="F83" s="200">
        <v>0</v>
      </c>
      <c r="G83" s="200">
        <v>0</v>
      </c>
      <c r="H83" s="200">
        <v>0</v>
      </c>
      <c r="I83" s="200">
        <v>0</v>
      </c>
      <c r="J83" s="200">
        <v>0</v>
      </c>
      <c r="K83" s="200">
        <v>0</v>
      </c>
      <c r="L83" s="200">
        <v>0</v>
      </c>
      <c r="M83" s="200">
        <v>0</v>
      </c>
      <c r="N83" s="200">
        <v>0</v>
      </c>
      <c r="O83" s="200">
        <v>0</v>
      </c>
      <c r="P83" s="200">
        <v>0</v>
      </c>
      <c r="Q83" s="200">
        <v>0</v>
      </c>
      <c r="R83" s="200">
        <v>0</v>
      </c>
      <c r="S83" s="200">
        <v>0</v>
      </c>
      <c r="T83" s="200">
        <v>0</v>
      </c>
      <c r="U83" s="200">
        <v>0</v>
      </c>
      <c r="V83" s="200">
        <v>0</v>
      </c>
      <c r="W83" s="200">
        <v>0</v>
      </c>
      <c r="X83" s="200">
        <v>0</v>
      </c>
      <c r="Y83" s="200">
        <v>0</v>
      </c>
      <c r="Z83" s="200">
        <v>0</v>
      </c>
      <c r="AA83" s="200">
        <v>0</v>
      </c>
      <c r="AB83" s="200">
        <v>0</v>
      </c>
      <c r="AC83" s="200">
        <v>0</v>
      </c>
      <c r="AD83" s="200">
        <v>2.48</v>
      </c>
      <c r="AE83" s="200">
        <v>0</v>
      </c>
      <c r="AF83" s="200">
        <v>0</v>
      </c>
      <c r="AG83" s="200">
        <v>81.08</v>
      </c>
      <c r="AH83" s="200">
        <v>0</v>
      </c>
      <c r="AI83" s="200">
        <v>19.52</v>
      </c>
      <c r="AJ83" s="200">
        <v>0</v>
      </c>
      <c r="AK83" s="200">
        <v>0.35</v>
      </c>
      <c r="AL83" s="200">
        <v>0</v>
      </c>
      <c r="AM83" s="200">
        <v>0</v>
      </c>
      <c r="AN83" s="200">
        <v>0</v>
      </c>
      <c r="AO83" s="200">
        <v>77.099999999999994</v>
      </c>
      <c r="AP83" s="200">
        <v>0</v>
      </c>
      <c r="AQ83" s="200">
        <v>0</v>
      </c>
      <c r="AR83" s="200">
        <v>0</v>
      </c>
      <c r="AS83" s="200">
        <v>0</v>
      </c>
      <c r="AT83" s="200">
        <v>0</v>
      </c>
      <c r="AU83" s="200">
        <v>0</v>
      </c>
      <c r="AV83" s="200">
        <v>0</v>
      </c>
      <c r="AW83" s="200">
        <v>0</v>
      </c>
      <c r="AX83" s="200">
        <v>0</v>
      </c>
      <c r="AY83" s="200">
        <v>0</v>
      </c>
    </row>
    <row r="84" spans="1:51">
      <c r="A84" t="s">
        <v>126</v>
      </c>
      <c r="B84" s="200">
        <v>0</v>
      </c>
      <c r="C84" s="200">
        <v>0</v>
      </c>
      <c r="D84" s="200">
        <v>0</v>
      </c>
      <c r="E84" s="200">
        <v>0</v>
      </c>
      <c r="F84" s="200">
        <v>0</v>
      </c>
      <c r="G84" s="200">
        <v>0</v>
      </c>
      <c r="H84" s="200">
        <v>0</v>
      </c>
      <c r="I84" s="200">
        <v>0</v>
      </c>
      <c r="J84" s="200">
        <v>0</v>
      </c>
      <c r="K84" s="200">
        <v>0</v>
      </c>
      <c r="L84" s="200">
        <v>0</v>
      </c>
      <c r="M84" s="200">
        <v>0</v>
      </c>
      <c r="N84" s="200">
        <v>0</v>
      </c>
      <c r="O84" s="200">
        <v>0</v>
      </c>
      <c r="P84" s="200">
        <v>0</v>
      </c>
      <c r="Q84" s="200">
        <v>0</v>
      </c>
      <c r="R84" s="200">
        <v>0</v>
      </c>
      <c r="S84" s="200">
        <v>0</v>
      </c>
      <c r="T84" s="200">
        <v>0</v>
      </c>
      <c r="U84" s="200">
        <v>0</v>
      </c>
      <c r="V84" s="200">
        <v>0</v>
      </c>
      <c r="W84" s="200">
        <v>0</v>
      </c>
      <c r="X84" s="200">
        <v>0</v>
      </c>
      <c r="Y84" s="200">
        <v>0</v>
      </c>
      <c r="Z84" s="200">
        <v>0</v>
      </c>
      <c r="AA84" s="200">
        <v>0</v>
      </c>
      <c r="AB84" s="200">
        <v>0</v>
      </c>
      <c r="AC84" s="200">
        <v>0</v>
      </c>
      <c r="AD84" s="200">
        <v>2.48</v>
      </c>
      <c r="AE84" s="200">
        <v>0</v>
      </c>
      <c r="AF84" s="200">
        <v>0</v>
      </c>
      <c r="AG84" s="200">
        <v>81.08</v>
      </c>
      <c r="AH84" s="200">
        <v>0</v>
      </c>
      <c r="AI84" s="200">
        <v>19.52</v>
      </c>
      <c r="AJ84" s="200">
        <v>0</v>
      </c>
      <c r="AK84" s="200">
        <v>0.35</v>
      </c>
      <c r="AL84" s="200">
        <v>0</v>
      </c>
      <c r="AM84" s="200">
        <v>0</v>
      </c>
      <c r="AN84" s="200">
        <v>0</v>
      </c>
      <c r="AO84" s="200">
        <v>77.099999999999994</v>
      </c>
      <c r="AP84" s="200">
        <v>0</v>
      </c>
      <c r="AQ84" s="200">
        <v>0</v>
      </c>
      <c r="AR84" s="200">
        <v>0</v>
      </c>
      <c r="AS84" s="200">
        <v>0</v>
      </c>
      <c r="AT84" s="200">
        <v>0</v>
      </c>
      <c r="AU84" s="200">
        <v>0</v>
      </c>
      <c r="AV84" s="200">
        <v>0</v>
      </c>
      <c r="AW84" s="200">
        <v>0</v>
      </c>
      <c r="AX84" s="200">
        <v>0</v>
      </c>
      <c r="AY84" s="200">
        <v>0</v>
      </c>
    </row>
    <row r="85" spans="1:51">
      <c r="A85" t="s">
        <v>127</v>
      </c>
      <c r="B85" s="200">
        <v>0</v>
      </c>
      <c r="C85" s="200">
        <v>0</v>
      </c>
      <c r="D85" s="200">
        <v>0</v>
      </c>
      <c r="E85" s="200">
        <v>0</v>
      </c>
      <c r="F85" s="200">
        <v>0</v>
      </c>
      <c r="G85" s="200">
        <v>0</v>
      </c>
      <c r="H85" s="200">
        <v>0</v>
      </c>
      <c r="I85" s="200">
        <v>0</v>
      </c>
      <c r="J85" s="200">
        <v>0</v>
      </c>
      <c r="K85" s="200">
        <v>0</v>
      </c>
      <c r="L85" s="200">
        <v>0</v>
      </c>
      <c r="M85" s="200">
        <v>0</v>
      </c>
      <c r="N85" s="200">
        <v>0</v>
      </c>
      <c r="O85" s="200">
        <v>0</v>
      </c>
      <c r="P85" s="200">
        <v>0</v>
      </c>
      <c r="Q85" s="200">
        <v>0</v>
      </c>
      <c r="R85" s="200">
        <v>0</v>
      </c>
      <c r="S85" s="200">
        <v>0</v>
      </c>
      <c r="T85" s="200">
        <v>0</v>
      </c>
      <c r="U85" s="200">
        <v>0</v>
      </c>
      <c r="V85" s="200">
        <v>0</v>
      </c>
      <c r="W85" s="200">
        <v>0</v>
      </c>
      <c r="X85" s="200">
        <v>0</v>
      </c>
      <c r="Y85" s="200">
        <v>0</v>
      </c>
      <c r="Z85" s="200">
        <v>0</v>
      </c>
      <c r="AA85" s="200">
        <v>0</v>
      </c>
      <c r="AB85" s="200">
        <v>0</v>
      </c>
      <c r="AC85" s="200">
        <v>0</v>
      </c>
      <c r="AD85" s="200">
        <v>2.48</v>
      </c>
      <c r="AE85" s="200">
        <v>0</v>
      </c>
      <c r="AF85" s="200">
        <v>0</v>
      </c>
      <c r="AG85" s="200">
        <v>81.08</v>
      </c>
      <c r="AH85" s="200">
        <v>0</v>
      </c>
      <c r="AI85" s="200">
        <v>19.52</v>
      </c>
      <c r="AJ85" s="200">
        <v>0</v>
      </c>
      <c r="AK85" s="200">
        <v>6.57</v>
      </c>
      <c r="AL85" s="200">
        <v>0</v>
      </c>
      <c r="AM85" s="200">
        <v>0</v>
      </c>
      <c r="AN85" s="200">
        <v>0</v>
      </c>
      <c r="AO85" s="200">
        <v>72.959999999999994</v>
      </c>
      <c r="AP85" s="200">
        <v>-2.5</v>
      </c>
      <c r="AQ85" s="200">
        <v>0</v>
      </c>
      <c r="AR85" s="200">
        <v>0</v>
      </c>
      <c r="AS85" s="200">
        <v>0</v>
      </c>
      <c r="AT85" s="200">
        <v>0</v>
      </c>
      <c r="AU85" s="200">
        <v>0</v>
      </c>
      <c r="AV85" s="200">
        <v>0</v>
      </c>
      <c r="AW85" s="200">
        <v>0</v>
      </c>
      <c r="AX85" s="200">
        <v>0</v>
      </c>
      <c r="AY85" s="200">
        <v>0</v>
      </c>
    </row>
    <row r="86" spans="1:51">
      <c r="A86" t="s">
        <v>128</v>
      </c>
      <c r="B86" s="200">
        <v>0</v>
      </c>
      <c r="C86" s="200">
        <v>0</v>
      </c>
      <c r="D86" s="200">
        <v>0</v>
      </c>
      <c r="E86" s="200">
        <v>0</v>
      </c>
      <c r="F86" s="200">
        <v>0</v>
      </c>
      <c r="G86" s="200">
        <v>0</v>
      </c>
      <c r="H86" s="200">
        <v>0</v>
      </c>
      <c r="I86" s="200">
        <v>0</v>
      </c>
      <c r="J86" s="200">
        <v>0</v>
      </c>
      <c r="K86" s="200">
        <v>0</v>
      </c>
      <c r="L86" s="200">
        <v>0</v>
      </c>
      <c r="M86" s="200">
        <v>0</v>
      </c>
      <c r="N86" s="200">
        <v>0</v>
      </c>
      <c r="O86" s="200">
        <v>0</v>
      </c>
      <c r="P86" s="200">
        <v>0</v>
      </c>
      <c r="Q86" s="200">
        <v>0</v>
      </c>
      <c r="R86" s="200">
        <v>0</v>
      </c>
      <c r="S86" s="200">
        <v>0</v>
      </c>
      <c r="T86" s="200">
        <v>0</v>
      </c>
      <c r="U86" s="200">
        <v>0</v>
      </c>
      <c r="V86" s="200">
        <v>0</v>
      </c>
      <c r="W86" s="200">
        <v>0</v>
      </c>
      <c r="X86" s="200">
        <v>0</v>
      </c>
      <c r="Y86" s="200">
        <v>0</v>
      </c>
      <c r="Z86" s="200">
        <v>0</v>
      </c>
      <c r="AA86" s="200">
        <v>0</v>
      </c>
      <c r="AB86" s="200">
        <v>0</v>
      </c>
      <c r="AC86" s="200">
        <v>0</v>
      </c>
      <c r="AD86" s="200">
        <v>2.48</v>
      </c>
      <c r="AE86" s="200">
        <v>0</v>
      </c>
      <c r="AF86" s="200">
        <v>0</v>
      </c>
      <c r="AG86" s="200">
        <v>81.08</v>
      </c>
      <c r="AH86" s="200">
        <v>0</v>
      </c>
      <c r="AI86" s="200">
        <v>19.52</v>
      </c>
      <c r="AJ86" s="200">
        <v>0</v>
      </c>
      <c r="AK86" s="200">
        <v>6.57</v>
      </c>
      <c r="AL86" s="200">
        <v>0</v>
      </c>
      <c r="AM86" s="200">
        <v>0</v>
      </c>
      <c r="AN86" s="200">
        <v>0</v>
      </c>
      <c r="AO86" s="200">
        <v>72.959999999999994</v>
      </c>
      <c r="AP86" s="200">
        <v>-2.5</v>
      </c>
      <c r="AQ86" s="200">
        <v>0</v>
      </c>
      <c r="AR86" s="200">
        <v>0</v>
      </c>
      <c r="AS86" s="200">
        <v>0</v>
      </c>
      <c r="AT86" s="200">
        <v>0</v>
      </c>
      <c r="AU86" s="200">
        <v>0</v>
      </c>
      <c r="AV86" s="200">
        <v>0</v>
      </c>
      <c r="AW86" s="200">
        <v>0</v>
      </c>
      <c r="AX86" s="200">
        <v>0</v>
      </c>
      <c r="AY86" s="200">
        <v>0</v>
      </c>
    </row>
    <row r="87" spans="1:51">
      <c r="A87" t="s">
        <v>129</v>
      </c>
      <c r="B87" s="200">
        <v>0</v>
      </c>
      <c r="C87" s="200">
        <v>0</v>
      </c>
      <c r="D87" s="200">
        <v>0</v>
      </c>
      <c r="E87" s="200">
        <v>0</v>
      </c>
      <c r="F87" s="200">
        <v>0</v>
      </c>
      <c r="G87" s="200">
        <v>0</v>
      </c>
      <c r="H87" s="200">
        <v>0</v>
      </c>
      <c r="I87" s="200">
        <v>0</v>
      </c>
      <c r="J87" s="200">
        <v>0</v>
      </c>
      <c r="K87" s="200">
        <v>0</v>
      </c>
      <c r="L87" s="200">
        <v>0</v>
      </c>
      <c r="M87" s="200">
        <v>0</v>
      </c>
      <c r="N87" s="200">
        <v>0</v>
      </c>
      <c r="O87" s="200">
        <v>0</v>
      </c>
      <c r="P87" s="200">
        <v>0</v>
      </c>
      <c r="Q87" s="200">
        <v>0</v>
      </c>
      <c r="R87" s="200">
        <v>0</v>
      </c>
      <c r="S87" s="200">
        <v>0</v>
      </c>
      <c r="T87" s="200">
        <v>0</v>
      </c>
      <c r="U87" s="200">
        <v>0</v>
      </c>
      <c r="V87" s="200">
        <v>0</v>
      </c>
      <c r="W87" s="200">
        <v>0</v>
      </c>
      <c r="X87" s="200">
        <v>0</v>
      </c>
      <c r="Y87" s="200">
        <v>0</v>
      </c>
      <c r="Z87" s="200">
        <v>0</v>
      </c>
      <c r="AA87" s="200">
        <v>0</v>
      </c>
      <c r="AB87" s="200">
        <v>0</v>
      </c>
      <c r="AC87" s="200">
        <v>0</v>
      </c>
      <c r="AD87" s="200">
        <v>2.48</v>
      </c>
      <c r="AE87" s="200">
        <v>0</v>
      </c>
      <c r="AF87" s="200">
        <v>0</v>
      </c>
      <c r="AG87" s="200">
        <v>81.08</v>
      </c>
      <c r="AH87" s="200">
        <v>0</v>
      </c>
      <c r="AI87" s="200">
        <v>19.52</v>
      </c>
      <c r="AJ87" s="200">
        <v>0</v>
      </c>
      <c r="AK87" s="200">
        <v>6.57</v>
      </c>
      <c r="AL87" s="200">
        <v>0</v>
      </c>
      <c r="AM87" s="200">
        <v>0</v>
      </c>
      <c r="AN87" s="200">
        <v>0</v>
      </c>
      <c r="AO87" s="200">
        <v>72.959999999999994</v>
      </c>
      <c r="AP87" s="200">
        <v>-2.5</v>
      </c>
      <c r="AQ87" s="200">
        <v>0</v>
      </c>
      <c r="AR87" s="200">
        <v>0</v>
      </c>
      <c r="AS87" s="200">
        <v>0</v>
      </c>
      <c r="AT87" s="200">
        <v>0</v>
      </c>
      <c r="AU87" s="200">
        <v>0</v>
      </c>
      <c r="AV87" s="200">
        <v>0</v>
      </c>
      <c r="AW87" s="200">
        <v>0</v>
      </c>
      <c r="AX87" s="200">
        <v>0</v>
      </c>
      <c r="AY87" s="200">
        <v>0</v>
      </c>
    </row>
    <row r="88" spans="1:51">
      <c r="A88" t="s">
        <v>130</v>
      </c>
      <c r="B88" s="200">
        <v>0</v>
      </c>
      <c r="C88" s="200">
        <v>0</v>
      </c>
      <c r="D88" s="200">
        <v>0</v>
      </c>
      <c r="E88" s="200">
        <v>0</v>
      </c>
      <c r="F88" s="200">
        <v>0</v>
      </c>
      <c r="G88" s="200">
        <v>0</v>
      </c>
      <c r="H88" s="200">
        <v>0</v>
      </c>
      <c r="I88" s="200">
        <v>0</v>
      </c>
      <c r="J88" s="200">
        <v>0</v>
      </c>
      <c r="K88" s="200">
        <v>0</v>
      </c>
      <c r="L88" s="200">
        <v>0</v>
      </c>
      <c r="M88" s="200">
        <v>0</v>
      </c>
      <c r="N88" s="200">
        <v>0</v>
      </c>
      <c r="O88" s="200">
        <v>0</v>
      </c>
      <c r="P88" s="200">
        <v>0</v>
      </c>
      <c r="Q88" s="200">
        <v>0</v>
      </c>
      <c r="R88" s="200">
        <v>0</v>
      </c>
      <c r="S88" s="200">
        <v>0</v>
      </c>
      <c r="T88" s="200">
        <v>0</v>
      </c>
      <c r="U88" s="200">
        <v>0</v>
      </c>
      <c r="V88" s="200">
        <v>0</v>
      </c>
      <c r="W88" s="200">
        <v>0</v>
      </c>
      <c r="X88" s="200">
        <v>0</v>
      </c>
      <c r="Y88" s="200">
        <v>0</v>
      </c>
      <c r="Z88" s="200">
        <v>0</v>
      </c>
      <c r="AA88" s="200">
        <v>0</v>
      </c>
      <c r="AB88" s="200">
        <v>0</v>
      </c>
      <c r="AC88" s="200">
        <v>0</v>
      </c>
      <c r="AD88" s="200">
        <v>2.48</v>
      </c>
      <c r="AE88" s="200">
        <v>0</v>
      </c>
      <c r="AF88" s="200">
        <v>0</v>
      </c>
      <c r="AG88" s="200">
        <v>81.08</v>
      </c>
      <c r="AH88" s="200">
        <v>0</v>
      </c>
      <c r="AI88" s="200">
        <v>19.52</v>
      </c>
      <c r="AJ88" s="200">
        <v>0</v>
      </c>
      <c r="AK88" s="200">
        <v>6.57</v>
      </c>
      <c r="AL88" s="200">
        <v>0</v>
      </c>
      <c r="AM88" s="200">
        <v>0</v>
      </c>
      <c r="AN88" s="200">
        <v>0</v>
      </c>
      <c r="AO88" s="200">
        <v>72.959999999999994</v>
      </c>
      <c r="AP88" s="200">
        <v>-2.5</v>
      </c>
      <c r="AQ88" s="200">
        <v>0</v>
      </c>
      <c r="AR88" s="200">
        <v>0</v>
      </c>
      <c r="AS88" s="200">
        <v>0</v>
      </c>
      <c r="AT88" s="200">
        <v>0</v>
      </c>
      <c r="AU88" s="200">
        <v>0</v>
      </c>
      <c r="AV88" s="200">
        <v>0</v>
      </c>
      <c r="AW88" s="200">
        <v>0</v>
      </c>
      <c r="AX88" s="200">
        <v>0</v>
      </c>
      <c r="AY88" s="200">
        <v>0</v>
      </c>
    </row>
    <row r="89" spans="1:51">
      <c r="A89" t="s">
        <v>131</v>
      </c>
      <c r="B89" s="200">
        <v>0</v>
      </c>
      <c r="C89" s="200">
        <v>0</v>
      </c>
      <c r="D89" s="200">
        <v>0</v>
      </c>
      <c r="E89" s="200">
        <v>0</v>
      </c>
      <c r="F89" s="200">
        <v>0</v>
      </c>
      <c r="G89" s="200">
        <v>0</v>
      </c>
      <c r="H89" s="200">
        <v>0</v>
      </c>
      <c r="I89" s="200">
        <v>0</v>
      </c>
      <c r="J89" s="200">
        <v>0</v>
      </c>
      <c r="K89" s="200">
        <v>0</v>
      </c>
      <c r="L89" s="200">
        <v>0</v>
      </c>
      <c r="M89" s="200">
        <v>0</v>
      </c>
      <c r="N89" s="200">
        <v>0</v>
      </c>
      <c r="O89" s="200">
        <v>0</v>
      </c>
      <c r="P89" s="200">
        <v>0</v>
      </c>
      <c r="Q89" s="200">
        <v>0</v>
      </c>
      <c r="R89" s="200">
        <v>0</v>
      </c>
      <c r="S89" s="200">
        <v>0</v>
      </c>
      <c r="T89" s="200">
        <v>0</v>
      </c>
      <c r="U89" s="200">
        <v>0</v>
      </c>
      <c r="V89" s="200">
        <v>0</v>
      </c>
      <c r="W89" s="200">
        <v>0</v>
      </c>
      <c r="X89" s="200">
        <v>0</v>
      </c>
      <c r="Y89" s="200">
        <v>0</v>
      </c>
      <c r="Z89" s="200">
        <v>0</v>
      </c>
      <c r="AA89" s="200">
        <v>0</v>
      </c>
      <c r="AB89" s="200">
        <v>0</v>
      </c>
      <c r="AC89" s="200">
        <v>0</v>
      </c>
      <c r="AD89" s="200">
        <v>2.48</v>
      </c>
      <c r="AE89" s="200">
        <v>0</v>
      </c>
      <c r="AF89" s="200">
        <v>0</v>
      </c>
      <c r="AG89" s="200">
        <v>81.08</v>
      </c>
      <c r="AH89" s="200">
        <v>0</v>
      </c>
      <c r="AI89" s="200">
        <v>19.52</v>
      </c>
      <c r="AJ89" s="200">
        <v>0</v>
      </c>
      <c r="AK89" s="200">
        <v>6.57</v>
      </c>
      <c r="AL89" s="200">
        <v>0</v>
      </c>
      <c r="AM89" s="200">
        <v>0</v>
      </c>
      <c r="AN89" s="200">
        <v>0</v>
      </c>
      <c r="AO89" s="200">
        <v>72.959999999999994</v>
      </c>
      <c r="AP89" s="200">
        <v>-2.5</v>
      </c>
      <c r="AQ89" s="200">
        <v>0</v>
      </c>
      <c r="AR89" s="200">
        <v>0</v>
      </c>
      <c r="AS89" s="200">
        <v>0</v>
      </c>
      <c r="AT89" s="200">
        <v>0</v>
      </c>
      <c r="AU89" s="200">
        <v>0</v>
      </c>
      <c r="AV89" s="200">
        <v>0</v>
      </c>
      <c r="AW89" s="200">
        <v>0</v>
      </c>
      <c r="AX89" s="200">
        <v>0</v>
      </c>
      <c r="AY89" s="200">
        <v>0</v>
      </c>
    </row>
    <row r="90" spans="1:51">
      <c r="A90" t="s">
        <v>132</v>
      </c>
      <c r="B90" s="200">
        <v>0</v>
      </c>
      <c r="C90" s="200">
        <v>0</v>
      </c>
      <c r="D90" s="200">
        <v>0</v>
      </c>
      <c r="E90" s="200">
        <v>0</v>
      </c>
      <c r="F90" s="200">
        <v>0</v>
      </c>
      <c r="G90" s="200">
        <v>0</v>
      </c>
      <c r="H90" s="200">
        <v>0</v>
      </c>
      <c r="I90" s="200">
        <v>0</v>
      </c>
      <c r="J90" s="200">
        <v>0</v>
      </c>
      <c r="K90" s="200">
        <v>0</v>
      </c>
      <c r="L90" s="200">
        <v>0</v>
      </c>
      <c r="M90" s="200">
        <v>0</v>
      </c>
      <c r="N90" s="200">
        <v>0</v>
      </c>
      <c r="O90" s="200">
        <v>0</v>
      </c>
      <c r="P90" s="200">
        <v>0</v>
      </c>
      <c r="Q90" s="200">
        <v>0</v>
      </c>
      <c r="R90" s="200">
        <v>0</v>
      </c>
      <c r="S90" s="200">
        <v>0</v>
      </c>
      <c r="T90" s="200">
        <v>0</v>
      </c>
      <c r="U90" s="200">
        <v>0</v>
      </c>
      <c r="V90" s="200">
        <v>0</v>
      </c>
      <c r="W90" s="200">
        <v>0</v>
      </c>
      <c r="X90" s="200">
        <v>0</v>
      </c>
      <c r="Y90" s="200">
        <v>0</v>
      </c>
      <c r="Z90" s="200">
        <v>0</v>
      </c>
      <c r="AA90" s="200">
        <v>0</v>
      </c>
      <c r="AB90" s="200">
        <v>0</v>
      </c>
      <c r="AC90" s="200">
        <v>0</v>
      </c>
      <c r="AD90" s="200">
        <v>2.48</v>
      </c>
      <c r="AE90" s="200">
        <v>0</v>
      </c>
      <c r="AF90" s="200">
        <v>0</v>
      </c>
      <c r="AG90" s="200">
        <v>81.08</v>
      </c>
      <c r="AH90" s="200">
        <v>0</v>
      </c>
      <c r="AI90" s="200">
        <v>19.52</v>
      </c>
      <c r="AJ90" s="200">
        <v>0</v>
      </c>
      <c r="AK90" s="200">
        <v>6.57</v>
      </c>
      <c r="AL90" s="200">
        <v>0</v>
      </c>
      <c r="AM90" s="200">
        <v>0</v>
      </c>
      <c r="AN90" s="200">
        <v>0</v>
      </c>
      <c r="AO90" s="200">
        <v>72.959999999999994</v>
      </c>
      <c r="AP90" s="200">
        <v>-2.5</v>
      </c>
      <c r="AQ90" s="200">
        <v>0</v>
      </c>
      <c r="AR90" s="200">
        <v>0</v>
      </c>
      <c r="AS90" s="200">
        <v>0</v>
      </c>
      <c r="AT90" s="200">
        <v>0</v>
      </c>
      <c r="AU90" s="200">
        <v>0</v>
      </c>
      <c r="AV90" s="200">
        <v>0</v>
      </c>
      <c r="AW90" s="200">
        <v>0</v>
      </c>
      <c r="AX90" s="200">
        <v>0</v>
      </c>
      <c r="AY90" s="200">
        <v>0</v>
      </c>
    </row>
    <row r="91" spans="1:51">
      <c r="A91" t="s">
        <v>133</v>
      </c>
      <c r="B91" s="200">
        <v>0</v>
      </c>
      <c r="C91" s="200">
        <v>0</v>
      </c>
      <c r="D91" s="200">
        <v>0</v>
      </c>
      <c r="E91" s="200">
        <v>0</v>
      </c>
      <c r="F91" s="200">
        <v>0</v>
      </c>
      <c r="G91" s="200">
        <v>0</v>
      </c>
      <c r="H91" s="200">
        <v>0</v>
      </c>
      <c r="I91" s="200">
        <v>0</v>
      </c>
      <c r="J91" s="200">
        <v>0</v>
      </c>
      <c r="K91" s="200">
        <v>0</v>
      </c>
      <c r="L91" s="200">
        <v>0</v>
      </c>
      <c r="M91" s="200">
        <v>0</v>
      </c>
      <c r="N91" s="200">
        <v>0</v>
      </c>
      <c r="O91" s="200">
        <v>0</v>
      </c>
      <c r="P91" s="200">
        <v>0</v>
      </c>
      <c r="Q91" s="200">
        <v>0</v>
      </c>
      <c r="R91" s="200">
        <v>0</v>
      </c>
      <c r="S91" s="200">
        <v>0</v>
      </c>
      <c r="T91" s="200">
        <v>0</v>
      </c>
      <c r="U91" s="200">
        <v>0</v>
      </c>
      <c r="V91" s="200">
        <v>0</v>
      </c>
      <c r="W91" s="200">
        <v>0</v>
      </c>
      <c r="X91" s="200">
        <v>0</v>
      </c>
      <c r="Y91" s="200">
        <v>0</v>
      </c>
      <c r="Z91" s="200">
        <v>0</v>
      </c>
      <c r="AA91" s="200">
        <v>0</v>
      </c>
      <c r="AB91" s="200">
        <v>0</v>
      </c>
      <c r="AC91" s="200">
        <v>0</v>
      </c>
      <c r="AD91" s="200">
        <v>2.48</v>
      </c>
      <c r="AE91" s="200">
        <v>0</v>
      </c>
      <c r="AF91" s="200">
        <v>0</v>
      </c>
      <c r="AG91" s="200">
        <v>81.08</v>
      </c>
      <c r="AH91" s="200">
        <v>0</v>
      </c>
      <c r="AI91" s="200">
        <v>19.52</v>
      </c>
      <c r="AJ91" s="200">
        <v>0</v>
      </c>
      <c r="AK91" s="200">
        <v>6.57</v>
      </c>
      <c r="AL91" s="200">
        <v>0</v>
      </c>
      <c r="AM91" s="200">
        <v>0</v>
      </c>
      <c r="AN91" s="200">
        <v>0</v>
      </c>
      <c r="AO91" s="200">
        <v>72.959999999999994</v>
      </c>
      <c r="AP91" s="200">
        <v>-2.5</v>
      </c>
      <c r="AQ91" s="200">
        <v>0</v>
      </c>
      <c r="AR91" s="200">
        <v>0</v>
      </c>
      <c r="AS91" s="200">
        <v>0</v>
      </c>
      <c r="AT91" s="200">
        <v>0</v>
      </c>
      <c r="AU91" s="200">
        <v>0</v>
      </c>
      <c r="AV91" s="200">
        <v>0</v>
      </c>
      <c r="AW91" s="200">
        <v>0</v>
      </c>
      <c r="AX91" s="200">
        <v>0</v>
      </c>
      <c r="AY91" s="200">
        <v>0</v>
      </c>
    </row>
    <row r="92" spans="1:51">
      <c r="A92" t="s">
        <v>134</v>
      </c>
      <c r="B92" s="200">
        <v>0</v>
      </c>
      <c r="C92" s="200">
        <v>0</v>
      </c>
      <c r="D92" s="200">
        <v>0</v>
      </c>
      <c r="E92" s="200">
        <v>0</v>
      </c>
      <c r="F92" s="200">
        <v>0</v>
      </c>
      <c r="G92" s="200">
        <v>0</v>
      </c>
      <c r="H92" s="200">
        <v>0</v>
      </c>
      <c r="I92" s="200">
        <v>0</v>
      </c>
      <c r="J92" s="200">
        <v>0</v>
      </c>
      <c r="K92" s="200">
        <v>0</v>
      </c>
      <c r="L92" s="200">
        <v>0</v>
      </c>
      <c r="M92" s="200">
        <v>0</v>
      </c>
      <c r="N92" s="200">
        <v>0</v>
      </c>
      <c r="O92" s="200">
        <v>0</v>
      </c>
      <c r="P92" s="200">
        <v>0</v>
      </c>
      <c r="Q92" s="200">
        <v>0</v>
      </c>
      <c r="R92" s="200">
        <v>0</v>
      </c>
      <c r="S92" s="200">
        <v>0</v>
      </c>
      <c r="T92" s="200">
        <v>0</v>
      </c>
      <c r="U92" s="200">
        <v>0</v>
      </c>
      <c r="V92" s="200">
        <v>0</v>
      </c>
      <c r="W92" s="200">
        <v>0</v>
      </c>
      <c r="X92" s="200">
        <v>0</v>
      </c>
      <c r="Y92" s="200">
        <v>0</v>
      </c>
      <c r="Z92" s="200">
        <v>0</v>
      </c>
      <c r="AA92" s="200">
        <v>0</v>
      </c>
      <c r="AB92" s="200">
        <v>0</v>
      </c>
      <c r="AC92" s="200">
        <v>0</v>
      </c>
      <c r="AD92" s="200">
        <v>2.48</v>
      </c>
      <c r="AE92" s="200">
        <v>0</v>
      </c>
      <c r="AF92" s="200">
        <v>0</v>
      </c>
      <c r="AG92" s="200">
        <v>81.08</v>
      </c>
      <c r="AH92" s="200">
        <v>0</v>
      </c>
      <c r="AI92" s="200">
        <v>19.52</v>
      </c>
      <c r="AJ92" s="200">
        <v>0</v>
      </c>
      <c r="AK92" s="200">
        <v>6.57</v>
      </c>
      <c r="AL92" s="200">
        <v>0</v>
      </c>
      <c r="AM92" s="200">
        <v>0</v>
      </c>
      <c r="AN92" s="200">
        <v>0</v>
      </c>
      <c r="AO92" s="200">
        <v>72.959999999999994</v>
      </c>
      <c r="AP92" s="200">
        <v>-2.5</v>
      </c>
      <c r="AQ92" s="200">
        <v>0</v>
      </c>
      <c r="AR92" s="200">
        <v>0</v>
      </c>
      <c r="AS92" s="200">
        <v>0</v>
      </c>
      <c r="AT92" s="200">
        <v>0</v>
      </c>
      <c r="AU92" s="200">
        <v>0</v>
      </c>
      <c r="AV92" s="200">
        <v>0</v>
      </c>
      <c r="AW92" s="200">
        <v>0</v>
      </c>
      <c r="AX92" s="200">
        <v>0</v>
      </c>
      <c r="AY92" s="200">
        <v>0</v>
      </c>
    </row>
    <row r="93" spans="1:51">
      <c r="A93" t="s">
        <v>135</v>
      </c>
      <c r="B93" s="200">
        <v>0</v>
      </c>
      <c r="C93" s="200">
        <v>0</v>
      </c>
      <c r="D93" s="200">
        <v>0</v>
      </c>
      <c r="E93" s="200">
        <v>0</v>
      </c>
      <c r="F93" s="200">
        <v>0</v>
      </c>
      <c r="G93" s="200">
        <v>0</v>
      </c>
      <c r="H93" s="200">
        <v>0</v>
      </c>
      <c r="I93" s="200">
        <v>0</v>
      </c>
      <c r="J93" s="200">
        <v>0</v>
      </c>
      <c r="K93" s="200">
        <v>0</v>
      </c>
      <c r="L93" s="200">
        <v>0</v>
      </c>
      <c r="M93" s="200">
        <v>0</v>
      </c>
      <c r="N93" s="200">
        <v>0</v>
      </c>
      <c r="O93" s="200">
        <v>0</v>
      </c>
      <c r="P93" s="200">
        <v>0</v>
      </c>
      <c r="Q93" s="200">
        <v>0</v>
      </c>
      <c r="R93" s="200">
        <v>0</v>
      </c>
      <c r="S93" s="200">
        <v>0</v>
      </c>
      <c r="T93" s="200">
        <v>0</v>
      </c>
      <c r="U93" s="200">
        <v>0</v>
      </c>
      <c r="V93" s="200">
        <v>0</v>
      </c>
      <c r="W93" s="200">
        <v>0</v>
      </c>
      <c r="X93" s="200">
        <v>0</v>
      </c>
      <c r="Y93" s="200">
        <v>0</v>
      </c>
      <c r="Z93" s="200">
        <v>0</v>
      </c>
      <c r="AA93" s="200">
        <v>0</v>
      </c>
      <c r="AB93" s="200">
        <v>0</v>
      </c>
      <c r="AC93" s="200">
        <v>0</v>
      </c>
      <c r="AD93" s="200">
        <v>2.48</v>
      </c>
      <c r="AE93" s="200">
        <v>0</v>
      </c>
      <c r="AF93" s="200">
        <v>0</v>
      </c>
      <c r="AG93" s="200">
        <v>81.08</v>
      </c>
      <c r="AH93" s="200">
        <v>0</v>
      </c>
      <c r="AI93" s="200">
        <v>19.52</v>
      </c>
      <c r="AJ93" s="200">
        <v>0</v>
      </c>
      <c r="AK93" s="200">
        <v>0.35</v>
      </c>
      <c r="AL93" s="200">
        <v>0</v>
      </c>
      <c r="AM93" s="200">
        <v>0</v>
      </c>
      <c r="AN93" s="200">
        <v>0</v>
      </c>
      <c r="AO93" s="200">
        <v>76.64</v>
      </c>
      <c r="AP93" s="200">
        <v>0</v>
      </c>
      <c r="AQ93" s="200">
        <v>0</v>
      </c>
      <c r="AR93" s="200">
        <v>0</v>
      </c>
      <c r="AS93" s="200">
        <v>0</v>
      </c>
      <c r="AT93" s="200">
        <v>0</v>
      </c>
      <c r="AU93" s="200">
        <v>0</v>
      </c>
      <c r="AV93" s="200">
        <v>0</v>
      </c>
      <c r="AW93" s="200">
        <v>0</v>
      </c>
      <c r="AX93" s="200">
        <v>0</v>
      </c>
      <c r="AY93" s="200">
        <v>0</v>
      </c>
    </row>
    <row r="94" spans="1:51">
      <c r="A94" t="s">
        <v>136</v>
      </c>
      <c r="B94" s="200">
        <v>0</v>
      </c>
      <c r="C94" s="200">
        <v>0</v>
      </c>
      <c r="D94" s="200">
        <v>0</v>
      </c>
      <c r="E94" s="200">
        <v>0</v>
      </c>
      <c r="F94" s="200">
        <v>0</v>
      </c>
      <c r="G94" s="200">
        <v>0</v>
      </c>
      <c r="H94" s="200">
        <v>0</v>
      </c>
      <c r="I94" s="200">
        <v>0</v>
      </c>
      <c r="J94" s="200">
        <v>0</v>
      </c>
      <c r="K94" s="200">
        <v>0</v>
      </c>
      <c r="L94" s="200">
        <v>0</v>
      </c>
      <c r="M94" s="200">
        <v>0</v>
      </c>
      <c r="N94" s="200">
        <v>0</v>
      </c>
      <c r="O94" s="200">
        <v>0</v>
      </c>
      <c r="P94" s="200">
        <v>0</v>
      </c>
      <c r="Q94" s="200">
        <v>0</v>
      </c>
      <c r="R94" s="200">
        <v>0</v>
      </c>
      <c r="S94" s="200">
        <v>0</v>
      </c>
      <c r="T94" s="200">
        <v>0</v>
      </c>
      <c r="U94" s="200">
        <v>0</v>
      </c>
      <c r="V94" s="200">
        <v>0</v>
      </c>
      <c r="W94" s="200">
        <v>0</v>
      </c>
      <c r="X94" s="200">
        <v>0</v>
      </c>
      <c r="Y94" s="200">
        <v>0</v>
      </c>
      <c r="Z94" s="200">
        <v>0</v>
      </c>
      <c r="AA94" s="200">
        <v>0</v>
      </c>
      <c r="AB94" s="200">
        <v>0</v>
      </c>
      <c r="AC94" s="200">
        <v>0</v>
      </c>
      <c r="AD94" s="200">
        <v>2.48</v>
      </c>
      <c r="AE94" s="200">
        <v>0</v>
      </c>
      <c r="AF94" s="200">
        <v>0</v>
      </c>
      <c r="AG94" s="200">
        <v>81.08</v>
      </c>
      <c r="AH94" s="200">
        <v>0</v>
      </c>
      <c r="AI94" s="200">
        <v>19.52</v>
      </c>
      <c r="AJ94" s="200">
        <v>0</v>
      </c>
      <c r="AK94" s="200">
        <v>0.35</v>
      </c>
      <c r="AL94" s="200">
        <v>0</v>
      </c>
      <c r="AM94" s="200">
        <v>0</v>
      </c>
      <c r="AN94" s="200">
        <v>0</v>
      </c>
      <c r="AO94" s="200">
        <v>76.64</v>
      </c>
      <c r="AP94" s="200">
        <v>0</v>
      </c>
      <c r="AQ94" s="200">
        <v>0</v>
      </c>
      <c r="AR94" s="200">
        <v>0</v>
      </c>
      <c r="AS94" s="200">
        <v>0</v>
      </c>
      <c r="AT94" s="200">
        <v>0</v>
      </c>
      <c r="AU94" s="200">
        <v>0</v>
      </c>
      <c r="AV94" s="200">
        <v>0</v>
      </c>
      <c r="AW94" s="200">
        <v>0</v>
      </c>
      <c r="AX94" s="200">
        <v>0</v>
      </c>
      <c r="AY94" s="200">
        <v>0</v>
      </c>
    </row>
    <row r="95" spans="1:51">
      <c r="A95" t="s">
        <v>137</v>
      </c>
      <c r="B95" s="200">
        <v>0</v>
      </c>
      <c r="C95" s="200">
        <v>0</v>
      </c>
      <c r="D95" s="200">
        <v>0</v>
      </c>
      <c r="E95" s="200">
        <v>0</v>
      </c>
      <c r="F95" s="200">
        <v>0</v>
      </c>
      <c r="G95" s="200">
        <v>0</v>
      </c>
      <c r="H95" s="200">
        <v>0</v>
      </c>
      <c r="I95" s="200">
        <v>0</v>
      </c>
      <c r="J95" s="200">
        <v>0</v>
      </c>
      <c r="K95" s="200">
        <v>0</v>
      </c>
      <c r="L95" s="200">
        <v>0</v>
      </c>
      <c r="M95" s="200">
        <v>0</v>
      </c>
      <c r="N95" s="200">
        <v>0</v>
      </c>
      <c r="O95" s="200">
        <v>0</v>
      </c>
      <c r="P95" s="200">
        <v>0</v>
      </c>
      <c r="Q95" s="200">
        <v>0</v>
      </c>
      <c r="R95" s="200">
        <v>0</v>
      </c>
      <c r="S95" s="200">
        <v>0</v>
      </c>
      <c r="T95" s="200">
        <v>0</v>
      </c>
      <c r="U95" s="200">
        <v>0</v>
      </c>
      <c r="V95" s="200">
        <v>0</v>
      </c>
      <c r="W95" s="200">
        <v>0</v>
      </c>
      <c r="X95" s="200">
        <v>0</v>
      </c>
      <c r="Y95" s="200">
        <v>0</v>
      </c>
      <c r="Z95" s="200">
        <v>0</v>
      </c>
      <c r="AA95" s="200">
        <v>0</v>
      </c>
      <c r="AB95" s="200">
        <v>0</v>
      </c>
      <c r="AC95" s="200">
        <v>0</v>
      </c>
      <c r="AD95" s="200">
        <v>2.48</v>
      </c>
      <c r="AE95" s="200">
        <v>0</v>
      </c>
      <c r="AF95" s="200">
        <v>0</v>
      </c>
      <c r="AG95" s="200">
        <v>81.08</v>
      </c>
      <c r="AH95" s="200">
        <v>0</v>
      </c>
      <c r="AI95" s="200">
        <v>19.52</v>
      </c>
      <c r="AJ95" s="200">
        <v>0</v>
      </c>
      <c r="AK95" s="200">
        <v>0.35</v>
      </c>
      <c r="AL95" s="200">
        <v>0</v>
      </c>
      <c r="AM95" s="200">
        <v>0</v>
      </c>
      <c r="AN95" s="200">
        <v>0</v>
      </c>
      <c r="AO95" s="200">
        <v>76.64</v>
      </c>
      <c r="AP95" s="200">
        <v>0</v>
      </c>
      <c r="AQ95" s="200">
        <v>0</v>
      </c>
      <c r="AR95" s="200">
        <v>0</v>
      </c>
      <c r="AS95" s="200">
        <v>0</v>
      </c>
      <c r="AT95" s="200">
        <v>0</v>
      </c>
      <c r="AU95" s="200">
        <v>0</v>
      </c>
      <c r="AV95" s="200">
        <v>0</v>
      </c>
      <c r="AW95" s="200">
        <v>0</v>
      </c>
      <c r="AX95" s="200">
        <v>0</v>
      </c>
      <c r="AY95" s="200">
        <v>0</v>
      </c>
    </row>
    <row r="96" spans="1:51">
      <c r="A96" t="s">
        <v>138</v>
      </c>
      <c r="B96" s="200">
        <v>0</v>
      </c>
      <c r="C96" s="200">
        <v>0</v>
      </c>
      <c r="D96" s="200">
        <v>0</v>
      </c>
      <c r="E96" s="200">
        <v>0</v>
      </c>
      <c r="F96" s="200">
        <v>0</v>
      </c>
      <c r="G96" s="200">
        <v>0</v>
      </c>
      <c r="H96" s="200">
        <v>0</v>
      </c>
      <c r="I96" s="200">
        <v>0</v>
      </c>
      <c r="J96" s="200">
        <v>0</v>
      </c>
      <c r="K96" s="200">
        <v>0</v>
      </c>
      <c r="L96" s="200">
        <v>0</v>
      </c>
      <c r="M96" s="200">
        <v>0</v>
      </c>
      <c r="N96" s="200">
        <v>0</v>
      </c>
      <c r="O96" s="200">
        <v>0</v>
      </c>
      <c r="P96" s="200">
        <v>0</v>
      </c>
      <c r="Q96" s="200">
        <v>0</v>
      </c>
      <c r="R96" s="200">
        <v>0</v>
      </c>
      <c r="S96" s="200">
        <v>0</v>
      </c>
      <c r="T96" s="200">
        <v>0</v>
      </c>
      <c r="U96" s="200">
        <v>0</v>
      </c>
      <c r="V96" s="200">
        <v>0</v>
      </c>
      <c r="W96" s="200">
        <v>0</v>
      </c>
      <c r="X96" s="200">
        <v>0</v>
      </c>
      <c r="Y96" s="200">
        <v>0</v>
      </c>
      <c r="Z96" s="200">
        <v>0</v>
      </c>
      <c r="AA96" s="200">
        <v>0</v>
      </c>
      <c r="AB96" s="200">
        <v>0</v>
      </c>
      <c r="AC96" s="200">
        <v>0</v>
      </c>
      <c r="AD96" s="200">
        <v>2.48</v>
      </c>
      <c r="AE96" s="200">
        <v>0</v>
      </c>
      <c r="AF96" s="200">
        <v>0</v>
      </c>
      <c r="AG96" s="200">
        <v>81.08</v>
      </c>
      <c r="AH96" s="200">
        <v>0</v>
      </c>
      <c r="AI96" s="200">
        <v>19.52</v>
      </c>
      <c r="AJ96" s="200">
        <v>0</v>
      </c>
      <c r="AK96" s="200">
        <v>0.35</v>
      </c>
      <c r="AL96" s="200">
        <v>0</v>
      </c>
      <c r="AM96" s="200">
        <v>0</v>
      </c>
      <c r="AN96" s="200">
        <v>0</v>
      </c>
      <c r="AO96" s="200">
        <v>76.64</v>
      </c>
      <c r="AP96" s="200">
        <v>0</v>
      </c>
      <c r="AQ96" s="200">
        <v>0</v>
      </c>
      <c r="AR96" s="200">
        <v>0</v>
      </c>
      <c r="AS96" s="200">
        <v>0</v>
      </c>
      <c r="AT96" s="200">
        <v>0</v>
      </c>
      <c r="AU96" s="200">
        <v>0</v>
      </c>
      <c r="AV96" s="200">
        <v>0</v>
      </c>
      <c r="AW96" s="200">
        <v>0</v>
      </c>
      <c r="AX96" s="200">
        <v>0</v>
      </c>
      <c r="AY96" s="200">
        <v>0</v>
      </c>
    </row>
    <row r="97" spans="1:51">
      <c r="A97" t="s">
        <v>139</v>
      </c>
      <c r="B97" s="200">
        <v>0</v>
      </c>
      <c r="C97" s="200">
        <v>0</v>
      </c>
      <c r="D97" s="200">
        <v>0</v>
      </c>
      <c r="E97" s="200">
        <v>0</v>
      </c>
      <c r="F97" s="200">
        <v>0</v>
      </c>
      <c r="G97" s="200">
        <v>0</v>
      </c>
      <c r="H97" s="200">
        <v>0</v>
      </c>
      <c r="I97" s="200">
        <v>0</v>
      </c>
      <c r="J97" s="200">
        <v>0</v>
      </c>
      <c r="K97" s="200">
        <v>0</v>
      </c>
      <c r="L97" s="200">
        <v>0</v>
      </c>
      <c r="M97" s="200">
        <v>0</v>
      </c>
      <c r="N97" s="200">
        <v>0</v>
      </c>
      <c r="O97" s="200">
        <v>0</v>
      </c>
      <c r="P97" s="200">
        <v>0</v>
      </c>
      <c r="Q97" s="200">
        <v>0</v>
      </c>
      <c r="R97" s="200">
        <v>0</v>
      </c>
      <c r="S97" s="200">
        <v>0</v>
      </c>
      <c r="T97" s="200">
        <v>0</v>
      </c>
      <c r="U97" s="200">
        <v>0</v>
      </c>
      <c r="V97" s="200">
        <v>0</v>
      </c>
      <c r="W97" s="200">
        <v>0</v>
      </c>
      <c r="X97" s="200">
        <v>0</v>
      </c>
      <c r="Y97" s="200">
        <v>0</v>
      </c>
      <c r="Z97" s="200">
        <v>0</v>
      </c>
      <c r="AA97" s="200">
        <v>0</v>
      </c>
      <c r="AB97" s="200">
        <v>0</v>
      </c>
      <c r="AC97" s="200">
        <v>0</v>
      </c>
      <c r="AD97" s="200">
        <v>2.48</v>
      </c>
      <c r="AE97" s="200">
        <v>0</v>
      </c>
      <c r="AF97" s="200">
        <v>0</v>
      </c>
      <c r="AG97" s="200">
        <v>81.08</v>
      </c>
      <c r="AH97" s="200">
        <v>0</v>
      </c>
      <c r="AI97" s="200">
        <v>19.52</v>
      </c>
      <c r="AJ97" s="200">
        <v>0</v>
      </c>
      <c r="AK97" s="200">
        <v>0.35</v>
      </c>
      <c r="AL97" s="200">
        <v>0</v>
      </c>
      <c r="AM97" s="200">
        <v>0</v>
      </c>
      <c r="AN97" s="200">
        <v>0</v>
      </c>
      <c r="AO97" s="200">
        <v>76.64</v>
      </c>
      <c r="AP97" s="200">
        <v>0</v>
      </c>
      <c r="AQ97" s="200">
        <v>0</v>
      </c>
      <c r="AR97" s="200">
        <v>0</v>
      </c>
      <c r="AS97" s="200">
        <v>0</v>
      </c>
      <c r="AT97" s="200">
        <v>0</v>
      </c>
      <c r="AU97" s="200">
        <v>0</v>
      </c>
      <c r="AV97" s="200">
        <v>0</v>
      </c>
      <c r="AW97" s="200">
        <v>0</v>
      </c>
      <c r="AX97" s="200">
        <v>0</v>
      </c>
      <c r="AY97" s="200">
        <v>0</v>
      </c>
    </row>
    <row r="98" spans="1:51">
      <c r="A98" t="s">
        <v>140</v>
      </c>
      <c r="B98" s="200">
        <v>0</v>
      </c>
      <c r="C98" s="200">
        <v>0</v>
      </c>
      <c r="D98" s="200">
        <v>0</v>
      </c>
      <c r="E98" s="200">
        <v>0</v>
      </c>
      <c r="F98" s="200">
        <v>0</v>
      </c>
      <c r="G98" s="200">
        <v>0</v>
      </c>
      <c r="H98" s="200">
        <v>0</v>
      </c>
      <c r="I98" s="200">
        <v>0</v>
      </c>
      <c r="J98" s="200">
        <v>0</v>
      </c>
      <c r="K98" s="200">
        <v>0</v>
      </c>
      <c r="L98" s="200">
        <v>0</v>
      </c>
      <c r="M98" s="200">
        <v>0</v>
      </c>
      <c r="N98" s="200">
        <v>0</v>
      </c>
      <c r="O98" s="200">
        <v>0</v>
      </c>
      <c r="P98" s="200">
        <v>0</v>
      </c>
      <c r="Q98" s="200">
        <v>0</v>
      </c>
      <c r="R98" s="200">
        <v>0</v>
      </c>
      <c r="S98" s="200">
        <v>0</v>
      </c>
      <c r="T98" s="200">
        <v>0</v>
      </c>
      <c r="U98" s="200">
        <v>0</v>
      </c>
      <c r="V98" s="200">
        <v>0</v>
      </c>
      <c r="W98" s="200">
        <v>0</v>
      </c>
      <c r="X98" s="200">
        <v>0</v>
      </c>
      <c r="Y98" s="200">
        <v>0</v>
      </c>
      <c r="Z98" s="200">
        <v>0</v>
      </c>
      <c r="AA98" s="200">
        <v>0</v>
      </c>
      <c r="AB98" s="200">
        <v>0</v>
      </c>
      <c r="AC98" s="200">
        <v>0</v>
      </c>
      <c r="AD98" s="200">
        <v>2.48</v>
      </c>
      <c r="AE98" s="200">
        <v>0</v>
      </c>
      <c r="AF98" s="200">
        <v>0</v>
      </c>
      <c r="AG98" s="200">
        <v>81.08</v>
      </c>
      <c r="AH98" s="200">
        <v>0</v>
      </c>
      <c r="AI98" s="200">
        <v>19.52</v>
      </c>
      <c r="AJ98" s="200">
        <v>0</v>
      </c>
      <c r="AK98" s="200">
        <v>0.35</v>
      </c>
      <c r="AL98" s="200">
        <v>0</v>
      </c>
      <c r="AM98" s="200">
        <v>0</v>
      </c>
      <c r="AN98" s="200">
        <v>0</v>
      </c>
      <c r="AO98" s="200">
        <v>76.64</v>
      </c>
      <c r="AP98" s="200">
        <v>0</v>
      </c>
      <c r="AQ98" s="200">
        <v>0</v>
      </c>
      <c r="AR98" s="200">
        <v>0</v>
      </c>
      <c r="AS98" s="200">
        <v>0</v>
      </c>
      <c r="AT98" s="200">
        <v>0</v>
      </c>
      <c r="AU98" s="200">
        <v>0</v>
      </c>
      <c r="AV98" s="200">
        <v>0</v>
      </c>
      <c r="AW98" s="200">
        <v>0</v>
      </c>
      <c r="AX98" s="200">
        <v>0</v>
      </c>
      <c r="AY98" s="200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5.9519999999999906E-2</v>
      </c>
      <c r="AE99">
        <f t="shared" si="0"/>
        <v>0</v>
      </c>
      <c r="AF99">
        <f t="shared" si="0"/>
        <v>0</v>
      </c>
      <c r="AG99">
        <f t="shared" si="0"/>
        <v>1.9459199999999988</v>
      </c>
      <c r="AH99">
        <f t="shared" si="0"/>
        <v>0</v>
      </c>
      <c r="AI99">
        <f t="shared" si="0"/>
        <v>0.46847999999999967</v>
      </c>
      <c r="AJ99">
        <f t="shared" si="0"/>
        <v>0</v>
      </c>
      <c r="AK99">
        <f t="shared" si="0"/>
        <v>5.1759999999999896E-2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1.675947500000001</v>
      </c>
      <c r="AP99">
        <f t="shared" si="0"/>
        <v>-5.0000000000000001E-3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19"/>
    </row>
    <row r="3" spans="1:51">
      <c r="A3" t="s">
        <v>45</v>
      </c>
      <c r="B3" s="200">
        <v>0</v>
      </c>
      <c r="C3" s="200">
        <v>4.67</v>
      </c>
      <c r="D3" s="200">
        <v>9.02</v>
      </c>
      <c r="E3" s="200">
        <v>0</v>
      </c>
      <c r="F3" s="200">
        <v>0</v>
      </c>
      <c r="G3" s="200">
        <v>21.86</v>
      </c>
      <c r="H3" s="200">
        <v>0</v>
      </c>
      <c r="I3" s="200">
        <v>0</v>
      </c>
      <c r="J3" s="200">
        <v>14.12</v>
      </c>
      <c r="K3" s="200">
        <v>4.3899999999999997</v>
      </c>
      <c r="L3" s="200">
        <v>180.63</v>
      </c>
      <c r="M3" s="200">
        <v>1.06</v>
      </c>
      <c r="N3" s="200">
        <v>1.36</v>
      </c>
      <c r="O3" s="200">
        <v>0</v>
      </c>
      <c r="P3" s="200">
        <v>1.44</v>
      </c>
      <c r="Q3" s="200">
        <v>1.58</v>
      </c>
      <c r="R3" s="200">
        <v>6.13</v>
      </c>
      <c r="S3" s="200">
        <v>3.82</v>
      </c>
      <c r="T3" s="200">
        <v>0</v>
      </c>
      <c r="U3" s="200">
        <v>0.96</v>
      </c>
      <c r="V3" s="200">
        <v>2.99</v>
      </c>
      <c r="W3" s="200">
        <v>6.71</v>
      </c>
      <c r="X3" s="200">
        <v>16.7</v>
      </c>
      <c r="Y3" s="200">
        <v>0</v>
      </c>
      <c r="Z3" s="200">
        <v>29.56</v>
      </c>
      <c r="AA3" s="200">
        <v>19.97</v>
      </c>
      <c r="AB3" s="200">
        <v>0</v>
      </c>
      <c r="AC3" s="200">
        <v>0.87</v>
      </c>
      <c r="AD3" s="200">
        <v>14.84</v>
      </c>
      <c r="AE3" s="200">
        <v>0</v>
      </c>
      <c r="AF3" s="200">
        <v>0</v>
      </c>
      <c r="AG3" s="200">
        <v>52.06</v>
      </c>
      <c r="AH3" s="200">
        <v>0</v>
      </c>
      <c r="AI3" s="200">
        <v>12.53</v>
      </c>
      <c r="AJ3" s="200">
        <v>0</v>
      </c>
      <c r="AK3" s="200">
        <v>12.61</v>
      </c>
      <c r="AL3" s="200">
        <v>0</v>
      </c>
      <c r="AM3" s="200">
        <v>0</v>
      </c>
      <c r="AN3" s="200">
        <v>0</v>
      </c>
      <c r="AO3" s="200">
        <v>258.3</v>
      </c>
      <c r="AP3" s="200">
        <v>0</v>
      </c>
      <c r="AQ3" s="200">
        <v>0</v>
      </c>
      <c r="AR3" s="200">
        <v>0</v>
      </c>
      <c r="AS3" s="200">
        <v>0</v>
      </c>
      <c r="AT3" s="200">
        <v>0</v>
      </c>
      <c r="AU3" s="200">
        <v>0</v>
      </c>
      <c r="AV3" s="200">
        <v>0</v>
      </c>
      <c r="AW3" s="200">
        <v>0</v>
      </c>
      <c r="AX3" s="200">
        <v>0</v>
      </c>
      <c r="AY3" s="200">
        <v>0</v>
      </c>
    </row>
    <row r="4" spans="1:51">
      <c r="A4" t="s">
        <v>46</v>
      </c>
      <c r="B4" s="200">
        <v>0</v>
      </c>
      <c r="C4" s="200">
        <v>4.67</v>
      </c>
      <c r="D4" s="200">
        <v>9.02</v>
      </c>
      <c r="E4" s="200">
        <v>0</v>
      </c>
      <c r="F4" s="200">
        <v>0</v>
      </c>
      <c r="G4" s="200">
        <v>21.86</v>
      </c>
      <c r="H4" s="200">
        <v>0</v>
      </c>
      <c r="I4" s="200">
        <v>0</v>
      </c>
      <c r="J4" s="200">
        <v>14.12</v>
      </c>
      <c r="K4" s="200">
        <v>4.3899999999999997</v>
      </c>
      <c r="L4" s="200">
        <v>180.63</v>
      </c>
      <c r="M4" s="200">
        <v>1.06</v>
      </c>
      <c r="N4" s="200">
        <v>1.36</v>
      </c>
      <c r="O4" s="200">
        <v>0</v>
      </c>
      <c r="P4" s="200">
        <v>1.44</v>
      </c>
      <c r="Q4" s="200">
        <v>1.58</v>
      </c>
      <c r="R4" s="200">
        <v>6.13</v>
      </c>
      <c r="S4" s="200">
        <v>3.82</v>
      </c>
      <c r="T4" s="200">
        <v>0</v>
      </c>
      <c r="U4" s="200">
        <v>0.96</v>
      </c>
      <c r="V4" s="200">
        <v>2.99</v>
      </c>
      <c r="W4" s="200">
        <v>6.71</v>
      </c>
      <c r="X4" s="200">
        <v>21.3</v>
      </c>
      <c r="Y4" s="200">
        <v>0</v>
      </c>
      <c r="Z4" s="200">
        <v>58.44</v>
      </c>
      <c r="AA4" s="200">
        <v>19.97</v>
      </c>
      <c r="AB4" s="200">
        <v>0</v>
      </c>
      <c r="AC4" s="200">
        <v>0.87</v>
      </c>
      <c r="AD4" s="200">
        <v>14.84</v>
      </c>
      <c r="AE4" s="200">
        <v>0</v>
      </c>
      <c r="AF4" s="200">
        <v>0</v>
      </c>
      <c r="AG4" s="200">
        <v>52.06</v>
      </c>
      <c r="AH4" s="200">
        <v>0</v>
      </c>
      <c r="AI4" s="200">
        <v>12.53</v>
      </c>
      <c r="AJ4" s="200">
        <v>0</v>
      </c>
      <c r="AK4" s="200">
        <v>12.61</v>
      </c>
      <c r="AL4" s="200">
        <v>0</v>
      </c>
      <c r="AM4" s="200">
        <v>0</v>
      </c>
      <c r="AN4" s="200">
        <v>0</v>
      </c>
      <c r="AO4" s="200">
        <v>258.3</v>
      </c>
      <c r="AP4" s="200">
        <v>0</v>
      </c>
      <c r="AQ4" s="200">
        <v>0</v>
      </c>
      <c r="AR4" s="200">
        <v>0</v>
      </c>
      <c r="AS4" s="200">
        <v>0</v>
      </c>
      <c r="AT4" s="200">
        <v>0</v>
      </c>
      <c r="AU4" s="200">
        <v>0</v>
      </c>
      <c r="AV4" s="200">
        <v>0</v>
      </c>
      <c r="AW4" s="200">
        <v>0</v>
      </c>
      <c r="AX4" s="200">
        <v>0</v>
      </c>
      <c r="AY4" s="200">
        <v>0</v>
      </c>
    </row>
    <row r="5" spans="1:51">
      <c r="A5" t="s">
        <v>47</v>
      </c>
      <c r="B5" s="200">
        <v>0</v>
      </c>
      <c r="C5" s="200">
        <v>4.67</v>
      </c>
      <c r="D5" s="200">
        <v>9.02</v>
      </c>
      <c r="E5" s="200">
        <v>0</v>
      </c>
      <c r="F5" s="200">
        <v>0</v>
      </c>
      <c r="G5" s="200">
        <v>21.86</v>
      </c>
      <c r="H5" s="200">
        <v>0</v>
      </c>
      <c r="I5" s="200">
        <v>0</v>
      </c>
      <c r="J5" s="200">
        <v>14.12</v>
      </c>
      <c r="K5" s="200">
        <v>4.3899999999999997</v>
      </c>
      <c r="L5" s="200">
        <v>180.63</v>
      </c>
      <c r="M5" s="200">
        <v>1.06</v>
      </c>
      <c r="N5" s="200">
        <v>1.36</v>
      </c>
      <c r="O5" s="200">
        <v>0</v>
      </c>
      <c r="P5" s="200">
        <v>1.44</v>
      </c>
      <c r="Q5" s="200">
        <v>1.58</v>
      </c>
      <c r="R5" s="200">
        <v>6.13</v>
      </c>
      <c r="S5" s="200">
        <v>3.82</v>
      </c>
      <c r="T5" s="200">
        <v>0</v>
      </c>
      <c r="U5" s="200">
        <v>0.96</v>
      </c>
      <c r="V5" s="200">
        <v>2.99</v>
      </c>
      <c r="W5" s="200">
        <v>6.71</v>
      </c>
      <c r="X5" s="200">
        <v>21.3</v>
      </c>
      <c r="Y5" s="200">
        <v>0</v>
      </c>
      <c r="Z5" s="200">
        <v>58.44</v>
      </c>
      <c r="AA5" s="200">
        <v>19.97</v>
      </c>
      <c r="AB5" s="200">
        <v>0</v>
      </c>
      <c r="AC5" s="200">
        <v>0.87</v>
      </c>
      <c r="AD5" s="200">
        <v>14.84</v>
      </c>
      <c r="AE5" s="200">
        <v>0</v>
      </c>
      <c r="AF5" s="200">
        <v>0</v>
      </c>
      <c r="AG5" s="200">
        <v>52.06</v>
      </c>
      <c r="AH5" s="200">
        <v>0</v>
      </c>
      <c r="AI5" s="200">
        <v>12.53</v>
      </c>
      <c r="AJ5" s="200">
        <v>0</v>
      </c>
      <c r="AK5" s="200">
        <v>12.61</v>
      </c>
      <c r="AL5" s="200">
        <v>0</v>
      </c>
      <c r="AM5" s="200">
        <v>0</v>
      </c>
      <c r="AN5" s="200">
        <v>0</v>
      </c>
      <c r="AO5" s="200">
        <v>258.3</v>
      </c>
      <c r="AP5" s="200">
        <v>0</v>
      </c>
      <c r="AQ5" s="200">
        <v>0</v>
      </c>
      <c r="AR5" s="200">
        <v>0</v>
      </c>
      <c r="AS5" s="200">
        <v>0</v>
      </c>
      <c r="AT5" s="200">
        <v>0</v>
      </c>
      <c r="AU5" s="200">
        <v>0</v>
      </c>
      <c r="AV5" s="200">
        <v>0</v>
      </c>
      <c r="AW5" s="200">
        <v>0</v>
      </c>
      <c r="AX5" s="200">
        <v>0</v>
      </c>
      <c r="AY5" s="200">
        <v>0</v>
      </c>
    </row>
    <row r="6" spans="1:51">
      <c r="A6" t="s">
        <v>48</v>
      </c>
      <c r="B6" s="200">
        <v>0</v>
      </c>
      <c r="C6" s="200">
        <v>4.67</v>
      </c>
      <c r="D6" s="200">
        <v>9.02</v>
      </c>
      <c r="E6" s="200">
        <v>0</v>
      </c>
      <c r="F6" s="200">
        <v>0</v>
      </c>
      <c r="G6" s="200">
        <v>21.86</v>
      </c>
      <c r="H6" s="200">
        <v>0</v>
      </c>
      <c r="I6" s="200">
        <v>0</v>
      </c>
      <c r="J6" s="200">
        <v>14.12</v>
      </c>
      <c r="K6" s="200">
        <v>4.3899999999999997</v>
      </c>
      <c r="L6" s="200">
        <v>180.63</v>
      </c>
      <c r="M6" s="200">
        <v>1.06</v>
      </c>
      <c r="N6" s="200">
        <v>1.36</v>
      </c>
      <c r="O6" s="200">
        <v>0</v>
      </c>
      <c r="P6" s="200">
        <v>1.44</v>
      </c>
      <c r="Q6" s="200">
        <v>1.58</v>
      </c>
      <c r="R6" s="200">
        <v>6.13</v>
      </c>
      <c r="S6" s="200">
        <v>3.82</v>
      </c>
      <c r="T6" s="200">
        <v>0</v>
      </c>
      <c r="U6" s="200">
        <v>0.96</v>
      </c>
      <c r="V6" s="200">
        <v>2.99</v>
      </c>
      <c r="W6" s="200">
        <v>6.71</v>
      </c>
      <c r="X6" s="200">
        <v>21.3</v>
      </c>
      <c r="Y6" s="200">
        <v>0</v>
      </c>
      <c r="Z6" s="200">
        <v>58.44</v>
      </c>
      <c r="AA6" s="200">
        <v>19.97</v>
      </c>
      <c r="AB6" s="200">
        <v>0</v>
      </c>
      <c r="AC6" s="200">
        <v>0.87</v>
      </c>
      <c r="AD6" s="200">
        <v>14.84</v>
      </c>
      <c r="AE6" s="200">
        <v>0</v>
      </c>
      <c r="AF6" s="200">
        <v>0</v>
      </c>
      <c r="AG6" s="200">
        <v>52.06</v>
      </c>
      <c r="AH6" s="200">
        <v>0</v>
      </c>
      <c r="AI6" s="200">
        <v>12.53</v>
      </c>
      <c r="AJ6" s="200">
        <v>0</v>
      </c>
      <c r="AK6" s="200">
        <v>12.61</v>
      </c>
      <c r="AL6" s="200">
        <v>0</v>
      </c>
      <c r="AM6" s="200">
        <v>0</v>
      </c>
      <c r="AN6" s="200">
        <v>0</v>
      </c>
      <c r="AO6" s="200">
        <v>258.3</v>
      </c>
      <c r="AP6" s="200">
        <v>0</v>
      </c>
      <c r="AQ6" s="200">
        <v>0</v>
      </c>
      <c r="AR6" s="200">
        <v>0</v>
      </c>
      <c r="AS6" s="200">
        <v>0</v>
      </c>
      <c r="AT6" s="200">
        <v>0</v>
      </c>
      <c r="AU6" s="200">
        <v>0</v>
      </c>
      <c r="AV6" s="200">
        <v>0</v>
      </c>
      <c r="AW6" s="200">
        <v>0</v>
      </c>
      <c r="AX6" s="200">
        <v>0</v>
      </c>
      <c r="AY6" s="200">
        <v>0</v>
      </c>
    </row>
    <row r="7" spans="1:51">
      <c r="A7" t="s">
        <v>49</v>
      </c>
      <c r="B7" s="200">
        <v>0</v>
      </c>
      <c r="C7" s="200">
        <v>4.67</v>
      </c>
      <c r="D7" s="200">
        <v>9.02</v>
      </c>
      <c r="E7" s="200">
        <v>0</v>
      </c>
      <c r="F7" s="200">
        <v>0</v>
      </c>
      <c r="G7" s="200">
        <v>21.86</v>
      </c>
      <c r="H7" s="200">
        <v>0</v>
      </c>
      <c r="I7" s="200">
        <v>0</v>
      </c>
      <c r="J7" s="200">
        <v>14.12</v>
      </c>
      <c r="K7" s="200">
        <v>4.3899999999999997</v>
      </c>
      <c r="L7" s="200">
        <v>180.63</v>
      </c>
      <c r="M7" s="200">
        <v>1.06</v>
      </c>
      <c r="N7" s="200">
        <v>1.36</v>
      </c>
      <c r="O7" s="200">
        <v>0</v>
      </c>
      <c r="P7" s="200">
        <v>1.44</v>
      </c>
      <c r="Q7" s="200">
        <v>1.58</v>
      </c>
      <c r="R7" s="200">
        <v>6.13</v>
      </c>
      <c r="S7" s="200">
        <v>3.82</v>
      </c>
      <c r="T7" s="200">
        <v>0</v>
      </c>
      <c r="U7" s="200">
        <v>0.96</v>
      </c>
      <c r="V7" s="200">
        <v>2.99</v>
      </c>
      <c r="W7" s="200">
        <v>6.71</v>
      </c>
      <c r="X7" s="200">
        <v>21.3</v>
      </c>
      <c r="Y7" s="200">
        <v>0</v>
      </c>
      <c r="Z7" s="200">
        <v>0.94</v>
      </c>
      <c r="AA7" s="200">
        <v>19.97</v>
      </c>
      <c r="AB7" s="200">
        <v>0</v>
      </c>
      <c r="AC7" s="200">
        <v>0.87</v>
      </c>
      <c r="AD7" s="200">
        <v>14.84</v>
      </c>
      <c r="AE7" s="200">
        <v>0</v>
      </c>
      <c r="AF7" s="200">
        <v>0</v>
      </c>
      <c r="AG7" s="200">
        <v>52.06</v>
      </c>
      <c r="AH7" s="200">
        <v>0</v>
      </c>
      <c r="AI7" s="200">
        <v>12.53</v>
      </c>
      <c r="AJ7" s="200">
        <v>0</v>
      </c>
      <c r="AK7" s="200">
        <v>11.35</v>
      </c>
      <c r="AL7" s="200">
        <v>0</v>
      </c>
      <c r="AM7" s="200">
        <v>0</v>
      </c>
      <c r="AN7" s="200">
        <v>0</v>
      </c>
      <c r="AO7" s="200">
        <v>258.3</v>
      </c>
      <c r="AP7" s="200">
        <v>0</v>
      </c>
      <c r="AQ7" s="200">
        <v>0</v>
      </c>
      <c r="AR7" s="200">
        <v>0</v>
      </c>
      <c r="AS7" s="200">
        <v>0</v>
      </c>
      <c r="AT7" s="200">
        <v>0</v>
      </c>
      <c r="AU7" s="200">
        <v>0</v>
      </c>
      <c r="AV7" s="200">
        <v>0</v>
      </c>
      <c r="AW7" s="200">
        <v>0</v>
      </c>
      <c r="AX7" s="200">
        <v>0</v>
      </c>
      <c r="AY7" s="200">
        <v>0</v>
      </c>
    </row>
    <row r="8" spans="1:51">
      <c r="A8" t="s">
        <v>50</v>
      </c>
      <c r="B8" s="200">
        <v>0</v>
      </c>
      <c r="C8" s="200">
        <v>4.67</v>
      </c>
      <c r="D8" s="200">
        <v>9.02</v>
      </c>
      <c r="E8" s="200">
        <v>0</v>
      </c>
      <c r="F8" s="200">
        <v>0</v>
      </c>
      <c r="G8" s="200">
        <v>21.86</v>
      </c>
      <c r="H8" s="200">
        <v>0</v>
      </c>
      <c r="I8" s="200">
        <v>0</v>
      </c>
      <c r="J8" s="200">
        <v>14.12</v>
      </c>
      <c r="K8" s="200">
        <v>4.3899999999999997</v>
      </c>
      <c r="L8" s="200">
        <v>180.63</v>
      </c>
      <c r="M8" s="200">
        <v>1.06</v>
      </c>
      <c r="N8" s="200">
        <v>1.36</v>
      </c>
      <c r="O8" s="200">
        <v>0</v>
      </c>
      <c r="P8" s="200">
        <v>1.44</v>
      </c>
      <c r="Q8" s="200">
        <v>1.58</v>
      </c>
      <c r="R8" s="200">
        <v>6.13</v>
      </c>
      <c r="S8" s="200">
        <v>3.82</v>
      </c>
      <c r="T8" s="200">
        <v>0</v>
      </c>
      <c r="U8" s="200">
        <v>0.96</v>
      </c>
      <c r="V8" s="200">
        <v>2.99</v>
      </c>
      <c r="W8" s="200">
        <v>6.71</v>
      </c>
      <c r="X8" s="200">
        <v>21.3</v>
      </c>
      <c r="Y8" s="200">
        <v>0</v>
      </c>
      <c r="Z8" s="200">
        <v>6.73</v>
      </c>
      <c r="AA8" s="200">
        <v>19.97</v>
      </c>
      <c r="AB8" s="200">
        <v>0</v>
      </c>
      <c r="AC8" s="200">
        <v>0.87</v>
      </c>
      <c r="AD8" s="200">
        <v>14.84</v>
      </c>
      <c r="AE8" s="200">
        <v>0</v>
      </c>
      <c r="AF8" s="200">
        <v>0</v>
      </c>
      <c r="AG8" s="200">
        <v>52.06</v>
      </c>
      <c r="AH8" s="200">
        <v>0</v>
      </c>
      <c r="AI8" s="200">
        <v>12.53</v>
      </c>
      <c r="AJ8" s="200">
        <v>0</v>
      </c>
      <c r="AK8" s="200">
        <v>11.35</v>
      </c>
      <c r="AL8" s="200">
        <v>0</v>
      </c>
      <c r="AM8" s="200">
        <v>0</v>
      </c>
      <c r="AN8" s="200">
        <v>0</v>
      </c>
      <c r="AO8" s="200">
        <v>258.3</v>
      </c>
      <c r="AP8" s="200">
        <v>0</v>
      </c>
      <c r="AQ8" s="200">
        <v>0</v>
      </c>
      <c r="AR8" s="200">
        <v>0</v>
      </c>
      <c r="AS8" s="200">
        <v>0</v>
      </c>
      <c r="AT8" s="200">
        <v>0</v>
      </c>
      <c r="AU8" s="200">
        <v>0</v>
      </c>
      <c r="AV8" s="200">
        <v>0</v>
      </c>
      <c r="AW8" s="200">
        <v>0</v>
      </c>
      <c r="AX8" s="200">
        <v>0</v>
      </c>
      <c r="AY8" s="200">
        <v>0</v>
      </c>
    </row>
    <row r="9" spans="1:51">
      <c r="A9" t="s">
        <v>51</v>
      </c>
      <c r="B9" s="200">
        <v>0</v>
      </c>
      <c r="C9" s="200">
        <v>4.67</v>
      </c>
      <c r="D9" s="200">
        <v>9.02</v>
      </c>
      <c r="E9" s="200">
        <v>0</v>
      </c>
      <c r="F9" s="200">
        <v>0</v>
      </c>
      <c r="G9" s="200">
        <v>21.86</v>
      </c>
      <c r="H9" s="200">
        <v>0</v>
      </c>
      <c r="I9" s="200">
        <v>0</v>
      </c>
      <c r="J9" s="200">
        <v>14.12</v>
      </c>
      <c r="K9" s="200">
        <v>4.3899999999999997</v>
      </c>
      <c r="L9" s="200">
        <v>180.63</v>
      </c>
      <c r="M9" s="200">
        <v>1.06</v>
      </c>
      <c r="N9" s="200">
        <v>1.36</v>
      </c>
      <c r="O9" s="200">
        <v>0</v>
      </c>
      <c r="P9" s="200">
        <v>1.44</v>
      </c>
      <c r="Q9" s="200">
        <v>1.58</v>
      </c>
      <c r="R9" s="200">
        <v>6.13</v>
      </c>
      <c r="S9" s="200">
        <v>3.82</v>
      </c>
      <c r="T9" s="200">
        <v>0</v>
      </c>
      <c r="U9" s="200">
        <v>0.96</v>
      </c>
      <c r="V9" s="200">
        <v>2.99</v>
      </c>
      <c r="W9" s="200">
        <v>6.71</v>
      </c>
      <c r="X9" s="200">
        <v>21.3</v>
      </c>
      <c r="Y9" s="200">
        <v>0</v>
      </c>
      <c r="Z9" s="200">
        <v>6.73</v>
      </c>
      <c r="AA9" s="200">
        <v>19.97</v>
      </c>
      <c r="AB9" s="200">
        <v>0</v>
      </c>
      <c r="AC9" s="200">
        <v>0.87</v>
      </c>
      <c r="AD9" s="200">
        <v>14.84</v>
      </c>
      <c r="AE9" s="200">
        <v>0</v>
      </c>
      <c r="AF9" s="200">
        <v>0</v>
      </c>
      <c r="AG9" s="200">
        <v>52.06</v>
      </c>
      <c r="AH9" s="200">
        <v>0</v>
      </c>
      <c r="AI9" s="200">
        <v>12.53</v>
      </c>
      <c r="AJ9" s="200">
        <v>0</v>
      </c>
      <c r="AK9" s="200">
        <v>11.35</v>
      </c>
      <c r="AL9" s="200">
        <v>0</v>
      </c>
      <c r="AM9" s="200">
        <v>0</v>
      </c>
      <c r="AN9" s="200">
        <v>0</v>
      </c>
      <c r="AO9" s="200">
        <v>258.3</v>
      </c>
      <c r="AP9" s="200">
        <v>0</v>
      </c>
      <c r="AQ9" s="200">
        <v>0</v>
      </c>
      <c r="AR9" s="200">
        <v>0</v>
      </c>
      <c r="AS9" s="200">
        <v>0</v>
      </c>
      <c r="AT9" s="200">
        <v>0</v>
      </c>
      <c r="AU9" s="200">
        <v>0</v>
      </c>
      <c r="AV9" s="200">
        <v>0</v>
      </c>
      <c r="AW9" s="200">
        <v>0</v>
      </c>
      <c r="AX9" s="200">
        <v>0</v>
      </c>
      <c r="AY9" s="200">
        <v>0</v>
      </c>
    </row>
    <row r="10" spans="1:51">
      <c r="A10" t="s">
        <v>52</v>
      </c>
      <c r="B10" s="200">
        <v>0</v>
      </c>
      <c r="C10" s="200">
        <v>4.67</v>
      </c>
      <c r="D10" s="200">
        <v>9.02</v>
      </c>
      <c r="E10" s="200">
        <v>0</v>
      </c>
      <c r="F10" s="200">
        <v>0</v>
      </c>
      <c r="G10" s="200">
        <v>21.86</v>
      </c>
      <c r="H10" s="200">
        <v>0</v>
      </c>
      <c r="I10" s="200">
        <v>0</v>
      </c>
      <c r="J10" s="200">
        <v>14.12</v>
      </c>
      <c r="K10" s="200">
        <v>4.3899999999999997</v>
      </c>
      <c r="L10" s="200">
        <v>180.63</v>
      </c>
      <c r="M10" s="200">
        <v>1.06</v>
      </c>
      <c r="N10" s="200">
        <v>1.36</v>
      </c>
      <c r="O10" s="200">
        <v>0</v>
      </c>
      <c r="P10" s="200">
        <v>1.44</v>
      </c>
      <c r="Q10" s="200">
        <v>1.58</v>
      </c>
      <c r="R10" s="200">
        <v>6.13</v>
      </c>
      <c r="S10" s="200">
        <v>3.82</v>
      </c>
      <c r="T10" s="200">
        <v>0</v>
      </c>
      <c r="U10" s="200">
        <v>0.96</v>
      </c>
      <c r="V10" s="200">
        <v>2.99</v>
      </c>
      <c r="W10" s="200">
        <v>6.71</v>
      </c>
      <c r="X10" s="200">
        <v>21.3</v>
      </c>
      <c r="Y10" s="200">
        <v>0</v>
      </c>
      <c r="Z10" s="200">
        <v>6.73</v>
      </c>
      <c r="AA10" s="200">
        <v>19.97</v>
      </c>
      <c r="AB10" s="200">
        <v>0</v>
      </c>
      <c r="AC10" s="200">
        <v>0.87</v>
      </c>
      <c r="AD10" s="200">
        <v>14.84</v>
      </c>
      <c r="AE10" s="200">
        <v>0</v>
      </c>
      <c r="AF10" s="200">
        <v>0</v>
      </c>
      <c r="AG10" s="200">
        <v>52.06</v>
      </c>
      <c r="AH10" s="200">
        <v>0</v>
      </c>
      <c r="AI10" s="200">
        <v>12.53</v>
      </c>
      <c r="AJ10" s="200">
        <v>0</v>
      </c>
      <c r="AK10" s="200">
        <v>11.35</v>
      </c>
      <c r="AL10" s="200">
        <v>0</v>
      </c>
      <c r="AM10" s="200">
        <v>0</v>
      </c>
      <c r="AN10" s="200">
        <v>0</v>
      </c>
      <c r="AO10" s="200">
        <v>258.3</v>
      </c>
      <c r="AP10" s="200">
        <v>0</v>
      </c>
      <c r="AQ10" s="200">
        <v>0</v>
      </c>
      <c r="AR10" s="200">
        <v>0</v>
      </c>
      <c r="AS10" s="200">
        <v>0</v>
      </c>
      <c r="AT10" s="200">
        <v>0</v>
      </c>
      <c r="AU10" s="200">
        <v>0</v>
      </c>
      <c r="AV10" s="200">
        <v>0</v>
      </c>
      <c r="AW10" s="200">
        <v>0</v>
      </c>
      <c r="AX10" s="200">
        <v>0</v>
      </c>
      <c r="AY10" s="200">
        <v>0</v>
      </c>
    </row>
    <row r="11" spans="1:51">
      <c r="A11" t="s">
        <v>53</v>
      </c>
      <c r="B11" s="200">
        <v>0</v>
      </c>
      <c r="C11" s="200">
        <v>4.67</v>
      </c>
      <c r="D11" s="200">
        <v>9.02</v>
      </c>
      <c r="E11" s="200">
        <v>0</v>
      </c>
      <c r="F11" s="200">
        <v>0</v>
      </c>
      <c r="G11" s="200">
        <v>21.86</v>
      </c>
      <c r="H11" s="200">
        <v>0</v>
      </c>
      <c r="I11" s="200">
        <v>0</v>
      </c>
      <c r="J11" s="200">
        <v>14.12</v>
      </c>
      <c r="K11" s="200">
        <v>4.3899999999999997</v>
      </c>
      <c r="L11" s="200">
        <v>180.63</v>
      </c>
      <c r="M11" s="200">
        <v>1.06</v>
      </c>
      <c r="N11" s="200">
        <v>1.36</v>
      </c>
      <c r="O11" s="200">
        <v>0</v>
      </c>
      <c r="P11" s="200">
        <v>1.44</v>
      </c>
      <c r="Q11" s="200">
        <v>1.58</v>
      </c>
      <c r="R11" s="200">
        <v>6.13</v>
      </c>
      <c r="S11" s="200">
        <v>3.82</v>
      </c>
      <c r="T11" s="200">
        <v>0</v>
      </c>
      <c r="U11" s="200">
        <v>0.96</v>
      </c>
      <c r="V11" s="200">
        <v>2.99</v>
      </c>
      <c r="W11" s="200">
        <v>6.71</v>
      </c>
      <c r="X11" s="200">
        <v>21.3</v>
      </c>
      <c r="Y11" s="200">
        <v>0</v>
      </c>
      <c r="Z11" s="200">
        <v>6.73</v>
      </c>
      <c r="AA11" s="200">
        <v>19.97</v>
      </c>
      <c r="AB11" s="200">
        <v>0</v>
      </c>
      <c r="AC11" s="200">
        <v>0.87</v>
      </c>
      <c r="AD11" s="200">
        <v>14.84</v>
      </c>
      <c r="AE11" s="200">
        <v>0</v>
      </c>
      <c r="AF11" s="200">
        <v>0</v>
      </c>
      <c r="AG11" s="200">
        <v>52.06</v>
      </c>
      <c r="AH11" s="200">
        <v>0</v>
      </c>
      <c r="AI11" s="200">
        <v>12.53</v>
      </c>
      <c r="AJ11" s="200">
        <v>0</v>
      </c>
      <c r="AK11" s="200">
        <v>11.35</v>
      </c>
      <c r="AL11" s="200">
        <v>0</v>
      </c>
      <c r="AM11" s="200">
        <v>0</v>
      </c>
      <c r="AN11" s="200">
        <v>0</v>
      </c>
      <c r="AO11" s="200">
        <v>258.3</v>
      </c>
      <c r="AP11" s="200">
        <v>0</v>
      </c>
      <c r="AQ11" s="200">
        <v>0</v>
      </c>
      <c r="AR11" s="200">
        <v>0</v>
      </c>
      <c r="AS11" s="200">
        <v>0</v>
      </c>
      <c r="AT11" s="200">
        <v>0</v>
      </c>
      <c r="AU11" s="200">
        <v>0</v>
      </c>
      <c r="AV11" s="200">
        <v>0</v>
      </c>
      <c r="AW11" s="200">
        <v>0</v>
      </c>
      <c r="AX11" s="200">
        <v>0</v>
      </c>
      <c r="AY11" s="200">
        <v>0</v>
      </c>
    </row>
    <row r="12" spans="1:51">
      <c r="A12" t="s">
        <v>54</v>
      </c>
      <c r="B12" s="200">
        <v>0</v>
      </c>
      <c r="C12" s="200">
        <v>4.67</v>
      </c>
      <c r="D12" s="200">
        <v>9.02</v>
      </c>
      <c r="E12" s="200">
        <v>0</v>
      </c>
      <c r="F12" s="200">
        <v>0</v>
      </c>
      <c r="G12" s="200">
        <v>21.86</v>
      </c>
      <c r="H12" s="200">
        <v>0</v>
      </c>
      <c r="I12" s="200">
        <v>0</v>
      </c>
      <c r="J12" s="200">
        <v>14.12</v>
      </c>
      <c r="K12" s="200">
        <v>4.3899999999999997</v>
      </c>
      <c r="L12" s="200">
        <v>180.63</v>
      </c>
      <c r="M12" s="200">
        <v>1.06</v>
      </c>
      <c r="N12" s="200">
        <v>1.36</v>
      </c>
      <c r="O12" s="200">
        <v>0</v>
      </c>
      <c r="P12" s="200">
        <v>1.44</v>
      </c>
      <c r="Q12" s="200">
        <v>1.58</v>
      </c>
      <c r="R12" s="200">
        <v>6.13</v>
      </c>
      <c r="S12" s="200">
        <v>3.82</v>
      </c>
      <c r="T12" s="200">
        <v>0</v>
      </c>
      <c r="U12" s="200">
        <v>0.96</v>
      </c>
      <c r="V12" s="200">
        <v>2.99</v>
      </c>
      <c r="W12" s="200">
        <v>6.71</v>
      </c>
      <c r="X12" s="200">
        <v>21.3</v>
      </c>
      <c r="Y12" s="200">
        <v>0</v>
      </c>
      <c r="Z12" s="200">
        <v>6.73</v>
      </c>
      <c r="AA12" s="200">
        <v>19.97</v>
      </c>
      <c r="AB12" s="200">
        <v>0</v>
      </c>
      <c r="AC12" s="200">
        <v>0.63</v>
      </c>
      <c r="AD12" s="200">
        <v>14.84</v>
      </c>
      <c r="AE12" s="200">
        <v>0</v>
      </c>
      <c r="AF12" s="200">
        <v>0</v>
      </c>
      <c r="AG12" s="200">
        <v>52.06</v>
      </c>
      <c r="AH12" s="200">
        <v>0</v>
      </c>
      <c r="AI12" s="200">
        <v>12.53</v>
      </c>
      <c r="AJ12" s="200">
        <v>0</v>
      </c>
      <c r="AK12" s="200">
        <v>11.35</v>
      </c>
      <c r="AL12" s="200">
        <v>0</v>
      </c>
      <c r="AM12" s="200">
        <v>0</v>
      </c>
      <c r="AN12" s="200">
        <v>0</v>
      </c>
      <c r="AO12" s="200">
        <v>258.3</v>
      </c>
      <c r="AP12" s="200">
        <v>0</v>
      </c>
      <c r="AQ12" s="200">
        <v>0</v>
      </c>
      <c r="AR12" s="200">
        <v>0</v>
      </c>
      <c r="AS12" s="200">
        <v>0</v>
      </c>
      <c r="AT12" s="200">
        <v>0</v>
      </c>
      <c r="AU12" s="200">
        <v>0</v>
      </c>
      <c r="AV12" s="200">
        <v>0</v>
      </c>
      <c r="AW12" s="200">
        <v>0</v>
      </c>
      <c r="AX12" s="200">
        <v>0</v>
      </c>
      <c r="AY12" s="200">
        <v>0</v>
      </c>
    </row>
    <row r="13" spans="1:51">
      <c r="A13" t="s">
        <v>55</v>
      </c>
      <c r="B13" s="200">
        <v>0</v>
      </c>
      <c r="C13" s="200">
        <v>4.67</v>
      </c>
      <c r="D13" s="200">
        <v>9.02</v>
      </c>
      <c r="E13" s="200">
        <v>0</v>
      </c>
      <c r="F13" s="200">
        <v>0</v>
      </c>
      <c r="G13" s="200">
        <v>21.86</v>
      </c>
      <c r="H13" s="200">
        <v>0</v>
      </c>
      <c r="I13" s="200">
        <v>0</v>
      </c>
      <c r="J13" s="200">
        <v>14.12</v>
      </c>
      <c r="K13" s="200">
        <v>4.3899999999999997</v>
      </c>
      <c r="L13" s="200">
        <v>180.63</v>
      </c>
      <c r="M13" s="200">
        <v>1.06</v>
      </c>
      <c r="N13" s="200">
        <v>1.36</v>
      </c>
      <c r="O13" s="200">
        <v>0</v>
      </c>
      <c r="P13" s="200">
        <v>1.44</v>
      </c>
      <c r="Q13" s="200">
        <v>1.58</v>
      </c>
      <c r="R13" s="200">
        <v>6.13</v>
      </c>
      <c r="S13" s="200">
        <v>3.82</v>
      </c>
      <c r="T13" s="200">
        <v>0</v>
      </c>
      <c r="U13" s="200">
        <v>0.96</v>
      </c>
      <c r="V13" s="200">
        <v>2.99</v>
      </c>
      <c r="W13" s="200">
        <v>6.71</v>
      </c>
      <c r="X13" s="200">
        <v>21.3</v>
      </c>
      <c r="Y13" s="200">
        <v>0</v>
      </c>
      <c r="Z13" s="200">
        <v>6.73</v>
      </c>
      <c r="AA13" s="200">
        <v>19.97</v>
      </c>
      <c r="AB13" s="200">
        <v>0</v>
      </c>
      <c r="AC13" s="200">
        <v>0.63</v>
      </c>
      <c r="AD13" s="200">
        <v>14.84</v>
      </c>
      <c r="AE13" s="200">
        <v>0</v>
      </c>
      <c r="AF13" s="200">
        <v>0</v>
      </c>
      <c r="AG13" s="200">
        <v>52.06</v>
      </c>
      <c r="AH13" s="200">
        <v>0</v>
      </c>
      <c r="AI13" s="200">
        <v>12.53</v>
      </c>
      <c r="AJ13" s="200">
        <v>0</v>
      </c>
      <c r="AK13" s="200">
        <v>13.4</v>
      </c>
      <c r="AL13" s="200">
        <v>0</v>
      </c>
      <c r="AM13" s="200">
        <v>0</v>
      </c>
      <c r="AN13" s="200">
        <v>0</v>
      </c>
      <c r="AO13" s="200">
        <v>258.3</v>
      </c>
      <c r="AP13" s="200">
        <v>0</v>
      </c>
      <c r="AQ13" s="200">
        <v>0</v>
      </c>
      <c r="AR13" s="200">
        <v>0</v>
      </c>
      <c r="AS13" s="200">
        <v>0</v>
      </c>
      <c r="AT13" s="200">
        <v>0</v>
      </c>
      <c r="AU13" s="200">
        <v>0</v>
      </c>
      <c r="AV13" s="200">
        <v>0</v>
      </c>
      <c r="AW13" s="200">
        <v>0</v>
      </c>
      <c r="AX13" s="200">
        <v>0</v>
      </c>
      <c r="AY13" s="200">
        <v>0</v>
      </c>
    </row>
    <row r="14" spans="1:51">
      <c r="A14" t="s">
        <v>56</v>
      </c>
      <c r="B14" s="200">
        <v>0</v>
      </c>
      <c r="C14" s="200">
        <v>4.67</v>
      </c>
      <c r="D14" s="200">
        <v>9.02</v>
      </c>
      <c r="E14" s="200">
        <v>0</v>
      </c>
      <c r="F14" s="200">
        <v>0</v>
      </c>
      <c r="G14" s="200">
        <v>21.86</v>
      </c>
      <c r="H14" s="200">
        <v>0</v>
      </c>
      <c r="I14" s="200">
        <v>0</v>
      </c>
      <c r="J14" s="200">
        <v>14.12</v>
      </c>
      <c r="K14" s="200">
        <v>4.3899999999999997</v>
      </c>
      <c r="L14" s="200">
        <v>180.63</v>
      </c>
      <c r="M14" s="200">
        <v>1.06</v>
      </c>
      <c r="N14" s="200">
        <v>1.36</v>
      </c>
      <c r="O14" s="200">
        <v>0</v>
      </c>
      <c r="P14" s="200">
        <v>1.44</v>
      </c>
      <c r="Q14" s="200">
        <v>1.58</v>
      </c>
      <c r="R14" s="200">
        <v>6.13</v>
      </c>
      <c r="S14" s="200">
        <v>3.82</v>
      </c>
      <c r="T14" s="200">
        <v>0</v>
      </c>
      <c r="U14" s="200">
        <v>0.96</v>
      </c>
      <c r="V14" s="200">
        <v>2.99</v>
      </c>
      <c r="W14" s="200">
        <v>6.71</v>
      </c>
      <c r="X14" s="200">
        <v>21.3</v>
      </c>
      <c r="Y14" s="200">
        <v>0</v>
      </c>
      <c r="Z14" s="200">
        <v>6.73</v>
      </c>
      <c r="AA14" s="200">
        <v>19.97</v>
      </c>
      <c r="AB14" s="200">
        <v>0</v>
      </c>
      <c r="AC14" s="200">
        <v>0.63</v>
      </c>
      <c r="AD14" s="200">
        <v>14.84</v>
      </c>
      <c r="AE14" s="200">
        <v>0</v>
      </c>
      <c r="AF14" s="200">
        <v>0</v>
      </c>
      <c r="AG14" s="200">
        <v>52.06</v>
      </c>
      <c r="AH14" s="200">
        <v>0</v>
      </c>
      <c r="AI14" s="200">
        <v>12.53</v>
      </c>
      <c r="AJ14" s="200">
        <v>0</v>
      </c>
      <c r="AK14" s="200">
        <v>13.4</v>
      </c>
      <c r="AL14" s="200">
        <v>0</v>
      </c>
      <c r="AM14" s="200">
        <v>0</v>
      </c>
      <c r="AN14" s="200">
        <v>0</v>
      </c>
      <c r="AO14" s="200">
        <v>258.3</v>
      </c>
      <c r="AP14" s="200">
        <v>0</v>
      </c>
      <c r="AQ14" s="200">
        <v>0</v>
      </c>
      <c r="AR14" s="200">
        <v>0</v>
      </c>
      <c r="AS14" s="200">
        <v>0</v>
      </c>
      <c r="AT14" s="200">
        <v>0</v>
      </c>
      <c r="AU14" s="200">
        <v>0</v>
      </c>
      <c r="AV14" s="200">
        <v>0</v>
      </c>
      <c r="AW14" s="200">
        <v>0</v>
      </c>
      <c r="AX14" s="200">
        <v>0</v>
      </c>
      <c r="AY14" s="200">
        <v>0</v>
      </c>
    </row>
    <row r="15" spans="1:51">
      <c r="A15" t="s">
        <v>57</v>
      </c>
      <c r="B15" s="200">
        <v>0</v>
      </c>
      <c r="C15" s="200">
        <v>4.67</v>
      </c>
      <c r="D15" s="200">
        <v>9.02</v>
      </c>
      <c r="E15" s="200">
        <v>0</v>
      </c>
      <c r="F15" s="200">
        <v>0</v>
      </c>
      <c r="G15" s="200">
        <v>21.86</v>
      </c>
      <c r="H15" s="200">
        <v>0</v>
      </c>
      <c r="I15" s="200">
        <v>0</v>
      </c>
      <c r="J15" s="200">
        <v>14.12</v>
      </c>
      <c r="K15" s="200">
        <v>4.3899999999999997</v>
      </c>
      <c r="L15" s="200">
        <v>180.63</v>
      </c>
      <c r="M15" s="200">
        <v>1.06</v>
      </c>
      <c r="N15" s="200">
        <v>1.36</v>
      </c>
      <c r="O15" s="200">
        <v>0</v>
      </c>
      <c r="P15" s="200">
        <v>1.44</v>
      </c>
      <c r="Q15" s="200">
        <v>1.58</v>
      </c>
      <c r="R15" s="200">
        <v>6.13</v>
      </c>
      <c r="S15" s="200">
        <v>3.82</v>
      </c>
      <c r="T15" s="200">
        <v>0</v>
      </c>
      <c r="U15" s="200">
        <v>0.96</v>
      </c>
      <c r="V15" s="200">
        <v>2.99</v>
      </c>
      <c r="W15" s="200">
        <v>6.71</v>
      </c>
      <c r="X15" s="200">
        <v>21.3</v>
      </c>
      <c r="Y15" s="200">
        <v>0</v>
      </c>
      <c r="Z15" s="200">
        <v>6.73</v>
      </c>
      <c r="AA15" s="200">
        <v>19.97</v>
      </c>
      <c r="AB15" s="200">
        <v>0</v>
      </c>
      <c r="AC15" s="200">
        <v>0.63</v>
      </c>
      <c r="AD15" s="200">
        <v>14.84</v>
      </c>
      <c r="AE15" s="200">
        <v>0</v>
      </c>
      <c r="AF15" s="200">
        <v>0</v>
      </c>
      <c r="AG15" s="200">
        <v>52.06</v>
      </c>
      <c r="AH15" s="200">
        <v>0</v>
      </c>
      <c r="AI15" s="200">
        <v>12.53</v>
      </c>
      <c r="AJ15" s="200">
        <v>0</v>
      </c>
      <c r="AK15" s="200">
        <v>13.4</v>
      </c>
      <c r="AL15" s="200">
        <v>0</v>
      </c>
      <c r="AM15" s="200">
        <v>0</v>
      </c>
      <c r="AN15" s="200">
        <v>0</v>
      </c>
      <c r="AO15" s="200">
        <v>258.3</v>
      </c>
      <c r="AP15" s="200">
        <v>0</v>
      </c>
      <c r="AQ15" s="200">
        <v>0</v>
      </c>
      <c r="AR15" s="200">
        <v>0</v>
      </c>
      <c r="AS15" s="200">
        <v>0</v>
      </c>
      <c r="AT15" s="200">
        <v>0</v>
      </c>
      <c r="AU15" s="200">
        <v>0</v>
      </c>
      <c r="AV15" s="200">
        <v>0</v>
      </c>
      <c r="AW15" s="200">
        <v>0</v>
      </c>
      <c r="AX15" s="200">
        <v>0</v>
      </c>
      <c r="AY15" s="200">
        <v>0</v>
      </c>
    </row>
    <row r="16" spans="1:51">
      <c r="A16" t="s">
        <v>58</v>
      </c>
      <c r="B16" s="200">
        <v>0</v>
      </c>
      <c r="C16" s="200">
        <v>4.67</v>
      </c>
      <c r="D16" s="200">
        <v>9.02</v>
      </c>
      <c r="E16" s="200">
        <v>0</v>
      </c>
      <c r="F16" s="200">
        <v>0</v>
      </c>
      <c r="G16" s="200">
        <v>21.86</v>
      </c>
      <c r="H16" s="200">
        <v>0</v>
      </c>
      <c r="I16" s="200">
        <v>0</v>
      </c>
      <c r="J16" s="200">
        <v>14.12</v>
      </c>
      <c r="K16" s="200">
        <v>4.3899999999999997</v>
      </c>
      <c r="L16" s="200">
        <v>180.63</v>
      </c>
      <c r="M16" s="200">
        <v>1.06</v>
      </c>
      <c r="N16" s="200">
        <v>1.36</v>
      </c>
      <c r="O16" s="200">
        <v>0</v>
      </c>
      <c r="P16" s="200">
        <v>1.44</v>
      </c>
      <c r="Q16" s="200">
        <v>1.58</v>
      </c>
      <c r="R16" s="200">
        <v>6.13</v>
      </c>
      <c r="S16" s="200">
        <v>3.82</v>
      </c>
      <c r="T16" s="200">
        <v>0</v>
      </c>
      <c r="U16" s="200">
        <v>0.96</v>
      </c>
      <c r="V16" s="200">
        <v>2.99</v>
      </c>
      <c r="W16" s="200">
        <v>6.71</v>
      </c>
      <c r="X16" s="200">
        <v>21.3</v>
      </c>
      <c r="Y16" s="200">
        <v>0</v>
      </c>
      <c r="Z16" s="200">
        <v>6.73</v>
      </c>
      <c r="AA16" s="200">
        <v>19.97</v>
      </c>
      <c r="AB16" s="200">
        <v>0</v>
      </c>
      <c r="AC16" s="200">
        <v>0.63</v>
      </c>
      <c r="AD16" s="200">
        <v>14.84</v>
      </c>
      <c r="AE16" s="200">
        <v>0</v>
      </c>
      <c r="AF16" s="200">
        <v>0</v>
      </c>
      <c r="AG16" s="200">
        <v>52.06</v>
      </c>
      <c r="AH16" s="200">
        <v>0</v>
      </c>
      <c r="AI16" s="200">
        <v>12.53</v>
      </c>
      <c r="AJ16" s="200">
        <v>0</v>
      </c>
      <c r="AK16" s="200">
        <v>13.4</v>
      </c>
      <c r="AL16" s="200">
        <v>0</v>
      </c>
      <c r="AM16" s="200">
        <v>0</v>
      </c>
      <c r="AN16" s="200">
        <v>0</v>
      </c>
      <c r="AO16" s="200">
        <v>258.3</v>
      </c>
      <c r="AP16" s="200">
        <v>0</v>
      </c>
      <c r="AQ16" s="200">
        <v>0</v>
      </c>
      <c r="AR16" s="200">
        <v>0</v>
      </c>
      <c r="AS16" s="200">
        <v>0</v>
      </c>
      <c r="AT16" s="200">
        <v>0</v>
      </c>
      <c r="AU16" s="200">
        <v>0</v>
      </c>
      <c r="AV16" s="200">
        <v>0</v>
      </c>
      <c r="AW16" s="200">
        <v>0</v>
      </c>
      <c r="AX16" s="200">
        <v>0</v>
      </c>
      <c r="AY16" s="200">
        <v>0</v>
      </c>
    </row>
    <row r="17" spans="1:51">
      <c r="A17" t="s">
        <v>59</v>
      </c>
      <c r="B17" s="200">
        <v>0</v>
      </c>
      <c r="C17" s="200">
        <v>4.67</v>
      </c>
      <c r="D17" s="200">
        <v>9.02</v>
      </c>
      <c r="E17" s="200">
        <v>0</v>
      </c>
      <c r="F17" s="200">
        <v>0</v>
      </c>
      <c r="G17" s="200">
        <v>21.86</v>
      </c>
      <c r="H17" s="200">
        <v>0</v>
      </c>
      <c r="I17" s="200">
        <v>0</v>
      </c>
      <c r="J17" s="200">
        <v>14.12</v>
      </c>
      <c r="K17" s="200">
        <v>4.3899999999999997</v>
      </c>
      <c r="L17" s="200">
        <v>180.63</v>
      </c>
      <c r="M17" s="200">
        <v>1.06</v>
      </c>
      <c r="N17" s="200">
        <v>1.36</v>
      </c>
      <c r="O17" s="200">
        <v>0</v>
      </c>
      <c r="P17" s="200">
        <v>1.44</v>
      </c>
      <c r="Q17" s="200">
        <v>1.58</v>
      </c>
      <c r="R17" s="200">
        <v>6.13</v>
      </c>
      <c r="S17" s="200">
        <v>3.82</v>
      </c>
      <c r="T17" s="200">
        <v>0</v>
      </c>
      <c r="U17" s="200">
        <v>0.96</v>
      </c>
      <c r="V17" s="200">
        <v>2.99</v>
      </c>
      <c r="W17" s="200">
        <v>6.71</v>
      </c>
      <c r="X17" s="200">
        <v>21.3</v>
      </c>
      <c r="Y17" s="200">
        <v>0</v>
      </c>
      <c r="Z17" s="200">
        <v>6.73</v>
      </c>
      <c r="AA17" s="200">
        <v>19.97</v>
      </c>
      <c r="AB17" s="200">
        <v>0</v>
      </c>
      <c r="AC17" s="200">
        <v>0.63</v>
      </c>
      <c r="AD17" s="200">
        <v>14.84</v>
      </c>
      <c r="AE17" s="200">
        <v>0</v>
      </c>
      <c r="AF17" s="200">
        <v>0</v>
      </c>
      <c r="AG17" s="200">
        <v>52.06</v>
      </c>
      <c r="AH17" s="200">
        <v>0</v>
      </c>
      <c r="AI17" s="200">
        <v>12.53</v>
      </c>
      <c r="AJ17" s="200">
        <v>0</v>
      </c>
      <c r="AK17" s="200">
        <v>13.4</v>
      </c>
      <c r="AL17" s="200">
        <v>0</v>
      </c>
      <c r="AM17" s="200">
        <v>0</v>
      </c>
      <c r="AN17" s="200">
        <v>0</v>
      </c>
      <c r="AO17" s="200">
        <v>258.3</v>
      </c>
      <c r="AP17" s="200">
        <v>0</v>
      </c>
      <c r="AQ17" s="200">
        <v>0</v>
      </c>
      <c r="AR17" s="200">
        <v>0</v>
      </c>
      <c r="AS17" s="200">
        <v>0</v>
      </c>
      <c r="AT17" s="200">
        <v>0</v>
      </c>
      <c r="AU17" s="200">
        <v>0</v>
      </c>
      <c r="AV17" s="200">
        <v>0</v>
      </c>
      <c r="AW17" s="200">
        <v>0</v>
      </c>
      <c r="AX17" s="200">
        <v>0</v>
      </c>
      <c r="AY17" s="200">
        <v>0</v>
      </c>
    </row>
    <row r="18" spans="1:51">
      <c r="A18" t="s">
        <v>60</v>
      </c>
      <c r="B18" s="200">
        <v>0</v>
      </c>
      <c r="C18" s="200">
        <v>4.67</v>
      </c>
      <c r="D18" s="200">
        <v>9.02</v>
      </c>
      <c r="E18" s="200">
        <v>0</v>
      </c>
      <c r="F18" s="200">
        <v>0</v>
      </c>
      <c r="G18" s="200">
        <v>21.86</v>
      </c>
      <c r="H18" s="200">
        <v>0</v>
      </c>
      <c r="I18" s="200">
        <v>0</v>
      </c>
      <c r="J18" s="200">
        <v>14.12</v>
      </c>
      <c r="K18" s="200">
        <v>4.3899999999999997</v>
      </c>
      <c r="L18" s="200">
        <v>180.63</v>
      </c>
      <c r="M18" s="200">
        <v>1.06</v>
      </c>
      <c r="N18" s="200">
        <v>1.36</v>
      </c>
      <c r="O18" s="200">
        <v>0</v>
      </c>
      <c r="P18" s="200">
        <v>1.44</v>
      </c>
      <c r="Q18" s="200">
        <v>1.58</v>
      </c>
      <c r="R18" s="200">
        <v>6.13</v>
      </c>
      <c r="S18" s="200">
        <v>3.82</v>
      </c>
      <c r="T18" s="200">
        <v>0</v>
      </c>
      <c r="U18" s="200">
        <v>0.96</v>
      </c>
      <c r="V18" s="200">
        <v>2.99</v>
      </c>
      <c r="W18" s="200">
        <v>6.71</v>
      </c>
      <c r="X18" s="200">
        <v>21.3</v>
      </c>
      <c r="Y18" s="200">
        <v>0</v>
      </c>
      <c r="Z18" s="200">
        <v>6.73</v>
      </c>
      <c r="AA18" s="200">
        <v>19.97</v>
      </c>
      <c r="AB18" s="200">
        <v>0</v>
      </c>
      <c r="AC18" s="200">
        <v>0.63</v>
      </c>
      <c r="AD18" s="200">
        <v>14.84</v>
      </c>
      <c r="AE18" s="200">
        <v>0</v>
      </c>
      <c r="AF18" s="200">
        <v>0</v>
      </c>
      <c r="AG18" s="200">
        <v>52.06</v>
      </c>
      <c r="AH18" s="200">
        <v>0</v>
      </c>
      <c r="AI18" s="200">
        <v>12.53</v>
      </c>
      <c r="AJ18" s="200">
        <v>0</v>
      </c>
      <c r="AK18" s="200">
        <v>13.4</v>
      </c>
      <c r="AL18" s="200">
        <v>0</v>
      </c>
      <c r="AM18" s="200">
        <v>0</v>
      </c>
      <c r="AN18" s="200">
        <v>0</v>
      </c>
      <c r="AO18" s="200">
        <v>258.3</v>
      </c>
      <c r="AP18" s="200">
        <v>0</v>
      </c>
      <c r="AQ18" s="200">
        <v>0</v>
      </c>
      <c r="AR18" s="200">
        <v>0</v>
      </c>
      <c r="AS18" s="200">
        <v>0</v>
      </c>
      <c r="AT18" s="200">
        <v>0</v>
      </c>
      <c r="AU18" s="200">
        <v>0</v>
      </c>
      <c r="AV18" s="200">
        <v>0</v>
      </c>
      <c r="AW18" s="200">
        <v>0</v>
      </c>
      <c r="AX18" s="200">
        <v>0</v>
      </c>
      <c r="AY18" s="200">
        <v>0</v>
      </c>
    </row>
    <row r="19" spans="1:51">
      <c r="A19" t="s">
        <v>61</v>
      </c>
      <c r="B19" s="200">
        <v>0</v>
      </c>
      <c r="C19" s="200">
        <v>4.67</v>
      </c>
      <c r="D19" s="200">
        <v>9.02</v>
      </c>
      <c r="E19" s="200">
        <v>0</v>
      </c>
      <c r="F19" s="200">
        <v>0</v>
      </c>
      <c r="G19" s="200">
        <v>21.86</v>
      </c>
      <c r="H19" s="200">
        <v>0</v>
      </c>
      <c r="I19" s="200">
        <v>0</v>
      </c>
      <c r="J19" s="200">
        <v>14.12</v>
      </c>
      <c r="K19" s="200">
        <v>4.3899999999999997</v>
      </c>
      <c r="L19" s="200">
        <v>180.63</v>
      </c>
      <c r="M19" s="200">
        <v>1.06</v>
      </c>
      <c r="N19" s="200">
        <v>1.36</v>
      </c>
      <c r="O19" s="200">
        <v>0</v>
      </c>
      <c r="P19" s="200">
        <v>1.44</v>
      </c>
      <c r="Q19" s="200">
        <v>1.58</v>
      </c>
      <c r="R19" s="200">
        <v>6.13</v>
      </c>
      <c r="S19" s="200">
        <v>3.82</v>
      </c>
      <c r="T19" s="200">
        <v>0</v>
      </c>
      <c r="U19" s="200">
        <v>0.96</v>
      </c>
      <c r="V19" s="200">
        <v>2.99</v>
      </c>
      <c r="W19" s="200">
        <v>6.71</v>
      </c>
      <c r="X19" s="200">
        <v>21.3</v>
      </c>
      <c r="Y19" s="200">
        <v>0</v>
      </c>
      <c r="Z19" s="200">
        <v>6.73</v>
      </c>
      <c r="AA19" s="200">
        <v>19.97</v>
      </c>
      <c r="AB19" s="200">
        <v>0</v>
      </c>
      <c r="AC19" s="200">
        <v>0.63</v>
      </c>
      <c r="AD19" s="200">
        <v>14.84</v>
      </c>
      <c r="AE19" s="200">
        <v>0</v>
      </c>
      <c r="AF19" s="200">
        <v>0</v>
      </c>
      <c r="AG19" s="200">
        <v>52.06</v>
      </c>
      <c r="AH19" s="200">
        <v>0</v>
      </c>
      <c r="AI19" s="200">
        <v>12.53</v>
      </c>
      <c r="AJ19" s="200">
        <v>0</v>
      </c>
      <c r="AK19" s="200">
        <v>13.4</v>
      </c>
      <c r="AL19" s="200">
        <v>0</v>
      </c>
      <c r="AM19" s="200">
        <v>0</v>
      </c>
      <c r="AN19" s="200">
        <v>0</v>
      </c>
      <c r="AO19" s="200">
        <v>258.3</v>
      </c>
      <c r="AP19" s="200">
        <v>0</v>
      </c>
      <c r="AQ19" s="200">
        <v>0</v>
      </c>
      <c r="AR19" s="200">
        <v>0</v>
      </c>
      <c r="AS19" s="200">
        <v>0</v>
      </c>
      <c r="AT19" s="200">
        <v>0</v>
      </c>
      <c r="AU19" s="200">
        <v>0</v>
      </c>
      <c r="AV19" s="200">
        <v>0</v>
      </c>
      <c r="AW19" s="200">
        <v>0</v>
      </c>
      <c r="AX19" s="200">
        <v>0</v>
      </c>
      <c r="AY19" s="200">
        <v>0</v>
      </c>
    </row>
    <row r="20" spans="1:51">
      <c r="A20" t="s">
        <v>62</v>
      </c>
      <c r="B20" s="200">
        <v>0</v>
      </c>
      <c r="C20" s="200">
        <v>4.67</v>
      </c>
      <c r="D20" s="200">
        <v>9.02</v>
      </c>
      <c r="E20" s="200">
        <v>0</v>
      </c>
      <c r="F20" s="200">
        <v>0</v>
      </c>
      <c r="G20" s="200">
        <v>21.86</v>
      </c>
      <c r="H20" s="200">
        <v>0</v>
      </c>
      <c r="I20" s="200">
        <v>0</v>
      </c>
      <c r="J20" s="200">
        <v>14.12</v>
      </c>
      <c r="K20" s="200">
        <v>4.3899999999999997</v>
      </c>
      <c r="L20" s="200">
        <v>180.63</v>
      </c>
      <c r="M20" s="200">
        <v>1.06</v>
      </c>
      <c r="N20" s="200">
        <v>1.36</v>
      </c>
      <c r="O20" s="200">
        <v>0</v>
      </c>
      <c r="P20" s="200">
        <v>1.44</v>
      </c>
      <c r="Q20" s="200">
        <v>1.58</v>
      </c>
      <c r="R20" s="200">
        <v>6.13</v>
      </c>
      <c r="S20" s="200">
        <v>3.82</v>
      </c>
      <c r="T20" s="200">
        <v>0</v>
      </c>
      <c r="U20" s="200">
        <v>0.96</v>
      </c>
      <c r="V20" s="200">
        <v>2.99</v>
      </c>
      <c r="W20" s="200">
        <v>6.71</v>
      </c>
      <c r="X20" s="200">
        <v>21.3</v>
      </c>
      <c r="Y20" s="200">
        <v>0</v>
      </c>
      <c r="Z20" s="200">
        <v>6.73</v>
      </c>
      <c r="AA20" s="200">
        <v>19.97</v>
      </c>
      <c r="AB20" s="200">
        <v>0</v>
      </c>
      <c r="AC20" s="200">
        <v>0.63</v>
      </c>
      <c r="AD20" s="200">
        <v>14.84</v>
      </c>
      <c r="AE20" s="200">
        <v>0</v>
      </c>
      <c r="AF20" s="200">
        <v>0</v>
      </c>
      <c r="AG20" s="200">
        <v>52.06</v>
      </c>
      <c r="AH20" s="200">
        <v>0</v>
      </c>
      <c r="AI20" s="200">
        <v>12.53</v>
      </c>
      <c r="AJ20" s="200">
        <v>0</v>
      </c>
      <c r="AK20" s="200">
        <v>13.4</v>
      </c>
      <c r="AL20" s="200">
        <v>0</v>
      </c>
      <c r="AM20" s="200">
        <v>0</v>
      </c>
      <c r="AN20" s="200">
        <v>0</v>
      </c>
      <c r="AO20" s="200">
        <v>258.3</v>
      </c>
      <c r="AP20" s="200">
        <v>0</v>
      </c>
      <c r="AQ20" s="200">
        <v>0</v>
      </c>
      <c r="AR20" s="200">
        <v>0</v>
      </c>
      <c r="AS20" s="200">
        <v>0</v>
      </c>
      <c r="AT20" s="200">
        <v>0</v>
      </c>
      <c r="AU20" s="200">
        <v>0</v>
      </c>
      <c r="AV20" s="200">
        <v>0</v>
      </c>
      <c r="AW20" s="200">
        <v>0</v>
      </c>
      <c r="AX20" s="200">
        <v>0</v>
      </c>
      <c r="AY20" s="200">
        <v>0</v>
      </c>
    </row>
    <row r="21" spans="1:51">
      <c r="A21" t="s">
        <v>63</v>
      </c>
      <c r="B21" s="200">
        <v>0</v>
      </c>
      <c r="C21" s="200">
        <v>4.67</v>
      </c>
      <c r="D21" s="200">
        <v>9.02</v>
      </c>
      <c r="E21" s="200">
        <v>0</v>
      </c>
      <c r="F21" s="200">
        <v>0</v>
      </c>
      <c r="G21" s="200">
        <v>21.86</v>
      </c>
      <c r="H21" s="200">
        <v>0</v>
      </c>
      <c r="I21" s="200">
        <v>0</v>
      </c>
      <c r="J21" s="200">
        <v>14.12</v>
      </c>
      <c r="K21" s="200">
        <v>4.3899999999999997</v>
      </c>
      <c r="L21" s="200">
        <v>180.63</v>
      </c>
      <c r="M21" s="200">
        <v>1.06</v>
      </c>
      <c r="N21" s="200">
        <v>1.36</v>
      </c>
      <c r="O21" s="200">
        <v>0</v>
      </c>
      <c r="P21" s="200">
        <v>1.44</v>
      </c>
      <c r="Q21" s="200">
        <v>1.58</v>
      </c>
      <c r="R21" s="200">
        <v>6.13</v>
      </c>
      <c r="S21" s="200">
        <v>3.82</v>
      </c>
      <c r="T21" s="200">
        <v>0</v>
      </c>
      <c r="U21" s="200">
        <v>0.96</v>
      </c>
      <c r="V21" s="200">
        <v>2.99</v>
      </c>
      <c r="W21" s="200">
        <v>6.71</v>
      </c>
      <c r="X21" s="200">
        <v>21.3</v>
      </c>
      <c r="Y21" s="200">
        <v>0</v>
      </c>
      <c r="Z21" s="200">
        <v>6.73</v>
      </c>
      <c r="AA21" s="200">
        <v>19.97</v>
      </c>
      <c r="AB21" s="200">
        <v>0</v>
      </c>
      <c r="AC21" s="200">
        <v>0.63</v>
      </c>
      <c r="AD21" s="200">
        <v>14.84</v>
      </c>
      <c r="AE21" s="200">
        <v>0</v>
      </c>
      <c r="AF21" s="200">
        <v>0</v>
      </c>
      <c r="AG21" s="200">
        <v>52.06</v>
      </c>
      <c r="AH21" s="200">
        <v>0</v>
      </c>
      <c r="AI21" s="200">
        <v>12.53</v>
      </c>
      <c r="AJ21" s="200">
        <v>0</v>
      </c>
      <c r="AK21" s="200">
        <v>13.4</v>
      </c>
      <c r="AL21" s="200">
        <v>0</v>
      </c>
      <c r="AM21" s="200">
        <v>0</v>
      </c>
      <c r="AN21" s="200">
        <v>0</v>
      </c>
      <c r="AO21" s="200">
        <v>258.3</v>
      </c>
      <c r="AP21" s="200">
        <v>0</v>
      </c>
      <c r="AQ21" s="200">
        <v>0</v>
      </c>
      <c r="AR21" s="200">
        <v>0</v>
      </c>
      <c r="AS21" s="200">
        <v>0</v>
      </c>
      <c r="AT21" s="200">
        <v>0</v>
      </c>
      <c r="AU21" s="200">
        <v>0</v>
      </c>
      <c r="AV21" s="200">
        <v>0</v>
      </c>
      <c r="AW21" s="200">
        <v>0</v>
      </c>
      <c r="AX21" s="200">
        <v>0</v>
      </c>
      <c r="AY21" s="200">
        <v>0</v>
      </c>
    </row>
    <row r="22" spans="1:51">
      <c r="A22" t="s">
        <v>64</v>
      </c>
      <c r="B22" s="200">
        <v>0</v>
      </c>
      <c r="C22" s="200">
        <v>4.67</v>
      </c>
      <c r="D22" s="200">
        <v>9.02</v>
      </c>
      <c r="E22" s="200">
        <v>0</v>
      </c>
      <c r="F22" s="200">
        <v>0</v>
      </c>
      <c r="G22" s="200">
        <v>21.86</v>
      </c>
      <c r="H22" s="200">
        <v>0</v>
      </c>
      <c r="I22" s="200">
        <v>0</v>
      </c>
      <c r="J22" s="200">
        <v>14.12</v>
      </c>
      <c r="K22" s="200">
        <v>4.3899999999999997</v>
      </c>
      <c r="L22" s="200">
        <v>180.63</v>
      </c>
      <c r="M22" s="200">
        <v>1.06</v>
      </c>
      <c r="N22" s="200">
        <v>1.36</v>
      </c>
      <c r="O22" s="200">
        <v>0</v>
      </c>
      <c r="P22" s="200">
        <v>1.44</v>
      </c>
      <c r="Q22" s="200">
        <v>1.58</v>
      </c>
      <c r="R22" s="200">
        <v>6.13</v>
      </c>
      <c r="S22" s="200">
        <v>3.82</v>
      </c>
      <c r="T22" s="200">
        <v>0</v>
      </c>
      <c r="U22" s="200">
        <v>0.96</v>
      </c>
      <c r="V22" s="200">
        <v>2.99</v>
      </c>
      <c r="W22" s="200">
        <v>6.71</v>
      </c>
      <c r="X22" s="200">
        <v>21.3</v>
      </c>
      <c r="Y22" s="200">
        <v>0</v>
      </c>
      <c r="Z22" s="200">
        <v>4.9800000000000004</v>
      </c>
      <c r="AA22" s="200">
        <v>19.97</v>
      </c>
      <c r="AB22" s="200">
        <v>0</v>
      </c>
      <c r="AC22" s="200">
        <v>0.63</v>
      </c>
      <c r="AD22" s="200">
        <v>14.84</v>
      </c>
      <c r="AE22" s="200">
        <v>0</v>
      </c>
      <c r="AF22" s="200">
        <v>0</v>
      </c>
      <c r="AG22" s="200">
        <v>52.06</v>
      </c>
      <c r="AH22" s="200">
        <v>0</v>
      </c>
      <c r="AI22" s="200">
        <v>12.53</v>
      </c>
      <c r="AJ22" s="200">
        <v>0</v>
      </c>
      <c r="AK22" s="200">
        <v>13.4</v>
      </c>
      <c r="AL22" s="200">
        <v>0</v>
      </c>
      <c r="AM22" s="200">
        <v>0</v>
      </c>
      <c r="AN22" s="200">
        <v>0</v>
      </c>
      <c r="AO22" s="200">
        <v>258.3</v>
      </c>
      <c r="AP22" s="200">
        <v>0</v>
      </c>
      <c r="AQ22" s="200">
        <v>0</v>
      </c>
      <c r="AR22" s="200">
        <v>0</v>
      </c>
      <c r="AS22" s="200">
        <v>0</v>
      </c>
      <c r="AT22" s="200">
        <v>0</v>
      </c>
      <c r="AU22" s="200">
        <v>0</v>
      </c>
      <c r="AV22" s="200">
        <v>0</v>
      </c>
      <c r="AW22" s="200">
        <v>0</v>
      </c>
      <c r="AX22" s="200">
        <v>0</v>
      </c>
      <c r="AY22" s="200">
        <v>0</v>
      </c>
    </row>
    <row r="23" spans="1:51">
      <c r="A23" t="s">
        <v>65</v>
      </c>
      <c r="B23" s="200">
        <v>0</v>
      </c>
      <c r="C23" s="200">
        <v>4.67</v>
      </c>
      <c r="D23" s="200">
        <v>9.02</v>
      </c>
      <c r="E23" s="200">
        <v>0</v>
      </c>
      <c r="F23" s="200">
        <v>0</v>
      </c>
      <c r="G23" s="200">
        <v>21.86</v>
      </c>
      <c r="H23" s="200">
        <v>0</v>
      </c>
      <c r="I23" s="200">
        <v>0</v>
      </c>
      <c r="J23" s="200">
        <v>14.12</v>
      </c>
      <c r="K23" s="200">
        <v>4.3899999999999997</v>
      </c>
      <c r="L23" s="200">
        <v>180.63</v>
      </c>
      <c r="M23" s="200">
        <v>1.06</v>
      </c>
      <c r="N23" s="200">
        <v>1.36</v>
      </c>
      <c r="O23" s="200">
        <v>0</v>
      </c>
      <c r="P23" s="200">
        <v>1.44</v>
      </c>
      <c r="Q23" s="200">
        <v>1.58</v>
      </c>
      <c r="R23" s="200">
        <v>6.13</v>
      </c>
      <c r="S23" s="200">
        <v>3.82</v>
      </c>
      <c r="T23" s="200">
        <v>0</v>
      </c>
      <c r="U23" s="200">
        <v>0.96</v>
      </c>
      <c r="V23" s="200">
        <v>2.99</v>
      </c>
      <c r="W23" s="200">
        <v>6.71</v>
      </c>
      <c r="X23" s="200">
        <v>21.3</v>
      </c>
      <c r="Y23" s="200">
        <v>0</v>
      </c>
      <c r="Z23" s="200">
        <v>0</v>
      </c>
      <c r="AA23" s="200">
        <v>19.97</v>
      </c>
      <c r="AB23" s="200">
        <v>0</v>
      </c>
      <c r="AC23" s="200">
        <v>0.63</v>
      </c>
      <c r="AD23" s="200">
        <v>14.84</v>
      </c>
      <c r="AE23" s="200">
        <v>0</v>
      </c>
      <c r="AF23" s="200">
        <v>0</v>
      </c>
      <c r="AG23" s="200">
        <v>52.06</v>
      </c>
      <c r="AH23" s="200">
        <v>0</v>
      </c>
      <c r="AI23" s="200">
        <v>12.53</v>
      </c>
      <c r="AJ23" s="200">
        <v>0</v>
      </c>
      <c r="AK23" s="200">
        <v>15.15</v>
      </c>
      <c r="AL23" s="200">
        <v>0</v>
      </c>
      <c r="AM23" s="200">
        <v>0</v>
      </c>
      <c r="AN23" s="200">
        <v>0</v>
      </c>
      <c r="AO23" s="200">
        <v>258.3</v>
      </c>
      <c r="AP23" s="200">
        <v>0</v>
      </c>
      <c r="AQ23" s="200">
        <v>0</v>
      </c>
      <c r="AR23" s="200">
        <v>0</v>
      </c>
      <c r="AS23" s="200">
        <v>0</v>
      </c>
      <c r="AT23" s="200">
        <v>0</v>
      </c>
      <c r="AU23" s="200">
        <v>0</v>
      </c>
      <c r="AV23" s="200">
        <v>0</v>
      </c>
      <c r="AW23" s="200">
        <v>0</v>
      </c>
      <c r="AX23" s="200">
        <v>0</v>
      </c>
      <c r="AY23" s="200">
        <v>0</v>
      </c>
    </row>
    <row r="24" spans="1:51">
      <c r="A24" t="s">
        <v>66</v>
      </c>
      <c r="B24" s="200">
        <v>0</v>
      </c>
      <c r="C24" s="200">
        <v>4.67</v>
      </c>
      <c r="D24" s="200">
        <v>9.02</v>
      </c>
      <c r="E24" s="200">
        <v>0</v>
      </c>
      <c r="F24" s="200">
        <v>0</v>
      </c>
      <c r="G24" s="200">
        <v>21.86</v>
      </c>
      <c r="H24" s="200">
        <v>0</v>
      </c>
      <c r="I24" s="200">
        <v>0</v>
      </c>
      <c r="J24" s="200">
        <v>14.12</v>
      </c>
      <c r="K24" s="200">
        <v>4.3899999999999997</v>
      </c>
      <c r="L24" s="200">
        <v>180.64</v>
      </c>
      <c r="M24" s="200">
        <v>1.06</v>
      </c>
      <c r="N24" s="200">
        <v>1.36</v>
      </c>
      <c r="O24" s="200">
        <v>0</v>
      </c>
      <c r="P24" s="200">
        <v>1.44</v>
      </c>
      <c r="Q24" s="200">
        <v>0.46</v>
      </c>
      <c r="R24" s="200">
        <v>0.48</v>
      </c>
      <c r="S24" s="200">
        <v>0.3</v>
      </c>
      <c r="T24" s="200">
        <v>0</v>
      </c>
      <c r="U24" s="200">
        <v>0.96</v>
      </c>
      <c r="V24" s="200">
        <v>0.24</v>
      </c>
      <c r="W24" s="200">
        <v>0.53</v>
      </c>
      <c r="X24" s="200">
        <v>1.94</v>
      </c>
      <c r="Y24" s="200">
        <v>0</v>
      </c>
      <c r="Z24" s="200">
        <v>0.93</v>
      </c>
      <c r="AA24" s="200">
        <v>4.16</v>
      </c>
      <c r="AB24" s="200">
        <v>0</v>
      </c>
      <c r="AC24" s="200">
        <v>0.63</v>
      </c>
      <c r="AD24" s="200">
        <v>14.84</v>
      </c>
      <c r="AE24" s="200">
        <v>0</v>
      </c>
      <c r="AF24" s="200">
        <v>0</v>
      </c>
      <c r="AG24" s="200">
        <v>52.06</v>
      </c>
      <c r="AH24" s="200">
        <v>0</v>
      </c>
      <c r="AI24" s="200">
        <v>12.53</v>
      </c>
      <c r="AJ24" s="200">
        <v>0</v>
      </c>
      <c r="AK24" s="200">
        <v>15.15</v>
      </c>
      <c r="AL24" s="200">
        <v>0</v>
      </c>
      <c r="AM24" s="200">
        <v>0</v>
      </c>
      <c r="AN24" s="200">
        <v>0</v>
      </c>
      <c r="AO24" s="200">
        <v>258.3</v>
      </c>
      <c r="AP24" s="200">
        <v>0</v>
      </c>
      <c r="AQ24" s="200">
        <v>0</v>
      </c>
      <c r="AR24" s="200">
        <v>0</v>
      </c>
      <c r="AS24" s="200">
        <v>0</v>
      </c>
      <c r="AT24" s="200">
        <v>0</v>
      </c>
      <c r="AU24" s="200">
        <v>0</v>
      </c>
      <c r="AV24" s="200">
        <v>0</v>
      </c>
      <c r="AW24" s="200">
        <v>0</v>
      </c>
      <c r="AX24" s="200">
        <v>0</v>
      </c>
      <c r="AY24" s="200">
        <v>0</v>
      </c>
    </row>
    <row r="25" spans="1:51">
      <c r="A25" t="s">
        <v>67</v>
      </c>
      <c r="B25" s="200">
        <v>0</v>
      </c>
      <c r="C25" s="200">
        <v>4.67</v>
      </c>
      <c r="D25" s="200">
        <v>9.02</v>
      </c>
      <c r="E25" s="200">
        <v>0</v>
      </c>
      <c r="F25" s="200">
        <v>0</v>
      </c>
      <c r="G25" s="200">
        <v>21.86</v>
      </c>
      <c r="H25" s="200">
        <v>0</v>
      </c>
      <c r="I25" s="200">
        <v>0</v>
      </c>
      <c r="J25" s="200">
        <v>14.12</v>
      </c>
      <c r="K25" s="200">
        <v>4.3899999999999997</v>
      </c>
      <c r="L25" s="200">
        <v>125.77</v>
      </c>
      <c r="M25" s="200">
        <v>1.06</v>
      </c>
      <c r="N25" s="200">
        <v>1.36</v>
      </c>
      <c r="O25" s="200">
        <v>0</v>
      </c>
      <c r="P25" s="200">
        <v>1.44</v>
      </c>
      <c r="Q25" s="200">
        <v>1.58</v>
      </c>
      <c r="R25" s="200">
        <v>6.13</v>
      </c>
      <c r="S25" s="200">
        <v>3.82</v>
      </c>
      <c r="T25" s="200">
        <v>0</v>
      </c>
      <c r="U25" s="200">
        <v>0.96</v>
      </c>
      <c r="V25" s="200">
        <v>0.24</v>
      </c>
      <c r="W25" s="200">
        <v>0.53</v>
      </c>
      <c r="X25" s="200">
        <v>1.94</v>
      </c>
      <c r="Y25" s="200">
        <v>0</v>
      </c>
      <c r="Z25" s="200">
        <v>0.93</v>
      </c>
      <c r="AA25" s="200">
        <v>19.97</v>
      </c>
      <c r="AB25" s="200">
        <v>0</v>
      </c>
      <c r="AC25" s="200">
        <v>0.63</v>
      </c>
      <c r="AD25" s="200">
        <v>14.84</v>
      </c>
      <c r="AE25" s="200">
        <v>0</v>
      </c>
      <c r="AF25" s="200">
        <v>0</v>
      </c>
      <c r="AG25" s="200">
        <v>52.06</v>
      </c>
      <c r="AH25" s="200">
        <v>0</v>
      </c>
      <c r="AI25" s="200">
        <v>12.53</v>
      </c>
      <c r="AJ25" s="200">
        <v>0</v>
      </c>
      <c r="AK25" s="200">
        <v>19.61</v>
      </c>
      <c r="AL25" s="200">
        <v>0</v>
      </c>
      <c r="AM25" s="200">
        <v>0</v>
      </c>
      <c r="AN25" s="200">
        <v>0</v>
      </c>
      <c r="AO25" s="200">
        <v>258.3</v>
      </c>
      <c r="AP25" s="200">
        <v>0</v>
      </c>
      <c r="AQ25" s="200">
        <v>0</v>
      </c>
      <c r="AR25" s="200">
        <v>0</v>
      </c>
      <c r="AS25" s="200">
        <v>0</v>
      </c>
      <c r="AT25" s="200">
        <v>0</v>
      </c>
      <c r="AU25" s="200">
        <v>0</v>
      </c>
      <c r="AV25" s="200">
        <v>0</v>
      </c>
      <c r="AW25" s="200">
        <v>0</v>
      </c>
      <c r="AX25" s="200">
        <v>0</v>
      </c>
      <c r="AY25" s="200">
        <v>0</v>
      </c>
    </row>
    <row r="26" spans="1:51">
      <c r="A26" t="s">
        <v>68</v>
      </c>
      <c r="B26" s="200">
        <v>0</v>
      </c>
      <c r="C26" s="200">
        <v>4.67</v>
      </c>
      <c r="D26" s="200">
        <v>9.02</v>
      </c>
      <c r="E26" s="200">
        <v>0</v>
      </c>
      <c r="F26" s="200">
        <v>0</v>
      </c>
      <c r="G26" s="200">
        <v>21.86</v>
      </c>
      <c r="H26" s="200">
        <v>0</v>
      </c>
      <c r="I26" s="200">
        <v>0</v>
      </c>
      <c r="J26" s="200">
        <v>14.12</v>
      </c>
      <c r="K26" s="200">
        <v>4.3899999999999997</v>
      </c>
      <c r="L26" s="200">
        <v>68.010000000000005</v>
      </c>
      <c r="M26" s="200">
        <v>1.06</v>
      </c>
      <c r="N26" s="200">
        <v>1.36</v>
      </c>
      <c r="O26" s="200">
        <v>0</v>
      </c>
      <c r="P26" s="200">
        <v>1.44</v>
      </c>
      <c r="Q26" s="200">
        <v>1.58</v>
      </c>
      <c r="R26" s="200">
        <v>6.13</v>
      </c>
      <c r="S26" s="200">
        <v>3.82</v>
      </c>
      <c r="T26" s="200">
        <v>0</v>
      </c>
      <c r="U26" s="200">
        <v>0.96</v>
      </c>
      <c r="V26" s="200">
        <v>2.99</v>
      </c>
      <c r="W26" s="200">
        <v>6.71</v>
      </c>
      <c r="X26" s="200">
        <v>21.3</v>
      </c>
      <c r="Y26" s="200">
        <v>0</v>
      </c>
      <c r="Z26" s="200">
        <v>0.93</v>
      </c>
      <c r="AA26" s="200">
        <v>19.97</v>
      </c>
      <c r="AB26" s="200">
        <v>0</v>
      </c>
      <c r="AC26" s="200">
        <v>0.63</v>
      </c>
      <c r="AD26" s="200">
        <v>14.84</v>
      </c>
      <c r="AE26" s="200">
        <v>0</v>
      </c>
      <c r="AF26" s="200">
        <v>0</v>
      </c>
      <c r="AG26" s="200">
        <v>52.06</v>
      </c>
      <c r="AH26" s="200">
        <v>0</v>
      </c>
      <c r="AI26" s="200">
        <v>12.53</v>
      </c>
      <c r="AJ26" s="200">
        <v>0</v>
      </c>
      <c r="AK26" s="200">
        <v>19.61</v>
      </c>
      <c r="AL26" s="200">
        <v>0</v>
      </c>
      <c r="AM26" s="200">
        <v>0</v>
      </c>
      <c r="AN26" s="200">
        <v>0</v>
      </c>
      <c r="AO26" s="200">
        <v>258.31</v>
      </c>
      <c r="AP26" s="200">
        <v>0</v>
      </c>
      <c r="AQ26" s="200">
        <v>0</v>
      </c>
      <c r="AR26" s="200">
        <v>0</v>
      </c>
      <c r="AS26" s="200">
        <v>0</v>
      </c>
      <c r="AT26" s="200">
        <v>0</v>
      </c>
      <c r="AU26" s="200">
        <v>0</v>
      </c>
      <c r="AV26" s="200">
        <v>0</v>
      </c>
      <c r="AW26" s="200">
        <v>0</v>
      </c>
      <c r="AX26" s="200">
        <v>0</v>
      </c>
      <c r="AY26" s="200">
        <v>0</v>
      </c>
    </row>
    <row r="27" spans="1:51">
      <c r="A27" t="s">
        <v>69</v>
      </c>
      <c r="B27" s="200">
        <v>0</v>
      </c>
      <c r="C27" s="200">
        <v>4.67</v>
      </c>
      <c r="D27" s="200">
        <v>9.02</v>
      </c>
      <c r="E27" s="200">
        <v>0</v>
      </c>
      <c r="F27" s="200">
        <v>0</v>
      </c>
      <c r="G27" s="200">
        <v>21.86</v>
      </c>
      <c r="H27" s="200">
        <v>0</v>
      </c>
      <c r="I27" s="200">
        <v>0</v>
      </c>
      <c r="J27" s="200">
        <v>14.12</v>
      </c>
      <c r="K27" s="200">
        <v>0.35</v>
      </c>
      <c r="L27" s="200">
        <v>21.63</v>
      </c>
      <c r="M27" s="200">
        <v>1.06</v>
      </c>
      <c r="N27" s="200">
        <v>1.36</v>
      </c>
      <c r="O27" s="200">
        <v>0</v>
      </c>
      <c r="P27" s="200">
        <v>1.44</v>
      </c>
      <c r="Q27" s="200">
        <v>0.46</v>
      </c>
      <c r="R27" s="200">
        <v>0.49</v>
      </c>
      <c r="S27" s="200">
        <v>0.7</v>
      </c>
      <c r="T27" s="200">
        <v>0</v>
      </c>
      <c r="U27" s="200">
        <v>0.96</v>
      </c>
      <c r="V27" s="200">
        <v>0.24</v>
      </c>
      <c r="W27" s="200">
        <v>0.53</v>
      </c>
      <c r="X27" s="200">
        <v>2.15</v>
      </c>
      <c r="Y27" s="200">
        <v>0</v>
      </c>
      <c r="Z27" s="200">
        <v>2.4500000000000002</v>
      </c>
      <c r="AA27" s="200">
        <v>2.68</v>
      </c>
      <c r="AB27" s="200">
        <v>0</v>
      </c>
      <c r="AC27" s="200">
        <v>0.63</v>
      </c>
      <c r="AD27" s="200">
        <v>14.84</v>
      </c>
      <c r="AE27" s="200">
        <v>0</v>
      </c>
      <c r="AF27" s="200">
        <v>0</v>
      </c>
      <c r="AG27" s="200">
        <v>52.06</v>
      </c>
      <c r="AH27" s="200">
        <v>0</v>
      </c>
      <c r="AI27" s="200">
        <v>12.53</v>
      </c>
      <c r="AJ27" s="200">
        <v>0</v>
      </c>
      <c r="AK27" s="200">
        <v>0</v>
      </c>
      <c r="AL27" s="200">
        <v>0</v>
      </c>
      <c r="AM27" s="200">
        <v>0</v>
      </c>
      <c r="AN27" s="200">
        <v>0</v>
      </c>
      <c r="AO27" s="200">
        <v>258.31</v>
      </c>
      <c r="AP27" s="200">
        <v>0</v>
      </c>
      <c r="AQ27" s="200">
        <v>0</v>
      </c>
      <c r="AR27" s="200">
        <v>0</v>
      </c>
      <c r="AS27" s="200">
        <v>0</v>
      </c>
      <c r="AT27" s="200">
        <v>0</v>
      </c>
      <c r="AU27" s="200">
        <v>0</v>
      </c>
      <c r="AV27" s="200">
        <v>0</v>
      </c>
      <c r="AW27" s="200">
        <v>0</v>
      </c>
      <c r="AX27" s="200">
        <v>0</v>
      </c>
      <c r="AY27" s="200">
        <v>0</v>
      </c>
    </row>
    <row r="28" spans="1:51">
      <c r="A28" t="s">
        <v>70</v>
      </c>
      <c r="B28" s="200">
        <v>0</v>
      </c>
      <c r="C28" s="200">
        <v>4.67</v>
      </c>
      <c r="D28" s="200">
        <v>9.02</v>
      </c>
      <c r="E28" s="200">
        <v>0</v>
      </c>
      <c r="F28" s="200">
        <v>0</v>
      </c>
      <c r="G28" s="200">
        <v>21.86</v>
      </c>
      <c r="H28" s="200">
        <v>0</v>
      </c>
      <c r="I28" s="200">
        <v>0</v>
      </c>
      <c r="J28" s="200">
        <v>14.12</v>
      </c>
      <c r="K28" s="200">
        <v>0.41</v>
      </c>
      <c r="L28" s="200">
        <v>14.43</v>
      </c>
      <c r="M28" s="200">
        <v>1.06</v>
      </c>
      <c r="N28" s="200">
        <v>1.36</v>
      </c>
      <c r="O28" s="200">
        <v>0</v>
      </c>
      <c r="P28" s="200">
        <v>1.44</v>
      </c>
      <c r="Q28" s="200">
        <v>0.46</v>
      </c>
      <c r="R28" s="200">
        <v>0.49</v>
      </c>
      <c r="S28" s="200">
        <v>0.3</v>
      </c>
      <c r="T28" s="200">
        <v>0</v>
      </c>
      <c r="U28" s="200">
        <v>0.96</v>
      </c>
      <c r="V28" s="200">
        <v>0.24</v>
      </c>
      <c r="W28" s="200">
        <v>0.53</v>
      </c>
      <c r="X28" s="200">
        <v>1.94</v>
      </c>
      <c r="Y28" s="200">
        <v>0</v>
      </c>
      <c r="Z28" s="200">
        <v>2.4500000000000002</v>
      </c>
      <c r="AA28" s="200">
        <v>1.03</v>
      </c>
      <c r="AB28" s="200">
        <v>0</v>
      </c>
      <c r="AC28" s="200">
        <v>0.63</v>
      </c>
      <c r="AD28" s="200">
        <v>14.84</v>
      </c>
      <c r="AE28" s="200">
        <v>0</v>
      </c>
      <c r="AF28" s="200">
        <v>0</v>
      </c>
      <c r="AG28" s="200">
        <v>52.06</v>
      </c>
      <c r="AH28" s="200">
        <v>0</v>
      </c>
      <c r="AI28" s="200">
        <v>12.53</v>
      </c>
      <c r="AJ28" s="200">
        <v>0</v>
      </c>
      <c r="AK28" s="200">
        <v>0</v>
      </c>
      <c r="AL28" s="200">
        <v>0</v>
      </c>
      <c r="AM28" s="200">
        <v>0</v>
      </c>
      <c r="AN28" s="200">
        <v>0</v>
      </c>
      <c r="AO28" s="200">
        <v>258.31</v>
      </c>
      <c r="AP28" s="200">
        <v>0</v>
      </c>
      <c r="AQ28" s="200">
        <v>0</v>
      </c>
      <c r="AR28" s="200">
        <v>0</v>
      </c>
      <c r="AS28" s="200">
        <v>0</v>
      </c>
      <c r="AT28" s="200">
        <v>0</v>
      </c>
      <c r="AU28" s="200">
        <v>0</v>
      </c>
      <c r="AV28" s="200">
        <v>0</v>
      </c>
      <c r="AW28" s="200">
        <v>0</v>
      </c>
      <c r="AX28" s="200">
        <v>0</v>
      </c>
      <c r="AY28" s="200">
        <v>0</v>
      </c>
    </row>
    <row r="29" spans="1:51">
      <c r="A29" t="s">
        <v>71</v>
      </c>
      <c r="B29" s="200">
        <v>0</v>
      </c>
      <c r="C29" s="200">
        <v>4.67</v>
      </c>
      <c r="D29" s="200">
        <v>9.02</v>
      </c>
      <c r="E29" s="200">
        <v>0</v>
      </c>
      <c r="F29" s="200">
        <v>0</v>
      </c>
      <c r="G29" s="200">
        <v>21.86</v>
      </c>
      <c r="H29" s="200">
        <v>0</v>
      </c>
      <c r="I29" s="200">
        <v>0</v>
      </c>
      <c r="J29" s="200">
        <v>14.12</v>
      </c>
      <c r="K29" s="200">
        <v>0.35</v>
      </c>
      <c r="L29" s="200">
        <v>14.43</v>
      </c>
      <c r="M29" s="200">
        <v>1.06</v>
      </c>
      <c r="N29" s="200">
        <v>1.36</v>
      </c>
      <c r="O29" s="200">
        <v>0</v>
      </c>
      <c r="P29" s="200">
        <v>1.44</v>
      </c>
      <c r="Q29" s="200">
        <v>0.46</v>
      </c>
      <c r="R29" s="200">
        <v>0.49</v>
      </c>
      <c r="S29" s="200">
        <v>0.3</v>
      </c>
      <c r="T29" s="200">
        <v>0</v>
      </c>
      <c r="U29" s="200">
        <v>0.96</v>
      </c>
      <c r="V29" s="200">
        <v>0.24</v>
      </c>
      <c r="W29" s="200">
        <v>0.53</v>
      </c>
      <c r="X29" s="200">
        <v>1.94</v>
      </c>
      <c r="Y29" s="200">
        <v>0</v>
      </c>
      <c r="Z29" s="200">
        <v>2.4500000000000002</v>
      </c>
      <c r="AA29" s="200">
        <v>1.03</v>
      </c>
      <c r="AB29" s="200">
        <v>0</v>
      </c>
      <c r="AC29" s="200">
        <v>0.63</v>
      </c>
      <c r="AD29" s="200">
        <v>14.84</v>
      </c>
      <c r="AE29" s="200">
        <v>0</v>
      </c>
      <c r="AF29" s="200">
        <v>0</v>
      </c>
      <c r="AG29" s="200">
        <v>52.06</v>
      </c>
      <c r="AH29" s="200">
        <v>0</v>
      </c>
      <c r="AI29" s="200">
        <v>12.53</v>
      </c>
      <c r="AJ29" s="200">
        <v>0</v>
      </c>
      <c r="AK29" s="200">
        <v>0</v>
      </c>
      <c r="AL29" s="200">
        <v>0</v>
      </c>
      <c r="AM29" s="200">
        <v>0</v>
      </c>
      <c r="AN29" s="200">
        <v>0</v>
      </c>
      <c r="AO29" s="200">
        <v>258.31</v>
      </c>
      <c r="AP29" s="200">
        <v>0</v>
      </c>
      <c r="AQ29" s="200">
        <v>0</v>
      </c>
      <c r="AR29" s="200">
        <v>0</v>
      </c>
      <c r="AS29" s="200">
        <v>0</v>
      </c>
      <c r="AT29" s="200">
        <v>0</v>
      </c>
      <c r="AU29" s="200">
        <v>0</v>
      </c>
      <c r="AV29" s="200">
        <v>0</v>
      </c>
      <c r="AW29" s="200">
        <v>0</v>
      </c>
      <c r="AX29" s="200">
        <v>0</v>
      </c>
      <c r="AY29" s="200">
        <v>0</v>
      </c>
    </row>
    <row r="30" spans="1:51">
      <c r="A30" t="s">
        <v>72</v>
      </c>
      <c r="B30" s="200">
        <v>0</v>
      </c>
      <c r="C30" s="200">
        <v>4.67</v>
      </c>
      <c r="D30" s="200">
        <v>9.02</v>
      </c>
      <c r="E30" s="200">
        <v>0</v>
      </c>
      <c r="F30" s="200">
        <v>0</v>
      </c>
      <c r="G30" s="200">
        <v>21.86</v>
      </c>
      <c r="H30" s="200">
        <v>0</v>
      </c>
      <c r="I30" s="200">
        <v>0</v>
      </c>
      <c r="J30" s="200">
        <v>14.12</v>
      </c>
      <c r="K30" s="200">
        <v>0.35</v>
      </c>
      <c r="L30" s="200">
        <v>14.43</v>
      </c>
      <c r="M30" s="200">
        <v>1.06</v>
      </c>
      <c r="N30" s="200">
        <v>1.36</v>
      </c>
      <c r="O30" s="200">
        <v>0</v>
      </c>
      <c r="P30" s="200">
        <v>1.44</v>
      </c>
      <c r="Q30" s="200">
        <v>0.46</v>
      </c>
      <c r="R30" s="200">
        <v>0.49</v>
      </c>
      <c r="S30" s="200">
        <v>0.3</v>
      </c>
      <c r="T30" s="200">
        <v>0</v>
      </c>
      <c r="U30" s="200">
        <v>0.96</v>
      </c>
      <c r="V30" s="200">
        <v>0.24</v>
      </c>
      <c r="W30" s="200">
        <v>0.53</v>
      </c>
      <c r="X30" s="200">
        <v>1.94</v>
      </c>
      <c r="Y30" s="200">
        <v>0</v>
      </c>
      <c r="Z30" s="200">
        <v>2.4500000000000002</v>
      </c>
      <c r="AA30" s="200">
        <v>1.03</v>
      </c>
      <c r="AB30" s="200">
        <v>0</v>
      </c>
      <c r="AC30" s="200">
        <v>0.63</v>
      </c>
      <c r="AD30" s="200">
        <v>14.84</v>
      </c>
      <c r="AE30" s="200">
        <v>0</v>
      </c>
      <c r="AF30" s="200">
        <v>0</v>
      </c>
      <c r="AG30" s="200">
        <v>52.06</v>
      </c>
      <c r="AH30" s="200">
        <v>0</v>
      </c>
      <c r="AI30" s="200">
        <v>12.53</v>
      </c>
      <c r="AJ30" s="200">
        <v>0</v>
      </c>
      <c r="AK30" s="200">
        <v>0</v>
      </c>
      <c r="AL30" s="200">
        <v>0</v>
      </c>
      <c r="AM30" s="200">
        <v>0</v>
      </c>
      <c r="AN30" s="200">
        <v>0</v>
      </c>
      <c r="AO30" s="200">
        <v>258.31</v>
      </c>
      <c r="AP30" s="200">
        <v>0</v>
      </c>
      <c r="AQ30" s="200">
        <v>0</v>
      </c>
      <c r="AR30" s="200">
        <v>0</v>
      </c>
      <c r="AS30" s="200">
        <v>0</v>
      </c>
      <c r="AT30" s="200">
        <v>0</v>
      </c>
      <c r="AU30" s="200">
        <v>0</v>
      </c>
      <c r="AV30" s="200">
        <v>0</v>
      </c>
      <c r="AW30" s="200">
        <v>0</v>
      </c>
      <c r="AX30" s="200">
        <v>0</v>
      </c>
      <c r="AY30" s="200">
        <v>0</v>
      </c>
    </row>
    <row r="31" spans="1:51">
      <c r="A31" t="s">
        <v>73</v>
      </c>
      <c r="B31" s="200">
        <v>0</v>
      </c>
      <c r="C31" s="200">
        <v>4.67</v>
      </c>
      <c r="D31" s="200">
        <v>9.02</v>
      </c>
      <c r="E31" s="200">
        <v>0</v>
      </c>
      <c r="F31" s="200">
        <v>0</v>
      </c>
      <c r="G31" s="200">
        <v>21.86</v>
      </c>
      <c r="H31" s="200">
        <v>0</v>
      </c>
      <c r="I31" s="200">
        <v>0</v>
      </c>
      <c r="J31" s="200">
        <v>14.12</v>
      </c>
      <c r="K31" s="200">
        <v>0.35</v>
      </c>
      <c r="L31" s="200">
        <v>14.43</v>
      </c>
      <c r="M31" s="200">
        <v>1.06</v>
      </c>
      <c r="N31" s="200">
        <v>1.36</v>
      </c>
      <c r="O31" s="200">
        <v>0</v>
      </c>
      <c r="P31" s="200">
        <v>1.44</v>
      </c>
      <c r="Q31" s="200">
        <v>0.46</v>
      </c>
      <c r="R31" s="200">
        <v>0.49</v>
      </c>
      <c r="S31" s="200">
        <v>0.3</v>
      </c>
      <c r="T31" s="200">
        <v>0</v>
      </c>
      <c r="U31" s="200">
        <v>0.96</v>
      </c>
      <c r="V31" s="200">
        <v>0.24</v>
      </c>
      <c r="W31" s="200">
        <v>0.53</v>
      </c>
      <c r="X31" s="200">
        <v>1.94</v>
      </c>
      <c r="Y31" s="200">
        <v>0</v>
      </c>
      <c r="Z31" s="200">
        <v>2.4500000000000002</v>
      </c>
      <c r="AA31" s="200">
        <v>1.03</v>
      </c>
      <c r="AB31" s="200">
        <v>0</v>
      </c>
      <c r="AC31" s="200">
        <v>0.63</v>
      </c>
      <c r="AD31" s="200">
        <v>14.84</v>
      </c>
      <c r="AE31" s="200">
        <v>0</v>
      </c>
      <c r="AF31" s="200">
        <v>0</v>
      </c>
      <c r="AG31" s="200">
        <v>52.06</v>
      </c>
      <c r="AH31" s="200">
        <v>0</v>
      </c>
      <c r="AI31" s="200">
        <v>12.53</v>
      </c>
      <c r="AJ31" s="200">
        <v>0</v>
      </c>
      <c r="AK31" s="200">
        <v>0</v>
      </c>
      <c r="AL31" s="200">
        <v>0</v>
      </c>
      <c r="AM31" s="200">
        <v>0</v>
      </c>
      <c r="AN31" s="200">
        <v>0</v>
      </c>
      <c r="AO31" s="200">
        <v>258.31</v>
      </c>
      <c r="AP31" s="200">
        <v>0</v>
      </c>
      <c r="AQ31" s="200">
        <v>0</v>
      </c>
      <c r="AR31" s="200">
        <v>0</v>
      </c>
      <c r="AS31" s="200">
        <v>0</v>
      </c>
      <c r="AT31" s="200">
        <v>0</v>
      </c>
      <c r="AU31" s="200">
        <v>0</v>
      </c>
      <c r="AV31" s="200">
        <v>0</v>
      </c>
      <c r="AW31" s="200">
        <v>0</v>
      </c>
      <c r="AX31" s="200">
        <v>0</v>
      </c>
      <c r="AY31" s="200">
        <v>0</v>
      </c>
    </row>
    <row r="32" spans="1:51">
      <c r="A32" t="s">
        <v>74</v>
      </c>
      <c r="B32" s="200">
        <v>0</v>
      </c>
      <c r="C32" s="200">
        <v>4.67</v>
      </c>
      <c r="D32" s="200">
        <v>9.02</v>
      </c>
      <c r="E32" s="200">
        <v>0</v>
      </c>
      <c r="F32" s="200">
        <v>0</v>
      </c>
      <c r="G32" s="200">
        <v>21.86</v>
      </c>
      <c r="H32" s="200">
        <v>0</v>
      </c>
      <c r="I32" s="200">
        <v>0</v>
      </c>
      <c r="J32" s="200">
        <v>14.12</v>
      </c>
      <c r="K32" s="200">
        <v>0.35</v>
      </c>
      <c r="L32" s="200">
        <v>14.43</v>
      </c>
      <c r="M32" s="200">
        <v>1.06</v>
      </c>
      <c r="N32" s="200">
        <v>1.36</v>
      </c>
      <c r="O32" s="200">
        <v>0</v>
      </c>
      <c r="P32" s="200">
        <v>1.44</v>
      </c>
      <c r="Q32" s="200">
        <v>0.46</v>
      </c>
      <c r="R32" s="200">
        <v>0.49</v>
      </c>
      <c r="S32" s="200">
        <v>0.3</v>
      </c>
      <c r="T32" s="200">
        <v>0</v>
      </c>
      <c r="U32" s="200">
        <v>0.96</v>
      </c>
      <c r="V32" s="200">
        <v>0.24</v>
      </c>
      <c r="W32" s="200">
        <v>0.53</v>
      </c>
      <c r="X32" s="200">
        <v>1.94</v>
      </c>
      <c r="Y32" s="200">
        <v>0</v>
      </c>
      <c r="Z32" s="200">
        <v>2.4500000000000002</v>
      </c>
      <c r="AA32" s="200">
        <v>1.03</v>
      </c>
      <c r="AB32" s="200">
        <v>0</v>
      </c>
      <c r="AC32" s="200">
        <v>0.63</v>
      </c>
      <c r="AD32" s="200">
        <v>14.84</v>
      </c>
      <c r="AE32" s="200">
        <v>0</v>
      </c>
      <c r="AF32" s="200">
        <v>0</v>
      </c>
      <c r="AG32" s="200">
        <v>52.06</v>
      </c>
      <c r="AH32" s="200">
        <v>0</v>
      </c>
      <c r="AI32" s="200">
        <v>12.53</v>
      </c>
      <c r="AJ32" s="200">
        <v>0</v>
      </c>
      <c r="AK32" s="200">
        <v>0</v>
      </c>
      <c r="AL32" s="200">
        <v>0</v>
      </c>
      <c r="AM32" s="200">
        <v>0</v>
      </c>
      <c r="AN32" s="200">
        <v>0</v>
      </c>
      <c r="AO32" s="200">
        <v>258.31</v>
      </c>
      <c r="AP32" s="200">
        <v>0</v>
      </c>
      <c r="AQ32" s="200">
        <v>0</v>
      </c>
      <c r="AR32" s="200">
        <v>0</v>
      </c>
      <c r="AS32" s="200">
        <v>0</v>
      </c>
      <c r="AT32" s="200">
        <v>0</v>
      </c>
      <c r="AU32" s="200">
        <v>0</v>
      </c>
      <c r="AV32" s="200">
        <v>0</v>
      </c>
      <c r="AW32" s="200">
        <v>0</v>
      </c>
      <c r="AX32" s="200">
        <v>0</v>
      </c>
      <c r="AY32" s="200">
        <v>0</v>
      </c>
    </row>
    <row r="33" spans="1:51">
      <c r="A33" t="s">
        <v>75</v>
      </c>
      <c r="B33" s="200">
        <v>0</v>
      </c>
      <c r="C33" s="200">
        <v>4.67</v>
      </c>
      <c r="D33" s="200">
        <v>9.02</v>
      </c>
      <c r="E33" s="200">
        <v>0</v>
      </c>
      <c r="F33" s="200">
        <v>0</v>
      </c>
      <c r="G33" s="200">
        <v>21.86</v>
      </c>
      <c r="H33" s="200">
        <v>0</v>
      </c>
      <c r="I33" s="200">
        <v>0</v>
      </c>
      <c r="J33" s="200">
        <v>14.12</v>
      </c>
      <c r="K33" s="200">
        <v>0.35</v>
      </c>
      <c r="L33" s="200">
        <v>14.43</v>
      </c>
      <c r="M33" s="200">
        <v>1.06</v>
      </c>
      <c r="N33" s="200">
        <v>1.36</v>
      </c>
      <c r="O33" s="200">
        <v>0</v>
      </c>
      <c r="P33" s="200">
        <v>1.44</v>
      </c>
      <c r="Q33" s="200">
        <v>0.46</v>
      </c>
      <c r="R33" s="200">
        <v>0.49</v>
      </c>
      <c r="S33" s="200">
        <v>0.3</v>
      </c>
      <c r="T33" s="200">
        <v>0</v>
      </c>
      <c r="U33" s="200">
        <v>0.96</v>
      </c>
      <c r="V33" s="200">
        <v>0.24</v>
      </c>
      <c r="W33" s="200">
        <v>0.53</v>
      </c>
      <c r="X33" s="200">
        <v>1.94</v>
      </c>
      <c r="Y33" s="200">
        <v>0</v>
      </c>
      <c r="Z33" s="200">
        <v>2.58</v>
      </c>
      <c r="AA33" s="200">
        <v>1.03</v>
      </c>
      <c r="AB33" s="200">
        <v>0</v>
      </c>
      <c r="AC33" s="200">
        <v>0.63</v>
      </c>
      <c r="AD33" s="200">
        <v>14.84</v>
      </c>
      <c r="AE33" s="200">
        <v>0</v>
      </c>
      <c r="AF33" s="200">
        <v>0</v>
      </c>
      <c r="AG33" s="200">
        <v>52.06</v>
      </c>
      <c r="AH33" s="200">
        <v>0</v>
      </c>
      <c r="AI33" s="200">
        <v>12.53</v>
      </c>
      <c r="AJ33" s="200">
        <v>0</v>
      </c>
      <c r="AK33" s="200">
        <v>0</v>
      </c>
      <c r="AL33" s="200">
        <v>0</v>
      </c>
      <c r="AM33" s="200">
        <v>0</v>
      </c>
      <c r="AN33" s="200">
        <v>0</v>
      </c>
      <c r="AO33" s="200">
        <v>258.31</v>
      </c>
      <c r="AP33" s="200">
        <v>0</v>
      </c>
      <c r="AQ33" s="200">
        <v>0</v>
      </c>
      <c r="AR33" s="200">
        <v>0</v>
      </c>
      <c r="AS33" s="200">
        <v>0</v>
      </c>
      <c r="AT33" s="200">
        <v>0</v>
      </c>
      <c r="AU33" s="200">
        <v>0</v>
      </c>
      <c r="AV33" s="200">
        <v>0</v>
      </c>
      <c r="AW33" s="200">
        <v>0</v>
      </c>
      <c r="AX33" s="200">
        <v>0</v>
      </c>
      <c r="AY33" s="200">
        <v>0</v>
      </c>
    </row>
    <row r="34" spans="1:51">
      <c r="A34" t="s">
        <v>76</v>
      </c>
      <c r="B34" s="200">
        <v>0</v>
      </c>
      <c r="C34" s="200">
        <v>4.67</v>
      </c>
      <c r="D34" s="200">
        <v>9.02</v>
      </c>
      <c r="E34" s="200">
        <v>0</v>
      </c>
      <c r="F34" s="200">
        <v>0</v>
      </c>
      <c r="G34" s="200">
        <v>21.86</v>
      </c>
      <c r="H34" s="200">
        <v>0</v>
      </c>
      <c r="I34" s="200">
        <v>0</v>
      </c>
      <c r="J34" s="200">
        <v>14.12</v>
      </c>
      <c r="K34" s="200">
        <v>0.35</v>
      </c>
      <c r="L34" s="200">
        <v>14.43</v>
      </c>
      <c r="M34" s="200">
        <v>1.06</v>
      </c>
      <c r="N34" s="200">
        <v>1.36</v>
      </c>
      <c r="O34" s="200">
        <v>0</v>
      </c>
      <c r="P34" s="200">
        <v>1.44</v>
      </c>
      <c r="Q34" s="200">
        <v>0.46</v>
      </c>
      <c r="R34" s="200">
        <v>0.49</v>
      </c>
      <c r="S34" s="200">
        <v>0.3</v>
      </c>
      <c r="T34" s="200">
        <v>0</v>
      </c>
      <c r="U34" s="200">
        <v>0.96</v>
      </c>
      <c r="V34" s="200">
        <v>0.24</v>
      </c>
      <c r="W34" s="200">
        <v>0.53</v>
      </c>
      <c r="X34" s="200">
        <v>1.94</v>
      </c>
      <c r="Y34" s="200">
        <v>0</v>
      </c>
      <c r="Z34" s="200">
        <v>2.58</v>
      </c>
      <c r="AA34" s="200">
        <v>1.03</v>
      </c>
      <c r="AB34" s="200">
        <v>0</v>
      </c>
      <c r="AC34" s="200">
        <v>0.63</v>
      </c>
      <c r="AD34" s="200">
        <v>14.84</v>
      </c>
      <c r="AE34" s="200">
        <v>0</v>
      </c>
      <c r="AF34" s="200">
        <v>0</v>
      </c>
      <c r="AG34" s="200">
        <v>52.06</v>
      </c>
      <c r="AH34" s="200">
        <v>0</v>
      </c>
      <c r="AI34" s="200">
        <v>12.53</v>
      </c>
      <c r="AJ34" s="200">
        <v>0</v>
      </c>
      <c r="AK34" s="200">
        <v>0</v>
      </c>
      <c r="AL34" s="200">
        <v>0</v>
      </c>
      <c r="AM34" s="200">
        <v>0</v>
      </c>
      <c r="AN34" s="200">
        <v>0</v>
      </c>
      <c r="AO34" s="200">
        <v>258.31</v>
      </c>
      <c r="AP34" s="200">
        <v>0</v>
      </c>
      <c r="AQ34" s="200">
        <v>0</v>
      </c>
      <c r="AR34" s="200">
        <v>0</v>
      </c>
      <c r="AS34" s="200">
        <v>0</v>
      </c>
      <c r="AT34" s="200">
        <v>0</v>
      </c>
      <c r="AU34" s="200">
        <v>0</v>
      </c>
      <c r="AV34" s="200">
        <v>0</v>
      </c>
      <c r="AW34" s="200">
        <v>0</v>
      </c>
      <c r="AX34" s="200">
        <v>0</v>
      </c>
      <c r="AY34" s="200">
        <v>0</v>
      </c>
    </row>
    <row r="35" spans="1:51">
      <c r="A35" t="s">
        <v>77</v>
      </c>
      <c r="B35" s="200">
        <v>0</v>
      </c>
      <c r="C35" s="200">
        <v>4.67</v>
      </c>
      <c r="D35" s="200">
        <v>9.02</v>
      </c>
      <c r="E35" s="200">
        <v>0</v>
      </c>
      <c r="F35" s="200">
        <v>0</v>
      </c>
      <c r="G35" s="200">
        <v>21.86</v>
      </c>
      <c r="H35" s="200">
        <v>0</v>
      </c>
      <c r="I35" s="200">
        <v>0</v>
      </c>
      <c r="J35" s="200">
        <v>14.12</v>
      </c>
      <c r="K35" s="200">
        <v>0.35</v>
      </c>
      <c r="L35" s="200">
        <v>14.43</v>
      </c>
      <c r="M35" s="200">
        <v>1.06</v>
      </c>
      <c r="N35" s="200">
        <v>1.36</v>
      </c>
      <c r="O35" s="200">
        <v>0</v>
      </c>
      <c r="P35" s="200">
        <v>1.44</v>
      </c>
      <c r="Q35" s="200">
        <v>0.46</v>
      </c>
      <c r="R35" s="200">
        <v>0.49</v>
      </c>
      <c r="S35" s="200">
        <v>0.3</v>
      </c>
      <c r="T35" s="200">
        <v>0</v>
      </c>
      <c r="U35" s="200">
        <v>0.96</v>
      </c>
      <c r="V35" s="200">
        <v>0.24</v>
      </c>
      <c r="W35" s="200">
        <v>0.53</v>
      </c>
      <c r="X35" s="200">
        <v>1.94</v>
      </c>
      <c r="Y35" s="200">
        <v>0</v>
      </c>
      <c r="Z35" s="200">
        <v>2.58</v>
      </c>
      <c r="AA35" s="200">
        <v>1.03</v>
      </c>
      <c r="AB35" s="200">
        <v>0</v>
      </c>
      <c r="AC35" s="200">
        <v>0.87</v>
      </c>
      <c r="AD35" s="200">
        <v>14.84</v>
      </c>
      <c r="AE35" s="200">
        <v>0</v>
      </c>
      <c r="AF35" s="200">
        <v>0</v>
      </c>
      <c r="AG35" s="200">
        <v>52.06</v>
      </c>
      <c r="AH35" s="200">
        <v>0</v>
      </c>
      <c r="AI35" s="200">
        <v>12.53</v>
      </c>
      <c r="AJ35" s="200">
        <v>0</v>
      </c>
      <c r="AK35" s="200">
        <v>0</v>
      </c>
      <c r="AL35" s="200">
        <v>0</v>
      </c>
      <c r="AM35" s="200">
        <v>0</v>
      </c>
      <c r="AN35" s="200">
        <v>0</v>
      </c>
      <c r="AO35" s="200">
        <v>258.31</v>
      </c>
      <c r="AP35" s="200">
        <v>0</v>
      </c>
      <c r="AQ35" s="200">
        <v>0</v>
      </c>
      <c r="AR35" s="200">
        <v>0</v>
      </c>
      <c r="AS35" s="200">
        <v>0</v>
      </c>
      <c r="AT35" s="200">
        <v>0</v>
      </c>
      <c r="AU35" s="200">
        <v>0</v>
      </c>
      <c r="AV35" s="200">
        <v>0</v>
      </c>
      <c r="AW35" s="200">
        <v>0</v>
      </c>
      <c r="AX35" s="200">
        <v>0</v>
      </c>
      <c r="AY35" s="200">
        <v>0</v>
      </c>
    </row>
    <row r="36" spans="1:51">
      <c r="A36" t="s">
        <v>78</v>
      </c>
      <c r="B36" s="200">
        <v>0</v>
      </c>
      <c r="C36" s="200">
        <v>4.67</v>
      </c>
      <c r="D36" s="200">
        <v>9.02</v>
      </c>
      <c r="E36" s="200">
        <v>0</v>
      </c>
      <c r="F36" s="200">
        <v>0</v>
      </c>
      <c r="G36" s="200">
        <v>21.86</v>
      </c>
      <c r="H36" s="200">
        <v>0</v>
      </c>
      <c r="I36" s="200">
        <v>0</v>
      </c>
      <c r="J36" s="200">
        <v>14.12</v>
      </c>
      <c r="K36" s="200">
        <v>0.35</v>
      </c>
      <c r="L36" s="200">
        <v>14.43</v>
      </c>
      <c r="M36" s="200">
        <v>1.06</v>
      </c>
      <c r="N36" s="200">
        <v>1.36</v>
      </c>
      <c r="O36" s="200">
        <v>0</v>
      </c>
      <c r="P36" s="200">
        <v>1.44</v>
      </c>
      <c r="Q36" s="200">
        <v>0.46</v>
      </c>
      <c r="R36" s="200">
        <v>0.49</v>
      </c>
      <c r="S36" s="200">
        <v>0.3</v>
      </c>
      <c r="T36" s="200">
        <v>0</v>
      </c>
      <c r="U36" s="200">
        <v>0.96</v>
      </c>
      <c r="V36" s="200">
        <v>0.24</v>
      </c>
      <c r="W36" s="200">
        <v>0.53</v>
      </c>
      <c r="X36" s="200">
        <v>1.94</v>
      </c>
      <c r="Y36" s="200">
        <v>0</v>
      </c>
      <c r="Z36" s="200">
        <v>2.58</v>
      </c>
      <c r="AA36" s="200">
        <v>1.03</v>
      </c>
      <c r="AB36" s="200">
        <v>0</v>
      </c>
      <c r="AC36" s="200">
        <v>0.87</v>
      </c>
      <c r="AD36" s="200">
        <v>14.84</v>
      </c>
      <c r="AE36" s="200">
        <v>0</v>
      </c>
      <c r="AF36" s="200">
        <v>0</v>
      </c>
      <c r="AG36" s="200">
        <v>52.06</v>
      </c>
      <c r="AH36" s="200">
        <v>0</v>
      </c>
      <c r="AI36" s="200">
        <v>12.53</v>
      </c>
      <c r="AJ36" s="200">
        <v>0</v>
      </c>
      <c r="AK36" s="200">
        <v>0</v>
      </c>
      <c r="AL36" s="200">
        <v>0</v>
      </c>
      <c r="AM36" s="200">
        <v>0</v>
      </c>
      <c r="AN36" s="200">
        <v>0</v>
      </c>
      <c r="AO36" s="200">
        <v>258.31</v>
      </c>
      <c r="AP36" s="200">
        <v>0</v>
      </c>
      <c r="AQ36" s="200">
        <v>0</v>
      </c>
      <c r="AR36" s="200">
        <v>0</v>
      </c>
      <c r="AS36" s="200">
        <v>0</v>
      </c>
      <c r="AT36" s="200">
        <v>0</v>
      </c>
      <c r="AU36" s="200">
        <v>0</v>
      </c>
      <c r="AV36" s="200">
        <v>0</v>
      </c>
      <c r="AW36" s="200">
        <v>0</v>
      </c>
      <c r="AX36" s="200">
        <v>0</v>
      </c>
      <c r="AY36" s="200">
        <v>0</v>
      </c>
    </row>
    <row r="37" spans="1:51">
      <c r="A37" t="s">
        <v>79</v>
      </c>
      <c r="B37" s="200">
        <v>0</v>
      </c>
      <c r="C37" s="200">
        <v>4.67</v>
      </c>
      <c r="D37" s="200">
        <v>9.02</v>
      </c>
      <c r="E37" s="200">
        <v>0</v>
      </c>
      <c r="F37" s="200">
        <v>0</v>
      </c>
      <c r="G37" s="200">
        <v>21.86</v>
      </c>
      <c r="H37" s="200">
        <v>0</v>
      </c>
      <c r="I37" s="200">
        <v>0</v>
      </c>
      <c r="J37" s="200">
        <v>14.12</v>
      </c>
      <c r="K37" s="200">
        <v>0.35</v>
      </c>
      <c r="L37" s="200">
        <v>14.43</v>
      </c>
      <c r="M37" s="200">
        <v>1.06</v>
      </c>
      <c r="N37" s="200">
        <v>1.36</v>
      </c>
      <c r="O37" s="200">
        <v>0</v>
      </c>
      <c r="P37" s="200">
        <v>1.44</v>
      </c>
      <c r="Q37" s="200">
        <v>0.46</v>
      </c>
      <c r="R37" s="200">
        <v>0.49</v>
      </c>
      <c r="S37" s="200">
        <v>0.3</v>
      </c>
      <c r="T37" s="200">
        <v>0</v>
      </c>
      <c r="U37" s="200">
        <v>0.96</v>
      </c>
      <c r="V37" s="200">
        <v>0.24</v>
      </c>
      <c r="W37" s="200">
        <v>0.53</v>
      </c>
      <c r="X37" s="200">
        <v>1.94</v>
      </c>
      <c r="Y37" s="200">
        <v>0</v>
      </c>
      <c r="Z37" s="200">
        <v>2.58</v>
      </c>
      <c r="AA37" s="200">
        <v>1.03</v>
      </c>
      <c r="AB37" s="200">
        <v>0</v>
      </c>
      <c r="AC37" s="200">
        <v>0.87</v>
      </c>
      <c r="AD37" s="200">
        <v>14.84</v>
      </c>
      <c r="AE37" s="200">
        <v>0</v>
      </c>
      <c r="AF37" s="200">
        <v>0</v>
      </c>
      <c r="AG37" s="200">
        <v>52.06</v>
      </c>
      <c r="AH37" s="200">
        <v>0</v>
      </c>
      <c r="AI37" s="200">
        <v>12.53</v>
      </c>
      <c r="AJ37" s="200">
        <v>0</v>
      </c>
      <c r="AK37" s="200">
        <v>0</v>
      </c>
      <c r="AL37" s="200">
        <v>0</v>
      </c>
      <c r="AM37" s="200">
        <v>0</v>
      </c>
      <c r="AN37" s="200">
        <v>0</v>
      </c>
      <c r="AO37" s="200">
        <v>241.99</v>
      </c>
      <c r="AP37" s="200">
        <v>0</v>
      </c>
      <c r="AQ37" s="200">
        <v>0</v>
      </c>
      <c r="AR37" s="200">
        <v>0</v>
      </c>
      <c r="AS37" s="200">
        <v>0</v>
      </c>
      <c r="AT37" s="200">
        <v>0</v>
      </c>
      <c r="AU37" s="200">
        <v>0</v>
      </c>
      <c r="AV37" s="200">
        <v>0</v>
      </c>
      <c r="AW37" s="200">
        <v>0</v>
      </c>
      <c r="AX37" s="200">
        <v>0</v>
      </c>
      <c r="AY37" s="200">
        <v>0</v>
      </c>
    </row>
    <row r="38" spans="1:51">
      <c r="A38" t="s">
        <v>80</v>
      </c>
      <c r="B38" s="200">
        <v>0</v>
      </c>
      <c r="C38" s="200">
        <v>4.67</v>
      </c>
      <c r="D38" s="200">
        <v>9.02</v>
      </c>
      <c r="E38" s="200">
        <v>0</v>
      </c>
      <c r="F38" s="200">
        <v>0</v>
      </c>
      <c r="G38" s="200">
        <v>21.86</v>
      </c>
      <c r="H38" s="200">
        <v>0</v>
      </c>
      <c r="I38" s="200">
        <v>0</v>
      </c>
      <c r="J38" s="200">
        <v>14.12</v>
      </c>
      <c r="K38" s="200">
        <v>0.35</v>
      </c>
      <c r="L38" s="200">
        <v>14.43</v>
      </c>
      <c r="M38" s="200">
        <v>1.06</v>
      </c>
      <c r="N38" s="200">
        <v>1.36</v>
      </c>
      <c r="O38" s="200">
        <v>0</v>
      </c>
      <c r="P38" s="200">
        <v>1.44</v>
      </c>
      <c r="Q38" s="200">
        <v>0.46</v>
      </c>
      <c r="R38" s="200">
        <v>0.49</v>
      </c>
      <c r="S38" s="200">
        <v>0.3</v>
      </c>
      <c r="T38" s="200">
        <v>0</v>
      </c>
      <c r="U38" s="200">
        <v>0.96</v>
      </c>
      <c r="V38" s="200">
        <v>0.24</v>
      </c>
      <c r="W38" s="200">
        <v>0.53</v>
      </c>
      <c r="X38" s="200">
        <v>1.94</v>
      </c>
      <c r="Y38" s="200">
        <v>0</v>
      </c>
      <c r="Z38" s="200">
        <v>2.58</v>
      </c>
      <c r="AA38" s="200">
        <v>1.03</v>
      </c>
      <c r="AB38" s="200">
        <v>0</v>
      </c>
      <c r="AC38" s="200">
        <v>0.87</v>
      </c>
      <c r="AD38" s="200">
        <v>14.84</v>
      </c>
      <c r="AE38" s="200">
        <v>0</v>
      </c>
      <c r="AF38" s="200">
        <v>0</v>
      </c>
      <c r="AG38" s="200">
        <v>52.06</v>
      </c>
      <c r="AH38" s="200">
        <v>0</v>
      </c>
      <c r="AI38" s="200">
        <v>12.53</v>
      </c>
      <c r="AJ38" s="200">
        <v>0</v>
      </c>
      <c r="AK38" s="200">
        <v>0</v>
      </c>
      <c r="AL38" s="200">
        <v>0</v>
      </c>
      <c r="AM38" s="200">
        <v>0</v>
      </c>
      <c r="AN38" s="200">
        <v>0</v>
      </c>
      <c r="AO38" s="200">
        <v>241.99</v>
      </c>
      <c r="AP38" s="200">
        <v>0</v>
      </c>
      <c r="AQ38" s="200">
        <v>0</v>
      </c>
      <c r="AR38" s="200">
        <v>0</v>
      </c>
      <c r="AS38" s="200">
        <v>0</v>
      </c>
      <c r="AT38" s="200">
        <v>0</v>
      </c>
      <c r="AU38" s="200">
        <v>0</v>
      </c>
      <c r="AV38" s="200">
        <v>0</v>
      </c>
      <c r="AW38" s="200">
        <v>0</v>
      </c>
      <c r="AX38" s="200">
        <v>0</v>
      </c>
      <c r="AY38" s="200">
        <v>0</v>
      </c>
    </row>
    <row r="39" spans="1:51">
      <c r="A39" t="s">
        <v>81</v>
      </c>
      <c r="B39" s="200">
        <v>0</v>
      </c>
      <c r="C39" s="200">
        <v>4.67</v>
      </c>
      <c r="D39" s="200">
        <v>9.02</v>
      </c>
      <c r="E39" s="200">
        <v>0</v>
      </c>
      <c r="F39" s="200">
        <v>0</v>
      </c>
      <c r="G39" s="200">
        <v>21.86</v>
      </c>
      <c r="H39" s="200">
        <v>0</v>
      </c>
      <c r="I39" s="200">
        <v>0</v>
      </c>
      <c r="J39" s="200">
        <v>14.12</v>
      </c>
      <c r="K39" s="200">
        <v>0.35</v>
      </c>
      <c r="L39" s="200">
        <v>14.43</v>
      </c>
      <c r="M39" s="200">
        <v>1.06</v>
      </c>
      <c r="N39" s="200">
        <v>1.36</v>
      </c>
      <c r="O39" s="200">
        <v>0</v>
      </c>
      <c r="P39" s="200">
        <v>1.44</v>
      </c>
      <c r="Q39" s="200">
        <v>0.46</v>
      </c>
      <c r="R39" s="200">
        <v>0.49</v>
      </c>
      <c r="S39" s="200">
        <v>0.3</v>
      </c>
      <c r="T39" s="200">
        <v>0</v>
      </c>
      <c r="U39" s="200">
        <v>0.96</v>
      </c>
      <c r="V39" s="200">
        <v>0.24</v>
      </c>
      <c r="W39" s="200">
        <v>0.53</v>
      </c>
      <c r="X39" s="200">
        <v>1.94</v>
      </c>
      <c r="Y39" s="200">
        <v>0</v>
      </c>
      <c r="Z39" s="200">
        <v>2.7</v>
      </c>
      <c r="AA39" s="200">
        <v>1.03</v>
      </c>
      <c r="AB39" s="200">
        <v>0</v>
      </c>
      <c r="AC39" s="200">
        <v>0.87</v>
      </c>
      <c r="AD39" s="200">
        <v>14.84</v>
      </c>
      <c r="AE39" s="200">
        <v>0</v>
      </c>
      <c r="AF39" s="200">
        <v>0</v>
      </c>
      <c r="AG39" s="200">
        <v>52.06</v>
      </c>
      <c r="AH39" s="200">
        <v>0</v>
      </c>
      <c r="AI39" s="200">
        <v>12.53</v>
      </c>
      <c r="AJ39" s="200">
        <v>0</v>
      </c>
      <c r="AK39" s="200">
        <v>0</v>
      </c>
      <c r="AL39" s="200">
        <v>0</v>
      </c>
      <c r="AM39" s="200">
        <v>0</v>
      </c>
      <c r="AN39" s="200">
        <v>0</v>
      </c>
      <c r="AO39" s="200">
        <v>241.99</v>
      </c>
      <c r="AP39" s="200">
        <v>0</v>
      </c>
      <c r="AQ39" s="200">
        <v>0</v>
      </c>
      <c r="AR39" s="200">
        <v>0</v>
      </c>
      <c r="AS39" s="200">
        <v>0</v>
      </c>
      <c r="AT39" s="200">
        <v>0</v>
      </c>
      <c r="AU39" s="200">
        <v>0</v>
      </c>
      <c r="AV39" s="200">
        <v>0</v>
      </c>
      <c r="AW39" s="200">
        <v>0</v>
      </c>
      <c r="AX39" s="200">
        <v>0</v>
      </c>
      <c r="AY39" s="200">
        <v>0</v>
      </c>
    </row>
    <row r="40" spans="1:51">
      <c r="A40" t="s">
        <v>82</v>
      </c>
      <c r="B40" s="200">
        <v>0</v>
      </c>
      <c r="C40" s="200">
        <v>4.67</v>
      </c>
      <c r="D40" s="200">
        <v>9.02</v>
      </c>
      <c r="E40" s="200">
        <v>0</v>
      </c>
      <c r="F40" s="200">
        <v>0</v>
      </c>
      <c r="G40" s="200">
        <v>21.86</v>
      </c>
      <c r="H40" s="200">
        <v>0</v>
      </c>
      <c r="I40" s="200">
        <v>0</v>
      </c>
      <c r="J40" s="200">
        <v>14.12</v>
      </c>
      <c r="K40" s="200">
        <v>0.35</v>
      </c>
      <c r="L40" s="200">
        <v>14.43</v>
      </c>
      <c r="M40" s="200">
        <v>1.06</v>
      </c>
      <c r="N40" s="200">
        <v>1.36</v>
      </c>
      <c r="O40" s="200">
        <v>0</v>
      </c>
      <c r="P40" s="200">
        <v>1.44</v>
      </c>
      <c r="Q40" s="200">
        <v>0.46</v>
      </c>
      <c r="R40" s="200">
        <v>0.49</v>
      </c>
      <c r="S40" s="200">
        <v>0.3</v>
      </c>
      <c r="T40" s="200">
        <v>0</v>
      </c>
      <c r="U40" s="200">
        <v>0.96</v>
      </c>
      <c r="V40" s="200">
        <v>0.24</v>
      </c>
      <c r="W40" s="200">
        <v>0.53</v>
      </c>
      <c r="X40" s="200">
        <v>1.94</v>
      </c>
      <c r="Y40" s="200">
        <v>0</v>
      </c>
      <c r="Z40" s="200">
        <v>2.7</v>
      </c>
      <c r="AA40" s="200">
        <v>1.03</v>
      </c>
      <c r="AB40" s="200">
        <v>0</v>
      </c>
      <c r="AC40" s="200">
        <v>0.87</v>
      </c>
      <c r="AD40" s="200">
        <v>14.84</v>
      </c>
      <c r="AE40" s="200">
        <v>0</v>
      </c>
      <c r="AF40" s="200">
        <v>0</v>
      </c>
      <c r="AG40" s="200">
        <v>52.06</v>
      </c>
      <c r="AH40" s="200">
        <v>0</v>
      </c>
      <c r="AI40" s="200">
        <v>12.53</v>
      </c>
      <c r="AJ40" s="200">
        <v>0</v>
      </c>
      <c r="AK40" s="200">
        <v>0</v>
      </c>
      <c r="AL40" s="200">
        <v>0</v>
      </c>
      <c r="AM40" s="200">
        <v>0</v>
      </c>
      <c r="AN40" s="200">
        <v>0</v>
      </c>
      <c r="AO40" s="200">
        <v>241.99</v>
      </c>
      <c r="AP40" s="200">
        <v>0</v>
      </c>
      <c r="AQ40" s="200">
        <v>0</v>
      </c>
      <c r="AR40" s="200">
        <v>0</v>
      </c>
      <c r="AS40" s="200">
        <v>0</v>
      </c>
      <c r="AT40" s="200">
        <v>0</v>
      </c>
      <c r="AU40" s="200">
        <v>0</v>
      </c>
      <c r="AV40" s="200">
        <v>0</v>
      </c>
      <c r="AW40" s="200">
        <v>0</v>
      </c>
      <c r="AX40" s="200">
        <v>0</v>
      </c>
      <c r="AY40" s="200">
        <v>0</v>
      </c>
    </row>
    <row r="41" spans="1:51">
      <c r="A41" t="s">
        <v>83</v>
      </c>
      <c r="B41" s="200">
        <v>0</v>
      </c>
      <c r="C41" s="200">
        <v>4.67</v>
      </c>
      <c r="D41" s="200">
        <v>9.02</v>
      </c>
      <c r="E41" s="200">
        <v>0</v>
      </c>
      <c r="F41" s="200">
        <v>0</v>
      </c>
      <c r="G41" s="200">
        <v>21.86</v>
      </c>
      <c r="H41" s="200">
        <v>0</v>
      </c>
      <c r="I41" s="200">
        <v>0</v>
      </c>
      <c r="J41" s="200">
        <v>14.12</v>
      </c>
      <c r="K41" s="200">
        <v>0.35</v>
      </c>
      <c r="L41" s="200">
        <v>14.43</v>
      </c>
      <c r="M41" s="200">
        <v>1.06</v>
      </c>
      <c r="N41" s="200">
        <v>1.36</v>
      </c>
      <c r="O41" s="200">
        <v>0</v>
      </c>
      <c r="P41" s="200">
        <v>1.44</v>
      </c>
      <c r="Q41" s="200">
        <v>0.46</v>
      </c>
      <c r="R41" s="200">
        <v>0.49</v>
      </c>
      <c r="S41" s="200">
        <v>0.3</v>
      </c>
      <c r="T41" s="200">
        <v>0</v>
      </c>
      <c r="U41" s="200">
        <v>0.96</v>
      </c>
      <c r="V41" s="200">
        <v>0.24</v>
      </c>
      <c r="W41" s="200">
        <v>0.53</v>
      </c>
      <c r="X41" s="200">
        <v>1.94</v>
      </c>
      <c r="Y41" s="200">
        <v>0</v>
      </c>
      <c r="Z41" s="200">
        <v>2.7</v>
      </c>
      <c r="AA41" s="200">
        <v>1.03</v>
      </c>
      <c r="AB41" s="200">
        <v>0</v>
      </c>
      <c r="AC41" s="200">
        <v>0.87</v>
      </c>
      <c r="AD41" s="200">
        <v>14.84</v>
      </c>
      <c r="AE41" s="200">
        <v>0</v>
      </c>
      <c r="AF41" s="200">
        <v>0</v>
      </c>
      <c r="AG41" s="200">
        <v>52.06</v>
      </c>
      <c r="AH41" s="200">
        <v>0</v>
      </c>
      <c r="AI41" s="200">
        <v>12.53</v>
      </c>
      <c r="AJ41" s="200">
        <v>0</v>
      </c>
      <c r="AK41" s="200">
        <v>0</v>
      </c>
      <c r="AL41" s="200">
        <v>0</v>
      </c>
      <c r="AM41" s="200">
        <v>0</v>
      </c>
      <c r="AN41" s="200">
        <v>0</v>
      </c>
      <c r="AO41" s="200">
        <v>241.99</v>
      </c>
      <c r="AP41" s="200">
        <v>0</v>
      </c>
      <c r="AQ41" s="200">
        <v>0</v>
      </c>
      <c r="AR41" s="200">
        <v>0</v>
      </c>
      <c r="AS41" s="200">
        <v>0</v>
      </c>
      <c r="AT41" s="200">
        <v>0</v>
      </c>
      <c r="AU41" s="200">
        <v>0</v>
      </c>
      <c r="AV41" s="200">
        <v>0</v>
      </c>
      <c r="AW41" s="200">
        <v>0</v>
      </c>
      <c r="AX41" s="200">
        <v>0</v>
      </c>
      <c r="AY41" s="200">
        <v>0</v>
      </c>
    </row>
    <row r="42" spans="1:51">
      <c r="A42" t="s">
        <v>84</v>
      </c>
      <c r="B42" s="200">
        <v>0</v>
      </c>
      <c r="C42" s="200">
        <v>4.67</v>
      </c>
      <c r="D42" s="200">
        <v>9.02</v>
      </c>
      <c r="E42" s="200">
        <v>0</v>
      </c>
      <c r="F42" s="200">
        <v>0</v>
      </c>
      <c r="G42" s="200">
        <v>21.86</v>
      </c>
      <c r="H42" s="200">
        <v>0</v>
      </c>
      <c r="I42" s="200">
        <v>0</v>
      </c>
      <c r="J42" s="200">
        <v>14.12</v>
      </c>
      <c r="K42" s="200">
        <v>0.35</v>
      </c>
      <c r="L42" s="200">
        <v>14.43</v>
      </c>
      <c r="M42" s="200">
        <v>1.06</v>
      </c>
      <c r="N42" s="200">
        <v>1.36</v>
      </c>
      <c r="O42" s="200">
        <v>0</v>
      </c>
      <c r="P42" s="200">
        <v>1.44</v>
      </c>
      <c r="Q42" s="200">
        <v>0.46</v>
      </c>
      <c r="R42" s="200">
        <v>0.49</v>
      </c>
      <c r="S42" s="200">
        <v>0.3</v>
      </c>
      <c r="T42" s="200">
        <v>0</v>
      </c>
      <c r="U42" s="200">
        <v>0.96</v>
      </c>
      <c r="V42" s="200">
        <v>0.24</v>
      </c>
      <c r="W42" s="200">
        <v>0.53</v>
      </c>
      <c r="X42" s="200">
        <v>1.94</v>
      </c>
      <c r="Y42" s="200">
        <v>0</v>
      </c>
      <c r="Z42" s="200">
        <v>2.7</v>
      </c>
      <c r="AA42" s="200">
        <v>1.03</v>
      </c>
      <c r="AB42" s="200">
        <v>0</v>
      </c>
      <c r="AC42" s="200">
        <v>0.87</v>
      </c>
      <c r="AD42" s="200">
        <v>14.84</v>
      </c>
      <c r="AE42" s="200">
        <v>0</v>
      </c>
      <c r="AF42" s="200">
        <v>0</v>
      </c>
      <c r="AG42" s="200">
        <v>52.06</v>
      </c>
      <c r="AH42" s="200">
        <v>0</v>
      </c>
      <c r="AI42" s="200">
        <v>12.53</v>
      </c>
      <c r="AJ42" s="200">
        <v>0</v>
      </c>
      <c r="AK42" s="200">
        <v>0</v>
      </c>
      <c r="AL42" s="200">
        <v>0</v>
      </c>
      <c r="AM42" s="200">
        <v>0</v>
      </c>
      <c r="AN42" s="200">
        <v>0</v>
      </c>
      <c r="AO42" s="200">
        <v>241.99</v>
      </c>
      <c r="AP42" s="200">
        <v>0</v>
      </c>
      <c r="AQ42" s="200">
        <v>0</v>
      </c>
      <c r="AR42" s="200">
        <v>0</v>
      </c>
      <c r="AS42" s="200">
        <v>0</v>
      </c>
      <c r="AT42" s="200">
        <v>0</v>
      </c>
      <c r="AU42" s="200">
        <v>0</v>
      </c>
      <c r="AV42" s="200">
        <v>0</v>
      </c>
      <c r="AW42" s="200">
        <v>0</v>
      </c>
      <c r="AX42" s="200">
        <v>0</v>
      </c>
      <c r="AY42" s="200">
        <v>0</v>
      </c>
    </row>
    <row r="43" spans="1:51">
      <c r="A43" t="s">
        <v>85</v>
      </c>
      <c r="B43" s="200">
        <v>0</v>
      </c>
      <c r="C43" s="200">
        <v>4.67</v>
      </c>
      <c r="D43" s="200">
        <v>9.02</v>
      </c>
      <c r="E43" s="200">
        <v>0</v>
      </c>
      <c r="F43" s="200">
        <v>0</v>
      </c>
      <c r="G43" s="200">
        <v>21.86</v>
      </c>
      <c r="H43" s="200">
        <v>0</v>
      </c>
      <c r="I43" s="200">
        <v>0</v>
      </c>
      <c r="J43" s="200">
        <v>14.12</v>
      </c>
      <c r="K43" s="200">
        <v>0.35</v>
      </c>
      <c r="L43" s="200">
        <v>14.43</v>
      </c>
      <c r="M43" s="200">
        <v>1.06</v>
      </c>
      <c r="N43" s="200">
        <v>1.36</v>
      </c>
      <c r="O43" s="200">
        <v>0</v>
      </c>
      <c r="P43" s="200">
        <v>1.44</v>
      </c>
      <c r="Q43" s="200">
        <v>0.46</v>
      </c>
      <c r="R43" s="200">
        <v>0.49</v>
      </c>
      <c r="S43" s="200">
        <v>0.3</v>
      </c>
      <c r="T43" s="200">
        <v>0</v>
      </c>
      <c r="U43" s="200">
        <v>0.96</v>
      </c>
      <c r="V43" s="200">
        <v>0.24</v>
      </c>
      <c r="W43" s="200">
        <v>0.53</v>
      </c>
      <c r="X43" s="200">
        <v>1.94</v>
      </c>
      <c r="Y43" s="200">
        <v>0</v>
      </c>
      <c r="Z43" s="200">
        <v>2.7</v>
      </c>
      <c r="AA43" s="200">
        <v>1.03</v>
      </c>
      <c r="AB43" s="200">
        <v>0</v>
      </c>
      <c r="AC43" s="200">
        <v>0.87</v>
      </c>
      <c r="AD43" s="200">
        <v>14.84</v>
      </c>
      <c r="AE43" s="200">
        <v>0</v>
      </c>
      <c r="AF43" s="200">
        <v>0</v>
      </c>
      <c r="AG43" s="200">
        <v>52.06</v>
      </c>
      <c r="AH43" s="200">
        <v>0</v>
      </c>
      <c r="AI43" s="200">
        <v>12.53</v>
      </c>
      <c r="AJ43" s="200">
        <v>0</v>
      </c>
      <c r="AK43" s="200">
        <v>0</v>
      </c>
      <c r="AL43" s="200">
        <v>0</v>
      </c>
      <c r="AM43" s="200">
        <v>0</v>
      </c>
      <c r="AN43" s="200">
        <v>0</v>
      </c>
      <c r="AO43" s="200">
        <v>241.99</v>
      </c>
      <c r="AP43" s="200">
        <v>0</v>
      </c>
      <c r="AQ43" s="200">
        <v>0</v>
      </c>
      <c r="AR43" s="200">
        <v>0</v>
      </c>
      <c r="AS43" s="200">
        <v>0</v>
      </c>
      <c r="AT43" s="200">
        <v>0</v>
      </c>
      <c r="AU43" s="200">
        <v>0</v>
      </c>
      <c r="AV43" s="200">
        <v>0</v>
      </c>
      <c r="AW43" s="200">
        <v>0</v>
      </c>
      <c r="AX43" s="200">
        <v>0</v>
      </c>
      <c r="AY43" s="200">
        <v>0</v>
      </c>
    </row>
    <row r="44" spans="1:51">
      <c r="A44" t="s">
        <v>86</v>
      </c>
      <c r="B44" s="200">
        <v>0</v>
      </c>
      <c r="C44" s="200">
        <v>4.67</v>
      </c>
      <c r="D44" s="200">
        <v>9.02</v>
      </c>
      <c r="E44" s="200">
        <v>0</v>
      </c>
      <c r="F44" s="200">
        <v>0</v>
      </c>
      <c r="G44" s="200">
        <v>21.86</v>
      </c>
      <c r="H44" s="200">
        <v>0</v>
      </c>
      <c r="I44" s="200">
        <v>0</v>
      </c>
      <c r="J44" s="200">
        <v>14.12</v>
      </c>
      <c r="K44" s="200">
        <v>0.35</v>
      </c>
      <c r="L44" s="200">
        <v>14.43</v>
      </c>
      <c r="M44" s="200">
        <v>1.06</v>
      </c>
      <c r="N44" s="200">
        <v>1.36</v>
      </c>
      <c r="O44" s="200">
        <v>0</v>
      </c>
      <c r="P44" s="200">
        <v>1.44</v>
      </c>
      <c r="Q44" s="200">
        <v>0.46</v>
      </c>
      <c r="R44" s="200">
        <v>0.49</v>
      </c>
      <c r="S44" s="200">
        <v>0.3</v>
      </c>
      <c r="T44" s="200">
        <v>0</v>
      </c>
      <c r="U44" s="200">
        <v>0.96</v>
      </c>
      <c r="V44" s="200">
        <v>0.24</v>
      </c>
      <c r="W44" s="200">
        <v>0.53</v>
      </c>
      <c r="X44" s="200">
        <v>1.94</v>
      </c>
      <c r="Y44" s="200">
        <v>0</v>
      </c>
      <c r="Z44" s="200">
        <v>2.7</v>
      </c>
      <c r="AA44" s="200">
        <v>1.03</v>
      </c>
      <c r="AB44" s="200">
        <v>0</v>
      </c>
      <c r="AC44" s="200">
        <v>0.87</v>
      </c>
      <c r="AD44" s="200">
        <v>14.84</v>
      </c>
      <c r="AE44" s="200">
        <v>0</v>
      </c>
      <c r="AF44" s="200">
        <v>0</v>
      </c>
      <c r="AG44" s="200">
        <v>52.06</v>
      </c>
      <c r="AH44" s="200">
        <v>0</v>
      </c>
      <c r="AI44" s="200">
        <v>12.53</v>
      </c>
      <c r="AJ44" s="200">
        <v>0</v>
      </c>
      <c r="AK44" s="200">
        <v>0</v>
      </c>
      <c r="AL44" s="200">
        <v>0</v>
      </c>
      <c r="AM44" s="200">
        <v>0</v>
      </c>
      <c r="AN44" s="200">
        <v>0</v>
      </c>
      <c r="AO44" s="200">
        <v>241.99</v>
      </c>
      <c r="AP44" s="200">
        <v>0</v>
      </c>
      <c r="AQ44" s="200">
        <v>0</v>
      </c>
      <c r="AR44" s="200">
        <v>0</v>
      </c>
      <c r="AS44" s="200">
        <v>0</v>
      </c>
      <c r="AT44" s="200">
        <v>0</v>
      </c>
      <c r="AU44" s="200">
        <v>0</v>
      </c>
      <c r="AV44" s="200">
        <v>0</v>
      </c>
      <c r="AW44" s="200">
        <v>0</v>
      </c>
      <c r="AX44" s="200">
        <v>0</v>
      </c>
      <c r="AY44" s="200">
        <v>0</v>
      </c>
    </row>
    <row r="45" spans="1:51">
      <c r="A45" t="s">
        <v>87</v>
      </c>
      <c r="B45" s="200">
        <v>0</v>
      </c>
      <c r="C45" s="200">
        <v>4.67</v>
      </c>
      <c r="D45" s="200">
        <v>9.02</v>
      </c>
      <c r="E45" s="200">
        <v>0</v>
      </c>
      <c r="F45" s="200">
        <v>0</v>
      </c>
      <c r="G45" s="200">
        <v>21.86</v>
      </c>
      <c r="H45" s="200">
        <v>0</v>
      </c>
      <c r="I45" s="200">
        <v>0</v>
      </c>
      <c r="J45" s="200">
        <v>14.12</v>
      </c>
      <c r="K45" s="200">
        <v>0.35</v>
      </c>
      <c r="L45" s="200">
        <v>14.43</v>
      </c>
      <c r="M45" s="200">
        <v>1.06</v>
      </c>
      <c r="N45" s="200">
        <v>1.36</v>
      </c>
      <c r="O45" s="200">
        <v>0</v>
      </c>
      <c r="P45" s="200">
        <v>1.44</v>
      </c>
      <c r="Q45" s="200">
        <v>0.46</v>
      </c>
      <c r="R45" s="200">
        <v>0.49</v>
      </c>
      <c r="S45" s="200">
        <v>0.3</v>
      </c>
      <c r="T45" s="200">
        <v>0</v>
      </c>
      <c r="U45" s="200">
        <v>0.96</v>
      </c>
      <c r="V45" s="200">
        <v>0.24</v>
      </c>
      <c r="W45" s="200">
        <v>0.53</v>
      </c>
      <c r="X45" s="200">
        <v>1.94</v>
      </c>
      <c r="Y45" s="200">
        <v>0</v>
      </c>
      <c r="Z45" s="200">
        <v>2.7</v>
      </c>
      <c r="AA45" s="200">
        <v>1.03</v>
      </c>
      <c r="AB45" s="200">
        <v>0</v>
      </c>
      <c r="AC45" s="200">
        <v>0.87</v>
      </c>
      <c r="AD45" s="200">
        <v>14.84</v>
      </c>
      <c r="AE45" s="200">
        <v>0</v>
      </c>
      <c r="AF45" s="200">
        <v>0</v>
      </c>
      <c r="AG45" s="200">
        <v>52.06</v>
      </c>
      <c r="AH45" s="200">
        <v>0</v>
      </c>
      <c r="AI45" s="200">
        <v>12.53</v>
      </c>
      <c r="AJ45" s="200">
        <v>0</v>
      </c>
      <c r="AK45" s="200">
        <v>19.61</v>
      </c>
      <c r="AL45" s="200">
        <v>0</v>
      </c>
      <c r="AM45" s="200">
        <v>0</v>
      </c>
      <c r="AN45" s="200">
        <v>0</v>
      </c>
      <c r="AO45" s="200">
        <v>241.99</v>
      </c>
      <c r="AP45" s="200">
        <v>0</v>
      </c>
      <c r="AQ45" s="200">
        <v>0</v>
      </c>
      <c r="AR45" s="200">
        <v>0</v>
      </c>
      <c r="AS45" s="200">
        <v>0</v>
      </c>
      <c r="AT45" s="200">
        <v>0</v>
      </c>
      <c r="AU45" s="200">
        <v>0</v>
      </c>
      <c r="AV45" s="200">
        <v>0</v>
      </c>
      <c r="AW45" s="200">
        <v>0</v>
      </c>
      <c r="AX45" s="200">
        <v>0</v>
      </c>
      <c r="AY45" s="200">
        <v>0</v>
      </c>
    </row>
    <row r="46" spans="1:51">
      <c r="A46" t="s">
        <v>88</v>
      </c>
      <c r="B46" s="200">
        <v>0</v>
      </c>
      <c r="C46" s="200">
        <v>4.67</v>
      </c>
      <c r="D46" s="200">
        <v>9.02</v>
      </c>
      <c r="E46" s="200">
        <v>0</v>
      </c>
      <c r="F46" s="200">
        <v>0</v>
      </c>
      <c r="G46" s="200">
        <v>21.86</v>
      </c>
      <c r="H46" s="200">
        <v>0</v>
      </c>
      <c r="I46" s="200">
        <v>0</v>
      </c>
      <c r="J46" s="200">
        <v>14.12</v>
      </c>
      <c r="K46" s="200">
        <v>0.35</v>
      </c>
      <c r="L46" s="200">
        <v>14.43</v>
      </c>
      <c r="M46" s="200">
        <v>1.06</v>
      </c>
      <c r="N46" s="200">
        <v>1.36</v>
      </c>
      <c r="O46" s="200">
        <v>0</v>
      </c>
      <c r="P46" s="200">
        <v>1.44</v>
      </c>
      <c r="Q46" s="200">
        <v>0.46</v>
      </c>
      <c r="R46" s="200">
        <v>0.49</v>
      </c>
      <c r="S46" s="200">
        <v>0.3</v>
      </c>
      <c r="T46" s="200">
        <v>0</v>
      </c>
      <c r="U46" s="200">
        <v>0.96</v>
      </c>
      <c r="V46" s="200">
        <v>0.24</v>
      </c>
      <c r="W46" s="200">
        <v>0.53</v>
      </c>
      <c r="X46" s="200">
        <v>1.94</v>
      </c>
      <c r="Y46" s="200">
        <v>0</v>
      </c>
      <c r="Z46" s="200">
        <v>2.7</v>
      </c>
      <c r="AA46" s="200">
        <v>1.03</v>
      </c>
      <c r="AB46" s="200">
        <v>0</v>
      </c>
      <c r="AC46" s="200">
        <v>0.87</v>
      </c>
      <c r="AD46" s="200">
        <v>14.84</v>
      </c>
      <c r="AE46" s="200">
        <v>0</v>
      </c>
      <c r="AF46" s="200">
        <v>0</v>
      </c>
      <c r="AG46" s="200">
        <v>52.06</v>
      </c>
      <c r="AH46" s="200">
        <v>0</v>
      </c>
      <c r="AI46" s="200">
        <v>12.53</v>
      </c>
      <c r="AJ46" s="200">
        <v>0</v>
      </c>
      <c r="AK46" s="200">
        <v>19.61</v>
      </c>
      <c r="AL46" s="200">
        <v>0</v>
      </c>
      <c r="AM46" s="200">
        <v>0</v>
      </c>
      <c r="AN46" s="200">
        <v>0</v>
      </c>
      <c r="AO46" s="200">
        <v>241.99</v>
      </c>
      <c r="AP46" s="200">
        <v>0</v>
      </c>
      <c r="AQ46" s="200">
        <v>0</v>
      </c>
      <c r="AR46" s="200">
        <v>0</v>
      </c>
      <c r="AS46" s="200">
        <v>0</v>
      </c>
      <c r="AT46" s="200">
        <v>0</v>
      </c>
      <c r="AU46" s="200">
        <v>0</v>
      </c>
      <c r="AV46" s="200">
        <v>0</v>
      </c>
      <c r="AW46" s="200">
        <v>0</v>
      </c>
      <c r="AX46" s="200">
        <v>0</v>
      </c>
      <c r="AY46" s="200">
        <v>0</v>
      </c>
    </row>
    <row r="47" spans="1:51">
      <c r="A47" t="s">
        <v>89</v>
      </c>
      <c r="B47" s="200">
        <v>0</v>
      </c>
      <c r="C47" s="200">
        <v>4.67</v>
      </c>
      <c r="D47" s="200">
        <v>9.02</v>
      </c>
      <c r="E47" s="200">
        <v>0</v>
      </c>
      <c r="F47" s="200">
        <v>0</v>
      </c>
      <c r="G47" s="200">
        <v>21.86</v>
      </c>
      <c r="H47" s="200">
        <v>0</v>
      </c>
      <c r="I47" s="200">
        <v>0</v>
      </c>
      <c r="J47" s="200">
        <v>14.12</v>
      </c>
      <c r="K47" s="200">
        <v>0.35</v>
      </c>
      <c r="L47" s="200">
        <v>14.43</v>
      </c>
      <c r="M47" s="200">
        <v>1.06</v>
      </c>
      <c r="N47" s="200">
        <v>1.36</v>
      </c>
      <c r="O47" s="200">
        <v>0</v>
      </c>
      <c r="P47" s="200">
        <v>1.44</v>
      </c>
      <c r="Q47" s="200">
        <v>0.46</v>
      </c>
      <c r="R47" s="200">
        <v>0.49</v>
      </c>
      <c r="S47" s="200">
        <v>0.3</v>
      </c>
      <c r="T47" s="200">
        <v>0</v>
      </c>
      <c r="U47" s="200">
        <v>0.96</v>
      </c>
      <c r="V47" s="200">
        <v>0.24</v>
      </c>
      <c r="W47" s="200">
        <v>0.53</v>
      </c>
      <c r="X47" s="200">
        <v>1.94</v>
      </c>
      <c r="Y47" s="200">
        <v>0</v>
      </c>
      <c r="Z47" s="200">
        <v>2.7</v>
      </c>
      <c r="AA47" s="200">
        <v>1.03</v>
      </c>
      <c r="AB47" s="200">
        <v>0</v>
      </c>
      <c r="AC47" s="200">
        <v>0.87</v>
      </c>
      <c r="AD47" s="200">
        <v>14.84</v>
      </c>
      <c r="AE47" s="200">
        <v>0</v>
      </c>
      <c r="AF47" s="200">
        <v>0</v>
      </c>
      <c r="AG47" s="200">
        <v>52.06</v>
      </c>
      <c r="AH47" s="200">
        <v>0</v>
      </c>
      <c r="AI47" s="200">
        <v>12.53</v>
      </c>
      <c r="AJ47" s="200">
        <v>0</v>
      </c>
      <c r="AK47" s="200">
        <v>0</v>
      </c>
      <c r="AL47" s="200">
        <v>0</v>
      </c>
      <c r="AM47" s="200">
        <v>0</v>
      </c>
      <c r="AN47" s="200">
        <v>0</v>
      </c>
      <c r="AO47" s="200">
        <v>241.99</v>
      </c>
      <c r="AP47" s="200">
        <v>0</v>
      </c>
      <c r="AQ47" s="200">
        <v>0</v>
      </c>
      <c r="AR47" s="200">
        <v>0</v>
      </c>
      <c r="AS47" s="200">
        <v>0</v>
      </c>
      <c r="AT47" s="200">
        <v>0</v>
      </c>
      <c r="AU47" s="200">
        <v>0</v>
      </c>
      <c r="AV47" s="200">
        <v>0</v>
      </c>
      <c r="AW47" s="200">
        <v>0</v>
      </c>
      <c r="AX47" s="200">
        <v>0</v>
      </c>
      <c r="AY47" s="200">
        <v>0</v>
      </c>
    </row>
    <row r="48" spans="1:51">
      <c r="A48" t="s">
        <v>90</v>
      </c>
      <c r="B48" s="200">
        <v>0</v>
      </c>
      <c r="C48" s="200">
        <v>4.67</v>
      </c>
      <c r="D48" s="200">
        <v>9.02</v>
      </c>
      <c r="E48" s="200">
        <v>0</v>
      </c>
      <c r="F48" s="200">
        <v>0</v>
      </c>
      <c r="G48" s="200">
        <v>21.86</v>
      </c>
      <c r="H48" s="200">
        <v>0</v>
      </c>
      <c r="I48" s="200">
        <v>0</v>
      </c>
      <c r="J48" s="200">
        <v>14.12</v>
      </c>
      <c r="K48" s="200">
        <v>0</v>
      </c>
      <c r="L48" s="200">
        <v>14.43</v>
      </c>
      <c r="M48" s="200">
        <v>1.06</v>
      </c>
      <c r="N48" s="200">
        <v>1.36</v>
      </c>
      <c r="O48" s="200">
        <v>0</v>
      </c>
      <c r="P48" s="200">
        <v>1.44</v>
      </c>
      <c r="Q48" s="200">
        <v>0.46</v>
      </c>
      <c r="R48" s="200">
        <v>0.49</v>
      </c>
      <c r="S48" s="200">
        <v>0.3</v>
      </c>
      <c r="T48" s="200">
        <v>0</v>
      </c>
      <c r="U48" s="200">
        <v>0.96</v>
      </c>
      <c r="V48" s="200">
        <v>0.24</v>
      </c>
      <c r="W48" s="200">
        <v>0.53</v>
      </c>
      <c r="X48" s="200">
        <v>1.94</v>
      </c>
      <c r="Y48" s="200">
        <v>0</v>
      </c>
      <c r="Z48" s="200">
        <v>2.7</v>
      </c>
      <c r="AA48" s="200">
        <v>1.03</v>
      </c>
      <c r="AB48" s="200">
        <v>0</v>
      </c>
      <c r="AC48" s="200">
        <v>0.87</v>
      </c>
      <c r="AD48" s="200">
        <v>14.84</v>
      </c>
      <c r="AE48" s="200">
        <v>0</v>
      </c>
      <c r="AF48" s="200">
        <v>0</v>
      </c>
      <c r="AG48" s="200">
        <v>52.06</v>
      </c>
      <c r="AH48" s="200">
        <v>0</v>
      </c>
      <c r="AI48" s="200">
        <v>12.53</v>
      </c>
      <c r="AJ48" s="200">
        <v>0</v>
      </c>
      <c r="AK48" s="200">
        <v>0</v>
      </c>
      <c r="AL48" s="200">
        <v>0</v>
      </c>
      <c r="AM48" s="200">
        <v>0</v>
      </c>
      <c r="AN48" s="200">
        <v>0</v>
      </c>
      <c r="AO48" s="200">
        <v>241.99</v>
      </c>
      <c r="AP48" s="200">
        <v>0</v>
      </c>
      <c r="AQ48" s="200">
        <v>0</v>
      </c>
      <c r="AR48" s="200">
        <v>0</v>
      </c>
      <c r="AS48" s="200">
        <v>0</v>
      </c>
      <c r="AT48" s="200">
        <v>0</v>
      </c>
      <c r="AU48" s="200">
        <v>0</v>
      </c>
      <c r="AV48" s="200">
        <v>0</v>
      </c>
      <c r="AW48" s="200">
        <v>0</v>
      </c>
      <c r="AX48" s="200">
        <v>0</v>
      </c>
      <c r="AY48" s="200">
        <v>0</v>
      </c>
    </row>
    <row r="49" spans="1:51">
      <c r="A49" t="s">
        <v>91</v>
      </c>
      <c r="B49" s="200">
        <v>0</v>
      </c>
      <c r="C49" s="200">
        <v>4.67</v>
      </c>
      <c r="D49" s="200">
        <v>9.02</v>
      </c>
      <c r="E49" s="200">
        <v>0</v>
      </c>
      <c r="F49" s="200">
        <v>0</v>
      </c>
      <c r="G49" s="200">
        <v>21.86</v>
      </c>
      <c r="H49" s="200">
        <v>0</v>
      </c>
      <c r="I49" s="200">
        <v>0</v>
      </c>
      <c r="J49" s="200">
        <v>14.12</v>
      </c>
      <c r="K49" s="200">
        <v>0.35</v>
      </c>
      <c r="L49" s="200">
        <v>14.43</v>
      </c>
      <c r="M49" s="200">
        <v>1.06</v>
      </c>
      <c r="N49" s="200">
        <v>1.36</v>
      </c>
      <c r="O49" s="200">
        <v>0</v>
      </c>
      <c r="P49" s="200">
        <v>1.44</v>
      </c>
      <c r="Q49" s="200">
        <v>0.46</v>
      </c>
      <c r="R49" s="200">
        <v>0.49</v>
      </c>
      <c r="S49" s="200">
        <v>0.3</v>
      </c>
      <c r="T49" s="200">
        <v>0</v>
      </c>
      <c r="U49" s="200">
        <v>0.96</v>
      </c>
      <c r="V49" s="200">
        <v>0.24</v>
      </c>
      <c r="W49" s="200">
        <v>0.53</v>
      </c>
      <c r="X49" s="200">
        <v>1.94</v>
      </c>
      <c r="Y49" s="200">
        <v>0</v>
      </c>
      <c r="Z49" s="200">
        <v>2.7</v>
      </c>
      <c r="AA49" s="200">
        <v>1.03</v>
      </c>
      <c r="AB49" s="200">
        <v>0</v>
      </c>
      <c r="AC49" s="200">
        <v>0.87</v>
      </c>
      <c r="AD49" s="200">
        <v>14.84</v>
      </c>
      <c r="AE49" s="200">
        <v>0</v>
      </c>
      <c r="AF49" s="200">
        <v>0</v>
      </c>
      <c r="AG49" s="200">
        <v>52.06</v>
      </c>
      <c r="AH49" s="200">
        <v>0</v>
      </c>
      <c r="AI49" s="200">
        <v>12.53</v>
      </c>
      <c r="AJ49" s="200">
        <v>0</v>
      </c>
      <c r="AK49" s="200">
        <v>0</v>
      </c>
      <c r="AL49" s="200">
        <v>0</v>
      </c>
      <c r="AM49" s="200">
        <v>0</v>
      </c>
      <c r="AN49" s="200">
        <v>0</v>
      </c>
      <c r="AO49" s="200">
        <v>241.99</v>
      </c>
      <c r="AP49" s="200">
        <v>0</v>
      </c>
      <c r="AQ49" s="200">
        <v>0</v>
      </c>
      <c r="AR49" s="200">
        <v>0</v>
      </c>
      <c r="AS49" s="200">
        <v>0</v>
      </c>
      <c r="AT49" s="200">
        <v>0</v>
      </c>
      <c r="AU49" s="200">
        <v>0</v>
      </c>
      <c r="AV49" s="200">
        <v>0</v>
      </c>
      <c r="AW49" s="200">
        <v>0</v>
      </c>
      <c r="AX49" s="200">
        <v>0</v>
      </c>
      <c r="AY49" s="200">
        <v>0</v>
      </c>
    </row>
    <row r="50" spans="1:51">
      <c r="A50" t="s">
        <v>92</v>
      </c>
      <c r="B50" s="200">
        <v>0</v>
      </c>
      <c r="C50" s="200">
        <v>4.67</v>
      </c>
      <c r="D50" s="200">
        <v>9.02</v>
      </c>
      <c r="E50" s="200">
        <v>0</v>
      </c>
      <c r="F50" s="200">
        <v>0</v>
      </c>
      <c r="G50" s="200">
        <v>21.86</v>
      </c>
      <c r="H50" s="200">
        <v>0</v>
      </c>
      <c r="I50" s="200">
        <v>0</v>
      </c>
      <c r="J50" s="200">
        <v>14.12</v>
      </c>
      <c r="K50" s="200">
        <v>0.35</v>
      </c>
      <c r="L50" s="200">
        <v>14.43</v>
      </c>
      <c r="M50" s="200">
        <v>1.06</v>
      </c>
      <c r="N50" s="200">
        <v>1.36</v>
      </c>
      <c r="O50" s="200">
        <v>0</v>
      </c>
      <c r="P50" s="200">
        <v>1.44</v>
      </c>
      <c r="Q50" s="200">
        <v>0.46</v>
      </c>
      <c r="R50" s="200">
        <v>0</v>
      </c>
      <c r="S50" s="200">
        <v>0</v>
      </c>
      <c r="T50" s="200">
        <v>0</v>
      </c>
      <c r="U50" s="200">
        <v>0.96</v>
      </c>
      <c r="V50" s="200">
        <v>0.24</v>
      </c>
      <c r="W50" s="200">
        <v>0.53</v>
      </c>
      <c r="X50" s="200">
        <v>1.94</v>
      </c>
      <c r="Y50" s="200">
        <v>0</v>
      </c>
      <c r="Z50" s="200">
        <v>2.7</v>
      </c>
      <c r="AA50" s="200">
        <v>1.04</v>
      </c>
      <c r="AB50" s="200">
        <v>0</v>
      </c>
      <c r="AC50" s="200">
        <v>0.87</v>
      </c>
      <c r="AD50" s="200">
        <v>14.84</v>
      </c>
      <c r="AE50" s="200">
        <v>0</v>
      </c>
      <c r="AF50" s="200">
        <v>0</v>
      </c>
      <c r="AG50" s="200">
        <v>52.06</v>
      </c>
      <c r="AH50" s="200">
        <v>0</v>
      </c>
      <c r="AI50" s="200">
        <v>12.53</v>
      </c>
      <c r="AJ50" s="200">
        <v>0</v>
      </c>
      <c r="AK50" s="200">
        <v>0</v>
      </c>
      <c r="AL50" s="200">
        <v>0</v>
      </c>
      <c r="AM50" s="200">
        <v>0</v>
      </c>
      <c r="AN50" s="200">
        <v>0</v>
      </c>
      <c r="AO50" s="200">
        <v>241.99</v>
      </c>
      <c r="AP50" s="200">
        <v>0</v>
      </c>
      <c r="AQ50" s="200">
        <v>0</v>
      </c>
      <c r="AR50" s="200">
        <v>0</v>
      </c>
      <c r="AS50" s="200">
        <v>0</v>
      </c>
      <c r="AT50" s="200">
        <v>0</v>
      </c>
      <c r="AU50" s="200">
        <v>0</v>
      </c>
      <c r="AV50" s="200">
        <v>0</v>
      </c>
      <c r="AW50" s="200">
        <v>0</v>
      </c>
      <c r="AX50" s="200">
        <v>0</v>
      </c>
      <c r="AY50" s="200">
        <v>0</v>
      </c>
    </row>
    <row r="51" spans="1:51">
      <c r="A51" t="s">
        <v>93</v>
      </c>
      <c r="B51" s="200">
        <v>0</v>
      </c>
      <c r="C51" s="200">
        <v>4.67</v>
      </c>
      <c r="D51" s="200">
        <v>9.02</v>
      </c>
      <c r="E51" s="200">
        <v>0</v>
      </c>
      <c r="F51" s="200">
        <v>0</v>
      </c>
      <c r="G51" s="200">
        <v>21.86</v>
      </c>
      <c r="H51" s="200">
        <v>0</v>
      </c>
      <c r="I51" s="200">
        <v>0</v>
      </c>
      <c r="J51" s="200">
        <v>14.12</v>
      </c>
      <c r="K51" s="200">
        <v>0.35</v>
      </c>
      <c r="L51" s="200">
        <v>14.43</v>
      </c>
      <c r="M51" s="200">
        <v>1.06</v>
      </c>
      <c r="N51" s="200">
        <v>1.36</v>
      </c>
      <c r="O51" s="200">
        <v>0</v>
      </c>
      <c r="P51" s="200">
        <v>1.44</v>
      </c>
      <c r="Q51" s="200">
        <v>0.46</v>
      </c>
      <c r="R51" s="200">
        <v>0</v>
      </c>
      <c r="S51" s="200">
        <v>0</v>
      </c>
      <c r="T51" s="200">
        <v>0</v>
      </c>
      <c r="U51" s="200">
        <v>0.96</v>
      </c>
      <c r="V51" s="200">
        <v>0.24</v>
      </c>
      <c r="W51" s="200">
        <v>0.53</v>
      </c>
      <c r="X51" s="200">
        <v>1.94</v>
      </c>
      <c r="Y51" s="200">
        <v>0</v>
      </c>
      <c r="Z51" s="200">
        <v>4.53</v>
      </c>
      <c r="AA51" s="200">
        <v>1.04</v>
      </c>
      <c r="AB51" s="200">
        <v>0</v>
      </c>
      <c r="AC51" s="200">
        <v>0.87</v>
      </c>
      <c r="AD51" s="200">
        <v>14.84</v>
      </c>
      <c r="AE51" s="200">
        <v>0</v>
      </c>
      <c r="AF51" s="200">
        <v>0</v>
      </c>
      <c r="AG51" s="200">
        <v>52.06</v>
      </c>
      <c r="AH51" s="200">
        <v>0</v>
      </c>
      <c r="AI51" s="200">
        <v>12.53</v>
      </c>
      <c r="AJ51" s="200">
        <v>0</v>
      </c>
      <c r="AK51" s="200">
        <v>0</v>
      </c>
      <c r="AL51" s="200">
        <v>0</v>
      </c>
      <c r="AM51" s="200">
        <v>0</v>
      </c>
      <c r="AN51" s="200">
        <v>0</v>
      </c>
      <c r="AO51" s="200">
        <v>258.31</v>
      </c>
      <c r="AP51" s="200">
        <v>0</v>
      </c>
      <c r="AQ51" s="200">
        <v>0</v>
      </c>
      <c r="AR51" s="200">
        <v>0</v>
      </c>
      <c r="AS51" s="200">
        <v>0</v>
      </c>
      <c r="AT51" s="200">
        <v>0</v>
      </c>
      <c r="AU51" s="200">
        <v>0</v>
      </c>
      <c r="AV51" s="200">
        <v>0</v>
      </c>
      <c r="AW51" s="200">
        <v>0</v>
      </c>
      <c r="AX51" s="200">
        <v>0</v>
      </c>
      <c r="AY51" s="200">
        <v>0</v>
      </c>
    </row>
    <row r="52" spans="1:51">
      <c r="A52" t="s">
        <v>94</v>
      </c>
      <c r="B52" s="200">
        <v>0</v>
      </c>
      <c r="C52" s="200">
        <v>4.67</v>
      </c>
      <c r="D52" s="200">
        <v>9.02</v>
      </c>
      <c r="E52" s="200">
        <v>0</v>
      </c>
      <c r="F52" s="200">
        <v>0</v>
      </c>
      <c r="G52" s="200">
        <v>21.86</v>
      </c>
      <c r="H52" s="200">
        <v>0</v>
      </c>
      <c r="I52" s="200">
        <v>0</v>
      </c>
      <c r="J52" s="200">
        <v>14.12</v>
      </c>
      <c r="K52" s="200">
        <v>4.3899999999999997</v>
      </c>
      <c r="L52" s="200">
        <v>14.43</v>
      </c>
      <c r="M52" s="200">
        <v>1.06</v>
      </c>
      <c r="N52" s="200">
        <v>1.36</v>
      </c>
      <c r="O52" s="200">
        <v>0</v>
      </c>
      <c r="P52" s="200">
        <v>1.44</v>
      </c>
      <c r="Q52" s="200">
        <v>0.46</v>
      </c>
      <c r="R52" s="200">
        <v>0</v>
      </c>
      <c r="S52" s="200">
        <v>0</v>
      </c>
      <c r="T52" s="200">
        <v>0</v>
      </c>
      <c r="U52" s="200">
        <v>0.96</v>
      </c>
      <c r="V52" s="200">
        <v>0.24</v>
      </c>
      <c r="W52" s="200">
        <v>0.53</v>
      </c>
      <c r="X52" s="200">
        <v>1.94</v>
      </c>
      <c r="Y52" s="200">
        <v>0</v>
      </c>
      <c r="Z52" s="200">
        <v>4.53</v>
      </c>
      <c r="AA52" s="200">
        <v>1.04</v>
      </c>
      <c r="AB52" s="200">
        <v>0</v>
      </c>
      <c r="AC52" s="200">
        <v>0.87</v>
      </c>
      <c r="AD52" s="200">
        <v>14.84</v>
      </c>
      <c r="AE52" s="200">
        <v>0</v>
      </c>
      <c r="AF52" s="200">
        <v>0</v>
      </c>
      <c r="AG52" s="200">
        <v>52.06</v>
      </c>
      <c r="AH52" s="200">
        <v>0</v>
      </c>
      <c r="AI52" s="200">
        <v>12.53</v>
      </c>
      <c r="AJ52" s="200">
        <v>0</v>
      </c>
      <c r="AK52" s="200">
        <v>19.61</v>
      </c>
      <c r="AL52" s="200">
        <v>0</v>
      </c>
      <c r="AM52" s="200">
        <v>0</v>
      </c>
      <c r="AN52" s="200">
        <v>0</v>
      </c>
      <c r="AO52" s="200">
        <v>258.31</v>
      </c>
      <c r="AP52" s="200">
        <v>0</v>
      </c>
      <c r="AQ52" s="200">
        <v>0</v>
      </c>
      <c r="AR52" s="200">
        <v>0</v>
      </c>
      <c r="AS52" s="200">
        <v>0</v>
      </c>
      <c r="AT52" s="200">
        <v>0</v>
      </c>
      <c r="AU52" s="200">
        <v>0</v>
      </c>
      <c r="AV52" s="200">
        <v>0</v>
      </c>
      <c r="AW52" s="200">
        <v>0</v>
      </c>
      <c r="AX52" s="200">
        <v>0</v>
      </c>
      <c r="AY52" s="200">
        <v>0</v>
      </c>
    </row>
    <row r="53" spans="1:51">
      <c r="A53" t="s">
        <v>95</v>
      </c>
      <c r="B53" s="200">
        <v>0</v>
      </c>
      <c r="C53" s="200">
        <v>4.67</v>
      </c>
      <c r="D53" s="200">
        <v>9.02</v>
      </c>
      <c r="E53" s="200">
        <v>0</v>
      </c>
      <c r="F53" s="200">
        <v>0</v>
      </c>
      <c r="G53" s="200">
        <v>21.86</v>
      </c>
      <c r="H53" s="200">
        <v>0</v>
      </c>
      <c r="I53" s="200">
        <v>0</v>
      </c>
      <c r="J53" s="200">
        <v>14.12</v>
      </c>
      <c r="K53" s="200">
        <v>4.3899999999999997</v>
      </c>
      <c r="L53" s="200">
        <v>48.76</v>
      </c>
      <c r="M53" s="200">
        <v>1.06</v>
      </c>
      <c r="N53" s="200">
        <v>1.36</v>
      </c>
      <c r="O53" s="200">
        <v>0</v>
      </c>
      <c r="P53" s="200">
        <v>1.44</v>
      </c>
      <c r="Q53" s="200">
        <v>0.46</v>
      </c>
      <c r="R53" s="200">
        <v>0.48</v>
      </c>
      <c r="S53" s="200">
        <v>0.28999999999999998</v>
      </c>
      <c r="T53" s="200">
        <v>0</v>
      </c>
      <c r="U53" s="200">
        <v>0.96</v>
      </c>
      <c r="V53" s="200">
        <v>0.24</v>
      </c>
      <c r="W53" s="200">
        <v>0.53</v>
      </c>
      <c r="X53" s="200">
        <v>1.94</v>
      </c>
      <c r="Y53" s="200">
        <v>0</v>
      </c>
      <c r="Z53" s="200">
        <v>4.53</v>
      </c>
      <c r="AA53" s="200">
        <v>1.04</v>
      </c>
      <c r="AB53" s="200">
        <v>0</v>
      </c>
      <c r="AC53" s="200">
        <v>0.87</v>
      </c>
      <c r="AD53" s="200">
        <v>14.84</v>
      </c>
      <c r="AE53" s="200">
        <v>0</v>
      </c>
      <c r="AF53" s="200">
        <v>0</v>
      </c>
      <c r="AG53" s="200">
        <v>52.06</v>
      </c>
      <c r="AH53" s="200">
        <v>0</v>
      </c>
      <c r="AI53" s="200">
        <v>12.53</v>
      </c>
      <c r="AJ53" s="200">
        <v>0</v>
      </c>
      <c r="AK53" s="200">
        <v>19.61</v>
      </c>
      <c r="AL53" s="200">
        <v>0</v>
      </c>
      <c r="AM53" s="200">
        <v>0</v>
      </c>
      <c r="AN53" s="200">
        <v>0</v>
      </c>
      <c r="AO53" s="200">
        <v>258.3</v>
      </c>
      <c r="AP53" s="200">
        <v>0</v>
      </c>
      <c r="AQ53" s="200">
        <v>0</v>
      </c>
      <c r="AR53" s="200">
        <v>0</v>
      </c>
      <c r="AS53" s="200">
        <v>0</v>
      </c>
      <c r="AT53" s="200">
        <v>0</v>
      </c>
      <c r="AU53" s="200">
        <v>0</v>
      </c>
      <c r="AV53" s="200">
        <v>0</v>
      </c>
      <c r="AW53" s="200">
        <v>0</v>
      </c>
      <c r="AX53" s="200">
        <v>0</v>
      </c>
      <c r="AY53" s="200">
        <v>0</v>
      </c>
    </row>
    <row r="54" spans="1:51">
      <c r="A54" t="s">
        <v>96</v>
      </c>
      <c r="B54" s="200">
        <v>0</v>
      </c>
      <c r="C54" s="200">
        <v>4.67</v>
      </c>
      <c r="D54" s="200">
        <v>9.02</v>
      </c>
      <c r="E54" s="200">
        <v>0</v>
      </c>
      <c r="F54" s="200">
        <v>0</v>
      </c>
      <c r="G54" s="200">
        <v>21.86</v>
      </c>
      <c r="H54" s="200">
        <v>0</v>
      </c>
      <c r="I54" s="200">
        <v>0</v>
      </c>
      <c r="J54" s="200">
        <v>14.12</v>
      </c>
      <c r="K54" s="200">
        <v>4.3899999999999997</v>
      </c>
      <c r="L54" s="200">
        <v>96.89</v>
      </c>
      <c r="M54" s="200">
        <v>1.06</v>
      </c>
      <c r="N54" s="200">
        <v>1.36</v>
      </c>
      <c r="O54" s="200">
        <v>0</v>
      </c>
      <c r="P54" s="200">
        <v>1.44</v>
      </c>
      <c r="Q54" s="200">
        <v>0.46</v>
      </c>
      <c r="R54" s="200">
        <v>0.48</v>
      </c>
      <c r="S54" s="200">
        <v>0.3</v>
      </c>
      <c r="T54" s="200">
        <v>0</v>
      </c>
      <c r="U54" s="200">
        <v>0.96</v>
      </c>
      <c r="V54" s="200">
        <v>0.24</v>
      </c>
      <c r="W54" s="200">
        <v>0.53</v>
      </c>
      <c r="X54" s="200">
        <v>1.94</v>
      </c>
      <c r="Y54" s="200">
        <v>0</v>
      </c>
      <c r="Z54" s="200">
        <v>4.53</v>
      </c>
      <c r="AA54" s="200">
        <v>1.04</v>
      </c>
      <c r="AB54" s="200">
        <v>0</v>
      </c>
      <c r="AC54" s="200">
        <v>0.87</v>
      </c>
      <c r="AD54" s="200">
        <v>14.84</v>
      </c>
      <c r="AE54" s="200">
        <v>0</v>
      </c>
      <c r="AF54" s="200">
        <v>0</v>
      </c>
      <c r="AG54" s="200">
        <v>52.06</v>
      </c>
      <c r="AH54" s="200">
        <v>0</v>
      </c>
      <c r="AI54" s="200">
        <v>12.53</v>
      </c>
      <c r="AJ54" s="200">
        <v>0</v>
      </c>
      <c r="AK54" s="200">
        <v>19.61</v>
      </c>
      <c r="AL54" s="200">
        <v>0</v>
      </c>
      <c r="AM54" s="200">
        <v>0</v>
      </c>
      <c r="AN54" s="200">
        <v>0</v>
      </c>
      <c r="AO54" s="200">
        <v>258.3</v>
      </c>
      <c r="AP54" s="200">
        <v>0</v>
      </c>
      <c r="AQ54" s="200">
        <v>0</v>
      </c>
      <c r="AR54" s="200">
        <v>0</v>
      </c>
      <c r="AS54" s="200">
        <v>0</v>
      </c>
      <c r="AT54" s="200">
        <v>0</v>
      </c>
      <c r="AU54" s="200">
        <v>0</v>
      </c>
      <c r="AV54" s="200">
        <v>0</v>
      </c>
      <c r="AW54" s="200">
        <v>0</v>
      </c>
      <c r="AX54" s="200">
        <v>0</v>
      </c>
      <c r="AY54" s="200">
        <v>0</v>
      </c>
    </row>
    <row r="55" spans="1:51">
      <c r="A55" t="s">
        <v>97</v>
      </c>
      <c r="B55" s="200">
        <v>0</v>
      </c>
      <c r="C55" s="200">
        <v>4.67</v>
      </c>
      <c r="D55" s="200">
        <v>9.02</v>
      </c>
      <c r="E55" s="200">
        <v>0</v>
      </c>
      <c r="F55" s="200">
        <v>0</v>
      </c>
      <c r="G55" s="200">
        <v>21.86</v>
      </c>
      <c r="H55" s="200">
        <v>0</v>
      </c>
      <c r="I55" s="200">
        <v>0</v>
      </c>
      <c r="J55" s="200">
        <v>14.12</v>
      </c>
      <c r="K55" s="200">
        <v>4.3899999999999997</v>
      </c>
      <c r="L55" s="200">
        <v>145.02000000000001</v>
      </c>
      <c r="M55" s="200">
        <v>1.06</v>
      </c>
      <c r="N55" s="200">
        <v>1.36</v>
      </c>
      <c r="O55" s="200">
        <v>0</v>
      </c>
      <c r="P55" s="200">
        <v>1.44</v>
      </c>
      <c r="Q55" s="200">
        <v>1.53</v>
      </c>
      <c r="R55" s="200">
        <v>6.13</v>
      </c>
      <c r="S55" s="200">
        <v>3.35</v>
      </c>
      <c r="T55" s="200">
        <v>0</v>
      </c>
      <c r="U55" s="200">
        <v>0.96</v>
      </c>
      <c r="V55" s="200">
        <v>0.24</v>
      </c>
      <c r="W55" s="200">
        <v>0.53</v>
      </c>
      <c r="X55" s="200">
        <v>1.94</v>
      </c>
      <c r="Y55" s="200">
        <v>0</v>
      </c>
      <c r="Z55" s="200">
        <v>4.53</v>
      </c>
      <c r="AA55" s="200">
        <v>19.97</v>
      </c>
      <c r="AB55" s="200">
        <v>0</v>
      </c>
      <c r="AC55" s="200">
        <v>0.87</v>
      </c>
      <c r="AD55" s="200">
        <v>14.84</v>
      </c>
      <c r="AE55" s="200">
        <v>0</v>
      </c>
      <c r="AF55" s="200">
        <v>0</v>
      </c>
      <c r="AG55" s="200">
        <v>52.06</v>
      </c>
      <c r="AH55" s="200">
        <v>0</v>
      </c>
      <c r="AI55" s="200">
        <v>12.53</v>
      </c>
      <c r="AJ55" s="200">
        <v>0</v>
      </c>
      <c r="AK55" s="200">
        <v>19.61</v>
      </c>
      <c r="AL55" s="200">
        <v>0</v>
      </c>
      <c r="AM55" s="200">
        <v>0</v>
      </c>
      <c r="AN55" s="200">
        <v>0</v>
      </c>
      <c r="AO55" s="200">
        <v>258.3</v>
      </c>
      <c r="AP55" s="200">
        <v>0</v>
      </c>
      <c r="AQ55" s="200">
        <v>0</v>
      </c>
      <c r="AR55" s="200">
        <v>0</v>
      </c>
      <c r="AS55" s="200">
        <v>0</v>
      </c>
      <c r="AT55" s="200">
        <v>0</v>
      </c>
      <c r="AU55" s="200">
        <v>0</v>
      </c>
      <c r="AV55" s="200">
        <v>0</v>
      </c>
      <c r="AW55" s="200">
        <v>0</v>
      </c>
      <c r="AX55" s="200">
        <v>0</v>
      </c>
      <c r="AY55" s="200">
        <v>0</v>
      </c>
    </row>
    <row r="56" spans="1:51">
      <c r="A56" t="s">
        <v>98</v>
      </c>
      <c r="B56" s="200">
        <v>0</v>
      </c>
      <c r="C56" s="200">
        <v>4.67</v>
      </c>
      <c r="D56" s="200">
        <v>9.02</v>
      </c>
      <c r="E56" s="200">
        <v>0</v>
      </c>
      <c r="F56" s="200">
        <v>0</v>
      </c>
      <c r="G56" s="200">
        <v>21.86</v>
      </c>
      <c r="H56" s="200">
        <v>0</v>
      </c>
      <c r="I56" s="200">
        <v>0</v>
      </c>
      <c r="J56" s="200">
        <v>14.12</v>
      </c>
      <c r="K56" s="200">
        <v>4.3899999999999997</v>
      </c>
      <c r="L56" s="200">
        <v>180.63</v>
      </c>
      <c r="M56" s="200">
        <v>1.06</v>
      </c>
      <c r="N56" s="200">
        <v>1.36</v>
      </c>
      <c r="O56" s="200">
        <v>0</v>
      </c>
      <c r="P56" s="200">
        <v>1.44</v>
      </c>
      <c r="Q56" s="200">
        <v>1.58</v>
      </c>
      <c r="R56" s="200">
        <v>0.49</v>
      </c>
      <c r="S56" s="200">
        <v>3.66</v>
      </c>
      <c r="T56" s="200">
        <v>0</v>
      </c>
      <c r="U56" s="200">
        <v>0.96</v>
      </c>
      <c r="V56" s="200">
        <v>0.24</v>
      </c>
      <c r="W56" s="200">
        <v>0.53</v>
      </c>
      <c r="X56" s="200">
        <v>1.94</v>
      </c>
      <c r="Y56" s="200">
        <v>0</v>
      </c>
      <c r="Z56" s="200">
        <v>4.53</v>
      </c>
      <c r="AA56" s="200">
        <v>19.97</v>
      </c>
      <c r="AB56" s="200">
        <v>0</v>
      </c>
      <c r="AC56" s="200">
        <v>0.87</v>
      </c>
      <c r="AD56" s="200">
        <v>14.84</v>
      </c>
      <c r="AE56" s="200">
        <v>0</v>
      </c>
      <c r="AF56" s="200">
        <v>0</v>
      </c>
      <c r="AG56" s="200">
        <v>52.06</v>
      </c>
      <c r="AH56" s="200">
        <v>0</v>
      </c>
      <c r="AI56" s="200">
        <v>12.53</v>
      </c>
      <c r="AJ56" s="200">
        <v>0</v>
      </c>
      <c r="AK56" s="200">
        <v>19.61</v>
      </c>
      <c r="AL56" s="200">
        <v>0</v>
      </c>
      <c r="AM56" s="200">
        <v>0</v>
      </c>
      <c r="AN56" s="200">
        <v>0</v>
      </c>
      <c r="AO56" s="200">
        <v>256.56</v>
      </c>
      <c r="AP56" s="200">
        <v>0</v>
      </c>
      <c r="AQ56" s="200">
        <v>0</v>
      </c>
      <c r="AR56" s="200">
        <v>0</v>
      </c>
      <c r="AS56" s="200">
        <v>0</v>
      </c>
      <c r="AT56" s="200">
        <v>0</v>
      </c>
      <c r="AU56" s="200">
        <v>0</v>
      </c>
      <c r="AV56" s="200">
        <v>0</v>
      </c>
      <c r="AW56" s="200">
        <v>0</v>
      </c>
      <c r="AX56" s="200">
        <v>0</v>
      </c>
      <c r="AY56" s="200">
        <v>0</v>
      </c>
    </row>
    <row r="57" spans="1:51">
      <c r="A57" t="s">
        <v>99</v>
      </c>
      <c r="B57" s="200">
        <v>0</v>
      </c>
      <c r="C57" s="200">
        <v>4.67</v>
      </c>
      <c r="D57" s="200">
        <v>9.02</v>
      </c>
      <c r="E57" s="200">
        <v>0</v>
      </c>
      <c r="F57" s="200">
        <v>0</v>
      </c>
      <c r="G57" s="200">
        <v>21.86</v>
      </c>
      <c r="H57" s="200">
        <v>0</v>
      </c>
      <c r="I57" s="200">
        <v>0</v>
      </c>
      <c r="J57" s="200">
        <v>14.12</v>
      </c>
      <c r="K57" s="200">
        <v>4.3899999999999997</v>
      </c>
      <c r="L57" s="200">
        <v>180.63</v>
      </c>
      <c r="M57" s="200">
        <v>1.06</v>
      </c>
      <c r="N57" s="200">
        <v>1.36</v>
      </c>
      <c r="O57" s="200">
        <v>0</v>
      </c>
      <c r="P57" s="200">
        <v>1.44</v>
      </c>
      <c r="Q57" s="200">
        <v>1.58</v>
      </c>
      <c r="R57" s="200">
        <v>1.62</v>
      </c>
      <c r="S57" s="200">
        <v>0.31</v>
      </c>
      <c r="T57" s="200">
        <v>0</v>
      </c>
      <c r="U57" s="200">
        <v>0.96</v>
      </c>
      <c r="V57" s="200">
        <v>0.24</v>
      </c>
      <c r="W57" s="200">
        <v>0.53</v>
      </c>
      <c r="X57" s="200">
        <v>1.94</v>
      </c>
      <c r="Y57" s="200">
        <v>0</v>
      </c>
      <c r="Z57" s="200">
        <v>4.53</v>
      </c>
      <c r="AA57" s="200">
        <v>1.03</v>
      </c>
      <c r="AB57" s="200">
        <v>0</v>
      </c>
      <c r="AC57" s="200">
        <v>0.87</v>
      </c>
      <c r="AD57" s="200">
        <v>14.84</v>
      </c>
      <c r="AE57" s="200">
        <v>0</v>
      </c>
      <c r="AF57" s="200">
        <v>0</v>
      </c>
      <c r="AG57" s="200">
        <v>52.06</v>
      </c>
      <c r="AH57" s="200">
        <v>0</v>
      </c>
      <c r="AI57" s="200">
        <v>12.53</v>
      </c>
      <c r="AJ57" s="200">
        <v>0</v>
      </c>
      <c r="AK57" s="200">
        <v>13.4</v>
      </c>
      <c r="AL57" s="200">
        <v>0</v>
      </c>
      <c r="AM57" s="200">
        <v>0</v>
      </c>
      <c r="AN57" s="200">
        <v>0</v>
      </c>
      <c r="AO57" s="200">
        <v>256.42</v>
      </c>
      <c r="AP57" s="200">
        <v>0</v>
      </c>
      <c r="AQ57" s="200">
        <v>0</v>
      </c>
      <c r="AR57" s="200">
        <v>0</v>
      </c>
      <c r="AS57" s="200">
        <v>0</v>
      </c>
      <c r="AT57" s="200">
        <v>0</v>
      </c>
      <c r="AU57" s="200">
        <v>0</v>
      </c>
      <c r="AV57" s="200">
        <v>0</v>
      </c>
      <c r="AW57" s="200">
        <v>0</v>
      </c>
      <c r="AX57" s="200">
        <v>0</v>
      </c>
      <c r="AY57" s="200">
        <v>0</v>
      </c>
    </row>
    <row r="58" spans="1:51">
      <c r="A58" t="s">
        <v>100</v>
      </c>
      <c r="B58" s="200">
        <v>0</v>
      </c>
      <c r="C58" s="200">
        <v>4.67</v>
      </c>
      <c r="D58" s="200">
        <v>9.02</v>
      </c>
      <c r="E58" s="200">
        <v>0</v>
      </c>
      <c r="F58" s="200">
        <v>0</v>
      </c>
      <c r="G58" s="200">
        <v>21.86</v>
      </c>
      <c r="H58" s="200">
        <v>0</v>
      </c>
      <c r="I58" s="200">
        <v>0</v>
      </c>
      <c r="J58" s="200">
        <v>14.12</v>
      </c>
      <c r="K58" s="200">
        <v>4.3899999999999997</v>
      </c>
      <c r="L58" s="200">
        <v>180.63</v>
      </c>
      <c r="M58" s="200">
        <v>1.06</v>
      </c>
      <c r="N58" s="200">
        <v>1.36</v>
      </c>
      <c r="O58" s="200">
        <v>0</v>
      </c>
      <c r="P58" s="200">
        <v>1.44</v>
      </c>
      <c r="Q58" s="200">
        <v>0.85</v>
      </c>
      <c r="R58" s="200">
        <v>0.52</v>
      </c>
      <c r="S58" s="200">
        <v>0.31</v>
      </c>
      <c r="T58" s="200">
        <v>0</v>
      </c>
      <c r="U58" s="200">
        <v>0.96</v>
      </c>
      <c r="V58" s="200">
        <v>0.24</v>
      </c>
      <c r="W58" s="200">
        <v>0.53</v>
      </c>
      <c r="X58" s="200">
        <v>1.94</v>
      </c>
      <c r="Y58" s="200">
        <v>0</v>
      </c>
      <c r="Z58" s="200">
        <v>4.53</v>
      </c>
      <c r="AA58" s="200">
        <v>1.03</v>
      </c>
      <c r="AB58" s="200">
        <v>0</v>
      </c>
      <c r="AC58" s="200">
        <v>0.87</v>
      </c>
      <c r="AD58" s="200">
        <v>14.84</v>
      </c>
      <c r="AE58" s="200">
        <v>0</v>
      </c>
      <c r="AF58" s="200">
        <v>0</v>
      </c>
      <c r="AG58" s="200">
        <v>52.06</v>
      </c>
      <c r="AH58" s="200">
        <v>0</v>
      </c>
      <c r="AI58" s="200">
        <v>12.53</v>
      </c>
      <c r="AJ58" s="200">
        <v>0</v>
      </c>
      <c r="AK58" s="200">
        <v>13.4</v>
      </c>
      <c r="AL58" s="200">
        <v>0</v>
      </c>
      <c r="AM58" s="200">
        <v>0</v>
      </c>
      <c r="AN58" s="200">
        <v>0</v>
      </c>
      <c r="AO58" s="200">
        <v>256.42</v>
      </c>
      <c r="AP58" s="200">
        <v>0</v>
      </c>
      <c r="AQ58" s="200">
        <v>0</v>
      </c>
      <c r="AR58" s="200">
        <v>0</v>
      </c>
      <c r="AS58" s="200">
        <v>0</v>
      </c>
      <c r="AT58" s="200">
        <v>0</v>
      </c>
      <c r="AU58" s="200">
        <v>0</v>
      </c>
      <c r="AV58" s="200">
        <v>0</v>
      </c>
      <c r="AW58" s="200">
        <v>0</v>
      </c>
      <c r="AX58" s="200">
        <v>0</v>
      </c>
      <c r="AY58" s="200">
        <v>0</v>
      </c>
    </row>
    <row r="59" spans="1:51">
      <c r="A59" t="s">
        <v>101</v>
      </c>
      <c r="B59" s="200">
        <v>0</v>
      </c>
      <c r="C59" s="200">
        <v>4.67</v>
      </c>
      <c r="D59" s="200">
        <v>9.02</v>
      </c>
      <c r="E59" s="200">
        <v>0</v>
      </c>
      <c r="F59" s="200">
        <v>0</v>
      </c>
      <c r="G59" s="200">
        <v>21.86</v>
      </c>
      <c r="H59" s="200">
        <v>0</v>
      </c>
      <c r="I59" s="200">
        <v>0</v>
      </c>
      <c r="J59" s="200">
        <v>14.12</v>
      </c>
      <c r="K59" s="200">
        <v>4.3899999999999997</v>
      </c>
      <c r="L59" s="200">
        <v>180.63</v>
      </c>
      <c r="M59" s="200">
        <v>1.06</v>
      </c>
      <c r="N59" s="200">
        <v>1.36</v>
      </c>
      <c r="O59" s="200">
        <v>0</v>
      </c>
      <c r="P59" s="200">
        <v>1.44</v>
      </c>
      <c r="Q59" s="200">
        <v>0.46</v>
      </c>
      <c r="R59" s="200">
        <v>0.48</v>
      </c>
      <c r="S59" s="200">
        <v>0.31</v>
      </c>
      <c r="T59" s="200">
        <v>0</v>
      </c>
      <c r="U59" s="200">
        <v>0.96</v>
      </c>
      <c r="V59" s="200">
        <v>0.24</v>
      </c>
      <c r="W59" s="200">
        <v>0.53</v>
      </c>
      <c r="X59" s="200">
        <v>1.94</v>
      </c>
      <c r="Y59" s="200">
        <v>0</v>
      </c>
      <c r="Z59" s="200">
        <v>4.53</v>
      </c>
      <c r="AA59" s="200">
        <v>1.03</v>
      </c>
      <c r="AB59" s="200">
        <v>0</v>
      </c>
      <c r="AC59" s="200">
        <v>0.87</v>
      </c>
      <c r="AD59" s="200">
        <v>14.84</v>
      </c>
      <c r="AE59" s="200">
        <v>0</v>
      </c>
      <c r="AF59" s="200">
        <v>0</v>
      </c>
      <c r="AG59" s="200">
        <v>52.06</v>
      </c>
      <c r="AH59" s="200">
        <v>0</v>
      </c>
      <c r="AI59" s="200">
        <v>12.53</v>
      </c>
      <c r="AJ59" s="200">
        <v>0</v>
      </c>
      <c r="AK59" s="200">
        <v>13.4</v>
      </c>
      <c r="AL59" s="200">
        <v>0</v>
      </c>
      <c r="AM59" s="200">
        <v>0</v>
      </c>
      <c r="AN59" s="200">
        <v>0</v>
      </c>
      <c r="AO59" s="200">
        <v>256.42</v>
      </c>
      <c r="AP59" s="200">
        <v>0</v>
      </c>
      <c r="AQ59" s="200">
        <v>0</v>
      </c>
      <c r="AR59" s="200">
        <v>0</v>
      </c>
      <c r="AS59" s="200">
        <v>0</v>
      </c>
      <c r="AT59" s="200">
        <v>0</v>
      </c>
      <c r="AU59" s="200">
        <v>0</v>
      </c>
      <c r="AV59" s="200">
        <v>0</v>
      </c>
      <c r="AW59" s="200">
        <v>0</v>
      </c>
      <c r="AX59" s="200">
        <v>0</v>
      </c>
      <c r="AY59" s="200">
        <v>0</v>
      </c>
    </row>
    <row r="60" spans="1:51">
      <c r="A60" t="s">
        <v>102</v>
      </c>
      <c r="B60" s="200">
        <v>0</v>
      </c>
      <c r="C60" s="200">
        <v>4.67</v>
      </c>
      <c r="D60" s="200">
        <v>9.02</v>
      </c>
      <c r="E60" s="200">
        <v>0</v>
      </c>
      <c r="F60" s="200">
        <v>0</v>
      </c>
      <c r="G60" s="200">
        <v>21.86</v>
      </c>
      <c r="H60" s="200">
        <v>0</v>
      </c>
      <c r="I60" s="200">
        <v>0</v>
      </c>
      <c r="J60" s="200">
        <v>14.12</v>
      </c>
      <c r="K60" s="200">
        <v>4.3899999999999997</v>
      </c>
      <c r="L60" s="200">
        <v>180.63</v>
      </c>
      <c r="M60" s="200">
        <v>1.06</v>
      </c>
      <c r="N60" s="200">
        <v>1.36</v>
      </c>
      <c r="O60" s="200">
        <v>0</v>
      </c>
      <c r="P60" s="200">
        <v>1.44</v>
      </c>
      <c r="Q60" s="200">
        <v>0.46</v>
      </c>
      <c r="R60" s="200">
        <v>0.48</v>
      </c>
      <c r="S60" s="200">
        <v>0.31</v>
      </c>
      <c r="T60" s="200">
        <v>0</v>
      </c>
      <c r="U60" s="200">
        <v>0.96</v>
      </c>
      <c r="V60" s="200">
        <v>0.24</v>
      </c>
      <c r="W60" s="200">
        <v>0.53</v>
      </c>
      <c r="X60" s="200">
        <v>1.94</v>
      </c>
      <c r="Y60" s="200">
        <v>0</v>
      </c>
      <c r="Z60" s="200">
        <v>4.53</v>
      </c>
      <c r="AA60" s="200">
        <v>1.03</v>
      </c>
      <c r="AB60" s="200">
        <v>0</v>
      </c>
      <c r="AC60" s="200">
        <v>0.87</v>
      </c>
      <c r="AD60" s="200">
        <v>14.84</v>
      </c>
      <c r="AE60" s="200">
        <v>0</v>
      </c>
      <c r="AF60" s="200">
        <v>0</v>
      </c>
      <c r="AG60" s="200">
        <v>52.06</v>
      </c>
      <c r="AH60" s="200">
        <v>0</v>
      </c>
      <c r="AI60" s="200">
        <v>12.53</v>
      </c>
      <c r="AJ60" s="200">
        <v>0</v>
      </c>
      <c r="AK60" s="200">
        <v>13.4</v>
      </c>
      <c r="AL60" s="200">
        <v>0</v>
      </c>
      <c r="AM60" s="200">
        <v>0</v>
      </c>
      <c r="AN60" s="200">
        <v>0</v>
      </c>
      <c r="AO60" s="200">
        <v>256.42</v>
      </c>
      <c r="AP60" s="200">
        <v>0</v>
      </c>
      <c r="AQ60" s="200">
        <v>0</v>
      </c>
      <c r="AR60" s="200">
        <v>0</v>
      </c>
      <c r="AS60" s="200">
        <v>0</v>
      </c>
      <c r="AT60" s="200">
        <v>0</v>
      </c>
      <c r="AU60" s="200">
        <v>0</v>
      </c>
      <c r="AV60" s="200">
        <v>0</v>
      </c>
      <c r="AW60" s="200">
        <v>0</v>
      </c>
      <c r="AX60" s="200">
        <v>0</v>
      </c>
      <c r="AY60" s="200">
        <v>0</v>
      </c>
    </row>
    <row r="61" spans="1:51">
      <c r="A61" t="s">
        <v>103</v>
      </c>
      <c r="B61" s="200">
        <v>0</v>
      </c>
      <c r="C61" s="200">
        <v>4.67</v>
      </c>
      <c r="D61" s="200">
        <v>9.02</v>
      </c>
      <c r="E61" s="200">
        <v>0</v>
      </c>
      <c r="F61" s="200">
        <v>0</v>
      </c>
      <c r="G61" s="200">
        <v>21.86</v>
      </c>
      <c r="H61" s="200">
        <v>0</v>
      </c>
      <c r="I61" s="200">
        <v>0</v>
      </c>
      <c r="J61" s="200">
        <v>14.12</v>
      </c>
      <c r="K61" s="200">
        <v>4.3899999999999997</v>
      </c>
      <c r="L61" s="200">
        <v>180.63</v>
      </c>
      <c r="M61" s="200">
        <v>1.06</v>
      </c>
      <c r="N61" s="200">
        <v>1.36</v>
      </c>
      <c r="O61" s="200">
        <v>0</v>
      </c>
      <c r="P61" s="200">
        <v>1.44</v>
      </c>
      <c r="Q61" s="200">
        <v>0.46</v>
      </c>
      <c r="R61" s="200">
        <v>0.48</v>
      </c>
      <c r="S61" s="200">
        <v>0.31</v>
      </c>
      <c r="T61" s="200">
        <v>0</v>
      </c>
      <c r="U61" s="200">
        <v>0.96</v>
      </c>
      <c r="V61" s="200">
        <v>0.24</v>
      </c>
      <c r="W61" s="200">
        <v>0.53</v>
      </c>
      <c r="X61" s="200">
        <v>1.94</v>
      </c>
      <c r="Y61" s="200">
        <v>0</v>
      </c>
      <c r="Z61" s="200">
        <v>4.53</v>
      </c>
      <c r="AA61" s="200">
        <v>1.03</v>
      </c>
      <c r="AB61" s="200">
        <v>0</v>
      </c>
      <c r="AC61" s="200">
        <v>0.87</v>
      </c>
      <c r="AD61" s="200">
        <v>14.84</v>
      </c>
      <c r="AE61" s="200">
        <v>0</v>
      </c>
      <c r="AF61" s="200">
        <v>0</v>
      </c>
      <c r="AG61" s="200">
        <v>52.06</v>
      </c>
      <c r="AH61" s="200">
        <v>0</v>
      </c>
      <c r="AI61" s="200">
        <v>12.53</v>
      </c>
      <c r="AJ61" s="200">
        <v>0</v>
      </c>
      <c r="AK61" s="200">
        <v>11.35</v>
      </c>
      <c r="AL61" s="200">
        <v>0</v>
      </c>
      <c r="AM61" s="200">
        <v>0</v>
      </c>
      <c r="AN61" s="200">
        <v>0</v>
      </c>
      <c r="AO61" s="200">
        <v>256.42</v>
      </c>
      <c r="AP61" s="200">
        <v>0</v>
      </c>
      <c r="AQ61" s="200">
        <v>0</v>
      </c>
      <c r="AR61" s="200">
        <v>0</v>
      </c>
      <c r="AS61" s="200">
        <v>0</v>
      </c>
      <c r="AT61" s="200">
        <v>0</v>
      </c>
      <c r="AU61" s="200">
        <v>0</v>
      </c>
      <c r="AV61" s="200">
        <v>0</v>
      </c>
      <c r="AW61" s="200">
        <v>0</v>
      </c>
      <c r="AX61" s="200">
        <v>0</v>
      </c>
      <c r="AY61" s="200">
        <v>0</v>
      </c>
    </row>
    <row r="62" spans="1:51">
      <c r="A62" t="s">
        <v>104</v>
      </c>
      <c r="B62" s="200">
        <v>0</v>
      </c>
      <c r="C62" s="200">
        <v>4.67</v>
      </c>
      <c r="D62" s="200">
        <v>9.02</v>
      </c>
      <c r="E62" s="200">
        <v>0</v>
      </c>
      <c r="F62" s="200">
        <v>0</v>
      </c>
      <c r="G62" s="200">
        <v>21.86</v>
      </c>
      <c r="H62" s="200">
        <v>0</v>
      </c>
      <c r="I62" s="200">
        <v>0</v>
      </c>
      <c r="J62" s="200">
        <v>14.12</v>
      </c>
      <c r="K62" s="200">
        <v>4.3899999999999997</v>
      </c>
      <c r="L62" s="200">
        <v>180.63</v>
      </c>
      <c r="M62" s="200">
        <v>1.06</v>
      </c>
      <c r="N62" s="200">
        <v>1.36</v>
      </c>
      <c r="O62" s="200">
        <v>0</v>
      </c>
      <c r="P62" s="200">
        <v>1.44</v>
      </c>
      <c r="Q62" s="200">
        <v>0.46</v>
      </c>
      <c r="R62" s="200">
        <v>0.48</v>
      </c>
      <c r="S62" s="200">
        <v>0.31</v>
      </c>
      <c r="T62" s="200">
        <v>0</v>
      </c>
      <c r="U62" s="200">
        <v>0.96</v>
      </c>
      <c r="V62" s="200">
        <v>0.24</v>
      </c>
      <c r="W62" s="200">
        <v>0.53</v>
      </c>
      <c r="X62" s="200">
        <v>1.94</v>
      </c>
      <c r="Y62" s="200">
        <v>0</v>
      </c>
      <c r="Z62" s="200">
        <v>4.53</v>
      </c>
      <c r="AA62" s="200">
        <v>1.03</v>
      </c>
      <c r="AB62" s="200">
        <v>0</v>
      </c>
      <c r="AC62" s="200">
        <v>0.87</v>
      </c>
      <c r="AD62" s="200">
        <v>14.84</v>
      </c>
      <c r="AE62" s="200">
        <v>0</v>
      </c>
      <c r="AF62" s="200">
        <v>0</v>
      </c>
      <c r="AG62" s="200">
        <v>52.06</v>
      </c>
      <c r="AH62" s="200">
        <v>0</v>
      </c>
      <c r="AI62" s="200">
        <v>12.53</v>
      </c>
      <c r="AJ62" s="200">
        <v>0</v>
      </c>
      <c r="AK62" s="200">
        <v>11.35</v>
      </c>
      <c r="AL62" s="200">
        <v>0</v>
      </c>
      <c r="AM62" s="200">
        <v>0</v>
      </c>
      <c r="AN62" s="200">
        <v>0</v>
      </c>
      <c r="AO62" s="200">
        <v>256.42</v>
      </c>
      <c r="AP62" s="200">
        <v>0</v>
      </c>
      <c r="AQ62" s="200">
        <v>0</v>
      </c>
      <c r="AR62" s="200">
        <v>0</v>
      </c>
      <c r="AS62" s="200">
        <v>0</v>
      </c>
      <c r="AT62" s="200">
        <v>0</v>
      </c>
      <c r="AU62" s="200">
        <v>0</v>
      </c>
      <c r="AV62" s="200">
        <v>0</v>
      </c>
      <c r="AW62" s="200">
        <v>0</v>
      </c>
      <c r="AX62" s="200">
        <v>0</v>
      </c>
      <c r="AY62" s="200">
        <v>0</v>
      </c>
    </row>
    <row r="63" spans="1:51">
      <c r="A63" t="s">
        <v>105</v>
      </c>
      <c r="B63" s="200">
        <v>0</v>
      </c>
      <c r="C63" s="200">
        <v>4.67</v>
      </c>
      <c r="D63" s="200">
        <v>9.02</v>
      </c>
      <c r="E63" s="200">
        <v>0</v>
      </c>
      <c r="F63" s="200">
        <v>0</v>
      </c>
      <c r="G63" s="200">
        <v>21.86</v>
      </c>
      <c r="H63" s="200">
        <v>0</v>
      </c>
      <c r="I63" s="200">
        <v>0</v>
      </c>
      <c r="J63" s="200">
        <v>14.12</v>
      </c>
      <c r="K63" s="200">
        <v>4.3899999999999997</v>
      </c>
      <c r="L63" s="200">
        <v>180.65</v>
      </c>
      <c r="M63" s="200">
        <v>1.06</v>
      </c>
      <c r="N63" s="200">
        <v>1.36</v>
      </c>
      <c r="O63" s="200">
        <v>0</v>
      </c>
      <c r="P63" s="200">
        <v>1.44</v>
      </c>
      <c r="Q63" s="200">
        <v>0.46</v>
      </c>
      <c r="R63" s="200">
        <v>0.48</v>
      </c>
      <c r="S63" s="200">
        <v>0.3</v>
      </c>
      <c r="T63" s="200">
        <v>0</v>
      </c>
      <c r="U63" s="200">
        <v>0.96</v>
      </c>
      <c r="V63" s="200">
        <v>0.24</v>
      </c>
      <c r="W63" s="200">
        <v>0.53</v>
      </c>
      <c r="X63" s="200">
        <v>1.94</v>
      </c>
      <c r="Y63" s="200">
        <v>0</v>
      </c>
      <c r="Z63" s="200">
        <v>4.53</v>
      </c>
      <c r="AA63" s="200">
        <v>1.04</v>
      </c>
      <c r="AB63" s="200">
        <v>0</v>
      </c>
      <c r="AC63" s="200">
        <v>0.87</v>
      </c>
      <c r="AD63" s="200">
        <v>14.84</v>
      </c>
      <c r="AE63" s="200">
        <v>0</v>
      </c>
      <c r="AF63" s="200">
        <v>0</v>
      </c>
      <c r="AG63" s="200">
        <v>52.06</v>
      </c>
      <c r="AH63" s="200">
        <v>0</v>
      </c>
      <c r="AI63" s="200">
        <v>12.53</v>
      </c>
      <c r="AJ63" s="200">
        <v>0</v>
      </c>
      <c r="AK63" s="200">
        <v>13.4</v>
      </c>
      <c r="AL63" s="200">
        <v>0</v>
      </c>
      <c r="AM63" s="200">
        <v>0</v>
      </c>
      <c r="AN63" s="200">
        <v>0</v>
      </c>
      <c r="AO63" s="200">
        <v>258.3</v>
      </c>
      <c r="AP63" s="200">
        <v>0</v>
      </c>
      <c r="AQ63" s="200">
        <v>0</v>
      </c>
      <c r="AR63" s="200">
        <v>0</v>
      </c>
      <c r="AS63" s="200">
        <v>0</v>
      </c>
      <c r="AT63" s="200">
        <v>0</v>
      </c>
      <c r="AU63" s="200">
        <v>0</v>
      </c>
      <c r="AV63" s="200">
        <v>0</v>
      </c>
      <c r="AW63" s="200">
        <v>0</v>
      </c>
      <c r="AX63" s="200">
        <v>0</v>
      </c>
      <c r="AY63" s="200">
        <v>0</v>
      </c>
    </row>
    <row r="64" spans="1:51">
      <c r="A64" t="s">
        <v>106</v>
      </c>
      <c r="B64" s="200">
        <v>0</v>
      </c>
      <c r="C64" s="200">
        <v>4.67</v>
      </c>
      <c r="D64" s="200">
        <v>9.02</v>
      </c>
      <c r="E64" s="200">
        <v>0</v>
      </c>
      <c r="F64" s="200">
        <v>0</v>
      </c>
      <c r="G64" s="200">
        <v>21.86</v>
      </c>
      <c r="H64" s="200">
        <v>0</v>
      </c>
      <c r="I64" s="200">
        <v>0</v>
      </c>
      <c r="J64" s="200">
        <v>14.12</v>
      </c>
      <c r="K64" s="200">
        <v>4.3899999999999997</v>
      </c>
      <c r="L64" s="200">
        <v>180.64</v>
      </c>
      <c r="M64" s="200">
        <v>1.06</v>
      </c>
      <c r="N64" s="200">
        <v>1.36</v>
      </c>
      <c r="O64" s="200">
        <v>0</v>
      </c>
      <c r="P64" s="200">
        <v>1.44</v>
      </c>
      <c r="Q64" s="200">
        <v>0.46</v>
      </c>
      <c r="R64" s="200">
        <v>0.48</v>
      </c>
      <c r="S64" s="200">
        <v>0.3</v>
      </c>
      <c r="T64" s="200">
        <v>0</v>
      </c>
      <c r="U64" s="200">
        <v>0.96</v>
      </c>
      <c r="V64" s="200">
        <v>0.24</v>
      </c>
      <c r="W64" s="200">
        <v>0.53</v>
      </c>
      <c r="X64" s="200">
        <v>1.94</v>
      </c>
      <c r="Y64" s="200">
        <v>0</v>
      </c>
      <c r="Z64" s="200">
        <v>4.53</v>
      </c>
      <c r="AA64" s="200">
        <v>1.04</v>
      </c>
      <c r="AB64" s="200">
        <v>0</v>
      </c>
      <c r="AC64" s="200">
        <v>0.87</v>
      </c>
      <c r="AD64" s="200">
        <v>14.84</v>
      </c>
      <c r="AE64" s="200">
        <v>0</v>
      </c>
      <c r="AF64" s="200">
        <v>0</v>
      </c>
      <c r="AG64" s="200">
        <v>52.06</v>
      </c>
      <c r="AH64" s="200">
        <v>0</v>
      </c>
      <c r="AI64" s="200">
        <v>12.53</v>
      </c>
      <c r="AJ64" s="200">
        <v>0</v>
      </c>
      <c r="AK64" s="200">
        <v>13.4</v>
      </c>
      <c r="AL64" s="200">
        <v>0</v>
      </c>
      <c r="AM64" s="200">
        <v>0</v>
      </c>
      <c r="AN64" s="200">
        <v>0</v>
      </c>
      <c r="AO64" s="200">
        <v>258.3</v>
      </c>
      <c r="AP64" s="200">
        <v>0</v>
      </c>
      <c r="AQ64" s="200">
        <v>0</v>
      </c>
      <c r="AR64" s="200">
        <v>0</v>
      </c>
      <c r="AS64" s="200">
        <v>0</v>
      </c>
      <c r="AT64" s="200">
        <v>0</v>
      </c>
      <c r="AU64" s="200">
        <v>0</v>
      </c>
      <c r="AV64" s="200">
        <v>0</v>
      </c>
      <c r="AW64" s="200">
        <v>0</v>
      </c>
      <c r="AX64" s="200">
        <v>0</v>
      </c>
      <c r="AY64" s="200">
        <v>0</v>
      </c>
    </row>
    <row r="65" spans="1:51">
      <c r="A65" t="s">
        <v>107</v>
      </c>
      <c r="B65" s="200">
        <v>0</v>
      </c>
      <c r="C65" s="200">
        <v>4.67</v>
      </c>
      <c r="D65" s="200">
        <v>9.02</v>
      </c>
      <c r="E65" s="200">
        <v>0</v>
      </c>
      <c r="F65" s="200">
        <v>0</v>
      </c>
      <c r="G65" s="200">
        <v>21.86</v>
      </c>
      <c r="H65" s="200">
        <v>0</v>
      </c>
      <c r="I65" s="200">
        <v>0</v>
      </c>
      <c r="J65" s="200">
        <v>14.12</v>
      </c>
      <c r="K65" s="200">
        <v>4.3899999999999997</v>
      </c>
      <c r="L65" s="200">
        <v>145.02000000000001</v>
      </c>
      <c r="M65" s="200">
        <v>1.06</v>
      </c>
      <c r="N65" s="200">
        <v>1.36</v>
      </c>
      <c r="O65" s="200">
        <v>0</v>
      </c>
      <c r="P65" s="200">
        <v>1.44</v>
      </c>
      <c r="Q65" s="200">
        <v>0.46</v>
      </c>
      <c r="R65" s="200">
        <v>0.49</v>
      </c>
      <c r="S65" s="200">
        <v>0.3</v>
      </c>
      <c r="T65" s="200">
        <v>0</v>
      </c>
      <c r="U65" s="200">
        <v>0.96</v>
      </c>
      <c r="V65" s="200">
        <v>0.24</v>
      </c>
      <c r="W65" s="200">
        <v>0.53</v>
      </c>
      <c r="X65" s="200">
        <v>1.94</v>
      </c>
      <c r="Y65" s="200">
        <v>0</v>
      </c>
      <c r="Z65" s="200">
        <v>4.53</v>
      </c>
      <c r="AA65" s="200">
        <v>1.04</v>
      </c>
      <c r="AB65" s="200">
        <v>0</v>
      </c>
      <c r="AC65" s="200">
        <v>0.87</v>
      </c>
      <c r="AD65" s="200">
        <v>14.84</v>
      </c>
      <c r="AE65" s="200">
        <v>0</v>
      </c>
      <c r="AF65" s="200">
        <v>0</v>
      </c>
      <c r="AG65" s="200">
        <v>52.06</v>
      </c>
      <c r="AH65" s="200">
        <v>0</v>
      </c>
      <c r="AI65" s="200">
        <v>12.53</v>
      </c>
      <c r="AJ65" s="200">
        <v>0</v>
      </c>
      <c r="AK65" s="200">
        <v>13.4</v>
      </c>
      <c r="AL65" s="200">
        <v>0</v>
      </c>
      <c r="AM65" s="200">
        <v>0</v>
      </c>
      <c r="AN65" s="200">
        <v>0</v>
      </c>
      <c r="AO65" s="200">
        <v>258.3</v>
      </c>
      <c r="AP65" s="200">
        <v>0</v>
      </c>
      <c r="AQ65" s="200">
        <v>0</v>
      </c>
      <c r="AR65" s="200">
        <v>0</v>
      </c>
      <c r="AS65" s="200">
        <v>0</v>
      </c>
      <c r="AT65" s="200">
        <v>0</v>
      </c>
      <c r="AU65" s="200">
        <v>0</v>
      </c>
      <c r="AV65" s="200">
        <v>0</v>
      </c>
      <c r="AW65" s="200">
        <v>0</v>
      </c>
      <c r="AX65" s="200">
        <v>0</v>
      </c>
      <c r="AY65" s="200">
        <v>0</v>
      </c>
    </row>
    <row r="66" spans="1:51">
      <c r="A66" t="s">
        <v>108</v>
      </c>
      <c r="B66" s="200">
        <v>0</v>
      </c>
      <c r="C66" s="200">
        <v>4.67</v>
      </c>
      <c r="D66" s="200">
        <v>9.02</v>
      </c>
      <c r="E66" s="200">
        <v>0</v>
      </c>
      <c r="F66" s="200">
        <v>0</v>
      </c>
      <c r="G66" s="200">
        <v>21.86</v>
      </c>
      <c r="H66" s="200">
        <v>0</v>
      </c>
      <c r="I66" s="200">
        <v>0</v>
      </c>
      <c r="J66" s="200">
        <v>14.12</v>
      </c>
      <c r="K66" s="200">
        <v>4.3899999999999997</v>
      </c>
      <c r="L66" s="200">
        <v>145.02000000000001</v>
      </c>
      <c r="M66" s="200">
        <v>1.06</v>
      </c>
      <c r="N66" s="200">
        <v>1.36</v>
      </c>
      <c r="O66" s="200">
        <v>0</v>
      </c>
      <c r="P66" s="200">
        <v>1.44</v>
      </c>
      <c r="Q66" s="200">
        <v>0.46</v>
      </c>
      <c r="R66" s="200">
        <v>0.49</v>
      </c>
      <c r="S66" s="200">
        <v>0.3</v>
      </c>
      <c r="T66" s="200">
        <v>0</v>
      </c>
      <c r="U66" s="200">
        <v>0.96</v>
      </c>
      <c r="V66" s="200">
        <v>0.24</v>
      </c>
      <c r="W66" s="200">
        <v>0.53</v>
      </c>
      <c r="X66" s="200">
        <v>1.94</v>
      </c>
      <c r="Y66" s="200">
        <v>0</v>
      </c>
      <c r="Z66" s="200">
        <v>4.53</v>
      </c>
      <c r="AA66" s="200">
        <v>1.04</v>
      </c>
      <c r="AB66" s="200">
        <v>0</v>
      </c>
      <c r="AC66" s="200">
        <v>0.87</v>
      </c>
      <c r="AD66" s="200">
        <v>14.84</v>
      </c>
      <c r="AE66" s="200">
        <v>0</v>
      </c>
      <c r="AF66" s="200">
        <v>0</v>
      </c>
      <c r="AG66" s="200">
        <v>52.06</v>
      </c>
      <c r="AH66" s="200">
        <v>0</v>
      </c>
      <c r="AI66" s="200">
        <v>12.53</v>
      </c>
      <c r="AJ66" s="200">
        <v>0</v>
      </c>
      <c r="AK66" s="200">
        <v>13.4</v>
      </c>
      <c r="AL66" s="200">
        <v>0</v>
      </c>
      <c r="AM66" s="200">
        <v>0</v>
      </c>
      <c r="AN66" s="200">
        <v>0</v>
      </c>
      <c r="AO66" s="200">
        <v>258.3</v>
      </c>
      <c r="AP66" s="200">
        <v>0</v>
      </c>
      <c r="AQ66" s="200">
        <v>0</v>
      </c>
      <c r="AR66" s="200">
        <v>0</v>
      </c>
      <c r="AS66" s="200">
        <v>0</v>
      </c>
      <c r="AT66" s="200">
        <v>0</v>
      </c>
      <c r="AU66" s="200">
        <v>0</v>
      </c>
      <c r="AV66" s="200">
        <v>0</v>
      </c>
      <c r="AW66" s="200">
        <v>0</v>
      </c>
      <c r="AX66" s="200">
        <v>0</v>
      </c>
      <c r="AY66" s="200">
        <v>0</v>
      </c>
    </row>
    <row r="67" spans="1:51">
      <c r="A67" t="s">
        <v>109</v>
      </c>
      <c r="B67" s="200">
        <v>0</v>
      </c>
      <c r="C67" s="200">
        <v>4.67</v>
      </c>
      <c r="D67" s="200">
        <v>9.02</v>
      </c>
      <c r="E67" s="200">
        <v>0</v>
      </c>
      <c r="F67" s="200">
        <v>0</v>
      </c>
      <c r="G67" s="200">
        <v>21.86</v>
      </c>
      <c r="H67" s="200">
        <v>0</v>
      </c>
      <c r="I67" s="200">
        <v>0</v>
      </c>
      <c r="J67" s="200">
        <v>14.12</v>
      </c>
      <c r="K67" s="200">
        <v>4.3899999999999997</v>
      </c>
      <c r="L67" s="200">
        <v>111.33</v>
      </c>
      <c r="M67" s="200">
        <v>1.06</v>
      </c>
      <c r="N67" s="200">
        <v>1.36</v>
      </c>
      <c r="O67" s="200">
        <v>0</v>
      </c>
      <c r="P67" s="200">
        <v>1.44</v>
      </c>
      <c r="Q67" s="200">
        <v>0</v>
      </c>
      <c r="R67" s="200">
        <v>0.49</v>
      </c>
      <c r="S67" s="200">
        <v>0.3</v>
      </c>
      <c r="T67" s="200">
        <v>0</v>
      </c>
      <c r="U67" s="200">
        <v>0.96</v>
      </c>
      <c r="V67" s="200">
        <v>0.24</v>
      </c>
      <c r="W67" s="200">
        <v>0.53</v>
      </c>
      <c r="X67" s="200">
        <v>1.94</v>
      </c>
      <c r="Y67" s="200">
        <v>0</v>
      </c>
      <c r="Z67" s="200">
        <v>4.53</v>
      </c>
      <c r="AA67" s="200">
        <v>1.04</v>
      </c>
      <c r="AB67" s="200">
        <v>0</v>
      </c>
      <c r="AC67" s="200">
        <v>0.87</v>
      </c>
      <c r="AD67" s="200">
        <v>14.84</v>
      </c>
      <c r="AE67" s="200">
        <v>0</v>
      </c>
      <c r="AF67" s="200">
        <v>0</v>
      </c>
      <c r="AG67" s="200">
        <v>52.06</v>
      </c>
      <c r="AH67" s="200">
        <v>0</v>
      </c>
      <c r="AI67" s="200">
        <v>12.53</v>
      </c>
      <c r="AJ67" s="200">
        <v>0</v>
      </c>
      <c r="AK67" s="200">
        <v>18.05</v>
      </c>
      <c r="AL67" s="200">
        <v>0</v>
      </c>
      <c r="AM67" s="200">
        <v>0</v>
      </c>
      <c r="AN67" s="200">
        <v>0</v>
      </c>
      <c r="AO67" s="200">
        <v>258.3</v>
      </c>
      <c r="AP67" s="200">
        <v>0</v>
      </c>
      <c r="AQ67" s="200">
        <v>0</v>
      </c>
      <c r="AR67" s="200">
        <v>0</v>
      </c>
      <c r="AS67" s="200">
        <v>0</v>
      </c>
      <c r="AT67" s="200">
        <v>0</v>
      </c>
      <c r="AU67" s="200">
        <v>0</v>
      </c>
      <c r="AV67" s="200">
        <v>0</v>
      </c>
      <c r="AW67" s="200">
        <v>0</v>
      </c>
      <c r="AX67" s="200">
        <v>0</v>
      </c>
      <c r="AY67" s="200">
        <v>0</v>
      </c>
    </row>
    <row r="68" spans="1:51">
      <c r="A68" t="s">
        <v>110</v>
      </c>
      <c r="B68" s="200">
        <v>0</v>
      </c>
      <c r="C68" s="200">
        <v>4.67</v>
      </c>
      <c r="D68" s="200">
        <v>9.02</v>
      </c>
      <c r="E68" s="200">
        <v>0</v>
      </c>
      <c r="F68" s="200">
        <v>0</v>
      </c>
      <c r="G68" s="200">
        <v>21.86</v>
      </c>
      <c r="H68" s="200">
        <v>0</v>
      </c>
      <c r="I68" s="200">
        <v>0</v>
      </c>
      <c r="J68" s="200">
        <v>14.12</v>
      </c>
      <c r="K68" s="200">
        <v>4.3899999999999997</v>
      </c>
      <c r="L68" s="200">
        <v>109.19</v>
      </c>
      <c r="M68" s="200">
        <v>1.06</v>
      </c>
      <c r="N68" s="200">
        <v>1.36</v>
      </c>
      <c r="O68" s="200">
        <v>0</v>
      </c>
      <c r="P68" s="200">
        <v>1.44</v>
      </c>
      <c r="Q68" s="200">
        <v>0</v>
      </c>
      <c r="R68" s="200">
        <v>0.49</v>
      </c>
      <c r="S68" s="200">
        <v>0.3</v>
      </c>
      <c r="T68" s="200">
        <v>0</v>
      </c>
      <c r="U68" s="200">
        <v>0.96</v>
      </c>
      <c r="V68" s="200">
        <v>0.24</v>
      </c>
      <c r="W68" s="200">
        <v>0.53</v>
      </c>
      <c r="X68" s="200">
        <v>1.94</v>
      </c>
      <c r="Y68" s="200">
        <v>0</v>
      </c>
      <c r="Z68" s="200">
        <v>4.53</v>
      </c>
      <c r="AA68" s="200">
        <v>1.04</v>
      </c>
      <c r="AB68" s="200">
        <v>0</v>
      </c>
      <c r="AC68" s="200">
        <v>0.87</v>
      </c>
      <c r="AD68" s="200">
        <v>14.84</v>
      </c>
      <c r="AE68" s="200">
        <v>0</v>
      </c>
      <c r="AF68" s="200">
        <v>0</v>
      </c>
      <c r="AG68" s="200">
        <v>52.06</v>
      </c>
      <c r="AH68" s="200">
        <v>0</v>
      </c>
      <c r="AI68" s="200">
        <v>12.53</v>
      </c>
      <c r="AJ68" s="200">
        <v>0</v>
      </c>
      <c r="AK68" s="200">
        <v>18.05</v>
      </c>
      <c r="AL68" s="200">
        <v>0</v>
      </c>
      <c r="AM68" s="200">
        <v>0</v>
      </c>
      <c r="AN68" s="200">
        <v>0</v>
      </c>
      <c r="AO68" s="200">
        <v>258.3</v>
      </c>
      <c r="AP68" s="200">
        <v>0</v>
      </c>
      <c r="AQ68" s="200">
        <v>0</v>
      </c>
      <c r="AR68" s="200">
        <v>0</v>
      </c>
      <c r="AS68" s="200">
        <v>0</v>
      </c>
      <c r="AT68" s="200">
        <v>0</v>
      </c>
      <c r="AU68" s="200">
        <v>0</v>
      </c>
      <c r="AV68" s="200">
        <v>0</v>
      </c>
      <c r="AW68" s="200">
        <v>0</v>
      </c>
      <c r="AX68" s="200">
        <v>0</v>
      </c>
      <c r="AY68" s="200">
        <v>0</v>
      </c>
    </row>
    <row r="69" spans="1:51">
      <c r="A69" t="s">
        <v>111</v>
      </c>
      <c r="B69" s="200">
        <v>0</v>
      </c>
      <c r="C69" s="200">
        <v>4.67</v>
      </c>
      <c r="D69" s="200">
        <v>9.02</v>
      </c>
      <c r="E69" s="200">
        <v>0</v>
      </c>
      <c r="F69" s="200">
        <v>0</v>
      </c>
      <c r="G69" s="200">
        <v>21.86</v>
      </c>
      <c r="H69" s="200">
        <v>0</v>
      </c>
      <c r="I69" s="200">
        <v>0</v>
      </c>
      <c r="J69" s="200">
        <v>14.12</v>
      </c>
      <c r="K69" s="200">
        <v>4.99</v>
      </c>
      <c r="L69" s="200">
        <v>76.08</v>
      </c>
      <c r="M69" s="200">
        <v>1.06</v>
      </c>
      <c r="N69" s="200">
        <v>1.36</v>
      </c>
      <c r="O69" s="200">
        <v>0</v>
      </c>
      <c r="P69" s="200">
        <v>1.44</v>
      </c>
      <c r="Q69" s="200">
        <v>0</v>
      </c>
      <c r="R69" s="200">
        <v>0.49</v>
      </c>
      <c r="S69" s="200">
        <v>0.3</v>
      </c>
      <c r="T69" s="200">
        <v>0</v>
      </c>
      <c r="U69" s="200">
        <v>0.96</v>
      </c>
      <c r="V69" s="200">
        <v>0.24</v>
      </c>
      <c r="W69" s="200">
        <v>0.53</v>
      </c>
      <c r="X69" s="200">
        <v>1.94</v>
      </c>
      <c r="Y69" s="200">
        <v>0</v>
      </c>
      <c r="Z69" s="200">
        <v>4.53</v>
      </c>
      <c r="AA69" s="200">
        <v>1.04</v>
      </c>
      <c r="AB69" s="200">
        <v>0</v>
      </c>
      <c r="AC69" s="200">
        <v>0.87</v>
      </c>
      <c r="AD69" s="200">
        <v>14.84</v>
      </c>
      <c r="AE69" s="200">
        <v>0</v>
      </c>
      <c r="AF69" s="200">
        <v>0</v>
      </c>
      <c r="AG69" s="200">
        <v>52.06</v>
      </c>
      <c r="AH69" s="200">
        <v>0</v>
      </c>
      <c r="AI69" s="200">
        <v>12.53</v>
      </c>
      <c r="AJ69" s="200">
        <v>0</v>
      </c>
      <c r="AK69" s="200">
        <v>18.05</v>
      </c>
      <c r="AL69" s="200">
        <v>0</v>
      </c>
      <c r="AM69" s="200">
        <v>0</v>
      </c>
      <c r="AN69" s="200">
        <v>0</v>
      </c>
      <c r="AO69" s="200">
        <v>258.3</v>
      </c>
      <c r="AP69" s="200">
        <v>0</v>
      </c>
      <c r="AQ69" s="200">
        <v>0</v>
      </c>
      <c r="AR69" s="200">
        <v>0</v>
      </c>
      <c r="AS69" s="200">
        <v>0</v>
      </c>
      <c r="AT69" s="200">
        <v>0</v>
      </c>
      <c r="AU69" s="200">
        <v>0</v>
      </c>
      <c r="AV69" s="200">
        <v>0</v>
      </c>
      <c r="AW69" s="200">
        <v>0</v>
      </c>
      <c r="AX69" s="200">
        <v>0</v>
      </c>
      <c r="AY69" s="200">
        <v>0</v>
      </c>
    </row>
    <row r="70" spans="1:51">
      <c r="A70" t="s">
        <v>112</v>
      </c>
      <c r="B70" s="200">
        <v>0</v>
      </c>
      <c r="C70" s="200">
        <v>4.67</v>
      </c>
      <c r="D70" s="200">
        <v>9.02</v>
      </c>
      <c r="E70" s="200">
        <v>0</v>
      </c>
      <c r="F70" s="200">
        <v>0</v>
      </c>
      <c r="G70" s="200">
        <v>21.86</v>
      </c>
      <c r="H70" s="200">
        <v>0</v>
      </c>
      <c r="I70" s="200">
        <v>0</v>
      </c>
      <c r="J70" s="200">
        <v>14.12</v>
      </c>
      <c r="K70" s="200">
        <v>1.24</v>
      </c>
      <c r="L70" s="200">
        <v>25.43</v>
      </c>
      <c r="M70" s="200">
        <v>1.06</v>
      </c>
      <c r="N70" s="200">
        <v>1.36</v>
      </c>
      <c r="O70" s="200">
        <v>0</v>
      </c>
      <c r="P70" s="200">
        <v>1.44</v>
      </c>
      <c r="Q70" s="200">
        <v>0</v>
      </c>
      <c r="R70" s="200">
        <v>0.49</v>
      </c>
      <c r="S70" s="200">
        <v>0.3</v>
      </c>
      <c r="T70" s="200">
        <v>0</v>
      </c>
      <c r="U70" s="200">
        <v>0.96</v>
      </c>
      <c r="V70" s="200">
        <v>0.24</v>
      </c>
      <c r="W70" s="200">
        <v>0.53</v>
      </c>
      <c r="X70" s="200">
        <v>1.94</v>
      </c>
      <c r="Y70" s="200">
        <v>0</v>
      </c>
      <c r="Z70" s="200">
        <v>4.53</v>
      </c>
      <c r="AA70" s="200">
        <v>1.03</v>
      </c>
      <c r="AB70" s="200">
        <v>0</v>
      </c>
      <c r="AC70" s="200">
        <v>0.87</v>
      </c>
      <c r="AD70" s="200">
        <v>14.84</v>
      </c>
      <c r="AE70" s="200">
        <v>0</v>
      </c>
      <c r="AF70" s="200">
        <v>0</v>
      </c>
      <c r="AG70" s="200">
        <v>52.06</v>
      </c>
      <c r="AH70" s="200">
        <v>0</v>
      </c>
      <c r="AI70" s="200">
        <v>12.53</v>
      </c>
      <c r="AJ70" s="200">
        <v>0</v>
      </c>
      <c r="AK70" s="200">
        <v>0</v>
      </c>
      <c r="AL70" s="200">
        <v>0</v>
      </c>
      <c r="AM70" s="200">
        <v>0</v>
      </c>
      <c r="AN70" s="200">
        <v>0</v>
      </c>
      <c r="AO70" s="200">
        <v>258.3</v>
      </c>
      <c r="AP70" s="200">
        <v>0</v>
      </c>
      <c r="AQ70" s="200">
        <v>0</v>
      </c>
      <c r="AR70" s="200">
        <v>0</v>
      </c>
      <c r="AS70" s="200">
        <v>0</v>
      </c>
      <c r="AT70" s="200">
        <v>0</v>
      </c>
      <c r="AU70" s="200">
        <v>0</v>
      </c>
      <c r="AV70" s="200">
        <v>0</v>
      </c>
      <c r="AW70" s="200">
        <v>0</v>
      </c>
      <c r="AX70" s="200">
        <v>0</v>
      </c>
      <c r="AY70" s="200">
        <v>0</v>
      </c>
    </row>
    <row r="71" spans="1:51">
      <c r="A71" t="s">
        <v>113</v>
      </c>
      <c r="B71" s="200">
        <v>0</v>
      </c>
      <c r="C71" s="200">
        <v>4.67</v>
      </c>
      <c r="D71" s="200">
        <v>9.02</v>
      </c>
      <c r="E71" s="200">
        <v>0</v>
      </c>
      <c r="F71" s="200">
        <v>0</v>
      </c>
      <c r="G71" s="200">
        <v>21.86</v>
      </c>
      <c r="H71" s="200">
        <v>0</v>
      </c>
      <c r="I71" s="200">
        <v>0</v>
      </c>
      <c r="J71" s="200">
        <v>14.12</v>
      </c>
      <c r="K71" s="200">
        <v>0.35</v>
      </c>
      <c r="L71" s="200">
        <v>14.43</v>
      </c>
      <c r="M71" s="200">
        <v>1.06</v>
      </c>
      <c r="N71" s="200">
        <v>1.36</v>
      </c>
      <c r="O71" s="200">
        <v>0</v>
      </c>
      <c r="P71" s="200">
        <v>1.44</v>
      </c>
      <c r="Q71" s="200">
        <v>0</v>
      </c>
      <c r="R71" s="200">
        <v>0.49</v>
      </c>
      <c r="S71" s="200">
        <v>0.3</v>
      </c>
      <c r="T71" s="200">
        <v>0</v>
      </c>
      <c r="U71" s="200">
        <v>0.96</v>
      </c>
      <c r="V71" s="200">
        <v>0.24</v>
      </c>
      <c r="W71" s="200">
        <v>0.53</v>
      </c>
      <c r="X71" s="200">
        <v>1.94</v>
      </c>
      <c r="Y71" s="200">
        <v>0</v>
      </c>
      <c r="Z71" s="200">
        <v>4.53</v>
      </c>
      <c r="AA71" s="200">
        <v>1.03</v>
      </c>
      <c r="AB71" s="200">
        <v>0</v>
      </c>
      <c r="AC71" s="200">
        <v>0.87</v>
      </c>
      <c r="AD71" s="200">
        <v>14.84</v>
      </c>
      <c r="AE71" s="200">
        <v>0</v>
      </c>
      <c r="AF71" s="200">
        <v>0</v>
      </c>
      <c r="AG71" s="200">
        <v>52.06</v>
      </c>
      <c r="AH71" s="200">
        <v>0</v>
      </c>
      <c r="AI71" s="200">
        <v>12.53</v>
      </c>
      <c r="AJ71" s="200">
        <v>0</v>
      </c>
      <c r="AK71" s="200">
        <v>0</v>
      </c>
      <c r="AL71" s="200">
        <v>0</v>
      </c>
      <c r="AM71" s="200">
        <v>0</v>
      </c>
      <c r="AN71" s="200">
        <v>0</v>
      </c>
      <c r="AO71" s="200">
        <v>258.31</v>
      </c>
      <c r="AP71" s="200">
        <v>0</v>
      </c>
      <c r="AQ71" s="200">
        <v>0</v>
      </c>
      <c r="AR71" s="200">
        <v>0</v>
      </c>
      <c r="AS71" s="200">
        <v>0</v>
      </c>
      <c r="AT71" s="200">
        <v>0</v>
      </c>
      <c r="AU71" s="200">
        <v>0</v>
      </c>
      <c r="AV71" s="200">
        <v>0</v>
      </c>
      <c r="AW71" s="200">
        <v>0</v>
      </c>
      <c r="AX71" s="200">
        <v>0</v>
      </c>
      <c r="AY71" s="200">
        <v>0</v>
      </c>
    </row>
    <row r="72" spans="1:51">
      <c r="A72" t="s">
        <v>114</v>
      </c>
      <c r="B72" s="200">
        <v>0</v>
      </c>
      <c r="C72" s="200">
        <v>4.67</v>
      </c>
      <c r="D72" s="200">
        <v>9.02</v>
      </c>
      <c r="E72" s="200">
        <v>0</v>
      </c>
      <c r="F72" s="200">
        <v>0</v>
      </c>
      <c r="G72" s="200">
        <v>21.86</v>
      </c>
      <c r="H72" s="200">
        <v>0</v>
      </c>
      <c r="I72" s="200">
        <v>0</v>
      </c>
      <c r="J72" s="200">
        <v>14.12</v>
      </c>
      <c r="K72" s="200">
        <v>0.35</v>
      </c>
      <c r="L72" s="200">
        <v>14.43</v>
      </c>
      <c r="M72" s="200">
        <v>1.06</v>
      </c>
      <c r="N72" s="200">
        <v>1.36</v>
      </c>
      <c r="O72" s="200">
        <v>0</v>
      </c>
      <c r="P72" s="200">
        <v>1.44</v>
      </c>
      <c r="Q72" s="200">
        <v>0</v>
      </c>
      <c r="R72" s="200">
        <v>0.49</v>
      </c>
      <c r="S72" s="200">
        <v>0.3</v>
      </c>
      <c r="T72" s="200">
        <v>0</v>
      </c>
      <c r="U72" s="200">
        <v>0.96</v>
      </c>
      <c r="V72" s="200">
        <v>0.24</v>
      </c>
      <c r="W72" s="200">
        <v>0.53</v>
      </c>
      <c r="X72" s="200">
        <v>1.94</v>
      </c>
      <c r="Y72" s="200">
        <v>0</v>
      </c>
      <c r="Z72" s="200">
        <v>4.53</v>
      </c>
      <c r="AA72" s="200">
        <v>1.03</v>
      </c>
      <c r="AB72" s="200">
        <v>0</v>
      </c>
      <c r="AC72" s="200">
        <v>0.87</v>
      </c>
      <c r="AD72" s="200">
        <v>14.84</v>
      </c>
      <c r="AE72" s="200">
        <v>0</v>
      </c>
      <c r="AF72" s="200">
        <v>0</v>
      </c>
      <c r="AG72" s="200">
        <v>52.06</v>
      </c>
      <c r="AH72" s="200">
        <v>0</v>
      </c>
      <c r="AI72" s="200">
        <v>12.53</v>
      </c>
      <c r="AJ72" s="200">
        <v>0</v>
      </c>
      <c r="AK72" s="200">
        <v>0</v>
      </c>
      <c r="AL72" s="200">
        <v>0</v>
      </c>
      <c r="AM72" s="200">
        <v>0</v>
      </c>
      <c r="AN72" s="200">
        <v>0</v>
      </c>
      <c r="AO72" s="200">
        <v>258.31</v>
      </c>
      <c r="AP72" s="200">
        <v>0</v>
      </c>
      <c r="AQ72" s="200">
        <v>0</v>
      </c>
      <c r="AR72" s="200">
        <v>0</v>
      </c>
      <c r="AS72" s="200">
        <v>0</v>
      </c>
      <c r="AT72" s="200">
        <v>0</v>
      </c>
      <c r="AU72" s="200">
        <v>0</v>
      </c>
      <c r="AV72" s="200">
        <v>0</v>
      </c>
      <c r="AW72" s="200">
        <v>0</v>
      </c>
      <c r="AX72" s="200">
        <v>0</v>
      </c>
      <c r="AY72" s="200">
        <v>0</v>
      </c>
    </row>
    <row r="73" spans="1:51">
      <c r="A73" t="s">
        <v>115</v>
      </c>
      <c r="B73" s="200">
        <v>0</v>
      </c>
      <c r="C73" s="200">
        <v>4.67</v>
      </c>
      <c r="D73" s="200">
        <v>9.02</v>
      </c>
      <c r="E73" s="200">
        <v>0</v>
      </c>
      <c r="F73" s="200">
        <v>0</v>
      </c>
      <c r="G73" s="200">
        <v>21.86</v>
      </c>
      <c r="H73" s="200">
        <v>0</v>
      </c>
      <c r="I73" s="200">
        <v>0</v>
      </c>
      <c r="J73" s="200">
        <v>14.12</v>
      </c>
      <c r="K73" s="200">
        <v>0.35</v>
      </c>
      <c r="L73" s="200">
        <v>14.43</v>
      </c>
      <c r="M73" s="200">
        <v>1.06</v>
      </c>
      <c r="N73" s="200">
        <v>1.36</v>
      </c>
      <c r="O73" s="200">
        <v>0</v>
      </c>
      <c r="P73" s="200">
        <v>1.44</v>
      </c>
      <c r="Q73" s="200">
        <v>0</v>
      </c>
      <c r="R73" s="200">
        <v>0.49</v>
      </c>
      <c r="S73" s="200">
        <v>0.3</v>
      </c>
      <c r="T73" s="200">
        <v>0</v>
      </c>
      <c r="U73" s="200">
        <v>0.96</v>
      </c>
      <c r="V73" s="200">
        <v>0.24</v>
      </c>
      <c r="W73" s="200">
        <v>0.53</v>
      </c>
      <c r="X73" s="200">
        <v>1.94</v>
      </c>
      <c r="Y73" s="200">
        <v>0</v>
      </c>
      <c r="Z73" s="200">
        <v>4.53</v>
      </c>
      <c r="AA73" s="200">
        <v>1.03</v>
      </c>
      <c r="AB73" s="200">
        <v>0</v>
      </c>
      <c r="AC73" s="200">
        <v>0.87</v>
      </c>
      <c r="AD73" s="200">
        <v>14.84</v>
      </c>
      <c r="AE73" s="200">
        <v>0</v>
      </c>
      <c r="AF73" s="200">
        <v>0</v>
      </c>
      <c r="AG73" s="200">
        <v>52.06</v>
      </c>
      <c r="AH73" s="200">
        <v>0</v>
      </c>
      <c r="AI73" s="200">
        <v>12.53</v>
      </c>
      <c r="AJ73" s="200">
        <v>0</v>
      </c>
      <c r="AK73" s="200">
        <v>0</v>
      </c>
      <c r="AL73" s="200">
        <v>0</v>
      </c>
      <c r="AM73" s="200">
        <v>0</v>
      </c>
      <c r="AN73" s="200">
        <v>0</v>
      </c>
      <c r="AO73" s="200">
        <v>258.31</v>
      </c>
      <c r="AP73" s="200">
        <v>0</v>
      </c>
      <c r="AQ73" s="200">
        <v>0</v>
      </c>
      <c r="AR73" s="200">
        <v>0</v>
      </c>
      <c r="AS73" s="200">
        <v>0</v>
      </c>
      <c r="AT73" s="200">
        <v>0</v>
      </c>
      <c r="AU73" s="200">
        <v>0</v>
      </c>
      <c r="AV73" s="200">
        <v>0</v>
      </c>
      <c r="AW73" s="200">
        <v>0</v>
      </c>
      <c r="AX73" s="200">
        <v>0</v>
      </c>
      <c r="AY73" s="200">
        <v>0</v>
      </c>
    </row>
    <row r="74" spans="1:51">
      <c r="A74" t="s">
        <v>116</v>
      </c>
      <c r="B74" s="200">
        <v>0</v>
      </c>
      <c r="C74" s="200">
        <v>4.67</v>
      </c>
      <c r="D74" s="200">
        <v>9.02</v>
      </c>
      <c r="E74" s="200">
        <v>0</v>
      </c>
      <c r="F74" s="200">
        <v>0</v>
      </c>
      <c r="G74" s="200">
        <v>21.86</v>
      </c>
      <c r="H74" s="200">
        <v>0</v>
      </c>
      <c r="I74" s="200">
        <v>0</v>
      </c>
      <c r="J74" s="200">
        <v>14.12</v>
      </c>
      <c r="K74" s="200">
        <v>0.35</v>
      </c>
      <c r="L74" s="200">
        <v>14.43</v>
      </c>
      <c r="M74" s="200">
        <v>1.06</v>
      </c>
      <c r="N74" s="200">
        <v>1.36</v>
      </c>
      <c r="O74" s="200">
        <v>0</v>
      </c>
      <c r="P74" s="200">
        <v>1.44</v>
      </c>
      <c r="Q74" s="200">
        <v>0</v>
      </c>
      <c r="R74" s="200">
        <v>0.49</v>
      </c>
      <c r="S74" s="200">
        <v>0.3</v>
      </c>
      <c r="T74" s="200">
        <v>0</v>
      </c>
      <c r="U74" s="200">
        <v>0.96</v>
      </c>
      <c r="V74" s="200">
        <v>0.24</v>
      </c>
      <c r="W74" s="200">
        <v>0.53</v>
      </c>
      <c r="X74" s="200">
        <v>1.94</v>
      </c>
      <c r="Y74" s="200">
        <v>0</v>
      </c>
      <c r="Z74" s="200">
        <v>4.53</v>
      </c>
      <c r="AA74" s="200">
        <v>1.03</v>
      </c>
      <c r="AB74" s="200">
        <v>0</v>
      </c>
      <c r="AC74" s="200">
        <v>0.87</v>
      </c>
      <c r="AD74" s="200">
        <v>14.84</v>
      </c>
      <c r="AE74" s="200">
        <v>0</v>
      </c>
      <c r="AF74" s="200">
        <v>0</v>
      </c>
      <c r="AG74" s="200">
        <v>52.06</v>
      </c>
      <c r="AH74" s="200">
        <v>0</v>
      </c>
      <c r="AI74" s="200">
        <v>12.53</v>
      </c>
      <c r="AJ74" s="200">
        <v>0</v>
      </c>
      <c r="AK74" s="200">
        <v>0</v>
      </c>
      <c r="AL74" s="200">
        <v>0</v>
      </c>
      <c r="AM74" s="200">
        <v>0</v>
      </c>
      <c r="AN74" s="200">
        <v>0</v>
      </c>
      <c r="AO74" s="200">
        <v>258.31</v>
      </c>
      <c r="AP74" s="200">
        <v>0</v>
      </c>
      <c r="AQ74" s="200">
        <v>0</v>
      </c>
      <c r="AR74" s="200">
        <v>0</v>
      </c>
      <c r="AS74" s="200">
        <v>0</v>
      </c>
      <c r="AT74" s="200">
        <v>0</v>
      </c>
      <c r="AU74" s="200">
        <v>0</v>
      </c>
      <c r="AV74" s="200">
        <v>0</v>
      </c>
      <c r="AW74" s="200">
        <v>0</v>
      </c>
      <c r="AX74" s="200">
        <v>0</v>
      </c>
      <c r="AY74" s="200">
        <v>0</v>
      </c>
    </row>
    <row r="75" spans="1:51">
      <c r="A75" t="s">
        <v>117</v>
      </c>
      <c r="B75" s="200">
        <v>0</v>
      </c>
      <c r="C75" s="200">
        <v>4.67</v>
      </c>
      <c r="D75" s="200">
        <v>9.02</v>
      </c>
      <c r="E75" s="200">
        <v>0</v>
      </c>
      <c r="F75" s="200">
        <v>0</v>
      </c>
      <c r="G75" s="200">
        <v>21.86</v>
      </c>
      <c r="H75" s="200">
        <v>0</v>
      </c>
      <c r="I75" s="200">
        <v>0</v>
      </c>
      <c r="J75" s="200">
        <v>14.12</v>
      </c>
      <c r="K75" s="200">
        <v>0.35</v>
      </c>
      <c r="L75" s="200">
        <v>14.43</v>
      </c>
      <c r="M75" s="200">
        <v>1.06</v>
      </c>
      <c r="N75" s="200">
        <v>1.36</v>
      </c>
      <c r="O75" s="200">
        <v>0</v>
      </c>
      <c r="P75" s="200">
        <v>1.44</v>
      </c>
      <c r="Q75" s="200">
        <v>0</v>
      </c>
      <c r="R75" s="200">
        <v>0.49</v>
      </c>
      <c r="S75" s="200">
        <v>0.3</v>
      </c>
      <c r="T75" s="200">
        <v>0</v>
      </c>
      <c r="U75" s="200">
        <v>0.96</v>
      </c>
      <c r="V75" s="200">
        <v>0.24</v>
      </c>
      <c r="W75" s="200">
        <v>0.53</v>
      </c>
      <c r="X75" s="200">
        <v>1.94</v>
      </c>
      <c r="Y75" s="200">
        <v>0</v>
      </c>
      <c r="Z75" s="200">
        <v>4.53</v>
      </c>
      <c r="AA75" s="200">
        <v>1.03</v>
      </c>
      <c r="AB75" s="200">
        <v>0</v>
      </c>
      <c r="AC75" s="200">
        <v>0.87</v>
      </c>
      <c r="AD75" s="200">
        <v>14.84</v>
      </c>
      <c r="AE75" s="200">
        <v>0</v>
      </c>
      <c r="AF75" s="200">
        <v>0</v>
      </c>
      <c r="AG75" s="200">
        <v>52.06</v>
      </c>
      <c r="AH75" s="200">
        <v>0</v>
      </c>
      <c r="AI75" s="200">
        <v>12.53</v>
      </c>
      <c r="AJ75" s="200">
        <v>0</v>
      </c>
      <c r="AK75" s="200">
        <v>0</v>
      </c>
      <c r="AL75" s="200">
        <v>0</v>
      </c>
      <c r="AM75" s="200">
        <v>0</v>
      </c>
      <c r="AN75" s="200">
        <v>0</v>
      </c>
      <c r="AO75" s="200">
        <v>258.31</v>
      </c>
      <c r="AP75" s="200">
        <v>0</v>
      </c>
      <c r="AQ75" s="200">
        <v>0</v>
      </c>
      <c r="AR75" s="200">
        <v>0</v>
      </c>
      <c r="AS75" s="200">
        <v>0</v>
      </c>
      <c r="AT75" s="200">
        <v>0</v>
      </c>
      <c r="AU75" s="200">
        <v>0</v>
      </c>
      <c r="AV75" s="200">
        <v>0</v>
      </c>
      <c r="AW75" s="200">
        <v>0</v>
      </c>
      <c r="AX75" s="200">
        <v>0</v>
      </c>
      <c r="AY75" s="200">
        <v>0</v>
      </c>
    </row>
    <row r="76" spans="1:51">
      <c r="A76" t="s">
        <v>118</v>
      </c>
      <c r="B76" s="200">
        <v>0</v>
      </c>
      <c r="C76" s="200">
        <v>4.67</v>
      </c>
      <c r="D76" s="200">
        <v>9.02</v>
      </c>
      <c r="E76" s="200">
        <v>0</v>
      </c>
      <c r="F76" s="200">
        <v>0</v>
      </c>
      <c r="G76" s="200">
        <v>21.86</v>
      </c>
      <c r="H76" s="200">
        <v>0</v>
      </c>
      <c r="I76" s="200">
        <v>0</v>
      </c>
      <c r="J76" s="200">
        <v>14.12</v>
      </c>
      <c r="K76" s="200">
        <v>0.35</v>
      </c>
      <c r="L76" s="200">
        <v>14.43</v>
      </c>
      <c r="M76" s="200">
        <v>1.06</v>
      </c>
      <c r="N76" s="200">
        <v>1.36</v>
      </c>
      <c r="O76" s="200">
        <v>0</v>
      </c>
      <c r="P76" s="200">
        <v>1.44</v>
      </c>
      <c r="Q76" s="200">
        <v>0</v>
      </c>
      <c r="R76" s="200">
        <v>0.49</v>
      </c>
      <c r="S76" s="200">
        <v>0.3</v>
      </c>
      <c r="T76" s="200">
        <v>0</v>
      </c>
      <c r="U76" s="200">
        <v>0.96</v>
      </c>
      <c r="V76" s="200">
        <v>0.24</v>
      </c>
      <c r="W76" s="200">
        <v>0.53</v>
      </c>
      <c r="X76" s="200">
        <v>1.94</v>
      </c>
      <c r="Y76" s="200">
        <v>0</v>
      </c>
      <c r="Z76" s="200">
        <v>4.53</v>
      </c>
      <c r="AA76" s="200">
        <v>1.03</v>
      </c>
      <c r="AB76" s="200">
        <v>0</v>
      </c>
      <c r="AC76" s="200">
        <v>0.87</v>
      </c>
      <c r="AD76" s="200">
        <v>14.84</v>
      </c>
      <c r="AE76" s="200">
        <v>0</v>
      </c>
      <c r="AF76" s="200">
        <v>0</v>
      </c>
      <c r="AG76" s="200">
        <v>52.06</v>
      </c>
      <c r="AH76" s="200">
        <v>0</v>
      </c>
      <c r="AI76" s="200">
        <v>12.53</v>
      </c>
      <c r="AJ76" s="200">
        <v>0</v>
      </c>
      <c r="AK76" s="200">
        <v>0</v>
      </c>
      <c r="AL76" s="200">
        <v>0</v>
      </c>
      <c r="AM76" s="200">
        <v>0</v>
      </c>
      <c r="AN76" s="200">
        <v>0</v>
      </c>
      <c r="AO76" s="200">
        <v>258.31</v>
      </c>
      <c r="AP76" s="200">
        <v>0</v>
      </c>
      <c r="AQ76" s="200">
        <v>0</v>
      </c>
      <c r="AR76" s="200">
        <v>0</v>
      </c>
      <c r="AS76" s="200">
        <v>0</v>
      </c>
      <c r="AT76" s="200">
        <v>0</v>
      </c>
      <c r="AU76" s="200">
        <v>0</v>
      </c>
      <c r="AV76" s="200">
        <v>0</v>
      </c>
      <c r="AW76" s="200">
        <v>0</v>
      </c>
      <c r="AX76" s="200">
        <v>0</v>
      </c>
      <c r="AY76" s="200">
        <v>0</v>
      </c>
    </row>
    <row r="77" spans="1:51">
      <c r="A77" t="s">
        <v>119</v>
      </c>
      <c r="B77" s="200">
        <v>0</v>
      </c>
      <c r="C77" s="200">
        <v>4.67</v>
      </c>
      <c r="D77" s="200">
        <v>9.02</v>
      </c>
      <c r="E77" s="200">
        <v>0</v>
      </c>
      <c r="F77" s="200">
        <v>0</v>
      </c>
      <c r="G77" s="200">
        <v>21.86</v>
      </c>
      <c r="H77" s="200">
        <v>0</v>
      </c>
      <c r="I77" s="200">
        <v>0</v>
      </c>
      <c r="J77" s="200">
        <v>14.12</v>
      </c>
      <c r="K77" s="200">
        <v>0.35</v>
      </c>
      <c r="L77" s="200">
        <v>14.43</v>
      </c>
      <c r="M77" s="200">
        <v>1.06</v>
      </c>
      <c r="N77" s="200">
        <v>1.36</v>
      </c>
      <c r="O77" s="200">
        <v>0</v>
      </c>
      <c r="P77" s="200">
        <v>1.44</v>
      </c>
      <c r="Q77" s="200">
        <v>0</v>
      </c>
      <c r="R77" s="200">
        <v>0.49</v>
      </c>
      <c r="S77" s="200">
        <v>0.3</v>
      </c>
      <c r="T77" s="200">
        <v>0</v>
      </c>
      <c r="U77" s="200">
        <v>0.96</v>
      </c>
      <c r="V77" s="200">
        <v>0.24</v>
      </c>
      <c r="W77" s="200">
        <v>0.53</v>
      </c>
      <c r="X77" s="200">
        <v>1.94</v>
      </c>
      <c r="Y77" s="200">
        <v>0</v>
      </c>
      <c r="Z77" s="200">
        <v>4.53</v>
      </c>
      <c r="AA77" s="200">
        <v>1.03</v>
      </c>
      <c r="AB77" s="200">
        <v>0</v>
      </c>
      <c r="AC77" s="200">
        <v>0.87</v>
      </c>
      <c r="AD77" s="200">
        <v>14.84</v>
      </c>
      <c r="AE77" s="200">
        <v>0</v>
      </c>
      <c r="AF77" s="200">
        <v>0</v>
      </c>
      <c r="AG77" s="200">
        <v>52.06</v>
      </c>
      <c r="AH77" s="200">
        <v>0</v>
      </c>
      <c r="AI77" s="200">
        <v>12.53</v>
      </c>
      <c r="AJ77" s="200">
        <v>0</v>
      </c>
      <c r="AK77" s="200">
        <v>0</v>
      </c>
      <c r="AL77" s="200">
        <v>0</v>
      </c>
      <c r="AM77" s="200">
        <v>0</v>
      </c>
      <c r="AN77" s="200">
        <v>0</v>
      </c>
      <c r="AO77" s="200">
        <v>258.31</v>
      </c>
      <c r="AP77" s="200">
        <v>0</v>
      </c>
      <c r="AQ77" s="200">
        <v>0</v>
      </c>
      <c r="AR77" s="200">
        <v>0</v>
      </c>
      <c r="AS77" s="200">
        <v>0</v>
      </c>
      <c r="AT77" s="200">
        <v>0</v>
      </c>
      <c r="AU77" s="200">
        <v>0</v>
      </c>
      <c r="AV77" s="200">
        <v>0</v>
      </c>
      <c r="AW77" s="200">
        <v>0</v>
      </c>
      <c r="AX77" s="200">
        <v>0</v>
      </c>
      <c r="AY77" s="200">
        <v>0</v>
      </c>
    </row>
    <row r="78" spans="1:51">
      <c r="A78" t="s">
        <v>120</v>
      </c>
      <c r="B78" s="200">
        <v>0</v>
      </c>
      <c r="C78" s="200">
        <v>4.67</v>
      </c>
      <c r="D78" s="200">
        <v>9.02</v>
      </c>
      <c r="E78" s="200">
        <v>0</v>
      </c>
      <c r="F78" s="200">
        <v>0</v>
      </c>
      <c r="G78" s="200">
        <v>21.86</v>
      </c>
      <c r="H78" s="200">
        <v>0</v>
      </c>
      <c r="I78" s="200">
        <v>0</v>
      </c>
      <c r="J78" s="200">
        <v>14.12</v>
      </c>
      <c r="K78" s="200">
        <v>0.35</v>
      </c>
      <c r="L78" s="200">
        <v>14.43</v>
      </c>
      <c r="M78" s="200">
        <v>1.06</v>
      </c>
      <c r="N78" s="200">
        <v>1.36</v>
      </c>
      <c r="O78" s="200">
        <v>0</v>
      </c>
      <c r="P78" s="200">
        <v>1.44</v>
      </c>
      <c r="Q78" s="200">
        <v>0</v>
      </c>
      <c r="R78" s="200">
        <v>0.49</v>
      </c>
      <c r="S78" s="200">
        <v>0.3</v>
      </c>
      <c r="T78" s="200">
        <v>0</v>
      </c>
      <c r="U78" s="200">
        <v>0.96</v>
      </c>
      <c r="V78" s="200">
        <v>0.24</v>
      </c>
      <c r="W78" s="200">
        <v>0.53</v>
      </c>
      <c r="X78" s="200">
        <v>1.94</v>
      </c>
      <c r="Y78" s="200">
        <v>0</v>
      </c>
      <c r="Z78" s="200">
        <v>4.53</v>
      </c>
      <c r="AA78" s="200">
        <v>1.03</v>
      </c>
      <c r="AB78" s="200">
        <v>0</v>
      </c>
      <c r="AC78" s="200">
        <v>0.87</v>
      </c>
      <c r="AD78" s="200">
        <v>14.84</v>
      </c>
      <c r="AE78" s="200">
        <v>0</v>
      </c>
      <c r="AF78" s="200">
        <v>0</v>
      </c>
      <c r="AG78" s="200">
        <v>52.06</v>
      </c>
      <c r="AH78" s="200">
        <v>0</v>
      </c>
      <c r="AI78" s="200">
        <v>12.53</v>
      </c>
      <c r="AJ78" s="200">
        <v>0</v>
      </c>
      <c r="AK78" s="200">
        <v>0</v>
      </c>
      <c r="AL78" s="200">
        <v>0</v>
      </c>
      <c r="AM78" s="200">
        <v>0</v>
      </c>
      <c r="AN78" s="200">
        <v>0</v>
      </c>
      <c r="AO78" s="200">
        <v>258.31</v>
      </c>
      <c r="AP78" s="200">
        <v>0</v>
      </c>
      <c r="AQ78" s="200">
        <v>0</v>
      </c>
      <c r="AR78" s="200">
        <v>0</v>
      </c>
      <c r="AS78" s="200">
        <v>0</v>
      </c>
      <c r="AT78" s="200">
        <v>0</v>
      </c>
      <c r="AU78" s="200">
        <v>0</v>
      </c>
      <c r="AV78" s="200">
        <v>0</v>
      </c>
      <c r="AW78" s="200">
        <v>0</v>
      </c>
      <c r="AX78" s="200">
        <v>0</v>
      </c>
      <c r="AY78" s="200">
        <v>0</v>
      </c>
    </row>
    <row r="79" spans="1:51">
      <c r="A79" t="s">
        <v>121</v>
      </c>
      <c r="B79" s="200">
        <v>0</v>
      </c>
      <c r="C79" s="200">
        <v>4.67</v>
      </c>
      <c r="D79" s="200">
        <v>9.02</v>
      </c>
      <c r="E79" s="200">
        <v>0</v>
      </c>
      <c r="F79" s="200">
        <v>0</v>
      </c>
      <c r="G79" s="200">
        <v>21.86</v>
      </c>
      <c r="H79" s="200">
        <v>0</v>
      </c>
      <c r="I79" s="200">
        <v>0</v>
      </c>
      <c r="J79" s="200">
        <v>14.12</v>
      </c>
      <c r="K79" s="200">
        <v>0.35</v>
      </c>
      <c r="L79" s="200">
        <v>14.43</v>
      </c>
      <c r="M79" s="200">
        <v>1.06</v>
      </c>
      <c r="N79" s="200">
        <v>1.36</v>
      </c>
      <c r="O79" s="200">
        <v>0</v>
      </c>
      <c r="P79" s="200">
        <v>1.44</v>
      </c>
      <c r="Q79" s="200">
        <v>0</v>
      </c>
      <c r="R79" s="200">
        <v>0.49</v>
      </c>
      <c r="S79" s="200">
        <v>0.3</v>
      </c>
      <c r="T79" s="200">
        <v>0</v>
      </c>
      <c r="U79" s="200">
        <v>0.96</v>
      </c>
      <c r="V79" s="200">
        <v>0.24</v>
      </c>
      <c r="W79" s="200">
        <v>0.53</v>
      </c>
      <c r="X79" s="200">
        <v>1.94</v>
      </c>
      <c r="Y79" s="200">
        <v>0</v>
      </c>
      <c r="Z79" s="200">
        <v>4.53</v>
      </c>
      <c r="AA79" s="200">
        <v>1.03</v>
      </c>
      <c r="AB79" s="200">
        <v>0</v>
      </c>
      <c r="AC79" s="200">
        <v>0.87</v>
      </c>
      <c r="AD79" s="200">
        <v>14.84</v>
      </c>
      <c r="AE79" s="200">
        <v>0</v>
      </c>
      <c r="AF79" s="200">
        <v>0</v>
      </c>
      <c r="AG79" s="200">
        <v>52.06</v>
      </c>
      <c r="AH79" s="200">
        <v>0</v>
      </c>
      <c r="AI79" s="200">
        <v>12.53</v>
      </c>
      <c r="AJ79" s="200">
        <v>0</v>
      </c>
      <c r="AK79" s="200">
        <v>0</v>
      </c>
      <c r="AL79" s="200">
        <v>0</v>
      </c>
      <c r="AM79" s="200">
        <v>0</v>
      </c>
      <c r="AN79" s="200">
        <v>0</v>
      </c>
      <c r="AO79" s="200">
        <v>258.31</v>
      </c>
      <c r="AP79" s="200">
        <v>0</v>
      </c>
      <c r="AQ79" s="200">
        <v>0</v>
      </c>
      <c r="AR79" s="200">
        <v>0</v>
      </c>
      <c r="AS79" s="200">
        <v>0</v>
      </c>
      <c r="AT79" s="200">
        <v>0</v>
      </c>
      <c r="AU79" s="200">
        <v>0</v>
      </c>
      <c r="AV79" s="200">
        <v>0</v>
      </c>
      <c r="AW79" s="200">
        <v>0</v>
      </c>
      <c r="AX79" s="200">
        <v>0</v>
      </c>
      <c r="AY79" s="200">
        <v>0</v>
      </c>
    </row>
    <row r="80" spans="1:51">
      <c r="A80" t="s">
        <v>122</v>
      </c>
      <c r="B80" s="200">
        <v>0</v>
      </c>
      <c r="C80" s="200">
        <v>4.67</v>
      </c>
      <c r="D80" s="200">
        <v>9.02</v>
      </c>
      <c r="E80" s="200">
        <v>0</v>
      </c>
      <c r="F80" s="200">
        <v>0</v>
      </c>
      <c r="G80" s="200">
        <v>21.86</v>
      </c>
      <c r="H80" s="200">
        <v>0</v>
      </c>
      <c r="I80" s="200">
        <v>0</v>
      </c>
      <c r="J80" s="200">
        <v>14.12</v>
      </c>
      <c r="K80" s="200">
        <v>0.35</v>
      </c>
      <c r="L80" s="200">
        <v>14.43</v>
      </c>
      <c r="M80" s="200">
        <v>1.06</v>
      </c>
      <c r="N80" s="200">
        <v>1.36</v>
      </c>
      <c r="O80" s="200">
        <v>0</v>
      </c>
      <c r="P80" s="200">
        <v>1.44</v>
      </c>
      <c r="Q80" s="200">
        <v>0</v>
      </c>
      <c r="R80" s="200">
        <v>0.49</v>
      </c>
      <c r="S80" s="200">
        <v>0.3</v>
      </c>
      <c r="T80" s="200">
        <v>0</v>
      </c>
      <c r="U80" s="200">
        <v>0.96</v>
      </c>
      <c r="V80" s="200">
        <v>0.24</v>
      </c>
      <c r="W80" s="200">
        <v>0.53</v>
      </c>
      <c r="X80" s="200">
        <v>1.94</v>
      </c>
      <c r="Y80" s="200">
        <v>0</v>
      </c>
      <c r="Z80" s="200">
        <v>4.53</v>
      </c>
      <c r="AA80" s="200">
        <v>1.03</v>
      </c>
      <c r="AB80" s="200">
        <v>0</v>
      </c>
      <c r="AC80" s="200">
        <v>0.87</v>
      </c>
      <c r="AD80" s="200">
        <v>14.84</v>
      </c>
      <c r="AE80" s="200">
        <v>0</v>
      </c>
      <c r="AF80" s="200">
        <v>0</v>
      </c>
      <c r="AG80" s="200">
        <v>52.06</v>
      </c>
      <c r="AH80" s="200">
        <v>0</v>
      </c>
      <c r="AI80" s="200">
        <v>12.53</v>
      </c>
      <c r="AJ80" s="200">
        <v>0</v>
      </c>
      <c r="AK80" s="200">
        <v>0</v>
      </c>
      <c r="AL80" s="200">
        <v>0</v>
      </c>
      <c r="AM80" s="200">
        <v>0</v>
      </c>
      <c r="AN80" s="200">
        <v>0</v>
      </c>
      <c r="AO80" s="200">
        <v>258.31</v>
      </c>
      <c r="AP80" s="200">
        <v>0</v>
      </c>
      <c r="AQ80" s="200">
        <v>0</v>
      </c>
      <c r="AR80" s="200">
        <v>0</v>
      </c>
      <c r="AS80" s="200">
        <v>0</v>
      </c>
      <c r="AT80" s="200">
        <v>0</v>
      </c>
      <c r="AU80" s="200">
        <v>0</v>
      </c>
      <c r="AV80" s="200">
        <v>0</v>
      </c>
      <c r="AW80" s="200">
        <v>0</v>
      </c>
      <c r="AX80" s="200">
        <v>0</v>
      </c>
      <c r="AY80" s="200">
        <v>0</v>
      </c>
    </row>
    <row r="81" spans="1:51">
      <c r="A81" t="s">
        <v>123</v>
      </c>
      <c r="B81" s="200">
        <v>0</v>
      </c>
      <c r="C81" s="200">
        <v>4.67</v>
      </c>
      <c r="D81" s="200">
        <v>9.02</v>
      </c>
      <c r="E81" s="200">
        <v>0</v>
      </c>
      <c r="F81" s="200">
        <v>0</v>
      </c>
      <c r="G81" s="200">
        <v>21.86</v>
      </c>
      <c r="H81" s="200">
        <v>0</v>
      </c>
      <c r="I81" s="200">
        <v>0</v>
      </c>
      <c r="J81" s="200">
        <v>14.12</v>
      </c>
      <c r="K81" s="200">
        <v>0.35</v>
      </c>
      <c r="L81" s="200">
        <v>14.43</v>
      </c>
      <c r="M81" s="200">
        <v>1.06</v>
      </c>
      <c r="N81" s="200">
        <v>1.36</v>
      </c>
      <c r="O81" s="200">
        <v>0</v>
      </c>
      <c r="P81" s="200">
        <v>1.44</v>
      </c>
      <c r="Q81" s="200">
        <v>0.52</v>
      </c>
      <c r="R81" s="200">
        <v>0.49</v>
      </c>
      <c r="S81" s="200">
        <v>0.3</v>
      </c>
      <c r="T81" s="200">
        <v>0</v>
      </c>
      <c r="U81" s="200">
        <v>0.96</v>
      </c>
      <c r="V81" s="200">
        <v>0.24</v>
      </c>
      <c r="W81" s="200">
        <v>0.53</v>
      </c>
      <c r="X81" s="200">
        <v>1.94</v>
      </c>
      <c r="Y81" s="200">
        <v>0</v>
      </c>
      <c r="Z81" s="200">
        <v>4.53</v>
      </c>
      <c r="AA81" s="200">
        <v>1.03</v>
      </c>
      <c r="AB81" s="200">
        <v>0</v>
      </c>
      <c r="AC81" s="200">
        <v>0.87</v>
      </c>
      <c r="AD81" s="200">
        <v>14.84</v>
      </c>
      <c r="AE81" s="200">
        <v>0</v>
      </c>
      <c r="AF81" s="200">
        <v>0</v>
      </c>
      <c r="AG81" s="200">
        <v>52.06</v>
      </c>
      <c r="AH81" s="200">
        <v>0</v>
      </c>
      <c r="AI81" s="200">
        <v>12.53</v>
      </c>
      <c r="AJ81" s="200">
        <v>0</v>
      </c>
      <c r="AK81" s="200">
        <v>0</v>
      </c>
      <c r="AL81" s="200">
        <v>0</v>
      </c>
      <c r="AM81" s="200">
        <v>0</v>
      </c>
      <c r="AN81" s="200">
        <v>0</v>
      </c>
      <c r="AO81" s="200">
        <v>258.31</v>
      </c>
      <c r="AP81" s="200">
        <v>0</v>
      </c>
      <c r="AQ81" s="200">
        <v>0</v>
      </c>
      <c r="AR81" s="200">
        <v>0</v>
      </c>
      <c r="AS81" s="200">
        <v>0</v>
      </c>
      <c r="AT81" s="200">
        <v>0</v>
      </c>
      <c r="AU81" s="200">
        <v>0</v>
      </c>
      <c r="AV81" s="200">
        <v>0</v>
      </c>
      <c r="AW81" s="200">
        <v>0</v>
      </c>
      <c r="AX81" s="200">
        <v>0</v>
      </c>
      <c r="AY81" s="200">
        <v>0</v>
      </c>
    </row>
    <row r="82" spans="1:51">
      <c r="A82" t="s">
        <v>124</v>
      </c>
      <c r="B82" s="200">
        <v>0</v>
      </c>
      <c r="C82" s="200">
        <v>4.67</v>
      </c>
      <c r="D82" s="200">
        <v>9.02</v>
      </c>
      <c r="E82" s="200">
        <v>0</v>
      </c>
      <c r="F82" s="200">
        <v>0</v>
      </c>
      <c r="G82" s="200">
        <v>21.86</v>
      </c>
      <c r="H82" s="200">
        <v>0</v>
      </c>
      <c r="I82" s="200">
        <v>0</v>
      </c>
      <c r="J82" s="200">
        <v>14.12</v>
      </c>
      <c r="K82" s="200">
        <v>0.35</v>
      </c>
      <c r="L82" s="200">
        <v>14.43</v>
      </c>
      <c r="M82" s="200">
        <v>1.06</v>
      </c>
      <c r="N82" s="200">
        <v>1.36</v>
      </c>
      <c r="O82" s="200">
        <v>0</v>
      </c>
      <c r="P82" s="200">
        <v>1.44</v>
      </c>
      <c r="Q82" s="200">
        <v>0.52</v>
      </c>
      <c r="R82" s="200">
        <v>0.49</v>
      </c>
      <c r="S82" s="200">
        <v>0.3</v>
      </c>
      <c r="T82" s="200">
        <v>0</v>
      </c>
      <c r="U82" s="200">
        <v>0.96</v>
      </c>
      <c r="V82" s="200">
        <v>0.24</v>
      </c>
      <c r="W82" s="200">
        <v>0.53</v>
      </c>
      <c r="X82" s="200">
        <v>1.94</v>
      </c>
      <c r="Y82" s="200">
        <v>0</v>
      </c>
      <c r="Z82" s="200">
        <v>4.53</v>
      </c>
      <c r="AA82" s="200">
        <v>1.03</v>
      </c>
      <c r="AB82" s="200">
        <v>0</v>
      </c>
      <c r="AC82" s="200">
        <v>0.87</v>
      </c>
      <c r="AD82" s="200">
        <v>14.84</v>
      </c>
      <c r="AE82" s="200">
        <v>0</v>
      </c>
      <c r="AF82" s="200">
        <v>0</v>
      </c>
      <c r="AG82" s="200">
        <v>52.06</v>
      </c>
      <c r="AH82" s="200">
        <v>0</v>
      </c>
      <c r="AI82" s="200">
        <v>12.53</v>
      </c>
      <c r="AJ82" s="200">
        <v>0</v>
      </c>
      <c r="AK82" s="200">
        <v>0</v>
      </c>
      <c r="AL82" s="200">
        <v>0</v>
      </c>
      <c r="AM82" s="200">
        <v>0</v>
      </c>
      <c r="AN82" s="200">
        <v>0</v>
      </c>
      <c r="AO82" s="200">
        <v>258.31</v>
      </c>
      <c r="AP82" s="200">
        <v>0</v>
      </c>
      <c r="AQ82" s="200">
        <v>0</v>
      </c>
      <c r="AR82" s="200">
        <v>0</v>
      </c>
      <c r="AS82" s="200">
        <v>0</v>
      </c>
      <c r="AT82" s="200">
        <v>0</v>
      </c>
      <c r="AU82" s="200">
        <v>0</v>
      </c>
      <c r="AV82" s="200">
        <v>0</v>
      </c>
      <c r="AW82" s="200">
        <v>0</v>
      </c>
      <c r="AX82" s="200">
        <v>0</v>
      </c>
      <c r="AY82" s="200">
        <v>0</v>
      </c>
    </row>
    <row r="83" spans="1:51">
      <c r="A83" t="s">
        <v>125</v>
      </c>
      <c r="B83" s="200">
        <v>0</v>
      </c>
      <c r="C83" s="200">
        <v>4.67</v>
      </c>
      <c r="D83" s="200">
        <v>9.02</v>
      </c>
      <c r="E83" s="200">
        <v>0</v>
      </c>
      <c r="F83" s="200">
        <v>0</v>
      </c>
      <c r="G83" s="200">
        <v>21.86</v>
      </c>
      <c r="H83" s="200">
        <v>0</v>
      </c>
      <c r="I83" s="200">
        <v>0</v>
      </c>
      <c r="J83" s="200">
        <v>14.12</v>
      </c>
      <c r="K83" s="200">
        <v>0.35</v>
      </c>
      <c r="L83" s="200">
        <v>14.43</v>
      </c>
      <c r="M83" s="200">
        <v>1.06</v>
      </c>
      <c r="N83" s="200">
        <v>1.36</v>
      </c>
      <c r="O83" s="200">
        <v>0</v>
      </c>
      <c r="P83" s="200">
        <v>1.44</v>
      </c>
      <c r="Q83" s="200">
        <v>0.74</v>
      </c>
      <c r="R83" s="200">
        <v>0.49</v>
      </c>
      <c r="S83" s="200">
        <v>0.59</v>
      </c>
      <c r="T83" s="200">
        <v>0</v>
      </c>
      <c r="U83" s="200">
        <v>0.96</v>
      </c>
      <c r="V83" s="200">
        <v>0.24</v>
      </c>
      <c r="W83" s="200">
        <v>0.53</v>
      </c>
      <c r="X83" s="200">
        <v>1.94</v>
      </c>
      <c r="Y83" s="200">
        <v>0</v>
      </c>
      <c r="Z83" s="200">
        <v>4.53</v>
      </c>
      <c r="AA83" s="200">
        <v>1.03</v>
      </c>
      <c r="AB83" s="200">
        <v>0</v>
      </c>
      <c r="AC83" s="200">
        <v>0.87</v>
      </c>
      <c r="AD83" s="200">
        <v>14.84</v>
      </c>
      <c r="AE83" s="200">
        <v>0</v>
      </c>
      <c r="AF83" s="200">
        <v>0</v>
      </c>
      <c r="AG83" s="200">
        <v>52.06</v>
      </c>
      <c r="AH83" s="200">
        <v>0</v>
      </c>
      <c r="AI83" s="200">
        <v>12.53</v>
      </c>
      <c r="AJ83" s="200">
        <v>0</v>
      </c>
      <c r="AK83" s="200">
        <v>0</v>
      </c>
      <c r="AL83" s="200">
        <v>0</v>
      </c>
      <c r="AM83" s="200">
        <v>0</v>
      </c>
      <c r="AN83" s="200">
        <v>0</v>
      </c>
      <c r="AO83" s="200">
        <v>258.31</v>
      </c>
      <c r="AP83" s="200">
        <v>0</v>
      </c>
      <c r="AQ83" s="200">
        <v>0</v>
      </c>
      <c r="AR83" s="200">
        <v>0</v>
      </c>
      <c r="AS83" s="200">
        <v>0</v>
      </c>
      <c r="AT83" s="200">
        <v>0</v>
      </c>
      <c r="AU83" s="200">
        <v>0</v>
      </c>
      <c r="AV83" s="200">
        <v>0</v>
      </c>
      <c r="AW83" s="200">
        <v>0</v>
      </c>
      <c r="AX83" s="200">
        <v>0</v>
      </c>
      <c r="AY83" s="200">
        <v>0</v>
      </c>
    </row>
    <row r="84" spans="1:51">
      <c r="A84" t="s">
        <v>126</v>
      </c>
      <c r="B84" s="200">
        <v>0</v>
      </c>
      <c r="C84" s="200">
        <v>4.67</v>
      </c>
      <c r="D84" s="200">
        <v>9.02</v>
      </c>
      <c r="E84" s="200">
        <v>0</v>
      </c>
      <c r="F84" s="200">
        <v>0</v>
      </c>
      <c r="G84" s="200">
        <v>21.86</v>
      </c>
      <c r="H84" s="200">
        <v>0</v>
      </c>
      <c r="I84" s="200">
        <v>0</v>
      </c>
      <c r="J84" s="200">
        <v>14.12</v>
      </c>
      <c r="K84" s="200">
        <v>0.35</v>
      </c>
      <c r="L84" s="200">
        <v>14.43</v>
      </c>
      <c r="M84" s="200">
        <v>1.06</v>
      </c>
      <c r="N84" s="200">
        <v>1.36</v>
      </c>
      <c r="O84" s="200">
        <v>0</v>
      </c>
      <c r="P84" s="200">
        <v>1.44</v>
      </c>
      <c r="Q84" s="200">
        <v>0.15</v>
      </c>
      <c r="R84" s="200">
        <v>0.49</v>
      </c>
      <c r="S84" s="200">
        <v>0.59</v>
      </c>
      <c r="T84" s="200">
        <v>0</v>
      </c>
      <c r="U84" s="200">
        <v>0.96</v>
      </c>
      <c r="V84" s="200">
        <v>0.24</v>
      </c>
      <c r="W84" s="200">
        <v>0.53</v>
      </c>
      <c r="X84" s="200">
        <v>1.94</v>
      </c>
      <c r="Y84" s="200">
        <v>0</v>
      </c>
      <c r="Z84" s="200">
        <v>4.53</v>
      </c>
      <c r="AA84" s="200">
        <v>1.03</v>
      </c>
      <c r="AB84" s="200">
        <v>0</v>
      </c>
      <c r="AC84" s="200">
        <v>0.87</v>
      </c>
      <c r="AD84" s="200">
        <v>14.84</v>
      </c>
      <c r="AE84" s="200">
        <v>0</v>
      </c>
      <c r="AF84" s="200">
        <v>0</v>
      </c>
      <c r="AG84" s="200">
        <v>52.06</v>
      </c>
      <c r="AH84" s="200">
        <v>0</v>
      </c>
      <c r="AI84" s="200">
        <v>12.53</v>
      </c>
      <c r="AJ84" s="200">
        <v>0</v>
      </c>
      <c r="AK84" s="200">
        <v>0</v>
      </c>
      <c r="AL84" s="200">
        <v>0</v>
      </c>
      <c r="AM84" s="200">
        <v>0</v>
      </c>
      <c r="AN84" s="200">
        <v>0</v>
      </c>
      <c r="AO84" s="200">
        <v>258.31</v>
      </c>
      <c r="AP84" s="200">
        <v>0</v>
      </c>
      <c r="AQ84" s="200">
        <v>0</v>
      </c>
      <c r="AR84" s="200">
        <v>0</v>
      </c>
      <c r="AS84" s="200">
        <v>0</v>
      </c>
      <c r="AT84" s="200">
        <v>0</v>
      </c>
      <c r="AU84" s="200">
        <v>0</v>
      </c>
      <c r="AV84" s="200">
        <v>0</v>
      </c>
      <c r="AW84" s="200">
        <v>0</v>
      </c>
      <c r="AX84" s="200">
        <v>0</v>
      </c>
      <c r="AY84" s="200">
        <v>0</v>
      </c>
    </row>
    <row r="85" spans="1:51">
      <c r="A85" t="s">
        <v>127</v>
      </c>
      <c r="B85" s="200">
        <v>0</v>
      </c>
      <c r="C85" s="200">
        <v>4.67</v>
      </c>
      <c r="D85" s="200">
        <v>9.02</v>
      </c>
      <c r="E85" s="200">
        <v>0</v>
      </c>
      <c r="F85" s="200">
        <v>0</v>
      </c>
      <c r="G85" s="200">
        <v>21.86</v>
      </c>
      <c r="H85" s="200">
        <v>0</v>
      </c>
      <c r="I85" s="200">
        <v>0</v>
      </c>
      <c r="J85" s="200">
        <v>14.12</v>
      </c>
      <c r="K85" s="200">
        <v>0.35</v>
      </c>
      <c r="L85" s="200">
        <v>14.43</v>
      </c>
      <c r="M85" s="200">
        <v>1.06</v>
      </c>
      <c r="N85" s="200">
        <v>1.36</v>
      </c>
      <c r="O85" s="200">
        <v>0</v>
      </c>
      <c r="P85" s="200">
        <v>1.44</v>
      </c>
      <c r="Q85" s="200">
        <v>0.37</v>
      </c>
      <c r="R85" s="200">
        <v>0.49</v>
      </c>
      <c r="S85" s="200">
        <v>0.59</v>
      </c>
      <c r="T85" s="200">
        <v>0</v>
      </c>
      <c r="U85" s="200">
        <v>0.96</v>
      </c>
      <c r="V85" s="200">
        <v>0.24</v>
      </c>
      <c r="W85" s="200">
        <v>0.53</v>
      </c>
      <c r="X85" s="200">
        <v>1.94</v>
      </c>
      <c r="Y85" s="200">
        <v>0</v>
      </c>
      <c r="Z85" s="200">
        <v>4.53</v>
      </c>
      <c r="AA85" s="200">
        <v>1.03</v>
      </c>
      <c r="AB85" s="200">
        <v>0</v>
      </c>
      <c r="AC85" s="200">
        <v>0.87</v>
      </c>
      <c r="AD85" s="200">
        <v>14.84</v>
      </c>
      <c r="AE85" s="200">
        <v>0</v>
      </c>
      <c r="AF85" s="200">
        <v>0</v>
      </c>
      <c r="AG85" s="200">
        <v>52.06</v>
      </c>
      <c r="AH85" s="200">
        <v>0</v>
      </c>
      <c r="AI85" s="200">
        <v>12.53</v>
      </c>
      <c r="AJ85" s="200">
        <v>0</v>
      </c>
      <c r="AK85" s="200">
        <v>19.579999999999998</v>
      </c>
      <c r="AL85" s="200">
        <v>0</v>
      </c>
      <c r="AM85" s="200">
        <v>0</v>
      </c>
      <c r="AN85" s="200">
        <v>0</v>
      </c>
      <c r="AO85" s="200">
        <v>217.52</v>
      </c>
      <c r="AP85" s="200">
        <v>40.79</v>
      </c>
      <c r="AQ85" s="200">
        <v>0</v>
      </c>
      <c r="AR85" s="200">
        <v>0</v>
      </c>
      <c r="AS85" s="200">
        <v>0</v>
      </c>
      <c r="AT85" s="200">
        <v>0</v>
      </c>
      <c r="AU85" s="200">
        <v>0</v>
      </c>
      <c r="AV85" s="200">
        <v>0</v>
      </c>
      <c r="AW85" s="200">
        <v>0</v>
      </c>
      <c r="AX85" s="200">
        <v>0</v>
      </c>
      <c r="AY85" s="200">
        <v>0</v>
      </c>
    </row>
    <row r="86" spans="1:51">
      <c r="A86" t="s">
        <v>128</v>
      </c>
      <c r="B86" s="200">
        <v>0</v>
      </c>
      <c r="C86" s="200">
        <v>4.67</v>
      </c>
      <c r="D86" s="200">
        <v>9.02</v>
      </c>
      <c r="E86" s="200">
        <v>0</v>
      </c>
      <c r="F86" s="200">
        <v>0</v>
      </c>
      <c r="G86" s="200">
        <v>21.86</v>
      </c>
      <c r="H86" s="200">
        <v>0</v>
      </c>
      <c r="I86" s="200">
        <v>0</v>
      </c>
      <c r="J86" s="200">
        <v>14.12</v>
      </c>
      <c r="K86" s="200">
        <v>0.35</v>
      </c>
      <c r="L86" s="200">
        <v>14.43</v>
      </c>
      <c r="M86" s="200">
        <v>1.06</v>
      </c>
      <c r="N86" s="200">
        <v>1.36</v>
      </c>
      <c r="O86" s="200">
        <v>0</v>
      </c>
      <c r="P86" s="200">
        <v>1.44</v>
      </c>
      <c r="Q86" s="200">
        <v>0.15</v>
      </c>
      <c r="R86" s="200">
        <v>0.49</v>
      </c>
      <c r="S86" s="200">
        <v>0.59</v>
      </c>
      <c r="T86" s="200">
        <v>0</v>
      </c>
      <c r="U86" s="200">
        <v>0.96</v>
      </c>
      <c r="V86" s="200">
        <v>0.24</v>
      </c>
      <c r="W86" s="200">
        <v>0.53</v>
      </c>
      <c r="X86" s="200">
        <v>1.94</v>
      </c>
      <c r="Y86" s="200">
        <v>0</v>
      </c>
      <c r="Z86" s="200">
        <v>4.53</v>
      </c>
      <c r="AA86" s="200">
        <v>1.03</v>
      </c>
      <c r="AB86" s="200">
        <v>0</v>
      </c>
      <c r="AC86" s="200">
        <v>0.87</v>
      </c>
      <c r="AD86" s="200">
        <v>14.84</v>
      </c>
      <c r="AE86" s="200">
        <v>0</v>
      </c>
      <c r="AF86" s="200">
        <v>0</v>
      </c>
      <c r="AG86" s="200">
        <v>52.06</v>
      </c>
      <c r="AH86" s="200">
        <v>0</v>
      </c>
      <c r="AI86" s="200">
        <v>12.53</v>
      </c>
      <c r="AJ86" s="200">
        <v>0</v>
      </c>
      <c r="AK86" s="200">
        <v>19.579999999999998</v>
      </c>
      <c r="AL86" s="200">
        <v>0</v>
      </c>
      <c r="AM86" s="200">
        <v>0</v>
      </c>
      <c r="AN86" s="200">
        <v>0</v>
      </c>
      <c r="AO86" s="200">
        <v>217.52</v>
      </c>
      <c r="AP86" s="200">
        <v>40.79</v>
      </c>
      <c r="AQ86" s="200">
        <v>0</v>
      </c>
      <c r="AR86" s="200">
        <v>0</v>
      </c>
      <c r="AS86" s="200">
        <v>0</v>
      </c>
      <c r="AT86" s="200">
        <v>0</v>
      </c>
      <c r="AU86" s="200">
        <v>0</v>
      </c>
      <c r="AV86" s="200">
        <v>0</v>
      </c>
      <c r="AW86" s="200">
        <v>0</v>
      </c>
      <c r="AX86" s="200">
        <v>0</v>
      </c>
      <c r="AY86" s="200">
        <v>0</v>
      </c>
    </row>
    <row r="87" spans="1:51">
      <c r="A87" t="s">
        <v>129</v>
      </c>
      <c r="B87" s="200">
        <v>0</v>
      </c>
      <c r="C87" s="200">
        <v>4.67</v>
      </c>
      <c r="D87" s="200">
        <v>9.02</v>
      </c>
      <c r="E87" s="200">
        <v>0</v>
      </c>
      <c r="F87" s="200">
        <v>0</v>
      </c>
      <c r="G87" s="200">
        <v>21.86</v>
      </c>
      <c r="H87" s="200">
        <v>0</v>
      </c>
      <c r="I87" s="200">
        <v>0</v>
      </c>
      <c r="J87" s="200">
        <v>14.12</v>
      </c>
      <c r="K87" s="200">
        <v>0.35</v>
      </c>
      <c r="L87" s="200">
        <v>14.43</v>
      </c>
      <c r="M87" s="200">
        <v>1.06</v>
      </c>
      <c r="N87" s="200">
        <v>1.36</v>
      </c>
      <c r="O87" s="200">
        <v>0</v>
      </c>
      <c r="P87" s="200">
        <v>1.44</v>
      </c>
      <c r="Q87" s="200">
        <v>0.33</v>
      </c>
      <c r="R87" s="200">
        <v>0.49</v>
      </c>
      <c r="S87" s="200">
        <v>0.3</v>
      </c>
      <c r="T87" s="200">
        <v>0</v>
      </c>
      <c r="U87" s="200">
        <v>0.96</v>
      </c>
      <c r="V87" s="200">
        <v>0.24</v>
      </c>
      <c r="W87" s="200">
        <v>0.53</v>
      </c>
      <c r="X87" s="200">
        <v>1.94</v>
      </c>
      <c r="Y87" s="200">
        <v>0</v>
      </c>
      <c r="Z87" s="200">
        <v>4.53</v>
      </c>
      <c r="AA87" s="200">
        <v>1.03</v>
      </c>
      <c r="AB87" s="200">
        <v>0</v>
      </c>
      <c r="AC87" s="200">
        <v>0.87</v>
      </c>
      <c r="AD87" s="200">
        <v>14.84</v>
      </c>
      <c r="AE87" s="200">
        <v>0</v>
      </c>
      <c r="AF87" s="200">
        <v>0</v>
      </c>
      <c r="AG87" s="200">
        <v>52.06</v>
      </c>
      <c r="AH87" s="200">
        <v>0</v>
      </c>
      <c r="AI87" s="200">
        <v>12.53</v>
      </c>
      <c r="AJ87" s="200">
        <v>0</v>
      </c>
      <c r="AK87" s="200">
        <v>19.579999999999998</v>
      </c>
      <c r="AL87" s="200">
        <v>0</v>
      </c>
      <c r="AM87" s="200">
        <v>0</v>
      </c>
      <c r="AN87" s="200">
        <v>0</v>
      </c>
      <c r="AO87" s="200">
        <v>217.52</v>
      </c>
      <c r="AP87" s="200">
        <v>40.79</v>
      </c>
      <c r="AQ87" s="200">
        <v>0</v>
      </c>
      <c r="AR87" s="200">
        <v>0</v>
      </c>
      <c r="AS87" s="200">
        <v>0</v>
      </c>
      <c r="AT87" s="200">
        <v>0</v>
      </c>
      <c r="AU87" s="200">
        <v>0</v>
      </c>
      <c r="AV87" s="200">
        <v>0</v>
      </c>
      <c r="AW87" s="200">
        <v>0</v>
      </c>
      <c r="AX87" s="200">
        <v>0</v>
      </c>
      <c r="AY87" s="200">
        <v>0</v>
      </c>
    </row>
    <row r="88" spans="1:51">
      <c r="A88" t="s">
        <v>130</v>
      </c>
      <c r="B88" s="200">
        <v>0</v>
      </c>
      <c r="C88" s="200">
        <v>4.67</v>
      </c>
      <c r="D88" s="200">
        <v>9.02</v>
      </c>
      <c r="E88" s="200">
        <v>0</v>
      </c>
      <c r="F88" s="200">
        <v>0</v>
      </c>
      <c r="G88" s="200">
        <v>21.86</v>
      </c>
      <c r="H88" s="200">
        <v>0</v>
      </c>
      <c r="I88" s="200">
        <v>0</v>
      </c>
      <c r="J88" s="200">
        <v>14.12</v>
      </c>
      <c r="K88" s="200">
        <v>0.35</v>
      </c>
      <c r="L88" s="200">
        <v>14.43</v>
      </c>
      <c r="M88" s="200">
        <v>1.06</v>
      </c>
      <c r="N88" s="200">
        <v>1.36</v>
      </c>
      <c r="O88" s="200">
        <v>0</v>
      </c>
      <c r="P88" s="200">
        <v>1.44</v>
      </c>
      <c r="Q88" s="200">
        <v>0.4</v>
      </c>
      <c r="R88" s="200">
        <v>0.49</v>
      </c>
      <c r="S88" s="200">
        <v>0.3</v>
      </c>
      <c r="T88" s="200">
        <v>0</v>
      </c>
      <c r="U88" s="200">
        <v>0.96</v>
      </c>
      <c r="V88" s="200">
        <v>0.24</v>
      </c>
      <c r="W88" s="200">
        <v>0.53</v>
      </c>
      <c r="X88" s="200">
        <v>1.94</v>
      </c>
      <c r="Y88" s="200">
        <v>0</v>
      </c>
      <c r="Z88" s="200">
        <v>4.53</v>
      </c>
      <c r="AA88" s="200">
        <v>1.03</v>
      </c>
      <c r="AB88" s="200">
        <v>0</v>
      </c>
      <c r="AC88" s="200">
        <v>0.87</v>
      </c>
      <c r="AD88" s="200">
        <v>14.84</v>
      </c>
      <c r="AE88" s="200">
        <v>0</v>
      </c>
      <c r="AF88" s="200">
        <v>0</v>
      </c>
      <c r="AG88" s="200">
        <v>52.06</v>
      </c>
      <c r="AH88" s="200">
        <v>0</v>
      </c>
      <c r="AI88" s="200">
        <v>12.53</v>
      </c>
      <c r="AJ88" s="200">
        <v>0</v>
      </c>
      <c r="AK88" s="200">
        <v>19.579999999999998</v>
      </c>
      <c r="AL88" s="200">
        <v>0</v>
      </c>
      <c r="AM88" s="200">
        <v>0</v>
      </c>
      <c r="AN88" s="200">
        <v>0</v>
      </c>
      <c r="AO88" s="200">
        <v>217.52</v>
      </c>
      <c r="AP88" s="200">
        <v>40.79</v>
      </c>
      <c r="AQ88" s="200">
        <v>0</v>
      </c>
      <c r="AR88" s="200">
        <v>0</v>
      </c>
      <c r="AS88" s="200">
        <v>0</v>
      </c>
      <c r="AT88" s="200">
        <v>0</v>
      </c>
      <c r="AU88" s="200">
        <v>0</v>
      </c>
      <c r="AV88" s="200">
        <v>0</v>
      </c>
      <c r="AW88" s="200">
        <v>0</v>
      </c>
      <c r="AX88" s="200">
        <v>0</v>
      </c>
      <c r="AY88" s="200">
        <v>0</v>
      </c>
    </row>
    <row r="89" spans="1:51">
      <c r="A89" t="s">
        <v>131</v>
      </c>
      <c r="B89" s="200">
        <v>0</v>
      </c>
      <c r="C89" s="200">
        <v>4.67</v>
      </c>
      <c r="D89" s="200">
        <v>9.02</v>
      </c>
      <c r="E89" s="200">
        <v>0</v>
      </c>
      <c r="F89" s="200">
        <v>0</v>
      </c>
      <c r="G89" s="200">
        <v>21.86</v>
      </c>
      <c r="H89" s="200">
        <v>0</v>
      </c>
      <c r="I89" s="200">
        <v>0</v>
      </c>
      <c r="J89" s="200">
        <v>14.12</v>
      </c>
      <c r="K89" s="200">
        <v>4.5</v>
      </c>
      <c r="L89" s="200">
        <v>79.52</v>
      </c>
      <c r="M89" s="200">
        <v>1.06</v>
      </c>
      <c r="N89" s="200">
        <v>1.36</v>
      </c>
      <c r="O89" s="200">
        <v>0</v>
      </c>
      <c r="P89" s="200">
        <v>1.44</v>
      </c>
      <c r="Q89" s="200">
        <v>0.3</v>
      </c>
      <c r="R89" s="200">
        <v>0.49</v>
      </c>
      <c r="S89" s="200">
        <v>0.12</v>
      </c>
      <c r="T89" s="200">
        <v>0</v>
      </c>
      <c r="U89" s="200">
        <v>0.96</v>
      </c>
      <c r="V89" s="200">
        <v>0.24</v>
      </c>
      <c r="W89" s="200">
        <v>0.53</v>
      </c>
      <c r="X89" s="200">
        <v>1.94</v>
      </c>
      <c r="Y89" s="200">
        <v>0</v>
      </c>
      <c r="Z89" s="200">
        <v>4.53</v>
      </c>
      <c r="AA89" s="200">
        <v>0.78</v>
      </c>
      <c r="AB89" s="200">
        <v>0</v>
      </c>
      <c r="AC89" s="200">
        <v>0.87</v>
      </c>
      <c r="AD89" s="200">
        <v>14.84</v>
      </c>
      <c r="AE89" s="200">
        <v>0</v>
      </c>
      <c r="AF89" s="200">
        <v>0</v>
      </c>
      <c r="AG89" s="200">
        <v>52.06</v>
      </c>
      <c r="AH89" s="200">
        <v>0</v>
      </c>
      <c r="AI89" s="200">
        <v>12.53</v>
      </c>
      <c r="AJ89" s="200">
        <v>0</v>
      </c>
      <c r="AK89" s="200">
        <v>19.579999999999998</v>
      </c>
      <c r="AL89" s="200">
        <v>0</v>
      </c>
      <c r="AM89" s="200">
        <v>0</v>
      </c>
      <c r="AN89" s="200">
        <v>0</v>
      </c>
      <c r="AO89" s="200">
        <v>217.52</v>
      </c>
      <c r="AP89" s="200">
        <v>40.79</v>
      </c>
      <c r="AQ89" s="200">
        <v>0</v>
      </c>
      <c r="AR89" s="200">
        <v>0</v>
      </c>
      <c r="AS89" s="200">
        <v>0</v>
      </c>
      <c r="AT89" s="200">
        <v>0</v>
      </c>
      <c r="AU89" s="200">
        <v>0</v>
      </c>
      <c r="AV89" s="200">
        <v>0</v>
      </c>
      <c r="AW89" s="200">
        <v>0</v>
      </c>
      <c r="AX89" s="200">
        <v>0</v>
      </c>
      <c r="AY89" s="200">
        <v>0</v>
      </c>
    </row>
    <row r="90" spans="1:51">
      <c r="A90" t="s">
        <v>132</v>
      </c>
      <c r="B90" s="200">
        <v>0</v>
      </c>
      <c r="C90" s="200">
        <v>4.67</v>
      </c>
      <c r="D90" s="200">
        <v>9.02</v>
      </c>
      <c r="E90" s="200">
        <v>0</v>
      </c>
      <c r="F90" s="200">
        <v>0</v>
      </c>
      <c r="G90" s="200">
        <v>21.86</v>
      </c>
      <c r="H90" s="200">
        <v>0</v>
      </c>
      <c r="I90" s="200">
        <v>0</v>
      </c>
      <c r="J90" s="200">
        <v>14.12</v>
      </c>
      <c r="K90" s="200">
        <v>4.5</v>
      </c>
      <c r="L90" s="200">
        <v>96.89</v>
      </c>
      <c r="M90" s="200">
        <v>1.06</v>
      </c>
      <c r="N90" s="200">
        <v>1.36</v>
      </c>
      <c r="O90" s="200">
        <v>0</v>
      </c>
      <c r="P90" s="200">
        <v>1.44</v>
      </c>
      <c r="Q90" s="200">
        <v>0.35</v>
      </c>
      <c r="R90" s="200">
        <v>0.49</v>
      </c>
      <c r="S90" s="200">
        <v>0.3</v>
      </c>
      <c r="T90" s="200">
        <v>0</v>
      </c>
      <c r="U90" s="200">
        <v>0.96</v>
      </c>
      <c r="V90" s="200">
        <v>0.24</v>
      </c>
      <c r="W90" s="200">
        <v>0.53</v>
      </c>
      <c r="X90" s="200">
        <v>1.94</v>
      </c>
      <c r="Y90" s="200">
        <v>0</v>
      </c>
      <c r="Z90" s="200">
        <v>4.53</v>
      </c>
      <c r="AA90" s="200">
        <v>0.78</v>
      </c>
      <c r="AB90" s="200">
        <v>0</v>
      </c>
      <c r="AC90" s="200">
        <v>0.87</v>
      </c>
      <c r="AD90" s="200">
        <v>14.84</v>
      </c>
      <c r="AE90" s="200">
        <v>0</v>
      </c>
      <c r="AF90" s="200">
        <v>0</v>
      </c>
      <c r="AG90" s="200">
        <v>52.06</v>
      </c>
      <c r="AH90" s="200">
        <v>0</v>
      </c>
      <c r="AI90" s="200">
        <v>12.53</v>
      </c>
      <c r="AJ90" s="200">
        <v>0</v>
      </c>
      <c r="AK90" s="200">
        <v>19.579999999999998</v>
      </c>
      <c r="AL90" s="200">
        <v>0</v>
      </c>
      <c r="AM90" s="200">
        <v>0</v>
      </c>
      <c r="AN90" s="200">
        <v>0</v>
      </c>
      <c r="AO90" s="200">
        <v>217.52</v>
      </c>
      <c r="AP90" s="200">
        <v>40.79</v>
      </c>
      <c r="AQ90" s="200">
        <v>0</v>
      </c>
      <c r="AR90" s="200">
        <v>0</v>
      </c>
      <c r="AS90" s="200">
        <v>0</v>
      </c>
      <c r="AT90" s="200">
        <v>0</v>
      </c>
      <c r="AU90" s="200">
        <v>0</v>
      </c>
      <c r="AV90" s="200">
        <v>0</v>
      </c>
      <c r="AW90" s="200">
        <v>0</v>
      </c>
      <c r="AX90" s="200">
        <v>0</v>
      </c>
      <c r="AY90" s="200">
        <v>0</v>
      </c>
    </row>
    <row r="91" spans="1:51">
      <c r="A91" t="s">
        <v>133</v>
      </c>
      <c r="B91" s="200">
        <v>0</v>
      </c>
      <c r="C91" s="200">
        <v>4.67</v>
      </c>
      <c r="D91" s="200">
        <v>9.02</v>
      </c>
      <c r="E91" s="200">
        <v>0</v>
      </c>
      <c r="F91" s="200">
        <v>0</v>
      </c>
      <c r="G91" s="200">
        <v>21.86</v>
      </c>
      <c r="H91" s="200">
        <v>0</v>
      </c>
      <c r="I91" s="200">
        <v>0</v>
      </c>
      <c r="J91" s="200">
        <v>14.12</v>
      </c>
      <c r="K91" s="200">
        <v>4.33</v>
      </c>
      <c r="L91" s="200">
        <v>181.59</v>
      </c>
      <c r="M91" s="200">
        <v>1.06</v>
      </c>
      <c r="N91" s="200">
        <v>1.36</v>
      </c>
      <c r="O91" s="200">
        <v>0</v>
      </c>
      <c r="P91" s="200">
        <v>1.44</v>
      </c>
      <c r="Q91" s="200">
        <v>1.58</v>
      </c>
      <c r="R91" s="200">
        <v>6.13</v>
      </c>
      <c r="S91" s="200">
        <v>4.25</v>
      </c>
      <c r="T91" s="200">
        <v>0</v>
      </c>
      <c r="U91" s="200">
        <v>0.96</v>
      </c>
      <c r="V91" s="200">
        <v>0.24</v>
      </c>
      <c r="W91" s="200">
        <v>0.53</v>
      </c>
      <c r="X91" s="200">
        <v>1.94</v>
      </c>
      <c r="Y91" s="200">
        <v>0</v>
      </c>
      <c r="Z91" s="200">
        <v>4.53</v>
      </c>
      <c r="AA91" s="200">
        <v>19.97</v>
      </c>
      <c r="AB91" s="200">
        <v>0</v>
      </c>
      <c r="AC91" s="200">
        <v>0.87</v>
      </c>
      <c r="AD91" s="200">
        <v>14.84</v>
      </c>
      <c r="AE91" s="200">
        <v>0</v>
      </c>
      <c r="AF91" s="200">
        <v>0</v>
      </c>
      <c r="AG91" s="200">
        <v>52.06</v>
      </c>
      <c r="AH91" s="200">
        <v>0</v>
      </c>
      <c r="AI91" s="200">
        <v>12.53</v>
      </c>
      <c r="AJ91" s="200">
        <v>0</v>
      </c>
      <c r="AK91" s="200">
        <v>19.579999999999998</v>
      </c>
      <c r="AL91" s="200">
        <v>0</v>
      </c>
      <c r="AM91" s="200">
        <v>0</v>
      </c>
      <c r="AN91" s="200">
        <v>0</v>
      </c>
      <c r="AO91" s="200">
        <v>217.52</v>
      </c>
      <c r="AP91" s="200">
        <v>40.79</v>
      </c>
      <c r="AQ91" s="200">
        <v>0</v>
      </c>
      <c r="AR91" s="200">
        <v>0</v>
      </c>
      <c r="AS91" s="200">
        <v>0</v>
      </c>
      <c r="AT91" s="200">
        <v>0</v>
      </c>
      <c r="AU91" s="200">
        <v>0</v>
      </c>
      <c r="AV91" s="200">
        <v>0</v>
      </c>
      <c r="AW91" s="200">
        <v>0</v>
      </c>
      <c r="AX91" s="200">
        <v>0</v>
      </c>
      <c r="AY91" s="200">
        <v>0</v>
      </c>
    </row>
    <row r="92" spans="1:51">
      <c r="A92" t="s">
        <v>134</v>
      </c>
      <c r="B92" s="200">
        <v>0</v>
      </c>
      <c r="C92" s="200">
        <v>4.67</v>
      </c>
      <c r="D92" s="200">
        <v>9.02</v>
      </c>
      <c r="E92" s="200">
        <v>0</v>
      </c>
      <c r="F92" s="200">
        <v>0</v>
      </c>
      <c r="G92" s="200">
        <v>21.86</v>
      </c>
      <c r="H92" s="200">
        <v>0</v>
      </c>
      <c r="I92" s="200">
        <v>0</v>
      </c>
      <c r="J92" s="200">
        <v>14.12</v>
      </c>
      <c r="K92" s="200">
        <v>4.5</v>
      </c>
      <c r="L92" s="200">
        <v>181.59</v>
      </c>
      <c r="M92" s="200">
        <v>1.06</v>
      </c>
      <c r="N92" s="200">
        <v>1.36</v>
      </c>
      <c r="O92" s="200">
        <v>0</v>
      </c>
      <c r="P92" s="200">
        <v>1.44</v>
      </c>
      <c r="Q92" s="200">
        <v>0.46</v>
      </c>
      <c r="R92" s="200">
        <v>0.55000000000000004</v>
      </c>
      <c r="S92" s="200">
        <v>4.25</v>
      </c>
      <c r="T92" s="200">
        <v>0</v>
      </c>
      <c r="U92" s="200">
        <v>0.96</v>
      </c>
      <c r="V92" s="200">
        <v>0.24</v>
      </c>
      <c r="W92" s="200">
        <v>0.53</v>
      </c>
      <c r="X92" s="200">
        <v>1.94</v>
      </c>
      <c r="Y92" s="200">
        <v>0</v>
      </c>
      <c r="Z92" s="200">
        <v>4.53</v>
      </c>
      <c r="AA92" s="200">
        <v>1.04</v>
      </c>
      <c r="AB92" s="200">
        <v>0</v>
      </c>
      <c r="AC92" s="200">
        <v>0.63</v>
      </c>
      <c r="AD92" s="200">
        <v>14.84</v>
      </c>
      <c r="AE92" s="200">
        <v>0</v>
      </c>
      <c r="AF92" s="200">
        <v>0</v>
      </c>
      <c r="AG92" s="200">
        <v>52.06</v>
      </c>
      <c r="AH92" s="200">
        <v>0</v>
      </c>
      <c r="AI92" s="200">
        <v>12.53</v>
      </c>
      <c r="AJ92" s="200">
        <v>0</v>
      </c>
      <c r="AK92" s="200">
        <v>19.579999999999998</v>
      </c>
      <c r="AL92" s="200">
        <v>0</v>
      </c>
      <c r="AM92" s="200">
        <v>0</v>
      </c>
      <c r="AN92" s="200">
        <v>0</v>
      </c>
      <c r="AO92" s="200">
        <v>217.52</v>
      </c>
      <c r="AP92" s="200">
        <v>40.79</v>
      </c>
      <c r="AQ92" s="200">
        <v>0</v>
      </c>
      <c r="AR92" s="200">
        <v>0</v>
      </c>
      <c r="AS92" s="200">
        <v>0</v>
      </c>
      <c r="AT92" s="200">
        <v>0</v>
      </c>
      <c r="AU92" s="200">
        <v>0</v>
      </c>
      <c r="AV92" s="200">
        <v>0</v>
      </c>
      <c r="AW92" s="200">
        <v>0</v>
      </c>
      <c r="AX92" s="200">
        <v>0</v>
      </c>
      <c r="AY92" s="200">
        <v>0</v>
      </c>
    </row>
    <row r="93" spans="1:51">
      <c r="A93" t="s">
        <v>135</v>
      </c>
      <c r="B93" s="200">
        <v>0</v>
      </c>
      <c r="C93" s="200">
        <v>4.67</v>
      </c>
      <c r="D93" s="200">
        <v>9.02</v>
      </c>
      <c r="E93" s="200">
        <v>0</v>
      </c>
      <c r="F93" s="200">
        <v>0</v>
      </c>
      <c r="G93" s="200">
        <v>21.86</v>
      </c>
      <c r="H93" s="200">
        <v>0</v>
      </c>
      <c r="I93" s="200">
        <v>0</v>
      </c>
      <c r="J93" s="200">
        <v>14.12</v>
      </c>
      <c r="K93" s="200">
        <v>4.5</v>
      </c>
      <c r="L93" s="200">
        <v>181.59</v>
      </c>
      <c r="M93" s="200">
        <v>1.06</v>
      </c>
      <c r="N93" s="200">
        <v>1.36</v>
      </c>
      <c r="O93" s="200">
        <v>0</v>
      </c>
      <c r="P93" s="200">
        <v>1.44</v>
      </c>
      <c r="Q93" s="200">
        <v>1.53</v>
      </c>
      <c r="R93" s="200">
        <v>0.49</v>
      </c>
      <c r="S93" s="200">
        <v>4.25</v>
      </c>
      <c r="T93" s="200">
        <v>0</v>
      </c>
      <c r="U93" s="200">
        <v>0.96</v>
      </c>
      <c r="V93" s="200">
        <v>0.24</v>
      </c>
      <c r="W93" s="200">
        <v>0.53</v>
      </c>
      <c r="X93" s="200">
        <v>1.94</v>
      </c>
      <c r="Y93" s="200">
        <v>0</v>
      </c>
      <c r="Z93" s="200">
        <v>4.53</v>
      </c>
      <c r="AA93" s="200">
        <v>19.97</v>
      </c>
      <c r="AB93" s="200">
        <v>0</v>
      </c>
      <c r="AC93" s="200">
        <v>0.63</v>
      </c>
      <c r="AD93" s="200">
        <v>14.84</v>
      </c>
      <c r="AE93" s="200">
        <v>0</v>
      </c>
      <c r="AF93" s="200">
        <v>0</v>
      </c>
      <c r="AG93" s="200">
        <v>52.06</v>
      </c>
      <c r="AH93" s="200">
        <v>0</v>
      </c>
      <c r="AI93" s="200">
        <v>12.53</v>
      </c>
      <c r="AJ93" s="200">
        <v>0</v>
      </c>
      <c r="AK93" s="200">
        <v>19.61</v>
      </c>
      <c r="AL93" s="200">
        <v>0</v>
      </c>
      <c r="AM93" s="200">
        <v>0</v>
      </c>
      <c r="AN93" s="200">
        <v>0</v>
      </c>
      <c r="AO93" s="200">
        <v>258.3</v>
      </c>
      <c r="AP93" s="200">
        <v>0</v>
      </c>
      <c r="AQ93" s="200">
        <v>0</v>
      </c>
      <c r="AR93" s="200">
        <v>0</v>
      </c>
      <c r="AS93" s="200">
        <v>0</v>
      </c>
      <c r="AT93" s="200">
        <v>0</v>
      </c>
      <c r="AU93" s="200">
        <v>0</v>
      </c>
      <c r="AV93" s="200">
        <v>0</v>
      </c>
      <c r="AW93" s="200">
        <v>0</v>
      </c>
      <c r="AX93" s="200">
        <v>0</v>
      </c>
      <c r="AY93" s="200">
        <v>0</v>
      </c>
    </row>
    <row r="94" spans="1:51">
      <c r="A94" t="s">
        <v>136</v>
      </c>
      <c r="B94" s="200">
        <v>0</v>
      </c>
      <c r="C94" s="200">
        <v>4.67</v>
      </c>
      <c r="D94" s="200">
        <v>9.02</v>
      </c>
      <c r="E94" s="200">
        <v>0</v>
      </c>
      <c r="F94" s="200">
        <v>0</v>
      </c>
      <c r="G94" s="200">
        <v>21.86</v>
      </c>
      <c r="H94" s="200">
        <v>0</v>
      </c>
      <c r="I94" s="200">
        <v>0</v>
      </c>
      <c r="J94" s="200">
        <v>14.12</v>
      </c>
      <c r="K94" s="200">
        <v>4.5</v>
      </c>
      <c r="L94" s="200">
        <v>181.59</v>
      </c>
      <c r="M94" s="200">
        <v>1.06</v>
      </c>
      <c r="N94" s="200">
        <v>1.36</v>
      </c>
      <c r="O94" s="200">
        <v>0</v>
      </c>
      <c r="P94" s="200">
        <v>1.44</v>
      </c>
      <c r="Q94" s="200">
        <v>1.58</v>
      </c>
      <c r="R94" s="200">
        <v>6.13</v>
      </c>
      <c r="S94" s="200">
        <v>4.25</v>
      </c>
      <c r="T94" s="200">
        <v>0</v>
      </c>
      <c r="U94" s="200">
        <v>0.96</v>
      </c>
      <c r="V94" s="200">
        <v>0.24</v>
      </c>
      <c r="W94" s="200">
        <v>0.53</v>
      </c>
      <c r="X94" s="200">
        <v>1.94</v>
      </c>
      <c r="Y94" s="200">
        <v>0</v>
      </c>
      <c r="Z94" s="200">
        <v>4.53</v>
      </c>
      <c r="AA94" s="200">
        <v>19.97</v>
      </c>
      <c r="AB94" s="200">
        <v>0</v>
      </c>
      <c r="AC94" s="200">
        <v>0.63</v>
      </c>
      <c r="AD94" s="200">
        <v>14.84</v>
      </c>
      <c r="AE94" s="200">
        <v>0</v>
      </c>
      <c r="AF94" s="200">
        <v>0</v>
      </c>
      <c r="AG94" s="200">
        <v>52.06</v>
      </c>
      <c r="AH94" s="200">
        <v>0</v>
      </c>
      <c r="AI94" s="200">
        <v>12.53</v>
      </c>
      <c r="AJ94" s="200">
        <v>0</v>
      </c>
      <c r="AK94" s="200">
        <v>19.61</v>
      </c>
      <c r="AL94" s="200">
        <v>0</v>
      </c>
      <c r="AM94" s="200">
        <v>0</v>
      </c>
      <c r="AN94" s="200">
        <v>0</v>
      </c>
      <c r="AO94" s="200">
        <v>258.3</v>
      </c>
      <c r="AP94" s="200">
        <v>0</v>
      </c>
      <c r="AQ94" s="200">
        <v>0</v>
      </c>
      <c r="AR94" s="200">
        <v>0</v>
      </c>
      <c r="AS94" s="200">
        <v>0</v>
      </c>
      <c r="AT94" s="200">
        <v>0</v>
      </c>
      <c r="AU94" s="200">
        <v>0</v>
      </c>
      <c r="AV94" s="200">
        <v>0</v>
      </c>
      <c r="AW94" s="200">
        <v>0</v>
      </c>
      <c r="AX94" s="200">
        <v>0</v>
      </c>
      <c r="AY94" s="200">
        <v>0</v>
      </c>
    </row>
    <row r="95" spans="1:51">
      <c r="A95" t="s">
        <v>137</v>
      </c>
      <c r="B95" s="200">
        <v>0</v>
      </c>
      <c r="C95" s="200">
        <v>4.67</v>
      </c>
      <c r="D95" s="200">
        <v>9.02</v>
      </c>
      <c r="E95" s="200">
        <v>0</v>
      </c>
      <c r="F95" s="200">
        <v>0</v>
      </c>
      <c r="G95" s="200">
        <v>21.86</v>
      </c>
      <c r="H95" s="200">
        <v>0</v>
      </c>
      <c r="I95" s="200">
        <v>0</v>
      </c>
      <c r="J95" s="200">
        <v>14.12</v>
      </c>
      <c r="K95" s="200">
        <v>4.5</v>
      </c>
      <c r="L95" s="200">
        <v>180.83</v>
      </c>
      <c r="M95" s="200">
        <v>1.06</v>
      </c>
      <c r="N95" s="200">
        <v>1.36</v>
      </c>
      <c r="O95" s="200">
        <v>0</v>
      </c>
      <c r="P95" s="200">
        <v>1.44</v>
      </c>
      <c r="Q95" s="200">
        <v>1.58</v>
      </c>
      <c r="R95" s="200">
        <v>6.13</v>
      </c>
      <c r="S95" s="200">
        <v>4.18</v>
      </c>
      <c r="T95" s="200">
        <v>0</v>
      </c>
      <c r="U95" s="200">
        <v>0.96</v>
      </c>
      <c r="V95" s="200">
        <v>0.24</v>
      </c>
      <c r="W95" s="200">
        <v>0.53</v>
      </c>
      <c r="X95" s="200">
        <v>1.94</v>
      </c>
      <c r="Y95" s="200">
        <v>0</v>
      </c>
      <c r="Z95" s="200">
        <v>4.53</v>
      </c>
      <c r="AA95" s="200">
        <v>19.97</v>
      </c>
      <c r="AB95" s="200">
        <v>0</v>
      </c>
      <c r="AC95" s="200">
        <v>0.63</v>
      </c>
      <c r="AD95" s="200">
        <v>14.84</v>
      </c>
      <c r="AE95" s="200">
        <v>0</v>
      </c>
      <c r="AF95" s="200">
        <v>0</v>
      </c>
      <c r="AG95" s="200">
        <v>52.06</v>
      </c>
      <c r="AH95" s="200">
        <v>0</v>
      </c>
      <c r="AI95" s="200">
        <v>12.53</v>
      </c>
      <c r="AJ95" s="200">
        <v>0</v>
      </c>
      <c r="AK95" s="200">
        <v>19.61</v>
      </c>
      <c r="AL95" s="200">
        <v>0</v>
      </c>
      <c r="AM95" s="200">
        <v>0</v>
      </c>
      <c r="AN95" s="200">
        <v>0</v>
      </c>
      <c r="AO95" s="200">
        <v>258.3</v>
      </c>
      <c r="AP95" s="200">
        <v>0</v>
      </c>
      <c r="AQ95" s="200">
        <v>0</v>
      </c>
      <c r="AR95" s="200">
        <v>0</v>
      </c>
      <c r="AS95" s="200">
        <v>0</v>
      </c>
      <c r="AT95" s="200">
        <v>0</v>
      </c>
      <c r="AU95" s="200">
        <v>0</v>
      </c>
      <c r="AV95" s="200">
        <v>0</v>
      </c>
      <c r="AW95" s="200">
        <v>0</v>
      </c>
      <c r="AX95" s="200">
        <v>0</v>
      </c>
      <c r="AY95" s="200">
        <v>0</v>
      </c>
    </row>
    <row r="96" spans="1:51">
      <c r="A96" t="s">
        <v>138</v>
      </c>
      <c r="B96" s="200">
        <v>0</v>
      </c>
      <c r="C96" s="200">
        <v>4.67</v>
      </c>
      <c r="D96" s="200">
        <v>9.02</v>
      </c>
      <c r="E96" s="200">
        <v>0</v>
      </c>
      <c r="F96" s="200">
        <v>0</v>
      </c>
      <c r="G96" s="200">
        <v>21.86</v>
      </c>
      <c r="H96" s="200">
        <v>0</v>
      </c>
      <c r="I96" s="200">
        <v>0</v>
      </c>
      <c r="J96" s="200">
        <v>14.12</v>
      </c>
      <c r="K96" s="200">
        <v>4.5</v>
      </c>
      <c r="L96" s="200">
        <v>180.83</v>
      </c>
      <c r="M96" s="200">
        <v>1.06</v>
      </c>
      <c r="N96" s="200">
        <v>1.36</v>
      </c>
      <c r="O96" s="200">
        <v>0</v>
      </c>
      <c r="P96" s="200">
        <v>1.44</v>
      </c>
      <c r="Q96" s="200">
        <v>1.58</v>
      </c>
      <c r="R96" s="200">
        <v>6.13</v>
      </c>
      <c r="S96" s="200">
        <v>4.25</v>
      </c>
      <c r="T96" s="200">
        <v>0</v>
      </c>
      <c r="U96" s="200">
        <v>0.96</v>
      </c>
      <c r="V96" s="200">
        <v>0.24</v>
      </c>
      <c r="W96" s="200">
        <v>0.53</v>
      </c>
      <c r="X96" s="200">
        <v>1.94</v>
      </c>
      <c r="Y96" s="200">
        <v>0</v>
      </c>
      <c r="Z96" s="200">
        <v>4.53</v>
      </c>
      <c r="AA96" s="200">
        <v>19.97</v>
      </c>
      <c r="AB96" s="200">
        <v>0</v>
      </c>
      <c r="AC96" s="200">
        <v>0.63</v>
      </c>
      <c r="AD96" s="200">
        <v>14.84</v>
      </c>
      <c r="AE96" s="200">
        <v>0</v>
      </c>
      <c r="AF96" s="200">
        <v>0</v>
      </c>
      <c r="AG96" s="200">
        <v>52.06</v>
      </c>
      <c r="AH96" s="200">
        <v>0</v>
      </c>
      <c r="AI96" s="200">
        <v>12.53</v>
      </c>
      <c r="AJ96" s="200">
        <v>0</v>
      </c>
      <c r="AK96" s="200">
        <v>19.61</v>
      </c>
      <c r="AL96" s="200">
        <v>0</v>
      </c>
      <c r="AM96" s="200">
        <v>0</v>
      </c>
      <c r="AN96" s="200">
        <v>0</v>
      </c>
      <c r="AO96" s="200">
        <v>258.3</v>
      </c>
      <c r="AP96" s="200">
        <v>0</v>
      </c>
      <c r="AQ96" s="200">
        <v>0</v>
      </c>
      <c r="AR96" s="200">
        <v>0</v>
      </c>
      <c r="AS96" s="200">
        <v>0</v>
      </c>
      <c r="AT96" s="200">
        <v>0</v>
      </c>
      <c r="AU96" s="200">
        <v>0</v>
      </c>
      <c r="AV96" s="200">
        <v>0</v>
      </c>
      <c r="AW96" s="200">
        <v>0</v>
      </c>
      <c r="AX96" s="200">
        <v>0</v>
      </c>
      <c r="AY96" s="200">
        <v>0</v>
      </c>
    </row>
    <row r="97" spans="1:51">
      <c r="A97" t="s">
        <v>139</v>
      </c>
      <c r="B97" s="200">
        <v>0</v>
      </c>
      <c r="C97" s="200">
        <v>4.67</v>
      </c>
      <c r="D97" s="200">
        <v>9.02</v>
      </c>
      <c r="E97" s="200">
        <v>0</v>
      </c>
      <c r="F97" s="200">
        <v>0</v>
      </c>
      <c r="G97" s="200">
        <v>21.86</v>
      </c>
      <c r="H97" s="200">
        <v>0</v>
      </c>
      <c r="I97" s="200">
        <v>0</v>
      </c>
      <c r="J97" s="200">
        <v>14.12</v>
      </c>
      <c r="K97" s="200">
        <v>4.5</v>
      </c>
      <c r="L97" s="200">
        <v>180.83</v>
      </c>
      <c r="M97" s="200">
        <v>1.06</v>
      </c>
      <c r="N97" s="200">
        <v>1.36</v>
      </c>
      <c r="O97" s="200">
        <v>0</v>
      </c>
      <c r="P97" s="200">
        <v>1.44</v>
      </c>
      <c r="Q97" s="200">
        <v>1.58</v>
      </c>
      <c r="R97" s="200">
        <v>6.13</v>
      </c>
      <c r="S97" s="200">
        <v>4.25</v>
      </c>
      <c r="T97" s="200">
        <v>0</v>
      </c>
      <c r="U97" s="200">
        <v>0.96</v>
      </c>
      <c r="V97" s="200">
        <v>0.24</v>
      </c>
      <c r="W97" s="200">
        <v>0.53</v>
      </c>
      <c r="X97" s="200">
        <v>1.94</v>
      </c>
      <c r="Y97" s="200">
        <v>0</v>
      </c>
      <c r="Z97" s="200">
        <v>4.53</v>
      </c>
      <c r="AA97" s="200">
        <v>19.97</v>
      </c>
      <c r="AB97" s="200">
        <v>0</v>
      </c>
      <c r="AC97" s="200">
        <v>0.63</v>
      </c>
      <c r="AD97" s="200">
        <v>14.84</v>
      </c>
      <c r="AE97" s="200">
        <v>0</v>
      </c>
      <c r="AF97" s="200">
        <v>0</v>
      </c>
      <c r="AG97" s="200">
        <v>52.06</v>
      </c>
      <c r="AH97" s="200">
        <v>0</v>
      </c>
      <c r="AI97" s="200">
        <v>12.53</v>
      </c>
      <c r="AJ97" s="200">
        <v>0</v>
      </c>
      <c r="AK97" s="200">
        <v>12.61</v>
      </c>
      <c r="AL97" s="200">
        <v>0</v>
      </c>
      <c r="AM97" s="200">
        <v>0</v>
      </c>
      <c r="AN97" s="200">
        <v>0</v>
      </c>
      <c r="AO97" s="200">
        <v>258.3</v>
      </c>
      <c r="AP97" s="200">
        <v>0</v>
      </c>
      <c r="AQ97" s="200">
        <v>0</v>
      </c>
      <c r="AR97" s="200">
        <v>0</v>
      </c>
      <c r="AS97" s="200">
        <v>0</v>
      </c>
      <c r="AT97" s="200">
        <v>0</v>
      </c>
      <c r="AU97" s="200">
        <v>0</v>
      </c>
      <c r="AV97" s="200">
        <v>0</v>
      </c>
      <c r="AW97" s="200">
        <v>0</v>
      </c>
      <c r="AX97" s="200">
        <v>0</v>
      </c>
      <c r="AY97" s="200">
        <v>0</v>
      </c>
    </row>
    <row r="98" spans="1:51">
      <c r="A98" t="s">
        <v>140</v>
      </c>
      <c r="B98" s="200">
        <v>0</v>
      </c>
      <c r="C98" s="200">
        <v>4.67</v>
      </c>
      <c r="D98" s="200">
        <v>9.02</v>
      </c>
      <c r="E98" s="200">
        <v>0</v>
      </c>
      <c r="F98" s="200">
        <v>0</v>
      </c>
      <c r="G98" s="200">
        <v>21.86</v>
      </c>
      <c r="H98" s="200">
        <v>0</v>
      </c>
      <c r="I98" s="200">
        <v>0</v>
      </c>
      <c r="J98" s="200">
        <v>14.12</v>
      </c>
      <c r="K98" s="200">
        <v>4.5</v>
      </c>
      <c r="L98" s="200">
        <v>180.83</v>
      </c>
      <c r="M98" s="200">
        <v>1.06</v>
      </c>
      <c r="N98" s="200">
        <v>1.36</v>
      </c>
      <c r="O98" s="200">
        <v>0</v>
      </c>
      <c r="P98" s="200">
        <v>1.44</v>
      </c>
      <c r="Q98" s="200">
        <v>0.46</v>
      </c>
      <c r="R98" s="200">
        <v>0.49</v>
      </c>
      <c r="S98" s="200">
        <v>4.25</v>
      </c>
      <c r="T98" s="200">
        <v>0</v>
      </c>
      <c r="U98" s="200">
        <v>0.96</v>
      </c>
      <c r="V98" s="200">
        <v>0.24</v>
      </c>
      <c r="W98" s="200">
        <v>0.53</v>
      </c>
      <c r="X98" s="200">
        <v>1.94</v>
      </c>
      <c r="Y98" s="200">
        <v>0</v>
      </c>
      <c r="Z98" s="200">
        <v>4.53</v>
      </c>
      <c r="AA98" s="200">
        <v>1.04</v>
      </c>
      <c r="AB98" s="200">
        <v>0</v>
      </c>
      <c r="AC98" s="200">
        <v>0.63</v>
      </c>
      <c r="AD98" s="200">
        <v>14.84</v>
      </c>
      <c r="AE98" s="200">
        <v>0</v>
      </c>
      <c r="AF98" s="200">
        <v>0</v>
      </c>
      <c r="AG98" s="200">
        <v>52.06</v>
      </c>
      <c r="AH98" s="200">
        <v>0</v>
      </c>
      <c r="AI98" s="200">
        <v>12.53</v>
      </c>
      <c r="AJ98" s="200">
        <v>0</v>
      </c>
      <c r="AK98" s="200">
        <v>12.61</v>
      </c>
      <c r="AL98" s="200">
        <v>0</v>
      </c>
      <c r="AM98" s="200">
        <v>0</v>
      </c>
      <c r="AN98" s="200">
        <v>0</v>
      </c>
      <c r="AO98" s="200">
        <v>258.3</v>
      </c>
      <c r="AP98" s="200">
        <v>0</v>
      </c>
      <c r="AQ98" s="200">
        <v>0</v>
      </c>
      <c r="AR98" s="200">
        <v>0</v>
      </c>
      <c r="AS98" s="200">
        <v>0</v>
      </c>
      <c r="AT98" s="200">
        <v>0</v>
      </c>
      <c r="AU98" s="200">
        <v>0</v>
      </c>
      <c r="AV98" s="200">
        <v>0</v>
      </c>
      <c r="AW98" s="200">
        <v>0</v>
      </c>
      <c r="AX98" s="200">
        <v>0</v>
      </c>
      <c r="AY98" s="200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0.11208000000000008</v>
      </c>
      <c r="D99">
        <f t="shared" si="0"/>
        <v>0.21647999999999973</v>
      </c>
      <c r="E99">
        <f t="shared" si="0"/>
        <v>0</v>
      </c>
      <c r="F99">
        <f t="shared" si="0"/>
        <v>0</v>
      </c>
      <c r="G99">
        <f t="shared" si="0"/>
        <v>0.52463999999999911</v>
      </c>
      <c r="H99">
        <f t="shared" si="0"/>
        <v>0</v>
      </c>
      <c r="I99">
        <f t="shared" si="0"/>
        <v>0</v>
      </c>
      <c r="J99">
        <f t="shared" si="0"/>
        <v>0.3388799999999994</v>
      </c>
      <c r="K99">
        <f t="shared" si="0"/>
        <v>6.1452499999999903E-2</v>
      </c>
      <c r="L99">
        <f t="shared" si="0"/>
        <v>2.2410750000000044</v>
      </c>
      <c r="M99">
        <f t="shared" si="0"/>
        <v>2.5440000000000032E-2</v>
      </c>
      <c r="N99">
        <f t="shared" si="0"/>
        <v>3.2639999999999995E-2</v>
      </c>
      <c r="O99">
        <f t="shared" si="0"/>
        <v>0</v>
      </c>
      <c r="P99">
        <f t="shared" si="0"/>
        <v>3.4559999999999966E-2</v>
      </c>
      <c r="Q99">
        <f t="shared" si="0"/>
        <v>1.8269999999999998E-2</v>
      </c>
      <c r="R99">
        <f t="shared" si="0"/>
        <v>5.2565000000000084E-2</v>
      </c>
      <c r="S99">
        <f t="shared" si="0"/>
        <v>3.7057499999999959E-2</v>
      </c>
      <c r="T99">
        <f t="shared" si="0"/>
        <v>0</v>
      </c>
      <c r="U99">
        <f t="shared" si="0"/>
        <v>2.3039999999999967E-2</v>
      </c>
      <c r="V99">
        <f t="shared" si="0"/>
        <v>2.0884999999999918E-2</v>
      </c>
      <c r="W99">
        <f t="shared" si="0"/>
        <v>4.6710000000000008E-2</v>
      </c>
      <c r="X99">
        <f t="shared" si="0"/>
        <v>0.1519425000000007</v>
      </c>
      <c r="Y99">
        <f t="shared" si="0"/>
        <v>0</v>
      </c>
      <c r="Z99">
        <f t="shared" si="0"/>
        <v>0.1469574999999996</v>
      </c>
      <c r="AA99">
        <f t="shared" si="0"/>
        <v>0.17260999999999974</v>
      </c>
      <c r="AB99">
        <f t="shared" si="0"/>
        <v>0</v>
      </c>
      <c r="AC99">
        <f t="shared" si="0"/>
        <v>1.9079999999999982E-2</v>
      </c>
      <c r="AD99">
        <f t="shared" si="0"/>
        <v>0.35615999999999964</v>
      </c>
      <c r="AE99">
        <f t="shared" si="0"/>
        <v>0</v>
      </c>
      <c r="AF99">
        <f t="shared" si="0"/>
        <v>0</v>
      </c>
      <c r="AG99">
        <f t="shared" si="0"/>
        <v>1.249440000000001</v>
      </c>
      <c r="AH99">
        <f t="shared" si="0"/>
        <v>0</v>
      </c>
      <c r="AI99">
        <f t="shared" si="0"/>
        <v>0.30071999999999954</v>
      </c>
      <c r="AJ99">
        <f t="shared" si="0"/>
        <v>0</v>
      </c>
      <c r="AK99">
        <f t="shared" si="0"/>
        <v>0.22592000000000007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6.0573675000000033</v>
      </c>
      <c r="AP99">
        <f t="shared" si="0"/>
        <v>8.158E-2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DP103"/>
  <sheetViews>
    <sheetView workbookViewId="0">
      <selection activeCell="DF3" sqref="DF3"/>
    </sheetView>
  </sheetViews>
  <sheetFormatPr defaultRowHeight="15"/>
  <sheetData>
    <row r="1" spans="1:115">
      <c r="A1" s="77" t="s">
        <v>145</v>
      </c>
      <c r="B1" s="78" t="s">
        <v>44</v>
      </c>
      <c r="C1" s="78" t="s">
        <v>146</v>
      </c>
      <c r="D1" s="78" t="s">
        <v>147</v>
      </c>
      <c r="E1" s="78" t="s">
        <v>148</v>
      </c>
      <c r="F1" s="78" t="s">
        <v>149</v>
      </c>
      <c r="G1" s="78" t="s">
        <v>142</v>
      </c>
      <c r="H1" s="77" t="s">
        <v>146</v>
      </c>
      <c r="I1" s="78" t="s">
        <v>44</v>
      </c>
      <c r="J1" s="78" t="s">
        <v>145</v>
      </c>
      <c r="K1" s="78" t="s">
        <v>147</v>
      </c>
      <c r="L1" s="78" t="s">
        <v>148</v>
      </c>
      <c r="M1" s="78" t="s">
        <v>149</v>
      </c>
      <c r="N1" s="78" t="s">
        <v>142</v>
      </c>
      <c r="O1" s="77" t="s">
        <v>147</v>
      </c>
      <c r="P1" s="78" t="s">
        <v>44</v>
      </c>
      <c r="Q1" s="78" t="s">
        <v>145</v>
      </c>
      <c r="R1" s="78" t="s">
        <v>146</v>
      </c>
      <c r="S1" s="78" t="s">
        <v>148</v>
      </c>
      <c r="T1" s="78" t="s">
        <v>149</v>
      </c>
      <c r="U1" s="78" t="s">
        <v>142</v>
      </c>
      <c r="V1" s="77" t="s">
        <v>148</v>
      </c>
      <c r="W1" s="78" t="s">
        <v>44</v>
      </c>
      <c r="X1" s="78" t="s">
        <v>145</v>
      </c>
      <c r="Y1" s="78" t="s">
        <v>146</v>
      </c>
      <c r="Z1" s="78" t="s">
        <v>147</v>
      </c>
      <c r="AA1" s="78" t="s">
        <v>149</v>
      </c>
      <c r="AB1" s="78" t="s">
        <v>142</v>
      </c>
      <c r="AC1" s="77" t="s">
        <v>149</v>
      </c>
      <c r="AD1" s="78" t="s">
        <v>44</v>
      </c>
      <c r="AE1" s="78" t="s">
        <v>145</v>
      </c>
      <c r="AF1" s="78" t="s">
        <v>146</v>
      </c>
      <c r="AG1" s="78" t="s">
        <v>147</v>
      </c>
      <c r="AH1" s="78" t="s">
        <v>148</v>
      </c>
      <c r="AI1" s="78" t="s">
        <v>142</v>
      </c>
      <c r="AN1" t="s">
        <v>296</v>
      </c>
      <c r="AU1" t="s">
        <v>297</v>
      </c>
      <c r="BB1" t="s">
        <v>298</v>
      </c>
      <c r="BI1" t="s">
        <v>299</v>
      </c>
      <c r="BP1" t="s">
        <v>300</v>
      </c>
      <c r="BX1" t="s">
        <v>301</v>
      </c>
      <c r="CE1" t="s">
        <v>302</v>
      </c>
      <c r="CL1" t="s">
        <v>303</v>
      </c>
      <c r="CS1" t="s">
        <v>304</v>
      </c>
      <c r="CZ1" t="s">
        <v>305</v>
      </c>
      <c r="DF1" t="s">
        <v>306</v>
      </c>
    </row>
    <row r="2" spans="1:115" ht="30.75" thickBot="1">
      <c r="A2" s="78"/>
      <c r="B2" s="78" t="s">
        <v>44</v>
      </c>
      <c r="C2" s="78" t="s">
        <v>146</v>
      </c>
      <c r="D2" s="78" t="s">
        <v>147</v>
      </c>
      <c r="E2" s="78" t="s">
        <v>148</v>
      </c>
      <c r="F2" s="78" t="s">
        <v>216</v>
      </c>
      <c r="G2" s="78" t="s">
        <v>142</v>
      </c>
      <c r="H2" s="78"/>
      <c r="I2" s="78" t="s">
        <v>44</v>
      </c>
      <c r="J2" s="78" t="s">
        <v>145</v>
      </c>
      <c r="K2" s="78" t="s">
        <v>147</v>
      </c>
      <c r="L2" s="78" t="s">
        <v>148</v>
      </c>
      <c r="M2" s="78" t="s">
        <v>216</v>
      </c>
      <c r="N2" s="78" t="s">
        <v>142</v>
      </c>
      <c r="O2" s="78"/>
      <c r="P2" s="78" t="s">
        <v>44</v>
      </c>
      <c r="Q2" s="78" t="s">
        <v>145</v>
      </c>
      <c r="R2" s="78" t="s">
        <v>146</v>
      </c>
      <c r="S2" s="78" t="s">
        <v>148</v>
      </c>
      <c r="T2" s="78" t="s">
        <v>216</v>
      </c>
      <c r="U2" s="78" t="s">
        <v>142</v>
      </c>
      <c r="V2" s="78"/>
      <c r="W2" s="78" t="s">
        <v>44</v>
      </c>
      <c r="X2" s="78" t="s">
        <v>145</v>
      </c>
      <c r="Y2" s="78" t="s">
        <v>146</v>
      </c>
      <c r="Z2" s="78" t="s">
        <v>147</v>
      </c>
      <c r="AA2" s="78" t="s">
        <v>216</v>
      </c>
      <c r="AB2" s="78" t="s">
        <v>142</v>
      </c>
      <c r="AC2" s="78"/>
      <c r="AD2" s="78" t="s">
        <v>44</v>
      </c>
      <c r="AE2" s="78" t="s">
        <v>145</v>
      </c>
      <c r="AF2" s="78" t="s">
        <v>146</v>
      </c>
      <c r="AG2" s="78" t="s">
        <v>147</v>
      </c>
      <c r="AH2" s="78" t="s">
        <v>148</v>
      </c>
      <c r="AI2" s="78" t="s">
        <v>142</v>
      </c>
      <c r="AJ2" s="78" t="s">
        <v>307</v>
      </c>
      <c r="AK2" s="78" t="s">
        <v>308</v>
      </c>
      <c r="AL2" s="78" t="s">
        <v>145</v>
      </c>
      <c r="AM2" s="79" t="s">
        <v>44</v>
      </c>
      <c r="AN2" s="79" t="s">
        <v>146</v>
      </c>
      <c r="AO2" s="79" t="s">
        <v>147</v>
      </c>
      <c r="AP2" s="79" t="s">
        <v>148</v>
      </c>
      <c r="AQ2" s="79" t="s">
        <v>149</v>
      </c>
      <c r="AR2" s="79" t="s">
        <v>142</v>
      </c>
      <c r="AS2" s="79" t="s">
        <v>146</v>
      </c>
      <c r="AT2" s="79" t="s">
        <v>44</v>
      </c>
      <c r="AU2" s="79" t="s">
        <v>145</v>
      </c>
      <c r="AV2" s="79" t="s">
        <v>147</v>
      </c>
      <c r="AW2" s="79" t="s">
        <v>148</v>
      </c>
      <c r="AX2" s="79" t="s">
        <v>149</v>
      </c>
      <c r="AY2" s="79" t="s">
        <v>142</v>
      </c>
      <c r="AZ2" s="79" t="s">
        <v>147</v>
      </c>
      <c r="BA2" s="79" t="s">
        <v>44</v>
      </c>
      <c r="BB2" s="79" t="s">
        <v>145</v>
      </c>
      <c r="BC2" s="79" t="s">
        <v>146</v>
      </c>
      <c r="BD2" s="79" t="s">
        <v>148</v>
      </c>
      <c r="BE2" s="79" t="s">
        <v>149</v>
      </c>
      <c r="BF2" s="79" t="s">
        <v>142</v>
      </c>
      <c r="BG2" s="79" t="s">
        <v>148</v>
      </c>
      <c r="BH2" s="79" t="s">
        <v>44</v>
      </c>
      <c r="BI2" s="79" t="s">
        <v>145</v>
      </c>
      <c r="BJ2" s="79" t="s">
        <v>146</v>
      </c>
      <c r="BK2" s="79" t="s">
        <v>147</v>
      </c>
      <c r="BL2" s="79" t="s">
        <v>149</v>
      </c>
      <c r="BM2" s="79" t="s">
        <v>142</v>
      </c>
      <c r="BN2" s="79" t="s">
        <v>149</v>
      </c>
      <c r="BO2" s="79" t="s">
        <v>44</v>
      </c>
      <c r="BP2" s="79" t="s">
        <v>145</v>
      </c>
      <c r="BQ2" s="79" t="s">
        <v>146</v>
      </c>
      <c r="BR2" s="79" t="s">
        <v>147</v>
      </c>
      <c r="BS2" s="79" t="s">
        <v>148</v>
      </c>
      <c r="BT2" s="79" t="s">
        <v>142</v>
      </c>
      <c r="BV2" s="80" t="s">
        <v>145</v>
      </c>
      <c r="BW2" s="80" t="s">
        <v>44</v>
      </c>
      <c r="BX2" s="80" t="s">
        <v>146</v>
      </c>
      <c r="BY2" s="80" t="s">
        <v>147</v>
      </c>
      <c r="BZ2" s="80" t="s">
        <v>148</v>
      </c>
      <c r="CA2" s="80" t="s">
        <v>149</v>
      </c>
      <c r="CB2" s="80" t="s">
        <v>142</v>
      </c>
      <c r="CC2" s="80" t="s">
        <v>146</v>
      </c>
      <c r="CD2" s="80" t="s">
        <v>44</v>
      </c>
      <c r="CE2" s="80" t="s">
        <v>145</v>
      </c>
      <c r="CF2" s="80" t="s">
        <v>147</v>
      </c>
      <c r="CG2" s="80" t="s">
        <v>148</v>
      </c>
      <c r="CH2" s="80" t="s">
        <v>149</v>
      </c>
      <c r="CI2" s="80" t="s">
        <v>142</v>
      </c>
      <c r="CJ2" s="80" t="s">
        <v>147</v>
      </c>
      <c r="CK2" s="80" t="s">
        <v>44</v>
      </c>
      <c r="CL2" s="80" t="s">
        <v>145</v>
      </c>
      <c r="CM2" s="80" t="s">
        <v>146</v>
      </c>
      <c r="CN2" s="80" t="s">
        <v>148</v>
      </c>
      <c r="CO2" s="80" t="s">
        <v>149</v>
      </c>
      <c r="CP2" s="80" t="s">
        <v>142</v>
      </c>
      <c r="CQ2" s="80" t="s">
        <v>148</v>
      </c>
      <c r="CR2" s="80" t="s">
        <v>44</v>
      </c>
      <c r="CS2" s="80" t="s">
        <v>145</v>
      </c>
      <c r="CT2" s="80" t="s">
        <v>146</v>
      </c>
      <c r="CU2" s="80" t="s">
        <v>147</v>
      </c>
      <c r="CV2" s="80" t="s">
        <v>149</v>
      </c>
      <c r="CW2" s="80" t="s">
        <v>142</v>
      </c>
      <c r="CX2" s="80" t="s">
        <v>149</v>
      </c>
      <c r="CY2" s="80" t="s">
        <v>44</v>
      </c>
      <c r="CZ2" s="80" t="s">
        <v>145</v>
      </c>
      <c r="DA2" s="80" t="s">
        <v>146</v>
      </c>
      <c r="DB2" s="80" t="s">
        <v>147</v>
      </c>
      <c r="DC2" s="80" t="s">
        <v>148</v>
      </c>
      <c r="DD2" s="80" t="s">
        <v>142</v>
      </c>
      <c r="DF2" s="81" t="s">
        <v>145</v>
      </c>
      <c r="DG2" s="81" t="s">
        <v>146</v>
      </c>
      <c r="DH2" s="81" t="s">
        <v>147</v>
      </c>
      <c r="DI2" s="81" t="s">
        <v>148</v>
      </c>
      <c r="DJ2" s="81" t="s">
        <v>149</v>
      </c>
      <c r="DK2" s="81"/>
    </row>
    <row r="3" spans="1:115" ht="15.75" thickBot="1">
      <c r="A3" s="76"/>
      <c r="B3" s="31">
        <v>1</v>
      </c>
      <c r="C3" s="82">
        <v>0</v>
      </c>
      <c r="D3" s="82">
        <v>0</v>
      </c>
      <c r="E3" s="82">
        <v>0</v>
      </c>
      <c r="F3" s="82">
        <v>0</v>
      </c>
      <c r="G3" s="82">
        <v>0</v>
      </c>
      <c r="H3" s="76"/>
      <c r="I3" s="31">
        <v>1</v>
      </c>
      <c r="J3" s="82">
        <v>0</v>
      </c>
      <c r="K3" s="82">
        <v>0</v>
      </c>
      <c r="L3" s="82">
        <v>0</v>
      </c>
      <c r="M3" s="82">
        <v>0</v>
      </c>
      <c r="N3" s="82">
        <v>0</v>
      </c>
      <c r="O3" s="76"/>
      <c r="P3" s="31">
        <v>1</v>
      </c>
      <c r="Q3" s="82">
        <v>0</v>
      </c>
      <c r="R3" s="82">
        <v>0</v>
      </c>
      <c r="S3" s="82">
        <v>0</v>
      </c>
      <c r="T3" s="82">
        <v>0</v>
      </c>
      <c r="U3" s="82">
        <v>0</v>
      </c>
      <c r="V3" s="76"/>
      <c r="W3" s="31">
        <v>1</v>
      </c>
      <c r="X3" s="82">
        <v>0</v>
      </c>
      <c r="Y3" s="82">
        <v>0</v>
      </c>
      <c r="Z3" s="82">
        <v>0</v>
      </c>
      <c r="AA3" s="82">
        <v>0</v>
      </c>
      <c r="AB3" s="82">
        <v>0</v>
      </c>
      <c r="AC3" s="76"/>
      <c r="AD3" s="31">
        <v>1</v>
      </c>
      <c r="AE3" s="82">
        <v>0</v>
      </c>
      <c r="AF3" s="82">
        <v>0</v>
      </c>
      <c r="AG3" s="82">
        <v>0</v>
      </c>
      <c r="AH3" s="82">
        <v>0</v>
      </c>
      <c r="AI3" s="82">
        <v>0</v>
      </c>
      <c r="AJ3" s="31"/>
      <c r="AK3" s="31">
        <f>AJ3+10</f>
        <v>10</v>
      </c>
      <c r="AM3" s="83"/>
      <c r="AN3" s="83">
        <f>IF(C3&gt;0,C3,0)</f>
        <v>0</v>
      </c>
      <c r="AO3" s="83">
        <f>IF(D3&gt;0,D3,0)</f>
        <v>0</v>
      </c>
      <c r="AP3" s="83">
        <f>IF(E3&gt;0,E3,0)</f>
        <v>0</v>
      </c>
      <c r="AQ3" s="83">
        <f>IF(F3&gt;0,F3,0)</f>
        <v>0</v>
      </c>
      <c r="AR3" s="83">
        <f>-SUM(AN3:AQ3)</f>
        <v>0</v>
      </c>
      <c r="AS3" s="83"/>
      <c r="AT3" s="83"/>
      <c r="AU3" s="83">
        <f>IF(J3&gt;0,J3,0)</f>
        <v>0</v>
      </c>
      <c r="AV3" s="83">
        <f t="shared" ref="AV3:AX18" si="0">IF(K3&gt;0,K3,0)</f>
        <v>0</v>
      </c>
      <c r="AW3" s="83">
        <f t="shared" si="0"/>
        <v>0</v>
      </c>
      <c r="AX3" s="83">
        <f t="shared" si="0"/>
        <v>0</v>
      </c>
      <c r="AY3" s="83">
        <f>-SUM(AU3:AX3)</f>
        <v>0</v>
      </c>
      <c r="AZ3" s="83"/>
      <c r="BA3" s="83"/>
      <c r="BB3" s="83">
        <f>IF(Q3&gt;0,Q3,0)</f>
        <v>0</v>
      </c>
      <c r="BC3" s="83">
        <f t="shared" ref="BC3:BE66" si="1">IF(R3&gt;0,R3,0)</f>
        <v>0</v>
      </c>
      <c r="BD3" s="83">
        <f t="shared" si="1"/>
        <v>0</v>
      </c>
      <c r="BE3" s="83">
        <f t="shared" si="1"/>
        <v>0</v>
      </c>
      <c r="BF3" s="83">
        <f>-SUM(BB3:BE3)</f>
        <v>0</v>
      </c>
      <c r="BG3" s="83"/>
      <c r="BH3" s="83"/>
      <c r="BI3" s="83">
        <f>IF(X3&gt;0,X3,0)</f>
        <v>0</v>
      </c>
      <c r="BJ3" s="83">
        <f t="shared" ref="BJ3:BL66" si="2">IF(Y3&gt;0,Y3,0)</f>
        <v>0</v>
      </c>
      <c r="BK3" s="83">
        <f t="shared" si="2"/>
        <v>0</v>
      </c>
      <c r="BL3" s="83">
        <f t="shared" si="2"/>
        <v>0</v>
      </c>
      <c r="BM3" s="83">
        <f>-SUM(BI3:BL3)</f>
        <v>0</v>
      </c>
      <c r="BN3" s="83"/>
      <c r="BO3" s="83"/>
      <c r="BP3" s="83">
        <f>IF(AE3&gt;0,AE3,0)</f>
        <v>0</v>
      </c>
      <c r="BQ3" s="83">
        <f t="shared" ref="BQ3:BS66" si="3">IF(AF3&gt;0,AF3,0)</f>
        <v>0</v>
      </c>
      <c r="BR3" s="83">
        <f t="shared" si="3"/>
        <v>0</v>
      </c>
      <c r="BS3" s="83">
        <f t="shared" si="3"/>
        <v>0</v>
      </c>
      <c r="BT3" s="83">
        <f>-SUM(BP3:BS3)</f>
        <v>0</v>
      </c>
      <c r="BV3" s="80"/>
      <c r="BW3" s="80"/>
      <c r="BX3" s="80">
        <f>$AK3*AN3</f>
        <v>0</v>
      </c>
      <c r="BY3" s="80">
        <f t="shared" ref="BY3:CA18" si="4">$AK3*AO3</f>
        <v>0</v>
      </c>
      <c r="BZ3" s="80">
        <f t="shared" si="4"/>
        <v>0</v>
      </c>
      <c r="CA3" s="80">
        <f t="shared" si="4"/>
        <v>0</v>
      </c>
      <c r="CB3" s="80">
        <f>SUM(BX3:CA3)</f>
        <v>0</v>
      </c>
      <c r="CC3" s="80"/>
      <c r="CD3" s="80"/>
      <c r="CE3" s="80">
        <f>$AK3*AU3</f>
        <v>0</v>
      </c>
      <c r="CF3" s="80">
        <f t="shared" ref="CF3:CH66" si="5">$AK3*AV3</f>
        <v>0</v>
      </c>
      <c r="CG3" s="80">
        <f t="shared" si="5"/>
        <v>0</v>
      </c>
      <c r="CH3" s="80">
        <f t="shared" si="5"/>
        <v>0</v>
      </c>
      <c r="CI3" s="80">
        <f>SUM(CE3:CH3)</f>
        <v>0</v>
      </c>
      <c r="CJ3" s="80"/>
      <c r="CK3" s="80"/>
      <c r="CL3" s="80">
        <f>$AK3*BB3</f>
        <v>0</v>
      </c>
      <c r="CM3" s="80">
        <f t="shared" ref="CM3:CO66" si="6">$AK3*BC3</f>
        <v>0</v>
      </c>
      <c r="CN3" s="80">
        <f t="shared" si="6"/>
        <v>0</v>
      </c>
      <c r="CO3" s="80">
        <f t="shared" si="6"/>
        <v>0</v>
      </c>
      <c r="CP3" s="80">
        <f>SUM(CL3:CO3)</f>
        <v>0</v>
      </c>
      <c r="CQ3" s="80"/>
      <c r="CR3" s="80"/>
      <c r="CS3" s="80">
        <f>$AK3*BI3</f>
        <v>0</v>
      </c>
      <c r="CT3" s="80">
        <f t="shared" ref="CT3:CV66" si="7">$AK3*BJ3</f>
        <v>0</v>
      </c>
      <c r="CU3" s="80">
        <f t="shared" si="7"/>
        <v>0</v>
      </c>
      <c r="CV3" s="80">
        <f t="shared" si="7"/>
        <v>0</v>
      </c>
      <c r="CW3" s="80">
        <f>SUM(CS3:CV3)</f>
        <v>0</v>
      </c>
      <c r="CX3" s="80"/>
      <c r="CY3" s="80"/>
      <c r="CZ3" s="80">
        <f>$AK3*BP3</f>
        <v>0</v>
      </c>
      <c r="DA3" s="80">
        <f t="shared" ref="DA3:DC66" si="8">$AK3*BQ3</f>
        <v>0</v>
      </c>
      <c r="DB3" s="80">
        <f t="shared" si="8"/>
        <v>0</v>
      </c>
      <c r="DC3" s="80">
        <f t="shared" si="8"/>
        <v>0</v>
      </c>
      <c r="DD3" s="80">
        <f>SUM(CZ3:DC3)</f>
        <v>0</v>
      </c>
      <c r="DF3" s="81">
        <f>AR3+AU3+BB3+BI3+BP3</f>
        <v>0</v>
      </c>
      <c r="DG3" s="81">
        <f>AY3+AN3+BC3+BJ3+BQ3</f>
        <v>0</v>
      </c>
      <c r="DH3" s="81">
        <f>BF3+AO3+AV3+BK3+BR3</f>
        <v>0</v>
      </c>
      <c r="DI3" s="81">
        <f>BM3+BS3+BD3+AW3+AP3</f>
        <v>0</v>
      </c>
      <c r="DJ3" s="81">
        <f>BT3+BL3+BE3+AX3+AQ3</f>
        <v>0</v>
      </c>
      <c r="DK3" s="84">
        <f t="shared" ref="DK3:DK66" si="9">SUM(DF3:DJ3)</f>
        <v>0</v>
      </c>
    </row>
    <row r="4" spans="1:115" ht="15.75" thickBot="1">
      <c r="A4" s="76"/>
      <c r="B4" s="31">
        <v>2</v>
      </c>
      <c r="C4" s="82">
        <v>0</v>
      </c>
      <c r="D4" s="82">
        <v>0</v>
      </c>
      <c r="E4" s="82">
        <v>0</v>
      </c>
      <c r="F4" s="82">
        <v>0</v>
      </c>
      <c r="G4" s="82">
        <v>0</v>
      </c>
      <c r="H4" s="76"/>
      <c r="I4" s="31">
        <v>2</v>
      </c>
      <c r="J4" s="82">
        <v>0</v>
      </c>
      <c r="K4" s="82">
        <v>0</v>
      </c>
      <c r="L4" s="82">
        <v>0</v>
      </c>
      <c r="M4" s="82">
        <v>0</v>
      </c>
      <c r="N4" s="82">
        <v>0</v>
      </c>
      <c r="O4" s="76"/>
      <c r="P4" s="31">
        <v>2</v>
      </c>
      <c r="Q4" s="82">
        <v>0</v>
      </c>
      <c r="R4" s="82">
        <v>0</v>
      </c>
      <c r="S4" s="82">
        <v>0</v>
      </c>
      <c r="T4" s="82">
        <v>0</v>
      </c>
      <c r="U4" s="82">
        <v>0</v>
      </c>
      <c r="V4" s="76"/>
      <c r="W4" s="31">
        <v>2</v>
      </c>
      <c r="X4" s="82">
        <v>0</v>
      </c>
      <c r="Y4" s="82">
        <v>0</v>
      </c>
      <c r="Z4" s="82">
        <v>0</v>
      </c>
      <c r="AA4" s="82">
        <v>0</v>
      </c>
      <c r="AB4" s="82">
        <v>0</v>
      </c>
      <c r="AC4" s="76"/>
      <c r="AD4" s="31">
        <v>2</v>
      </c>
      <c r="AE4" s="82">
        <v>0</v>
      </c>
      <c r="AF4" s="82">
        <v>0</v>
      </c>
      <c r="AG4" s="82">
        <v>0</v>
      </c>
      <c r="AH4" s="82">
        <v>0</v>
      </c>
      <c r="AI4" s="82">
        <v>0</v>
      </c>
      <c r="AJ4" s="31"/>
      <c r="AK4" s="31">
        <f t="shared" ref="AK4:AK67" si="10">AJ4+10</f>
        <v>10</v>
      </c>
      <c r="AM4" s="83"/>
      <c r="AN4" s="83">
        <f t="shared" ref="AN4:AQ67" si="11">IF(C4&gt;0,C4,0)</f>
        <v>0</v>
      </c>
      <c r="AO4" s="83">
        <f t="shared" si="11"/>
        <v>0</v>
      </c>
      <c r="AP4" s="83">
        <f t="shared" si="11"/>
        <v>0</v>
      </c>
      <c r="AQ4" s="83">
        <f t="shared" si="11"/>
        <v>0</v>
      </c>
      <c r="AR4" s="83">
        <f t="shared" ref="AR4:AR67" si="12">-SUM(AN4:AQ4)</f>
        <v>0</v>
      </c>
      <c r="AS4" s="83"/>
      <c r="AT4" s="83"/>
      <c r="AU4" s="83">
        <f t="shared" ref="AU4:AX67" si="13">IF(J4&gt;0,J4,0)</f>
        <v>0</v>
      </c>
      <c r="AV4" s="83">
        <f t="shared" si="0"/>
        <v>0</v>
      </c>
      <c r="AW4" s="83">
        <f t="shared" si="0"/>
        <v>0</v>
      </c>
      <c r="AX4" s="83">
        <f t="shared" si="0"/>
        <v>0</v>
      </c>
      <c r="AY4" s="83">
        <f t="shared" ref="AY4:AY67" si="14">-SUM(AU4:AX4)</f>
        <v>0</v>
      </c>
      <c r="AZ4" s="83"/>
      <c r="BA4" s="83"/>
      <c r="BB4" s="83">
        <f t="shared" ref="BB4:BE67" si="15">IF(Q4&gt;0,Q4,0)</f>
        <v>0</v>
      </c>
      <c r="BC4" s="83">
        <f t="shared" si="1"/>
        <v>0</v>
      </c>
      <c r="BD4" s="83">
        <f t="shared" si="1"/>
        <v>0</v>
      </c>
      <c r="BE4" s="83">
        <f t="shared" si="1"/>
        <v>0</v>
      </c>
      <c r="BF4" s="83">
        <f t="shared" ref="BF4:BF67" si="16">-SUM(BB4:BE4)</f>
        <v>0</v>
      </c>
      <c r="BG4" s="83"/>
      <c r="BH4" s="83"/>
      <c r="BI4" s="83">
        <f t="shared" ref="BI4:BL67" si="17">IF(X4&gt;0,X4,0)</f>
        <v>0</v>
      </c>
      <c r="BJ4" s="83">
        <f t="shared" si="2"/>
        <v>0</v>
      </c>
      <c r="BK4" s="83">
        <f t="shared" si="2"/>
        <v>0</v>
      </c>
      <c r="BL4" s="83">
        <f t="shared" si="2"/>
        <v>0</v>
      </c>
      <c r="BM4" s="83">
        <f t="shared" ref="BM4:BM67" si="18">-SUM(BI4:BL4)</f>
        <v>0</v>
      </c>
      <c r="BN4" s="83"/>
      <c r="BO4" s="83"/>
      <c r="BP4" s="83">
        <f t="shared" ref="BP4:BS67" si="19">IF(AE4&gt;0,AE4,0)</f>
        <v>0</v>
      </c>
      <c r="BQ4" s="83">
        <f t="shared" si="3"/>
        <v>0</v>
      </c>
      <c r="BR4" s="83">
        <f t="shared" si="3"/>
        <v>0</v>
      </c>
      <c r="BS4" s="83">
        <f t="shared" si="3"/>
        <v>0</v>
      </c>
      <c r="BT4" s="83">
        <f t="shared" ref="BT4:BT67" si="20">-SUM(BP4:BS4)</f>
        <v>0</v>
      </c>
      <c r="BV4" s="80"/>
      <c r="BW4" s="80"/>
      <c r="BX4" s="80">
        <f t="shared" ref="BX4:CA67" si="21">$AK4*AN4</f>
        <v>0</v>
      </c>
      <c r="BY4" s="80">
        <f t="shared" si="4"/>
        <v>0</v>
      </c>
      <c r="BZ4" s="80">
        <f t="shared" si="4"/>
        <v>0</v>
      </c>
      <c r="CA4" s="80">
        <f t="shared" si="4"/>
        <v>0</v>
      </c>
      <c r="CB4" s="80">
        <f t="shared" ref="CB4:CB67" si="22">SUM(BX4:CA4)</f>
        <v>0</v>
      </c>
      <c r="CC4" s="80"/>
      <c r="CD4" s="80"/>
      <c r="CE4" s="80">
        <f t="shared" ref="CE4:CH67" si="23">$AK4*AU4</f>
        <v>0</v>
      </c>
      <c r="CF4" s="80">
        <f t="shared" si="5"/>
        <v>0</v>
      </c>
      <c r="CG4" s="80">
        <f t="shared" si="5"/>
        <v>0</v>
      </c>
      <c r="CH4" s="80">
        <f t="shared" si="5"/>
        <v>0</v>
      </c>
      <c r="CI4" s="80">
        <f t="shared" ref="CI4:CI67" si="24">SUM(CE4:CH4)</f>
        <v>0</v>
      </c>
      <c r="CJ4" s="80"/>
      <c r="CK4" s="80"/>
      <c r="CL4" s="80">
        <f t="shared" ref="CL4:CO67" si="25">$AK4*BB4</f>
        <v>0</v>
      </c>
      <c r="CM4" s="80">
        <f t="shared" si="6"/>
        <v>0</v>
      </c>
      <c r="CN4" s="80">
        <f t="shared" si="6"/>
        <v>0</v>
      </c>
      <c r="CO4" s="80">
        <f t="shared" si="6"/>
        <v>0</v>
      </c>
      <c r="CP4" s="80">
        <f t="shared" ref="CP4:CP67" si="26">SUM(CL4:CO4)</f>
        <v>0</v>
      </c>
      <c r="CQ4" s="80"/>
      <c r="CR4" s="80"/>
      <c r="CS4" s="80">
        <f t="shared" ref="CS4:CV67" si="27">$AK4*BI4</f>
        <v>0</v>
      </c>
      <c r="CT4" s="80">
        <f t="shared" si="7"/>
        <v>0</v>
      </c>
      <c r="CU4" s="80">
        <f t="shared" si="7"/>
        <v>0</v>
      </c>
      <c r="CV4" s="80">
        <f t="shared" si="7"/>
        <v>0</v>
      </c>
      <c r="CW4" s="80">
        <f t="shared" ref="CW4:CW67" si="28">SUM(CS4:CV4)</f>
        <v>0</v>
      </c>
      <c r="CX4" s="80"/>
      <c r="CY4" s="80"/>
      <c r="CZ4" s="80">
        <f t="shared" ref="CZ4:DC67" si="29">$AK4*BP4</f>
        <v>0</v>
      </c>
      <c r="DA4" s="80">
        <f t="shared" si="8"/>
        <v>0</v>
      </c>
      <c r="DB4" s="80">
        <f t="shared" si="8"/>
        <v>0</v>
      </c>
      <c r="DC4" s="80">
        <f t="shared" si="8"/>
        <v>0</v>
      </c>
      <c r="DD4" s="80">
        <f t="shared" ref="DD4:DD67" si="30">SUM(CZ4:DC4)</f>
        <v>0</v>
      </c>
      <c r="DF4" s="81">
        <f t="shared" ref="DF4:DF67" si="31">AR4+AU4+BB4+BI4+BP4</f>
        <v>0</v>
      </c>
      <c r="DG4" s="81">
        <f t="shared" ref="DG4:DG67" si="32">AY4+AN4+BC4+BJ4+BQ4</f>
        <v>0</v>
      </c>
      <c r="DH4" s="81">
        <f t="shared" ref="DH4:DH67" si="33">BF4+AO4+AV4+BK4+BR4</f>
        <v>0</v>
      </c>
      <c r="DI4" s="81">
        <f t="shared" ref="DI4:DI67" si="34">BM4+BS4+BD4+AW4+AP4</f>
        <v>0</v>
      </c>
      <c r="DJ4" s="81">
        <f t="shared" ref="DJ4:DJ67" si="35">BT4+BL4+BE4+AX4+AQ4</f>
        <v>0</v>
      </c>
      <c r="DK4" s="84">
        <f t="shared" si="9"/>
        <v>0</v>
      </c>
    </row>
    <row r="5" spans="1:115" ht="15.75" thickBot="1">
      <c r="A5" s="76"/>
      <c r="B5" s="31">
        <v>3</v>
      </c>
      <c r="C5" s="82">
        <v>0</v>
      </c>
      <c r="D5" s="82">
        <v>0</v>
      </c>
      <c r="E5" s="82">
        <v>0</v>
      </c>
      <c r="F5" s="82">
        <v>0</v>
      </c>
      <c r="G5" s="82">
        <v>0</v>
      </c>
      <c r="H5" s="76"/>
      <c r="I5" s="31">
        <v>3</v>
      </c>
      <c r="J5" s="82">
        <v>0</v>
      </c>
      <c r="K5" s="82">
        <v>0</v>
      </c>
      <c r="L5" s="82">
        <v>0</v>
      </c>
      <c r="M5" s="82">
        <v>0</v>
      </c>
      <c r="N5" s="82">
        <v>0</v>
      </c>
      <c r="O5" s="76"/>
      <c r="P5" s="31">
        <v>3</v>
      </c>
      <c r="Q5" s="82">
        <v>0</v>
      </c>
      <c r="R5" s="82">
        <v>0</v>
      </c>
      <c r="S5" s="82">
        <v>0</v>
      </c>
      <c r="T5" s="82">
        <v>0</v>
      </c>
      <c r="U5" s="82">
        <v>0</v>
      </c>
      <c r="V5" s="76"/>
      <c r="W5" s="31">
        <v>3</v>
      </c>
      <c r="X5" s="82">
        <v>0</v>
      </c>
      <c r="Y5" s="82">
        <v>0</v>
      </c>
      <c r="Z5" s="82">
        <v>0</v>
      </c>
      <c r="AA5" s="82">
        <v>0</v>
      </c>
      <c r="AB5" s="82">
        <v>0</v>
      </c>
      <c r="AC5" s="76"/>
      <c r="AD5" s="31">
        <v>3</v>
      </c>
      <c r="AE5" s="82">
        <v>0</v>
      </c>
      <c r="AF5" s="82">
        <v>0</v>
      </c>
      <c r="AG5" s="82">
        <v>0</v>
      </c>
      <c r="AH5" s="82">
        <v>0</v>
      </c>
      <c r="AI5" s="82">
        <v>0</v>
      </c>
      <c r="AJ5" s="31"/>
      <c r="AK5" s="31">
        <f t="shared" si="10"/>
        <v>10</v>
      </c>
      <c r="AM5" s="83"/>
      <c r="AN5" s="83">
        <f t="shared" si="11"/>
        <v>0</v>
      </c>
      <c r="AO5" s="83">
        <f t="shared" si="11"/>
        <v>0</v>
      </c>
      <c r="AP5" s="83">
        <f t="shared" si="11"/>
        <v>0</v>
      </c>
      <c r="AQ5" s="83">
        <f t="shared" si="11"/>
        <v>0</v>
      </c>
      <c r="AR5" s="83">
        <f t="shared" si="12"/>
        <v>0</v>
      </c>
      <c r="AS5" s="83"/>
      <c r="AT5" s="83"/>
      <c r="AU5" s="83">
        <f t="shared" si="13"/>
        <v>0</v>
      </c>
      <c r="AV5" s="83">
        <f t="shared" si="0"/>
        <v>0</v>
      </c>
      <c r="AW5" s="83">
        <f t="shared" si="0"/>
        <v>0</v>
      </c>
      <c r="AX5" s="83">
        <f t="shared" si="0"/>
        <v>0</v>
      </c>
      <c r="AY5" s="83">
        <f t="shared" si="14"/>
        <v>0</v>
      </c>
      <c r="AZ5" s="83"/>
      <c r="BA5" s="83"/>
      <c r="BB5" s="83">
        <f t="shared" si="15"/>
        <v>0</v>
      </c>
      <c r="BC5" s="83">
        <f t="shared" si="1"/>
        <v>0</v>
      </c>
      <c r="BD5" s="83">
        <f t="shared" si="1"/>
        <v>0</v>
      </c>
      <c r="BE5" s="83">
        <f t="shared" si="1"/>
        <v>0</v>
      </c>
      <c r="BF5" s="83">
        <f t="shared" si="16"/>
        <v>0</v>
      </c>
      <c r="BG5" s="83"/>
      <c r="BH5" s="83"/>
      <c r="BI5" s="83">
        <f t="shared" si="17"/>
        <v>0</v>
      </c>
      <c r="BJ5" s="83">
        <f t="shared" si="2"/>
        <v>0</v>
      </c>
      <c r="BK5" s="83">
        <f t="shared" si="2"/>
        <v>0</v>
      </c>
      <c r="BL5" s="83">
        <f t="shared" si="2"/>
        <v>0</v>
      </c>
      <c r="BM5" s="83">
        <f t="shared" si="18"/>
        <v>0</v>
      </c>
      <c r="BN5" s="83"/>
      <c r="BO5" s="83"/>
      <c r="BP5" s="83">
        <f t="shared" si="19"/>
        <v>0</v>
      </c>
      <c r="BQ5" s="83">
        <f t="shared" si="3"/>
        <v>0</v>
      </c>
      <c r="BR5" s="83">
        <f t="shared" si="3"/>
        <v>0</v>
      </c>
      <c r="BS5" s="83">
        <f t="shared" si="3"/>
        <v>0</v>
      </c>
      <c r="BT5" s="83">
        <f t="shared" si="20"/>
        <v>0</v>
      </c>
      <c r="BV5" s="80"/>
      <c r="BW5" s="80"/>
      <c r="BX5" s="80">
        <f t="shared" si="21"/>
        <v>0</v>
      </c>
      <c r="BY5" s="80">
        <f t="shared" si="4"/>
        <v>0</v>
      </c>
      <c r="BZ5" s="80">
        <f t="shared" si="4"/>
        <v>0</v>
      </c>
      <c r="CA5" s="80">
        <f t="shared" si="4"/>
        <v>0</v>
      </c>
      <c r="CB5" s="80">
        <f t="shared" si="22"/>
        <v>0</v>
      </c>
      <c r="CC5" s="80"/>
      <c r="CD5" s="80"/>
      <c r="CE5" s="80">
        <f t="shared" si="23"/>
        <v>0</v>
      </c>
      <c r="CF5" s="80">
        <f t="shared" si="5"/>
        <v>0</v>
      </c>
      <c r="CG5" s="80">
        <f t="shared" si="5"/>
        <v>0</v>
      </c>
      <c r="CH5" s="80">
        <f t="shared" si="5"/>
        <v>0</v>
      </c>
      <c r="CI5" s="80">
        <f t="shared" si="24"/>
        <v>0</v>
      </c>
      <c r="CJ5" s="80"/>
      <c r="CK5" s="80"/>
      <c r="CL5" s="80">
        <f t="shared" si="25"/>
        <v>0</v>
      </c>
      <c r="CM5" s="80">
        <f t="shared" si="6"/>
        <v>0</v>
      </c>
      <c r="CN5" s="80">
        <f t="shared" si="6"/>
        <v>0</v>
      </c>
      <c r="CO5" s="80">
        <f t="shared" si="6"/>
        <v>0</v>
      </c>
      <c r="CP5" s="80">
        <f t="shared" si="26"/>
        <v>0</v>
      </c>
      <c r="CQ5" s="80"/>
      <c r="CR5" s="80"/>
      <c r="CS5" s="80">
        <f t="shared" si="27"/>
        <v>0</v>
      </c>
      <c r="CT5" s="80">
        <f t="shared" si="7"/>
        <v>0</v>
      </c>
      <c r="CU5" s="80">
        <f t="shared" si="7"/>
        <v>0</v>
      </c>
      <c r="CV5" s="80">
        <f t="shared" si="7"/>
        <v>0</v>
      </c>
      <c r="CW5" s="80">
        <f t="shared" si="28"/>
        <v>0</v>
      </c>
      <c r="CX5" s="80"/>
      <c r="CY5" s="80"/>
      <c r="CZ5" s="80">
        <f t="shared" si="29"/>
        <v>0</v>
      </c>
      <c r="DA5" s="80">
        <f t="shared" si="8"/>
        <v>0</v>
      </c>
      <c r="DB5" s="80">
        <f t="shared" si="8"/>
        <v>0</v>
      </c>
      <c r="DC5" s="80">
        <f t="shared" si="8"/>
        <v>0</v>
      </c>
      <c r="DD5" s="80">
        <f t="shared" si="30"/>
        <v>0</v>
      </c>
      <c r="DF5" s="81">
        <f t="shared" si="31"/>
        <v>0</v>
      </c>
      <c r="DG5" s="81">
        <f t="shared" si="32"/>
        <v>0</v>
      </c>
      <c r="DH5" s="81">
        <f t="shared" si="33"/>
        <v>0</v>
      </c>
      <c r="DI5" s="81">
        <f t="shared" si="34"/>
        <v>0</v>
      </c>
      <c r="DJ5" s="81">
        <f t="shared" si="35"/>
        <v>0</v>
      </c>
      <c r="DK5" s="84">
        <f t="shared" si="9"/>
        <v>0</v>
      </c>
    </row>
    <row r="6" spans="1:115" ht="15.75" thickBot="1">
      <c r="A6" s="76"/>
      <c r="B6" s="31">
        <v>4</v>
      </c>
      <c r="C6" s="82">
        <v>0</v>
      </c>
      <c r="D6" s="82">
        <v>0</v>
      </c>
      <c r="E6" s="82">
        <v>0</v>
      </c>
      <c r="F6" s="82">
        <v>0</v>
      </c>
      <c r="G6" s="82">
        <v>0</v>
      </c>
      <c r="H6" s="76"/>
      <c r="I6" s="31">
        <v>4</v>
      </c>
      <c r="J6" s="82">
        <v>0</v>
      </c>
      <c r="K6" s="82">
        <v>0</v>
      </c>
      <c r="L6" s="82">
        <v>0</v>
      </c>
      <c r="M6" s="82">
        <v>0</v>
      </c>
      <c r="N6" s="82">
        <v>0</v>
      </c>
      <c r="O6" s="76"/>
      <c r="P6" s="31">
        <v>4</v>
      </c>
      <c r="Q6" s="82">
        <v>0</v>
      </c>
      <c r="R6" s="82">
        <v>0</v>
      </c>
      <c r="S6" s="82">
        <v>0</v>
      </c>
      <c r="T6" s="82">
        <v>0</v>
      </c>
      <c r="U6" s="82">
        <v>0</v>
      </c>
      <c r="V6" s="76"/>
      <c r="W6" s="31">
        <v>4</v>
      </c>
      <c r="X6" s="82">
        <v>0</v>
      </c>
      <c r="Y6" s="82">
        <v>0</v>
      </c>
      <c r="Z6" s="82">
        <v>0</v>
      </c>
      <c r="AA6" s="82">
        <v>0</v>
      </c>
      <c r="AB6" s="82">
        <v>0</v>
      </c>
      <c r="AC6" s="76"/>
      <c r="AD6" s="31">
        <v>4</v>
      </c>
      <c r="AE6" s="82">
        <v>0</v>
      </c>
      <c r="AF6" s="82">
        <v>0</v>
      </c>
      <c r="AG6" s="82">
        <v>0</v>
      </c>
      <c r="AH6" s="82">
        <v>0</v>
      </c>
      <c r="AI6" s="82">
        <v>0</v>
      </c>
      <c r="AJ6" s="31"/>
      <c r="AK6" s="31">
        <f t="shared" si="10"/>
        <v>10</v>
      </c>
      <c r="AM6" s="83"/>
      <c r="AN6" s="83">
        <f t="shared" si="11"/>
        <v>0</v>
      </c>
      <c r="AO6" s="83">
        <f t="shared" si="11"/>
        <v>0</v>
      </c>
      <c r="AP6" s="83">
        <f t="shared" si="11"/>
        <v>0</v>
      </c>
      <c r="AQ6" s="83">
        <f t="shared" si="11"/>
        <v>0</v>
      </c>
      <c r="AR6" s="83">
        <f t="shared" si="12"/>
        <v>0</v>
      </c>
      <c r="AS6" s="83"/>
      <c r="AT6" s="83"/>
      <c r="AU6" s="83">
        <f t="shared" si="13"/>
        <v>0</v>
      </c>
      <c r="AV6" s="83">
        <f t="shared" si="0"/>
        <v>0</v>
      </c>
      <c r="AW6" s="83">
        <f t="shared" si="0"/>
        <v>0</v>
      </c>
      <c r="AX6" s="83">
        <f t="shared" si="0"/>
        <v>0</v>
      </c>
      <c r="AY6" s="83">
        <f t="shared" si="14"/>
        <v>0</v>
      </c>
      <c r="AZ6" s="83"/>
      <c r="BA6" s="83"/>
      <c r="BB6" s="83">
        <f t="shared" si="15"/>
        <v>0</v>
      </c>
      <c r="BC6" s="83">
        <f t="shared" si="1"/>
        <v>0</v>
      </c>
      <c r="BD6" s="83">
        <f t="shared" si="1"/>
        <v>0</v>
      </c>
      <c r="BE6" s="83">
        <f t="shared" si="1"/>
        <v>0</v>
      </c>
      <c r="BF6" s="83">
        <f t="shared" si="16"/>
        <v>0</v>
      </c>
      <c r="BG6" s="83"/>
      <c r="BH6" s="83"/>
      <c r="BI6" s="83">
        <f t="shared" si="17"/>
        <v>0</v>
      </c>
      <c r="BJ6" s="83">
        <f t="shared" si="2"/>
        <v>0</v>
      </c>
      <c r="BK6" s="83">
        <f t="shared" si="2"/>
        <v>0</v>
      </c>
      <c r="BL6" s="83">
        <f t="shared" si="2"/>
        <v>0</v>
      </c>
      <c r="BM6" s="83">
        <f t="shared" si="18"/>
        <v>0</v>
      </c>
      <c r="BN6" s="83"/>
      <c r="BO6" s="83"/>
      <c r="BP6" s="83">
        <f t="shared" si="19"/>
        <v>0</v>
      </c>
      <c r="BQ6" s="83">
        <f t="shared" si="3"/>
        <v>0</v>
      </c>
      <c r="BR6" s="83">
        <f t="shared" si="3"/>
        <v>0</v>
      </c>
      <c r="BS6" s="83">
        <f t="shared" si="3"/>
        <v>0</v>
      </c>
      <c r="BT6" s="83">
        <f t="shared" si="20"/>
        <v>0</v>
      </c>
      <c r="BV6" s="80"/>
      <c r="BW6" s="80"/>
      <c r="BX6" s="80">
        <f t="shared" si="21"/>
        <v>0</v>
      </c>
      <c r="BY6" s="80">
        <f t="shared" si="4"/>
        <v>0</v>
      </c>
      <c r="BZ6" s="80">
        <f t="shared" si="4"/>
        <v>0</v>
      </c>
      <c r="CA6" s="80">
        <f t="shared" si="4"/>
        <v>0</v>
      </c>
      <c r="CB6" s="80">
        <f t="shared" si="22"/>
        <v>0</v>
      </c>
      <c r="CC6" s="80"/>
      <c r="CD6" s="80"/>
      <c r="CE6" s="80">
        <f t="shared" si="23"/>
        <v>0</v>
      </c>
      <c r="CF6" s="80">
        <f t="shared" si="5"/>
        <v>0</v>
      </c>
      <c r="CG6" s="80">
        <f t="shared" si="5"/>
        <v>0</v>
      </c>
      <c r="CH6" s="80">
        <f t="shared" si="5"/>
        <v>0</v>
      </c>
      <c r="CI6" s="80">
        <f t="shared" si="24"/>
        <v>0</v>
      </c>
      <c r="CJ6" s="80"/>
      <c r="CK6" s="80"/>
      <c r="CL6" s="80">
        <f t="shared" si="25"/>
        <v>0</v>
      </c>
      <c r="CM6" s="80">
        <f t="shared" si="6"/>
        <v>0</v>
      </c>
      <c r="CN6" s="80">
        <f t="shared" si="6"/>
        <v>0</v>
      </c>
      <c r="CO6" s="80">
        <f t="shared" si="6"/>
        <v>0</v>
      </c>
      <c r="CP6" s="80">
        <f t="shared" si="26"/>
        <v>0</v>
      </c>
      <c r="CQ6" s="80"/>
      <c r="CR6" s="80"/>
      <c r="CS6" s="80">
        <f t="shared" si="27"/>
        <v>0</v>
      </c>
      <c r="CT6" s="80">
        <f t="shared" si="7"/>
        <v>0</v>
      </c>
      <c r="CU6" s="80">
        <f t="shared" si="7"/>
        <v>0</v>
      </c>
      <c r="CV6" s="80">
        <f t="shared" si="7"/>
        <v>0</v>
      </c>
      <c r="CW6" s="80">
        <f t="shared" si="28"/>
        <v>0</v>
      </c>
      <c r="CX6" s="80"/>
      <c r="CY6" s="80"/>
      <c r="CZ6" s="80">
        <f t="shared" si="29"/>
        <v>0</v>
      </c>
      <c r="DA6" s="80">
        <f t="shared" si="8"/>
        <v>0</v>
      </c>
      <c r="DB6" s="80">
        <f t="shared" si="8"/>
        <v>0</v>
      </c>
      <c r="DC6" s="80">
        <f t="shared" si="8"/>
        <v>0</v>
      </c>
      <c r="DD6" s="80">
        <f t="shared" si="30"/>
        <v>0</v>
      </c>
      <c r="DF6" s="81">
        <f t="shared" si="31"/>
        <v>0</v>
      </c>
      <c r="DG6" s="81">
        <f t="shared" si="32"/>
        <v>0</v>
      </c>
      <c r="DH6" s="81">
        <f t="shared" si="33"/>
        <v>0</v>
      </c>
      <c r="DI6" s="81">
        <f t="shared" si="34"/>
        <v>0</v>
      </c>
      <c r="DJ6" s="81">
        <f t="shared" si="35"/>
        <v>0</v>
      </c>
      <c r="DK6" s="84">
        <f t="shared" si="9"/>
        <v>0</v>
      </c>
    </row>
    <row r="7" spans="1:115" ht="15.75" thickBot="1">
      <c r="A7" s="76"/>
      <c r="B7" s="31">
        <v>5</v>
      </c>
      <c r="C7" s="82">
        <v>0</v>
      </c>
      <c r="D7" s="82">
        <v>0</v>
      </c>
      <c r="E7" s="82">
        <v>0</v>
      </c>
      <c r="F7" s="82">
        <v>0</v>
      </c>
      <c r="G7" s="82">
        <v>0</v>
      </c>
      <c r="H7" s="76"/>
      <c r="I7" s="31">
        <v>5</v>
      </c>
      <c r="J7" s="82">
        <v>0</v>
      </c>
      <c r="K7" s="82">
        <v>0</v>
      </c>
      <c r="L7" s="82">
        <v>0</v>
      </c>
      <c r="M7" s="82">
        <v>0</v>
      </c>
      <c r="N7" s="82">
        <v>0</v>
      </c>
      <c r="O7" s="76"/>
      <c r="P7" s="31">
        <v>5</v>
      </c>
      <c r="Q7" s="82">
        <v>0</v>
      </c>
      <c r="R7" s="82">
        <v>0</v>
      </c>
      <c r="S7" s="82">
        <v>0</v>
      </c>
      <c r="T7" s="82">
        <v>0</v>
      </c>
      <c r="U7" s="82">
        <v>0</v>
      </c>
      <c r="V7" s="76"/>
      <c r="W7" s="31">
        <v>5</v>
      </c>
      <c r="X7" s="82">
        <v>0</v>
      </c>
      <c r="Y7" s="82">
        <v>0</v>
      </c>
      <c r="Z7" s="82">
        <v>0</v>
      </c>
      <c r="AA7" s="82">
        <v>0</v>
      </c>
      <c r="AB7" s="82">
        <v>0</v>
      </c>
      <c r="AC7" s="76"/>
      <c r="AD7" s="31">
        <v>5</v>
      </c>
      <c r="AE7" s="82">
        <v>0</v>
      </c>
      <c r="AF7" s="82">
        <v>0</v>
      </c>
      <c r="AG7" s="82">
        <v>0</v>
      </c>
      <c r="AH7" s="82">
        <v>0</v>
      </c>
      <c r="AI7" s="82">
        <v>0</v>
      </c>
      <c r="AJ7" s="31"/>
      <c r="AK7" s="31">
        <f t="shared" si="10"/>
        <v>10</v>
      </c>
      <c r="AM7" s="83"/>
      <c r="AN7" s="83">
        <f t="shared" si="11"/>
        <v>0</v>
      </c>
      <c r="AO7" s="83">
        <f t="shared" si="11"/>
        <v>0</v>
      </c>
      <c r="AP7" s="83">
        <f t="shared" si="11"/>
        <v>0</v>
      </c>
      <c r="AQ7" s="83">
        <f t="shared" si="11"/>
        <v>0</v>
      </c>
      <c r="AR7" s="83">
        <f t="shared" si="12"/>
        <v>0</v>
      </c>
      <c r="AS7" s="83"/>
      <c r="AT7" s="83"/>
      <c r="AU7" s="83">
        <f t="shared" si="13"/>
        <v>0</v>
      </c>
      <c r="AV7" s="83">
        <f t="shared" si="0"/>
        <v>0</v>
      </c>
      <c r="AW7" s="83">
        <f t="shared" si="0"/>
        <v>0</v>
      </c>
      <c r="AX7" s="83">
        <f t="shared" si="0"/>
        <v>0</v>
      </c>
      <c r="AY7" s="83">
        <f t="shared" si="14"/>
        <v>0</v>
      </c>
      <c r="AZ7" s="83"/>
      <c r="BA7" s="83"/>
      <c r="BB7" s="83">
        <f t="shared" si="15"/>
        <v>0</v>
      </c>
      <c r="BC7" s="83">
        <f t="shared" si="1"/>
        <v>0</v>
      </c>
      <c r="BD7" s="83">
        <f t="shared" si="1"/>
        <v>0</v>
      </c>
      <c r="BE7" s="83">
        <f t="shared" si="1"/>
        <v>0</v>
      </c>
      <c r="BF7" s="83">
        <f t="shared" si="16"/>
        <v>0</v>
      </c>
      <c r="BG7" s="83"/>
      <c r="BH7" s="83"/>
      <c r="BI7" s="83">
        <f t="shared" si="17"/>
        <v>0</v>
      </c>
      <c r="BJ7" s="83">
        <f t="shared" si="2"/>
        <v>0</v>
      </c>
      <c r="BK7" s="83">
        <f t="shared" si="2"/>
        <v>0</v>
      </c>
      <c r="BL7" s="83">
        <f t="shared" si="2"/>
        <v>0</v>
      </c>
      <c r="BM7" s="83">
        <f t="shared" si="18"/>
        <v>0</v>
      </c>
      <c r="BN7" s="83"/>
      <c r="BO7" s="83"/>
      <c r="BP7" s="83">
        <f t="shared" si="19"/>
        <v>0</v>
      </c>
      <c r="BQ7" s="83">
        <f t="shared" si="3"/>
        <v>0</v>
      </c>
      <c r="BR7" s="83">
        <f t="shared" si="3"/>
        <v>0</v>
      </c>
      <c r="BS7" s="83">
        <f t="shared" si="3"/>
        <v>0</v>
      </c>
      <c r="BT7" s="83">
        <f t="shared" si="20"/>
        <v>0</v>
      </c>
      <c r="BV7" s="80"/>
      <c r="BW7" s="80"/>
      <c r="BX7" s="80">
        <f t="shared" si="21"/>
        <v>0</v>
      </c>
      <c r="BY7" s="80">
        <f t="shared" si="4"/>
        <v>0</v>
      </c>
      <c r="BZ7" s="80">
        <f t="shared" si="4"/>
        <v>0</v>
      </c>
      <c r="CA7" s="80">
        <f t="shared" si="4"/>
        <v>0</v>
      </c>
      <c r="CB7" s="80">
        <f t="shared" si="22"/>
        <v>0</v>
      </c>
      <c r="CC7" s="80"/>
      <c r="CD7" s="80"/>
      <c r="CE7" s="80">
        <f t="shared" si="23"/>
        <v>0</v>
      </c>
      <c r="CF7" s="80">
        <f t="shared" si="5"/>
        <v>0</v>
      </c>
      <c r="CG7" s="80">
        <f t="shared" si="5"/>
        <v>0</v>
      </c>
      <c r="CH7" s="80">
        <f t="shared" si="5"/>
        <v>0</v>
      </c>
      <c r="CI7" s="80">
        <f t="shared" si="24"/>
        <v>0</v>
      </c>
      <c r="CJ7" s="80"/>
      <c r="CK7" s="80"/>
      <c r="CL7" s="80">
        <f t="shared" si="25"/>
        <v>0</v>
      </c>
      <c r="CM7" s="80">
        <f t="shared" si="6"/>
        <v>0</v>
      </c>
      <c r="CN7" s="80">
        <f t="shared" si="6"/>
        <v>0</v>
      </c>
      <c r="CO7" s="80">
        <f t="shared" si="6"/>
        <v>0</v>
      </c>
      <c r="CP7" s="80">
        <f t="shared" si="26"/>
        <v>0</v>
      </c>
      <c r="CQ7" s="80"/>
      <c r="CR7" s="80"/>
      <c r="CS7" s="80">
        <f t="shared" si="27"/>
        <v>0</v>
      </c>
      <c r="CT7" s="80">
        <f t="shared" si="7"/>
        <v>0</v>
      </c>
      <c r="CU7" s="80">
        <f t="shared" si="7"/>
        <v>0</v>
      </c>
      <c r="CV7" s="80">
        <f t="shared" si="7"/>
        <v>0</v>
      </c>
      <c r="CW7" s="80">
        <f t="shared" si="28"/>
        <v>0</v>
      </c>
      <c r="CX7" s="80"/>
      <c r="CY7" s="80"/>
      <c r="CZ7" s="80">
        <f t="shared" si="29"/>
        <v>0</v>
      </c>
      <c r="DA7" s="80">
        <f t="shared" si="8"/>
        <v>0</v>
      </c>
      <c r="DB7" s="80">
        <f t="shared" si="8"/>
        <v>0</v>
      </c>
      <c r="DC7" s="80">
        <f t="shared" si="8"/>
        <v>0</v>
      </c>
      <c r="DD7" s="80">
        <f t="shared" si="30"/>
        <v>0</v>
      </c>
      <c r="DF7" s="81">
        <f t="shared" si="31"/>
        <v>0</v>
      </c>
      <c r="DG7" s="81">
        <f t="shared" si="32"/>
        <v>0</v>
      </c>
      <c r="DH7" s="81">
        <f t="shared" si="33"/>
        <v>0</v>
      </c>
      <c r="DI7" s="81">
        <f t="shared" si="34"/>
        <v>0</v>
      </c>
      <c r="DJ7" s="81">
        <f t="shared" si="35"/>
        <v>0</v>
      </c>
      <c r="DK7" s="84">
        <f t="shared" si="9"/>
        <v>0</v>
      </c>
    </row>
    <row r="8" spans="1:115" ht="15.75" thickBot="1">
      <c r="A8" s="76"/>
      <c r="B8" s="31">
        <v>6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76"/>
      <c r="I8" s="31">
        <v>6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76"/>
      <c r="P8" s="31">
        <v>6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76"/>
      <c r="W8" s="31">
        <v>6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76"/>
      <c r="AD8" s="31">
        <v>6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31"/>
      <c r="AK8" s="31">
        <f t="shared" si="10"/>
        <v>10</v>
      </c>
      <c r="AM8" s="83"/>
      <c r="AN8" s="83">
        <f t="shared" si="11"/>
        <v>0</v>
      </c>
      <c r="AO8" s="83">
        <f t="shared" si="11"/>
        <v>0</v>
      </c>
      <c r="AP8" s="83">
        <f t="shared" si="11"/>
        <v>0</v>
      </c>
      <c r="AQ8" s="83">
        <f t="shared" si="11"/>
        <v>0</v>
      </c>
      <c r="AR8" s="83">
        <f t="shared" si="12"/>
        <v>0</v>
      </c>
      <c r="AS8" s="83"/>
      <c r="AT8" s="83"/>
      <c r="AU8" s="83">
        <f t="shared" si="13"/>
        <v>0</v>
      </c>
      <c r="AV8" s="83">
        <f t="shared" si="0"/>
        <v>0</v>
      </c>
      <c r="AW8" s="83">
        <f t="shared" si="0"/>
        <v>0</v>
      </c>
      <c r="AX8" s="83">
        <f t="shared" si="0"/>
        <v>0</v>
      </c>
      <c r="AY8" s="83">
        <f t="shared" si="14"/>
        <v>0</v>
      </c>
      <c r="AZ8" s="83"/>
      <c r="BA8" s="83"/>
      <c r="BB8" s="83">
        <f t="shared" si="15"/>
        <v>0</v>
      </c>
      <c r="BC8" s="83">
        <f t="shared" si="1"/>
        <v>0</v>
      </c>
      <c r="BD8" s="83">
        <f t="shared" si="1"/>
        <v>0</v>
      </c>
      <c r="BE8" s="83">
        <f t="shared" si="1"/>
        <v>0</v>
      </c>
      <c r="BF8" s="83">
        <f t="shared" si="16"/>
        <v>0</v>
      </c>
      <c r="BG8" s="83"/>
      <c r="BH8" s="83"/>
      <c r="BI8" s="83">
        <f t="shared" si="17"/>
        <v>0</v>
      </c>
      <c r="BJ8" s="83">
        <f t="shared" si="2"/>
        <v>0</v>
      </c>
      <c r="BK8" s="83">
        <f t="shared" si="2"/>
        <v>0</v>
      </c>
      <c r="BL8" s="83">
        <f t="shared" si="2"/>
        <v>0</v>
      </c>
      <c r="BM8" s="83">
        <f t="shared" si="18"/>
        <v>0</v>
      </c>
      <c r="BN8" s="83"/>
      <c r="BO8" s="83"/>
      <c r="BP8" s="83">
        <f t="shared" si="19"/>
        <v>0</v>
      </c>
      <c r="BQ8" s="83">
        <f t="shared" si="3"/>
        <v>0</v>
      </c>
      <c r="BR8" s="83">
        <f t="shared" si="3"/>
        <v>0</v>
      </c>
      <c r="BS8" s="83">
        <f t="shared" si="3"/>
        <v>0</v>
      </c>
      <c r="BT8" s="83">
        <f t="shared" si="20"/>
        <v>0</v>
      </c>
      <c r="BV8" s="80"/>
      <c r="BW8" s="80"/>
      <c r="BX8" s="80">
        <f t="shared" si="21"/>
        <v>0</v>
      </c>
      <c r="BY8" s="80">
        <f t="shared" si="4"/>
        <v>0</v>
      </c>
      <c r="BZ8" s="80">
        <f t="shared" si="4"/>
        <v>0</v>
      </c>
      <c r="CA8" s="80">
        <f t="shared" si="4"/>
        <v>0</v>
      </c>
      <c r="CB8" s="80">
        <f t="shared" si="22"/>
        <v>0</v>
      </c>
      <c r="CC8" s="80"/>
      <c r="CD8" s="80"/>
      <c r="CE8" s="80">
        <f t="shared" si="23"/>
        <v>0</v>
      </c>
      <c r="CF8" s="80">
        <f t="shared" si="5"/>
        <v>0</v>
      </c>
      <c r="CG8" s="80">
        <f t="shared" si="5"/>
        <v>0</v>
      </c>
      <c r="CH8" s="80">
        <f t="shared" si="5"/>
        <v>0</v>
      </c>
      <c r="CI8" s="80">
        <f t="shared" si="24"/>
        <v>0</v>
      </c>
      <c r="CJ8" s="80"/>
      <c r="CK8" s="80"/>
      <c r="CL8" s="80">
        <f t="shared" si="25"/>
        <v>0</v>
      </c>
      <c r="CM8" s="80">
        <f t="shared" si="6"/>
        <v>0</v>
      </c>
      <c r="CN8" s="80">
        <f t="shared" si="6"/>
        <v>0</v>
      </c>
      <c r="CO8" s="80">
        <f t="shared" si="6"/>
        <v>0</v>
      </c>
      <c r="CP8" s="80">
        <f t="shared" si="26"/>
        <v>0</v>
      </c>
      <c r="CQ8" s="80"/>
      <c r="CR8" s="80"/>
      <c r="CS8" s="80">
        <f t="shared" si="27"/>
        <v>0</v>
      </c>
      <c r="CT8" s="80">
        <f t="shared" si="7"/>
        <v>0</v>
      </c>
      <c r="CU8" s="80">
        <f t="shared" si="7"/>
        <v>0</v>
      </c>
      <c r="CV8" s="80">
        <f t="shared" si="7"/>
        <v>0</v>
      </c>
      <c r="CW8" s="80">
        <f t="shared" si="28"/>
        <v>0</v>
      </c>
      <c r="CX8" s="80"/>
      <c r="CY8" s="80"/>
      <c r="CZ8" s="80">
        <f t="shared" si="29"/>
        <v>0</v>
      </c>
      <c r="DA8" s="80">
        <f t="shared" si="8"/>
        <v>0</v>
      </c>
      <c r="DB8" s="80">
        <f t="shared" si="8"/>
        <v>0</v>
      </c>
      <c r="DC8" s="80">
        <f t="shared" si="8"/>
        <v>0</v>
      </c>
      <c r="DD8" s="80">
        <f t="shared" si="30"/>
        <v>0</v>
      </c>
      <c r="DF8" s="81">
        <f t="shared" si="31"/>
        <v>0</v>
      </c>
      <c r="DG8" s="81">
        <f t="shared" si="32"/>
        <v>0</v>
      </c>
      <c r="DH8" s="81">
        <f t="shared" si="33"/>
        <v>0</v>
      </c>
      <c r="DI8" s="81">
        <f t="shared" si="34"/>
        <v>0</v>
      </c>
      <c r="DJ8" s="81">
        <f t="shared" si="35"/>
        <v>0</v>
      </c>
      <c r="DK8" s="84">
        <f t="shared" si="9"/>
        <v>0</v>
      </c>
    </row>
    <row r="9" spans="1:115" ht="15.75" thickBot="1">
      <c r="A9" s="76"/>
      <c r="B9" s="31">
        <v>7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76"/>
      <c r="I9" s="31">
        <v>7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76"/>
      <c r="P9" s="31">
        <v>7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76"/>
      <c r="W9" s="31">
        <v>7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76"/>
      <c r="AD9" s="31">
        <v>7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31"/>
      <c r="AK9" s="31">
        <f t="shared" si="10"/>
        <v>10</v>
      </c>
      <c r="AM9" s="83"/>
      <c r="AN9" s="83">
        <f t="shared" si="11"/>
        <v>0</v>
      </c>
      <c r="AO9" s="83">
        <f t="shared" si="11"/>
        <v>0</v>
      </c>
      <c r="AP9" s="83">
        <f t="shared" si="11"/>
        <v>0</v>
      </c>
      <c r="AQ9" s="83">
        <f t="shared" si="11"/>
        <v>0</v>
      </c>
      <c r="AR9" s="83">
        <f t="shared" si="12"/>
        <v>0</v>
      </c>
      <c r="AS9" s="83"/>
      <c r="AT9" s="83"/>
      <c r="AU9" s="83">
        <f t="shared" si="13"/>
        <v>0</v>
      </c>
      <c r="AV9" s="83">
        <f t="shared" si="0"/>
        <v>0</v>
      </c>
      <c r="AW9" s="83">
        <f t="shared" si="0"/>
        <v>0</v>
      </c>
      <c r="AX9" s="83">
        <f t="shared" si="0"/>
        <v>0</v>
      </c>
      <c r="AY9" s="83">
        <f t="shared" si="14"/>
        <v>0</v>
      </c>
      <c r="AZ9" s="83"/>
      <c r="BA9" s="83"/>
      <c r="BB9" s="83">
        <f t="shared" si="15"/>
        <v>0</v>
      </c>
      <c r="BC9" s="83">
        <f t="shared" si="1"/>
        <v>0</v>
      </c>
      <c r="BD9" s="83">
        <f t="shared" si="1"/>
        <v>0</v>
      </c>
      <c r="BE9" s="83">
        <f t="shared" si="1"/>
        <v>0</v>
      </c>
      <c r="BF9" s="83">
        <f t="shared" si="16"/>
        <v>0</v>
      </c>
      <c r="BG9" s="83"/>
      <c r="BH9" s="83"/>
      <c r="BI9" s="83">
        <f t="shared" si="17"/>
        <v>0</v>
      </c>
      <c r="BJ9" s="83">
        <f t="shared" si="2"/>
        <v>0</v>
      </c>
      <c r="BK9" s="83">
        <f t="shared" si="2"/>
        <v>0</v>
      </c>
      <c r="BL9" s="83">
        <f t="shared" si="2"/>
        <v>0</v>
      </c>
      <c r="BM9" s="83">
        <f t="shared" si="18"/>
        <v>0</v>
      </c>
      <c r="BN9" s="83"/>
      <c r="BO9" s="83"/>
      <c r="BP9" s="83">
        <f t="shared" si="19"/>
        <v>0</v>
      </c>
      <c r="BQ9" s="83">
        <f t="shared" si="3"/>
        <v>0</v>
      </c>
      <c r="BR9" s="83">
        <f t="shared" si="3"/>
        <v>0</v>
      </c>
      <c r="BS9" s="83">
        <f t="shared" si="3"/>
        <v>0</v>
      </c>
      <c r="BT9" s="83">
        <f t="shared" si="20"/>
        <v>0</v>
      </c>
      <c r="BV9" s="80"/>
      <c r="BW9" s="80"/>
      <c r="BX9" s="80">
        <f t="shared" si="21"/>
        <v>0</v>
      </c>
      <c r="BY9" s="80">
        <f t="shared" si="4"/>
        <v>0</v>
      </c>
      <c r="BZ9" s="80">
        <f t="shared" si="4"/>
        <v>0</v>
      </c>
      <c r="CA9" s="80">
        <f t="shared" si="4"/>
        <v>0</v>
      </c>
      <c r="CB9" s="80">
        <f t="shared" si="22"/>
        <v>0</v>
      </c>
      <c r="CC9" s="80"/>
      <c r="CD9" s="80"/>
      <c r="CE9" s="80">
        <f t="shared" si="23"/>
        <v>0</v>
      </c>
      <c r="CF9" s="80">
        <f t="shared" si="5"/>
        <v>0</v>
      </c>
      <c r="CG9" s="80">
        <f t="shared" si="5"/>
        <v>0</v>
      </c>
      <c r="CH9" s="80">
        <f t="shared" si="5"/>
        <v>0</v>
      </c>
      <c r="CI9" s="80">
        <f t="shared" si="24"/>
        <v>0</v>
      </c>
      <c r="CJ9" s="80"/>
      <c r="CK9" s="80"/>
      <c r="CL9" s="80">
        <f t="shared" si="25"/>
        <v>0</v>
      </c>
      <c r="CM9" s="80">
        <f t="shared" si="6"/>
        <v>0</v>
      </c>
      <c r="CN9" s="80">
        <f t="shared" si="6"/>
        <v>0</v>
      </c>
      <c r="CO9" s="80">
        <f t="shared" si="6"/>
        <v>0</v>
      </c>
      <c r="CP9" s="80">
        <f t="shared" si="26"/>
        <v>0</v>
      </c>
      <c r="CQ9" s="80"/>
      <c r="CR9" s="80"/>
      <c r="CS9" s="80">
        <f t="shared" si="27"/>
        <v>0</v>
      </c>
      <c r="CT9" s="80">
        <f t="shared" si="7"/>
        <v>0</v>
      </c>
      <c r="CU9" s="80">
        <f t="shared" si="7"/>
        <v>0</v>
      </c>
      <c r="CV9" s="80">
        <f t="shared" si="7"/>
        <v>0</v>
      </c>
      <c r="CW9" s="80">
        <f t="shared" si="28"/>
        <v>0</v>
      </c>
      <c r="CX9" s="80"/>
      <c r="CY9" s="80"/>
      <c r="CZ9" s="80">
        <f t="shared" si="29"/>
        <v>0</v>
      </c>
      <c r="DA9" s="80">
        <f t="shared" si="8"/>
        <v>0</v>
      </c>
      <c r="DB9" s="80">
        <f t="shared" si="8"/>
        <v>0</v>
      </c>
      <c r="DC9" s="80">
        <f t="shared" si="8"/>
        <v>0</v>
      </c>
      <c r="DD9" s="80">
        <f t="shared" si="30"/>
        <v>0</v>
      </c>
      <c r="DF9" s="81">
        <f t="shared" si="31"/>
        <v>0</v>
      </c>
      <c r="DG9" s="81">
        <f t="shared" si="32"/>
        <v>0</v>
      </c>
      <c r="DH9" s="81">
        <f t="shared" si="33"/>
        <v>0</v>
      </c>
      <c r="DI9" s="81">
        <f t="shared" si="34"/>
        <v>0</v>
      </c>
      <c r="DJ9" s="81">
        <f t="shared" si="35"/>
        <v>0</v>
      </c>
      <c r="DK9" s="84">
        <f t="shared" si="9"/>
        <v>0</v>
      </c>
    </row>
    <row r="10" spans="1:115" ht="15.75" thickBot="1">
      <c r="A10" s="76"/>
      <c r="B10" s="31">
        <v>8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76"/>
      <c r="I10" s="31">
        <v>8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76"/>
      <c r="P10" s="31">
        <v>8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76"/>
      <c r="W10" s="31">
        <v>8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76"/>
      <c r="AD10" s="31">
        <v>8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31"/>
      <c r="AK10" s="31">
        <f t="shared" si="10"/>
        <v>10</v>
      </c>
      <c r="AM10" s="83"/>
      <c r="AN10" s="83">
        <f t="shared" si="11"/>
        <v>0</v>
      </c>
      <c r="AO10" s="83">
        <f t="shared" si="11"/>
        <v>0</v>
      </c>
      <c r="AP10" s="83">
        <f t="shared" si="11"/>
        <v>0</v>
      </c>
      <c r="AQ10" s="83">
        <f t="shared" si="11"/>
        <v>0</v>
      </c>
      <c r="AR10" s="83">
        <f t="shared" si="12"/>
        <v>0</v>
      </c>
      <c r="AS10" s="83"/>
      <c r="AT10" s="83"/>
      <c r="AU10" s="83">
        <f t="shared" si="13"/>
        <v>0</v>
      </c>
      <c r="AV10" s="83">
        <f t="shared" si="0"/>
        <v>0</v>
      </c>
      <c r="AW10" s="83">
        <f t="shared" si="0"/>
        <v>0</v>
      </c>
      <c r="AX10" s="83">
        <f t="shared" si="0"/>
        <v>0</v>
      </c>
      <c r="AY10" s="83">
        <f t="shared" si="14"/>
        <v>0</v>
      </c>
      <c r="AZ10" s="83"/>
      <c r="BA10" s="83"/>
      <c r="BB10" s="83">
        <f t="shared" si="15"/>
        <v>0</v>
      </c>
      <c r="BC10" s="83">
        <f t="shared" si="1"/>
        <v>0</v>
      </c>
      <c r="BD10" s="83">
        <f t="shared" si="1"/>
        <v>0</v>
      </c>
      <c r="BE10" s="83">
        <f t="shared" si="1"/>
        <v>0</v>
      </c>
      <c r="BF10" s="83">
        <f t="shared" si="16"/>
        <v>0</v>
      </c>
      <c r="BG10" s="83"/>
      <c r="BH10" s="83"/>
      <c r="BI10" s="83">
        <f t="shared" si="17"/>
        <v>0</v>
      </c>
      <c r="BJ10" s="83">
        <f t="shared" si="2"/>
        <v>0</v>
      </c>
      <c r="BK10" s="83">
        <f t="shared" si="2"/>
        <v>0</v>
      </c>
      <c r="BL10" s="83">
        <f t="shared" si="2"/>
        <v>0</v>
      </c>
      <c r="BM10" s="83">
        <f t="shared" si="18"/>
        <v>0</v>
      </c>
      <c r="BN10" s="83"/>
      <c r="BO10" s="83"/>
      <c r="BP10" s="83">
        <f t="shared" si="19"/>
        <v>0</v>
      </c>
      <c r="BQ10" s="83">
        <f t="shared" si="3"/>
        <v>0</v>
      </c>
      <c r="BR10" s="83">
        <f t="shared" si="3"/>
        <v>0</v>
      </c>
      <c r="BS10" s="83">
        <f t="shared" si="3"/>
        <v>0</v>
      </c>
      <c r="BT10" s="83">
        <f t="shared" si="20"/>
        <v>0</v>
      </c>
      <c r="BV10" s="80"/>
      <c r="BW10" s="80"/>
      <c r="BX10" s="80">
        <f t="shared" si="21"/>
        <v>0</v>
      </c>
      <c r="BY10" s="80">
        <f t="shared" si="4"/>
        <v>0</v>
      </c>
      <c r="BZ10" s="80">
        <f t="shared" si="4"/>
        <v>0</v>
      </c>
      <c r="CA10" s="80">
        <f t="shared" si="4"/>
        <v>0</v>
      </c>
      <c r="CB10" s="80">
        <f t="shared" si="22"/>
        <v>0</v>
      </c>
      <c r="CC10" s="80"/>
      <c r="CD10" s="80"/>
      <c r="CE10" s="80">
        <f t="shared" si="23"/>
        <v>0</v>
      </c>
      <c r="CF10" s="80">
        <f t="shared" si="5"/>
        <v>0</v>
      </c>
      <c r="CG10" s="80">
        <f t="shared" si="5"/>
        <v>0</v>
      </c>
      <c r="CH10" s="80">
        <f t="shared" si="5"/>
        <v>0</v>
      </c>
      <c r="CI10" s="80">
        <f t="shared" si="24"/>
        <v>0</v>
      </c>
      <c r="CJ10" s="80"/>
      <c r="CK10" s="80"/>
      <c r="CL10" s="80">
        <f t="shared" si="25"/>
        <v>0</v>
      </c>
      <c r="CM10" s="80">
        <f t="shared" si="6"/>
        <v>0</v>
      </c>
      <c r="CN10" s="80">
        <f t="shared" si="6"/>
        <v>0</v>
      </c>
      <c r="CO10" s="80">
        <f t="shared" si="6"/>
        <v>0</v>
      </c>
      <c r="CP10" s="80">
        <f t="shared" si="26"/>
        <v>0</v>
      </c>
      <c r="CQ10" s="80"/>
      <c r="CR10" s="80"/>
      <c r="CS10" s="80">
        <f t="shared" si="27"/>
        <v>0</v>
      </c>
      <c r="CT10" s="80">
        <f t="shared" si="7"/>
        <v>0</v>
      </c>
      <c r="CU10" s="80">
        <f t="shared" si="7"/>
        <v>0</v>
      </c>
      <c r="CV10" s="80">
        <f t="shared" si="7"/>
        <v>0</v>
      </c>
      <c r="CW10" s="80">
        <f t="shared" si="28"/>
        <v>0</v>
      </c>
      <c r="CX10" s="80"/>
      <c r="CY10" s="80"/>
      <c r="CZ10" s="80">
        <f t="shared" si="29"/>
        <v>0</v>
      </c>
      <c r="DA10" s="80">
        <f t="shared" si="8"/>
        <v>0</v>
      </c>
      <c r="DB10" s="80">
        <f t="shared" si="8"/>
        <v>0</v>
      </c>
      <c r="DC10" s="80">
        <f t="shared" si="8"/>
        <v>0</v>
      </c>
      <c r="DD10" s="80">
        <f t="shared" si="30"/>
        <v>0</v>
      </c>
      <c r="DF10" s="81">
        <f t="shared" si="31"/>
        <v>0</v>
      </c>
      <c r="DG10" s="81">
        <f t="shared" si="32"/>
        <v>0</v>
      </c>
      <c r="DH10" s="81">
        <f t="shared" si="33"/>
        <v>0</v>
      </c>
      <c r="DI10" s="81">
        <f t="shared" si="34"/>
        <v>0</v>
      </c>
      <c r="DJ10" s="81">
        <f t="shared" si="35"/>
        <v>0</v>
      </c>
      <c r="DK10" s="84">
        <f t="shared" si="9"/>
        <v>0</v>
      </c>
    </row>
    <row r="11" spans="1:115" ht="15.75" thickBot="1">
      <c r="A11" s="76"/>
      <c r="B11" s="31">
        <v>9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76"/>
      <c r="I11" s="31">
        <v>9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76"/>
      <c r="P11" s="31">
        <v>9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76"/>
      <c r="W11" s="31">
        <v>9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76"/>
      <c r="AD11" s="31">
        <v>9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31"/>
      <c r="AK11" s="31">
        <f t="shared" si="10"/>
        <v>10</v>
      </c>
      <c r="AM11" s="83"/>
      <c r="AN11" s="83">
        <f t="shared" si="11"/>
        <v>0</v>
      </c>
      <c r="AO11" s="83">
        <f t="shared" si="11"/>
        <v>0</v>
      </c>
      <c r="AP11" s="83">
        <f t="shared" si="11"/>
        <v>0</v>
      </c>
      <c r="AQ11" s="83">
        <f t="shared" si="11"/>
        <v>0</v>
      </c>
      <c r="AR11" s="83">
        <f t="shared" si="12"/>
        <v>0</v>
      </c>
      <c r="AS11" s="83"/>
      <c r="AT11" s="83"/>
      <c r="AU11" s="83">
        <f t="shared" si="13"/>
        <v>0</v>
      </c>
      <c r="AV11" s="83">
        <f t="shared" si="0"/>
        <v>0</v>
      </c>
      <c r="AW11" s="83">
        <f t="shared" si="0"/>
        <v>0</v>
      </c>
      <c r="AX11" s="83">
        <f t="shared" si="0"/>
        <v>0</v>
      </c>
      <c r="AY11" s="83">
        <f t="shared" si="14"/>
        <v>0</v>
      </c>
      <c r="AZ11" s="83"/>
      <c r="BA11" s="83"/>
      <c r="BB11" s="83">
        <f t="shared" si="15"/>
        <v>0</v>
      </c>
      <c r="BC11" s="83">
        <f t="shared" si="1"/>
        <v>0</v>
      </c>
      <c r="BD11" s="83">
        <f t="shared" si="1"/>
        <v>0</v>
      </c>
      <c r="BE11" s="83">
        <f t="shared" si="1"/>
        <v>0</v>
      </c>
      <c r="BF11" s="83">
        <f t="shared" si="16"/>
        <v>0</v>
      </c>
      <c r="BG11" s="83"/>
      <c r="BH11" s="83"/>
      <c r="BI11" s="83">
        <f t="shared" si="17"/>
        <v>0</v>
      </c>
      <c r="BJ11" s="83">
        <f t="shared" si="2"/>
        <v>0</v>
      </c>
      <c r="BK11" s="83">
        <f t="shared" si="2"/>
        <v>0</v>
      </c>
      <c r="BL11" s="83">
        <f t="shared" si="2"/>
        <v>0</v>
      </c>
      <c r="BM11" s="83">
        <f t="shared" si="18"/>
        <v>0</v>
      </c>
      <c r="BN11" s="83"/>
      <c r="BO11" s="83"/>
      <c r="BP11" s="83">
        <f t="shared" si="19"/>
        <v>0</v>
      </c>
      <c r="BQ11" s="83">
        <f t="shared" si="3"/>
        <v>0</v>
      </c>
      <c r="BR11" s="83">
        <f t="shared" si="3"/>
        <v>0</v>
      </c>
      <c r="BS11" s="83">
        <f t="shared" si="3"/>
        <v>0</v>
      </c>
      <c r="BT11" s="83">
        <f t="shared" si="20"/>
        <v>0</v>
      </c>
      <c r="BV11" s="80"/>
      <c r="BW11" s="80"/>
      <c r="BX11" s="80">
        <f t="shared" si="21"/>
        <v>0</v>
      </c>
      <c r="BY11" s="80">
        <f t="shared" si="4"/>
        <v>0</v>
      </c>
      <c r="BZ11" s="80">
        <f t="shared" si="4"/>
        <v>0</v>
      </c>
      <c r="CA11" s="80">
        <f t="shared" si="4"/>
        <v>0</v>
      </c>
      <c r="CB11" s="80">
        <f t="shared" si="22"/>
        <v>0</v>
      </c>
      <c r="CC11" s="80"/>
      <c r="CD11" s="80"/>
      <c r="CE11" s="80">
        <f t="shared" si="23"/>
        <v>0</v>
      </c>
      <c r="CF11" s="80">
        <f t="shared" si="5"/>
        <v>0</v>
      </c>
      <c r="CG11" s="80">
        <f t="shared" si="5"/>
        <v>0</v>
      </c>
      <c r="CH11" s="80">
        <f t="shared" si="5"/>
        <v>0</v>
      </c>
      <c r="CI11" s="80">
        <f t="shared" si="24"/>
        <v>0</v>
      </c>
      <c r="CJ11" s="80"/>
      <c r="CK11" s="80"/>
      <c r="CL11" s="80">
        <f t="shared" si="25"/>
        <v>0</v>
      </c>
      <c r="CM11" s="80">
        <f t="shared" si="6"/>
        <v>0</v>
      </c>
      <c r="CN11" s="80">
        <f t="shared" si="6"/>
        <v>0</v>
      </c>
      <c r="CO11" s="80">
        <f t="shared" si="6"/>
        <v>0</v>
      </c>
      <c r="CP11" s="80">
        <f t="shared" si="26"/>
        <v>0</v>
      </c>
      <c r="CQ11" s="80"/>
      <c r="CR11" s="80"/>
      <c r="CS11" s="80">
        <f t="shared" si="27"/>
        <v>0</v>
      </c>
      <c r="CT11" s="80">
        <f t="shared" si="7"/>
        <v>0</v>
      </c>
      <c r="CU11" s="80">
        <f t="shared" si="7"/>
        <v>0</v>
      </c>
      <c r="CV11" s="80">
        <f t="shared" si="7"/>
        <v>0</v>
      </c>
      <c r="CW11" s="80">
        <f t="shared" si="28"/>
        <v>0</v>
      </c>
      <c r="CX11" s="80"/>
      <c r="CY11" s="80"/>
      <c r="CZ11" s="80">
        <f t="shared" si="29"/>
        <v>0</v>
      </c>
      <c r="DA11" s="80">
        <f t="shared" si="8"/>
        <v>0</v>
      </c>
      <c r="DB11" s="80">
        <f t="shared" si="8"/>
        <v>0</v>
      </c>
      <c r="DC11" s="80">
        <f t="shared" si="8"/>
        <v>0</v>
      </c>
      <c r="DD11" s="80">
        <f t="shared" si="30"/>
        <v>0</v>
      </c>
      <c r="DF11" s="81">
        <f t="shared" si="31"/>
        <v>0</v>
      </c>
      <c r="DG11" s="81">
        <f t="shared" si="32"/>
        <v>0</v>
      </c>
      <c r="DH11" s="81">
        <f t="shared" si="33"/>
        <v>0</v>
      </c>
      <c r="DI11" s="81">
        <f t="shared" si="34"/>
        <v>0</v>
      </c>
      <c r="DJ11" s="81">
        <f t="shared" si="35"/>
        <v>0</v>
      </c>
      <c r="DK11" s="84">
        <f t="shared" si="9"/>
        <v>0</v>
      </c>
    </row>
    <row r="12" spans="1:115" ht="15.75" thickBot="1">
      <c r="A12" s="76"/>
      <c r="B12" s="31">
        <v>10</v>
      </c>
      <c r="C12" s="82">
        <v>0</v>
      </c>
      <c r="D12" s="82">
        <v>0</v>
      </c>
      <c r="E12" s="82">
        <v>0</v>
      </c>
      <c r="F12" s="82">
        <v>0</v>
      </c>
      <c r="G12" s="82">
        <v>0</v>
      </c>
      <c r="H12" s="76"/>
      <c r="I12" s="31">
        <v>10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76"/>
      <c r="P12" s="31">
        <v>10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76"/>
      <c r="W12" s="31">
        <v>10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76"/>
      <c r="AD12" s="31">
        <v>10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31"/>
      <c r="AK12" s="31">
        <f t="shared" si="10"/>
        <v>10</v>
      </c>
      <c r="AM12" s="83"/>
      <c r="AN12" s="83">
        <f t="shared" si="11"/>
        <v>0</v>
      </c>
      <c r="AO12" s="83">
        <f t="shared" si="11"/>
        <v>0</v>
      </c>
      <c r="AP12" s="83">
        <f t="shared" si="11"/>
        <v>0</v>
      </c>
      <c r="AQ12" s="83">
        <f t="shared" si="11"/>
        <v>0</v>
      </c>
      <c r="AR12" s="83">
        <f t="shared" si="12"/>
        <v>0</v>
      </c>
      <c r="AS12" s="83"/>
      <c r="AT12" s="83"/>
      <c r="AU12" s="83">
        <f t="shared" si="13"/>
        <v>0</v>
      </c>
      <c r="AV12" s="83">
        <f t="shared" si="0"/>
        <v>0</v>
      </c>
      <c r="AW12" s="83">
        <f t="shared" si="0"/>
        <v>0</v>
      </c>
      <c r="AX12" s="83">
        <f t="shared" si="0"/>
        <v>0</v>
      </c>
      <c r="AY12" s="83">
        <f t="shared" si="14"/>
        <v>0</v>
      </c>
      <c r="AZ12" s="83"/>
      <c r="BA12" s="83"/>
      <c r="BB12" s="83">
        <f t="shared" si="15"/>
        <v>0</v>
      </c>
      <c r="BC12" s="83">
        <f t="shared" si="1"/>
        <v>0</v>
      </c>
      <c r="BD12" s="83">
        <f t="shared" si="1"/>
        <v>0</v>
      </c>
      <c r="BE12" s="83">
        <f t="shared" si="1"/>
        <v>0</v>
      </c>
      <c r="BF12" s="83">
        <f t="shared" si="16"/>
        <v>0</v>
      </c>
      <c r="BG12" s="83"/>
      <c r="BH12" s="83"/>
      <c r="BI12" s="83">
        <f t="shared" si="17"/>
        <v>0</v>
      </c>
      <c r="BJ12" s="83">
        <f t="shared" si="2"/>
        <v>0</v>
      </c>
      <c r="BK12" s="83">
        <f t="shared" si="2"/>
        <v>0</v>
      </c>
      <c r="BL12" s="83">
        <f t="shared" si="2"/>
        <v>0</v>
      </c>
      <c r="BM12" s="83">
        <f t="shared" si="18"/>
        <v>0</v>
      </c>
      <c r="BN12" s="83"/>
      <c r="BO12" s="83"/>
      <c r="BP12" s="83">
        <f t="shared" si="19"/>
        <v>0</v>
      </c>
      <c r="BQ12" s="83">
        <f t="shared" si="3"/>
        <v>0</v>
      </c>
      <c r="BR12" s="83">
        <f t="shared" si="3"/>
        <v>0</v>
      </c>
      <c r="BS12" s="83">
        <f t="shared" si="3"/>
        <v>0</v>
      </c>
      <c r="BT12" s="83">
        <f t="shared" si="20"/>
        <v>0</v>
      </c>
      <c r="BV12" s="80"/>
      <c r="BW12" s="80"/>
      <c r="BX12" s="80">
        <f t="shared" si="21"/>
        <v>0</v>
      </c>
      <c r="BY12" s="80">
        <f t="shared" si="4"/>
        <v>0</v>
      </c>
      <c r="BZ12" s="80">
        <f t="shared" si="4"/>
        <v>0</v>
      </c>
      <c r="CA12" s="80">
        <f t="shared" si="4"/>
        <v>0</v>
      </c>
      <c r="CB12" s="80">
        <f t="shared" si="22"/>
        <v>0</v>
      </c>
      <c r="CC12" s="80"/>
      <c r="CD12" s="80"/>
      <c r="CE12" s="80">
        <f t="shared" si="23"/>
        <v>0</v>
      </c>
      <c r="CF12" s="80">
        <f t="shared" si="5"/>
        <v>0</v>
      </c>
      <c r="CG12" s="80">
        <f t="shared" si="5"/>
        <v>0</v>
      </c>
      <c r="CH12" s="80">
        <f t="shared" si="5"/>
        <v>0</v>
      </c>
      <c r="CI12" s="80">
        <f t="shared" si="24"/>
        <v>0</v>
      </c>
      <c r="CJ12" s="80"/>
      <c r="CK12" s="80"/>
      <c r="CL12" s="80">
        <f t="shared" si="25"/>
        <v>0</v>
      </c>
      <c r="CM12" s="80">
        <f t="shared" si="6"/>
        <v>0</v>
      </c>
      <c r="CN12" s="80">
        <f t="shared" si="6"/>
        <v>0</v>
      </c>
      <c r="CO12" s="80">
        <f t="shared" si="6"/>
        <v>0</v>
      </c>
      <c r="CP12" s="80">
        <f t="shared" si="26"/>
        <v>0</v>
      </c>
      <c r="CQ12" s="80"/>
      <c r="CR12" s="80"/>
      <c r="CS12" s="80">
        <f t="shared" si="27"/>
        <v>0</v>
      </c>
      <c r="CT12" s="80">
        <f t="shared" si="7"/>
        <v>0</v>
      </c>
      <c r="CU12" s="80">
        <f t="shared" si="7"/>
        <v>0</v>
      </c>
      <c r="CV12" s="80">
        <f t="shared" si="7"/>
        <v>0</v>
      </c>
      <c r="CW12" s="80">
        <f t="shared" si="28"/>
        <v>0</v>
      </c>
      <c r="CX12" s="80"/>
      <c r="CY12" s="80"/>
      <c r="CZ12" s="80">
        <f t="shared" si="29"/>
        <v>0</v>
      </c>
      <c r="DA12" s="80">
        <f t="shared" si="8"/>
        <v>0</v>
      </c>
      <c r="DB12" s="80">
        <f t="shared" si="8"/>
        <v>0</v>
      </c>
      <c r="DC12" s="80">
        <f t="shared" si="8"/>
        <v>0</v>
      </c>
      <c r="DD12" s="80">
        <f t="shared" si="30"/>
        <v>0</v>
      </c>
      <c r="DF12" s="81">
        <f t="shared" si="31"/>
        <v>0</v>
      </c>
      <c r="DG12" s="81">
        <f t="shared" si="32"/>
        <v>0</v>
      </c>
      <c r="DH12" s="81">
        <f t="shared" si="33"/>
        <v>0</v>
      </c>
      <c r="DI12" s="81">
        <f t="shared" si="34"/>
        <v>0</v>
      </c>
      <c r="DJ12" s="81">
        <f t="shared" si="35"/>
        <v>0</v>
      </c>
      <c r="DK12" s="84">
        <f t="shared" si="9"/>
        <v>0</v>
      </c>
    </row>
    <row r="13" spans="1:115" ht="15.75" thickBot="1">
      <c r="A13" s="76"/>
      <c r="B13" s="31">
        <v>11</v>
      </c>
      <c r="C13" s="82">
        <v>0</v>
      </c>
      <c r="D13" s="82">
        <v>0</v>
      </c>
      <c r="E13" s="82">
        <v>0</v>
      </c>
      <c r="F13" s="82">
        <v>0</v>
      </c>
      <c r="G13" s="82">
        <v>0</v>
      </c>
      <c r="H13" s="76"/>
      <c r="I13" s="31">
        <v>11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76"/>
      <c r="P13" s="31">
        <v>11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76"/>
      <c r="W13" s="31">
        <v>11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76"/>
      <c r="AD13" s="31">
        <v>11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31"/>
      <c r="AK13" s="31">
        <f t="shared" si="10"/>
        <v>10</v>
      </c>
      <c r="AM13" s="83"/>
      <c r="AN13" s="83">
        <f t="shared" si="11"/>
        <v>0</v>
      </c>
      <c r="AO13" s="83">
        <f t="shared" si="11"/>
        <v>0</v>
      </c>
      <c r="AP13" s="83">
        <f t="shared" si="11"/>
        <v>0</v>
      </c>
      <c r="AQ13" s="83">
        <f t="shared" si="11"/>
        <v>0</v>
      </c>
      <c r="AR13" s="83">
        <f t="shared" si="12"/>
        <v>0</v>
      </c>
      <c r="AS13" s="83"/>
      <c r="AT13" s="83"/>
      <c r="AU13" s="83">
        <f t="shared" si="13"/>
        <v>0</v>
      </c>
      <c r="AV13" s="83">
        <f t="shared" si="0"/>
        <v>0</v>
      </c>
      <c r="AW13" s="83">
        <f t="shared" si="0"/>
        <v>0</v>
      </c>
      <c r="AX13" s="83">
        <f t="shared" si="0"/>
        <v>0</v>
      </c>
      <c r="AY13" s="83">
        <f t="shared" si="14"/>
        <v>0</v>
      </c>
      <c r="AZ13" s="83"/>
      <c r="BA13" s="83"/>
      <c r="BB13" s="83">
        <f t="shared" si="15"/>
        <v>0</v>
      </c>
      <c r="BC13" s="83">
        <f t="shared" si="1"/>
        <v>0</v>
      </c>
      <c r="BD13" s="83">
        <f t="shared" si="1"/>
        <v>0</v>
      </c>
      <c r="BE13" s="83">
        <f t="shared" si="1"/>
        <v>0</v>
      </c>
      <c r="BF13" s="83">
        <f t="shared" si="16"/>
        <v>0</v>
      </c>
      <c r="BG13" s="83"/>
      <c r="BH13" s="83"/>
      <c r="BI13" s="83">
        <f t="shared" si="17"/>
        <v>0</v>
      </c>
      <c r="BJ13" s="83">
        <f t="shared" si="2"/>
        <v>0</v>
      </c>
      <c r="BK13" s="83">
        <f t="shared" si="2"/>
        <v>0</v>
      </c>
      <c r="BL13" s="83">
        <f t="shared" si="2"/>
        <v>0</v>
      </c>
      <c r="BM13" s="83">
        <f t="shared" si="18"/>
        <v>0</v>
      </c>
      <c r="BN13" s="83"/>
      <c r="BO13" s="83"/>
      <c r="BP13" s="83">
        <f t="shared" si="19"/>
        <v>0</v>
      </c>
      <c r="BQ13" s="83">
        <f t="shared" si="3"/>
        <v>0</v>
      </c>
      <c r="BR13" s="83">
        <f t="shared" si="3"/>
        <v>0</v>
      </c>
      <c r="BS13" s="83">
        <f t="shared" si="3"/>
        <v>0</v>
      </c>
      <c r="BT13" s="83">
        <f t="shared" si="20"/>
        <v>0</v>
      </c>
      <c r="BV13" s="80"/>
      <c r="BW13" s="80"/>
      <c r="BX13" s="80">
        <f t="shared" si="21"/>
        <v>0</v>
      </c>
      <c r="BY13" s="80">
        <f t="shared" si="4"/>
        <v>0</v>
      </c>
      <c r="BZ13" s="80">
        <f t="shared" si="4"/>
        <v>0</v>
      </c>
      <c r="CA13" s="80">
        <f t="shared" si="4"/>
        <v>0</v>
      </c>
      <c r="CB13" s="80">
        <f t="shared" si="22"/>
        <v>0</v>
      </c>
      <c r="CC13" s="80"/>
      <c r="CD13" s="80"/>
      <c r="CE13" s="80">
        <f t="shared" si="23"/>
        <v>0</v>
      </c>
      <c r="CF13" s="80">
        <f t="shared" si="5"/>
        <v>0</v>
      </c>
      <c r="CG13" s="80">
        <f t="shared" si="5"/>
        <v>0</v>
      </c>
      <c r="CH13" s="80">
        <f t="shared" si="5"/>
        <v>0</v>
      </c>
      <c r="CI13" s="80">
        <f t="shared" si="24"/>
        <v>0</v>
      </c>
      <c r="CJ13" s="80"/>
      <c r="CK13" s="80"/>
      <c r="CL13" s="80">
        <f t="shared" si="25"/>
        <v>0</v>
      </c>
      <c r="CM13" s="80">
        <f t="shared" si="6"/>
        <v>0</v>
      </c>
      <c r="CN13" s="80">
        <f t="shared" si="6"/>
        <v>0</v>
      </c>
      <c r="CO13" s="80">
        <f t="shared" si="6"/>
        <v>0</v>
      </c>
      <c r="CP13" s="80">
        <f t="shared" si="26"/>
        <v>0</v>
      </c>
      <c r="CQ13" s="80"/>
      <c r="CR13" s="80"/>
      <c r="CS13" s="80">
        <f t="shared" si="27"/>
        <v>0</v>
      </c>
      <c r="CT13" s="80">
        <f t="shared" si="7"/>
        <v>0</v>
      </c>
      <c r="CU13" s="80">
        <f t="shared" si="7"/>
        <v>0</v>
      </c>
      <c r="CV13" s="80">
        <f t="shared" si="7"/>
        <v>0</v>
      </c>
      <c r="CW13" s="80">
        <f t="shared" si="28"/>
        <v>0</v>
      </c>
      <c r="CX13" s="80"/>
      <c r="CY13" s="80"/>
      <c r="CZ13" s="80">
        <f t="shared" si="29"/>
        <v>0</v>
      </c>
      <c r="DA13" s="80">
        <f t="shared" si="8"/>
        <v>0</v>
      </c>
      <c r="DB13" s="80">
        <f t="shared" si="8"/>
        <v>0</v>
      </c>
      <c r="DC13" s="80">
        <f t="shared" si="8"/>
        <v>0</v>
      </c>
      <c r="DD13" s="80">
        <f t="shared" si="30"/>
        <v>0</v>
      </c>
      <c r="DF13" s="81">
        <f t="shared" si="31"/>
        <v>0</v>
      </c>
      <c r="DG13" s="81">
        <f t="shared" si="32"/>
        <v>0</v>
      </c>
      <c r="DH13" s="81">
        <f t="shared" si="33"/>
        <v>0</v>
      </c>
      <c r="DI13" s="81">
        <f t="shared" si="34"/>
        <v>0</v>
      </c>
      <c r="DJ13" s="81">
        <f t="shared" si="35"/>
        <v>0</v>
      </c>
      <c r="DK13" s="84">
        <f t="shared" si="9"/>
        <v>0</v>
      </c>
    </row>
    <row r="14" spans="1:115" ht="15.75" thickBot="1">
      <c r="A14" s="76"/>
      <c r="B14" s="31">
        <v>12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76"/>
      <c r="I14" s="31">
        <v>12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76"/>
      <c r="P14" s="31">
        <v>12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76"/>
      <c r="W14" s="31">
        <v>12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76"/>
      <c r="AD14" s="31">
        <v>12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31"/>
      <c r="AK14" s="31">
        <f t="shared" si="10"/>
        <v>10</v>
      </c>
      <c r="AM14" s="83"/>
      <c r="AN14" s="83">
        <f t="shared" si="11"/>
        <v>0</v>
      </c>
      <c r="AO14" s="83">
        <f t="shared" si="11"/>
        <v>0</v>
      </c>
      <c r="AP14" s="83">
        <f t="shared" si="11"/>
        <v>0</v>
      </c>
      <c r="AQ14" s="83">
        <f t="shared" si="11"/>
        <v>0</v>
      </c>
      <c r="AR14" s="83">
        <f t="shared" si="12"/>
        <v>0</v>
      </c>
      <c r="AS14" s="83"/>
      <c r="AT14" s="83"/>
      <c r="AU14" s="83">
        <f t="shared" si="13"/>
        <v>0</v>
      </c>
      <c r="AV14" s="83">
        <f t="shared" si="0"/>
        <v>0</v>
      </c>
      <c r="AW14" s="83">
        <f t="shared" si="0"/>
        <v>0</v>
      </c>
      <c r="AX14" s="83">
        <f t="shared" si="0"/>
        <v>0</v>
      </c>
      <c r="AY14" s="83">
        <f t="shared" si="14"/>
        <v>0</v>
      </c>
      <c r="AZ14" s="83"/>
      <c r="BA14" s="83"/>
      <c r="BB14" s="83">
        <f t="shared" si="15"/>
        <v>0</v>
      </c>
      <c r="BC14" s="83">
        <f t="shared" si="1"/>
        <v>0</v>
      </c>
      <c r="BD14" s="83">
        <f t="shared" si="1"/>
        <v>0</v>
      </c>
      <c r="BE14" s="83">
        <f t="shared" si="1"/>
        <v>0</v>
      </c>
      <c r="BF14" s="83">
        <f t="shared" si="16"/>
        <v>0</v>
      </c>
      <c r="BG14" s="83"/>
      <c r="BH14" s="83"/>
      <c r="BI14" s="83">
        <f t="shared" si="17"/>
        <v>0</v>
      </c>
      <c r="BJ14" s="83">
        <f t="shared" si="2"/>
        <v>0</v>
      </c>
      <c r="BK14" s="83">
        <f t="shared" si="2"/>
        <v>0</v>
      </c>
      <c r="BL14" s="83">
        <f t="shared" si="2"/>
        <v>0</v>
      </c>
      <c r="BM14" s="83">
        <f t="shared" si="18"/>
        <v>0</v>
      </c>
      <c r="BN14" s="83"/>
      <c r="BO14" s="83"/>
      <c r="BP14" s="83">
        <f t="shared" si="19"/>
        <v>0</v>
      </c>
      <c r="BQ14" s="83">
        <f t="shared" si="3"/>
        <v>0</v>
      </c>
      <c r="BR14" s="83">
        <f t="shared" si="3"/>
        <v>0</v>
      </c>
      <c r="BS14" s="83">
        <f t="shared" si="3"/>
        <v>0</v>
      </c>
      <c r="BT14" s="83">
        <f t="shared" si="20"/>
        <v>0</v>
      </c>
      <c r="BV14" s="80"/>
      <c r="BW14" s="80"/>
      <c r="BX14" s="80">
        <f t="shared" si="21"/>
        <v>0</v>
      </c>
      <c r="BY14" s="80">
        <f t="shared" si="4"/>
        <v>0</v>
      </c>
      <c r="BZ14" s="80">
        <f t="shared" si="4"/>
        <v>0</v>
      </c>
      <c r="CA14" s="80">
        <f t="shared" si="4"/>
        <v>0</v>
      </c>
      <c r="CB14" s="80">
        <f t="shared" si="22"/>
        <v>0</v>
      </c>
      <c r="CC14" s="80"/>
      <c r="CD14" s="80"/>
      <c r="CE14" s="80">
        <f t="shared" si="23"/>
        <v>0</v>
      </c>
      <c r="CF14" s="80">
        <f t="shared" si="5"/>
        <v>0</v>
      </c>
      <c r="CG14" s="80">
        <f t="shared" si="5"/>
        <v>0</v>
      </c>
      <c r="CH14" s="80">
        <f t="shared" si="5"/>
        <v>0</v>
      </c>
      <c r="CI14" s="80">
        <f t="shared" si="24"/>
        <v>0</v>
      </c>
      <c r="CJ14" s="80"/>
      <c r="CK14" s="80"/>
      <c r="CL14" s="80">
        <f t="shared" si="25"/>
        <v>0</v>
      </c>
      <c r="CM14" s="80">
        <f t="shared" si="6"/>
        <v>0</v>
      </c>
      <c r="CN14" s="80">
        <f t="shared" si="6"/>
        <v>0</v>
      </c>
      <c r="CO14" s="80">
        <f t="shared" si="6"/>
        <v>0</v>
      </c>
      <c r="CP14" s="80">
        <f t="shared" si="26"/>
        <v>0</v>
      </c>
      <c r="CQ14" s="80"/>
      <c r="CR14" s="80"/>
      <c r="CS14" s="80">
        <f t="shared" si="27"/>
        <v>0</v>
      </c>
      <c r="CT14" s="80">
        <f t="shared" si="7"/>
        <v>0</v>
      </c>
      <c r="CU14" s="80">
        <f t="shared" si="7"/>
        <v>0</v>
      </c>
      <c r="CV14" s="80">
        <f t="shared" si="7"/>
        <v>0</v>
      </c>
      <c r="CW14" s="80">
        <f t="shared" si="28"/>
        <v>0</v>
      </c>
      <c r="CX14" s="80"/>
      <c r="CY14" s="80"/>
      <c r="CZ14" s="80">
        <f t="shared" si="29"/>
        <v>0</v>
      </c>
      <c r="DA14" s="80">
        <f t="shared" si="8"/>
        <v>0</v>
      </c>
      <c r="DB14" s="80">
        <f t="shared" si="8"/>
        <v>0</v>
      </c>
      <c r="DC14" s="80">
        <f t="shared" si="8"/>
        <v>0</v>
      </c>
      <c r="DD14" s="80">
        <f t="shared" si="30"/>
        <v>0</v>
      </c>
      <c r="DF14" s="81">
        <f t="shared" si="31"/>
        <v>0</v>
      </c>
      <c r="DG14" s="81">
        <f t="shared" si="32"/>
        <v>0</v>
      </c>
      <c r="DH14" s="81">
        <f t="shared" si="33"/>
        <v>0</v>
      </c>
      <c r="DI14" s="81">
        <f t="shared" si="34"/>
        <v>0</v>
      </c>
      <c r="DJ14" s="81">
        <f t="shared" si="35"/>
        <v>0</v>
      </c>
      <c r="DK14" s="84">
        <f t="shared" si="9"/>
        <v>0</v>
      </c>
    </row>
    <row r="15" spans="1:115" ht="15.75" thickBot="1">
      <c r="A15" s="76"/>
      <c r="B15" s="31">
        <v>13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76"/>
      <c r="I15" s="31">
        <v>13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76"/>
      <c r="P15" s="31">
        <v>13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76"/>
      <c r="W15" s="31">
        <v>13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76"/>
      <c r="AD15" s="31">
        <v>13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31"/>
      <c r="AK15" s="31">
        <f t="shared" si="10"/>
        <v>10</v>
      </c>
      <c r="AM15" s="83"/>
      <c r="AN15" s="83">
        <f t="shared" si="11"/>
        <v>0</v>
      </c>
      <c r="AO15" s="83">
        <f t="shared" si="11"/>
        <v>0</v>
      </c>
      <c r="AP15" s="83">
        <f t="shared" si="11"/>
        <v>0</v>
      </c>
      <c r="AQ15" s="83">
        <f t="shared" si="11"/>
        <v>0</v>
      </c>
      <c r="AR15" s="83">
        <f t="shared" si="12"/>
        <v>0</v>
      </c>
      <c r="AS15" s="83"/>
      <c r="AT15" s="83"/>
      <c r="AU15" s="83">
        <f t="shared" si="13"/>
        <v>0</v>
      </c>
      <c r="AV15" s="83">
        <f t="shared" si="0"/>
        <v>0</v>
      </c>
      <c r="AW15" s="83">
        <f t="shared" si="0"/>
        <v>0</v>
      </c>
      <c r="AX15" s="83">
        <f t="shared" si="0"/>
        <v>0</v>
      </c>
      <c r="AY15" s="83">
        <f t="shared" si="14"/>
        <v>0</v>
      </c>
      <c r="AZ15" s="83"/>
      <c r="BA15" s="83"/>
      <c r="BB15" s="83">
        <f t="shared" si="15"/>
        <v>0</v>
      </c>
      <c r="BC15" s="83">
        <f t="shared" si="1"/>
        <v>0</v>
      </c>
      <c r="BD15" s="83">
        <f t="shared" si="1"/>
        <v>0</v>
      </c>
      <c r="BE15" s="83">
        <f t="shared" si="1"/>
        <v>0</v>
      </c>
      <c r="BF15" s="83">
        <f t="shared" si="16"/>
        <v>0</v>
      </c>
      <c r="BG15" s="83"/>
      <c r="BH15" s="83"/>
      <c r="BI15" s="83">
        <f t="shared" si="17"/>
        <v>0</v>
      </c>
      <c r="BJ15" s="83">
        <f t="shared" si="2"/>
        <v>0</v>
      </c>
      <c r="BK15" s="83">
        <f t="shared" si="2"/>
        <v>0</v>
      </c>
      <c r="BL15" s="83">
        <f t="shared" si="2"/>
        <v>0</v>
      </c>
      <c r="BM15" s="83">
        <f t="shared" si="18"/>
        <v>0</v>
      </c>
      <c r="BN15" s="83"/>
      <c r="BO15" s="83"/>
      <c r="BP15" s="83">
        <f t="shared" si="19"/>
        <v>0</v>
      </c>
      <c r="BQ15" s="83">
        <f t="shared" si="3"/>
        <v>0</v>
      </c>
      <c r="BR15" s="83">
        <f t="shared" si="3"/>
        <v>0</v>
      </c>
      <c r="BS15" s="83">
        <f t="shared" si="3"/>
        <v>0</v>
      </c>
      <c r="BT15" s="83">
        <f t="shared" si="20"/>
        <v>0</v>
      </c>
      <c r="BV15" s="80"/>
      <c r="BW15" s="80"/>
      <c r="BX15" s="80">
        <f t="shared" si="21"/>
        <v>0</v>
      </c>
      <c r="BY15" s="80">
        <f t="shared" si="4"/>
        <v>0</v>
      </c>
      <c r="BZ15" s="80">
        <f t="shared" si="4"/>
        <v>0</v>
      </c>
      <c r="CA15" s="80">
        <f t="shared" si="4"/>
        <v>0</v>
      </c>
      <c r="CB15" s="80">
        <f t="shared" si="22"/>
        <v>0</v>
      </c>
      <c r="CC15" s="80"/>
      <c r="CD15" s="80"/>
      <c r="CE15" s="80">
        <f t="shared" si="23"/>
        <v>0</v>
      </c>
      <c r="CF15" s="80">
        <f t="shared" si="5"/>
        <v>0</v>
      </c>
      <c r="CG15" s="80">
        <f t="shared" si="5"/>
        <v>0</v>
      </c>
      <c r="CH15" s="80">
        <f t="shared" si="5"/>
        <v>0</v>
      </c>
      <c r="CI15" s="80">
        <f t="shared" si="24"/>
        <v>0</v>
      </c>
      <c r="CJ15" s="80"/>
      <c r="CK15" s="80"/>
      <c r="CL15" s="80">
        <f t="shared" si="25"/>
        <v>0</v>
      </c>
      <c r="CM15" s="80">
        <f t="shared" si="6"/>
        <v>0</v>
      </c>
      <c r="CN15" s="80">
        <f t="shared" si="6"/>
        <v>0</v>
      </c>
      <c r="CO15" s="80">
        <f t="shared" si="6"/>
        <v>0</v>
      </c>
      <c r="CP15" s="80">
        <f t="shared" si="26"/>
        <v>0</v>
      </c>
      <c r="CQ15" s="80"/>
      <c r="CR15" s="80"/>
      <c r="CS15" s="80">
        <f t="shared" si="27"/>
        <v>0</v>
      </c>
      <c r="CT15" s="80">
        <f t="shared" si="7"/>
        <v>0</v>
      </c>
      <c r="CU15" s="80">
        <f t="shared" si="7"/>
        <v>0</v>
      </c>
      <c r="CV15" s="80">
        <f t="shared" si="7"/>
        <v>0</v>
      </c>
      <c r="CW15" s="80">
        <f t="shared" si="28"/>
        <v>0</v>
      </c>
      <c r="CX15" s="80"/>
      <c r="CY15" s="80"/>
      <c r="CZ15" s="80">
        <f t="shared" si="29"/>
        <v>0</v>
      </c>
      <c r="DA15" s="80">
        <f t="shared" si="8"/>
        <v>0</v>
      </c>
      <c r="DB15" s="80">
        <f t="shared" si="8"/>
        <v>0</v>
      </c>
      <c r="DC15" s="80">
        <f t="shared" si="8"/>
        <v>0</v>
      </c>
      <c r="DD15" s="80">
        <f t="shared" si="30"/>
        <v>0</v>
      </c>
      <c r="DF15" s="81">
        <f t="shared" si="31"/>
        <v>0</v>
      </c>
      <c r="DG15" s="81">
        <f t="shared" si="32"/>
        <v>0</v>
      </c>
      <c r="DH15" s="81">
        <f t="shared" si="33"/>
        <v>0</v>
      </c>
      <c r="DI15" s="81">
        <f t="shared" si="34"/>
        <v>0</v>
      </c>
      <c r="DJ15" s="81">
        <f t="shared" si="35"/>
        <v>0</v>
      </c>
      <c r="DK15" s="84">
        <f t="shared" si="9"/>
        <v>0</v>
      </c>
    </row>
    <row r="16" spans="1:115" ht="15.75" thickBot="1">
      <c r="A16" s="76"/>
      <c r="B16" s="31">
        <v>14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76"/>
      <c r="I16" s="31">
        <v>14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76"/>
      <c r="P16" s="31">
        <v>14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76"/>
      <c r="W16" s="31">
        <v>14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76"/>
      <c r="AD16" s="31">
        <v>14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31"/>
      <c r="AK16" s="31">
        <f t="shared" si="10"/>
        <v>10</v>
      </c>
      <c r="AM16" s="83"/>
      <c r="AN16" s="83">
        <f t="shared" si="11"/>
        <v>0</v>
      </c>
      <c r="AO16" s="83">
        <f t="shared" si="11"/>
        <v>0</v>
      </c>
      <c r="AP16" s="83">
        <f t="shared" si="11"/>
        <v>0</v>
      </c>
      <c r="AQ16" s="83">
        <f t="shared" si="11"/>
        <v>0</v>
      </c>
      <c r="AR16" s="83">
        <f t="shared" si="12"/>
        <v>0</v>
      </c>
      <c r="AS16" s="83"/>
      <c r="AT16" s="83"/>
      <c r="AU16" s="83">
        <f t="shared" si="13"/>
        <v>0</v>
      </c>
      <c r="AV16" s="83">
        <f t="shared" si="0"/>
        <v>0</v>
      </c>
      <c r="AW16" s="83">
        <f t="shared" si="0"/>
        <v>0</v>
      </c>
      <c r="AX16" s="83">
        <f t="shared" si="0"/>
        <v>0</v>
      </c>
      <c r="AY16" s="83">
        <f t="shared" si="14"/>
        <v>0</v>
      </c>
      <c r="AZ16" s="83"/>
      <c r="BA16" s="83"/>
      <c r="BB16" s="83">
        <f t="shared" si="15"/>
        <v>0</v>
      </c>
      <c r="BC16" s="83">
        <f t="shared" si="1"/>
        <v>0</v>
      </c>
      <c r="BD16" s="83">
        <f t="shared" si="1"/>
        <v>0</v>
      </c>
      <c r="BE16" s="83">
        <f t="shared" si="1"/>
        <v>0</v>
      </c>
      <c r="BF16" s="83">
        <f t="shared" si="16"/>
        <v>0</v>
      </c>
      <c r="BG16" s="83"/>
      <c r="BH16" s="83"/>
      <c r="BI16" s="83">
        <f t="shared" si="17"/>
        <v>0</v>
      </c>
      <c r="BJ16" s="83">
        <f t="shared" si="2"/>
        <v>0</v>
      </c>
      <c r="BK16" s="83">
        <f t="shared" si="2"/>
        <v>0</v>
      </c>
      <c r="BL16" s="83">
        <f t="shared" si="2"/>
        <v>0</v>
      </c>
      <c r="BM16" s="83">
        <f t="shared" si="18"/>
        <v>0</v>
      </c>
      <c r="BN16" s="83"/>
      <c r="BO16" s="83"/>
      <c r="BP16" s="83">
        <f t="shared" si="19"/>
        <v>0</v>
      </c>
      <c r="BQ16" s="83">
        <f t="shared" si="3"/>
        <v>0</v>
      </c>
      <c r="BR16" s="83">
        <f t="shared" si="3"/>
        <v>0</v>
      </c>
      <c r="BS16" s="83">
        <f t="shared" si="3"/>
        <v>0</v>
      </c>
      <c r="BT16" s="83">
        <f t="shared" si="20"/>
        <v>0</v>
      </c>
      <c r="BV16" s="80"/>
      <c r="BW16" s="80"/>
      <c r="BX16" s="80">
        <f t="shared" si="21"/>
        <v>0</v>
      </c>
      <c r="BY16" s="80">
        <f t="shared" si="4"/>
        <v>0</v>
      </c>
      <c r="BZ16" s="80">
        <f t="shared" si="4"/>
        <v>0</v>
      </c>
      <c r="CA16" s="80">
        <f t="shared" si="4"/>
        <v>0</v>
      </c>
      <c r="CB16" s="80">
        <f t="shared" si="22"/>
        <v>0</v>
      </c>
      <c r="CC16" s="80"/>
      <c r="CD16" s="80"/>
      <c r="CE16" s="80">
        <f t="shared" si="23"/>
        <v>0</v>
      </c>
      <c r="CF16" s="80">
        <f t="shared" si="5"/>
        <v>0</v>
      </c>
      <c r="CG16" s="80">
        <f t="shared" si="5"/>
        <v>0</v>
      </c>
      <c r="CH16" s="80">
        <f t="shared" si="5"/>
        <v>0</v>
      </c>
      <c r="CI16" s="80">
        <f t="shared" si="24"/>
        <v>0</v>
      </c>
      <c r="CJ16" s="80"/>
      <c r="CK16" s="80"/>
      <c r="CL16" s="80">
        <f t="shared" si="25"/>
        <v>0</v>
      </c>
      <c r="CM16" s="80">
        <f t="shared" si="6"/>
        <v>0</v>
      </c>
      <c r="CN16" s="80">
        <f t="shared" si="6"/>
        <v>0</v>
      </c>
      <c r="CO16" s="80">
        <f t="shared" si="6"/>
        <v>0</v>
      </c>
      <c r="CP16" s="80">
        <f t="shared" si="26"/>
        <v>0</v>
      </c>
      <c r="CQ16" s="80"/>
      <c r="CR16" s="80"/>
      <c r="CS16" s="80">
        <f t="shared" si="27"/>
        <v>0</v>
      </c>
      <c r="CT16" s="80">
        <f t="shared" si="7"/>
        <v>0</v>
      </c>
      <c r="CU16" s="80">
        <f t="shared" si="7"/>
        <v>0</v>
      </c>
      <c r="CV16" s="80">
        <f t="shared" si="7"/>
        <v>0</v>
      </c>
      <c r="CW16" s="80">
        <f t="shared" si="28"/>
        <v>0</v>
      </c>
      <c r="CX16" s="80"/>
      <c r="CY16" s="80"/>
      <c r="CZ16" s="80">
        <f t="shared" si="29"/>
        <v>0</v>
      </c>
      <c r="DA16" s="80">
        <f t="shared" si="8"/>
        <v>0</v>
      </c>
      <c r="DB16" s="80">
        <f t="shared" si="8"/>
        <v>0</v>
      </c>
      <c r="DC16" s="80">
        <f t="shared" si="8"/>
        <v>0</v>
      </c>
      <c r="DD16" s="80">
        <f t="shared" si="30"/>
        <v>0</v>
      </c>
      <c r="DF16" s="81">
        <f t="shared" si="31"/>
        <v>0</v>
      </c>
      <c r="DG16" s="81">
        <f t="shared" si="32"/>
        <v>0</v>
      </c>
      <c r="DH16" s="81">
        <f t="shared" si="33"/>
        <v>0</v>
      </c>
      <c r="DI16" s="81">
        <f t="shared" si="34"/>
        <v>0</v>
      </c>
      <c r="DJ16" s="81">
        <f t="shared" si="35"/>
        <v>0</v>
      </c>
      <c r="DK16" s="84">
        <f t="shared" si="9"/>
        <v>0</v>
      </c>
    </row>
    <row r="17" spans="1:115" ht="15.75" thickBot="1">
      <c r="A17" s="76"/>
      <c r="B17" s="31">
        <v>15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76"/>
      <c r="I17" s="31">
        <v>15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76"/>
      <c r="P17" s="31">
        <v>15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76"/>
      <c r="W17" s="31">
        <v>15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76"/>
      <c r="AD17" s="31">
        <v>15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31"/>
      <c r="AK17" s="31">
        <f t="shared" si="10"/>
        <v>10</v>
      </c>
      <c r="AM17" s="83"/>
      <c r="AN17" s="83">
        <f t="shared" si="11"/>
        <v>0</v>
      </c>
      <c r="AO17" s="83">
        <f t="shared" si="11"/>
        <v>0</v>
      </c>
      <c r="AP17" s="83">
        <f t="shared" si="11"/>
        <v>0</v>
      </c>
      <c r="AQ17" s="83">
        <f t="shared" si="11"/>
        <v>0</v>
      </c>
      <c r="AR17" s="83">
        <f t="shared" si="12"/>
        <v>0</v>
      </c>
      <c r="AS17" s="83"/>
      <c r="AT17" s="83"/>
      <c r="AU17" s="83">
        <f t="shared" si="13"/>
        <v>0</v>
      </c>
      <c r="AV17" s="83">
        <f t="shared" si="0"/>
        <v>0</v>
      </c>
      <c r="AW17" s="83">
        <f t="shared" si="0"/>
        <v>0</v>
      </c>
      <c r="AX17" s="83">
        <f t="shared" si="0"/>
        <v>0</v>
      </c>
      <c r="AY17" s="83">
        <f t="shared" si="14"/>
        <v>0</v>
      </c>
      <c r="AZ17" s="83"/>
      <c r="BA17" s="83"/>
      <c r="BB17" s="83">
        <f t="shared" si="15"/>
        <v>0</v>
      </c>
      <c r="BC17" s="83">
        <f t="shared" si="1"/>
        <v>0</v>
      </c>
      <c r="BD17" s="83">
        <f t="shared" si="1"/>
        <v>0</v>
      </c>
      <c r="BE17" s="83">
        <f t="shared" si="1"/>
        <v>0</v>
      </c>
      <c r="BF17" s="83">
        <f t="shared" si="16"/>
        <v>0</v>
      </c>
      <c r="BG17" s="83"/>
      <c r="BH17" s="83"/>
      <c r="BI17" s="83">
        <f t="shared" si="17"/>
        <v>0</v>
      </c>
      <c r="BJ17" s="83">
        <f t="shared" si="2"/>
        <v>0</v>
      </c>
      <c r="BK17" s="83">
        <f t="shared" si="2"/>
        <v>0</v>
      </c>
      <c r="BL17" s="83">
        <f t="shared" si="2"/>
        <v>0</v>
      </c>
      <c r="BM17" s="83">
        <f t="shared" si="18"/>
        <v>0</v>
      </c>
      <c r="BN17" s="83"/>
      <c r="BO17" s="83"/>
      <c r="BP17" s="83">
        <f t="shared" si="19"/>
        <v>0</v>
      </c>
      <c r="BQ17" s="83">
        <f t="shared" si="3"/>
        <v>0</v>
      </c>
      <c r="BR17" s="83">
        <f t="shared" si="3"/>
        <v>0</v>
      </c>
      <c r="BS17" s="83">
        <f t="shared" si="3"/>
        <v>0</v>
      </c>
      <c r="BT17" s="83">
        <f t="shared" si="20"/>
        <v>0</v>
      </c>
      <c r="BV17" s="80"/>
      <c r="BW17" s="80"/>
      <c r="BX17" s="80">
        <f t="shared" si="21"/>
        <v>0</v>
      </c>
      <c r="BY17" s="80">
        <f t="shared" si="4"/>
        <v>0</v>
      </c>
      <c r="BZ17" s="80">
        <f t="shared" si="4"/>
        <v>0</v>
      </c>
      <c r="CA17" s="80">
        <f t="shared" si="4"/>
        <v>0</v>
      </c>
      <c r="CB17" s="80">
        <f t="shared" si="22"/>
        <v>0</v>
      </c>
      <c r="CC17" s="80"/>
      <c r="CD17" s="80"/>
      <c r="CE17" s="80">
        <f t="shared" si="23"/>
        <v>0</v>
      </c>
      <c r="CF17" s="80">
        <f t="shared" si="5"/>
        <v>0</v>
      </c>
      <c r="CG17" s="80">
        <f t="shared" si="5"/>
        <v>0</v>
      </c>
      <c r="CH17" s="80">
        <f t="shared" si="5"/>
        <v>0</v>
      </c>
      <c r="CI17" s="80">
        <f t="shared" si="24"/>
        <v>0</v>
      </c>
      <c r="CJ17" s="80"/>
      <c r="CK17" s="80"/>
      <c r="CL17" s="80">
        <f t="shared" si="25"/>
        <v>0</v>
      </c>
      <c r="CM17" s="80">
        <f t="shared" si="6"/>
        <v>0</v>
      </c>
      <c r="CN17" s="80">
        <f t="shared" si="6"/>
        <v>0</v>
      </c>
      <c r="CO17" s="80">
        <f t="shared" si="6"/>
        <v>0</v>
      </c>
      <c r="CP17" s="80">
        <f t="shared" si="26"/>
        <v>0</v>
      </c>
      <c r="CQ17" s="80"/>
      <c r="CR17" s="80"/>
      <c r="CS17" s="80">
        <f t="shared" si="27"/>
        <v>0</v>
      </c>
      <c r="CT17" s="80">
        <f t="shared" si="7"/>
        <v>0</v>
      </c>
      <c r="CU17" s="80">
        <f t="shared" si="7"/>
        <v>0</v>
      </c>
      <c r="CV17" s="80">
        <f t="shared" si="7"/>
        <v>0</v>
      </c>
      <c r="CW17" s="80">
        <f t="shared" si="28"/>
        <v>0</v>
      </c>
      <c r="CX17" s="80"/>
      <c r="CY17" s="80"/>
      <c r="CZ17" s="80">
        <f t="shared" si="29"/>
        <v>0</v>
      </c>
      <c r="DA17" s="80">
        <f t="shared" si="8"/>
        <v>0</v>
      </c>
      <c r="DB17" s="80">
        <f t="shared" si="8"/>
        <v>0</v>
      </c>
      <c r="DC17" s="80">
        <f t="shared" si="8"/>
        <v>0</v>
      </c>
      <c r="DD17" s="80">
        <f t="shared" si="30"/>
        <v>0</v>
      </c>
      <c r="DF17" s="81">
        <f t="shared" si="31"/>
        <v>0</v>
      </c>
      <c r="DG17" s="81">
        <f t="shared" si="32"/>
        <v>0</v>
      </c>
      <c r="DH17" s="81">
        <f t="shared" si="33"/>
        <v>0</v>
      </c>
      <c r="DI17" s="81">
        <f t="shared" si="34"/>
        <v>0</v>
      </c>
      <c r="DJ17" s="81">
        <f t="shared" si="35"/>
        <v>0</v>
      </c>
      <c r="DK17" s="84">
        <f t="shared" si="9"/>
        <v>0</v>
      </c>
    </row>
    <row r="18" spans="1:115" ht="15.75" thickBot="1">
      <c r="A18" s="76"/>
      <c r="B18" s="31">
        <v>16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76"/>
      <c r="I18" s="31">
        <v>16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76"/>
      <c r="P18" s="31">
        <v>16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76"/>
      <c r="W18" s="31">
        <v>16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76"/>
      <c r="AD18" s="31">
        <v>16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31"/>
      <c r="AK18" s="31">
        <f t="shared" si="10"/>
        <v>10</v>
      </c>
      <c r="AM18" s="83"/>
      <c r="AN18" s="83">
        <f t="shared" si="11"/>
        <v>0</v>
      </c>
      <c r="AO18" s="83">
        <f t="shared" si="11"/>
        <v>0</v>
      </c>
      <c r="AP18" s="83">
        <f t="shared" si="11"/>
        <v>0</v>
      </c>
      <c r="AQ18" s="83">
        <f t="shared" si="11"/>
        <v>0</v>
      </c>
      <c r="AR18" s="83">
        <f t="shared" si="12"/>
        <v>0</v>
      </c>
      <c r="AS18" s="83"/>
      <c r="AT18" s="83"/>
      <c r="AU18" s="83">
        <f t="shared" si="13"/>
        <v>0</v>
      </c>
      <c r="AV18" s="83">
        <f t="shared" si="0"/>
        <v>0</v>
      </c>
      <c r="AW18" s="83">
        <f t="shared" si="0"/>
        <v>0</v>
      </c>
      <c r="AX18" s="83">
        <f t="shared" si="0"/>
        <v>0</v>
      </c>
      <c r="AY18" s="83">
        <f t="shared" si="14"/>
        <v>0</v>
      </c>
      <c r="AZ18" s="83"/>
      <c r="BA18" s="83"/>
      <c r="BB18" s="83">
        <f t="shared" si="15"/>
        <v>0</v>
      </c>
      <c r="BC18" s="83">
        <f t="shared" si="1"/>
        <v>0</v>
      </c>
      <c r="BD18" s="83">
        <f t="shared" si="1"/>
        <v>0</v>
      </c>
      <c r="BE18" s="83">
        <f t="shared" si="1"/>
        <v>0</v>
      </c>
      <c r="BF18" s="83">
        <f t="shared" si="16"/>
        <v>0</v>
      </c>
      <c r="BG18" s="83"/>
      <c r="BH18" s="83"/>
      <c r="BI18" s="83">
        <f t="shared" si="17"/>
        <v>0</v>
      </c>
      <c r="BJ18" s="83">
        <f t="shared" si="2"/>
        <v>0</v>
      </c>
      <c r="BK18" s="83">
        <f t="shared" si="2"/>
        <v>0</v>
      </c>
      <c r="BL18" s="83">
        <f t="shared" si="2"/>
        <v>0</v>
      </c>
      <c r="BM18" s="83">
        <f t="shared" si="18"/>
        <v>0</v>
      </c>
      <c r="BN18" s="83"/>
      <c r="BO18" s="83"/>
      <c r="BP18" s="83">
        <f t="shared" si="19"/>
        <v>0</v>
      </c>
      <c r="BQ18" s="83">
        <f t="shared" si="3"/>
        <v>0</v>
      </c>
      <c r="BR18" s="83">
        <f t="shared" si="3"/>
        <v>0</v>
      </c>
      <c r="BS18" s="83">
        <f t="shared" si="3"/>
        <v>0</v>
      </c>
      <c r="BT18" s="83">
        <f t="shared" si="20"/>
        <v>0</v>
      </c>
      <c r="BV18" s="80"/>
      <c r="BW18" s="80"/>
      <c r="BX18" s="80">
        <f t="shared" si="21"/>
        <v>0</v>
      </c>
      <c r="BY18" s="80">
        <f t="shared" si="4"/>
        <v>0</v>
      </c>
      <c r="BZ18" s="80">
        <f t="shared" si="4"/>
        <v>0</v>
      </c>
      <c r="CA18" s="80">
        <f t="shared" si="4"/>
        <v>0</v>
      </c>
      <c r="CB18" s="80">
        <f t="shared" si="22"/>
        <v>0</v>
      </c>
      <c r="CC18" s="80"/>
      <c r="CD18" s="80"/>
      <c r="CE18" s="80">
        <f t="shared" si="23"/>
        <v>0</v>
      </c>
      <c r="CF18" s="80">
        <f t="shared" si="5"/>
        <v>0</v>
      </c>
      <c r="CG18" s="80">
        <f t="shared" si="5"/>
        <v>0</v>
      </c>
      <c r="CH18" s="80">
        <f t="shared" si="5"/>
        <v>0</v>
      </c>
      <c r="CI18" s="80">
        <f t="shared" si="24"/>
        <v>0</v>
      </c>
      <c r="CJ18" s="80"/>
      <c r="CK18" s="80"/>
      <c r="CL18" s="80">
        <f t="shared" si="25"/>
        <v>0</v>
      </c>
      <c r="CM18" s="80">
        <f t="shared" si="6"/>
        <v>0</v>
      </c>
      <c r="CN18" s="80">
        <f t="shared" si="6"/>
        <v>0</v>
      </c>
      <c r="CO18" s="80">
        <f t="shared" si="6"/>
        <v>0</v>
      </c>
      <c r="CP18" s="80">
        <f t="shared" si="26"/>
        <v>0</v>
      </c>
      <c r="CQ18" s="80"/>
      <c r="CR18" s="80"/>
      <c r="CS18" s="80">
        <f t="shared" si="27"/>
        <v>0</v>
      </c>
      <c r="CT18" s="80">
        <f t="shared" si="7"/>
        <v>0</v>
      </c>
      <c r="CU18" s="80">
        <f t="shared" si="7"/>
        <v>0</v>
      </c>
      <c r="CV18" s="80">
        <f t="shared" si="7"/>
        <v>0</v>
      </c>
      <c r="CW18" s="80">
        <f t="shared" si="28"/>
        <v>0</v>
      </c>
      <c r="CX18" s="80"/>
      <c r="CY18" s="80"/>
      <c r="CZ18" s="80">
        <f t="shared" si="29"/>
        <v>0</v>
      </c>
      <c r="DA18" s="80">
        <f t="shared" si="8"/>
        <v>0</v>
      </c>
      <c r="DB18" s="80">
        <f t="shared" si="8"/>
        <v>0</v>
      </c>
      <c r="DC18" s="80">
        <f t="shared" si="8"/>
        <v>0</v>
      </c>
      <c r="DD18" s="80">
        <f t="shared" si="30"/>
        <v>0</v>
      </c>
      <c r="DF18" s="81">
        <f t="shared" si="31"/>
        <v>0</v>
      </c>
      <c r="DG18" s="81">
        <f t="shared" si="32"/>
        <v>0</v>
      </c>
      <c r="DH18" s="81">
        <f t="shared" si="33"/>
        <v>0</v>
      </c>
      <c r="DI18" s="81">
        <f t="shared" si="34"/>
        <v>0</v>
      </c>
      <c r="DJ18" s="81">
        <f t="shared" si="35"/>
        <v>0</v>
      </c>
      <c r="DK18" s="84">
        <f t="shared" si="9"/>
        <v>0</v>
      </c>
    </row>
    <row r="19" spans="1:115" ht="15.75" thickBot="1">
      <c r="A19" s="76"/>
      <c r="B19" s="31">
        <v>17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76"/>
      <c r="I19" s="31">
        <v>17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76"/>
      <c r="P19" s="31">
        <v>17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76"/>
      <c r="W19" s="31">
        <v>17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76"/>
      <c r="AD19" s="31">
        <v>17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31"/>
      <c r="AK19" s="31">
        <f t="shared" si="10"/>
        <v>10</v>
      </c>
      <c r="AM19" s="83"/>
      <c r="AN19" s="83">
        <f t="shared" si="11"/>
        <v>0</v>
      </c>
      <c r="AO19" s="83">
        <f t="shared" si="11"/>
        <v>0</v>
      </c>
      <c r="AP19" s="83">
        <f t="shared" si="11"/>
        <v>0</v>
      </c>
      <c r="AQ19" s="83">
        <f t="shared" si="11"/>
        <v>0</v>
      </c>
      <c r="AR19" s="83">
        <f t="shared" si="12"/>
        <v>0</v>
      </c>
      <c r="AS19" s="83"/>
      <c r="AT19" s="83"/>
      <c r="AU19" s="83">
        <f t="shared" si="13"/>
        <v>0</v>
      </c>
      <c r="AV19" s="83">
        <f t="shared" si="13"/>
        <v>0</v>
      </c>
      <c r="AW19" s="83">
        <f t="shared" si="13"/>
        <v>0</v>
      </c>
      <c r="AX19" s="83">
        <f t="shared" si="13"/>
        <v>0</v>
      </c>
      <c r="AY19" s="83">
        <f t="shared" si="14"/>
        <v>0</v>
      </c>
      <c r="AZ19" s="83"/>
      <c r="BA19" s="83"/>
      <c r="BB19" s="83">
        <f t="shared" si="15"/>
        <v>0</v>
      </c>
      <c r="BC19" s="83">
        <f t="shared" si="1"/>
        <v>0</v>
      </c>
      <c r="BD19" s="83">
        <f t="shared" si="1"/>
        <v>0</v>
      </c>
      <c r="BE19" s="83">
        <f t="shared" si="1"/>
        <v>0</v>
      </c>
      <c r="BF19" s="83">
        <f t="shared" si="16"/>
        <v>0</v>
      </c>
      <c r="BG19" s="83"/>
      <c r="BH19" s="83"/>
      <c r="BI19" s="83">
        <f t="shared" si="17"/>
        <v>0</v>
      </c>
      <c r="BJ19" s="83">
        <f t="shared" si="2"/>
        <v>0</v>
      </c>
      <c r="BK19" s="83">
        <f t="shared" si="2"/>
        <v>0</v>
      </c>
      <c r="BL19" s="83">
        <f t="shared" si="2"/>
        <v>0</v>
      </c>
      <c r="BM19" s="83">
        <f t="shared" si="18"/>
        <v>0</v>
      </c>
      <c r="BN19" s="83"/>
      <c r="BO19" s="83"/>
      <c r="BP19" s="83">
        <f t="shared" si="19"/>
        <v>0</v>
      </c>
      <c r="BQ19" s="83">
        <f t="shared" si="3"/>
        <v>0</v>
      </c>
      <c r="BR19" s="83">
        <f t="shared" si="3"/>
        <v>0</v>
      </c>
      <c r="BS19" s="83">
        <f t="shared" si="3"/>
        <v>0</v>
      </c>
      <c r="BT19" s="83">
        <f t="shared" si="20"/>
        <v>0</v>
      </c>
      <c r="BV19" s="80"/>
      <c r="BW19" s="80"/>
      <c r="BX19" s="80">
        <f t="shared" si="21"/>
        <v>0</v>
      </c>
      <c r="BY19" s="80">
        <f t="shared" si="21"/>
        <v>0</v>
      </c>
      <c r="BZ19" s="80">
        <f t="shared" si="21"/>
        <v>0</v>
      </c>
      <c r="CA19" s="80">
        <f t="shared" si="21"/>
        <v>0</v>
      </c>
      <c r="CB19" s="80">
        <f t="shared" si="22"/>
        <v>0</v>
      </c>
      <c r="CC19" s="80"/>
      <c r="CD19" s="80"/>
      <c r="CE19" s="80">
        <f t="shared" si="23"/>
        <v>0</v>
      </c>
      <c r="CF19" s="80">
        <f t="shared" si="5"/>
        <v>0</v>
      </c>
      <c r="CG19" s="80">
        <f t="shared" si="5"/>
        <v>0</v>
      </c>
      <c r="CH19" s="80">
        <f t="shared" si="5"/>
        <v>0</v>
      </c>
      <c r="CI19" s="80">
        <f t="shared" si="24"/>
        <v>0</v>
      </c>
      <c r="CJ19" s="80"/>
      <c r="CK19" s="80"/>
      <c r="CL19" s="80">
        <f t="shared" si="25"/>
        <v>0</v>
      </c>
      <c r="CM19" s="80">
        <f t="shared" si="6"/>
        <v>0</v>
      </c>
      <c r="CN19" s="80">
        <f t="shared" si="6"/>
        <v>0</v>
      </c>
      <c r="CO19" s="80">
        <f t="shared" si="6"/>
        <v>0</v>
      </c>
      <c r="CP19" s="80">
        <f t="shared" si="26"/>
        <v>0</v>
      </c>
      <c r="CQ19" s="80"/>
      <c r="CR19" s="80"/>
      <c r="CS19" s="80">
        <f t="shared" si="27"/>
        <v>0</v>
      </c>
      <c r="CT19" s="80">
        <f t="shared" si="7"/>
        <v>0</v>
      </c>
      <c r="CU19" s="80">
        <f t="shared" si="7"/>
        <v>0</v>
      </c>
      <c r="CV19" s="80">
        <f t="shared" si="7"/>
        <v>0</v>
      </c>
      <c r="CW19" s="80">
        <f t="shared" si="28"/>
        <v>0</v>
      </c>
      <c r="CX19" s="80"/>
      <c r="CY19" s="80"/>
      <c r="CZ19" s="80">
        <f t="shared" si="29"/>
        <v>0</v>
      </c>
      <c r="DA19" s="80">
        <f t="shared" si="8"/>
        <v>0</v>
      </c>
      <c r="DB19" s="80">
        <f t="shared" si="8"/>
        <v>0</v>
      </c>
      <c r="DC19" s="80">
        <f t="shared" si="8"/>
        <v>0</v>
      </c>
      <c r="DD19" s="80">
        <f t="shared" si="30"/>
        <v>0</v>
      </c>
      <c r="DF19" s="81">
        <f t="shared" si="31"/>
        <v>0</v>
      </c>
      <c r="DG19" s="81">
        <f t="shared" si="32"/>
        <v>0</v>
      </c>
      <c r="DH19" s="81">
        <f t="shared" si="33"/>
        <v>0</v>
      </c>
      <c r="DI19" s="81">
        <f t="shared" si="34"/>
        <v>0</v>
      </c>
      <c r="DJ19" s="81">
        <f t="shared" si="35"/>
        <v>0</v>
      </c>
      <c r="DK19" s="84">
        <f t="shared" si="9"/>
        <v>0</v>
      </c>
    </row>
    <row r="20" spans="1:115" ht="15.75" thickBot="1">
      <c r="A20" s="76"/>
      <c r="B20" s="31">
        <v>18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76"/>
      <c r="I20" s="31">
        <v>18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76"/>
      <c r="P20" s="31">
        <v>18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76"/>
      <c r="W20" s="31">
        <v>18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76"/>
      <c r="AD20" s="31">
        <v>18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31"/>
      <c r="AK20" s="31">
        <f t="shared" si="10"/>
        <v>10</v>
      </c>
      <c r="AM20" s="83"/>
      <c r="AN20" s="83">
        <f t="shared" si="11"/>
        <v>0</v>
      </c>
      <c r="AO20" s="83">
        <f t="shared" si="11"/>
        <v>0</v>
      </c>
      <c r="AP20" s="83">
        <f t="shared" si="11"/>
        <v>0</v>
      </c>
      <c r="AQ20" s="83">
        <f t="shared" si="11"/>
        <v>0</v>
      </c>
      <c r="AR20" s="83">
        <f t="shared" si="12"/>
        <v>0</v>
      </c>
      <c r="AS20" s="83"/>
      <c r="AT20" s="83"/>
      <c r="AU20" s="83">
        <f t="shared" si="13"/>
        <v>0</v>
      </c>
      <c r="AV20" s="83">
        <f t="shared" si="13"/>
        <v>0</v>
      </c>
      <c r="AW20" s="83">
        <f t="shared" si="13"/>
        <v>0</v>
      </c>
      <c r="AX20" s="83">
        <f t="shared" si="13"/>
        <v>0</v>
      </c>
      <c r="AY20" s="83">
        <f t="shared" si="14"/>
        <v>0</v>
      </c>
      <c r="AZ20" s="83"/>
      <c r="BA20" s="83"/>
      <c r="BB20" s="83">
        <f t="shared" si="15"/>
        <v>0</v>
      </c>
      <c r="BC20" s="83">
        <f t="shared" si="1"/>
        <v>0</v>
      </c>
      <c r="BD20" s="83">
        <f t="shared" si="1"/>
        <v>0</v>
      </c>
      <c r="BE20" s="83">
        <f t="shared" si="1"/>
        <v>0</v>
      </c>
      <c r="BF20" s="83">
        <f t="shared" si="16"/>
        <v>0</v>
      </c>
      <c r="BG20" s="83"/>
      <c r="BH20" s="83"/>
      <c r="BI20" s="83">
        <f t="shared" si="17"/>
        <v>0</v>
      </c>
      <c r="BJ20" s="83">
        <f t="shared" si="2"/>
        <v>0</v>
      </c>
      <c r="BK20" s="83">
        <f t="shared" si="2"/>
        <v>0</v>
      </c>
      <c r="BL20" s="83">
        <f t="shared" si="2"/>
        <v>0</v>
      </c>
      <c r="BM20" s="83">
        <f t="shared" si="18"/>
        <v>0</v>
      </c>
      <c r="BN20" s="83"/>
      <c r="BO20" s="83"/>
      <c r="BP20" s="83">
        <f t="shared" si="19"/>
        <v>0</v>
      </c>
      <c r="BQ20" s="83">
        <f t="shared" si="3"/>
        <v>0</v>
      </c>
      <c r="BR20" s="83">
        <f t="shared" si="3"/>
        <v>0</v>
      </c>
      <c r="BS20" s="83">
        <f t="shared" si="3"/>
        <v>0</v>
      </c>
      <c r="BT20" s="83">
        <f t="shared" si="20"/>
        <v>0</v>
      </c>
      <c r="BV20" s="80"/>
      <c r="BW20" s="80"/>
      <c r="BX20" s="80">
        <f t="shared" si="21"/>
        <v>0</v>
      </c>
      <c r="BY20" s="80">
        <f t="shared" si="21"/>
        <v>0</v>
      </c>
      <c r="BZ20" s="80">
        <f t="shared" si="21"/>
        <v>0</v>
      </c>
      <c r="CA20" s="80">
        <f t="shared" si="21"/>
        <v>0</v>
      </c>
      <c r="CB20" s="80">
        <f t="shared" si="22"/>
        <v>0</v>
      </c>
      <c r="CC20" s="80"/>
      <c r="CD20" s="80"/>
      <c r="CE20" s="80">
        <f t="shared" si="23"/>
        <v>0</v>
      </c>
      <c r="CF20" s="80">
        <f t="shared" si="5"/>
        <v>0</v>
      </c>
      <c r="CG20" s="80">
        <f t="shared" si="5"/>
        <v>0</v>
      </c>
      <c r="CH20" s="80">
        <f t="shared" si="5"/>
        <v>0</v>
      </c>
      <c r="CI20" s="80">
        <f t="shared" si="24"/>
        <v>0</v>
      </c>
      <c r="CJ20" s="80"/>
      <c r="CK20" s="80"/>
      <c r="CL20" s="80">
        <f t="shared" si="25"/>
        <v>0</v>
      </c>
      <c r="CM20" s="80">
        <f t="shared" si="6"/>
        <v>0</v>
      </c>
      <c r="CN20" s="80">
        <f t="shared" si="6"/>
        <v>0</v>
      </c>
      <c r="CO20" s="80">
        <f t="shared" si="6"/>
        <v>0</v>
      </c>
      <c r="CP20" s="80">
        <f t="shared" si="26"/>
        <v>0</v>
      </c>
      <c r="CQ20" s="80"/>
      <c r="CR20" s="80"/>
      <c r="CS20" s="80">
        <f t="shared" si="27"/>
        <v>0</v>
      </c>
      <c r="CT20" s="80">
        <f t="shared" si="7"/>
        <v>0</v>
      </c>
      <c r="CU20" s="80">
        <f t="shared" si="7"/>
        <v>0</v>
      </c>
      <c r="CV20" s="80">
        <f t="shared" si="7"/>
        <v>0</v>
      </c>
      <c r="CW20" s="80">
        <f t="shared" si="28"/>
        <v>0</v>
      </c>
      <c r="CX20" s="80"/>
      <c r="CY20" s="80"/>
      <c r="CZ20" s="80">
        <f t="shared" si="29"/>
        <v>0</v>
      </c>
      <c r="DA20" s="80">
        <f t="shared" si="8"/>
        <v>0</v>
      </c>
      <c r="DB20" s="80">
        <f t="shared" si="8"/>
        <v>0</v>
      </c>
      <c r="DC20" s="80">
        <f t="shared" si="8"/>
        <v>0</v>
      </c>
      <c r="DD20" s="80">
        <f t="shared" si="30"/>
        <v>0</v>
      </c>
      <c r="DF20" s="81">
        <f t="shared" si="31"/>
        <v>0</v>
      </c>
      <c r="DG20" s="81">
        <f t="shared" si="32"/>
        <v>0</v>
      </c>
      <c r="DH20" s="81">
        <f t="shared" si="33"/>
        <v>0</v>
      </c>
      <c r="DI20" s="81">
        <f t="shared" si="34"/>
        <v>0</v>
      </c>
      <c r="DJ20" s="81">
        <f t="shared" si="35"/>
        <v>0</v>
      </c>
      <c r="DK20" s="84">
        <f t="shared" si="9"/>
        <v>0</v>
      </c>
    </row>
    <row r="21" spans="1:115" ht="15.75" thickBot="1">
      <c r="A21" s="76"/>
      <c r="B21" s="31">
        <v>19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76"/>
      <c r="I21" s="31">
        <v>19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76"/>
      <c r="P21" s="31">
        <v>19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76"/>
      <c r="W21" s="31">
        <v>19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76"/>
      <c r="AD21" s="31">
        <v>19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31"/>
      <c r="AK21" s="31">
        <f t="shared" si="10"/>
        <v>10</v>
      </c>
      <c r="AM21" s="83"/>
      <c r="AN21" s="83">
        <f t="shared" si="11"/>
        <v>0</v>
      </c>
      <c r="AO21" s="83">
        <f t="shared" si="11"/>
        <v>0</v>
      </c>
      <c r="AP21" s="83">
        <f t="shared" si="11"/>
        <v>0</v>
      </c>
      <c r="AQ21" s="83">
        <f t="shared" si="11"/>
        <v>0</v>
      </c>
      <c r="AR21" s="83">
        <f t="shared" si="12"/>
        <v>0</v>
      </c>
      <c r="AS21" s="83"/>
      <c r="AT21" s="83"/>
      <c r="AU21" s="83">
        <f t="shared" si="13"/>
        <v>0</v>
      </c>
      <c r="AV21" s="83">
        <f t="shared" si="13"/>
        <v>0</v>
      </c>
      <c r="AW21" s="83">
        <f t="shared" si="13"/>
        <v>0</v>
      </c>
      <c r="AX21" s="83">
        <f t="shared" si="13"/>
        <v>0</v>
      </c>
      <c r="AY21" s="83">
        <f t="shared" si="14"/>
        <v>0</v>
      </c>
      <c r="AZ21" s="83"/>
      <c r="BA21" s="83"/>
      <c r="BB21" s="83">
        <f t="shared" si="15"/>
        <v>0</v>
      </c>
      <c r="BC21" s="83">
        <f t="shared" si="1"/>
        <v>0</v>
      </c>
      <c r="BD21" s="83">
        <f t="shared" si="1"/>
        <v>0</v>
      </c>
      <c r="BE21" s="83">
        <f t="shared" si="1"/>
        <v>0</v>
      </c>
      <c r="BF21" s="83">
        <f t="shared" si="16"/>
        <v>0</v>
      </c>
      <c r="BG21" s="83"/>
      <c r="BH21" s="83"/>
      <c r="BI21" s="83">
        <f t="shared" si="17"/>
        <v>0</v>
      </c>
      <c r="BJ21" s="83">
        <f t="shared" si="2"/>
        <v>0</v>
      </c>
      <c r="BK21" s="83">
        <f t="shared" si="2"/>
        <v>0</v>
      </c>
      <c r="BL21" s="83">
        <f t="shared" si="2"/>
        <v>0</v>
      </c>
      <c r="BM21" s="83">
        <f t="shared" si="18"/>
        <v>0</v>
      </c>
      <c r="BN21" s="83"/>
      <c r="BO21" s="83"/>
      <c r="BP21" s="83">
        <f t="shared" si="19"/>
        <v>0</v>
      </c>
      <c r="BQ21" s="83">
        <f t="shared" si="3"/>
        <v>0</v>
      </c>
      <c r="BR21" s="83">
        <f t="shared" si="3"/>
        <v>0</v>
      </c>
      <c r="BS21" s="83">
        <f t="shared" si="3"/>
        <v>0</v>
      </c>
      <c r="BT21" s="83">
        <f t="shared" si="20"/>
        <v>0</v>
      </c>
      <c r="BV21" s="80"/>
      <c r="BW21" s="80"/>
      <c r="BX21" s="80">
        <f t="shared" si="21"/>
        <v>0</v>
      </c>
      <c r="BY21" s="80">
        <f t="shared" si="21"/>
        <v>0</v>
      </c>
      <c r="BZ21" s="80">
        <f t="shared" si="21"/>
        <v>0</v>
      </c>
      <c r="CA21" s="80">
        <f t="shared" si="21"/>
        <v>0</v>
      </c>
      <c r="CB21" s="80">
        <f t="shared" si="22"/>
        <v>0</v>
      </c>
      <c r="CC21" s="80"/>
      <c r="CD21" s="80"/>
      <c r="CE21" s="80">
        <f t="shared" si="23"/>
        <v>0</v>
      </c>
      <c r="CF21" s="80">
        <f t="shared" si="5"/>
        <v>0</v>
      </c>
      <c r="CG21" s="80">
        <f t="shared" si="5"/>
        <v>0</v>
      </c>
      <c r="CH21" s="80">
        <f t="shared" si="5"/>
        <v>0</v>
      </c>
      <c r="CI21" s="80">
        <f t="shared" si="24"/>
        <v>0</v>
      </c>
      <c r="CJ21" s="80"/>
      <c r="CK21" s="80"/>
      <c r="CL21" s="80">
        <f t="shared" si="25"/>
        <v>0</v>
      </c>
      <c r="CM21" s="80">
        <f t="shared" si="6"/>
        <v>0</v>
      </c>
      <c r="CN21" s="80">
        <f t="shared" si="6"/>
        <v>0</v>
      </c>
      <c r="CO21" s="80">
        <f t="shared" si="6"/>
        <v>0</v>
      </c>
      <c r="CP21" s="80">
        <f t="shared" si="26"/>
        <v>0</v>
      </c>
      <c r="CQ21" s="80"/>
      <c r="CR21" s="80"/>
      <c r="CS21" s="80">
        <f t="shared" si="27"/>
        <v>0</v>
      </c>
      <c r="CT21" s="80">
        <f t="shared" si="7"/>
        <v>0</v>
      </c>
      <c r="CU21" s="80">
        <f t="shared" si="7"/>
        <v>0</v>
      </c>
      <c r="CV21" s="80">
        <f t="shared" si="7"/>
        <v>0</v>
      </c>
      <c r="CW21" s="80">
        <f t="shared" si="28"/>
        <v>0</v>
      </c>
      <c r="CX21" s="80"/>
      <c r="CY21" s="80"/>
      <c r="CZ21" s="80">
        <f t="shared" si="29"/>
        <v>0</v>
      </c>
      <c r="DA21" s="80">
        <f t="shared" si="8"/>
        <v>0</v>
      </c>
      <c r="DB21" s="80">
        <f t="shared" si="8"/>
        <v>0</v>
      </c>
      <c r="DC21" s="80">
        <f t="shared" si="8"/>
        <v>0</v>
      </c>
      <c r="DD21" s="80">
        <f t="shared" si="30"/>
        <v>0</v>
      </c>
      <c r="DF21" s="81">
        <f t="shared" si="31"/>
        <v>0</v>
      </c>
      <c r="DG21" s="81">
        <f t="shared" si="32"/>
        <v>0</v>
      </c>
      <c r="DH21" s="81">
        <f t="shared" si="33"/>
        <v>0</v>
      </c>
      <c r="DI21" s="81">
        <f t="shared" si="34"/>
        <v>0</v>
      </c>
      <c r="DJ21" s="81">
        <f t="shared" si="35"/>
        <v>0</v>
      </c>
      <c r="DK21" s="84">
        <f t="shared" si="9"/>
        <v>0</v>
      </c>
    </row>
    <row r="22" spans="1:115" ht="15.75" thickBot="1">
      <c r="A22" s="76"/>
      <c r="B22" s="31">
        <v>20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76"/>
      <c r="I22" s="31">
        <v>20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76"/>
      <c r="P22" s="31">
        <v>20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76"/>
      <c r="W22" s="31">
        <v>20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76"/>
      <c r="AD22" s="31">
        <v>20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31"/>
      <c r="AK22" s="31">
        <f t="shared" si="10"/>
        <v>10</v>
      </c>
      <c r="AM22" s="83"/>
      <c r="AN22" s="83">
        <f t="shared" si="11"/>
        <v>0</v>
      </c>
      <c r="AO22" s="83">
        <f t="shared" si="11"/>
        <v>0</v>
      </c>
      <c r="AP22" s="83">
        <f t="shared" si="11"/>
        <v>0</v>
      </c>
      <c r="AQ22" s="83">
        <f t="shared" si="11"/>
        <v>0</v>
      </c>
      <c r="AR22" s="83">
        <f t="shared" si="12"/>
        <v>0</v>
      </c>
      <c r="AS22" s="83"/>
      <c r="AT22" s="83"/>
      <c r="AU22" s="83">
        <f t="shared" si="13"/>
        <v>0</v>
      </c>
      <c r="AV22" s="83">
        <f t="shared" si="13"/>
        <v>0</v>
      </c>
      <c r="AW22" s="83">
        <f t="shared" si="13"/>
        <v>0</v>
      </c>
      <c r="AX22" s="83">
        <f t="shared" si="13"/>
        <v>0</v>
      </c>
      <c r="AY22" s="83">
        <f t="shared" si="14"/>
        <v>0</v>
      </c>
      <c r="AZ22" s="83"/>
      <c r="BA22" s="83"/>
      <c r="BB22" s="83">
        <f t="shared" si="15"/>
        <v>0</v>
      </c>
      <c r="BC22" s="83">
        <f t="shared" si="1"/>
        <v>0</v>
      </c>
      <c r="BD22" s="83">
        <f t="shared" si="1"/>
        <v>0</v>
      </c>
      <c r="BE22" s="83">
        <f t="shared" si="1"/>
        <v>0</v>
      </c>
      <c r="BF22" s="83">
        <f t="shared" si="16"/>
        <v>0</v>
      </c>
      <c r="BG22" s="83"/>
      <c r="BH22" s="83"/>
      <c r="BI22" s="83">
        <f t="shared" si="17"/>
        <v>0</v>
      </c>
      <c r="BJ22" s="83">
        <f t="shared" si="2"/>
        <v>0</v>
      </c>
      <c r="BK22" s="83">
        <f t="shared" si="2"/>
        <v>0</v>
      </c>
      <c r="BL22" s="83">
        <f t="shared" si="2"/>
        <v>0</v>
      </c>
      <c r="BM22" s="83">
        <f t="shared" si="18"/>
        <v>0</v>
      </c>
      <c r="BN22" s="83"/>
      <c r="BO22" s="83"/>
      <c r="BP22" s="83">
        <f t="shared" si="19"/>
        <v>0</v>
      </c>
      <c r="BQ22" s="83">
        <f t="shared" si="3"/>
        <v>0</v>
      </c>
      <c r="BR22" s="83">
        <f t="shared" si="3"/>
        <v>0</v>
      </c>
      <c r="BS22" s="83">
        <f t="shared" si="3"/>
        <v>0</v>
      </c>
      <c r="BT22" s="83">
        <f t="shared" si="20"/>
        <v>0</v>
      </c>
      <c r="BV22" s="80"/>
      <c r="BW22" s="80"/>
      <c r="BX22" s="80">
        <f t="shared" si="21"/>
        <v>0</v>
      </c>
      <c r="BY22" s="80">
        <f t="shared" si="21"/>
        <v>0</v>
      </c>
      <c r="BZ22" s="80">
        <f t="shared" si="21"/>
        <v>0</v>
      </c>
      <c r="CA22" s="80">
        <f t="shared" si="21"/>
        <v>0</v>
      </c>
      <c r="CB22" s="80">
        <f t="shared" si="22"/>
        <v>0</v>
      </c>
      <c r="CC22" s="80"/>
      <c r="CD22" s="80"/>
      <c r="CE22" s="80">
        <f t="shared" si="23"/>
        <v>0</v>
      </c>
      <c r="CF22" s="80">
        <f t="shared" si="5"/>
        <v>0</v>
      </c>
      <c r="CG22" s="80">
        <f t="shared" si="5"/>
        <v>0</v>
      </c>
      <c r="CH22" s="80">
        <f t="shared" si="5"/>
        <v>0</v>
      </c>
      <c r="CI22" s="80">
        <f t="shared" si="24"/>
        <v>0</v>
      </c>
      <c r="CJ22" s="80"/>
      <c r="CK22" s="80"/>
      <c r="CL22" s="80">
        <f t="shared" si="25"/>
        <v>0</v>
      </c>
      <c r="CM22" s="80">
        <f t="shared" si="6"/>
        <v>0</v>
      </c>
      <c r="CN22" s="80">
        <f t="shared" si="6"/>
        <v>0</v>
      </c>
      <c r="CO22" s="80">
        <f t="shared" si="6"/>
        <v>0</v>
      </c>
      <c r="CP22" s="80">
        <f t="shared" si="26"/>
        <v>0</v>
      </c>
      <c r="CQ22" s="80"/>
      <c r="CR22" s="80"/>
      <c r="CS22" s="80">
        <f t="shared" si="27"/>
        <v>0</v>
      </c>
      <c r="CT22" s="80">
        <f t="shared" si="7"/>
        <v>0</v>
      </c>
      <c r="CU22" s="80">
        <f t="shared" si="7"/>
        <v>0</v>
      </c>
      <c r="CV22" s="80">
        <f t="shared" si="7"/>
        <v>0</v>
      </c>
      <c r="CW22" s="80">
        <f t="shared" si="28"/>
        <v>0</v>
      </c>
      <c r="CX22" s="80"/>
      <c r="CY22" s="80"/>
      <c r="CZ22" s="80">
        <f t="shared" si="29"/>
        <v>0</v>
      </c>
      <c r="DA22" s="80">
        <f t="shared" si="8"/>
        <v>0</v>
      </c>
      <c r="DB22" s="80">
        <f t="shared" si="8"/>
        <v>0</v>
      </c>
      <c r="DC22" s="80">
        <f t="shared" si="8"/>
        <v>0</v>
      </c>
      <c r="DD22" s="80">
        <f t="shared" si="30"/>
        <v>0</v>
      </c>
      <c r="DF22" s="81">
        <f t="shared" si="31"/>
        <v>0</v>
      </c>
      <c r="DG22" s="81">
        <f t="shared" si="32"/>
        <v>0</v>
      </c>
      <c r="DH22" s="81">
        <f t="shared" si="33"/>
        <v>0</v>
      </c>
      <c r="DI22" s="81">
        <f t="shared" si="34"/>
        <v>0</v>
      </c>
      <c r="DJ22" s="81">
        <f t="shared" si="35"/>
        <v>0</v>
      </c>
      <c r="DK22" s="84">
        <f t="shared" si="9"/>
        <v>0</v>
      </c>
    </row>
    <row r="23" spans="1:115" ht="15.75" thickBot="1">
      <c r="A23" s="76"/>
      <c r="B23" s="31">
        <v>21</v>
      </c>
      <c r="C23" s="82">
        <v>0</v>
      </c>
      <c r="D23" s="82">
        <v>0</v>
      </c>
      <c r="E23" s="82">
        <v>0</v>
      </c>
      <c r="F23" s="82">
        <v>0</v>
      </c>
      <c r="G23" s="82">
        <v>0</v>
      </c>
      <c r="H23" s="76"/>
      <c r="I23" s="31">
        <v>21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76"/>
      <c r="P23" s="31">
        <v>21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76"/>
      <c r="W23" s="31">
        <v>21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76"/>
      <c r="AD23" s="31">
        <v>21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31"/>
      <c r="AK23" s="31">
        <f t="shared" si="10"/>
        <v>10</v>
      </c>
      <c r="AM23" s="83"/>
      <c r="AN23" s="83">
        <f t="shared" si="11"/>
        <v>0</v>
      </c>
      <c r="AO23" s="83">
        <f t="shared" si="11"/>
        <v>0</v>
      </c>
      <c r="AP23" s="83">
        <f t="shared" si="11"/>
        <v>0</v>
      </c>
      <c r="AQ23" s="83">
        <f t="shared" si="11"/>
        <v>0</v>
      </c>
      <c r="AR23" s="83">
        <f t="shared" si="12"/>
        <v>0</v>
      </c>
      <c r="AS23" s="83"/>
      <c r="AT23" s="83"/>
      <c r="AU23" s="83">
        <f t="shared" si="13"/>
        <v>0</v>
      </c>
      <c r="AV23" s="83">
        <f t="shared" si="13"/>
        <v>0</v>
      </c>
      <c r="AW23" s="83">
        <f t="shared" si="13"/>
        <v>0</v>
      </c>
      <c r="AX23" s="83">
        <f t="shared" si="13"/>
        <v>0</v>
      </c>
      <c r="AY23" s="83">
        <f t="shared" si="14"/>
        <v>0</v>
      </c>
      <c r="AZ23" s="83"/>
      <c r="BA23" s="83"/>
      <c r="BB23" s="83">
        <f t="shared" si="15"/>
        <v>0</v>
      </c>
      <c r="BC23" s="83">
        <f t="shared" si="1"/>
        <v>0</v>
      </c>
      <c r="BD23" s="83">
        <f t="shared" si="1"/>
        <v>0</v>
      </c>
      <c r="BE23" s="83">
        <f t="shared" si="1"/>
        <v>0</v>
      </c>
      <c r="BF23" s="83">
        <f t="shared" si="16"/>
        <v>0</v>
      </c>
      <c r="BG23" s="83"/>
      <c r="BH23" s="83"/>
      <c r="BI23" s="83">
        <f t="shared" si="17"/>
        <v>0</v>
      </c>
      <c r="BJ23" s="83">
        <f t="shared" si="2"/>
        <v>0</v>
      </c>
      <c r="BK23" s="83">
        <f t="shared" si="2"/>
        <v>0</v>
      </c>
      <c r="BL23" s="83">
        <f t="shared" si="2"/>
        <v>0</v>
      </c>
      <c r="BM23" s="83">
        <f t="shared" si="18"/>
        <v>0</v>
      </c>
      <c r="BN23" s="83"/>
      <c r="BO23" s="83"/>
      <c r="BP23" s="83">
        <f t="shared" si="19"/>
        <v>0</v>
      </c>
      <c r="BQ23" s="83">
        <f t="shared" si="3"/>
        <v>0</v>
      </c>
      <c r="BR23" s="83">
        <f t="shared" si="3"/>
        <v>0</v>
      </c>
      <c r="BS23" s="83">
        <f t="shared" si="3"/>
        <v>0</v>
      </c>
      <c r="BT23" s="83">
        <f t="shared" si="20"/>
        <v>0</v>
      </c>
      <c r="BV23" s="80"/>
      <c r="BW23" s="80"/>
      <c r="BX23" s="80">
        <f t="shared" si="21"/>
        <v>0</v>
      </c>
      <c r="BY23" s="80">
        <f t="shared" si="21"/>
        <v>0</v>
      </c>
      <c r="BZ23" s="80">
        <f t="shared" si="21"/>
        <v>0</v>
      </c>
      <c r="CA23" s="80">
        <f t="shared" si="21"/>
        <v>0</v>
      </c>
      <c r="CB23" s="80">
        <f t="shared" si="22"/>
        <v>0</v>
      </c>
      <c r="CC23" s="80"/>
      <c r="CD23" s="80"/>
      <c r="CE23" s="80">
        <f t="shared" si="23"/>
        <v>0</v>
      </c>
      <c r="CF23" s="80">
        <f t="shared" si="5"/>
        <v>0</v>
      </c>
      <c r="CG23" s="80">
        <f t="shared" si="5"/>
        <v>0</v>
      </c>
      <c r="CH23" s="80">
        <f t="shared" si="5"/>
        <v>0</v>
      </c>
      <c r="CI23" s="80">
        <f t="shared" si="24"/>
        <v>0</v>
      </c>
      <c r="CJ23" s="80"/>
      <c r="CK23" s="80"/>
      <c r="CL23" s="80">
        <f t="shared" si="25"/>
        <v>0</v>
      </c>
      <c r="CM23" s="80">
        <f t="shared" si="6"/>
        <v>0</v>
      </c>
      <c r="CN23" s="80">
        <f t="shared" si="6"/>
        <v>0</v>
      </c>
      <c r="CO23" s="80">
        <f t="shared" si="6"/>
        <v>0</v>
      </c>
      <c r="CP23" s="80">
        <f t="shared" si="26"/>
        <v>0</v>
      </c>
      <c r="CQ23" s="80"/>
      <c r="CR23" s="80"/>
      <c r="CS23" s="80">
        <f t="shared" si="27"/>
        <v>0</v>
      </c>
      <c r="CT23" s="80">
        <f t="shared" si="7"/>
        <v>0</v>
      </c>
      <c r="CU23" s="80">
        <f t="shared" si="7"/>
        <v>0</v>
      </c>
      <c r="CV23" s="80">
        <f t="shared" si="7"/>
        <v>0</v>
      </c>
      <c r="CW23" s="80">
        <f t="shared" si="28"/>
        <v>0</v>
      </c>
      <c r="CX23" s="80"/>
      <c r="CY23" s="80"/>
      <c r="CZ23" s="80">
        <f t="shared" si="29"/>
        <v>0</v>
      </c>
      <c r="DA23" s="80">
        <f t="shared" si="8"/>
        <v>0</v>
      </c>
      <c r="DB23" s="80">
        <f t="shared" si="8"/>
        <v>0</v>
      </c>
      <c r="DC23" s="80">
        <f t="shared" si="8"/>
        <v>0</v>
      </c>
      <c r="DD23" s="80">
        <f t="shared" si="30"/>
        <v>0</v>
      </c>
      <c r="DF23" s="81">
        <f t="shared" si="31"/>
        <v>0</v>
      </c>
      <c r="DG23" s="81">
        <f t="shared" si="32"/>
        <v>0</v>
      </c>
      <c r="DH23" s="81">
        <f t="shared" si="33"/>
        <v>0</v>
      </c>
      <c r="DI23" s="81">
        <f t="shared" si="34"/>
        <v>0</v>
      </c>
      <c r="DJ23" s="81">
        <f t="shared" si="35"/>
        <v>0</v>
      </c>
      <c r="DK23" s="84">
        <f t="shared" si="9"/>
        <v>0</v>
      </c>
    </row>
    <row r="24" spans="1:115" ht="15.75" thickBot="1">
      <c r="A24" s="76"/>
      <c r="B24" s="31">
        <v>22</v>
      </c>
      <c r="C24" s="82">
        <v>0</v>
      </c>
      <c r="D24" s="82">
        <v>0</v>
      </c>
      <c r="E24" s="82">
        <v>0</v>
      </c>
      <c r="F24" s="82">
        <v>0</v>
      </c>
      <c r="G24" s="82">
        <v>0</v>
      </c>
      <c r="H24" s="76"/>
      <c r="I24" s="31">
        <v>22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76"/>
      <c r="P24" s="31">
        <v>22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76"/>
      <c r="W24" s="31">
        <v>22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76"/>
      <c r="AD24" s="31">
        <v>22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31"/>
      <c r="AK24" s="31">
        <f t="shared" si="10"/>
        <v>10</v>
      </c>
      <c r="AM24" s="83"/>
      <c r="AN24" s="83">
        <f t="shared" si="11"/>
        <v>0</v>
      </c>
      <c r="AO24" s="83">
        <f t="shared" si="11"/>
        <v>0</v>
      </c>
      <c r="AP24" s="83">
        <f t="shared" si="11"/>
        <v>0</v>
      </c>
      <c r="AQ24" s="83">
        <f t="shared" si="11"/>
        <v>0</v>
      </c>
      <c r="AR24" s="83">
        <f t="shared" si="12"/>
        <v>0</v>
      </c>
      <c r="AS24" s="83"/>
      <c r="AT24" s="83"/>
      <c r="AU24" s="83">
        <f t="shared" si="13"/>
        <v>0</v>
      </c>
      <c r="AV24" s="83">
        <f t="shared" si="13"/>
        <v>0</v>
      </c>
      <c r="AW24" s="83">
        <f t="shared" si="13"/>
        <v>0</v>
      </c>
      <c r="AX24" s="83">
        <f t="shared" si="13"/>
        <v>0</v>
      </c>
      <c r="AY24" s="83">
        <f t="shared" si="14"/>
        <v>0</v>
      </c>
      <c r="AZ24" s="83"/>
      <c r="BA24" s="83"/>
      <c r="BB24" s="83">
        <f t="shared" si="15"/>
        <v>0</v>
      </c>
      <c r="BC24" s="83">
        <f t="shared" si="1"/>
        <v>0</v>
      </c>
      <c r="BD24" s="83">
        <f t="shared" si="1"/>
        <v>0</v>
      </c>
      <c r="BE24" s="83">
        <f t="shared" si="1"/>
        <v>0</v>
      </c>
      <c r="BF24" s="83">
        <f t="shared" si="16"/>
        <v>0</v>
      </c>
      <c r="BG24" s="83"/>
      <c r="BH24" s="83"/>
      <c r="BI24" s="83">
        <f t="shared" si="17"/>
        <v>0</v>
      </c>
      <c r="BJ24" s="83">
        <f t="shared" si="2"/>
        <v>0</v>
      </c>
      <c r="BK24" s="83">
        <f t="shared" si="2"/>
        <v>0</v>
      </c>
      <c r="BL24" s="83">
        <f t="shared" si="2"/>
        <v>0</v>
      </c>
      <c r="BM24" s="83">
        <f t="shared" si="18"/>
        <v>0</v>
      </c>
      <c r="BN24" s="83"/>
      <c r="BO24" s="83"/>
      <c r="BP24" s="83">
        <f t="shared" si="19"/>
        <v>0</v>
      </c>
      <c r="BQ24" s="83">
        <f t="shared" si="3"/>
        <v>0</v>
      </c>
      <c r="BR24" s="83">
        <f t="shared" si="3"/>
        <v>0</v>
      </c>
      <c r="BS24" s="83">
        <f t="shared" si="3"/>
        <v>0</v>
      </c>
      <c r="BT24" s="83">
        <f t="shared" si="20"/>
        <v>0</v>
      </c>
      <c r="BV24" s="80"/>
      <c r="BW24" s="80"/>
      <c r="BX24" s="80">
        <f t="shared" si="21"/>
        <v>0</v>
      </c>
      <c r="BY24" s="80">
        <f t="shared" si="21"/>
        <v>0</v>
      </c>
      <c r="BZ24" s="80">
        <f t="shared" si="21"/>
        <v>0</v>
      </c>
      <c r="CA24" s="80">
        <f t="shared" si="21"/>
        <v>0</v>
      </c>
      <c r="CB24" s="80">
        <f t="shared" si="22"/>
        <v>0</v>
      </c>
      <c r="CC24" s="80"/>
      <c r="CD24" s="80"/>
      <c r="CE24" s="80">
        <f t="shared" si="23"/>
        <v>0</v>
      </c>
      <c r="CF24" s="80">
        <f t="shared" si="5"/>
        <v>0</v>
      </c>
      <c r="CG24" s="80">
        <f t="shared" si="5"/>
        <v>0</v>
      </c>
      <c r="CH24" s="80">
        <f t="shared" si="5"/>
        <v>0</v>
      </c>
      <c r="CI24" s="80">
        <f t="shared" si="24"/>
        <v>0</v>
      </c>
      <c r="CJ24" s="80"/>
      <c r="CK24" s="80"/>
      <c r="CL24" s="80">
        <f t="shared" si="25"/>
        <v>0</v>
      </c>
      <c r="CM24" s="80">
        <f t="shared" si="6"/>
        <v>0</v>
      </c>
      <c r="CN24" s="80">
        <f t="shared" si="6"/>
        <v>0</v>
      </c>
      <c r="CO24" s="80">
        <f t="shared" si="6"/>
        <v>0</v>
      </c>
      <c r="CP24" s="80">
        <f t="shared" si="26"/>
        <v>0</v>
      </c>
      <c r="CQ24" s="80"/>
      <c r="CR24" s="80"/>
      <c r="CS24" s="80">
        <f t="shared" si="27"/>
        <v>0</v>
      </c>
      <c r="CT24" s="80">
        <f t="shared" si="7"/>
        <v>0</v>
      </c>
      <c r="CU24" s="80">
        <f t="shared" si="7"/>
        <v>0</v>
      </c>
      <c r="CV24" s="80">
        <f t="shared" si="7"/>
        <v>0</v>
      </c>
      <c r="CW24" s="80">
        <f t="shared" si="28"/>
        <v>0</v>
      </c>
      <c r="CX24" s="80"/>
      <c r="CY24" s="80"/>
      <c r="CZ24" s="80">
        <f t="shared" si="29"/>
        <v>0</v>
      </c>
      <c r="DA24" s="80">
        <f t="shared" si="8"/>
        <v>0</v>
      </c>
      <c r="DB24" s="80">
        <f t="shared" si="8"/>
        <v>0</v>
      </c>
      <c r="DC24" s="80">
        <f t="shared" si="8"/>
        <v>0</v>
      </c>
      <c r="DD24" s="80">
        <f t="shared" si="30"/>
        <v>0</v>
      </c>
      <c r="DF24" s="81">
        <f t="shared" si="31"/>
        <v>0</v>
      </c>
      <c r="DG24" s="81">
        <f t="shared" si="32"/>
        <v>0</v>
      </c>
      <c r="DH24" s="81">
        <f t="shared" si="33"/>
        <v>0</v>
      </c>
      <c r="DI24" s="81">
        <f t="shared" si="34"/>
        <v>0</v>
      </c>
      <c r="DJ24" s="81">
        <f t="shared" si="35"/>
        <v>0</v>
      </c>
      <c r="DK24" s="84">
        <f t="shared" si="9"/>
        <v>0</v>
      </c>
    </row>
    <row r="25" spans="1:115" ht="15.75" thickBot="1">
      <c r="A25" s="76"/>
      <c r="B25" s="31">
        <v>23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76"/>
      <c r="I25" s="31">
        <v>23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76"/>
      <c r="P25" s="31">
        <v>23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76"/>
      <c r="W25" s="31">
        <v>23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76"/>
      <c r="AD25" s="31">
        <v>23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31"/>
      <c r="AK25" s="31">
        <f t="shared" si="10"/>
        <v>10</v>
      </c>
      <c r="AM25" s="83"/>
      <c r="AN25" s="83">
        <f t="shared" si="11"/>
        <v>0</v>
      </c>
      <c r="AO25" s="83">
        <f t="shared" si="11"/>
        <v>0</v>
      </c>
      <c r="AP25" s="83">
        <f t="shared" si="11"/>
        <v>0</v>
      </c>
      <c r="AQ25" s="83">
        <f t="shared" si="11"/>
        <v>0</v>
      </c>
      <c r="AR25" s="83">
        <f t="shared" si="12"/>
        <v>0</v>
      </c>
      <c r="AS25" s="83"/>
      <c r="AT25" s="83"/>
      <c r="AU25" s="83">
        <f t="shared" si="13"/>
        <v>0</v>
      </c>
      <c r="AV25" s="83">
        <f t="shared" si="13"/>
        <v>0</v>
      </c>
      <c r="AW25" s="83">
        <f t="shared" si="13"/>
        <v>0</v>
      </c>
      <c r="AX25" s="83">
        <f t="shared" si="13"/>
        <v>0</v>
      </c>
      <c r="AY25" s="83">
        <f t="shared" si="14"/>
        <v>0</v>
      </c>
      <c r="AZ25" s="83"/>
      <c r="BA25" s="83"/>
      <c r="BB25" s="83">
        <f t="shared" si="15"/>
        <v>0</v>
      </c>
      <c r="BC25" s="83">
        <f t="shared" si="1"/>
        <v>0</v>
      </c>
      <c r="BD25" s="83">
        <f t="shared" si="1"/>
        <v>0</v>
      </c>
      <c r="BE25" s="83">
        <f t="shared" si="1"/>
        <v>0</v>
      </c>
      <c r="BF25" s="83">
        <f t="shared" si="16"/>
        <v>0</v>
      </c>
      <c r="BG25" s="83"/>
      <c r="BH25" s="83"/>
      <c r="BI25" s="83">
        <f t="shared" si="17"/>
        <v>0</v>
      </c>
      <c r="BJ25" s="83">
        <f t="shared" si="2"/>
        <v>0</v>
      </c>
      <c r="BK25" s="83">
        <f t="shared" si="2"/>
        <v>0</v>
      </c>
      <c r="BL25" s="83">
        <f t="shared" si="2"/>
        <v>0</v>
      </c>
      <c r="BM25" s="83">
        <f t="shared" si="18"/>
        <v>0</v>
      </c>
      <c r="BN25" s="83"/>
      <c r="BO25" s="83"/>
      <c r="BP25" s="83">
        <f t="shared" si="19"/>
        <v>0</v>
      </c>
      <c r="BQ25" s="83">
        <f t="shared" si="3"/>
        <v>0</v>
      </c>
      <c r="BR25" s="83">
        <f t="shared" si="3"/>
        <v>0</v>
      </c>
      <c r="BS25" s="83">
        <f t="shared" si="3"/>
        <v>0</v>
      </c>
      <c r="BT25" s="83">
        <f t="shared" si="20"/>
        <v>0</v>
      </c>
      <c r="BV25" s="80"/>
      <c r="BW25" s="80"/>
      <c r="BX25" s="80">
        <f t="shared" si="21"/>
        <v>0</v>
      </c>
      <c r="BY25" s="80">
        <f t="shared" si="21"/>
        <v>0</v>
      </c>
      <c r="BZ25" s="80">
        <f t="shared" si="21"/>
        <v>0</v>
      </c>
      <c r="CA25" s="80">
        <f t="shared" si="21"/>
        <v>0</v>
      </c>
      <c r="CB25" s="80">
        <f t="shared" si="22"/>
        <v>0</v>
      </c>
      <c r="CC25" s="80"/>
      <c r="CD25" s="80"/>
      <c r="CE25" s="80">
        <f t="shared" si="23"/>
        <v>0</v>
      </c>
      <c r="CF25" s="80">
        <f t="shared" si="5"/>
        <v>0</v>
      </c>
      <c r="CG25" s="80">
        <f t="shared" si="5"/>
        <v>0</v>
      </c>
      <c r="CH25" s="80">
        <f t="shared" si="5"/>
        <v>0</v>
      </c>
      <c r="CI25" s="80">
        <f t="shared" si="24"/>
        <v>0</v>
      </c>
      <c r="CJ25" s="80"/>
      <c r="CK25" s="80"/>
      <c r="CL25" s="80">
        <f t="shared" si="25"/>
        <v>0</v>
      </c>
      <c r="CM25" s="80">
        <f t="shared" si="6"/>
        <v>0</v>
      </c>
      <c r="CN25" s="80">
        <f t="shared" si="6"/>
        <v>0</v>
      </c>
      <c r="CO25" s="80">
        <f t="shared" si="6"/>
        <v>0</v>
      </c>
      <c r="CP25" s="80">
        <f t="shared" si="26"/>
        <v>0</v>
      </c>
      <c r="CQ25" s="80"/>
      <c r="CR25" s="80"/>
      <c r="CS25" s="80">
        <f t="shared" si="27"/>
        <v>0</v>
      </c>
      <c r="CT25" s="80">
        <f t="shared" si="7"/>
        <v>0</v>
      </c>
      <c r="CU25" s="80">
        <f t="shared" si="7"/>
        <v>0</v>
      </c>
      <c r="CV25" s="80">
        <f t="shared" si="7"/>
        <v>0</v>
      </c>
      <c r="CW25" s="80">
        <f t="shared" si="28"/>
        <v>0</v>
      </c>
      <c r="CX25" s="80"/>
      <c r="CY25" s="80"/>
      <c r="CZ25" s="80">
        <f t="shared" si="29"/>
        <v>0</v>
      </c>
      <c r="DA25" s="80">
        <f t="shared" si="8"/>
        <v>0</v>
      </c>
      <c r="DB25" s="80">
        <f t="shared" si="8"/>
        <v>0</v>
      </c>
      <c r="DC25" s="80">
        <f t="shared" si="8"/>
        <v>0</v>
      </c>
      <c r="DD25" s="80">
        <f t="shared" si="30"/>
        <v>0</v>
      </c>
      <c r="DF25" s="81">
        <f t="shared" si="31"/>
        <v>0</v>
      </c>
      <c r="DG25" s="81">
        <f t="shared" si="32"/>
        <v>0</v>
      </c>
      <c r="DH25" s="81">
        <f t="shared" si="33"/>
        <v>0</v>
      </c>
      <c r="DI25" s="81">
        <f t="shared" si="34"/>
        <v>0</v>
      </c>
      <c r="DJ25" s="81">
        <f t="shared" si="35"/>
        <v>0</v>
      </c>
      <c r="DK25" s="84">
        <f t="shared" si="9"/>
        <v>0</v>
      </c>
    </row>
    <row r="26" spans="1:115" ht="15.75" thickBot="1">
      <c r="A26" s="76"/>
      <c r="B26" s="31">
        <v>24</v>
      </c>
      <c r="C26" s="82">
        <v>0</v>
      </c>
      <c r="D26" s="82">
        <v>0</v>
      </c>
      <c r="E26" s="82">
        <v>0</v>
      </c>
      <c r="F26" s="82">
        <v>0</v>
      </c>
      <c r="G26" s="82">
        <v>0</v>
      </c>
      <c r="H26" s="76"/>
      <c r="I26" s="31">
        <v>24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76"/>
      <c r="P26" s="31">
        <v>24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76"/>
      <c r="W26" s="31">
        <v>24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76"/>
      <c r="AD26" s="31">
        <v>24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31"/>
      <c r="AK26" s="31">
        <f t="shared" si="10"/>
        <v>10</v>
      </c>
      <c r="AM26" s="83"/>
      <c r="AN26" s="83">
        <f t="shared" si="11"/>
        <v>0</v>
      </c>
      <c r="AO26" s="83">
        <f t="shared" si="11"/>
        <v>0</v>
      </c>
      <c r="AP26" s="83">
        <f t="shared" si="11"/>
        <v>0</v>
      </c>
      <c r="AQ26" s="83">
        <f t="shared" si="11"/>
        <v>0</v>
      </c>
      <c r="AR26" s="83">
        <f t="shared" si="12"/>
        <v>0</v>
      </c>
      <c r="AS26" s="83"/>
      <c r="AT26" s="83"/>
      <c r="AU26" s="83">
        <f t="shared" si="13"/>
        <v>0</v>
      </c>
      <c r="AV26" s="83">
        <f t="shared" si="13"/>
        <v>0</v>
      </c>
      <c r="AW26" s="83">
        <f t="shared" si="13"/>
        <v>0</v>
      </c>
      <c r="AX26" s="83">
        <f t="shared" si="13"/>
        <v>0</v>
      </c>
      <c r="AY26" s="83">
        <f t="shared" si="14"/>
        <v>0</v>
      </c>
      <c r="AZ26" s="83"/>
      <c r="BA26" s="83"/>
      <c r="BB26" s="83">
        <f t="shared" si="15"/>
        <v>0</v>
      </c>
      <c r="BC26" s="83">
        <f t="shared" si="1"/>
        <v>0</v>
      </c>
      <c r="BD26" s="83">
        <f t="shared" si="1"/>
        <v>0</v>
      </c>
      <c r="BE26" s="83">
        <f t="shared" si="1"/>
        <v>0</v>
      </c>
      <c r="BF26" s="83">
        <f t="shared" si="16"/>
        <v>0</v>
      </c>
      <c r="BG26" s="83"/>
      <c r="BH26" s="83"/>
      <c r="BI26" s="83">
        <f t="shared" si="17"/>
        <v>0</v>
      </c>
      <c r="BJ26" s="83">
        <f t="shared" si="2"/>
        <v>0</v>
      </c>
      <c r="BK26" s="83">
        <f t="shared" si="2"/>
        <v>0</v>
      </c>
      <c r="BL26" s="83">
        <f t="shared" si="2"/>
        <v>0</v>
      </c>
      <c r="BM26" s="83">
        <f t="shared" si="18"/>
        <v>0</v>
      </c>
      <c r="BN26" s="83"/>
      <c r="BO26" s="83"/>
      <c r="BP26" s="83">
        <f t="shared" si="19"/>
        <v>0</v>
      </c>
      <c r="BQ26" s="83">
        <f t="shared" si="3"/>
        <v>0</v>
      </c>
      <c r="BR26" s="83">
        <f t="shared" si="3"/>
        <v>0</v>
      </c>
      <c r="BS26" s="83">
        <f t="shared" si="3"/>
        <v>0</v>
      </c>
      <c r="BT26" s="83">
        <f t="shared" si="20"/>
        <v>0</v>
      </c>
      <c r="BV26" s="80"/>
      <c r="BW26" s="80"/>
      <c r="BX26" s="80">
        <f t="shared" si="21"/>
        <v>0</v>
      </c>
      <c r="BY26" s="80">
        <f t="shared" si="21"/>
        <v>0</v>
      </c>
      <c r="BZ26" s="80">
        <f t="shared" si="21"/>
        <v>0</v>
      </c>
      <c r="CA26" s="80">
        <f t="shared" si="21"/>
        <v>0</v>
      </c>
      <c r="CB26" s="80">
        <f t="shared" si="22"/>
        <v>0</v>
      </c>
      <c r="CC26" s="80"/>
      <c r="CD26" s="80"/>
      <c r="CE26" s="80">
        <f t="shared" si="23"/>
        <v>0</v>
      </c>
      <c r="CF26" s="80">
        <f t="shared" si="5"/>
        <v>0</v>
      </c>
      <c r="CG26" s="80">
        <f t="shared" si="5"/>
        <v>0</v>
      </c>
      <c r="CH26" s="80">
        <f t="shared" si="5"/>
        <v>0</v>
      </c>
      <c r="CI26" s="80">
        <f t="shared" si="24"/>
        <v>0</v>
      </c>
      <c r="CJ26" s="80"/>
      <c r="CK26" s="80"/>
      <c r="CL26" s="80">
        <f t="shared" si="25"/>
        <v>0</v>
      </c>
      <c r="CM26" s="80">
        <f t="shared" si="6"/>
        <v>0</v>
      </c>
      <c r="CN26" s="80">
        <f t="shared" si="6"/>
        <v>0</v>
      </c>
      <c r="CO26" s="80">
        <f t="shared" si="6"/>
        <v>0</v>
      </c>
      <c r="CP26" s="80">
        <f t="shared" si="26"/>
        <v>0</v>
      </c>
      <c r="CQ26" s="80"/>
      <c r="CR26" s="80"/>
      <c r="CS26" s="80">
        <f t="shared" si="27"/>
        <v>0</v>
      </c>
      <c r="CT26" s="80">
        <f t="shared" si="7"/>
        <v>0</v>
      </c>
      <c r="CU26" s="80">
        <f t="shared" si="7"/>
        <v>0</v>
      </c>
      <c r="CV26" s="80">
        <f t="shared" si="7"/>
        <v>0</v>
      </c>
      <c r="CW26" s="80">
        <f t="shared" si="28"/>
        <v>0</v>
      </c>
      <c r="CX26" s="80"/>
      <c r="CY26" s="80"/>
      <c r="CZ26" s="80">
        <f t="shared" si="29"/>
        <v>0</v>
      </c>
      <c r="DA26" s="80">
        <f t="shared" si="8"/>
        <v>0</v>
      </c>
      <c r="DB26" s="80">
        <f t="shared" si="8"/>
        <v>0</v>
      </c>
      <c r="DC26" s="80">
        <f t="shared" si="8"/>
        <v>0</v>
      </c>
      <c r="DD26" s="80">
        <f t="shared" si="30"/>
        <v>0</v>
      </c>
      <c r="DF26" s="81">
        <f t="shared" si="31"/>
        <v>0</v>
      </c>
      <c r="DG26" s="81">
        <f t="shared" si="32"/>
        <v>0</v>
      </c>
      <c r="DH26" s="81">
        <f t="shared" si="33"/>
        <v>0</v>
      </c>
      <c r="DI26" s="81">
        <f t="shared" si="34"/>
        <v>0</v>
      </c>
      <c r="DJ26" s="81">
        <f t="shared" si="35"/>
        <v>0</v>
      </c>
      <c r="DK26" s="84">
        <f t="shared" si="9"/>
        <v>0</v>
      </c>
    </row>
    <row r="27" spans="1:115" ht="15.75" thickBot="1">
      <c r="A27" s="76"/>
      <c r="B27" s="31">
        <v>25</v>
      </c>
      <c r="C27" s="82">
        <v>-24.132000000000001</v>
      </c>
      <c r="D27" s="82">
        <v>0</v>
      </c>
      <c r="E27" s="82">
        <v>0</v>
      </c>
      <c r="F27" s="82">
        <v>-32.868000000000002</v>
      </c>
      <c r="G27" s="82">
        <v>-57</v>
      </c>
      <c r="H27" s="76"/>
      <c r="I27" s="31">
        <v>25</v>
      </c>
      <c r="J27" s="82">
        <v>24.132000000000001</v>
      </c>
      <c r="K27" s="82">
        <v>0</v>
      </c>
      <c r="L27" s="82">
        <v>0</v>
      </c>
      <c r="M27" s="82">
        <v>0</v>
      </c>
      <c r="N27" s="82">
        <v>24.132000000000001</v>
      </c>
      <c r="O27" s="76"/>
      <c r="P27" s="31">
        <v>25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76"/>
      <c r="W27" s="31">
        <v>25</v>
      </c>
      <c r="X27" s="82">
        <v>0</v>
      </c>
      <c r="Y27" s="82">
        <v>0</v>
      </c>
      <c r="Z27" s="82">
        <v>0</v>
      </c>
      <c r="AA27" s="82">
        <v>0</v>
      </c>
      <c r="AB27" s="82">
        <v>0</v>
      </c>
      <c r="AC27" s="76"/>
      <c r="AD27" s="31">
        <v>25</v>
      </c>
      <c r="AE27" s="82">
        <v>32.868000000000002</v>
      </c>
      <c r="AF27" s="82">
        <v>0</v>
      </c>
      <c r="AG27" s="82">
        <v>0</v>
      </c>
      <c r="AH27" s="82">
        <v>0</v>
      </c>
      <c r="AI27" s="82">
        <v>32.868000000000002</v>
      </c>
      <c r="AJ27" s="31"/>
      <c r="AK27" s="31">
        <f t="shared" si="10"/>
        <v>10</v>
      </c>
      <c r="AM27" s="83"/>
      <c r="AN27" s="83">
        <f t="shared" si="11"/>
        <v>0</v>
      </c>
      <c r="AO27" s="83">
        <f t="shared" si="11"/>
        <v>0</v>
      </c>
      <c r="AP27" s="83">
        <f t="shared" si="11"/>
        <v>0</v>
      </c>
      <c r="AQ27" s="83">
        <f t="shared" si="11"/>
        <v>0</v>
      </c>
      <c r="AR27" s="83">
        <f t="shared" si="12"/>
        <v>0</v>
      </c>
      <c r="AS27" s="83"/>
      <c r="AT27" s="83"/>
      <c r="AU27" s="83">
        <f t="shared" si="13"/>
        <v>24.132000000000001</v>
      </c>
      <c r="AV27" s="83">
        <f t="shared" si="13"/>
        <v>0</v>
      </c>
      <c r="AW27" s="83">
        <f t="shared" si="13"/>
        <v>0</v>
      </c>
      <c r="AX27" s="83">
        <f t="shared" si="13"/>
        <v>0</v>
      </c>
      <c r="AY27" s="83">
        <f t="shared" si="14"/>
        <v>-24.132000000000001</v>
      </c>
      <c r="AZ27" s="83"/>
      <c r="BA27" s="83"/>
      <c r="BB27" s="83">
        <f t="shared" si="15"/>
        <v>0</v>
      </c>
      <c r="BC27" s="83">
        <f t="shared" si="1"/>
        <v>0</v>
      </c>
      <c r="BD27" s="83">
        <f t="shared" si="1"/>
        <v>0</v>
      </c>
      <c r="BE27" s="83">
        <f t="shared" si="1"/>
        <v>0</v>
      </c>
      <c r="BF27" s="83">
        <f t="shared" si="16"/>
        <v>0</v>
      </c>
      <c r="BG27" s="83"/>
      <c r="BH27" s="83"/>
      <c r="BI27" s="83">
        <f t="shared" si="17"/>
        <v>0</v>
      </c>
      <c r="BJ27" s="83">
        <f t="shared" si="2"/>
        <v>0</v>
      </c>
      <c r="BK27" s="83">
        <f t="shared" si="2"/>
        <v>0</v>
      </c>
      <c r="BL27" s="83">
        <f t="shared" si="2"/>
        <v>0</v>
      </c>
      <c r="BM27" s="83">
        <f t="shared" si="18"/>
        <v>0</v>
      </c>
      <c r="BN27" s="83"/>
      <c r="BO27" s="83"/>
      <c r="BP27" s="83">
        <f t="shared" si="19"/>
        <v>32.868000000000002</v>
      </c>
      <c r="BQ27" s="83">
        <f t="shared" si="3"/>
        <v>0</v>
      </c>
      <c r="BR27" s="83">
        <f t="shared" si="3"/>
        <v>0</v>
      </c>
      <c r="BS27" s="83">
        <f t="shared" si="3"/>
        <v>0</v>
      </c>
      <c r="BT27" s="83">
        <f t="shared" si="20"/>
        <v>-32.868000000000002</v>
      </c>
      <c r="BV27" s="80"/>
      <c r="BW27" s="80"/>
      <c r="BX27" s="80">
        <f t="shared" si="21"/>
        <v>0</v>
      </c>
      <c r="BY27" s="80">
        <f t="shared" si="21"/>
        <v>0</v>
      </c>
      <c r="BZ27" s="80">
        <f t="shared" si="21"/>
        <v>0</v>
      </c>
      <c r="CA27" s="80">
        <f t="shared" si="21"/>
        <v>0</v>
      </c>
      <c r="CB27" s="80">
        <f t="shared" si="22"/>
        <v>0</v>
      </c>
      <c r="CC27" s="80"/>
      <c r="CD27" s="80"/>
      <c r="CE27" s="80">
        <f t="shared" si="23"/>
        <v>241.32000000000002</v>
      </c>
      <c r="CF27" s="80">
        <f t="shared" si="5"/>
        <v>0</v>
      </c>
      <c r="CG27" s="80">
        <f t="shared" si="5"/>
        <v>0</v>
      </c>
      <c r="CH27" s="80">
        <f t="shared" si="5"/>
        <v>0</v>
      </c>
      <c r="CI27" s="80">
        <f t="shared" si="24"/>
        <v>241.32000000000002</v>
      </c>
      <c r="CJ27" s="80"/>
      <c r="CK27" s="80"/>
      <c r="CL27" s="80">
        <f t="shared" si="25"/>
        <v>0</v>
      </c>
      <c r="CM27" s="80">
        <f t="shared" si="6"/>
        <v>0</v>
      </c>
      <c r="CN27" s="80">
        <f t="shared" si="6"/>
        <v>0</v>
      </c>
      <c r="CO27" s="80">
        <f t="shared" si="6"/>
        <v>0</v>
      </c>
      <c r="CP27" s="80">
        <f t="shared" si="26"/>
        <v>0</v>
      </c>
      <c r="CQ27" s="80"/>
      <c r="CR27" s="80"/>
      <c r="CS27" s="80">
        <f t="shared" si="27"/>
        <v>0</v>
      </c>
      <c r="CT27" s="80">
        <f t="shared" si="7"/>
        <v>0</v>
      </c>
      <c r="CU27" s="80">
        <f t="shared" si="7"/>
        <v>0</v>
      </c>
      <c r="CV27" s="80">
        <f t="shared" si="7"/>
        <v>0</v>
      </c>
      <c r="CW27" s="80">
        <f t="shared" si="28"/>
        <v>0</v>
      </c>
      <c r="CX27" s="80"/>
      <c r="CY27" s="80"/>
      <c r="CZ27" s="80">
        <f t="shared" si="29"/>
        <v>328.68</v>
      </c>
      <c r="DA27" s="80">
        <f t="shared" si="8"/>
        <v>0</v>
      </c>
      <c r="DB27" s="80">
        <f t="shared" si="8"/>
        <v>0</v>
      </c>
      <c r="DC27" s="80">
        <f t="shared" si="8"/>
        <v>0</v>
      </c>
      <c r="DD27" s="80">
        <f t="shared" si="30"/>
        <v>328.68</v>
      </c>
      <c r="DF27" s="81">
        <f t="shared" si="31"/>
        <v>57</v>
      </c>
      <c r="DG27" s="81">
        <f t="shared" si="32"/>
        <v>-24.132000000000001</v>
      </c>
      <c r="DH27" s="81">
        <f t="shared" si="33"/>
        <v>0</v>
      </c>
      <c r="DI27" s="81">
        <f t="shared" si="34"/>
        <v>0</v>
      </c>
      <c r="DJ27" s="81">
        <f t="shared" si="35"/>
        <v>-32.868000000000002</v>
      </c>
      <c r="DK27" s="84">
        <f t="shared" si="9"/>
        <v>0</v>
      </c>
    </row>
    <row r="28" spans="1:115" ht="15.75" thickBot="1">
      <c r="A28" s="76"/>
      <c r="B28" s="31">
        <v>26</v>
      </c>
      <c r="C28" s="82">
        <v>-58.423999999999999</v>
      </c>
      <c r="D28" s="82">
        <v>0</v>
      </c>
      <c r="E28" s="82">
        <v>0</v>
      </c>
      <c r="F28" s="82">
        <v>-79.575999999999993</v>
      </c>
      <c r="G28" s="82">
        <v>-138</v>
      </c>
      <c r="H28" s="76"/>
      <c r="I28" s="31">
        <v>26</v>
      </c>
      <c r="J28" s="82">
        <v>58.423999999999999</v>
      </c>
      <c r="K28" s="82">
        <v>0</v>
      </c>
      <c r="L28" s="82">
        <v>0</v>
      </c>
      <c r="M28" s="82">
        <v>0</v>
      </c>
      <c r="N28" s="82">
        <v>58.423999999999999</v>
      </c>
      <c r="O28" s="76"/>
      <c r="P28" s="31">
        <v>26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76"/>
      <c r="W28" s="31">
        <v>26</v>
      </c>
      <c r="X28" s="82">
        <v>0</v>
      </c>
      <c r="Y28" s="82">
        <v>0</v>
      </c>
      <c r="Z28" s="82">
        <v>0</v>
      </c>
      <c r="AA28" s="82">
        <v>0</v>
      </c>
      <c r="AB28" s="82">
        <v>0</v>
      </c>
      <c r="AC28" s="76"/>
      <c r="AD28" s="31">
        <v>26</v>
      </c>
      <c r="AE28" s="82">
        <v>79.575999999999993</v>
      </c>
      <c r="AF28" s="82">
        <v>0</v>
      </c>
      <c r="AG28" s="82">
        <v>0</v>
      </c>
      <c r="AH28" s="82">
        <v>0</v>
      </c>
      <c r="AI28" s="82">
        <v>79.575999999999993</v>
      </c>
      <c r="AJ28" s="31"/>
      <c r="AK28" s="31">
        <f t="shared" si="10"/>
        <v>10</v>
      </c>
      <c r="AM28" s="83"/>
      <c r="AN28" s="83">
        <f t="shared" si="11"/>
        <v>0</v>
      </c>
      <c r="AO28" s="83">
        <f t="shared" si="11"/>
        <v>0</v>
      </c>
      <c r="AP28" s="83">
        <f t="shared" si="11"/>
        <v>0</v>
      </c>
      <c r="AQ28" s="83">
        <f t="shared" si="11"/>
        <v>0</v>
      </c>
      <c r="AR28" s="83">
        <f t="shared" si="12"/>
        <v>0</v>
      </c>
      <c r="AS28" s="83"/>
      <c r="AT28" s="83"/>
      <c r="AU28" s="83">
        <f t="shared" si="13"/>
        <v>58.423999999999999</v>
      </c>
      <c r="AV28" s="83">
        <f t="shared" si="13"/>
        <v>0</v>
      </c>
      <c r="AW28" s="83">
        <f t="shared" si="13"/>
        <v>0</v>
      </c>
      <c r="AX28" s="83">
        <f t="shared" si="13"/>
        <v>0</v>
      </c>
      <c r="AY28" s="83">
        <f t="shared" si="14"/>
        <v>-58.423999999999999</v>
      </c>
      <c r="AZ28" s="83"/>
      <c r="BA28" s="83"/>
      <c r="BB28" s="83">
        <f t="shared" si="15"/>
        <v>0</v>
      </c>
      <c r="BC28" s="83">
        <f t="shared" si="1"/>
        <v>0</v>
      </c>
      <c r="BD28" s="83">
        <f t="shared" si="1"/>
        <v>0</v>
      </c>
      <c r="BE28" s="83">
        <f t="shared" si="1"/>
        <v>0</v>
      </c>
      <c r="BF28" s="83">
        <f t="shared" si="16"/>
        <v>0</v>
      </c>
      <c r="BG28" s="83"/>
      <c r="BH28" s="83"/>
      <c r="BI28" s="83">
        <f t="shared" si="17"/>
        <v>0</v>
      </c>
      <c r="BJ28" s="83">
        <f t="shared" si="2"/>
        <v>0</v>
      </c>
      <c r="BK28" s="83">
        <f t="shared" si="2"/>
        <v>0</v>
      </c>
      <c r="BL28" s="83">
        <f t="shared" si="2"/>
        <v>0</v>
      </c>
      <c r="BM28" s="83">
        <f t="shared" si="18"/>
        <v>0</v>
      </c>
      <c r="BN28" s="83"/>
      <c r="BO28" s="83"/>
      <c r="BP28" s="83">
        <f t="shared" si="19"/>
        <v>79.575999999999993</v>
      </c>
      <c r="BQ28" s="83">
        <f t="shared" si="3"/>
        <v>0</v>
      </c>
      <c r="BR28" s="83">
        <f t="shared" si="3"/>
        <v>0</v>
      </c>
      <c r="BS28" s="83">
        <f t="shared" si="3"/>
        <v>0</v>
      </c>
      <c r="BT28" s="83">
        <f t="shared" si="20"/>
        <v>-79.575999999999993</v>
      </c>
      <c r="BV28" s="80"/>
      <c r="BW28" s="80"/>
      <c r="BX28" s="80">
        <f t="shared" si="21"/>
        <v>0</v>
      </c>
      <c r="BY28" s="80">
        <f t="shared" si="21"/>
        <v>0</v>
      </c>
      <c r="BZ28" s="80">
        <f t="shared" si="21"/>
        <v>0</v>
      </c>
      <c r="CA28" s="80">
        <f t="shared" si="21"/>
        <v>0</v>
      </c>
      <c r="CB28" s="80">
        <f t="shared" si="22"/>
        <v>0</v>
      </c>
      <c r="CC28" s="80"/>
      <c r="CD28" s="80"/>
      <c r="CE28" s="80">
        <f t="shared" si="23"/>
        <v>584.24</v>
      </c>
      <c r="CF28" s="80">
        <f t="shared" si="5"/>
        <v>0</v>
      </c>
      <c r="CG28" s="80">
        <f t="shared" si="5"/>
        <v>0</v>
      </c>
      <c r="CH28" s="80">
        <f t="shared" si="5"/>
        <v>0</v>
      </c>
      <c r="CI28" s="80">
        <f t="shared" si="24"/>
        <v>584.24</v>
      </c>
      <c r="CJ28" s="80"/>
      <c r="CK28" s="80"/>
      <c r="CL28" s="80">
        <f t="shared" si="25"/>
        <v>0</v>
      </c>
      <c r="CM28" s="80">
        <f t="shared" si="6"/>
        <v>0</v>
      </c>
      <c r="CN28" s="80">
        <f t="shared" si="6"/>
        <v>0</v>
      </c>
      <c r="CO28" s="80">
        <f t="shared" si="6"/>
        <v>0</v>
      </c>
      <c r="CP28" s="80">
        <f t="shared" si="26"/>
        <v>0</v>
      </c>
      <c r="CQ28" s="80"/>
      <c r="CR28" s="80"/>
      <c r="CS28" s="80">
        <f t="shared" si="27"/>
        <v>0</v>
      </c>
      <c r="CT28" s="80">
        <f t="shared" si="7"/>
        <v>0</v>
      </c>
      <c r="CU28" s="80">
        <f t="shared" si="7"/>
        <v>0</v>
      </c>
      <c r="CV28" s="80">
        <f t="shared" si="7"/>
        <v>0</v>
      </c>
      <c r="CW28" s="80">
        <f t="shared" si="28"/>
        <v>0</v>
      </c>
      <c r="CX28" s="80"/>
      <c r="CY28" s="80"/>
      <c r="CZ28" s="80">
        <f t="shared" si="29"/>
        <v>795.76</v>
      </c>
      <c r="DA28" s="80">
        <f t="shared" si="8"/>
        <v>0</v>
      </c>
      <c r="DB28" s="80">
        <f t="shared" si="8"/>
        <v>0</v>
      </c>
      <c r="DC28" s="80">
        <f t="shared" si="8"/>
        <v>0</v>
      </c>
      <c r="DD28" s="80">
        <f t="shared" si="30"/>
        <v>795.76</v>
      </c>
      <c r="DF28" s="81">
        <f t="shared" si="31"/>
        <v>138</v>
      </c>
      <c r="DG28" s="81">
        <f t="shared" si="32"/>
        <v>-58.423999999999999</v>
      </c>
      <c r="DH28" s="81">
        <f t="shared" si="33"/>
        <v>0</v>
      </c>
      <c r="DI28" s="81">
        <f t="shared" si="34"/>
        <v>0</v>
      </c>
      <c r="DJ28" s="81">
        <f t="shared" si="35"/>
        <v>-79.575999999999993</v>
      </c>
      <c r="DK28" s="84">
        <f t="shared" si="9"/>
        <v>0</v>
      </c>
    </row>
    <row r="29" spans="1:115" ht="15.75" thickBot="1">
      <c r="A29" s="76"/>
      <c r="B29" s="31">
        <v>27</v>
      </c>
      <c r="C29" s="82">
        <v>-55</v>
      </c>
      <c r="D29" s="82">
        <v>0</v>
      </c>
      <c r="E29" s="82">
        <v>0</v>
      </c>
      <c r="F29" s="82">
        <v>-169.29400000000001</v>
      </c>
      <c r="G29" s="82">
        <v>-224.29400000000001</v>
      </c>
      <c r="H29" s="76"/>
      <c r="I29" s="31">
        <v>27</v>
      </c>
      <c r="J29" s="82">
        <v>55</v>
      </c>
      <c r="K29" s="82">
        <v>0</v>
      </c>
      <c r="L29" s="82">
        <v>0</v>
      </c>
      <c r="M29" s="82">
        <v>0</v>
      </c>
      <c r="N29" s="82">
        <v>55</v>
      </c>
      <c r="O29" s="76"/>
      <c r="P29" s="31">
        <v>27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76"/>
      <c r="W29" s="31">
        <v>27</v>
      </c>
      <c r="X29" s="82">
        <v>0</v>
      </c>
      <c r="Y29" s="82">
        <v>0</v>
      </c>
      <c r="Z29" s="82">
        <v>0</v>
      </c>
      <c r="AA29" s="82">
        <v>0</v>
      </c>
      <c r="AB29" s="82">
        <v>0</v>
      </c>
      <c r="AC29" s="76"/>
      <c r="AD29" s="31">
        <v>27</v>
      </c>
      <c r="AE29" s="82">
        <v>169.29400000000001</v>
      </c>
      <c r="AF29" s="82">
        <v>0</v>
      </c>
      <c r="AG29" s="82">
        <v>0</v>
      </c>
      <c r="AH29" s="82">
        <v>0</v>
      </c>
      <c r="AI29" s="82">
        <v>169.29400000000001</v>
      </c>
      <c r="AJ29" s="31"/>
      <c r="AK29" s="31">
        <f t="shared" si="10"/>
        <v>10</v>
      </c>
      <c r="AM29" s="83"/>
      <c r="AN29" s="83">
        <f t="shared" si="11"/>
        <v>0</v>
      </c>
      <c r="AO29" s="83">
        <f t="shared" si="11"/>
        <v>0</v>
      </c>
      <c r="AP29" s="83">
        <f t="shared" si="11"/>
        <v>0</v>
      </c>
      <c r="AQ29" s="83">
        <f t="shared" si="11"/>
        <v>0</v>
      </c>
      <c r="AR29" s="83">
        <f t="shared" si="12"/>
        <v>0</v>
      </c>
      <c r="AS29" s="83"/>
      <c r="AT29" s="83"/>
      <c r="AU29" s="83">
        <f t="shared" si="13"/>
        <v>55</v>
      </c>
      <c r="AV29" s="83">
        <f t="shared" si="13"/>
        <v>0</v>
      </c>
      <c r="AW29" s="83">
        <f t="shared" si="13"/>
        <v>0</v>
      </c>
      <c r="AX29" s="83">
        <f t="shared" si="13"/>
        <v>0</v>
      </c>
      <c r="AY29" s="83">
        <f t="shared" si="14"/>
        <v>-55</v>
      </c>
      <c r="AZ29" s="83"/>
      <c r="BA29" s="83"/>
      <c r="BB29" s="83">
        <f t="shared" si="15"/>
        <v>0</v>
      </c>
      <c r="BC29" s="83">
        <f t="shared" si="1"/>
        <v>0</v>
      </c>
      <c r="BD29" s="83">
        <f t="shared" si="1"/>
        <v>0</v>
      </c>
      <c r="BE29" s="83">
        <f t="shared" si="1"/>
        <v>0</v>
      </c>
      <c r="BF29" s="83">
        <f t="shared" si="16"/>
        <v>0</v>
      </c>
      <c r="BG29" s="83"/>
      <c r="BH29" s="83"/>
      <c r="BI29" s="83">
        <f t="shared" si="17"/>
        <v>0</v>
      </c>
      <c r="BJ29" s="83">
        <f t="shared" si="2"/>
        <v>0</v>
      </c>
      <c r="BK29" s="83">
        <f t="shared" si="2"/>
        <v>0</v>
      </c>
      <c r="BL29" s="83">
        <f t="shared" si="2"/>
        <v>0</v>
      </c>
      <c r="BM29" s="83">
        <f t="shared" si="18"/>
        <v>0</v>
      </c>
      <c r="BN29" s="83"/>
      <c r="BO29" s="83"/>
      <c r="BP29" s="83">
        <f t="shared" si="19"/>
        <v>169.29400000000001</v>
      </c>
      <c r="BQ29" s="83">
        <f t="shared" si="3"/>
        <v>0</v>
      </c>
      <c r="BR29" s="83">
        <f t="shared" si="3"/>
        <v>0</v>
      </c>
      <c r="BS29" s="83">
        <f t="shared" si="3"/>
        <v>0</v>
      </c>
      <c r="BT29" s="83">
        <f t="shared" si="20"/>
        <v>-169.29400000000001</v>
      </c>
      <c r="BV29" s="80"/>
      <c r="BW29" s="80"/>
      <c r="BX29" s="80">
        <f t="shared" si="21"/>
        <v>0</v>
      </c>
      <c r="BY29" s="80">
        <f t="shared" si="21"/>
        <v>0</v>
      </c>
      <c r="BZ29" s="80">
        <f t="shared" si="21"/>
        <v>0</v>
      </c>
      <c r="CA29" s="80">
        <f t="shared" si="21"/>
        <v>0</v>
      </c>
      <c r="CB29" s="80">
        <f t="shared" si="22"/>
        <v>0</v>
      </c>
      <c r="CC29" s="80"/>
      <c r="CD29" s="80"/>
      <c r="CE29" s="80">
        <f t="shared" si="23"/>
        <v>550</v>
      </c>
      <c r="CF29" s="80">
        <f t="shared" si="5"/>
        <v>0</v>
      </c>
      <c r="CG29" s="80">
        <f t="shared" si="5"/>
        <v>0</v>
      </c>
      <c r="CH29" s="80">
        <f t="shared" si="5"/>
        <v>0</v>
      </c>
      <c r="CI29" s="80">
        <f t="shared" si="24"/>
        <v>550</v>
      </c>
      <c r="CJ29" s="80"/>
      <c r="CK29" s="80"/>
      <c r="CL29" s="80">
        <f t="shared" si="25"/>
        <v>0</v>
      </c>
      <c r="CM29" s="80">
        <f t="shared" si="6"/>
        <v>0</v>
      </c>
      <c r="CN29" s="80">
        <f t="shared" si="6"/>
        <v>0</v>
      </c>
      <c r="CO29" s="80">
        <f t="shared" si="6"/>
        <v>0</v>
      </c>
      <c r="CP29" s="80">
        <f t="shared" si="26"/>
        <v>0</v>
      </c>
      <c r="CQ29" s="80"/>
      <c r="CR29" s="80"/>
      <c r="CS29" s="80">
        <f t="shared" si="27"/>
        <v>0</v>
      </c>
      <c r="CT29" s="80">
        <f t="shared" si="7"/>
        <v>0</v>
      </c>
      <c r="CU29" s="80">
        <f t="shared" si="7"/>
        <v>0</v>
      </c>
      <c r="CV29" s="80">
        <f t="shared" si="7"/>
        <v>0</v>
      </c>
      <c r="CW29" s="80">
        <f t="shared" si="28"/>
        <v>0</v>
      </c>
      <c r="CX29" s="80"/>
      <c r="CY29" s="80"/>
      <c r="CZ29" s="80">
        <f t="shared" si="29"/>
        <v>1692.94</v>
      </c>
      <c r="DA29" s="80">
        <f t="shared" si="8"/>
        <v>0</v>
      </c>
      <c r="DB29" s="80">
        <f t="shared" si="8"/>
        <v>0</v>
      </c>
      <c r="DC29" s="80">
        <f t="shared" si="8"/>
        <v>0</v>
      </c>
      <c r="DD29" s="80">
        <f t="shared" si="30"/>
        <v>1692.94</v>
      </c>
      <c r="DF29" s="81">
        <f t="shared" si="31"/>
        <v>224.29400000000001</v>
      </c>
      <c r="DG29" s="81">
        <f t="shared" si="32"/>
        <v>-55</v>
      </c>
      <c r="DH29" s="81">
        <f t="shared" si="33"/>
        <v>0</v>
      </c>
      <c r="DI29" s="81">
        <f t="shared" si="34"/>
        <v>0</v>
      </c>
      <c r="DJ29" s="81">
        <f t="shared" si="35"/>
        <v>-169.29400000000001</v>
      </c>
      <c r="DK29" s="84">
        <f t="shared" si="9"/>
        <v>0</v>
      </c>
    </row>
    <row r="30" spans="1:115" ht="15.75" thickBot="1">
      <c r="A30" s="76"/>
      <c r="B30" s="31">
        <v>28</v>
      </c>
      <c r="C30" s="82">
        <v>-30</v>
      </c>
      <c r="D30" s="82">
        <v>0</v>
      </c>
      <c r="E30" s="82">
        <v>0</v>
      </c>
      <c r="F30" s="82">
        <v>-138.52199999999999</v>
      </c>
      <c r="G30" s="82">
        <v>-168.52199999999999</v>
      </c>
      <c r="H30" s="76"/>
      <c r="I30" s="31">
        <v>28</v>
      </c>
      <c r="J30" s="82">
        <v>30</v>
      </c>
      <c r="K30" s="82">
        <v>0</v>
      </c>
      <c r="L30" s="82">
        <v>0</v>
      </c>
      <c r="M30" s="82">
        <v>0</v>
      </c>
      <c r="N30" s="82">
        <v>30</v>
      </c>
      <c r="O30" s="76"/>
      <c r="P30" s="31">
        <v>28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76"/>
      <c r="W30" s="31">
        <v>28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76"/>
      <c r="AD30" s="31">
        <v>28</v>
      </c>
      <c r="AE30" s="82">
        <v>138.52199999999999</v>
      </c>
      <c r="AF30" s="82">
        <v>0</v>
      </c>
      <c r="AG30" s="82">
        <v>0</v>
      </c>
      <c r="AH30" s="82">
        <v>0</v>
      </c>
      <c r="AI30" s="82">
        <v>138.52199999999999</v>
      </c>
      <c r="AJ30" s="31"/>
      <c r="AK30" s="31">
        <f t="shared" si="10"/>
        <v>10</v>
      </c>
      <c r="AM30" s="83"/>
      <c r="AN30" s="83">
        <f t="shared" si="11"/>
        <v>0</v>
      </c>
      <c r="AO30" s="83">
        <f t="shared" si="11"/>
        <v>0</v>
      </c>
      <c r="AP30" s="83">
        <f t="shared" si="11"/>
        <v>0</v>
      </c>
      <c r="AQ30" s="83">
        <f t="shared" si="11"/>
        <v>0</v>
      </c>
      <c r="AR30" s="83">
        <f t="shared" si="12"/>
        <v>0</v>
      </c>
      <c r="AS30" s="83"/>
      <c r="AT30" s="83"/>
      <c r="AU30" s="83">
        <f t="shared" si="13"/>
        <v>30</v>
      </c>
      <c r="AV30" s="83">
        <f t="shared" si="13"/>
        <v>0</v>
      </c>
      <c r="AW30" s="83">
        <f t="shared" si="13"/>
        <v>0</v>
      </c>
      <c r="AX30" s="83">
        <f t="shared" si="13"/>
        <v>0</v>
      </c>
      <c r="AY30" s="83">
        <f t="shared" si="14"/>
        <v>-30</v>
      </c>
      <c r="AZ30" s="83"/>
      <c r="BA30" s="83"/>
      <c r="BB30" s="83">
        <f t="shared" si="15"/>
        <v>0</v>
      </c>
      <c r="BC30" s="83">
        <f t="shared" si="1"/>
        <v>0</v>
      </c>
      <c r="BD30" s="83">
        <f t="shared" si="1"/>
        <v>0</v>
      </c>
      <c r="BE30" s="83">
        <f t="shared" si="1"/>
        <v>0</v>
      </c>
      <c r="BF30" s="83">
        <f t="shared" si="16"/>
        <v>0</v>
      </c>
      <c r="BG30" s="83"/>
      <c r="BH30" s="83"/>
      <c r="BI30" s="83">
        <f t="shared" si="17"/>
        <v>0</v>
      </c>
      <c r="BJ30" s="83">
        <f t="shared" si="2"/>
        <v>0</v>
      </c>
      <c r="BK30" s="83">
        <f t="shared" si="2"/>
        <v>0</v>
      </c>
      <c r="BL30" s="83">
        <f t="shared" si="2"/>
        <v>0</v>
      </c>
      <c r="BM30" s="83">
        <f t="shared" si="18"/>
        <v>0</v>
      </c>
      <c r="BN30" s="83"/>
      <c r="BO30" s="83"/>
      <c r="BP30" s="83">
        <f t="shared" si="19"/>
        <v>138.52199999999999</v>
      </c>
      <c r="BQ30" s="83">
        <f t="shared" si="3"/>
        <v>0</v>
      </c>
      <c r="BR30" s="83">
        <f t="shared" si="3"/>
        <v>0</v>
      </c>
      <c r="BS30" s="83">
        <f t="shared" si="3"/>
        <v>0</v>
      </c>
      <c r="BT30" s="83">
        <f t="shared" si="20"/>
        <v>-138.52199999999999</v>
      </c>
      <c r="BV30" s="80"/>
      <c r="BW30" s="80"/>
      <c r="BX30" s="80">
        <f t="shared" si="21"/>
        <v>0</v>
      </c>
      <c r="BY30" s="80">
        <f t="shared" si="21"/>
        <v>0</v>
      </c>
      <c r="BZ30" s="80">
        <f t="shared" si="21"/>
        <v>0</v>
      </c>
      <c r="CA30" s="80">
        <f t="shared" si="21"/>
        <v>0</v>
      </c>
      <c r="CB30" s="80">
        <f t="shared" si="22"/>
        <v>0</v>
      </c>
      <c r="CC30" s="80"/>
      <c r="CD30" s="80"/>
      <c r="CE30" s="80">
        <f t="shared" si="23"/>
        <v>300</v>
      </c>
      <c r="CF30" s="80">
        <f t="shared" si="5"/>
        <v>0</v>
      </c>
      <c r="CG30" s="80">
        <f t="shared" si="5"/>
        <v>0</v>
      </c>
      <c r="CH30" s="80">
        <f t="shared" si="5"/>
        <v>0</v>
      </c>
      <c r="CI30" s="80">
        <f t="shared" si="24"/>
        <v>300</v>
      </c>
      <c r="CJ30" s="80"/>
      <c r="CK30" s="80"/>
      <c r="CL30" s="80">
        <f t="shared" si="25"/>
        <v>0</v>
      </c>
      <c r="CM30" s="80">
        <f t="shared" si="6"/>
        <v>0</v>
      </c>
      <c r="CN30" s="80">
        <f t="shared" si="6"/>
        <v>0</v>
      </c>
      <c r="CO30" s="80">
        <f t="shared" si="6"/>
        <v>0</v>
      </c>
      <c r="CP30" s="80">
        <f t="shared" si="26"/>
        <v>0</v>
      </c>
      <c r="CQ30" s="80"/>
      <c r="CR30" s="80"/>
      <c r="CS30" s="80">
        <f t="shared" si="27"/>
        <v>0</v>
      </c>
      <c r="CT30" s="80">
        <f t="shared" si="7"/>
        <v>0</v>
      </c>
      <c r="CU30" s="80">
        <f t="shared" si="7"/>
        <v>0</v>
      </c>
      <c r="CV30" s="80">
        <f t="shared" si="7"/>
        <v>0</v>
      </c>
      <c r="CW30" s="80">
        <f t="shared" si="28"/>
        <v>0</v>
      </c>
      <c r="CX30" s="80"/>
      <c r="CY30" s="80"/>
      <c r="CZ30" s="80">
        <f t="shared" si="29"/>
        <v>1385.2199999999998</v>
      </c>
      <c r="DA30" s="80">
        <f t="shared" si="8"/>
        <v>0</v>
      </c>
      <c r="DB30" s="80">
        <f t="shared" si="8"/>
        <v>0</v>
      </c>
      <c r="DC30" s="80">
        <f t="shared" si="8"/>
        <v>0</v>
      </c>
      <c r="DD30" s="80">
        <f t="shared" si="30"/>
        <v>1385.2199999999998</v>
      </c>
      <c r="DF30" s="81">
        <f t="shared" si="31"/>
        <v>168.52199999999999</v>
      </c>
      <c r="DG30" s="81">
        <f t="shared" si="32"/>
        <v>-30</v>
      </c>
      <c r="DH30" s="81">
        <f t="shared" si="33"/>
        <v>0</v>
      </c>
      <c r="DI30" s="81">
        <f t="shared" si="34"/>
        <v>0</v>
      </c>
      <c r="DJ30" s="81">
        <f t="shared" si="35"/>
        <v>-138.52199999999999</v>
      </c>
      <c r="DK30" s="84">
        <f t="shared" si="9"/>
        <v>0</v>
      </c>
    </row>
    <row r="31" spans="1:115" ht="15.75" thickBot="1">
      <c r="A31" s="76"/>
      <c r="B31" s="31">
        <v>29</v>
      </c>
      <c r="C31" s="82">
        <v>-10</v>
      </c>
      <c r="D31" s="82">
        <v>0</v>
      </c>
      <c r="E31" s="82">
        <v>0</v>
      </c>
      <c r="F31" s="82">
        <v>-85.685000000000002</v>
      </c>
      <c r="G31" s="82">
        <v>-95.685000000000002</v>
      </c>
      <c r="H31" s="76"/>
      <c r="I31" s="31">
        <v>29</v>
      </c>
      <c r="J31" s="82">
        <v>10</v>
      </c>
      <c r="K31" s="82">
        <v>0</v>
      </c>
      <c r="L31" s="82">
        <v>0</v>
      </c>
      <c r="M31" s="82">
        <v>0</v>
      </c>
      <c r="N31" s="82">
        <v>10</v>
      </c>
      <c r="O31" s="76"/>
      <c r="P31" s="31">
        <v>29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76"/>
      <c r="W31" s="31">
        <v>29</v>
      </c>
      <c r="X31" s="82">
        <v>0</v>
      </c>
      <c r="Y31" s="82">
        <v>0</v>
      </c>
      <c r="Z31" s="82">
        <v>0</v>
      </c>
      <c r="AA31" s="82">
        <v>0</v>
      </c>
      <c r="AB31" s="82">
        <v>0</v>
      </c>
      <c r="AC31" s="76"/>
      <c r="AD31" s="31">
        <v>29</v>
      </c>
      <c r="AE31" s="82">
        <v>85.685000000000002</v>
      </c>
      <c r="AF31" s="82">
        <v>0</v>
      </c>
      <c r="AG31" s="82">
        <v>0</v>
      </c>
      <c r="AH31" s="82">
        <v>0</v>
      </c>
      <c r="AI31" s="82">
        <v>85.685000000000002</v>
      </c>
      <c r="AJ31" s="31"/>
      <c r="AK31" s="31">
        <f t="shared" si="10"/>
        <v>10</v>
      </c>
      <c r="AM31" s="83"/>
      <c r="AN31" s="83">
        <f t="shared" si="11"/>
        <v>0</v>
      </c>
      <c r="AO31" s="83">
        <f t="shared" si="11"/>
        <v>0</v>
      </c>
      <c r="AP31" s="83">
        <f t="shared" si="11"/>
        <v>0</v>
      </c>
      <c r="AQ31" s="83">
        <f t="shared" si="11"/>
        <v>0</v>
      </c>
      <c r="AR31" s="83">
        <f t="shared" si="12"/>
        <v>0</v>
      </c>
      <c r="AS31" s="83"/>
      <c r="AT31" s="83"/>
      <c r="AU31" s="83">
        <f t="shared" si="13"/>
        <v>10</v>
      </c>
      <c r="AV31" s="83">
        <f t="shared" si="13"/>
        <v>0</v>
      </c>
      <c r="AW31" s="83">
        <f t="shared" si="13"/>
        <v>0</v>
      </c>
      <c r="AX31" s="83">
        <f t="shared" si="13"/>
        <v>0</v>
      </c>
      <c r="AY31" s="83">
        <f t="shared" si="14"/>
        <v>-10</v>
      </c>
      <c r="AZ31" s="83"/>
      <c r="BA31" s="83"/>
      <c r="BB31" s="83">
        <f t="shared" si="15"/>
        <v>0</v>
      </c>
      <c r="BC31" s="83">
        <f t="shared" si="1"/>
        <v>0</v>
      </c>
      <c r="BD31" s="83">
        <f t="shared" si="1"/>
        <v>0</v>
      </c>
      <c r="BE31" s="83">
        <f t="shared" si="1"/>
        <v>0</v>
      </c>
      <c r="BF31" s="83">
        <f t="shared" si="16"/>
        <v>0</v>
      </c>
      <c r="BG31" s="83"/>
      <c r="BH31" s="83"/>
      <c r="BI31" s="83">
        <f t="shared" si="17"/>
        <v>0</v>
      </c>
      <c r="BJ31" s="83">
        <f t="shared" si="2"/>
        <v>0</v>
      </c>
      <c r="BK31" s="83">
        <f t="shared" si="2"/>
        <v>0</v>
      </c>
      <c r="BL31" s="83">
        <f t="shared" si="2"/>
        <v>0</v>
      </c>
      <c r="BM31" s="83">
        <f t="shared" si="18"/>
        <v>0</v>
      </c>
      <c r="BN31" s="83"/>
      <c r="BO31" s="83"/>
      <c r="BP31" s="83">
        <f t="shared" si="19"/>
        <v>85.685000000000002</v>
      </c>
      <c r="BQ31" s="83">
        <f t="shared" si="3"/>
        <v>0</v>
      </c>
      <c r="BR31" s="83">
        <f t="shared" si="3"/>
        <v>0</v>
      </c>
      <c r="BS31" s="83">
        <f t="shared" si="3"/>
        <v>0</v>
      </c>
      <c r="BT31" s="83">
        <f t="shared" si="20"/>
        <v>-85.685000000000002</v>
      </c>
      <c r="BV31" s="80"/>
      <c r="BW31" s="80"/>
      <c r="BX31" s="80">
        <f t="shared" si="21"/>
        <v>0</v>
      </c>
      <c r="BY31" s="80">
        <f t="shared" si="21"/>
        <v>0</v>
      </c>
      <c r="BZ31" s="80">
        <f t="shared" si="21"/>
        <v>0</v>
      </c>
      <c r="CA31" s="80">
        <f t="shared" si="21"/>
        <v>0</v>
      </c>
      <c r="CB31" s="80">
        <f t="shared" si="22"/>
        <v>0</v>
      </c>
      <c r="CC31" s="80"/>
      <c r="CD31" s="80"/>
      <c r="CE31" s="80">
        <f t="shared" si="23"/>
        <v>100</v>
      </c>
      <c r="CF31" s="80">
        <f t="shared" si="5"/>
        <v>0</v>
      </c>
      <c r="CG31" s="80">
        <f t="shared" si="5"/>
        <v>0</v>
      </c>
      <c r="CH31" s="80">
        <f t="shared" si="5"/>
        <v>0</v>
      </c>
      <c r="CI31" s="80">
        <f t="shared" si="24"/>
        <v>100</v>
      </c>
      <c r="CJ31" s="80"/>
      <c r="CK31" s="80"/>
      <c r="CL31" s="80">
        <f t="shared" si="25"/>
        <v>0</v>
      </c>
      <c r="CM31" s="80">
        <f t="shared" si="6"/>
        <v>0</v>
      </c>
      <c r="CN31" s="80">
        <f t="shared" si="6"/>
        <v>0</v>
      </c>
      <c r="CO31" s="80">
        <f t="shared" si="6"/>
        <v>0</v>
      </c>
      <c r="CP31" s="80">
        <f t="shared" si="26"/>
        <v>0</v>
      </c>
      <c r="CQ31" s="80"/>
      <c r="CR31" s="80"/>
      <c r="CS31" s="80">
        <f t="shared" si="27"/>
        <v>0</v>
      </c>
      <c r="CT31" s="80">
        <f t="shared" si="7"/>
        <v>0</v>
      </c>
      <c r="CU31" s="80">
        <f t="shared" si="7"/>
        <v>0</v>
      </c>
      <c r="CV31" s="80">
        <f t="shared" si="7"/>
        <v>0</v>
      </c>
      <c r="CW31" s="80">
        <f t="shared" si="28"/>
        <v>0</v>
      </c>
      <c r="CX31" s="80"/>
      <c r="CY31" s="80"/>
      <c r="CZ31" s="80">
        <f t="shared" si="29"/>
        <v>856.85</v>
      </c>
      <c r="DA31" s="80">
        <f t="shared" si="8"/>
        <v>0</v>
      </c>
      <c r="DB31" s="80">
        <f t="shared" si="8"/>
        <v>0</v>
      </c>
      <c r="DC31" s="80">
        <f t="shared" si="8"/>
        <v>0</v>
      </c>
      <c r="DD31" s="80">
        <f t="shared" si="30"/>
        <v>856.85</v>
      </c>
      <c r="DF31" s="81">
        <f t="shared" si="31"/>
        <v>95.685000000000002</v>
      </c>
      <c r="DG31" s="81">
        <f t="shared" si="32"/>
        <v>-10</v>
      </c>
      <c r="DH31" s="81">
        <f t="shared" si="33"/>
        <v>0</v>
      </c>
      <c r="DI31" s="81">
        <f t="shared" si="34"/>
        <v>0</v>
      </c>
      <c r="DJ31" s="81">
        <f t="shared" si="35"/>
        <v>-85.685000000000002</v>
      </c>
      <c r="DK31" s="84">
        <f t="shared" si="9"/>
        <v>0</v>
      </c>
    </row>
    <row r="32" spans="1:115" ht="15.75" thickBot="1">
      <c r="A32" s="76"/>
      <c r="B32" s="31">
        <v>30</v>
      </c>
      <c r="C32" s="82">
        <v>0</v>
      </c>
      <c r="D32" s="82">
        <v>0</v>
      </c>
      <c r="E32" s="82">
        <v>0</v>
      </c>
      <c r="F32" s="82">
        <v>-54.146000000000001</v>
      </c>
      <c r="G32" s="82">
        <v>-54.146000000000001</v>
      </c>
      <c r="H32" s="76"/>
      <c r="I32" s="31">
        <v>30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76"/>
      <c r="P32" s="31">
        <v>30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76"/>
      <c r="W32" s="31">
        <v>30</v>
      </c>
      <c r="X32" s="82">
        <v>0</v>
      </c>
      <c r="Y32" s="82">
        <v>0</v>
      </c>
      <c r="Z32" s="82">
        <v>0</v>
      </c>
      <c r="AA32" s="82">
        <v>0</v>
      </c>
      <c r="AB32" s="82">
        <v>0</v>
      </c>
      <c r="AC32" s="76"/>
      <c r="AD32" s="31">
        <v>30</v>
      </c>
      <c r="AE32" s="82">
        <v>54.146000000000001</v>
      </c>
      <c r="AF32" s="82">
        <v>0</v>
      </c>
      <c r="AG32" s="82">
        <v>0</v>
      </c>
      <c r="AH32" s="82">
        <v>0</v>
      </c>
      <c r="AI32" s="82">
        <v>54.146000000000001</v>
      </c>
      <c r="AJ32" s="31"/>
      <c r="AK32" s="31">
        <f t="shared" si="10"/>
        <v>10</v>
      </c>
      <c r="AM32" s="83"/>
      <c r="AN32" s="83">
        <f t="shared" si="11"/>
        <v>0</v>
      </c>
      <c r="AO32" s="83">
        <f t="shared" si="11"/>
        <v>0</v>
      </c>
      <c r="AP32" s="83">
        <f t="shared" si="11"/>
        <v>0</v>
      </c>
      <c r="AQ32" s="83">
        <f t="shared" si="11"/>
        <v>0</v>
      </c>
      <c r="AR32" s="83">
        <f t="shared" si="12"/>
        <v>0</v>
      </c>
      <c r="AS32" s="83"/>
      <c r="AT32" s="83"/>
      <c r="AU32" s="83">
        <f t="shared" si="13"/>
        <v>0</v>
      </c>
      <c r="AV32" s="83">
        <f t="shared" si="13"/>
        <v>0</v>
      </c>
      <c r="AW32" s="83">
        <f t="shared" si="13"/>
        <v>0</v>
      </c>
      <c r="AX32" s="83">
        <f t="shared" si="13"/>
        <v>0</v>
      </c>
      <c r="AY32" s="83">
        <f t="shared" si="14"/>
        <v>0</v>
      </c>
      <c r="AZ32" s="83"/>
      <c r="BA32" s="83"/>
      <c r="BB32" s="83">
        <f t="shared" si="15"/>
        <v>0</v>
      </c>
      <c r="BC32" s="83">
        <f t="shared" si="1"/>
        <v>0</v>
      </c>
      <c r="BD32" s="83">
        <f t="shared" si="1"/>
        <v>0</v>
      </c>
      <c r="BE32" s="83">
        <f t="shared" si="1"/>
        <v>0</v>
      </c>
      <c r="BF32" s="83">
        <f t="shared" si="16"/>
        <v>0</v>
      </c>
      <c r="BG32" s="83"/>
      <c r="BH32" s="83"/>
      <c r="BI32" s="83">
        <f t="shared" si="17"/>
        <v>0</v>
      </c>
      <c r="BJ32" s="83">
        <f t="shared" si="2"/>
        <v>0</v>
      </c>
      <c r="BK32" s="83">
        <f t="shared" si="2"/>
        <v>0</v>
      </c>
      <c r="BL32" s="83">
        <f t="shared" si="2"/>
        <v>0</v>
      </c>
      <c r="BM32" s="83">
        <f t="shared" si="18"/>
        <v>0</v>
      </c>
      <c r="BN32" s="83"/>
      <c r="BO32" s="83"/>
      <c r="BP32" s="83">
        <f t="shared" si="19"/>
        <v>54.146000000000001</v>
      </c>
      <c r="BQ32" s="83">
        <f t="shared" si="3"/>
        <v>0</v>
      </c>
      <c r="BR32" s="83">
        <f t="shared" si="3"/>
        <v>0</v>
      </c>
      <c r="BS32" s="83">
        <f t="shared" si="3"/>
        <v>0</v>
      </c>
      <c r="BT32" s="83">
        <f t="shared" si="20"/>
        <v>-54.146000000000001</v>
      </c>
      <c r="BV32" s="80"/>
      <c r="BW32" s="80"/>
      <c r="BX32" s="80">
        <f t="shared" si="21"/>
        <v>0</v>
      </c>
      <c r="BY32" s="80">
        <f t="shared" si="21"/>
        <v>0</v>
      </c>
      <c r="BZ32" s="80">
        <f t="shared" si="21"/>
        <v>0</v>
      </c>
      <c r="CA32" s="80">
        <f t="shared" si="21"/>
        <v>0</v>
      </c>
      <c r="CB32" s="80">
        <f t="shared" si="22"/>
        <v>0</v>
      </c>
      <c r="CC32" s="80"/>
      <c r="CD32" s="80"/>
      <c r="CE32" s="80">
        <f t="shared" si="23"/>
        <v>0</v>
      </c>
      <c r="CF32" s="80">
        <f t="shared" si="5"/>
        <v>0</v>
      </c>
      <c r="CG32" s="80">
        <f t="shared" si="5"/>
        <v>0</v>
      </c>
      <c r="CH32" s="80">
        <f t="shared" si="5"/>
        <v>0</v>
      </c>
      <c r="CI32" s="80">
        <f t="shared" si="24"/>
        <v>0</v>
      </c>
      <c r="CJ32" s="80"/>
      <c r="CK32" s="80"/>
      <c r="CL32" s="80">
        <f t="shared" si="25"/>
        <v>0</v>
      </c>
      <c r="CM32" s="80">
        <f t="shared" si="6"/>
        <v>0</v>
      </c>
      <c r="CN32" s="80">
        <f t="shared" si="6"/>
        <v>0</v>
      </c>
      <c r="CO32" s="80">
        <f t="shared" si="6"/>
        <v>0</v>
      </c>
      <c r="CP32" s="80">
        <f t="shared" si="26"/>
        <v>0</v>
      </c>
      <c r="CQ32" s="80"/>
      <c r="CR32" s="80"/>
      <c r="CS32" s="80">
        <f t="shared" si="27"/>
        <v>0</v>
      </c>
      <c r="CT32" s="80">
        <f t="shared" si="7"/>
        <v>0</v>
      </c>
      <c r="CU32" s="80">
        <f t="shared" si="7"/>
        <v>0</v>
      </c>
      <c r="CV32" s="80">
        <f t="shared" si="7"/>
        <v>0</v>
      </c>
      <c r="CW32" s="80">
        <f t="shared" si="28"/>
        <v>0</v>
      </c>
      <c r="CX32" s="80"/>
      <c r="CY32" s="80"/>
      <c r="CZ32" s="80">
        <f t="shared" si="29"/>
        <v>541.46</v>
      </c>
      <c r="DA32" s="80">
        <f t="shared" si="8"/>
        <v>0</v>
      </c>
      <c r="DB32" s="80">
        <f t="shared" si="8"/>
        <v>0</v>
      </c>
      <c r="DC32" s="80">
        <f t="shared" si="8"/>
        <v>0</v>
      </c>
      <c r="DD32" s="80">
        <f t="shared" si="30"/>
        <v>541.46</v>
      </c>
      <c r="DF32" s="81">
        <f t="shared" si="31"/>
        <v>54.146000000000001</v>
      </c>
      <c r="DG32" s="81">
        <f t="shared" si="32"/>
        <v>0</v>
      </c>
      <c r="DH32" s="81">
        <f t="shared" si="33"/>
        <v>0</v>
      </c>
      <c r="DI32" s="81">
        <f t="shared" si="34"/>
        <v>0</v>
      </c>
      <c r="DJ32" s="81">
        <f t="shared" si="35"/>
        <v>-54.146000000000001</v>
      </c>
      <c r="DK32" s="84">
        <f t="shared" si="9"/>
        <v>0</v>
      </c>
    </row>
    <row r="33" spans="1:115" ht="15.75" thickBot="1">
      <c r="A33" s="76"/>
      <c r="B33" s="31">
        <v>31</v>
      </c>
      <c r="C33" s="82">
        <v>0</v>
      </c>
      <c r="D33" s="82">
        <v>0</v>
      </c>
      <c r="E33" s="82">
        <v>0</v>
      </c>
      <c r="F33" s="82">
        <v>-27.202999999999999</v>
      </c>
      <c r="G33" s="82">
        <v>-27.202999999999999</v>
      </c>
      <c r="H33" s="76"/>
      <c r="I33" s="31">
        <v>31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76"/>
      <c r="P33" s="31">
        <v>31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76"/>
      <c r="W33" s="31">
        <v>31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76"/>
      <c r="AD33" s="31">
        <v>31</v>
      </c>
      <c r="AE33" s="82">
        <v>27.202999999999999</v>
      </c>
      <c r="AF33" s="82">
        <v>0</v>
      </c>
      <c r="AG33" s="82">
        <v>0</v>
      </c>
      <c r="AH33" s="82">
        <v>0</v>
      </c>
      <c r="AI33" s="82">
        <v>27.202999999999999</v>
      </c>
      <c r="AJ33" s="31"/>
      <c r="AK33" s="31">
        <f t="shared" si="10"/>
        <v>10</v>
      </c>
      <c r="AM33" s="83"/>
      <c r="AN33" s="83">
        <f t="shared" si="11"/>
        <v>0</v>
      </c>
      <c r="AO33" s="83">
        <f t="shared" si="11"/>
        <v>0</v>
      </c>
      <c r="AP33" s="83">
        <f t="shared" si="11"/>
        <v>0</v>
      </c>
      <c r="AQ33" s="83">
        <f t="shared" si="11"/>
        <v>0</v>
      </c>
      <c r="AR33" s="83">
        <f t="shared" si="12"/>
        <v>0</v>
      </c>
      <c r="AS33" s="83"/>
      <c r="AT33" s="83"/>
      <c r="AU33" s="83">
        <f t="shared" si="13"/>
        <v>0</v>
      </c>
      <c r="AV33" s="83">
        <f t="shared" si="13"/>
        <v>0</v>
      </c>
      <c r="AW33" s="83">
        <f t="shared" si="13"/>
        <v>0</v>
      </c>
      <c r="AX33" s="83">
        <f t="shared" si="13"/>
        <v>0</v>
      </c>
      <c r="AY33" s="83">
        <f t="shared" si="14"/>
        <v>0</v>
      </c>
      <c r="AZ33" s="83"/>
      <c r="BA33" s="83"/>
      <c r="BB33" s="83">
        <f t="shared" si="15"/>
        <v>0</v>
      </c>
      <c r="BC33" s="83">
        <f t="shared" si="1"/>
        <v>0</v>
      </c>
      <c r="BD33" s="83">
        <f t="shared" si="1"/>
        <v>0</v>
      </c>
      <c r="BE33" s="83">
        <f t="shared" si="1"/>
        <v>0</v>
      </c>
      <c r="BF33" s="83">
        <f t="shared" si="16"/>
        <v>0</v>
      </c>
      <c r="BG33" s="83"/>
      <c r="BH33" s="83"/>
      <c r="BI33" s="83">
        <f t="shared" si="17"/>
        <v>0</v>
      </c>
      <c r="BJ33" s="83">
        <f t="shared" si="2"/>
        <v>0</v>
      </c>
      <c r="BK33" s="83">
        <f t="shared" si="2"/>
        <v>0</v>
      </c>
      <c r="BL33" s="83">
        <f t="shared" si="2"/>
        <v>0</v>
      </c>
      <c r="BM33" s="83">
        <f t="shared" si="18"/>
        <v>0</v>
      </c>
      <c r="BN33" s="83"/>
      <c r="BO33" s="83"/>
      <c r="BP33" s="83">
        <f t="shared" si="19"/>
        <v>27.202999999999999</v>
      </c>
      <c r="BQ33" s="83">
        <f t="shared" si="3"/>
        <v>0</v>
      </c>
      <c r="BR33" s="83">
        <f t="shared" si="3"/>
        <v>0</v>
      </c>
      <c r="BS33" s="83">
        <f t="shared" si="3"/>
        <v>0</v>
      </c>
      <c r="BT33" s="83">
        <f t="shared" si="20"/>
        <v>-27.202999999999999</v>
      </c>
      <c r="BV33" s="80"/>
      <c r="BW33" s="80"/>
      <c r="BX33" s="80">
        <f t="shared" si="21"/>
        <v>0</v>
      </c>
      <c r="BY33" s="80">
        <f t="shared" si="21"/>
        <v>0</v>
      </c>
      <c r="BZ33" s="80">
        <f t="shared" si="21"/>
        <v>0</v>
      </c>
      <c r="CA33" s="80">
        <f t="shared" si="21"/>
        <v>0</v>
      </c>
      <c r="CB33" s="80">
        <f t="shared" si="22"/>
        <v>0</v>
      </c>
      <c r="CC33" s="80"/>
      <c r="CD33" s="80"/>
      <c r="CE33" s="80">
        <f t="shared" si="23"/>
        <v>0</v>
      </c>
      <c r="CF33" s="80">
        <f t="shared" si="5"/>
        <v>0</v>
      </c>
      <c r="CG33" s="80">
        <f t="shared" si="5"/>
        <v>0</v>
      </c>
      <c r="CH33" s="80">
        <f t="shared" si="5"/>
        <v>0</v>
      </c>
      <c r="CI33" s="80">
        <f t="shared" si="24"/>
        <v>0</v>
      </c>
      <c r="CJ33" s="80"/>
      <c r="CK33" s="80"/>
      <c r="CL33" s="80">
        <f t="shared" si="25"/>
        <v>0</v>
      </c>
      <c r="CM33" s="80">
        <f t="shared" si="6"/>
        <v>0</v>
      </c>
      <c r="CN33" s="80">
        <f t="shared" si="6"/>
        <v>0</v>
      </c>
      <c r="CO33" s="80">
        <f t="shared" si="6"/>
        <v>0</v>
      </c>
      <c r="CP33" s="80">
        <f t="shared" si="26"/>
        <v>0</v>
      </c>
      <c r="CQ33" s="80"/>
      <c r="CR33" s="80"/>
      <c r="CS33" s="80">
        <f t="shared" si="27"/>
        <v>0</v>
      </c>
      <c r="CT33" s="80">
        <f t="shared" si="7"/>
        <v>0</v>
      </c>
      <c r="CU33" s="80">
        <f t="shared" si="7"/>
        <v>0</v>
      </c>
      <c r="CV33" s="80">
        <f t="shared" si="7"/>
        <v>0</v>
      </c>
      <c r="CW33" s="80">
        <f t="shared" si="28"/>
        <v>0</v>
      </c>
      <c r="CX33" s="80"/>
      <c r="CY33" s="80"/>
      <c r="CZ33" s="80">
        <f t="shared" si="29"/>
        <v>272.02999999999997</v>
      </c>
      <c r="DA33" s="80">
        <f t="shared" si="8"/>
        <v>0</v>
      </c>
      <c r="DB33" s="80">
        <f t="shared" si="8"/>
        <v>0</v>
      </c>
      <c r="DC33" s="80">
        <f t="shared" si="8"/>
        <v>0</v>
      </c>
      <c r="DD33" s="80">
        <f t="shared" si="30"/>
        <v>272.02999999999997</v>
      </c>
      <c r="DF33" s="81">
        <f t="shared" si="31"/>
        <v>27.202999999999999</v>
      </c>
      <c r="DG33" s="81">
        <f t="shared" si="32"/>
        <v>0</v>
      </c>
      <c r="DH33" s="81">
        <f t="shared" si="33"/>
        <v>0</v>
      </c>
      <c r="DI33" s="81">
        <f t="shared" si="34"/>
        <v>0</v>
      </c>
      <c r="DJ33" s="81">
        <f t="shared" si="35"/>
        <v>-27.202999999999999</v>
      </c>
      <c r="DK33" s="84">
        <f t="shared" si="9"/>
        <v>0</v>
      </c>
    </row>
    <row r="34" spans="1:115" ht="15.75" thickBot="1">
      <c r="A34" s="76"/>
      <c r="B34" s="31">
        <v>32</v>
      </c>
      <c r="C34" s="82">
        <v>0</v>
      </c>
      <c r="D34" s="82">
        <v>0</v>
      </c>
      <c r="E34" s="82">
        <v>0</v>
      </c>
      <c r="F34" s="82">
        <v>-20.335000000000001</v>
      </c>
      <c r="G34" s="82">
        <v>-20.335000000000001</v>
      </c>
      <c r="H34" s="76"/>
      <c r="I34" s="31">
        <v>32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76"/>
      <c r="P34" s="31">
        <v>32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76"/>
      <c r="W34" s="31">
        <v>32</v>
      </c>
      <c r="X34" s="82">
        <v>0</v>
      </c>
      <c r="Y34" s="82">
        <v>0</v>
      </c>
      <c r="Z34" s="82">
        <v>0</v>
      </c>
      <c r="AA34" s="82">
        <v>0</v>
      </c>
      <c r="AB34" s="82">
        <v>0</v>
      </c>
      <c r="AC34" s="76"/>
      <c r="AD34" s="31">
        <v>32</v>
      </c>
      <c r="AE34" s="82">
        <v>20.335000000000001</v>
      </c>
      <c r="AF34" s="82">
        <v>0</v>
      </c>
      <c r="AG34" s="82">
        <v>0</v>
      </c>
      <c r="AH34" s="82">
        <v>0</v>
      </c>
      <c r="AI34" s="82">
        <v>20.335000000000001</v>
      </c>
      <c r="AJ34" s="31"/>
      <c r="AK34" s="31">
        <f t="shared" si="10"/>
        <v>10</v>
      </c>
      <c r="AM34" s="83"/>
      <c r="AN34" s="83">
        <f t="shared" si="11"/>
        <v>0</v>
      </c>
      <c r="AO34" s="83">
        <f t="shared" si="11"/>
        <v>0</v>
      </c>
      <c r="AP34" s="83">
        <f t="shared" si="11"/>
        <v>0</v>
      </c>
      <c r="AQ34" s="83">
        <f t="shared" si="11"/>
        <v>0</v>
      </c>
      <c r="AR34" s="83">
        <f t="shared" si="12"/>
        <v>0</v>
      </c>
      <c r="AS34" s="83"/>
      <c r="AT34" s="83"/>
      <c r="AU34" s="83">
        <f t="shared" si="13"/>
        <v>0</v>
      </c>
      <c r="AV34" s="83">
        <f t="shared" si="13"/>
        <v>0</v>
      </c>
      <c r="AW34" s="83">
        <f t="shared" si="13"/>
        <v>0</v>
      </c>
      <c r="AX34" s="83">
        <f t="shared" si="13"/>
        <v>0</v>
      </c>
      <c r="AY34" s="83">
        <f t="shared" si="14"/>
        <v>0</v>
      </c>
      <c r="AZ34" s="83"/>
      <c r="BA34" s="83"/>
      <c r="BB34" s="83">
        <f t="shared" si="15"/>
        <v>0</v>
      </c>
      <c r="BC34" s="83">
        <f t="shared" si="1"/>
        <v>0</v>
      </c>
      <c r="BD34" s="83">
        <f t="shared" si="1"/>
        <v>0</v>
      </c>
      <c r="BE34" s="83">
        <f t="shared" si="1"/>
        <v>0</v>
      </c>
      <c r="BF34" s="83">
        <f t="shared" si="16"/>
        <v>0</v>
      </c>
      <c r="BG34" s="83"/>
      <c r="BH34" s="83"/>
      <c r="BI34" s="83">
        <f t="shared" si="17"/>
        <v>0</v>
      </c>
      <c r="BJ34" s="83">
        <f t="shared" si="2"/>
        <v>0</v>
      </c>
      <c r="BK34" s="83">
        <f t="shared" si="2"/>
        <v>0</v>
      </c>
      <c r="BL34" s="83">
        <f t="shared" si="2"/>
        <v>0</v>
      </c>
      <c r="BM34" s="83">
        <f t="shared" si="18"/>
        <v>0</v>
      </c>
      <c r="BN34" s="83"/>
      <c r="BO34" s="83"/>
      <c r="BP34" s="83">
        <f t="shared" si="19"/>
        <v>20.335000000000001</v>
      </c>
      <c r="BQ34" s="83">
        <f t="shared" si="3"/>
        <v>0</v>
      </c>
      <c r="BR34" s="83">
        <f t="shared" si="3"/>
        <v>0</v>
      </c>
      <c r="BS34" s="83">
        <f t="shared" si="3"/>
        <v>0</v>
      </c>
      <c r="BT34" s="83">
        <f t="shared" si="20"/>
        <v>-20.335000000000001</v>
      </c>
      <c r="BV34" s="80"/>
      <c r="BW34" s="80"/>
      <c r="BX34" s="80">
        <f t="shared" si="21"/>
        <v>0</v>
      </c>
      <c r="BY34" s="80">
        <f t="shared" si="21"/>
        <v>0</v>
      </c>
      <c r="BZ34" s="80">
        <f t="shared" si="21"/>
        <v>0</v>
      </c>
      <c r="CA34" s="80">
        <f t="shared" si="21"/>
        <v>0</v>
      </c>
      <c r="CB34" s="80">
        <f t="shared" si="22"/>
        <v>0</v>
      </c>
      <c r="CC34" s="80"/>
      <c r="CD34" s="80"/>
      <c r="CE34" s="80">
        <f t="shared" si="23"/>
        <v>0</v>
      </c>
      <c r="CF34" s="80">
        <f t="shared" si="5"/>
        <v>0</v>
      </c>
      <c r="CG34" s="80">
        <f t="shared" si="5"/>
        <v>0</v>
      </c>
      <c r="CH34" s="80">
        <f t="shared" si="5"/>
        <v>0</v>
      </c>
      <c r="CI34" s="80">
        <f t="shared" si="24"/>
        <v>0</v>
      </c>
      <c r="CJ34" s="80"/>
      <c r="CK34" s="80"/>
      <c r="CL34" s="80">
        <f t="shared" si="25"/>
        <v>0</v>
      </c>
      <c r="CM34" s="80">
        <f t="shared" si="6"/>
        <v>0</v>
      </c>
      <c r="CN34" s="80">
        <f t="shared" si="6"/>
        <v>0</v>
      </c>
      <c r="CO34" s="80">
        <f t="shared" si="6"/>
        <v>0</v>
      </c>
      <c r="CP34" s="80">
        <f t="shared" si="26"/>
        <v>0</v>
      </c>
      <c r="CQ34" s="80"/>
      <c r="CR34" s="80"/>
      <c r="CS34" s="80">
        <f t="shared" si="27"/>
        <v>0</v>
      </c>
      <c r="CT34" s="80">
        <f t="shared" si="7"/>
        <v>0</v>
      </c>
      <c r="CU34" s="80">
        <f t="shared" si="7"/>
        <v>0</v>
      </c>
      <c r="CV34" s="80">
        <f t="shared" si="7"/>
        <v>0</v>
      </c>
      <c r="CW34" s="80">
        <f t="shared" si="28"/>
        <v>0</v>
      </c>
      <c r="CX34" s="80"/>
      <c r="CY34" s="80"/>
      <c r="CZ34" s="80">
        <f t="shared" si="29"/>
        <v>203.35000000000002</v>
      </c>
      <c r="DA34" s="80">
        <f t="shared" si="8"/>
        <v>0</v>
      </c>
      <c r="DB34" s="80">
        <f t="shared" si="8"/>
        <v>0</v>
      </c>
      <c r="DC34" s="80">
        <f t="shared" si="8"/>
        <v>0</v>
      </c>
      <c r="DD34" s="80">
        <f t="shared" si="30"/>
        <v>203.35000000000002</v>
      </c>
      <c r="DF34" s="81">
        <f t="shared" si="31"/>
        <v>20.335000000000001</v>
      </c>
      <c r="DG34" s="81">
        <f t="shared" si="32"/>
        <v>0</v>
      </c>
      <c r="DH34" s="81">
        <f t="shared" si="33"/>
        <v>0</v>
      </c>
      <c r="DI34" s="81">
        <f t="shared" si="34"/>
        <v>0</v>
      </c>
      <c r="DJ34" s="81">
        <f t="shared" si="35"/>
        <v>-20.335000000000001</v>
      </c>
      <c r="DK34" s="84">
        <f t="shared" si="9"/>
        <v>0</v>
      </c>
    </row>
    <row r="35" spans="1:115" ht="15.75" thickBot="1">
      <c r="A35" s="76"/>
      <c r="B35" s="31">
        <v>33</v>
      </c>
      <c r="C35" s="82">
        <v>-10</v>
      </c>
      <c r="D35" s="82">
        <v>0</v>
      </c>
      <c r="E35" s="82">
        <v>0</v>
      </c>
      <c r="F35" s="82">
        <v>-8.8529999999999998</v>
      </c>
      <c r="G35" s="82">
        <v>-18.853000000000002</v>
      </c>
      <c r="H35" s="76"/>
      <c r="I35" s="31">
        <v>33</v>
      </c>
      <c r="J35" s="82">
        <v>10</v>
      </c>
      <c r="K35" s="82">
        <v>0</v>
      </c>
      <c r="L35" s="82">
        <v>0</v>
      </c>
      <c r="M35" s="82">
        <v>0</v>
      </c>
      <c r="N35" s="82">
        <v>10</v>
      </c>
      <c r="O35" s="76"/>
      <c r="P35" s="31">
        <v>33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76"/>
      <c r="W35" s="31">
        <v>33</v>
      </c>
      <c r="X35" s="82">
        <v>0</v>
      </c>
      <c r="Y35" s="82">
        <v>0</v>
      </c>
      <c r="Z35" s="82">
        <v>0</v>
      </c>
      <c r="AA35" s="82">
        <v>0</v>
      </c>
      <c r="AB35" s="82">
        <v>0</v>
      </c>
      <c r="AC35" s="76"/>
      <c r="AD35" s="31">
        <v>33</v>
      </c>
      <c r="AE35" s="82">
        <v>8.8529999999999998</v>
      </c>
      <c r="AF35" s="82">
        <v>0</v>
      </c>
      <c r="AG35" s="82">
        <v>0</v>
      </c>
      <c r="AH35" s="82">
        <v>0</v>
      </c>
      <c r="AI35" s="82">
        <v>8.8529999999999998</v>
      </c>
      <c r="AJ35" s="31"/>
      <c r="AK35" s="31">
        <f t="shared" si="10"/>
        <v>10</v>
      </c>
      <c r="AM35" s="83"/>
      <c r="AN35" s="83">
        <f t="shared" si="11"/>
        <v>0</v>
      </c>
      <c r="AO35" s="83">
        <f t="shared" si="11"/>
        <v>0</v>
      </c>
      <c r="AP35" s="83">
        <f t="shared" si="11"/>
        <v>0</v>
      </c>
      <c r="AQ35" s="83">
        <f t="shared" si="11"/>
        <v>0</v>
      </c>
      <c r="AR35" s="83">
        <f t="shared" si="12"/>
        <v>0</v>
      </c>
      <c r="AS35" s="83"/>
      <c r="AT35" s="83"/>
      <c r="AU35" s="83">
        <f t="shared" si="13"/>
        <v>10</v>
      </c>
      <c r="AV35" s="83">
        <f t="shared" si="13"/>
        <v>0</v>
      </c>
      <c r="AW35" s="83">
        <f t="shared" si="13"/>
        <v>0</v>
      </c>
      <c r="AX35" s="83">
        <f t="shared" si="13"/>
        <v>0</v>
      </c>
      <c r="AY35" s="83">
        <f t="shared" si="14"/>
        <v>-10</v>
      </c>
      <c r="AZ35" s="83"/>
      <c r="BA35" s="83"/>
      <c r="BB35" s="83">
        <f t="shared" si="15"/>
        <v>0</v>
      </c>
      <c r="BC35" s="83">
        <f t="shared" si="1"/>
        <v>0</v>
      </c>
      <c r="BD35" s="83">
        <f t="shared" si="1"/>
        <v>0</v>
      </c>
      <c r="BE35" s="83">
        <f t="shared" si="1"/>
        <v>0</v>
      </c>
      <c r="BF35" s="83">
        <f t="shared" si="16"/>
        <v>0</v>
      </c>
      <c r="BG35" s="83"/>
      <c r="BH35" s="83"/>
      <c r="BI35" s="83">
        <f t="shared" si="17"/>
        <v>0</v>
      </c>
      <c r="BJ35" s="83">
        <f t="shared" si="2"/>
        <v>0</v>
      </c>
      <c r="BK35" s="83">
        <f t="shared" si="2"/>
        <v>0</v>
      </c>
      <c r="BL35" s="83">
        <f t="shared" si="2"/>
        <v>0</v>
      </c>
      <c r="BM35" s="83">
        <f t="shared" si="18"/>
        <v>0</v>
      </c>
      <c r="BN35" s="83"/>
      <c r="BO35" s="83"/>
      <c r="BP35" s="83">
        <f t="shared" si="19"/>
        <v>8.8529999999999998</v>
      </c>
      <c r="BQ35" s="83">
        <f t="shared" si="3"/>
        <v>0</v>
      </c>
      <c r="BR35" s="83">
        <f t="shared" si="3"/>
        <v>0</v>
      </c>
      <c r="BS35" s="83">
        <f t="shared" si="3"/>
        <v>0</v>
      </c>
      <c r="BT35" s="83">
        <f t="shared" si="20"/>
        <v>-8.8529999999999998</v>
      </c>
      <c r="BV35" s="80"/>
      <c r="BW35" s="80"/>
      <c r="BX35" s="80">
        <f t="shared" si="21"/>
        <v>0</v>
      </c>
      <c r="BY35" s="80">
        <f t="shared" si="21"/>
        <v>0</v>
      </c>
      <c r="BZ35" s="80">
        <f t="shared" si="21"/>
        <v>0</v>
      </c>
      <c r="CA35" s="80">
        <f t="shared" si="21"/>
        <v>0</v>
      </c>
      <c r="CB35" s="80">
        <f t="shared" si="22"/>
        <v>0</v>
      </c>
      <c r="CC35" s="80"/>
      <c r="CD35" s="80"/>
      <c r="CE35" s="80">
        <f t="shared" si="23"/>
        <v>100</v>
      </c>
      <c r="CF35" s="80">
        <f t="shared" si="5"/>
        <v>0</v>
      </c>
      <c r="CG35" s="80">
        <f t="shared" si="5"/>
        <v>0</v>
      </c>
      <c r="CH35" s="80">
        <f t="shared" si="5"/>
        <v>0</v>
      </c>
      <c r="CI35" s="80">
        <f t="shared" si="24"/>
        <v>100</v>
      </c>
      <c r="CJ35" s="80"/>
      <c r="CK35" s="80"/>
      <c r="CL35" s="80">
        <f t="shared" si="25"/>
        <v>0</v>
      </c>
      <c r="CM35" s="80">
        <f t="shared" si="6"/>
        <v>0</v>
      </c>
      <c r="CN35" s="80">
        <f t="shared" si="6"/>
        <v>0</v>
      </c>
      <c r="CO35" s="80">
        <f t="shared" si="6"/>
        <v>0</v>
      </c>
      <c r="CP35" s="80">
        <f t="shared" si="26"/>
        <v>0</v>
      </c>
      <c r="CQ35" s="80"/>
      <c r="CR35" s="80"/>
      <c r="CS35" s="80">
        <f t="shared" si="27"/>
        <v>0</v>
      </c>
      <c r="CT35" s="80">
        <f t="shared" si="7"/>
        <v>0</v>
      </c>
      <c r="CU35" s="80">
        <f t="shared" si="7"/>
        <v>0</v>
      </c>
      <c r="CV35" s="80">
        <f t="shared" si="7"/>
        <v>0</v>
      </c>
      <c r="CW35" s="80">
        <f t="shared" si="28"/>
        <v>0</v>
      </c>
      <c r="CX35" s="80"/>
      <c r="CY35" s="80"/>
      <c r="CZ35" s="80">
        <f t="shared" si="29"/>
        <v>88.53</v>
      </c>
      <c r="DA35" s="80">
        <f t="shared" si="8"/>
        <v>0</v>
      </c>
      <c r="DB35" s="80">
        <f t="shared" si="8"/>
        <v>0</v>
      </c>
      <c r="DC35" s="80">
        <f t="shared" si="8"/>
        <v>0</v>
      </c>
      <c r="DD35" s="80">
        <f t="shared" si="30"/>
        <v>88.53</v>
      </c>
      <c r="DF35" s="81">
        <f t="shared" si="31"/>
        <v>18.853000000000002</v>
      </c>
      <c r="DG35" s="81">
        <f t="shared" si="32"/>
        <v>-10</v>
      </c>
      <c r="DH35" s="81">
        <f t="shared" si="33"/>
        <v>0</v>
      </c>
      <c r="DI35" s="81">
        <f t="shared" si="34"/>
        <v>0</v>
      </c>
      <c r="DJ35" s="81">
        <f t="shared" si="35"/>
        <v>-8.8529999999999998</v>
      </c>
      <c r="DK35" s="84">
        <f t="shared" si="9"/>
        <v>0</v>
      </c>
    </row>
    <row r="36" spans="1:115" ht="15.75" thickBot="1">
      <c r="A36" s="76"/>
      <c r="B36" s="31">
        <v>34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76"/>
      <c r="I36" s="31">
        <v>34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O36" s="76"/>
      <c r="P36" s="31">
        <v>34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76"/>
      <c r="W36" s="31">
        <v>34</v>
      </c>
      <c r="X36" s="82">
        <v>0</v>
      </c>
      <c r="Y36" s="82">
        <v>0</v>
      </c>
      <c r="Z36" s="82">
        <v>0</v>
      </c>
      <c r="AA36" s="82">
        <v>0</v>
      </c>
      <c r="AB36" s="82">
        <v>0</v>
      </c>
      <c r="AC36" s="76"/>
      <c r="AD36" s="31">
        <v>34</v>
      </c>
      <c r="AE36" s="82">
        <v>0</v>
      </c>
      <c r="AF36" s="82">
        <v>0</v>
      </c>
      <c r="AG36" s="82">
        <v>0</v>
      </c>
      <c r="AH36" s="82">
        <v>0</v>
      </c>
      <c r="AI36" s="82">
        <v>0</v>
      </c>
      <c r="AJ36" s="31"/>
      <c r="AK36" s="31">
        <f t="shared" si="10"/>
        <v>10</v>
      </c>
      <c r="AM36" s="83"/>
      <c r="AN36" s="83">
        <f t="shared" si="11"/>
        <v>0</v>
      </c>
      <c r="AO36" s="83">
        <f t="shared" si="11"/>
        <v>0</v>
      </c>
      <c r="AP36" s="83">
        <f t="shared" si="11"/>
        <v>0</v>
      </c>
      <c r="AQ36" s="83">
        <f t="shared" si="11"/>
        <v>0</v>
      </c>
      <c r="AR36" s="83">
        <f t="shared" si="12"/>
        <v>0</v>
      </c>
      <c r="AS36" s="83"/>
      <c r="AT36" s="83"/>
      <c r="AU36" s="83">
        <f t="shared" si="13"/>
        <v>0</v>
      </c>
      <c r="AV36" s="83">
        <f t="shared" si="13"/>
        <v>0</v>
      </c>
      <c r="AW36" s="83">
        <f t="shared" si="13"/>
        <v>0</v>
      </c>
      <c r="AX36" s="83">
        <f t="shared" si="13"/>
        <v>0</v>
      </c>
      <c r="AY36" s="83">
        <f t="shared" si="14"/>
        <v>0</v>
      </c>
      <c r="AZ36" s="83"/>
      <c r="BA36" s="83"/>
      <c r="BB36" s="83">
        <f t="shared" si="15"/>
        <v>0</v>
      </c>
      <c r="BC36" s="83">
        <f t="shared" si="1"/>
        <v>0</v>
      </c>
      <c r="BD36" s="83">
        <f t="shared" si="1"/>
        <v>0</v>
      </c>
      <c r="BE36" s="83">
        <f t="shared" si="1"/>
        <v>0</v>
      </c>
      <c r="BF36" s="83">
        <f t="shared" si="16"/>
        <v>0</v>
      </c>
      <c r="BG36" s="83"/>
      <c r="BH36" s="83"/>
      <c r="BI36" s="83">
        <f t="shared" si="17"/>
        <v>0</v>
      </c>
      <c r="BJ36" s="83">
        <f t="shared" si="2"/>
        <v>0</v>
      </c>
      <c r="BK36" s="83">
        <f t="shared" si="2"/>
        <v>0</v>
      </c>
      <c r="BL36" s="83">
        <f t="shared" si="2"/>
        <v>0</v>
      </c>
      <c r="BM36" s="83">
        <f t="shared" si="18"/>
        <v>0</v>
      </c>
      <c r="BN36" s="83"/>
      <c r="BO36" s="83"/>
      <c r="BP36" s="83">
        <f t="shared" si="19"/>
        <v>0</v>
      </c>
      <c r="BQ36" s="83">
        <f t="shared" si="3"/>
        <v>0</v>
      </c>
      <c r="BR36" s="83">
        <f t="shared" si="3"/>
        <v>0</v>
      </c>
      <c r="BS36" s="83">
        <f t="shared" si="3"/>
        <v>0</v>
      </c>
      <c r="BT36" s="83">
        <f t="shared" si="20"/>
        <v>0</v>
      </c>
      <c r="BV36" s="80"/>
      <c r="BW36" s="80"/>
      <c r="BX36" s="80">
        <f t="shared" si="21"/>
        <v>0</v>
      </c>
      <c r="BY36" s="80">
        <f t="shared" si="21"/>
        <v>0</v>
      </c>
      <c r="BZ36" s="80">
        <f t="shared" si="21"/>
        <v>0</v>
      </c>
      <c r="CA36" s="80">
        <f t="shared" si="21"/>
        <v>0</v>
      </c>
      <c r="CB36" s="80">
        <f t="shared" si="22"/>
        <v>0</v>
      </c>
      <c r="CC36" s="80"/>
      <c r="CD36" s="80"/>
      <c r="CE36" s="80">
        <f t="shared" si="23"/>
        <v>0</v>
      </c>
      <c r="CF36" s="80">
        <f t="shared" si="5"/>
        <v>0</v>
      </c>
      <c r="CG36" s="80">
        <f t="shared" si="5"/>
        <v>0</v>
      </c>
      <c r="CH36" s="80">
        <f t="shared" si="5"/>
        <v>0</v>
      </c>
      <c r="CI36" s="80">
        <f t="shared" si="24"/>
        <v>0</v>
      </c>
      <c r="CJ36" s="80"/>
      <c r="CK36" s="80"/>
      <c r="CL36" s="80">
        <f t="shared" si="25"/>
        <v>0</v>
      </c>
      <c r="CM36" s="80">
        <f t="shared" si="6"/>
        <v>0</v>
      </c>
      <c r="CN36" s="80">
        <f t="shared" si="6"/>
        <v>0</v>
      </c>
      <c r="CO36" s="80">
        <f t="shared" si="6"/>
        <v>0</v>
      </c>
      <c r="CP36" s="80">
        <f t="shared" si="26"/>
        <v>0</v>
      </c>
      <c r="CQ36" s="80"/>
      <c r="CR36" s="80"/>
      <c r="CS36" s="80">
        <f t="shared" si="27"/>
        <v>0</v>
      </c>
      <c r="CT36" s="80">
        <f t="shared" si="7"/>
        <v>0</v>
      </c>
      <c r="CU36" s="80">
        <f t="shared" si="7"/>
        <v>0</v>
      </c>
      <c r="CV36" s="80">
        <f t="shared" si="7"/>
        <v>0</v>
      </c>
      <c r="CW36" s="80">
        <f t="shared" si="28"/>
        <v>0</v>
      </c>
      <c r="CX36" s="80"/>
      <c r="CY36" s="80"/>
      <c r="CZ36" s="80">
        <f t="shared" si="29"/>
        <v>0</v>
      </c>
      <c r="DA36" s="80">
        <f t="shared" si="8"/>
        <v>0</v>
      </c>
      <c r="DB36" s="80">
        <f t="shared" si="8"/>
        <v>0</v>
      </c>
      <c r="DC36" s="80">
        <f t="shared" si="8"/>
        <v>0</v>
      </c>
      <c r="DD36" s="80">
        <f t="shared" si="30"/>
        <v>0</v>
      </c>
      <c r="DF36" s="81">
        <f t="shared" si="31"/>
        <v>0</v>
      </c>
      <c r="DG36" s="81">
        <f t="shared" si="32"/>
        <v>0</v>
      </c>
      <c r="DH36" s="81">
        <f t="shared" si="33"/>
        <v>0</v>
      </c>
      <c r="DI36" s="81">
        <f t="shared" si="34"/>
        <v>0</v>
      </c>
      <c r="DJ36" s="81">
        <f t="shared" si="35"/>
        <v>0</v>
      </c>
      <c r="DK36" s="84">
        <f t="shared" si="9"/>
        <v>0</v>
      </c>
    </row>
    <row r="37" spans="1:115" ht="15.75" thickBot="1">
      <c r="A37" s="76"/>
      <c r="B37" s="31">
        <v>35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76"/>
      <c r="I37" s="31">
        <v>35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76"/>
      <c r="P37" s="31">
        <v>35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76"/>
      <c r="W37" s="31">
        <v>35</v>
      </c>
      <c r="X37" s="82">
        <v>0</v>
      </c>
      <c r="Y37" s="82">
        <v>0</v>
      </c>
      <c r="Z37" s="82">
        <v>0</v>
      </c>
      <c r="AA37" s="82">
        <v>0</v>
      </c>
      <c r="AB37" s="82">
        <v>0</v>
      </c>
      <c r="AC37" s="76"/>
      <c r="AD37" s="31">
        <v>35</v>
      </c>
      <c r="AE37" s="82">
        <v>0</v>
      </c>
      <c r="AF37" s="82">
        <v>0</v>
      </c>
      <c r="AG37" s="82">
        <v>0</v>
      </c>
      <c r="AH37" s="82">
        <v>0</v>
      </c>
      <c r="AI37" s="82">
        <v>0</v>
      </c>
      <c r="AJ37" s="31"/>
      <c r="AK37" s="31">
        <f t="shared" si="10"/>
        <v>10</v>
      </c>
      <c r="AM37" s="83"/>
      <c r="AN37" s="83">
        <f t="shared" si="11"/>
        <v>0</v>
      </c>
      <c r="AO37" s="83">
        <f t="shared" si="11"/>
        <v>0</v>
      </c>
      <c r="AP37" s="83">
        <f t="shared" si="11"/>
        <v>0</v>
      </c>
      <c r="AQ37" s="83">
        <f t="shared" si="11"/>
        <v>0</v>
      </c>
      <c r="AR37" s="83">
        <f t="shared" si="12"/>
        <v>0</v>
      </c>
      <c r="AS37" s="83"/>
      <c r="AT37" s="83"/>
      <c r="AU37" s="83">
        <f t="shared" si="13"/>
        <v>0</v>
      </c>
      <c r="AV37" s="83">
        <f t="shared" si="13"/>
        <v>0</v>
      </c>
      <c r="AW37" s="83">
        <f t="shared" si="13"/>
        <v>0</v>
      </c>
      <c r="AX37" s="83">
        <f t="shared" si="13"/>
        <v>0</v>
      </c>
      <c r="AY37" s="83">
        <f t="shared" si="14"/>
        <v>0</v>
      </c>
      <c r="AZ37" s="83"/>
      <c r="BA37" s="83"/>
      <c r="BB37" s="83">
        <f t="shared" si="15"/>
        <v>0</v>
      </c>
      <c r="BC37" s="83">
        <f t="shared" si="1"/>
        <v>0</v>
      </c>
      <c r="BD37" s="83">
        <f t="shared" si="1"/>
        <v>0</v>
      </c>
      <c r="BE37" s="83">
        <f t="shared" si="1"/>
        <v>0</v>
      </c>
      <c r="BF37" s="83">
        <f t="shared" si="16"/>
        <v>0</v>
      </c>
      <c r="BG37" s="83"/>
      <c r="BH37" s="83"/>
      <c r="BI37" s="83">
        <f t="shared" si="17"/>
        <v>0</v>
      </c>
      <c r="BJ37" s="83">
        <f t="shared" si="2"/>
        <v>0</v>
      </c>
      <c r="BK37" s="83">
        <f t="shared" si="2"/>
        <v>0</v>
      </c>
      <c r="BL37" s="83">
        <f t="shared" si="2"/>
        <v>0</v>
      </c>
      <c r="BM37" s="83">
        <f t="shared" si="18"/>
        <v>0</v>
      </c>
      <c r="BN37" s="83"/>
      <c r="BO37" s="83"/>
      <c r="BP37" s="83">
        <f t="shared" si="19"/>
        <v>0</v>
      </c>
      <c r="BQ37" s="83">
        <f t="shared" si="3"/>
        <v>0</v>
      </c>
      <c r="BR37" s="83">
        <f t="shared" si="3"/>
        <v>0</v>
      </c>
      <c r="BS37" s="83">
        <f t="shared" si="3"/>
        <v>0</v>
      </c>
      <c r="BT37" s="83">
        <f t="shared" si="20"/>
        <v>0</v>
      </c>
      <c r="BV37" s="80"/>
      <c r="BW37" s="80"/>
      <c r="BX37" s="80">
        <f t="shared" si="21"/>
        <v>0</v>
      </c>
      <c r="BY37" s="80">
        <f t="shared" si="21"/>
        <v>0</v>
      </c>
      <c r="BZ37" s="80">
        <f t="shared" si="21"/>
        <v>0</v>
      </c>
      <c r="CA37" s="80">
        <f t="shared" si="21"/>
        <v>0</v>
      </c>
      <c r="CB37" s="80">
        <f t="shared" si="22"/>
        <v>0</v>
      </c>
      <c r="CC37" s="80"/>
      <c r="CD37" s="80"/>
      <c r="CE37" s="80">
        <f t="shared" si="23"/>
        <v>0</v>
      </c>
      <c r="CF37" s="80">
        <f t="shared" si="5"/>
        <v>0</v>
      </c>
      <c r="CG37" s="80">
        <f t="shared" si="5"/>
        <v>0</v>
      </c>
      <c r="CH37" s="80">
        <f t="shared" si="5"/>
        <v>0</v>
      </c>
      <c r="CI37" s="80">
        <f t="shared" si="24"/>
        <v>0</v>
      </c>
      <c r="CJ37" s="80"/>
      <c r="CK37" s="80"/>
      <c r="CL37" s="80">
        <f t="shared" si="25"/>
        <v>0</v>
      </c>
      <c r="CM37" s="80">
        <f t="shared" si="6"/>
        <v>0</v>
      </c>
      <c r="CN37" s="80">
        <f t="shared" si="6"/>
        <v>0</v>
      </c>
      <c r="CO37" s="80">
        <f t="shared" si="6"/>
        <v>0</v>
      </c>
      <c r="CP37" s="80">
        <f t="shared" si="26"/>
        <v>0</v>
      </c>
      <c r="CQ37" s="80"/>
      <c r="CR37" s="80"/>
      <c r="CS37" s="80">
        <f t="shared" si="27"/>
        <v>0</v>
      </c>
      <c r="CT37" s="80">
        <f t="shared" si="7"/>
        <v>0</v>
      </c>
      <c r="CU37" s="80">
        <f t="shared" si="7"/>
        <v>0</v>
      </c>
      <c r="CV37" s="80">
        <f t="shared" si="7"/>
        <v>0</v>
      </c>
      <c r="CW37" s="80">
        <f t="shared" si="28"/>
        <v>0</v>
      </c>
      <c r="CX37" s="80"/>
      <c r="CY37" s="80"/>
      <c r="CZ37" s="80">
        <f t="shared" si="29"/>
        <v>0</v>
      </c>
      <c r="DA37" s="80">
        <f t="shared" si="8"/>
        <v>0</v>
      </c>
      <c r="DB37" s="80">
        <f t="shared" si="8"/>
        <v>0</v>
      </c>
      <c r="DC37" s="80">
        <f t="shared" si="8"/>
        <v>0</v>
      </c>
      <c r="DD37" s="80">
        <f t="shared" si="30"/>
        <v>0</v>
      </c>
      <c r="DF37" s="81">
        <f t="shared" si="31"/>
        <v>0</v>
      </c>
      <c r="DG37" s="81">
        <f t="shared" si="32"/>
        <v>0</v>
      </c>
      <c r="DH37" s="81">
        <f t="shared" si="33"/>
        <v>0</v>
      </c>
      <c r="DI37" s="81">
        <f t="shared" si="34"/>
        <v>0</v>
      </c>
      <c r="DJ37" s="81">
        <f t="shared" si="35"/>
        <v>0</v>
      </c>
      <c r="DK37" s="84">
        <f t="shared" si="9"/>
        <v>0</v>
      </c>
    </row>
    <row r="38" spans="1:115" ht="15.75" thickBot="1">
      <c r="A38" s="76"/>
      <c r="B38" s="31">
        <v>36</v>
      </c>
      <c r="C38" s="82">
        <v>-26.120999999999999</v>
      </c>
      <c r="D38" s="82">
        <v>0</v>
      </c>
      <c r="E38" s="82">
        <v>0</v>
      </c>
      <c r="F38" s="82">
        <v>0</v>
      </c>
      <c r="G38" s="82">
        <v>-26.120999999999999</v>
      </c>
      <c r="H38" s="76"/>
      <c r="I38" s="31">
        <v>36</v>
      </c>
      <c r="J38" s="82">
        <v>26.120999999999999</v>
      </c>
      <c r="K38" s="82">
        <v>0</v>
      </c>
      <c r="L38" s="82">
        <v>0</v>
      </c>
      <c r="M38" s="82">
        <v>3.879</v>
      </c>
      <c r="N38" s="82">
        <v>30</v>
      </c>
      <c r="O38" s="76"/>
      <c r="P38" s="31">
        <v>36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76"/>
      <c r="W38" s="31">
        <v>36</v>
      </c>
      <c r="X38" s="82">
        <v>0</v>
      </c>
      <c r="Y38" s="82">
        <v>0</v>
      </c>
      <c r="Z38" s="82">
        <v>0</v>
      </c>
      <c r="AA38" s="82">
        <v>0</v>
      </c>
      <c r="AB38" s="82">
        <v>0</v>
      </c>
      <c r="AC38" s="76"/>
      <c r="AD38" s="31">
        <v>36</v>
      </c>
      <c r="AE38" s="82">
        <v>0</v>
      </c>
      <c r="AF38" s="82">
        <v>-3.879</v>
      </c>
      <c r="AG38" s="82">
        <v>0</v>
      </c>
      <c r="AH38" s="82">
        <v>0</v>
      </c>
      <c r="AI38" s="82">
        <v>-3.879</v>
      </c>
      <c r="AJ38" s="31"/>
      <c r="AK38" s="31">
        <f t="shared" si="10"/>
        <v>10</v>
      </c>
      <c r="AM38" s="83"/>
      <c r="AN38" s="83">
        <f t="shared" si="11"/>
        <v>0</v>
      </c>
      <c r="AO38" s="83">
        <f t="shared" si="11"/>
        <v>0</v>
      </c>
      <c r="AP38" s="83">
        <f t="shared" si="11"/>
        <v>0</v>
      </c>
      <c r="AQ38" s="83">
        <f t="shared" si="11"/>
        <v>0</v>
      </c>
      <c r="AR38" s="83">
        <f t="shared" si="12"/>
        <v>0</v>
      </c>
      <c r="AS38" s="83"/>
      <c r="AT38" s="83"/>
      <c r="AU38" s="83">
        <f t="shared" si="13"/>
        <v>26.120999999999999</v>
      </c>
      <c r="AV38" s="83">
        <f t="shared" si="13"/>
        <v>0</v>
      </c>
      <c r="AW38" s="83">
        <f t="shared" si="13"/>
        <v>0</v>
      </c>
      <c r="AX38" s="83">
        <f t="shared" si="13"/>
        <v>3.879</v>
      </c>
      <c r="AY38" s="83">
        <f t="shared" si="14"/>
        <v>-30</v>
      </c>
      <c r="AZ38" s="83"/>
      <c r="BA38" s="83"/>
      <c r="BB38" s="83">
        <f t="shared" si="15"/>
        <v>0</v>
      </c>
      <c r="BC38" s="83">
        <f t="shared" si="1"/>
        <v>0</v>
      </c>
      <c r="BD38" s="83">
        <f t="shared" si="1"/>
        <v>0</v>
      </c>
      <c r="BE38" s="83">
        <f t="shared" si="1"/>
        <v>0</v>
      </c>
      <c r="BF38" s="83">
        <f t="shared" si="16"/>
        <v>0</v>
      </c>
      <c r="BG38" s="83"/>
      <c r="BH38" s="83"/>
      <c r="BI38" s="83">
        <f t="shared" si="17"/>
        <v>0</v>
      </c>
      <c r="BJ38" s="83">
        <f t="shared" si="2"/>
        <v>0</v>
      </c>
      <c r="BK38" s="83">
        <f t="shared" si="2"/>
        <v>0</v>
      </c>
      <c r="BL38" s="83">
        <f t="shared" si="2"/>
        <v>0</v>
      </c>
      <c r="BM38" s="83">
        <f t="shared" si="18"/>
        <v>0</v>
      </c>
      <c r="BN38" s="83"/>
      <c r="BO38" s="83"/>
      <c r="BP38" s="83">
        <f t="shared" si="19"/>
        <v>0</v>
      </c>
      <c r="BQ38" s="83">
        <f t="shared" si="3"/>
        <v>0</v>
      </c>
      <c r="BR38" s="83">
        <f t="shared" si="3"/>
        <v>0</v>
      </c>
      <c r="BS38" s="83">
        <f t="shared" si="3"/>
        <v>0</v>
      </c>
      <c r="BT38" s="83">
        <f t="shared" si="20"/>
        <v>0</v>
      </c>
      <c r="BV38" s="80"/>
      <c r="BW38" s="80"/>
      <c r="BX38" s="80">
        <f t="shared" si="21"/>
        <v>0</v>
      </c>
      <c r="BY38" s="80">
        <f t="shared" si="21"/>
        <v>0</v>
      </c>
      <c r="BZ38" s="80">
        <f t="shared" si="21"/>
        <v>0</v>
      </c>
      <c r="CA38" s="80">
        <f t="shared" si="21"/>
        <v>0</v>
      </c>
      <c r="CB38" s="80">
        <f t="shared" si="22"/>
        <v>0</v>
      </c>
      <c r="CC38" s="80"/>
      <c r="CD38" s="80"/>
      <c r="CE38" s="80">
        <f t="shared" si="23"/>
        <v>261.20999999999998</v>
      </c>
      <c r="CF38" s="80">
        <f t="shared" si="5"/>
        <v>0</v>
      </c>
      <c r="CG38" s="80">
        <f t="shared" si="5"/>
        <v>0</v>
      </c>
      <c r="CH38" s="80">
        <f t="shared" si="5"/>
        <v>38.79</v>
      </c>
      <c r="CI38" s="80">
        <f t="shared" si="24"/>
        <v>300</v>
      </c>
      <c r="CJ38" s="80"/>
      <c r="CK38" s="80"/>
      <c r="CL38" s="80">
        <f t="shared" si="25"/>
        <v>0</v>
      </c>
      <c r="CM38" s="80">
        <f t="shared" si="6"/>
        <v>0</v>
      </c>
      <c r="CN38" s="80">
        <f t="shared" si="6"/>
        <v>0</v>
      </c>
      <c r="CO38" s="80">
        <f t="shared" si="6"/>
        <v>0</v>
      </c>
      <c r="CP38" s="80">
        <f t="shared" si="26"/>
        <v>0</v>
      </c>
      <c r="CQ38" s="80"/>
      <c r="CR38" s="80"/>
      <c r="CS38" s="80">
        <f t="shared" si="27"/>
        <v>0</v>
      </c>
      <c r="CT38" s="80">
        <f t="shared" si="7"/>
        <v>0</v>
      </c>
      <c r="CU38" s="80">
        <f t="shared" si="7"/>
        <v>0</v>
      </c>
      <c r="CV38" s="80">
        <f t="shared" si="7"/>
        <v>0</v>
      </c>
      <c r="CW38" s="80">
        <f t="shared" si="28"/>
        <v>0</v>
      </c>
      <c r="CX38" s="80"/>
      <c r="CY38" s="80"/>
      <c r="CZ38" s="80">
        <f t="shared" si="29"/>
        <v>0</v>
      </c>
      <c r="DA38" s="80">
        <f t="shared" si="8"/>
        <v>0</v>
      </c>
      <c r="DB38" s="80">
        <f t="shared" si="8"/>
        <v>0</v>
      </c>
      <c r="DC38" s="80">
        <f t="shared" si="8"/>
        <v>0</v>
      </c>
      <c r="DD38" s="80">
        <f t="shared" si="30"/>
        <v>0</v>
      </c>
      <c r="DF38" s="81">
        <f t="shared" si="31"/>
        <v>26.120999999999999</v>
      </c>
      <c r="DG38" s="81">
        <f t="shared" si="32"/>
        <v>-30</v>
      </c>
      <c r="DH38" s="81">
        <f t="shared" si="33"/>
        <v>0</v>
      </c>
      <c r="DI38" s="81">
        <f t="shared" si="34"/>
        <v>0</v>
      </c>
      <c r="DJ38" s="81">
        <f t="shared" si="35"/>
        <v>3.879</v>
      </c>
      <c r="DK38" s="84">
        <f t="shared" si="9"/>
        <v>0</v>
      </c>
    </row>
    <row r="39" spans="1:115" ht="15.75" thickBot="1">
      <c r="A39" s="76"/>
      <c r="B39" s="31">
        <v>37</v>
      </c>
      <c r="C39" s="82">
        <v>-21.693000000000001</v>
      </c>
      <c r="D39" s="82">
        <v>0</v>
      </c>
      <c r="E39" s="82">
        <v>0</v>
      </c>
      <c r="F39" s="82">
        <v>0</v>
      </c>
      <c r="G39" s="82">
        <v>-21.693000000000001</v>
      </c>
      <c r="H39" s="76"/>
      <c r="I39" s="31">
        <v>37</v>
      </c>
      <c r="J39" s="82">
        <v>21.693000000000001</v>
      </c>
      <c r="K39" s="82">
        <v>0</v>
      </c>
      <c r="L39" s="82">
        <v>0</v>
      </c>
      <c r="M39" s="82">
        <v>18.306999999999999</v>
      </c>
      <c r="N39" s="82">
        <v>40</v>
      </c>
      <c r="O39" s="76"/>
      <c r="P39" s="31">
        <v>37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76"/>
      <c r="W39" s="31">
        <v>37</v>
      </c>
      <c r="X39" s="82">
        <v>0</v>
      </c>
      <c r="Y39" s="82">
        <v>0</v>
      </c>
      <c r="Z39" s="82">
        <v>0</v>
      </c>
      <c r="AA39" s="82">
        <v>0</v>
      </c>
      <c r="AB39" s="82">
        <v>0</v>
      </c>
      <c r="AC39" s="76"/>
      <c r="AD39" s="31">
        <v>37</v>
      </c>
      <c r="AE39" s="82">
        <v>0</v>
      </c>
      <c r="AF39" s="82">
        <v>-18.306999999999999</v>
      </c>
      <c r="AG39" s="82">
        <v>0</v>
      </c>
      <c r="AH39" s="82">
        <v>0</v>
      </c>
      <c r="AI39" s="82">
        <v>-18.306999999999999</v>
      </c>
      <c r="AJ39" s="31"/>
      <c r="AK39" s="31">
        <f t="shared" si="10"/>
        <v>10</v>
      </c>
      <c r="AM39" s="83"/>
      <c r="AN39" s="83">
        <f t="shared" si="11"/>
        <v>0</v>
      </c>
      <c r="AO39" s="83">
        <f t="shared" si="11"/>
        <v>0</v>
      </c>
      <c r="AP39" s="83">
        <f t="shared" si="11"/>
        <v>0</v>
      </c>
      <c r="AQ39" s="83">
        <f t="shared" si="11"/>
        <v>0</v>
      </c>
      <c r="AR39" s="83">
        <f t="shared" si="12"/>
        <v>0</v>
      </c>
      <c r="AS39" s="83"/>
      <c r="AT39" s="83"/>
      <c r="AU39" s="83">
        <f t="shared" si="13"/>
        <v>21.693000000000001</v>
      </c>
      <c r="AV39" s="83">
        <f t="shared" si="13"/>
        <v>0</v>
      </c>
      <c r="AW39" s="83">
        <f t="shared" si="13"/>
        <v>0</v>
      </c>
      <c r="AX39" s="83">
        <f t="shared" si="13"/>
        <v>18.306999999999999</v>
      </c>
      <c r="AY39" s="83">
        <f t="shared" si="14"/>
        <v>-40</v>
      </c>
      <c r="AZ39" s="83"/>
      <c r="BA39" s="83"/>
      <c r="BB39" s="83">
        <f t="shared" si="15"/>
        <v>0</v>
      </c>
      <c r="BC39" s="83">
        <f t="shared" si="1"/>
        <v>0</v>
      </c>
      <c r="BD39" s="83">
        <f t="shared" si="1"/>
        <v>0</v>
      </c>
      <c r="BE39" s="83">
        <f t="shared" si="1"/>
        <v>0</v>
      </c>
      <c r="BF39" s="83">
        <f t="shared" si="16"/>
        <v>0</v>
      </c>
      <c r="BG39" s="83"/>
      <c r="BH39" s="83"/>
      <c r="BI39" s="83">
        <f t="shared" si="17"/>
        <v>0</v>
      </c>
      <c r="BJ39" s="83">
        <f t="shared" si="2"/>
        <v>0</v>
      </c>
      <c r="BK39" s="83">
        <f t="shared" si="2"/>
        <v>0</v>
      </c>
      <c r="BL39" s="83">
        <f t="shared" si="2"/>
        <v>0</v>
      </c>
      <c r="BM39" s="83">
        <f t="shared" si="18"/>
        <v>0</v>
      </c>
      <c r="BN39" s="83"/>
      <c r="BO39" s="83"/>
      <c r="BP39" s="83">
        <f t="shared" si="19"/>
        <v>0</v>
      </c>
      <c r="BQ39" s="83">
        <f t="shared" si="3"/>
        <v>0</v>
      </c>
      <c r="BR39" s="83">
        <f t="shared" si="3"/>
        <v>0</v>
      </c>
      <c r="BS39" s="83">
        <f t="shared" si="3"/>
        <v>0</v>
      </c>
      <c r="BT39" s="83">
        <f t="shared" si="20"/>
        <v>0</v>
      </c>
      <c r="BV39" s="80"/>
      <c r="BW39" s="80"/>
      <c r="BX39" s="80">
        <f t="shared" si="21"/>
        <v>0</v>
      </c>
      <c r="BY39" s="80">
        <f t="shared" si="21"/>
        <v>0</v>
      </c>
      <c r="BZ39" s="80">
        <f t="shared" si="21"/>
        <v>0</v>
      </c>
      <c r="CA39" s="80">
        <f t="shared" si="21"/>
        <v>0</v>
      </c>
      <c r="CB39" s="80">
        <f t="shared" si="22"/>
        <v>0</v>
      </c>
      <c r="CC39" s="80"/>
      <c r="CD39" s="80"/>
      <c r="CE39" s="80">
        <f t="shared" si="23"/>
        <v>216.93</v>
      </c>
      <c r="CF39" s="80">
        <f t="shared" si="5"/>
        <v>0</v>
      </c>
      <c r="CG39" s="80">
        <f t="shared" si="5"/>
        <v>0</v>
      </c>
      <c r="CH39" s="80">
        <f t="shared" si="5"/>
        <v>183.07</v>
      </c>
      <c r="CI39" s="80">
        <f t="shared" si="24"/>
        <v>400</v>
      </c>
      <c r="CJ39" s="80"/>
      <c r="CK39" s="80"/>
      <c r="CL39" s="80">
        <f t="shared" si="25"/>
        <v>0</v>
      </c>
      <c r="CM39" s="80">
        <f t="shared" si="6"/>
        <v>0</v>
      </c>
      <c r="CN39" s="80">
        <f t="shared" si="6"/>
        <v>0</v>
      </c>
      <c r="CO39" s="80">
        <f t="shared" si="6"/>
        <v>0</v>
      </c>
      <c r="CP39" s="80">
        <f t="shared" si="26"/>
        <v>0</v>
      </c>
      <c r="CQ39" s="80"/>
      <c r="CR39" s="80"/>
      <c r="CS39" s="80">
        <f t="shared" si="27"/>
        <v>0</v>
      </c>
      <c r="CT39" s="80">
        <f t="shared" si="7"/>
        <v>0</v>
      </c>
      <c r="CU39" s="80">
        <f t="shared" si="7"/>
        <v>0</v>
      </c>
      <c r="CV39" s="80">
        <f t="shared" si="7"/>
        <v>0</v>
      </c>
      <c r="CW39" s="80">
        <f t="shared" si="28"/>
        <v>0</v>
      </c>
      <c r="CX39" s="80"/>
      <c r="CY39" s="80"/>
      <c r="CZ39" s="80">
        <f t="shared" si="29"/>
        <v>0</v>
      </c>
      <c r="DA39" s="80">
        <f t="shared" si="8"/>
        <v>0</v>
      </c>
      <c r="DB39" s="80">
        <f t="shared" si="8"/>
        <v>0</v>
      </c>
      <c r="DC39" s="80">
        <f t="shared" si="8"/>
        <v>0</v>
      </c>
      <c r="DD39" s="80">
        <f t="shared" si="30"/>
        <v>0</v>
      </c>
      <c r="DF39" s="81">
        <f t="shared" si="31"/>
        <v>21.693000000000001</v>
      </c>
      <c r="DG39" s="81">
        <f t="shared" si="32"/>
        <v>-40</v>
      </c>
      <c r="DH39" s="81">
        <f t="shared" si="33"/>
        <v>0</v>
      </c>
      <c r="DI39" s="81">
        <f t="shared" si="34"/>
        <v>0</v>
      </c>
      <c r="DJ39" s="81">
        <f t="shared" si="35"/>
        <v>18.306999999999999</v>
      </c>
      <c r="DK39" s="84">
        <f t="shared" si="9"/>
        <v>0</v>
      </c>
    </row>
    <row r="40" spans="1:115" ht="15.75" thickBot="1">
      <c r="A40" s="76"/>
      <c r="B40" s="31">
        <v>38</v>
      </c>
      <c r="C40" s="82">
        <v>-24.405000000000001</v>
      </c>
      <c r="D40" s="82">
        <v>0</v>
      </c>
      <c r="E40" s="82">
        <v>0</v>
      </c>
      <c r="F40" s="82">
        <v>0</v>
      </c>
      <c r="G40" s="82">
        <v>-24.405000000000001</v>
      </c>
      <c r="H40" s="76"/>
      <c r="I40" s="31">
        <v>38</v>
      </c>
      <c r="J40" s="82">
        <v>24.405000000000001</v>
      </c>
      <c r="K40" s="82">
        <v>0</v>
      </c>
      <c r="L40" s="82">
        <v>0</v>
      </c>
      <c r="M40" s="82">
        <v>20.594999999999999</v>
      </c>
      <c r="N40" s="82">
        <v>45</v>
      </c>
      <c r="O40" s="76"/>
      <c r="P40" s="31">
        <v>38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76"/>
      <c r="W40" s="31">
        <v>38</v>
      </c>
      <c r="X40" s="82">
        <v>0</v>
      </c>
      <c r="Y40" s="82">
        <v>0</v>
      </c>
      <c r="Z40" s="82">
        <v>0</v>
      </c>
      <c r="AA40" s="82">
        <v>0</v>
      </c>
      <c r="AB40" s="82">
        <v>0</v>
      </c>
      <c r="AC40" s="76"/>
      <c r="AD40" s="31">
        <v>38</v>
      </c>
      <c r="AE40" s="82">
        <v>0</v>
      </c>
      <c r="AF40" s="82">
        <v>-20.594999999999999</v>
      </c>
      <c r="AG40" s="82">
        <v>0</v>
      </c>
      <c r="AH40" s="82">
        <v>0</v>
      </c>
      <c r="AI40" s="82">
        <v>-20.594999999999999</v>
      </c>
      <c r="AJ40" s="31"/>
      <c r="AK40" s="31">
        <f t="shared" si="10"/>
        <v>10</v>
      </c>
      <c r="AM40" s="83"/>
      <c r="AN40" s="83">
        <f t="shared" si="11"/>
        <v>0</v>
      </c>
      <c r="AO40" s="83">
        <f t="shared" si="11"/>
        <v>0</v>
      </c>
      <c r="AP40" s="83">
        <f t="shared" si="11"/>
        <v>0</v>
      </c>
      <c r="AQ40" s="83">
        <f t="shared" si="11"/>
        <v>0</v>
      </c>
      <c r="AR40" s="83">
        <f t="shared" si="12"/>
        <v>0</v>
      </c>
      <c r="AS40" s="83"/>
      <c r="AT40" s="83"/>
      <c r="AU40" s="83">
        <f t="shared" si="13"/>
        <v>24.405000000000001</v>
      </c>
      <c r="AV40" s="83">
        <f t="shared" si="13"/>
        <v>0</v>
      </c>
      <c r="AW40" s="83">
        <f t="shared" si="13"/>
        <v>0</v>
      </c>
      <c r="AX40" s="83">
        <f t="shared" si="13"/>
        <v>20.594999999999999</v>
      </c>
      <c r="AY40" s="83">
        <f t="shared" si="14"/>
        <v>-45</v>
      </c>
      <c r="AZ40" s="83"/>
      <c r="BA40" s="83"/>
      <c r="BB40" s="83">
        <f t="shared" si="15"/>
        <v>0</v>
      </c>
      <c r="BC40" s="83">
        <f t="shared" si="1"/>
        <v>0</v>
      </c>
      <c r="BD40" s="83">
        <f t="shared" si="1"/>
        <v>0</v>
      </c>
      <c r="BE40" s="83">
        <f t="shared" si="1"/>
        <v>0</v>
      </c>
      <c r="BF40" s="83">
        <f t="shared" si="16"/>
        <v>0</v>
      </c>
      <c r="BG40" s="83"/>
      <c r="BH40" s="83"/>
      <c r="BI40" s="83">
        <f t="shared" si="17"/>
        <v>0</v>
      </c>
      <c r="BJ40" s="83">
        <f t="shared" si="2"/>
        <v>0</v>
      </c>
      <c r="BK40" s="83">
        <f t="shared" si="2"/>
        <v>0</v>
      </c>
      <c r="BL40" s="83">
        <f t="shared" si="2"/>
        <v>0</v>
      </c>
      <c r="BM40" s="83">
        <f t="shared" si="18"/>
        <v>0</v>
      </c>
      <c r="BN40" s="83"/>
      <c r="BO40" s="83"/>
      <c r="BP40" s="83">
        <f t="shared" si="19"/>
        <v>0</v>
      </c>
      <c r="BQ40" s="83">
        <f t="shared" si="3"/>
        <v>0</v>
      </c>
      <c r="BR40" s="83">
        <f t="shared" si="3"/>
        <v>0</v>
      </c>
      <c r="BS40" s="83">
        <f t="shared" si="3"/>
        <v>0</v>
      </c>
      <c r="BT40" s="83">
        <f t="shared" si="20"/>
        <v>0</v>
      </c>
      <c r="BV40" s="80"/>
      <c r="BW40" s="80"/>
      <c r="BX40" s="80">
        <f t="shared" si="21"/>
        <v>0</v>
      </c>
      <c r="BY40" s="80">
        <f t="shared" si="21"/>
        <v>0</v>
      </c>
      <c r="BZ40" s="80">
        <f t="shared" si="21"/>
        <v>0</v>
      </c>
      <c r="CA40" s="80">
        <f t="shared" si="21"/>
        <v>0</v>
      </c>
      <c r="CB40" s="80">
        <f t="shared" si="22"/>
        <v>0</v>
      </c>
      <c r="CC40" s="80"/>
      <c r="CD40" s="80"/>
      <c r="CE40" s="80">
        <f t="shared" si="23"/>
        <v>244.05</v>
      </c>
      <c r="CF40" s="80">
        <f t="shared" si="5"/>
        <v>0</v>
      </c>
      <c r="CG40" s="80">
        <f t="shared" si="5"/>
        <v>0</v>
      </c>
      <c r="CH40" s="80">
        <f t="shared" si="5"/>
        <v>205.95</v>
      </c>
      <c r="CI40" s="80">
        <f t="shared" si="24"/>
        <v>450</v>
      </c>
      <c r="CJ40" s="80"/>
      <c r="CK40" s="80"/>
      <c r="CL40" s="80">
        <f t="shared" si="25"/>
        <v>0</v>
      </c>
      <c r="CM40" s="80">
        <f t="shared" si="6"/>
        <v>0</v>
      </c>
      <c r="CN40" s="80">
        <f t="shared" si="6"/>
        <v>0</v>
      </c>
      <c r="CO40" s="80">
        <f t="shared" si="6"/>
        <v>0</v>
      </c>
      <c r="CP40" s="80">
        <f t="shared" si="26"/>
        <v>0</v>
      </c>
      <c r="CQ40" s="80"/>
      <c r="CR40" s="80"/>
      <c r="CS40" s="80">
        <f t="shared" si="27"/>
        <v>0</v>
      </c>
      <c r="CT40" s="80">
        <f t="shared" si="7"/>
        <v>0</v>
      </c>
      <c r="CU40" s="80">
        <f t="shared" si="7"/>
        <v>0</v>
      </c>
      <c r="CV40" s="80">
        <f t="shared" si="7"/>
        <v>0</v>
      </c>
      <c r="CW40" s="80">
        <f t="shared" si="28"/>
        <v>0</v>
      </c>
      <c r="CX40" s="80"/>
      <c r="CY40" s="80"/>
      <c r="CZ40" s="80">
        <f t="shared" si="29"/>
        <v>0</v>
      </c>
      <c r="DA40" s="80">
        <f t="shared" si="8"/>
        <v>0</v>
      </c>
      <c r="DB40" s="80">
        <f t="shared" si="8"/>
        <v>0</v>
      </c>
      <c r="DC40" s="80">
        <f t="shared" si="8"/>
        <v>0</v>
      </c>
      <c r="DD40" s="80">
        <f t="shared" si="30"/>
        <v>0</v>
      </c>
      <c r="DF40" s="81">
        <f t="shared" si="31"/>
        <v>24.405000000000001</v>
      </c>
      <c r="DG40" s="81">
        <f t="shared" si="32"/>
        <v>-45</v>
      </c>
      <c r="DH40" s="81">
        <f t="shared" si="33"/>
        <v>0</v>
      </c>
      <c r="DI40" s="81">
        <f t="shared" si="34"/>
        <v>0</v>
      </c>
      <c r="DJ40" s="81">
        <f t="shared" si="35"/>
        <v>20.594999999999999</v>
      </c>
      <c r="DK40" s="84">
        <f t="shared" si="9"/>
        <v>0</v>
      </c>
    </row>
    <row r="41" spans="1:115" ht="15.75" thickBot="1">
      <c r="A41" s="76"/>
      <c r="B41" s="31">
        <v>39</v>
      </c>
      <c r="C41" s="82">
        <v>-16</v>
      </c>
      <c r="D41" s="82">
        <v>0</v>
      </c>
      <c r="E41" s="82">
        <v>0</v>
      </c>
      <c r="F41" s="82">
        <v>0</v>
      </c>
      <c r="G41" s="82">
        <v>-16</v>
      </c>
      <c r="H41" s="76"/>
      <c r="I41" s="31">
        <v>39</v>
      </c>
      <c r="J41" s="82">
        <v>16</v>
      </c>
      <c r="K41" s="82">
        <v>0</v>
      </c>
      <c r="L41" s="82">
        <v>0</v>
      </c>
      <c r="M41" s="82">
        <v>39</v>
      </c>
      <c r="N41" s="82">
        <v>55</v>
      </c>
      <c r="O41" s="76"/>
      <c r="P41" s="31">
        <v>39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  <c r="V41" s="76"/>
      <c r="W41" s="31">
        <v>39</v>
      </c>
      <c r="X41" s="82">
        <v>0</v>
      </c>
      <c r="Y41" s="82">
        <v>0</v>
      </c>
      <c r="Z41" s="82">
        <v>0</v>
      </c>
      <c r="AA41" s="82">
        <v>0</v>
      </c>
      <c r="AB41" s="82">
        <v>0</v>
      </c>
      <c r="AC41" s="76"/>
      <c r="AD41" s="31">
        <v>39</v>
      </c>
      <c r="AE41" s="82">
        <v>0</v>
      </c>
      <c r="AF41" s="82">
        <v>-39</v>
      </c>
      <c r="AG41" s="82">
        <v>0</v>
      </c>
      <c r="AH41" s="82">
        <v>0</v>
      </c>
      <c r="AI41" s="82">
        <v>-39</v>
      </c>
      <c r="AJ41" s="31"/>
      <c r="AK41" s="31">
        <f t="shared" si="10"/>
        <v>10</v>
      </c>
      <c r="AM41" s="83"/>
      <c r="AN41" s="83">
        <f t="shared" si="11"/>
        <v>0</v>
      </c>
      <c r="AO41" s="83">
        <f t="shared" si="11"/>
        <v>0</v>
      </c>
      <c r="AP41" s="83">
        <f t="shared" si="11"/>
        <v>0</v>
      </c>
      <c r="AQ41" s="83">
        <f t="shared" si="11"/>
        <v>0</v>
      </c>
      <c r="AR41" s="83">
        <f t="shared" si="12"/>
        <v>0</v>
      </c>
      <c r="AS41" s="83"/>
      <c r="AT41" s="83"/>
      <c r="AU41" s="83">
        <f t="shared" si="13"/>
        <v>16</v>
      </c>
      <c r="AV41" s="83">
        <f t="shared" si="13"/>
        <v>0</v>
      </c>
      <c r="AW41" s="83">
        <f t="shared" si="13"/>
        <v>0</v>
      </c>
      <c r="AX41" s="83">
        <f t="shared" si="13"/>
        <v>39</v>
      </c>
      <c r="AY41" s="83">
        <f t="shared" si="14"/>
        <v>-55</v>
      </c>
      <c r="AZ41" s="83"/>
      <c r="BA41" s="83"/>
      <c r="BB41" s="83">
        <f t="shared" si="15"/>
        <v>0</v>
      </c>
      <c r="BC41" s="83">
        <f t="shared" si="1"/>
        <v>0</v>
      </c>
      <c r="BD41" s="83">
        <f t="shared" si="1"/>
        <v>0</v>
      </c>
      <c r="BE41" s="83">
        <f t="shared" si="1"/>
        <v>0</v>
      </c>
      <c r="BF41" s="83">
        <f t="shared" si="16"/>
        <v>0</v>
      </c>
      <c r="BG41" s="83"/>
      <c r="BH41" s="83"/>
      <c r="BI41" s="83">
        <f t="shared" si="17"/>
        <v>0</v>
      </c>
      <c r="BJ41" s="83">
        <f t="shared" si="2"/>
        <v>0</v>
      </c>
      <c r="BK41" s="83">
        <f t="shared" si="2"/>
        <v>0</v>
      </c>
      <c r="BL41" s="83">
        <f t="shared" si="2"/>
        <v>0</v>
      </c>
      <c r="BM41" s="83">
        <f t="shared" si="18"/>
        <v>0</v>
      </c>
      <c r="BN41" s="83"/>
      <c r="BO41" s="83"/>
      <c r="BP41" s="83">
        <f t="shared" si="19"/>
        <v>0</v>
      </c>
      <c r="BQ41" s="83">
        <f t="shared" si="3"/>
        <v>0</v>
      </c>
      <c r="BR41" s="83">
        <f t="shared" si="3"/>
        <v>0</v>
      </c>
      <c r="BS41" s="83">
        <f t="shared" si="3"/>
        <v>0</v>
      </c>
      <c r="BT41" s="83">
        <f t="shared" si="20"/>
        <v>0</v>
      </c>
      <c r="BV41" s="80"/>
      <c r="BW41" s="80"/>
      <c r="BX41" s="80">
        <f t="shared" si="21"/>
        <v>0</v>
      </c>
      <c r="BY41" s="80">
        <f t="shared" si="21"/>
        <v>0</v>
      </c>
      <c r="BZ41" s="80">
        <f t="shared" si="21"/>
        <v>0</v>
      </c>
      <c r="CA41" s="80">
        <f t="shared" si="21"/>
        <v>0</v>
      </c>
      <c r="CB41" s="80">
        <f t="shared" si="22"/>
        <v>0</v>
      </c>
      <c r="CC41" s="80"/>
      <c r="CD41" s="80"/>
      <c r="CE41" s="80">
        <f t="shared" si="23"/>
        <v>160</v>
      </c>
      <c r="CF41" s="80">
        <f t="shared" si="5"/>
        <v>0</v>
      </c>
      <c r="CG41" s="80">
        <f t="shared" si="5"/>
        <v>0</v>
      </c>
      <c r="CH41" s="80">
        <f t="shared" si="5"/>
        <v>390</v>
      </c>
      <c r="CI41" s="80">
        <f t="shared" si="24"/>
        <v>550</v>
      </c>
      <c r="CJ41" s="80"/>
      <c r="CK41" s="80"/>
      <c r="CL41" s="80">
        <f t="shared" si="25"/>
        <v>0</v>
      </c>
      <c r="CM41" s="80">
        <f t="shared" si="6"/>
        <v>0</v>
      </c>
      <c r="CN41" s="80">
        <f t="shared" si="6"/>
        <v>0</v>
      </c>
      <c r="CO41" s="80">
        <f t="shared" si="6"/>
        <v>0</v>
      </c>
      <c r="CP41" s="80">
        <f t="shared" si="26"/>
        <v>0</v>
      </c>
      <c r="CQ41" s="80"/>
      <c r="CR41" s="80"/>
      <c r="CS41" s="80">
        <f t="shared" si="27"/>
        <v>0</v>
      </c>
      <c r="CT41" s="80">
        <f t="shared" si="7"/>
        <v>0</v>
      </c>
      <c r="CU41" s="80">
        <f t="shared" si="7"/>
        <v>0</v>
      </c>
      <c r="CV41" s="80">
        <f t="shared" si="7"/>
        <v>0</v>
      </c>
      <c r="CW41" s="80">
        <f t="shared" si="28"/>
        <v>0</v>
      </c>
      <c r="CX41" s="80"/>
      <c r="CY41" s="80"/>
      <c r="CZ41" s="80">
        <f t="shared" si="29"/>
        <v>0</v>
      </c>
      <c r="DA41" s="80">
        <f t="shared" si="8"/>
        <v>0</v>
      </c>
      <c r="DB41" s="80">
        <f t="shared" si="8"/>
        <v>0</v>
      </c>
      <c r="DC41" s="80">
        <f t="shared" si="8"/>
        <v>0</v>
      </c>
      <c r="DD41" s="80">
        <f t="shared" si="30"/>
        <v>0</v>
      </c>
      <c r="DF41" s="81">
        <f t="shared" si="31"/>
        <v>16</v>
      </c>
      <c r="DG41" s="81">
        <f t="shared" si="32"/>
        <v>-55</v>
      </c>
      <c r="DH41" s="81">
        <f t="shared" si="33"/>
        <v>0</v>
      </c>
      <c r="DI41" s="81">
        <f t="shared" si="34"/>
        <v>0</v>
      </c>
      <c r="DJ41" s="81">
        <f t="shared" si="35"/>
        <v>39</v>
      </c>
      <c r="DK41" s="84">
        <f t="shared" si="9"/>
        <v>0</v>
      </c>
    </row>
    <row r="42" spans="1:115" ht="15.75" thickBot="1">
      <c r="A42" s="76"/>
      <c r="B42" s="31">
        <v>40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76"/>
      <c r="I42" s="31">
        <v>40</v>
      </c>
      <c r="J42" s="82">
        <v>0</v>
      </c>
      <c r="K42" s="82">
        <v>0</v>
      </c>
      <c r="L42" s="82">
        <v>0</v>
      </c>
      <c r="M42" s="82">
        <v>60</v>
      </c>
      <c r="N42" s="82">
        <v>60</v>
      </c>
      <c r="O42" s="76"/>
      <c r="P42" s="31">
        <v>40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76"/>
      <c r="W42" s="31">
        <v>40</v>
      </c>
      <c r="X42" s="82">
        <v>0</v>
      </c>
      <c r="Y42" s="82">
        <v>0</v>
      </c>
      <c r="Z42" s="82">
        <v>0</v>
      </c>
      <c r="AA42" s="82">
        <v>0</v>
      </c>
      <c r="AB42" s="82">
        <v>0</v>
      </c>
      <c r="AC42" s="76"/>
      <c r="AD42" s="31">
        <v>40</v>
      </c>
      <c r="AE42" s="82">
        <v>0</v>
      </c>
      <c r="AF42" s="82">
        <v>-60</v>
      </c>
      <c r="AG42" s="82">
        <v>0</v>
      </c>
      <c r="AH42" s="82">
        <v>0</v>
      </c>
      <c r="AI42" s="82">
        <v>-60</v>
      </c>
      <c r="AJ42" s="31"/>
      <c r="AK42" s="31">
        <f t="shared" si="10"/>
        <v>10</v>
      </c>
      <c r="AM42" s="83"/>
      <c r="AN42" s="83">
        <f t="shared" si="11"/>
        <v>0</v>
      </c>
      <c r="AO42" s="83">
        <f t="shared" si="11"/>
        <v>0</v>
      </c>
      <c r="AP42" s="83">
        <f t="shared" si="11"/>
        <v>0</v>
      </c>
      <c r="AQ42" s="83">
        <f t="shared" si="11"/>
        <v>0</v>
      </c>
      <c r="AR42" s="83">
        <f t="shared" si="12"/>
        <v>0</v>
      </c>
      <c r="AS42" s="83"/>
      <c r="AT42" s="83"/>
      <c r="AU42" s="83">
        <f t="shared" si="13"/>
        <v>0</v>
      </c>
      <c r="AV42" s="83">
        <f t="shared" si="13"/>
        <v>0</v>
      </c>
      <c r="AW42" s="83">
        <f t="shared" si="13"/>
        <v>0</v>
      </c>
      <c r="AX42" s="83">
        <f t="shared" si="13"/>
        <v>60</v>
      </c>
      <c r="AY42" s="83">
        <f t="shared" si="14"/>
        <v>-60</v>
      </c>
      <c r="AZ42" s="83"/>
      <c r="BA42" s="83"/>
      <c r="BB42" s="83">
        <f t="shared" si="15"/>
        <v>0</v>
      </c>
      <c r="BC42" s="83">
        <f t="shared" si="1"/>
        <v>0</v>
      </c>
      <c r="BD42" s="83">
        <f t="shared" si="1"/>
        <v>0</v>
      </c>
      <c r="BE42" s="83">
        <f t="shared" si="1"/>
        <v>0</v>
      </c>
      <c r="BF42" s="83">
        <f t="shared" si="16"/>
        <v>0</v>
      </c>
      <c r="BG42" s="83"/>
      <c r="BH42" s="83"/>
      <c r="BI42" s="83">
        <f t="shared" si="17"/>
        <v>0</v>
      </c>
      <c r="BJ42" s="83">
        <f t="shared" si="2"/>
        <v>0</v>
      </c>
      <c r="BK42" s="83">
        <f t="shared" si="2"/>
        <v>0</v>
      </c>
      <c r="BL42" s="83">
        <f t="shared" si="2"/>
        <v>0</v>
      </c>
      <c r="BM42" s="83">
        <f t="shared" si="18"/>
        <v>0</v>
      </c>
      <c r="BN42" s="83"/>
      <c r="BO42" s="83"/>
      <c r="BP42" s="83">
        <f t="shared" si="19"/>
        <v>0</v>
      </c>
      <c r="BQ42" s="83">
        <f t="shared" si="3"/>
        <v>0</v>
      </c>
      <c r="BR42" s="83">
        <f t="shared" si="3"/>
        <v>0</v>
      </c>
      <c r="BS42" s="83">
        <f t="shared" si="3"/>
        <v>0</v>
      </c>
      <c r="BT42" s="83">
        <f t="shared" si="20"/>
        <v>0</v>
      </c>
      <c r="BV42" s="80"/>
      <c r="BW42" s="80"/>
      <c r="BX42" s="80">
        <f t="shared" si="21"/>
        <v>0</v>
      </c>
      <c r="BY42" s="80">
        <f t="shared" si="21"/>
        <v>0</v>
      </c>
      <c r="BZ42" s="80">
        <f t="shared" si="21"/>
        <v>0</v>
      </c>
      <c r="CA42" s="80">
        <f t="shared" si="21"/>
        <v>0</v>
      </c>
      <c r="CB42" s="80">
        <f t="shared" si="22"/>
        <v>0</v>
      </c>
      <c r="CC42" s="80"/>
      <c r="CD42" s="80"/>
      <c r="CE42" s="80">
        <f t="shared" si="23"/>
        <v>0</v>
      </c>
      <c r="CF42" s="80">
        <f t="shared" si="5"/>
        <v>0</v>
      </c>
      <c r="CG42" s="80">
        <f t="shared" si="5"/>
        <v>0</v>
      </c>
      <c r="CH42" s="80">
        <f t="shared" si="5"/>
        <v>600</v>
      </c>
      <c r="CI42" s="80">
        <f t="shared" si="24"/>
        <v>600</v>
      </c>
      <c r="CJ42" s="80"/>
      <c r="CK42" s="80"/>
      <c r="CL42" s="80">
        <f t="shared" si="25"/>
        <v>0</v>
      </c>
      <c r="CM42" s="80">
        <f t="shared" si="6"/>
        <v>0</v>
      </c>
      <c r="CN42" s="80">
        <f t="shared" si="6"/>
        <v>0</v>
      </c>
      <c r="CO42" s="80">
        <f t="shared" si="6"/>
        <v>0</v>
      </c>
      <c r="CP42" s="80">
        <f t="shared" si="26"/>
        <v>0</v>
      </c>
      <c r="CQ42" s="80"/>
      <c r="CR42" s="80"/>
      <c r="CS42" s="80">
        <f t="shared" si="27"/>
        <v>0</v>
      </c>
      <c r="CT42" s="80">
        <f t="shared" si="7"/>
        <v>0</v>
      </c>
      <c r="CU42" s="80">
        <f t="shared" si="7"/>
        <v>0</v>
      </c>
      <c r="CV42" s="80">
        <f t="shared" si="7"/>
        <v>0</v>
      </c>
      <c r="CW42" s="80">
        <f t="shared" si="28"/>
        <v>0</v>
      </c>
      <c r="CX42" s="80"/>
      <c r="CY42" s="80"/>
      <c r="CZ42" s="80">
        <f t="shared" si="29"/>
        <v>0</v>
      </c>
      <c r="DA42" s="80">
        <f t="shared" si="8"/>
        <v>0</v>
      </c>
      <c r="DB42" s="80">
        <f t="shared" si="8"/>
        <v>0</v>
      </c>
      <c r="DC42" s="80">
        <f t="shared" si="8"/>
        <v>0</v>
      </c>
      <c r="DD42" s="80">
        <f t="shared" si="30"/>
        <v>0</v>
      </c>
      <c r="DF42" s="81">
        <f t="shared" si="31"/>
        <v>0</v>
      </c>
      <c r="DG42" s="81">
        <f t="shared" si="32"/>
        <v>-60</v>
      </c>
      <c r="DH42" s="81">
        <f t="shared" si="33"/>
        <v>0</v>
      </c>
      <c r="DI42" s="81">
        <f t="shared" si="34"/>
        <v>0</v>
      </c>
      <c r="DJ42" s="81">
        <f t="shared" si="35"/>
        <v>60</v>
      </c>
      <c r="DK42" s="84">
        <f t="shared" si="9"/>
        <v>0</v>
      </c>
    </row>
    <row r="43" spans="1:115" ht="15.75" thickBot="1">
      <c r="A43" s="76"/>
      <c r="B43" s="31">
        <v>41</v>
      </c>
      <c r="C43" s="82">
        <v>-40.673999999999999</v>
      </c>
      <c r="D43" s="82">
        <v>0</v>
      </c>
      <c r="E43" s="82">
        <v>0</v>
      </c>
      <c r="F43" s="82">
        <v>0</v>
      </c>
      <c r="G43" s="82">
        <v>-40.673999999999999</v>
      </c>
      <c r="H43" s="76"/>
      <c r="I43" s="31">
        <v>41</v>
      </c>
      <c r="J43" s="82">
        <v>40.673999999999999</v>
      </c>
      <c r="K43" s="82">
        <v>0</v>
      </c>
      <c r="L43" s="82">
        <v>0</v>
      </c>
      <c r="M43" s="82">
        <v>34.326000000000001</v>
      </c>
      <c r="N43" s="82">
        <v>75</v>
      </c>
      <c r="O43" s="76"/>
      <c r="P43" s="31">
        <v>41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76"/>
      <c r="W43" s="31">
        <v>41</v>
      </c>
      <c r="X43" s="82">
        <v>0</v>
      </c>
      <c r="Y43" s="82">
        <v>0</v>
      </c>
      <c r="Z43" s="82">
        <v>0</v>
      </c>
      <c r="AA43" s="82">
        <v>0</v>
      </c>
      <c r="AB43" s="82">
        <v>0</v>
      </c>
      <c r="AC43" s="76"/>
      <c r="AD43" s="31">
        <v>41</v>
      </c>
      <c r="AE43" s="82">
        <v>0</v>
      </c>
      <c r="AF43" s="82">
        <v>-34.326000000000001</v>
      </c>
      <c r="AG43" s="82">
        <v>0</v>
      </c>
      <c r="AH43" s="82">
        <v>0</v>
      </c>
      <c r="AI43" s="82">
        <v>-34.326000000000001</v>
      </c>
      <c r="AJ43" s="31"/>
      <c r="AK43" s="31">
        <f t="shared" si="10"/>
        <v>10</v>
      </c>
      <c r="AM43" s="83"/>
      <c r="AN43" s="83">
        <f t="shared" si="11"/>
        <v>0</v>
      </c>
      <c r="AO43" s="83">
        <f t="shared" si="11"/>
        <v>0</v>
      </c>
      <c r="AP43" s="83">
        <f t="shared" si="11"/>
        <v>0</v>
      </c>
      <c r="AQ43" s="83">
        <f t="shared" si="11"/>
        <v>0</v>
      </c>
      <c r="AR43" s="83">
        <f t="shared" si="12"/>
        <v>0</v>
      </c>
      <c r="AS43" s="83"/>
      <c r="AT43" s="83"/>
      <c r="AU43" s="83">
        <f t="shared" si="13"/>
        <v>40.673999999999999</v>
      </c>
      <c r="AV43" s="83">
        <f t="shared" si="13"/>
        <v>0</v>
      </c>
      <c r="AW43" s="83">
        <f t="shared" si="13"/>
        <v>0</v>
      </c>
      <c r="AX43" s="83">
        <f t="shared" si="13"/>
        <v>34.326000000000001</v>
      </c>
      <c r="AY43" s="83">
        <f t="shared" si="14"/>
        <v>-75</v>
      </c>
      <c r="AZ43" s="83"/>
      <c r="BA43" s="83"/>
      <c r="BB43" s="83">
        <f t="shared" si="15"/>
        <v>0</v>
      </c>
      <c r="BC43" s="83">
        <f t="shared" si="1"/>
        <v>0</v>
      </c>
      <c r="BD43" s="83">
        <f t="shared" si="1"/>
        <v>0</v>
      </c>
      <c r="BE43" s="83">
        <f t="shared" si="1"/>
        <v>0</v>
      </c>
      <c r="BF43" s="83">
        <f t="shared" si="16"/>
        <v>0</v>
      </c>
      <c r="BG43" s="83"/>
      <c r="BH43" s="83"/>
      <c r="BI43" s="83">
        <f t="shared" si="17"/>
        <v>0</v>
      </c>
      <c r="BJ43" s="83">
        <f t="shared" si="2"/>
        <v>0</v>
      </c>
      <c r="BK43" s="83">
        <f t="shared" si="2"/>
        <v>0</v>
      </c>
      <c r="BL43" s="83">
        <f t="shared" si="2"/>
        <v>0</v>
      </c>
      <c r="BM43" s="83">
        <f t="shared" si="18"/>
        <v>0</v>
      </c>
      <c r="BN43" s="83"/>
      <c r="BO43" s="83"/>
      <c r="BP43" s="83">
        <f t="shared" si="19"/>
        <v>0</v>
      </c>
      <c r="BQ43" s="83">
        <f t="shared" si="3"/>
        <v>0</v>
      </c>
      <c r="BR43" s="83">
        <f t="shared" si="3"/>
        <v>0</v>
      </c>
      <c r="BS43" s="83">
        <f t="shared" si="3"/>
        <v>0</v>
      </c>
      <c r="BT43" s="83">
        <f t="shared" si="20"/>
        <v>0</v>
      </c>
      <c r="BV43" s="80"/>
      <c r="BW43" s="80"/>
      <c r="BX43" s="80">
        <f t="shared" si="21"/>
        <v>0</v>
      </c>
      <c r="BY43" s="80">
        <f t="shared" si="21"/>
        <v>0</v>
      </c>
      <c r="BZ43" s="80">
        <f t="shared" si="21"/>
        <v>0</v>
      </c>
      <c r="CA43" s="80">
        <f t="shared" si="21"/>
        <v>0</v>
      </c>
      <c r="CB43" s="80">
        <f t="shared" si="22"/>
        <v>0</v>
      </c>
      <c r="CC43" s="80"/>
      <c r="CD43" s="80"/>
      <c r="CE43" s="80">
        <f t="shared" si="23"/>
        <v>406.74</v>
      </c>
      <c r="CF43" s="80">
        <f t="shared" si="5"/>
        <v>0</v>
      </c>
      <c r="CG43" s="80">
        <f t="shared" si="5"/>
        <v>0</v>
      </c>
      <c r="CH43" s="80">
        <f t="shared" si="5"/>
        <v>343.26</v>
      </c>
      <c r="CI43" s="80">
        <f t="shared" si="24"/>
        <v>750</v>
      </c>
      <c r="CJ43" s="80"/>
      <c r="CK43" s="80"/>
      <c r="CL43" s="80">
        <f t="shared" si="25"/>
        <v>0</v>
      </c>
      <c r="CM43" s="80">
        <f t="shared" si="6"/>
        <v>0</v>
      </c>
      <c r="CN43" s="80">
        <f t="shared" si="6"/>
        <v>0</v>
      </c>
      <c r="CO43" s="80">
        <f t="shared" si="6"/>
        <v>0</v>
      </c>
      <c r="CP43" s="80">
        <f t="shared" si="26"/>
        <v>0</v>
      </c>
      <c r="CQ43" s="80"/>
      <c r="CR43" s="80"/>
      <c r="CS43" s="80">
        <f t="shared" si="27"/>
        <v>0</v>
      </c>
      <c r="CT43" s="80">
        <f t="shared" si="7"/>
        <v>0</v>
      </c>
      <c r="CU43" s="80">
        <f t="shared" si="7"/>
        <v>0</v>
      </c>
      <c r="CV43" s="80">
        <f t="shared" si="7"/>
        <v>0</v>
      </c>
      <c r="CW43" s="80">
        <f t="shared" si="28"/>
        <v>0</v>
      </c>
      <c r="CX43" s="80"/>
      <c r="CY43" s="80"/>
      <c r="CZ43" s="80">
        <f t="shared" si="29"/>
        <v>0</v>
      </c>
      <c r="DA43" s="80">
        <f t="shared" si="8"/>
        <v>0</v>
      </c>
      <c r="DB43" s="80">
        <f t="shared" si="8"/>
        <v>0</v>
      </c>
      <c r="DC43" s="80">
        <f t="shared" si="8"/>
        <v>0</v>
      </c>
      <c r="DD43" s="80">
        <f t="shared" si="30"/>
        <v>0</v>
      </c>
      <c r="DF43" s="81">
        <f t="shared" si="31"/>
        <v>40.673999999999999</v>
      </c>
      <c r="DG43" s="81">
        <f t="shared" si="32"/>
        <v>-75</v>
      </c>
      <c r="DH43" s="81">
        <f t="shared" si="33"/>
        <v>0</v>
      </c>
      <c r="DI43" s="81">
        <f t="shared" si="34"/>
        <v>0</v>
      </c>
      <c r="DJ43" s="81">
        <f t="shared" si="35"/>
        <v>34.326000000000001</v>
      </c>
      <c r="DK43" s="84">
        <f t="shared" si="9"/>
        <v>0</v>
      </c>
    </row>
    <row r="44" spans="1:115" ht="15.75" thickBot="1">
      <c r="A44" s="76"/>
      <c r="B44" s="31">
        <v>42</v>
      </c>
      <c r="C44" s="82">
        <v>-48.808999999999997</v>
      </c>
      <c r="D44" s="82">
        <v>0</v>
      </c>
      <c r="E44" s="82">
        <v>0</v>
      </c>
      <c r="F44" s="82">
        <v>0</v>
      </c>
      <c r="G44" s="82">
        <v>-48.808999999999997</v>
      </c>
      <c r="H44" s="76"/>
      <c r="I44" s="31">
        <v>42</v>
      </c>
      <c r="J44" s="82">
        <v>48.808999999999997</v>
      </c>
      <c r="K44" s="82">
        <v>0</v>
      </c>
      <c r="L44" s="82">
        <v>0</v>
      </c>
      <c r="M44" s="82">
        <v>41.191000000000003</v>
      </c>
      <c r="N44" s="82">
        <v>90</v>
      </c>
      <c r="O44" s="76"/>
      <c r="P44" s="31">
        <v>42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  <c r="V44" s="76"/>
      <c r="W44" s="31">
        <v>42</v>
      </c>
      <c r="X44" s="82">
        <v>0</v>
      </c>
      <c r="Y44" s="82">
        <v>0</v>
      </c>
      <c r="Z44" s="82">
        <v>0</v>
      </c>
      <c r="AA44" s="82">
        <v>0</v>
      </c>
      <c r="AB44" s="82">
        <v>0</v>
      </c>
      <c r="AC44" s="76"/>
      <c r="AD44" s="31">
        <v>42</v>
      </c>
      <c r="AE44" s="82">
        <v>0</v>
      </c>
      <c r="AF44" s="82">
        <v>-41.191000000000003</v>
      </c>
      <c r="AG44" s="82">
        <v>0</v>
      </c>
      <c r="AH44" s="82">
        <v>0</v>
      </c>
      <c r="AI44" s="82">
        <v>-41.191000000000003</v>
      </c>
      <c r="AJ44" s="31"/>
      <c r="AK44" s="31">
        <f t="shared" si="10"/>
        <v>10</v>
      </c>
      <c r="AM44" s="83"/>
      <c r="AN44" s="83">
        <f t="shared" si="11"/>
        <v>0</v>
      </c>
      <c r="AO44" s="83">
        <f t="shared" si="11"/>
        <v>0</v>
      </c>
      <c r="AP44" s="83">
        <f t="shared" si="11"/>
        <v>0</v>
      </c>
      <c r="AQ44" s="83">
        <f t="shared" si="11"/>
        <v>0</v>
      </c>
      <c r="AR44" s="83">
        <f t="shared" si="12"/>
        <v>0</v>
      </c>
      <c r="AS44" s="83"/>
      <c r="AT44" s="83"/>
      <c r="AU44" s="83">
        <f t="shared" si="13"/>
        <v>48.808999999999997</v>
      </c>
      <c r="AV44" s="83">
        <f t="shared" si="13"/>
        <v>0</v>
      </c>
      <c r="AW44" s="83">
        <f t="shared" si="13"/>
        <v>0</v>
      </c>
      <c r="AX44" s="83">
        <f t="shared" si="13"/>
        <v>41.191000000000003</v>
      </c>
      <c r="AY44" s="83">
        <f t="shared" si="14"/>
        <v>-90</v>
      </c>
      <c r="AZ44" s="83"/>
      <c r="BA44" s="83"/>
      <c r="BB44" s="83">
        <f t="shared" si="15"/>
        <v>0</v>
      </c>
      <c r="BC44" s="83">
        <f t="shared" si="1"/>
        <v>0</v>
      </c>
      <c r="BD44" s="83">
        <f t="shared" si="1"/>
        <v>0</v>
      </c>
      <c r="BE44" s="83">
        <f t="shared" si="1"/>
        <v>0</v>
      </c>
      <c r="BF44" s="83">
        <f t="shared" si="16"/>
        <v>0</v>
      </c>
      <c r="BG44" s="83"/>
      <c r="BH44" s="83"/>
      <c r="BI44" s="83">
        <f t="shared" si="17"/>
        <v>0</v>
      </c>
      <c r="BJ44" s="83">
        <f t="shared" si="2"/>
        <v>0</v>
      </c>
      <c r="BK44" s="83">
        <f t="shared" si="2"/>
        <v>0</v>
      </c>
      <c r="BL44" s="83">
        <f t="shared" si="2"/>
        <v>0</v>
      </c>
      <c r="BM44" s="83">
        <f t="shared" si="18"/>
        <v>0</v>
      </c>
      <c r="BN44" s="83"/>
      <c r="BO44" s="83"/>
      <c r="BP44" s="83">
        <f t="shared" si="19"/>
        <v>0</v>
      </c>
      <c r="BQ44" s="83">
        <f t="shared" si="3"/>
        <v>0</v>
      </c>
      <c r="BR44" s="83">
        <f t="shared" si="3"/>
        <v>0</v>
      </c>
      <c r="BS44" s="83">
        <f t="shared" si="3"/>
        <v>0</v>
      </c>
      <c r="BT44" s="83">
        <f t="shared" si="20"/>
        <v>0</v>
      </c>
      <c r="BV44" s="80"/>
      <c r="BW44" s="80"/>
      <c r="BX44" s="80">
        <f t="shared" si="21"/>
        <v>0</v>
      </c>
      <c r="BY44" s="80">
        <f t="shared" si="21"/>
        <v>0</v>
      </c>
      <c r="BZ44" s="80">
        <f t="shared" si="21"/>
        <v>0</v>
      </c>
      <c r="CA44" s="80">
        <f t="shared" si="21"/>
        <v>0</v>
      </c>
      <c r="CB44" s="80">
        <f t="shared" si="22"/>
        <v>0</v>
      </c>
      <c r="CC44" s="80"/>
      <c r="CD44" s="80"/>
      <c r="CE44" s="80">
        <f t="shared" si="23"/>
        <v>488.09</v>
      </c>
      <c r="CF44" s="80">
        <f t="shared" si="5"/>
        <v>0</v>
      </c>
      <c r="CG44" s="80">
        <f t="shared" si="5"/>
        <v>0</v>
      </c>
      <c r="CH44" s="80">
        <f t="shared" si="5"/>
        <v>411.91</v>
      </c>
      <c r="CI44" s="80">
        <f t="shared" si="24"/>
        <v>900</v>
      </c>
      <c r="CJ44" s="80"/>
      <c r="CK44" s="80"/>
      <c r="CL44" s="80">
        <f t="shared" si="25"/>
        <v>0</v>
      </c>
      <c r="CM44" s="80">
        <f t="shared" si="6"/>
        <v>0</v>
      </c>
      <c r="CN44" s="80">
        <f t="shared" si="6"/>
        <v>0</v>
      </c>
      <c r="CO44" s="80">
        <f t="shared" si="6"/>
        <v>0</v>
      </c>
      <c r="CP44" s="80">
        <f t="shared" si="26"/>
        <v>0</v>
      </c>
      <c r="CQ44" s="80"/>
      <c r="CR44" s="80"/>
      <c r="CS44" s="80">
        <f t="shared" si="27"/>
        <v>0</v>
      </c>
      <c r="CT44" s="80">
        <f t="shared" si="7"/>
        <v>0</v>
      </c>
      <c r="CU44" s="80">
        <f t="shared" si="7"/>
        <v>0</v>
      </c>
      <c r="CV44" s="80">
        <f t="shared" si="7"/>
        <v>0</v>
      </c>
      <c r="CW44" s="80">
        <f t="shared" si="28"/>
        <v>0</v>
      </c>
      <c r="CX44" s="80"/>
      <c r="CY44" s="80"/>
      <c r="CZ44" s="80">
        <f t="shared" si="29"/>
        <v>0</v>
      </c>
      <c r="DA44" s="80">
        <f t="shared" si="8"/>
        <v>0</v>
      </c>
      <c r="DB44" s="80">
        <f t="shared" si="8"/>
        <v>0</v>
      </c>
      <c r="DC44" s="80">
        <f t="shared" si="8"/>
        <v>0</v>
      </c>
      <c r="DD44" s="80">
        <f t="shared" si="30"/>
        <v>0</v>
      </c>
      <c r="DF44" s="81">
        <f t="shared" si="31"/>
        <v>48.808999999999997</v>
      </c>
      <c r="DG44" s="81">
        <f t="shared" si="32"/>
        <v>-90</v>
      </c>
      <c r="DH44" s="81">
        <f t="shared" si="33"/>
        <v>0</v>
      </c>
      <c r="DI44" s="81">
        <f t="shared" si="34"/>
        <v>0</v>
      </c>
      <c r="DJ44" s="81">
        <f t="shared" si="35"/>
        <v>41.191000000000003</v>
      </c>
      <c r="DK44" s="84">
        <f t="shared" si="9"/>
        <v>0</v>
      </c>
    </row>
    <row r="45" spans="1:115" ht="15.75" thickBot="1">
      <c r="A45" s="76"/>
      <c r="B45" s="31">
        <v>43</v>
      </c>
      <c r="C45" s="82">
        <v>-43.386000000000003</v>
      </c>
      <c r="D45" s="82">
        <v>0</v>
      </c>
      <c r="E45" s="82">
        <v>0</v>
      </c>
      <c r="F45" s="82">
        <v>0</v>
      </c>
      <c r="G45" s="82">
        <v>-43.386000000000003</v>
      </c>
      <c r="H45" s="76"/>
      <c r="I45" s="31">
        <v>43</v>
      </c>
      <c r="J45" s="82">
        <v>43.386000000000003</v>
      </c>
      <c r="K45" s="82">
        <v>0</v>
      </c>
      <c r="L45" s="82">
        <v>0</v>
      </c>
      <c r="M45" s="82">
        <v>36.613999999999997</v>
      </c>
      <c r="N45" s="82">
        <v>80</v>
      </c>
      <c r="O45" s="76"/>
      <c r="P45" s="31">
        <v>43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76"/>
      <c r="W45" s="31">
        <v>43</v>
      </c>
      <c r="X45" s="82">
        <v>0</v>
      </c>
      <c r="Y45" s="82">
        <v>0</v>
      </c>
      <c r="Z45" s="82">
        <v>0</v>
      </c>
      <c r="AA45" s="82">
        <v>0</v>
      </c>
      <c r="AB45" s="82">
        <v>0</v>
      </c>
      <c r="AC45" s="76"/>
      <c r="AD45" s="31">
        <v>43</v>
      </c>
      <c r="AE45" s="82">
        <v>0</v>
      </c>
      <c r="AF45" s="82">
        <v>-36.613999999999997</v>
      </c>
      <c r="AG45" s="82">
        <v>0</v>
      </c>
      <c r="AH45" s="82">
        <v>0</v>
      </c>
      <c r="AI45" s="82">
        <v>-36.613999999999997</v>
      </c>
      <c r="AJ45" s="31"/>
      <c r="AK45" s="31">
        <f t="shared" si="10"/>
        <v>10</v>
      </c>
      <c r="AM45" s="83"/>
      <c r="AN45" s="83">
        <f t="shared" si="11"/>
        <v>0</v>
      </c>
      <c r="AO45" s="83">
        <f t="shared" si="11"/>
        <v>0</v>
      </c>
      <c r="AP45" s="83">
        <f t="shared" si="11"/>
        <v>0</v>
      </c>
      <c r="AQ45" s="83">
        <f t="shared" si="11"/>
        <v>0</v>
      </c>
      <c r="AR45" s="83">
        <f t="shared" si="12"/>
        <v>0</v>
      </c>
      <c r="AS45" s="83"/>
      <c r="AT45" s="83"/>
      <c r="AU45" s="83">
        <f t="shared" si="13"/>
        <v>43.386000000000003</v>
      </c>
      <c r="AV45" s="83">
        <f t="shared" si="13"/>
        <v>0</v>
      </c>
      <c r="AW45" s="83">
        <f t="shared" si="13"/>
        <v>0</v>
      </c>
      <c r="AX45" s="83">
        <f t="shared" si="13"/>
        <v>36.613999999999997</v>
      </c>
      <c r="AY45" s="83">
        <f t="shared" si="14"/>
        <v>-80</v>
      </c>
      <c r="AZ45" s="83"/>
      <c r="BA45" s="83"/>
      <c r="BB45" s="83">
        <f t="shared" si="15"/>
        <v>0</v>
      </c>
      <c r="BC45" s="83">
        <f t="shared" si="1"/>
        <v>0</v>
      </c>
      <c r="BD45" s="83">
        <f t="shared" si="1"/>
        <v>0</v>
      </c>
      <c r="BE45" s="83">
        <f t="shared" si="1"/>
        <v>0</v>
      </c>
      <c r="BF45" s="83">
        <f t="shared" si="16"/>
        <v>0</v>
      </c>
      <c r="BG45" s="83"/>
      <c r="BH45" s="83"/>
      <c r="BI45" s="83">
        <f t="shared" si="17"/>
        <v>0</v>
      </c>
      <c r="BJ45" s="83">
        <f t="shared" si="2"/>
        <v>0</v>
      </c>
      <c r="BK45" s="83">
        <f t="shared" si="2"/>
        <v>0</v>
      </c>
      <c r="BL45" s="83">
        <f t="shared" si="2"/>
        <v>0</v>
      </c>
      <c r="BM45" s="83">
        <f t="shared" si="18"/>
        <v>0</v>
      </c>
      <c r="BN45" s="83"/>
      <c r="BO45" s="83"/>
      <c r="BP45" s="83">
        <f t="shared" si="19"/>
        <v>0</v>
      </c>
      <c r="BQ45" s="83">
        <f t="shared" si="3"/>
        <v>0</v>
      </c>
      <c r="BR45" s="83">
        <f t="shared" si="3"/>
        <v>0</v>
      </c>
      <c r="BS45" s="83">
        <f t="shared" si="3"/>
        <v>0</v>
      </c>
      <c r="BT45" s="83">
        <f t="shared" si="20"/>
        <v>0</v>
      </c>
      <c r="BV45" s="80"/>
      <c r="BW45" s="80"/>
      <c r="BX45" s="80">
        <f t="shared" si="21"/>
        <v>0</v>
      </c>
      <c r="BY45" s="80">
        <f t="shared" si="21"/>
        <v>0</v>
      </c>
      <c r="BZ45" s="80">
        <f t="shared" si="21"/>
        <v>0</v>
      </c>
      <c r="CA45" s="80">
        <f t="shared" si="21"/>
        <v>0</v>
      </c>
      <c r="CB45" s="80">
        <f t="shared" si="22"/>
        <v>0</v>
      </c>
      <c r="CC45" s="80"/>
      <c r="CD45" s="80"/>
      <c r="CE45" s="80">
        <f t="shared" si="23"/>
        <v>433.86</v>
      </c>
      <c r="CF45" s="80">
        <f t="shared" si="5"/>
        <v>0</v>
      </c>
      <c r="CG45" s="80">
        <f t="shared" si="5"/>
        <v>0</v>
      </c>
      <c r="CH45" s="80">
        <f t="shared" si="5"/>
        <v>366.14</v>
      </c>
      <c r="CI45" s="80">
        <f t="shared" si="24"/>
        <v>800</v>
      </c>
      <c r="CJ45" s="80"/>
      <c r="CK45" s="80"/>
      <c r="CL45" s="80">
        <f t="shared" si="25"/>
        <v>0</v>
      </c>
      <c r="CM45" s="80">
        <f t="shared" si="6"/>
        <v>0</v>
      </c>
      <c r="CN45" s="80">
        <f t="shared" si="6"/>
        <v>0</v>
      </c>
      <c r="CO45" s="80">
        <f t="shared" si="6"/>
        <v>0</v>
      </c>
      <c r="CP45" s="80">
        <f t="shared" si="26"/>
        <v>0</v>
      </c>
      <c r="CQ45" s="80"/>
      <c r="CR45" s="80"/>
      <c r="CS45" s="80">
        <f t="shared" si="27"/>
        <v>0</v>
      </c>
      <c r="CT45" s="80">
        <f t="shared" si="7"/>
        <v>0</v>
      </c>
      <c r="CU45" s="80">
        <f t="shared" si="7"/>
        <v>0</v>
      </c>
      <c r="CV45" s="80">
        <f t="shared" si="7"/>
        <v>0</v>
      </c>
      <c r="CW45" s="80">
        <f t="shared" si="28"/>
        <v>0</v>
      </c>
      <c r="CX45" s="80"/>
      <c r="CY45" s="80"/>
      <c r="CZ45" s="80">
        <f t="shared" si="29"/>
        <v>0</v>
      </c>
      <c r="DA45" s="80">
        <f t="shared" si="8"/>
        <v>0</v>
      </c>
      <c r="DB45" s="80">
        <f t="shared" si="8"/>
        <v>0</v>
      </c>
      <c r="DC45" s="80">
        <f t="shared" si="8"/>
        <v>0</v>
      </c>
      <c r="DD45" s="80">
        <f t="shared" si="30"/>
        <v>0</v>
      </c>
      <c r="DF45" s="81">
        <f t="shared" si="31"/>
        <v>43.386000000000003</v>
      </c>
      <c r="DG45" s="81">
        <f t="shared" si="32"/>
        <v>-80</v>
      </c>
      <c r="DH45" s="81">
        <f t="shared" si="33"/>
        <v>0</v>
      </c>
      <c r="DI45" s="81">
        <f t="shared" si="34"/>
        <v>0</v>
      </c>
      <c r="DJ45" s="81">
        <f t="shared" si="35"/>
        <v>36.613999999999997</v>
      </c>
      <c r="DK45" s="84">
        <f t="shared" si="9"/>
        <v>0</v>
      </c>
    </row>
    <row r="46" spans="1:115" ht="15.75" thickBot="1">
      <c r="A46" s="76"/>
      <c r="B46" s="31">
        <v>44</v>
      </c>
      <c r="C46" s="82">
        <v>-46.097999999999999</v>
      </c>
      <c r="D46" s="82">
        <v>0</v>
      </c>
      <c r="E46" s="82">
        <v>0</v>
      </c>
      <c r="F46" s="82">
        <v>0</v>
      </c>
      <c r="G46" s="82">
        <v>-46.097999999999999</v>
      </c>
      <c r="H46" s="76"/>
      <c r="I46" s="31">
        <v>44</v>
      </c>
      <c r="J46" s="82">
        <v>46.097999999999999</v>
      </c>
      <c r="K46" s="82">
        <v>0</v>
      </c>
      <c r="L46" s="82">
        <v>0</v>
      </c>
      <c r="M46" s="82">
        <v>38.902000000000001</v>
      </c>
      <c r="N46" s="82">
        <v>85</v>
      </c>
      <c r="O46" s="76"/>
      <c r="P46" s="31">
        <v>44</v>
      </c>
      <c r="Q46" s="82">
        <v>0</v>
      </c>
      <c r="R46" s="82">
        <v>0</v>
      </c>
      <c r="S46" s="82">
        <v>0</v>
      </c>
      <c r="T46" s="82">
        <v>0</v>
      </c>
      <c r="U46" s="82">
        <v>0</v>
      </c>
      <c r="V46" s="76"/>
      <c r="W46" s="31">
        <v>44</v>
      </c>
      <c r="X46" s="82">
        <v>0</v>
      </c>
      <c r="Y46" s="82">
        <v>0</v>
      </c>
      <c r="Z46" s="82">
        <v>0</v>
      </c>
      <c r="AA46" s="82">
        <v>0</v>
      </c>
      <c r="AB46" s="82">
        <v>0</v>
      </c>
      <c r="AC46" s="76"/>
      <c r="AD46" s="31">
        <v>44</v>
      </c>
      <c r="AE46" s="82">
        <v>0</v>
      </c>
      <c r="AF46" s="82">
        <v>-38.902000000000001</v>
      </c>
      <c r="AG46" s="82">
        <v>0</v>
      </c>
      <c r="AH46" s="82">
        <v>0</v>
      </c>
      <c r="AI46" s="82">
        <v>-38.902000000000001</v>
      </c>
      <c r="AJ46" s="31"/>
      <c r="AK46" s="31">
        <f t="shared" si="10"/>
        <v>10</v>
      </c>
      <c r="AM46" s="83"/>
      <c r="AN46" s="83">
        <f t="shared" si="11"/>
        <v>0</v>
      </c>
      <c r="AO46" s="83">
        <f t="shared" si="11"/>
        <v>0</v>
      </c>
      <c r="AP46" s="83">
        <f t="shared" si="11"/>
        <v>0</v>
      </c>
      <c r="AQ46" s="83">
        <f t="shared" si="11"/>
        <v>0</v>
      </c>
      <c r="AR46" s="83">
        <f t="shared" si="12"/>
        <v>0</v>
      </c>
      <c r="AS46" s="83"/>
      <c r="AT46" s="83"/>
      <c r="AU46" s="83">
        <f t="shared" si="13"/>
        <v>46.097999999999999</v>
      </c>
      <c r="AV46" s="83">
        <f t="shared" si="13"/>
        <v>0</v>
      </c>
      <c r="AW46" s="83">
        <f t="shared" si="13"/>
        <v>0</v>
      </c>
      <c r="AX46" s="83">
        <f t="shared" si="13"/>
        <v>38.902000000000001</v>
      </c>
      <c r="AY46" s="83">
        <f t="shared" si="14"/>
        <v>-85</v>
      </c>
      <c r="AZ46" s="83"/>
      <c r="BA46" s="83"/>
      <c r="BB46" s="83">
        <f t="shared" si="15"/>
        <v>0</v>
      </c>
      <c r="BC46" s="83">
        <f t="shared" si="1"/>
        <v>0</v>
      </c>
      <c r="BD46" s="83">
        <f t="shared" si="1"/>
        <v>0</v>
      </c>
      <c r="BE46" s="83">
        <f t="shared" si="1"/>
        <v>0</v>
      </c>
      <c r="BF46" s="83">
        <f t="shared" si="16"/>
        <v>0</v>
      </c>
      <c r="BG46" s="83"/>
      <c r="BH46" s="83"/>
      <c r="BI46" s="83">
        <f t="shared" si="17"/>
        <v>0</v>
      </c>
      <c r="BJ46" s="83">
        <f t="shared" si="2"/>
        <v>0</v>
      </c>
      <c r="BK46" s="83">
        <f t="shared" si="2"/>
        <v>0</v>
      </c>
      <c r="BL46" s="83">
        <f t="shared" si="2"/>
        <v>0</v>
      </c>
      <c r="BM46" s="83">
        <f t="shared" si="18"/>
        <v>0</v>
      </c>
      <c r="BN46" s="83"/>
      <c r="BO46" s="83"/>
      <c r="BP46" s="83">
        <f t="shared" si="19"/>
        <v>0</v>
      </c>
      <c r="BQ46" s="83">
        <f t="shared" si="3"/>
        <v>0</v>
      </c>
      <c r="BR46" s="83">
        <f t="shared" si="3"/>
        <v>0</v>
      </c>
      <c r="BS46" s="83">
        <f t="shared" si="3"/>
        <v>0</v>
      </c>
      <c r="BT46" s="83">
        <f t="shared" si="20"/>
        <v>0</v>
      </c>
      <c r="BV46" s="80"/>
      <c r="BW46" s="80"/>
      <c r="BX46" s="80">
        <f t="shared" si="21"/>
        <v>0</v>
      </c>
      <c r="BY46" s="80">
        <f t="shared" si="21"/>
        <v>0</v>
      </c>
      <c r="BZ46" s="80">
        <f t="shared" si="21"/>
        <v>0</v>
      </c>
      <c r="CA46" s="80">
        <f t="shared" si="21"/>
        <v>0</v>
      </c>
      <c r="CB46" s="80">
        <f t="shared" si="22"/>
        <v>0</v>
      </c>
      <c r="CC46" s="80"/>
      <c r="CD46" s="80"/>
      <c r="CE46" s="80">
        <f t="shared" si="23"/>
        <v>460.98</v>
      </c>
      <c r="CF46" s="80">
        <f t="shared" si="5"/>
        <v>0</v>
      </c>
      <c r="CG46" s="80">
        <f t="shared" si="5"/>
        <v>0</v>
      </c>
      <c r="CH46" s="80">
        <f t="shared" si="5"/>
        <v>389.02</v>
      </c>
      <c r="CI46" s="80">
        <f t="shared" si="24"/>
        <v>850</v>
      </c>
      <c r="CJ46" s="80"/>
      <c r="CK46" s="80"/>
      <c r="CL46" s="80">
        <f t="shared" si="25"/>
        <v>0</v>
      </c>
      <c r="CM46" s="80">
        <f t="shared" si="6"/>
        <v>0</v>
      </c>
      <c r="CN46" s="80">
        <f t="shared" si="6"/>
        <v>0</v>
      </c>
      <c r="CO46" s="80">
        <f t="shared" si="6"/>
        <v>0</v>
      </c>
      <c r="CP46" s="80">
        <f t="shared" si="26"/>
        <v>0</v>
      </c>
      <c r="CQ46" s="80"/>
      <c r="CR46" s="80"/>
      <c r="CS46" s="80">
        <f t="shared" si="27"/>
        <v>0</v>
      </c>
      <c r="CT46" s="80">
        <f t="shared" si="7"/>
        <v>0</v>
      </c>
      <c r="CU46" s="80">
        <f t="shared" si="7"/>
        <v>0</v>
      </c>
      <c r="CV46" s="80">
        <f t="shared" si="7"/>
        <v>0</v>
      </c>
      <c r="CW46" s="80">
        <f t="shared" si="28"/>
        <v>0</v>
      </c>
      <c r="CX46" s="80"/>
      <c r="CY46" s="80"/>
      <c r="CZ46" s="80">
        <f t="shared" si="29"/>
        <v>0</v>
      </c>
      <c r="DA46" s="80">
        <f t="shared" si="8"/>
        <v>0</v>
      </c>
      <c r="DB46" s="80">
        <f t="shared" si="8"/>
        <v>0</v>
      </c>
      <c r="DC46" s="80">
        <f t="shared" si="8"/>
        <v>0</v>
      </c>
      <c r="DD46" s="80">
        <f t="shared" si="30"/>
        <v>0</v>
      </c>
      <c r="DF46" s="81">
        <f t="shared" si="31"/>
        <v>46.097999999999999</v>
      </c>
      <c r="DG46" s="81">
        <f t="shared" si="32"/>
        <v>-85</v>
      </c>
      <c r="DH46" s="81">
        <f t="shared" si="33"/>
        <v>0</v>
      </c>
      <c r="DI46" s="81">
        <f t="shared" si="34"/>
        <v>0</v>
      </c>
      <c r="DJ46" s="81">
        <f t="shared" si="35"/>
        <v>38.902000000000001</v>
      </c>
      <c r="DK46" s="84">
        <f t="shared" si="9"/>
        <v>0</v>
      </c>
    </row>
    <row r="47" spans="1:115" ht="15.75" thickBot="1">
      <c r="A47" s="76"/>
      <c r="B47" s="31">
        <v>45</v>
      </c>
      <c r="C47" s="82">
        <v>-29.827999999999999</v>
      </c>
      <c r="D47" s="82">
        <v>0</v>
      </c>
      <c r="E47" s="82">
        <v>0</v>
      </c>
      <c r="F47" s="82">
        <v>0</v>
      </c>
      <c r="G47" s="82">
        <v>-29.827999999999999</v>
      </c>
      <c r="H47" s="76"/>
      <c r="I47" s="31">
        <v>45</v>
      </c>
      <c r="J47" s="82">
        <v>29.827999999999999</v>
      </c>
      <c r="K47" s="82">
        <v>0</v>
      </c>
      <c r="L47" s="82">
        <v>0</v>
      </c>
      <c r="M47" s="82">
        <v>25.172000000000001</v>
      </c>
      <c r="N47" s="82">
        <v>55</v>
      </c>
      <c r="O47" s="76"/>
      <c r="P47" s="31">
        <v>45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76"/>
      <c r="W47" s="31">
        <v>45</v>
      </c>
      <c r="X47" s="82">
        <v>0</v>
      </c>
      <c r="Y47" s="82">
        <v>0</v>
      </c>
      <c r="Z47" s="82">
        <v>0</v>
      </c>
      <c r="AA47" s="82">
        <v>0</v>
      </c>
      <c r="AB47" s="82">
        <v>0</v>
      </c>
      <c r="AC47" s="76"/>
      <c r="AD47" s="31">
        <v>45</v>
      </c>
      <c r="AE47" s="82">
        <v>0</v>
      </c>
      <c r="AF47" s="82">
        <v>-25.172000000000001</v>
      </c>
      <c r="AG47" s="82">
        <v>0</v>
      </c>
      <c r="AH47" s="82">
        <v>0</v>
      </c>
      <c r="AI47" s="82">
        <v>-25.172000000000001</v>
      </c>
      <c r="AJ47" s="31"/>
      <c r="AK47" s="31">
        <f t="shared" si="10"/>
        <v>10</v>
      </c>
      <c r="AM47" s="83"/>
      <c r="AN47" s="83">
        <f t="shared" si="11"/>
        <v>0</v>
      </c>
      <c r="AO47" s="83">
        <f t="shared" si="11"/>
        <v>0</v>
      </c>
      <c r="AP47" s="83">
        <f t="shared" si="11"/>
        <v>0</v>
      </c>
      <c r="AQ47" s="83">
        <f t="shared" si="11"/>
        <v>0</v>
      </c>
      <c r="AR47" s="83">
        <f t="shared" si="12"/>
        <v>0</v>
      </c>
      <c r="AS47" s="83"/>
      <c r="AT47" s="83"/>
      <c r="AU47" s="83">
        <f t="shared" si="13"/>
        <v>29.827999999999999</v>
      </c>
      <c r="AV47" s="83">
        <f t="shared" si="13"/>
        <v>0</v>
      </c>
      <c r="AW47" s="83">
        <f t="shared" si="13"/>
        <v>0</v>
      </c>
      <c r="AX47" s="83">
        <f t="shared" si="13"/>
        <v>25.172000000000001</v>
      </c>
      <c r="AY47" s="83">
        <f t="shared" si="14"/>
        <v>-55</v>
      </c>
      <c r="AZ47" s="83"/>
      <c r="BA47" s="83"/>
      <c r="BB47" s="83">
        <f t="shared" si="15"/>
        <v>0</v>
      </c>
      <c r="BC47" s="83">
        <f t="shared" si="1"/>
        <v>0</v>
      </c>
      <c r="BD47" s="83">
        <f t="shared" si="1"/>
        <v>0</v>
      </c>
      <c r="BE47" s="83">
        <f t="shared" si="1"/>
        <v>0</v>
      </c>
      <c r="BF47" s="83">
        <f t="shared" si="16"/>
        <v>0</v>
      </c>
      <c r="BG47" s="83"/>
      <c r="BH47" s="83"/>
      <c r="BI47" s="83">
        <f t="shared" si="17"/>
        <v>0</v>
      </c>
      <c r="BJ47" s="83">
        <f t="shared" si="2"/>
        <v>0</v>
      </c>
      <c r="BK47" s="83">
        <f t="shared" si="2"/>
        <v>0</v>
      </c>
      <c r="BL47" s="83">
        <f t="shared" si="2"/>
        <v>0</v>
      </c>
      <c r="BM47" s="83">
        <f t="shared" si="18"/>
        <v>0</v>
      </c>
      <c r="BN47" s="83"/>
      <c r="BO47" s="83"/>
      <c r="BP47" s="83">
        <f t="shared" si="19"/>
        <v>0</v>
      </c>
      <c r="BQ47" s="83">
        <f t="shared" si="3"/>
        <v>0</v>
      </c>
      <c r="BR47" s="83">
        <f t="shared" si="3"/>
        <v>0</v>
      </c>
      <c r="BS47" s="83">
        <f t="shared" si="3"/>
        <v>0</v>
      </c>
      <c r="BT47" s="83">
        <f t="shared" si="20"/>
        <v>0</v>
      </c>
      <c r="BV47" s="80"/>
      <c r="BW47" s="80"/>
      <c r="BX47" s="80">
        <f t="shared" si="21"/>
        <v>0</v>
      </c>
      <c r="BY47" s="80">
        <f t="shared" si="21"/>
        <v>0</v>
      </c>
      <c r="BZ47" s="80">
        <f t="shared" si="21"/>
        <v>0</v>
      </c>
      <c r="CA47" s="80">
        <f t="shared" si="21"/>
        <v>0</v>
      </c>
      <c r="CB47" s="80">
        <f t="shared" si="22"/>
        <v>0</v>
      </c>
      <c r="CC47" s="80"/>
      <c r="CD47" s="80"/>
      <c r="CE47" s="80">
        <f t="shared" si="23"/>
        <v>298.27999999999997</v>
      </c>
      <c r="CF47" s="80">
        <f t="shared" si="5"/>
        <v>0</v>
      </c>
      <c r="CG47" s="80">
        <f t="shared" si="5"/>
        <v>0</v>
      </c>
      <c r="CH47" s="80">
        <f t="shared" si="5"/>
        <v>251.72</v>
      </c>
      <c r="CI47" s="80">
        <f t="shared" si="24"/>
        <v>550</v>
      </c>
      <c r="CJ47" s="80"/>
      <c r="CK47" s="80"/>
      <c r="CL47" s="80">
        <f t="shared" si="25"/>
        <v>0</v>
      </c>
      <c r="CM47" s="80">
        <f t="shared" si="6"/>
        <v>0</v>
      </c>
      <c r="CN47" s="80">
        <f t="shared" si="6"/>
        <v>0</v>
      </c>
      <c r="CO47" s="80">
        <f t="shared" si="6"/>
        <v>0</v>
      </c>
      <c r="CP47" s="80">
        <f t="shared" si="26"/>
        <v>0</v>
      </c>
      <c r="CQ47" s="80"/>
      <c r="CR47" s="80"/>
      <c r="CS47" s="80">
        <f t="shared" si="27"/>
        <v>0</v>
      </c>
      <c r="CT47" s="80">
        <f t="shared" si="7"/>
        <v>0</v>
      </c>
      <c r="CU47" s="80">
        <f t="shared" si="7"/>
        <v>0</v>
      </c>
      <c r="CV47" s="80">
        <f t="shared" si="7"/>
        <v>0</v>
      </c>
      <c r="CW47" s="80">
        <f t="shared" si="28"/>
        <v>0</v>
      </c>
      <c r="CX47" s="80"/>
      <c r="CY47" s="80"/>
      <c r="CZ47" s="80">
        <f t="shared" si="29"/>
        <v>0</v>
      </c>
      <c r="DA47" s="80">
        <f t="shared" si="8"/>
        <v>0</v>
      </c>
      <c r="DB47" s="80">
        <f t="shared" si="8"/>
        <v>0</v>
      </c>
      <c r="DC47" s="80">
        <f t="shared" si="8"/>
        <v>0</v>
      </c>
      <c r="DD47" s="80">
        <f t="shared" si="30"/>
        <v>0</v>
      </c>
      <c r="DF47" s="81">
        <f t="shared" si="31"/>
        <v>29.827999999999999</v>
      </c>
      <c r="DG47" s="81">
        <f t="shared" si="32"/>
        <v>-55</v>
      </c>
      <c r="DH47" s="81">
        <f t="shared" si="33"/>
        <v>0</v>
      </c>
      <c r="DI47" s="81">
        <f t="shared" si="34"/>
        <v>0</v>
      </c>
      <c r="DJ47" s="81">
        <f t="shared" si="35"/>
        <v>25.172000000000001</v>
      </c>
      <c r="DK47" s="84">
        <f t="shared" si="9"/>
        <v>0</v>
      </c>
    </row>
    <row r="48" spans="1:115" ht="15.75" thickBot="1">
      <c r="A48" s="76"/>
      <c r="B48" s="31">
        <v>46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76"/>
      <c r="I48" s="31">
        <v>46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76"/>
      <c r="P48" s="31">
        <v>46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76"/>
      <c r="W48" s="31">
        <v>46</v>
      </c>
      <c r="X48" s="82">
        <v>0</v>
      </c>
      <c r="Y48" s="82">
        <v>0</v>
      </c>
      <c r="Z48" s="82">
        <v>0</v>
      </c>
      <c r="AA48" s="82">
        <v>0</v>
      </c>
      <c r="AB48" s="82">
        <v>0</v>
      </c>
      <c r="AC48" s="76"/>
      <c r="AD48" s="31">
        <v>46</v>
      </c>
      <c r="AE48" s="82">
        <v>0</v>
      </c>
      <c r="AF48" s="82">
        <v>0</v>
      </c>
      <c r="AG48" s="82">
        <v>0</v>
      </c>
      <c r="AH48" s="82">
        <v>0</v>
      </c>
      <c r="AI48" s="82">
        <v>0</v>
      </c>
      <c r="AJ48" s="31"/>
      <c r="AK48" s="31">
        <f t="shared" si="10"/>
        <v>10</v>
      </c>
      <c r="AM48" s="83"/>
      <c r="AN48" s="83">
        <f t="shared" si="11"/>
        <v>0</v>
      </c>
      <c r="AO48" s="83">
        <f t="shared" si="11"/>
        <v>0</v>
      </c>
      <c r="AP48" s="83">
        <f t="shared" si="11"/>
        <v>0</v>
      </c>
      <c r="AQ48" s="83">
        <f t="shared" si="11"/>
        <v>0</v>
      </c>
      <c r="AR48" s="83">
        <f t="shared" si="12"/>
        <v>0</v>
      </c>
      <c r="AS48" s="83"/>
      <c r="AT48" s="83"/>
      <c r="AU48" s="83">
        <f t="shared" si="13"/>
        <v>0</v>
      </c>
      <c r="AV48" s="83">
        <f t="shared" si="13"/>
        <v>0</v>
      </c>
      <c r="AW48" s="83">
        <f t="shared" si="13"/>
        <v>0</v>
      </c>
      <c r="AX48" s="83">
        <f t="shared" si="13"/>
        <v>0</v>
      </c>
      <c r="AY48" s="83">
        <f t="shared" si="14"/>
        <v>0</v>
      </c>
      <c r="AZ48" s="83"/>
      <c r="BA48" s="83"/>
      <c r="BB48" s="83">
        <f t="shared" si="15"/>
        <v>0</v>
      </c>
      <c r="BC48" s="83">
        <f t="shared" si="1"/>
        <v>0</v>
      </c>
      <c r="BD48" s="83">
        <f t="shared" si="1"/>
        <v>0</v>
      </c>
      <c r="BE48" s="83">
        <f t="shared" si="1"/>
        <v>0</v>
      </c>
      <c r="BF48" s="83">
        <f t="shared" si="16"/>
        <v>0</v>
      </c>
      <c r="BG48" s="83"/>
      <c r="BH48" s="83"/>
      <c r="BI48" s="83">
        <f t="shared" si="17"/>
        <v>0</v>
      </c>
      <c r="BJ48" s="83">
        <f t="shared" si="2"/>
        <v>0</v>
      </c>
      <c r="BK48" s="83">
        <f t="shared" si="2"/>
        <v>0</v>
      </c>
      <c r="BL48" s="83">
        <f t="shared" si="2"/>
        <v>0</v>
      </c>
      <c r="BM48" s="83">
        <f t="shared" si="18"/>
        <v>0</v>
      </c>
      <c r="BN48" s="83"/>
      <c r="BO48" s="83"/>
      <c r="BP48" s="83">
        <f t="shared" si="19"/>
        <v>0</v>
      </c>
      <c r="BQ48" s="83">
        <f t="shared" si="3"/>
        <v>0</v>
      </c>
      <c r="BR48" s="83">
        <f t="shared" si="3"/>
        <v>0</v>
      </c>
      <c r="BS48" s="83">
        <f t="shared" si="3"/>
        <v>0</v>
      </c>
      <c r="BT48" s="83">
        <f t="shared" si="20"/>
        <v>0</v>
      </c>
      <c r="BV48" s="80"/>
      <c r="BW48" s="80"/>
      <c r="BX48" s="80">
        <f t="shared" si="21"/>
        <v>0</v>
      </c>
      <c r="BY48" s="80">
        <f t="shared" si="21"/>
        <v>0</v>
      </c>
      <c r="BZ48" s="80">
        <f t="shared" si="21"/>
        <v>0</v>
      </c>
      <c r="CA48" s="80">
        <f t="shared" si="21"/>
        <v>0</v>
      </c>
      <c r="CB48" s="80">
        <f t="shared" si="22"/>
        <v>0</v>
      </c>
      <c r="CC48" s="80"/>
      <c r="CD48" s="80"/>
      <c r="CE48" s="80">
        <f t="shared" si="23"/>
        <v>0</v>
      </c>
      <c r="CF48" s="80">
        <f t="shared" si="5"/>
        <v>0</v>
      </c>
      <c r="CG48" s="80">
        <f t="shared" si="5"/>
        <v>0</v>
      </c>
      <c r="CH48" s="80">
        <f t="shared" si="5"/>
        <v>0</v>
      </c>
      <c r="CI48" s="80">
        <f t="shared" si="24"/>
        <v>0</v>
      </c>
      <c r="CJ48" s="80"/>
      <c r="CK48" s="80"/>
      <c r="CL48" s="80">
        <f t="shared" si="25"/>
        <v>0</v>
      </c>
      <c r="CM48" s="80">
        <f t="shared" si="6"/>
        <v>0</v>
      </c>
      <c r="CN48" s="80">
        <f t="shared" si="6"/>
        <v>0</v>
      </c>
      <c r="CO48" s="80">
        <f t="shared" si="6"/>
        <v>0</v>
      </c>
      <c r="CP48" s="80">
        <f t="shared" si="26"/>
        <v>0</v>
      </c>
      <c r="CQ48" s="80"/>
      <c r="CR48" s="80"/>
      <c r="CS48" s="80">
        <f t="shared" si="27"/>
        <v>0</v>
      </c>
      <c r="CT48" s="80">
        <f t="shared" si="7"/>
        <v>0</v>
      </c>
      <c r="CU48" s="80">
        <f t="shared" si="7"/>
        <v>0</v>
      </c>
      <c r="CV48" s="80">
        <f t="shared" si="7"/>
        <v>0</v>
      </c>
      <c r="CW48" s="80">
        <f t="shared" si="28"/>
        <v>0</v>
      </c>
      <c r="CX48" s="80"/>
      <c r="CY48" s="80"/>
      <c r="CZ48" s="80">
        <f t="shared" si="29"/>
        <v>0</v>
      </c>
      <c r="DA48" s="80">
        <f t="shared" si="8"/>
        <v>0</v>
      </c>
      <c r="DB48" s="80">
        <f t="shared" si="8"/>
        <v>0</v>
      </c>
      <c r="DC48" s="80">
        <f t="shared" si="8"/>
        <v>0</v>
      </c>
      <c r="DD48" s="80">
        <f t="shared" si="30"/>
        <v>0</v>
      </c>
      <c r="DF48" s="81">
        <f t="shared" si="31"/>
        <v>0</v>
      </c>
      <c r="DG48" s="81">
        <f t="shared" si="32"/>
        <v>0</v>
      </c>
      <c r="DH48" s="81">
        <f t="shared" si="33"/>
        <v>0</v>
      </c>
      <c r="DI48" s="81">
        <f t="shared" si="34"/>
        <v>0</v>
      </c>
      <c r="DJ48" s="81">
        <f t="shared" si="35"/>
        <v>0</v>
      </c>
      <c r="DK48" s="84">
        <f t="shared" si="9"/>
        <v>0</v>
      </c>
    </row>
    <row r="49" spans="1:115" ht="15.75" thickBot="1">
      <c r="A49" s="76"/>
      <c r="B49" s="31">
        <v>47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76"/>
      <c r="I49" s="31">
        <v>47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76"/>
      <c r="P49" s="31">
        <v>47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76"/>
      <c r="W49" s="31">
        <v>47</v>
      </c>
      <c r="X49" s="82">
        <v>0</v>
      </c>
      <c r="Y49" s="82">
        <v>0</v>
      </c>
      <c r="Z49" s="82">
        <v>0</v>
      </c>
      <c r="AA49" s="82">
        <v>0</v>
      </c>
      <c r="AB49" s="82">
        <v>0</v>
      </c>
      <c r="AC49" s="76"/>
      <c r="AD49" s="31">
        <v>47</v>
      </c>
      <c r="AE49" s="82">
        <v>0</v>
      </c>
      <c r="AF49" s="82">
        <v>0</v>
      </c>
      <c r="AG49" s="82">
        <v>0</v>
      </c>
      <c r="AH49" s="82">
        <v>0</v>
      </c>
      <c r="AI49" s="82">
        <v>0</v>
      </c>
      <c r="AJ49" s="31"/>
      <c r="AK49" s="31">
        <f t="shared" si="10"/>
        <v>10</v>
      </c>
      <c r="AM49" s="83"/>
      <c r="AN49" s="83">
        <f t="shared" si="11"/>
        <v>0</v>
      </c>
      <c r="AO49" s="83">
        <f t="shared" si="11"/>
        <v>0</v>
      </c>
      <c r="AP49" s="83">
        <f t="shared" si="11"/>
        <v>0</v>
      </c>
      <c r="AQ49" s="83">
        <f t="shared" si="11"/>
        <v>0</v>
      </c>
      <c r="AR49" s="83">
        <f t="shared" si="12"/>
        <v>0</v>
      </c>
      <c r="AS49" s="83"/>
      <c r="AT49" s="83"/>
      <c r="AU49" s="83">
        <f t="shared" si="13"/>
        <v>0</v>
      </c>
      <c r="AV49" s="83">
        <f t="shared" si="13"/>
        <v>0</v>
      </c>
      <c r="AW49" s="83">
        <f t="shared" si="13"/>
        <v>0</v>
      </c>
      <c r="AX49" s="83">
        <f t="shared" si="13"/>
        <v>0</v>
      </c>
      <c r="AY49" s="83">
        <f t="shared" si="14"/>
        <v>0</v>
      </c>
      <c r="AZ49" s="83"/>
      <c r="BA49" s="83"/>
      <c r="BB49" s="83">
        <f t="shared" si="15"/>
        <v>0</v>
      </c>
      <c r="BC49" s="83">
        <f t="shared" si="1"/>
        <v>0</v>
      </c>
      <c r="BD49" s="83">
        <f t="shared" si="1"/>
        <v>0</v>
      </c>
      <c r="BE49" s="83">
        <f t="shared" si="1"/>
        <v>0</v>
      </c>
      <c r="BF49" s="83">
        <f t="shared" si="16"/>
        <v>0</v>
      </c>
      <c r="BG49" s="83"/>
      <c r="BH49" s="83"/>
      <c r="BI49" s="83">
        <f t="shared" si="17"/>
        <v>0</v>
      </c>
      <c r="BJ49" s="83">
        <f t="shared" si="2"/>
        <v>0</v>
      </c>
      <c r="BK49" s="83">
        <f t="shared" si="2"/>
        <v>0</v>
      </c>
      <c r="BL49" s="83">
        <f t="shared" si="2"/>
        <v>0</v>
      </c>
      <c r="BM49" s="83">
        <f t="shared" si="18"/>
        <v>0</v>
      </c>
      <c r="BN49" s="83"/>
      <c r="BO49" s="83"/>
      <c r="BP49" s="83">
        <f t="shared" si="19"/>
        <v>0</v>
      </c>
      <c r="BQ49" s="83">
        <f t="shared" si="3"/>
        <v>0</v>
      </c>
      <c r="BR49" s="83">
        <f t="shared" si="3"/>
        <v>0</v>
      </c>
      <c r="BS49" s="83">
        <f t="shared" si="3"/>
        <v>0</v>
      </c>
      <c r="BT49" s="83">
        <f t="shared" si="20"/>
        <v>0</v>
      </c>
      <c r="BV49" s="80"/>
      <c r="BW49" s="80"/>
      <c r="BX49" s="80">
        <f t="shared" si="21"/>
        <v>0</v>
      </c>
      <c r="BY49" s="80">
        <f t="shared" si="21"/>
        <v>0</v>
      </c>
      <c r="BZ49" s="80">
        <f t="shared" si="21"/>
        <v>0</v>
      </c>
      <c r="CA49" s="80">
        <f t="shared" si="21"/>
        <v>0</v>
      </c>
      <c r="CB49" s="80">
        <f t="shared" si="22"/>
        <v>0</v>
      </c>
      <c r="CC49" s="80"/>
      <c r="CD49" s="80"/>
      <c r="CE49" s="80">
        <f t="shared" si="23"/>
        <v>0</v>
      </c>
      <c r="CF49" s="80">
        <f t="shared" si="5"/>
        <v>0</v>
      </c>
      <c r="CG49" s="80">
        <f t="shared" si="5"/>
        <v>0</v>
      </c>
      <c r="CH49" s="80">
        <f t="shared" si="5"/>
        <v>0</v>
      </c>
      <c r="CI49" s="80">
        <f t="shared" si="24"/>
        <v>0</v>
      </c>
      <c r="CJ49" s="80"/>
      <c r="CK49" s="80"/>
      <c r="CL49" s="80">
        <f t="shared" si="25"/>
        <v>0</v>
      </c>
      <c r="CM49" s="80">
        <f t="shared" si="6"/>
        <v>0</v>
      </c>
      <c r="CN49" s="80">
        <f t="shared" si="6"/>
        <v>0</v>
      </c>
      <c r="CO49" s="80">
        <f t="shared" si="6"/>
        <v>0</v>
      </c>
      <c r="CP49" s="80">
        <f t="shared" si="26"/>
        <v>0</v>
      </c>
      <c r="CQ49" s="80"/>
      <c r="CR49" s="80"/>
      <c r="CS49" s="80">
        <f t="shared" si="27"/>
        <v>0</v>
      </c>
      <c r="CT49" s="80">
        <f t="shared" si="7"/>
        <v>0</v>
      </c>
      <c r="CU49" s="80">
        <f t="shared" si="7"/>
        <v>0</v>
      </c>
      <c r="CV49" s="80">
        <f t="shared" si="7"/>
        <v>0</v>
      </c>
      <c r="CW49" s="80">
        <f t="shared" si="28"/>
        <v>0</v>
      </c>
      <c r="CX49" s="80"/>
      <c r="CY49" s="80"/>
      <c r="CZ49" s="80">
        <f t="shared" si="29"/>
        <v>0</v>
      </c>
      <c r="DA49" s="80">
        <f t="shared" si="8"/>
        <v>0</v>
      </c>
      <c r="DB49" s="80">
        <f t="shared" si="8"/>
        <v>0</v>
      </c>
      <c r="DC49" s="80">
        <f t="shared" si="8"/>
        <v>0</v>
      </c>
      <c r="DD49" s="80">
        <f t="shared" si="30"/>
        <v>0</v>
      </c>
      <c r="DF49" s="81">
        <f t="shared" si="31"/>
        <v>0</v>
      </c>
      <c r="DG49" s="81">
        <f t="shared" si="32"/>
        <v>0</v>
      </c>
      <c r="DH49" s="81">
        <f t="shared" si="33"/>
        <v>0</v>
      </c>
      <c r="DI49" s="81">
        <f t="shared" si="34"/>
        <v>0</v>
      </c>
      <c r="DJ49" s="81">
        <f t="shared" si="35"/>
        <v>0</v>
      </c>
      <c r="DK49" s="84">
        <f t="shared" si="9"/>
        <v>0</v>
      </c>
    </row>
    <row r="50" spans="1:115" ht="15.75" thickBot="1">
      <c r="A50" s="76"/>
      <c r="B50" s="31">
        <v>48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76"/>
      <c r="I50" s="31">
        <v>48</v>
      </c>
      <c r="J50" s="82">
        <v>0</v>
      </c>
      <c r="K50" s="82">
        <v>0</v>
      </c>
      <c r="L50" s="82">
        <v>0</v>
      </c>
      <c r="M50" s="82">
        <v>0</v>
      </c>
      <c r="N50" s="82">
        <v>0</v>
      </c>
      <c r="O50" s="76"/>
      <c r="P50" s="31">
        <v>48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76"/>
      <c r="W50" s="31">
        <v>48</v>
      </c>
      <c r="X50" s="82">
        <v>0</v>
      </c>
      <c r="Y50" s="82">
        <v>0</v>
      </c>
      <c r="Z50" s="82">
        <v>0</v>
      </c>
      <c r="AA50" s="82">
        <v>0</v>
      </c>
      <c r="AB50" s="82">
        <v>0</v>
      </c>
      <c r="AC50" s="76"/>
      <c r="AD50" s="31">
        <v>48</v>
      </c>
      <c r="AE50" s="82">
        <v>0</v>
      </c>
      <c r="AF50" s="82">
        <v>0</v>
      </c>
      <c r="AG50" s="82">
        <v>0</v>
      </c>
      <c r="AH50" s="82">
        <v>0</v>
      </c>
      <c r="AI50" s="82">
        <v>0</v>
      </c>
      <c r="AJ50" s="31"/>
      <c r="AK50" s="31">
        <f t="shared" si="10"/>
        <v>10</v>
      </c>
      <c r="AM50" s="83"/>
      <c r="AN50" s="83">
        <f t="shared" si="11"/>
        <v>0</v>
      </c>
      <c r="AO50" s="83">
        <f t="shared" si="11"/>
        <v>0</v>
      </c>
      <c r="AP50" s="83">
        <f t="shared" si="11"/>
        <v>0</v>
      </c>
      <c r="AQ50" s="83">
        <f t="shared" si="11"/>
        <v>0</v>
      </c>
      <c r="AR50" s="83">
        <f t="shared" si="12"/>
        <v>0</v>
      </c>
      <c r="AS50" s="83"/>
      <c r="AT50" s="83"/>
      <c r="AU50" s="83">
        <f t="shared" si="13"/>
        <v>0</v>
      </c>
      <c r="AV50" s="83">
        <f t="shared" si="13"/>
        <v>0</v>
      </c>
      <c r="AW50" s="83">
        <f t="shared" si="13"/>
        <v>0</v>
      </c>
      <c r="AX50" s="83">
        <f t="shared" si="13"/>
        <v>0</v>
      </c>
      <c r="AY50" s="83">
        <f t="shared" si="14"/>
        <v>0</v>
      </c>
      <c r="AZ50" s="83"/>
      <c r="BA50" s="83"/>
      <c r="BB50" s="83">
        <f t="shared" si="15"/>
        <v>0</v>
      </c>
      <c r="BC50" s="83">
        <f t="shared" si="1"/>
        <v>0</v>
      </c>
      <c r="BD50" s="83">
        <f t="shared" si="1"/>
        <v>0</v>
      </c>
      <c r="BE50" s="83">
        <f t="shared" si="1"/>
        <v>0</v>
      </c>
      <c r="BF50" s="83">
        <f t="shared" si="16"/>
        <v>0</v>
      </c>
      <c r="BG50" s="83"/>
      <c r="BH50" s="83"/>
      <c r="BI50" s="83">
        <f t="shared" si="17"/>
        <v>0</v>
      </c>
      <c r="BJ50" s="83">
        <f t="shared" si="2"/>
        <v>0</v>
      </c>
      <c r="BK50" s="83">
        <f t="shared" si="2"/>
        <v>0</v>
      </c>
      <c r="BL50" s="83">
        <f t="shared" si="2"/>
        <v>0</v>
      </c>
      <c r="BM50" s="83">
        <f t="shared" si="18"/>
        <v>0</v>
      </c>
      <c r="BN50" s="83"/>
      <c r="BO50" s="83"/>
      <c r="BP50" s="83">
        <f t="shared" si="19"/>
        <v>0</v>
      </c>
      <c r="BQ50" s="83">
        <f t="shared" si="3"/>
        <v>0</v>
      </c>
      <c r="BR50" s="83">
        <f t="shared" si="3"/>
        <v>0</v>
      </c>
      <c r="BS50" s="83">
        <f t="shared" si="3"/>
        <v>0</v>
      </c>
      <c r="BT50" s="83">
        <f t="shared" si="20"/>
        <v>0</v>
      </c>
      <c r="BV50" s="80"/>
      <c r="BW50" s="80"/>
      <c r="BX50" s="80">
        <f t="shared" si="21"/>
        <v>0</v>
      </c>
      <c r="BY50" s="80">
        <f t="shared" si="21"/>
        <v>0</v>
      </c>
      <c r="BZ50" s="80">
        <f t="shared" si="21"/>
        <v>0</v>
      </c>
      <c r="CA50" s="80">
        <f t="shared" si="21"/>
        <v>0</v>
      </c>
      <c r="CB50" s="80">
        <f t="shared" si="22"/>
        <v>0</v>
      </c>
      <c r="CC50" s="80"/>
      <c r="CD50" s="80"/>
      <c r="CE50" s="80">
        <f t="shared" si="23"/>
        <v>0</v>
      </c>
      <c r="CF50" s="80">
        <f t="shared" si="5"/>
        <v>0</v>
      </c>
      <c r="CG50" s="80">
        <f t="shared" si="5"/>
        <v>0</v>
      </c>
      <c r="CH50" s="80">
        <f t="shared" si="5"/>
        <v>0</v>
      </c>
      <c r="CI50" s="80">
        <f t="shared" si="24"/>
        <v>0</v>
      </c>
      <c r="CJ50" s="80"/>
      <c r="CK50" s="80"/>
      <c r="CL50" s="80">
        <f t="shared" si="25"/>
        <v>0</v>
      </c>
      <c r="CM50" s="80">
        <f t="shared" si="6"/>
        <v>0</v>
      </c>
      <c r="CN50" s="80">
        <f t="shared" si="6"/>
        <v>0</v>
      </c>
      <c r="CO50" s="80">
        <f t="shared" si="6"/>
        <v>0</v>
      </c>
      <c r="CP50" s="80">
        <f t="shared" si="26"/>
        <v>0</v>
      </c>
      <c r="CQ50" s="80"/>
      <c r="CR50" s="80"/>
      <c r="CS50" s="80">
        <f t="shared" si="27"/>
        <v>0</v>
      </c>
      <c r="CT50" s="80">
        <f t="shared" si="7"/>
        <v>0</v>
      </c>
      <c r="CU50" s="80">
        <f t="shared" si="7"/>
        <v>0</v>
      </c>
      <c r="CV50" s="80">
        <f t="shared" si="7"/>
        <v>0</v>
      </c>
      <c r="CW50" s="80">
        <f t="shared" si="28"/>
        <v>0</v>
      </c>
      <c r="CX50" s="80"/>
      <c r="CY50" s="80"/>
      <c r="CZ50" s="80">
        <f t="shared" si="29"/>
        <v>0</v>
      </c>
      <c r="DA50" s="80">
        <f t="shared" si="8"/>
        <v>0</v>
      </c>
      <c r="DB50" s="80">
        <f t="shared" si="8"/>
        <v>0</v>
      </c>
      <c r="DC50" s="80">
        <f t="shared" si="8"/>
        <v>0</v>
      </c>
      <c r="DD50" s="80">
        <f t="shared" si="30"/>
        <v>0</v>
      </c>
      <c r="DF50" s="81">
        <f t="shared" si="31"/>
        <v>0</v>
      </c>
      <c r="DG50" s="81">
        <f t="shared" si="32"/>
        <v>0</v>
      </c>
      <c r="DH50" s="81">
        <f t="shared" si="33"/>
        <v>0</v>
      </c>
      <c r="DI50" s="81">
        <f t="shared" si="34"/>
        <v>0</v>
      </c>
      <c r="DJ50" s="81">
        <f t="shared" si="35"/>
        <v>0</v>
      </c>
      <c r="DK50" s="84">
        <f t="shared" si="9"/>
        <v>0</v>
      </c>
    </row>
    <row r="51" spans="1:115" ht="15.75" thickBot="1">
      <c r="A51" s="76"/>
      <c r="B51" s="31">
        <v>49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76"/>
      <c r="I51" s="31">
        <v>49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76"/>
      <c r="P51" s="31">
        <v>49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76"/>
      <c r="W51" s="31">
        <v>49</v>
      </c>
      <c r="X51" s="82">
        <v>0</v>
      </c>
      <c r="Y51" s="82">
        <v>0</v>
      </c>
      <c r="Z51" s="82">
        <v>0</v>
      </c>
      <c r="AA51" s="82">
        <v>0</v>
      </c>
      <c r="AB51" s="82">
        <v>0</v>
      </c>
      <c r="AC51" s="76"/>
      <c r="AD51" s="31">
        <v>49</v>
      </c>
      <c r="AE51" s="82">
        <v>0</v>
      </c>
      <c r="AF51" s="82">
        <v>0</v>
      </c>
      <c r="AG51" s="82">
        <v>0</v>
      </c>
      <c r="AH51" s="82">
        <v>0</v>
      </c>
      <c r="AI51" s="82">
        <v>0</v>
      </c>
      <c r="AJ51" s="31"/>
      <c r="AK51" s="31">
        <f t="shared" si="10"/>
        <v>10</v>
      </c>
      <c r="AM51" s="83"/>
      <c r="AN51" s="83">
        <f t="shared" si="11"/>
        <v>0</v>
      </c>
      <c r="AO51" s="83">
        <f t="shared" si="11"/>
        <v>0</v>
      </c>
      <c r="AP51" s="83">
        <f t="shared" si="11"/>
        <v>0</v>
      </c>
      <c r="AQ51" s="83">
        <f t="shared" si="11"/>
        <v>0</v>
      </c>
      <c r="AR51" s="83">
        <f t="shared" si="12"/>
        <v>0</v>
      </c>
      <c r="AS51" s="83"/>
      <c r="AT51" s="83"/>
      <c r="AU51" s="83">
        <f t="shared" si="13"/>
        <v>0</v>
      </c>
      <c r="AV51" s="83">
        <f t="shared" si="13"/>
        <v>0</v>
      </c>
      <c r="AW51" s="83">
        <f t="shared" si="13"/>
        <v>0</v>
      </c>
      <c r="AX51" s="83">
        <f t="shared" si="13"/>
        <v>0</v>
      </c>
      <c r="AY51" s="83">
        <f t="shared" si="14"/>
        <v>0</v>
      </c>
      <c r="AZ51" s="83"/>
      <c r="BA51" s="83"/>
      <c r="BB51" s="83">
        <f t="shared" si="15"/>
        <v>0</v>
      </c>
      <c r="BC51" s="83">
        <f t="shared" si="1"/>
        <v>0</v>
      </c>
      <c r="BD51" s="83">
        <f t="shared" si="1"/>
        <v>0</v>
      </c>
      <c r="BE51" s="83">
        <f t="shared" si="1"/>
        <v>0</v>
      </c>
      <c r="BF51" s="83">
        <f t="shared" si="16"/>
        <v>0</v>
      </c>
      <c r="BG51" s="83"/>
      <c r="BH51" s="83"/>
      <c r="BI51" s="83">
        <f t="shared" si="17"/>
        <v>0</v>
      </c>
      <c r="BJ51" s="83">
        <f t="shared" si="2"/>
        <v>0</v>
      </c>
      <c r="BK51" s="83">
        <f t="shared" si="2"/>
        <v>0</v>
      </c>
      <c r="BL51" s="83">
        <f t="shared" si="2"/>
        <v>0</v>
      </c>
      <c r="BM51" s="83">
        <f t="shared" si="18"/>
        <v>0</v>
      </c>
      <c r="BN51" s="83"/>
      <c r="BO51" s="83"/>
      <c r="BP51" s="83">
        <f t="shared" si="19"/>
        <v>0</v>
      </c>
      <c r="BQ51" s="83">
        <f t="shared" si="3"/>
        <v>0</v>
      </c>
      <c r="BR51" s="83">
        <f t="shared" si="3"/>
        <v>0</v>
      </c>
      <c r="BS51" s="83">
        <f t="shared" si="3"/>
        <v>0</v>
      </c>
      <c r="BT51" s="83">
        <f t="shared" si="20"/>
        <v>0</v>
      </c>
      <c r="BV51" s="80"/>
      <c r="BW51" s="80"/>
      <c r="BX51" s="80">
        <f t="shared" si="21"/>
        <v>0</v>
      </c>
      <c r="BY51" s="80">
        <f t="shared" si="21"/>
        <v>0</v>
      </c>
      <c r="BZ51" s="80">
        <f t="shared" si="21"/>
        <v>0</v>
      </c>
      <c r="CA51" s="80">
        <f t="shared" si="21"/>
        <v>0</v>
      </c>
      <c r="CB51" s="80">
        <f t="shared" si="22"/>
        <v>0</v>
      </c>
      <c r="CC51" s="80"/>
      <c r="CD51" s="80"/>
      <c r="CE51" s="80">
        <f t="shared" si="23"/>
        <v>0</v>
      </c>
      <c r="CF51" s="80">
        <f t="shared" si="5"/>
        <v>0</v>
      </c>
      <c r="CG51" s="80">
        <f t="shared" si="5"/>
        <v>0</v>
      </c>
      <c r="CH51" s="80">
        <f t="shared" si="5"/>
        <v>0</v>
      </c>
      <c r="CI51" s="80">
        <f t="shared" si="24"/>
        <v>0</v>
      </c>
      <c r="CJ51" s="80"/>
      <c r="CK51" s="80"/>
      <c r="CL51" s="80">
        <f t="shared" si="25"/>
        <v>0</v>
      </c>
      <c r="CM51" s="80">
        <f t="shared" si="6"/>
        <v>0</v>
      </c>
      <c r="CN51" s="80">
        <f t="shared" si="6"/>
        <v>0</v>
      </c>
      <c r="CO51" s="80">
        <f t="shared" si="6"/>
        <v>0</v>
      </c>
      <c r="CP51" s="80">
        <f t="shared" si="26"/>
        <v>0</v>
      </c>
      <c r="CQ51" s="80"/>
      <c r="CR51" s="80"/>
      <c r="CS51" s="80">
        <f t="shared" si="27"/>
        <v>0</v>
      </c>
      <c r="CT51" s="80">
        <f t="shared" si="7"/>
        <v>0</v>
      </c>
      <c r="CU51" s="80">
        <f t="shared" si="7"/>
        <v>0</v>
      </c>
      <c r="CV51" s="80">
        <f t="shared" si="7"/>
        <v>0</v>
      </c>
      <c r="CW51" s="80">
        <f t="shared" si="28"/>
        <v>0</v>
      </c>
      <c r="CX51" s="80"/>
      <c r="CY51" s="80"/>
      <c r="CZ51" s="80">
        <f t="shared" si="29"/>
        <v>0</v>
      </c>
      <c r="DA51" s="80">
        <f t="shared" si="8"/>
        <v>0</v>
      </c>
      <c r="DB51" s="80">
        <f t="shared" si="8"/>
        <v>0</v>
      </c>
      <c r="DC51" s="80">
        <f t="shared" si="8"/>
        <v>0</v>
      </c>
      <c r="DD51" s="80">
        <f t="shared" si="30"/>
        <v>0</v>
      </c>
      <c r="DF51" s="81">
        <f t="shared" si="31"/>
        <v>0</v>
      </c>
      <c r="DG51" s="81">
        <f t="shared" si="32"/>
        <v>0</v>
      </c>
      <c r="DH51" s="81">
        <f t="shared" si="33"/>
        <v>0</v>
      </c>
      <c r="DI51" s="81">
        <f t="shared" si="34"/>
        <v>0</v>
      </c>
      <c r="DJ51" s="81">
        <f t="shared" si="35"/>
        <v>0</v>
      </c>
      <c r="DK51" s="84">
        <f t="shared" si="9"/>
        <v>0</v>
      </c>
    </row>
    <row r="52" spans="1:115" ht="15.75" thickBot="1">
      <c r="A52" s="76"/>
      <c r="B52" s="31">
        <v>50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76"/>
      <c r="I52" s="31">
        <v>50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76"/>
      <c r="P52" s="31">
        <v>50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76"/>
      <c r="W52" s="31">
        <v>50</v>
      </c>
      <c r="X52" s="82">
        <v>0</v>
      </c>
      <c r="Y52" s="82">
        <v>0</v>
      </c>
      <c r="Z52" s="82">
        <v>0</v>
      </c>
      <c r="AA52" s="82">
        <v>0</v>
      </c>
      <c r="AB52" s="82">
        <v>0</v>
      </c>
      <c r="AC52" s="76"/>
      <c r="AD52" s="31">
        <v>50</v>
      </c>
      <c r="AE52" s="82">
        <v>0</v>
      </c>
      <c r="AF52" s="82">
        <v>0</v>
      </c>
      <c r="AG52" s="82">
        <v>0</v>
      </c>
      <c r="AH52" s="82">
        <v>0</v>
      </c>
      <c r="AI52" s="82">
        <v>0</v>
      </c>
      <c r="AJ52" s="31"/>
      <c r="AK52" s="31">
        <f t="shared" si="10"/>
        <v>10</v>
      </c>
      <c r="AM52" s="83"/>
      <c r="AN52" s="83">
        <f t="shared" si="11"/>
        <v>0</v>
      </c>
      <c r="AO52" s="83">
        <f t="shared" si="11"/>
        <v>0</v>
      </c>
      <c r="AP52" s="83">
        <f t="shared" si="11"/>
        <v>0</v>
      </c>
      <c r="AQ52" s="83">
        <f t="shared" si="11"/>
        <v>0</v>
      </c>
      <c r="AR52" s="83">
        <f t="shared" si="12"/>
        <v>0</v>
      </c>
      <c r="AS52" s="83"/>
      <c r="AT52" s="83"/>
      <c r="AU52" s="83">
        <f t="shared" si="13"/>
        <v>0</v>
      </c>
      <c r="AV52" s="83">
        <f t="shared" si="13"/>
        <v>0</v>
      </c>
      <c r="AW52" s="83">
        <f t="shared" si="13"/>
        <v>0</v>
      </c>
      <c r="AX52" s="83">
        <f t="shared" si="13"/>
        <v>0</v>
      </c>
      <c r="AY52" s="83">
        <f t="shared" si="14"/>
        <v>0</v>
      </c>
      <c r="AZ52" s="83"/>
      <c r="BA52" s="83"/>
      <c r="BB52" s="83">
        <f t="shared" si="15"/>
        <v>0</v>
      </c>
      <c r="BC52" s="83">
        <f t="shared" si="1"/>
        <v>0</v>
      </c>
      <c r="BD52" s="83">
        <f t="shared" si="1"/>
        <v>0</v>
      </c>
      <c r="BE52" s="83">
        <f t="shared" si="1"/>
        <v>0</v>
      </c>
      <c r="BF52" s="83">
        <f t="shared" si="16"/>
        <v>0</v>
      </c>
      <c r="BG52" s="83"/>
      <c r="BH52" s="83"/>
      <c r="BI52" s="83">
        <f t="shared" si="17"/>
        <v>0</v>
      </c>
      <c r="BJ52" s="83">
        <f t="shared" si="2"/>
        <v>0</v>
      </c>
      <c r="BK52" s="83">
        <f t="shared" si="2"/>
        <v>0</v>
      </c>
      <c r="BL52" s="83">
        <f t="shared" si="2"/>
        <v>0</v>
      </c>
      <c r="BM52" s="83">
        <f t="shared" si="18"/>
        <v>0</v>
      </c>
      <c r="BN52" s="83"/>
      <c r="BO52" s="83"/>
      <c r="BP52" s="83">
        <f t="shared" si="19"/>
        <v>0</v>
      </c>
      <c r="BQ52" s="83">
        <f t="shared" si="3"/>
        <v>0</v>
      </c>
      <c r="BR52" s="83">
        <f t="shared" si="3"/>
        <v>0</v>
      </c>
      <c r="BS52" s="83">
        <f t="shared" si="3"/>
        <v>0</v>
      </c>
      <c r="BT52" s="83">
        <f t="shared" si="20"/>
        <v>0</v>
      </c>
      <c r="BV52" s="80"/>
      <c r="BW52" s="80"/>
      <c r="BX52" s="80">
        <f t="shared" si="21"/>
        <v>0</v>
      </c>
      <c r="BY52" s="80">
        <f t="shared" si="21"/>
        <v>0</v>
      </c>
      <c r="BZ52" s="80">
        <f t="shared" si="21"/>
        <v>0</v>
      </c>
      <c r="CA52" s="80">
        <f t="shared" si="21"/>
        <v>0</v>
      </c>
      <c r="CB52" s="80">
        <f t="shared" si="22"/>
        <v>0</v>
      </c>
      <c r="CC52" s="80"/>
      <c r="CD52" s="80"/>
      <c r="CE52" s="80">
        <f t="shared" si="23"/>
        <v>0</v>
      </c>
      <c r="CF52" s="80">
        <f t="shared" si="5"/>
        <v>0</v>
      </c>
      <c r="CG52" s="80">
        <f t="shared" si="5"/>
        <v>0</v>
      </c>
      <c r="CH52" s="80">
        <f t="shared" si="5"/>
        <v>0</v>
      </c>
      <c r="CI52" s="80">
        <f t="shared" si="24"/>
        <v>0</v>
      </c>
      <c r="CJ52" s="80"/>
      <c r="CK52" s="80"/>
      <c r="CL52" s="80">
        <f t="shared" si="25"/>
        <v>0</v>
      </c>
      <c r="CM52" s="80">
        <f t="shared" si="6"/>
        <v>0</v>
      </c>
      <c r="CN52" s="80">
        <f t="shared" si="6"/>
        <v>0</v>
      </c>
      <c r="CO52" s="80">
        <f t="shared" si="6"/>
        <v>0</v>
      </c>
      <c r="CP52" s="80">
        <f t="shared" si="26"/>
        <v>0</v>
      </c>
      <c r="CQ52" s="80"/>
      <c r="CR52" s="80"/>
      <c r="CS52" s="80">
        <f t="shared" si="27"/>
        <v>0</v>
      </c>
      <c r="CT52" s="80">
        <f t="shared" si="7"/>
        <v>0</v>
      </c>
      <c r="CU52" s="80">
        <f t="shared" si="7"/>
        <v>0</v>
      </c>
      <c r="CV52" s="80">
        <f t="shared" si="7"/>
        <v>0</v>
      </c>
      <c r="CW52" s="80">
        <f t="shared" si="28"/>
        <v>0</v>
      </c>
      <c r="CX52" s="80"/>
      <c r="CY52" s="80"/>
      <c r="CZ52" s="80">
        <f t="shared" si="29"/>
        <v>0</v>
      </c>
      <c r="DA52" s="80">
        <f t="shared" si="8"/>
        <v>0</v>
      </c>
      <c r="DB52" s="80">
        <f t="shared" si="8"/>
        <v>0</v>
      </c>
      <c r="DC52" s="80">
        <f t="shared" si="8"/>
        <v>0</v>
      </c>
      <c r="DD52" s="80">
        <f t="shared" si="30"/>
        <v>0</v>
      </c>
      <c r="DF52" s="81">
        <f t="shared" si="31"/>
        <v>0</v>
      </c>
      <c r="DG52" s="81">
        <f t="shared" si="32"/>
        <v>0</v>
      </c>
      <c r="DH52" s="81">
        <f t="shared" si="33"/>
        <v>0</v>
      </c>
      <c r="DI52" s="81">
        <f t="shared" si="34"/>
        <v>0</v>
      </c>
      <c r="DJ52" s="81">
        <f t="shared" si="35"/>
        <v>0</v>
      </c>
      <c r="DK52" s="84">
        <f t="shared" si="9"/>
        <v>0</v>
      </c>
    </row>
    <row r="53" spans="1:115" ht="15.75" thickBot="1">
      <c r="A53" s="76"/>
      <c r="B53" s="31">
        <v>51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76"/>
      <c r="I53" s="31">
        <v>51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76"/>
      <c r="P53" s="31">
        <v>51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  <c r="V53" s="76"/>
      <c r="W53" s="31">
        <v>51</v>
      </c>
      <c r="X53" s="82">
        <v>0</v>
      </c>
      <c r="Y53" s="82">
        <v>0</v>
      </c>
      <c r="Z53" s="82">
        <v>0</v>
      </c>
      <c r="AA53" s="82">
        <v>0</v>
      </c>
      <c r="AB53" s="82">
        <v>0</v>
      </c>
      <c r="AC53" s="76"/>
      <c r="AD53" s="31">
        <v>51</v>
      </c>
      <c r="AE53" s="82">
        <v>0</v>
      </c>
      <c r="AF53" s="82">
        <v>0</v>
      </c>
      <c r="AG53" s="82">
        <v>0</v>
      </c>
      <c r="AH53" s="82">
        <v>0</v>
      </c>
      <c r="AI53" s="82">
        <v>0</v>
      </c>
      <c r="AJ53" s="31"/>
      <c r="AK53" s="31">
        <f t="shared" si="10"/>
        <v>10</v>
      </c>
      <c r="AM53" s="83"/>
      <c r="AN53" s="83">
        <f t="shared" si="11"/>
        <v>0</v>
      </c>
      <c r="AO53" s="83">
        <f t="shared" si="11"/>
        <v>0</v>
      </c>
      <c r="AP53" s="83">
        <f t="shared" si="11"/>
        <v>0</v>
      </c>
      <c r="AQ53" s="83">
        <f t="shared" si="11"/>
        <v>0</v>
      </c>
      <c r="AR53" s="83">
        <f t="shared" si="12"/>
        <v>0</v>
      </c>
      <c r="AS53" s="83"/>
      <c r="AT53" s="83"/>
      <c r="AU53" s="83">
        <f t="shared" si="13"/>
        <v>0</v>
      </c>
      <c r="AV53" s="83">
        <f t="shared" si="13"/>
        <v>0</v>
      </c>
      <c r="AW53" s="83">
        <f t="shared" si="13"/>
        <v>0</v>
      </c>
      <c r="AX53" s="83">
        <f t="shared" si="13"/>
        <v>0</v>
      </c>
      <c r="AY53" s="83">
        <f t="shared" si="14"/>
        <v>0</v>
      </c>
      <c r="AZ53" s="83"/>
      <c r="BA53" s="83"/>
      <c r="BB53" s="83">
        <f t="shared" si="15"/>
        <v>0</v>
      </c>
      <c r="BC53" s="83">
        <f t="shared" si="1"/>
        <v>0</v>
      </c>
      <c r="BD53" s="83">
        <f t="shared" si="1"/>
        <v>0</v>
      </c>
      <c r="BE53" s="83">
        <f t="shared" si="1"/>
        <v>0</v>
      </c>
      <c r="BF53" s="83">
        <f t="shared" si="16"/>
        <v>0</v>
      </c>
      <c r="BG53" s="83"/>
      <c r="BH53" s="83"/>
      <c r="BI53" s="83">
        <f t="shared" si="17"/>
        <v>0</v>
      </c>
      <c r="BJ53" s="83">
        <f t="shared" si="2"/>
        <v>0</v>
      </c>
      <c r="BK53" s="83">
        <f t="shared" si="2"/>
        <v>0</v>
      </c>
      <c r="BL53" s="83">
        <f t="shared" si="2"/>
        <v>0</v>
      </c>
      <c r="BM53" s="83">
        <f t="shared" si="18"/>
        <v>0</v>
      </c>
      <c r="BN53" s="83"/>
      <c r="BO53" s="83"/>
      <c r="BP53" s="83">
        <f t="shared" si="19"/>
        <v>0</v>
      </c>
      <c r="BQ53" s="83">
        <f t="shared" si="3"/>
        <v>0</v>
      </c>
      <c r="BR53" s="83">
        <f t="shared" si="3"/>
        <v>0</v>
      </c>
      <c r="BS53" s="83">
        <f t="shared" si="3"/>
        <v>0</v>
      </c>
      <c r="BT53" s="83">
        <f t="shared" si="20"/>
        <v>0</v>
      </c>
      <c r="BV53" s="80"/>
      <c r="BW53" s="80"/>
      <c r="BX53" s="80">
        <f t="shared" si="21"/>
        <v>0</v>
      </c>
      <c r="BY53" s="80">
        <f t="shared" si="21"/>
        <v>0</v>
      </c>
      <c r="BZ53" s="80">
        <f t="shared" si="21"/>
        <v>0</v>
      </c>
      <c r="CA53" s="80">
        <f t="shared" si="21"/>
        <v>0</v>
      </c>
      <c r="CB53" s="80">
        <f t="shared" si="22"/>
        <v>0</v>
      </c>
      <c r="CC53" s="80"/>
      <c r="CD53" s="80"/>
      <c r="CE53" s="80">
        <f t="shared" si="23"/>
        <v>0</v>
      </c>
      <c r="CF53" s="80">
        <f t="shared" si="5"/>
        <v>0</v>
      </c>
      <c r="CG53" s="80">
        <f t="shared" si="5"/>
        <v>0</v>
      </c>
      <c r="CH53" s="80">
        <f t="shared" si="5"/>
        <v>0</v>
      </c>
      <c r="CI53" s="80">
        <f t="shared" si="24"/>
        <v>0</v>
      </c>
      <c r="CJ53" s="80"/>
      <c r="CK53" s="80"/>
      <c r="CL53" s="80">
        <f t="shared" si="25"/>
        <v>0</v>
      </c>
      <c r="CM53" s="80">
        <f t="shared" si="6"/>
        <v>0</v>
      </c>
      <c r="CN53" s="80">
        <f t="shared" si="6"/>
        <v>0</v>
      </c>
      <c r="CO53" s="80">
        <f t="shared" si="6"/>
        <v>0</v>
      </c>
      <c r="CP53" s="80">
        <f t="shared" si="26"/>
        <v>0</v>
      </c>
      <c r="CQ53" s="80"/>
      <c r="CR53" s="80"/>
      <c r="CS53" s="80">
        <f t="shared" si="27"/>
        <v>0</v>
      </c>
      <c r="CT53" s="80">
        <f t="shared" si="7"/>
        <v>0</v>
      </c>
      <c r="CU53" s="80">
        <f t="shared" si="7"/>
        <v>0</v>
      </c>
      <c r="CV53" s="80">
        <f t="shared" si="7"/>
        <v>0</v>
      </c>
      <c r="CW53" s="80">
        <f t="shared" si="28"/>
        <v>0</v>
      </c>
      <c r="CX53" s="80"/>
      <c r="CY53" s="80"/>
      <c r="CZ53" s="80">
        <f t="shared" si="29"/>
        <v>0</v>
      </c>
      <c r="DA53" s="80">
        <f t="shared" si="8"/>
        <v>0</v>
      </c>
      <c r="DB53" s="80">
        <f t="shared" si="8"/>
        <v>0</v>
      </c>
      <c r="DC53" s="80">
        <f t="shared" si="8"/>
        <v>0</v>
      </c>
      <c r="DD53" s="80">
        <f t="shared" si="30"/>
        <v>0</v>
      </c>
      <c r="DF53" s="81">
        <f t="shared" si="31"/>
        <v>0</v>
      </c>
      <c r="DG53" s="81">
        <f t="shared" si="32"/>
        <v>0</v>
      </c>
      <c r="DH53" s="81">
        <f t="shared" si="33"/>
        <v>0</v>
      </c>
      <c r="DI53" s="81">
        <f t="shared" si="34"/>
        <v>0</v>
      </c>
      <c r="DJ53" s="81">
        <f t="shared" si="35"/>
        <v>0</v>
      </c>
      <c r="DK53" s="84">
        <f t="shared" si="9"/>
        <v>0</v>
      </c>
    </row>
    <row r="54" spans="1:115" ht="15.75" thickBot="1">
      <c r="A54" s="76"/>
      <c r="B54" s="31">
        <v>52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76"/>
      <c r="I54" s="31">
        <v>52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76"/>
      <c r="P54" s="31">
        <v>52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  <c r="V54" s="76"/>
      <c r="W54" s="31">
        <v>52</v>
      </c>
      <c r="X54" s="82">
        <v>0</v>
      </c>
      <c r="Y54" s="82">
        <v>0</v>
      </c>
      <c r="Z54" s="82">
        <v>0</v>
      </c>
      <c r="AA54" s="82">
        <v>0</v>
      </c>
      <c r="AB54" s="82">
        <v>0</v>
      </c>
      <c r="AC54" s="76"/>
      <c r="AD54" s="31">
        <v>52</v>
      </c>
      <c r="AE54" s="82">
        <v>0</v>
      </c>
      <c r="AF54" s="82">
        <v>0</v>
      </c>
      <c r="AG54" s="82">
        <v>0</v>
      </c>
      <c r="AH54" s="82">
        <v>0</v>
      </c>
      <c r="AI54" s="82">
        <v>0</v>
      </c>
      <c r="AJ54" s="31"/>
      <c r="AK54" s="31">
        <f t="shared" si="10"/>
        <v>10</v>
      </c>
      <c r="AM54" s="83"/>
      <c r="AN54" s="83">
        <f t="shared" si="11"/>
        <v>0</v>
      </c>
      <c r="AO54" s="83">
        <f t="shared" si="11"/>
        <v>0</v>
      </c>
      <c r="AP54" s="83">
        <f t="shared" si="11"/>
        <v>0</v>
      </c>
      <c r="AQ54" s="83">
        <f t="shared" si="11"/>
        <v>0</v>
      </c>
      <c r="AR54" s="83">
        <f t="shared" si="12"/>
        <v>0</v>
      </c>
      <c r="AS54" s="83"/>
      <c r="AT54" s="83"/>
      <c r="AU54" s="83">
        <f t="shared" si="13"/>
        <v>0</v>
      </c>
      <c r="AV54" s="83">
        <f t="shared" si="13"/>
        <v>0</v>
      </c>
      <c r="AW54" s="83">
        <f t="shared" si="13"/>
        <v>0</v>
      </c>
      <c r="AX54" s="83">
        <f t="shared" si="13"/>
        <v>0</v>
      </c>
      <c r="AY54" s="83">
        <f t="shared" si="14"/>
        <v>0</v>
      </c>
      <c r="AZ54" s="83"/>
      <c r="BA54" s="83"/>
      <c r="BB54" s="83">
        <f t="shared" si="15"/>
        <v>0</v>
      </c>
      <c r="BC54" s="83">
        <f t="shared" si="1"/>
        <v>0</v>
      </c>
      <c r="BD54" s="83">
        <f t="shared" si="1"/>
        <v>0</v>
      </c>
      <c r="BE54" s="83">
        <f t="shared" si="1"/>
        <v>0</v>
      </c>
      <c r="BF54" s="83">
        <f t="shared" si="16"/>
        <v>0</v>
      </c>
      <c r="BG54" s="83"/>
      <c r="BH54" s="83"/>
      <c r="BI54" s="83">
        <f t="shared" si="17"/>
        <v>0</v>
      </c>
      <c r="BJ54" s="83">
        <f t="shared" si="2"/>
        <v>0</v>
      </c>
      <c r="BK54" s="83">
        <f t="shared" si="2"/>
        <v>0</v>
      </c>
      <c r="BL54" s="83">
        <f t="shared" si="2"/>
        <v>0</v>
      </c>
      <c r="BM54" s="83">
        <f t="shared" si="18"/>
        <v>0</v>
      </c>
      <c r="BN54" s="83"/>
      <c r="BO54" s="83"/>
      <c r="BP54" s="83">
        <f t="shared" si="19"/>
        <v>0</v>
      </c>
      <c r="BQ54" s="83">
        <f t="shared" si="3"/>
        <v>0</v>
      </c>
      <c r="BR54" s="83">
        <f t="shared" si="3"/>
        <v>0</v>
      </c>
      <c r="BS54" s="83">
        <f t="shared" si="3"/>
        <v>0</v>
      </c>
      <c r="BT54" s="83">
        <f t="shared" si="20"/>
        <v>0</v>
      </c>
      <c r="BV54" s="80"/>
      <c r="BW54" s="80"/>
      <c r="BX54" s="80">
        <f t="shared" si="21"/>
        <v>0</v>
      </c>
      <c r="BY54" s="80">
        <f t="shared" si="21"/>
        <v>0</v>
      </c>
      <c r="BZ54" s="80">
        <f t="shared" si="21"/>
        <v>0</v>
      </c>
      <c r="CA54" s="80">
        <f t="shared" si="21"/>
        <v>0</v>
      </c>
      <c r="CB54" s="80">
        <f t="shared" si="22"/>
        <v>0</v>
      </c>
      <c r="CC54" s="80"/>
      <c r="CD54" s="80"/>
      <c r="CE54" s="80">
        <f t="shared" si="23"/>
        <v>0</v>
      </c>
      <c r="CF54" s="80">
        <f t="shared" si="5"/>
        <v>0</v>
      </c>
      <c r="CG54" s="80">
        <f t="shared" si="5"/>
        <v>0</v>
      </c>
      <c r="CH54" s="80">
        <f t="shared" si="5"/>
        <v>0</v>
      </c>
      <c r="CI54" s="80">
        <f t="shared" si="24"/>
        <v>0</v>
      </c>
      <c r="CJ54" s="80"/>
      <c r="CK54" s="80"/>
      <c r="CL54" s="80">
        <f t="shared" si="25"/>
        <v>0</v>
      </c>
      <c r="CM54" s="80">
        <f t="shared" si="6"/>
        <v>0</v>
      </c>
      <c r="CN54" s="80">
        <f t="shared" si="6"/>
        <v>0</v>
      </c>
      <c r="CO54" s="80">
        <f t="shared" si="6"/>
        <v>0</v>
      </c>
      <c r="CP54" s="80">
        <f t="shared" si="26"/>
        <v>0</v>
      </c>
      <c r="CQ54" s="80"/>
      <c r="CR54" s="80"/>
      <c r="CS54" s="80">
        <f t="shared" si="27"/>
        <v>0</v>
      </c>
      <c r="CT54" s="80">
        <f t="shared" si="7"/>
        <v>0</v>
      </c>
      <c r="CU54" s="80">
        <f t="shared" si="7"/>
        <v>0</v>
      </c>
      <c r="CV54" s="80">
        <f t="shared" si="7"/>
        <v>0</v>
      </c>
      <c r="CW54" s="80">
        <f t="shared" si="28"/>
        <v>0</v>
      </c>
      <c r="CX54" s="80"/>
      <c r="CY54" s="80"/>
      <c r="CZ54" s="80">
        <f t="shared" si="29"/>
        <v>0</v>
      </c>
      <c r="DA54" s="80">
        <f t="shared" si="8"/>
        <v>0</v>
      </c>
      <c r="DB54" s="80">
        <f t="shared" si="8"/>
        <v>0</v>
      </c>
      <c r="DC54" s="80">
        <f t="shared" si="8"/>
        <v>0</v>
      </c>
      <c r="DD54" s="80">
        <f t="shared" si="30"/>
        <v>0</v>
      </c>
      <c r="DF54" s="81">
        <f t="shared" si="31"/>
        <v>0</v>
      </c>
      <c r="DG54" s="81">
        <f t="shared" si="32"/>
        <v>0</v>
      </c>
      <c r="DH54" s="81">
        <f t="shared" si="33"/>
        <v>0</v>
      </c>
      <c r="DI54" s="81">
        <f t="shared" si="34"/>
        <v>0</v>
      </c>
      <c r="DJ54" s="81">
        <f t="shared" si="35"/>
        <v>0</v>
      </c>
      <c r="DK54" s="84">
        <f t="shared" si="9"/>
        <v>0</v>
      </c>
    </row>
    <row r="55" spans="1:115" ht="15.75" thickBot="1">
      <c r="A55" s="76"/>
      <c r="B55" s="31">
        <v>53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76"/>
      <c r="I55" s="31">
        <v>53</v>
      </c>
      <c r="J55" s="82">
        <v>0</v>
      </c>
      <c r="K55" s="82">
        <v>0</v>
      </c>
      <c r="L55" s="82">
        <v>0</v>
      </c>
      <c r="M55" s="82">
        <v>0</v>
      </c>
      <c r="N55" s="82">
        <v>0</v>
      </c>
      <c r="O55" s="76"/>
      <c r="P55" s="31">
        <v>53</v>
      </c>
      <c r="Q55" s="82">
        <v>0</v>
      </c>
      <c r="R55" s="82">
        <v>0</v>
      </c>
      <c r="S55" s="82">
        <v>0</v>
      </c>
      <c r="T55" s="82">
        <v>0</v>
      </c>
      <c r="U55" s="82">
        <v>0</v>
      </c>
      <c r="V55" s="76"/>
      <c r="W55" s="31">
        <v>53</v>
      </c>
      <c r="X55" s="82">
        <v>0</v>
      </c>
      <c r="Y55" s="82">
        <v>0</v>
      </c>
      <c r="Z55" s="82">
        <v>0</v>
      </c>
      <c r="AA55" s="82">
        <v>0</v>
      </c>
      <c r="AB55" s="82">
        <v>0</v>
      </c>
      <c r="AC55" s="76"/>
      <c r="AD55" s="31">
        <v>53</v>
      </c>
      <c r="AE55" s="82">
        <v>0</v>
      </c>
      <c r="AF55" s="82">
        <v>0</v>
      </c>
      <c r="AG55" s="82">
        <v>0</v>
      </c>
      <c r="AH55" s="82">
        <v>0</v>
      </c>
      <c r="AI55" s="82">
        <v>0</v>
      </c>
      <c r="AJ55" s="31"/>
      <c r="AK55" s="31">
        <f t="shared" si="10"/>
        <v>10</v>
      </c>
      <c r="AM55" s="83"/>
      <c r="AN55" s="83">
        <f t="shared" si="11"/>
        <v>0</v>
      </c>
      <c r="AO55" s="83">
        <f t="shared" si="11"/>
        <v>0</v>
      </c>
      <c r="AP55" s="83">
        <f t="shared" si="11"/>
        <v>0</v>
      </c>
      <c r="AQ55" s="83">
        <f t="shared" si="11"/>
        <v>0</v>
      </c>
      <c r="AR55" s="83">
        <f t="shared" si="12"/>
        <v>0</v>
      </c>
      <c r="AS55" s="83"/>
      <c r="AT55" s="83"/>
      <c r="AU55" s="83">
        <f t="shared" si="13"/>
        <v>0</v>
      </c>
      <c r="AV55" s="83">
        <f t="shared" si="13"/>
        <v>0</v>
      </c>
      <c r="AW55" s="83">
        <f t="shared" si="13"/>
        <v>0</v>
      </c>
      <c r="AX55" s="83">
        <f t="shared" si="13"/>
        <v>0</v>
      </c>
      <c r="AY55" s="83">
        <f t="shared" si="14"/>
        <v>0</v>
      </c>
      <c r="AZ55" s="83"/>
      <c r="BA55" s="83"/>
      <c r="BB55" s="83">
        <f t="shared" si="15"/>
        <v>0</v>
      </c>
      <c r="BC55" s="83">
        <f t="shared" si="1"/>
        <v>0</v>
      </c>
      <c r="BD55" s="83">
        <f t="shared" si="1"/>
        <v>0</v>
      </c>
      <c r="BE55" s="83">
        <f t="shared" si="1"/>
        <v>0</v>
      </c>
      <c r="BF55" s="83">
        <f t="shared" si="16"/>
        <v>0</v>
      </c>
      <c r="BG55" s="83"/>
      <c r="BH55" s="83"/>
      <c r="BI55" s="83">
        <f t="shared" si="17"/>
        <v>0</v>
      </c>
      <c r="BJ55" s="83">
        <f t="shared" si="2"/>
        <v>0</v>
      </c>
      <c r="BK55" s="83">
        <f t="shared" si="2"/>
        <v>0</v>
      </c>
      <c r="BL55" s="83">
        <f t="shared" si="2"/>
        <v>0</v>
      </c>
      <c r="BM55" s="83">
        <f t="shared" si="18"/>
        <v>0</v>
      </c>
      <c r="BN55" s="83"/>
      <c r="BO55" s="83"/>
      <c r="BP55" s="83">
        <f t="shared" si="19"/>
        <v>0</v>
      </c>
      <c r="BQ55" s="83">
        <f t="shared" si="3"/>
        <v>0</v>
      </c>
      <c r="BR55" s="83">
        <f t="shared" si="3"/>
        <v>0</v>
      </c>
      <c r="BS55" s="83">
        <f t="shared" si="3"/>
        <v>0</v>
      </c>
      <c r="BT55" s="83">
        <f t="shared" si="20"/>
        <v>0</v>
      </c>
      <c r="BV55" s="80"/>
      <c r="BW55" s="80"/>
      <c r="BX55" s="80">
        <f t="shared" si="21"/>
        <v>0</v>
      </c>
      <c r="BY55" s="80">
        <f t="shared" si="21"/>
        <v>0</v>
      </c>
      <c r="BZ55" s="80">
        <f t="shared" si="21"/>
        <v>0</v>
      </c>
      <c r="CA55" s="80">
        <f t="shared" si="21"/>
        <v>0</v>
      </c>
      <c r="CB55" s="80">
        <f t="shared" si="22"/>
        <v>0</v>
      </c>
      <c r="CC55" s="80"/>
      <c r="CD55" s="80"/>
      <c r="CE55" s="80">
        <f t="shared" si="23"/>
        <v>0</v>
      </c>
      <c r="CF55" s="80">
        <f t="shared" si="5"/>
        <v>0</v>
      </c>
      <c r="CG55" s="80">
        <f t="shared" si="5"/>
        <v>0</v>
      </c>
      <c r="CH55" s="80">
        <f t="shared" si="5"/>
        <v>0</v>
      </c>
      <c r="CI55" s="80">
        <f t="shared" si="24"/>
        <v>0</v>
      </c>
      <c r="CJ55" s="80"/>
      <c r="CK55" s="80"/>
      <c r="CL55" s="80">
        <f t="shared" si="25"/>
        <v>0</v>
      </c>
      <c r="CM55" s="80">
        <f t="shared" si="6"/>
        <v>0</v>
      </c>
      <c r="CN55" s="80">
        <f t="shared" si="6"/>
        <v>0</v>
      </c>
      <c r="CO55" s="80">
        <f t="shared" si="6"/>
        <v>0</v>
      </c>
      <c r="CP55" s="80">
        <f t="shared" si="26"/>
        <v>0</v>
      </c>
      <c r="CQ55" s="80"/>
      <c r="CR55" s="80"/>
      <c r="CS55" s="80">
        <f t="shared" si="27"/>
        <v>0</v>
      </c>
      <c r="CT55" s="80">
        <f t="shared" si="7"/>
        <v>0</v>
      </c>
      <c r="CU55" s="80">
        <f t="shared" si="7"/>
        <v>0</v>
      </c>
      <c r="CV55" s="80">
        <f t="shared" si="7"/>
        <v>0</v>
      </c>
      <c r="CW55" s="80">
        <f t="shared" si="28"/>
        <v>0</v>
      </c>
      <c r="CX55" s="80"/>
      <c r="CY55" s="80"/>
      <c r="CZ55" s="80">
        <f t="shared" si="29"/>
        <v>0</v>
      </c>
      <c r="DA55" s="80">
        <f t="shared" si="8"/>
        <v>0</v>
      </c>
      <c r="DB55" s="80">
        <f t="shared" si="8"/>
        <v>0</v>
      </c>
      <c r="DC55" s="80">
        <f t="shared" si="8"/>
        <v>0</v>
      </c>
      <c r="DD55" s="80">
        <f t="shared" si="30"/>
        <v>0</v>
      </c>
      <c r="DF55" s="81">
        <f t="shared" si="31"/>
        <v>0</v>
      </c>
      <c r="DG55" s="81">
        <f t="shared" si="32"/>
        <v>0</v>
      </c>
      <c r="DH55" s="81">
        <f t="shared" si="33"/>
        <v>0</v>
      </c>
      <c r="DI55" s="81">
        <f t="shared" si="34"/>
        <v>0</v>
      </c>
      <c r="DJ55" s="81">
        <f t="shared" si="35"/>
        <v>0</v>
      </c>
      <c r="DK55" s="84">
        <f t="shared" si="9"/>
        <v>0</v>
      </c>
    </row>
    <row r="56" spans="1:115" ht="15.75" thickBot="1">
      <c r="A56" s="76"/>
      <c r="B56" s="31">
        <v>54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76"/>
      <c r="I56" s="31">
        <v>54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76"/>
      <c r="P56" s="31">
        <v>54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76"/>
      <c r="W56" s="31">
        <v>54</v>
      </c>
      <c r="X56" s="82">
        <v>0</v>
      </c>
      <c r="Y56" s="82">
        <v>0</v>
      </c>
      <c r="Z56" s="82">
        <v>0</v>
      </c>
      <c r="AA56" s="82">
        <v>0</v>
      </c>
      <c r="AB56" s="82">
        <v>0</v>
      </c>
      <c r="AC56" s="76"/>
      <c r="AD56" s="31">
        <v>54</v>
      </c>
      <c r="AE56" s="82">
        <v>0</v>
      </c>
      <c r="AF56" s="82">
        <v>0</v>
      </c>
      <c r="AG56" s="82">
        <v>0</v>
      </c>
      <c r="AH56" s="82">
        <v>0</v>
      </c>
      <c r="AI56" s="82">
        <v>0</v>
      </c>
      <c r="AJ56" s="31"/>
      <c r="AK56" s="31">
        <f t="shared" si="10"/>
        <v>10</v>
      </c>
      <c r="AM56" s="83"/>
      <c r="AN56" s="83">
        <f t="shared" si="11"/>
        <v>0</v>
      </c>
      <c r="AO56" s="83">
        <f t="shared" si="11"/>
        <v>0</v>
      </c>
      <c r="AP56" s="83">
        <f t="shared" si="11"/>
        <v>0</v>
      </c>
      <c r="AQ56" s="83">
        <f t="shared" si="11"/>
        <v>0</v>
      </c>
      <c r="AR56" s="83">
        <f t="shared" si="12"/>
        <v>0</v>
      </c>
      <c r="AS56" s="83"/>
      <c r="AT56" s="83"/>
      <c r="AU56" s="83">
        <f t="shared" si="13"/>
        <v>0</v>
      </c>
      <c r="AV56" s="83">
        <f t="shared" si="13"/>
        <v>0</v>
      </c>
      <c r="AW56" s="83">
        <f t="shared" si="13"/>
        <v>0</v>
      </c>
      <c r="AX56" s="83">
        <f t="shared" si="13"/>
        <v>0</v>
      </c>
      <c r="AY56" s="83">
        <f t="shared" si="14"/>
        <v>0</v>
      </c>
      <c r="AZ56" s="83"/>
      <c r="BA56" s="83"/>
      <c r="BB56" s="83">
        <f t="shared" si="15"/>
        <v>0</v>
      </c>
      <c r="BC56" s="83">
        <f t="shared" si="1"/>
        <v>0</v>
      </c>
      <c r="BD56" s="83">
        <f t="shared" si="1"/>
        <v>0</v>
      </c>
      <c r="BE56" s="83">
        <f t="shared" si="1"/>
        <v>0</v>
      </c>
      <c r="BF56" s="83">
        <f t="shared" si="16"/>
        <v>0</v>
      </c>
      <c r="BG56" s="83"/>
      <c r="BH56" s="83"/>
      <c r="BI56" s="83">
        <f t="shared" si="17"/>
        <v>0</v>
      </c>
      <c r="BJ56" s="83">
        <f t="shared" si="2"/>
        <v>0</v>
      </c>
      <c r="BK56" s="83">
        <f t="shared" si="2"/>
        <v>0</v>
      </c>
      <c r="BL56" s="83">
        <f t="shared" si="2"/>
        <v>0</v>
      </c>
      <c r="BM56" s="83">
        <f t="shared" si="18"/>
        <v>0</v>
      </c>
      <c r="BN56" s="83"/>
      <c r="BO56" s="83"/>
      <c r="BP56" s="83">
        <f t="shared" si="19"/>
        <v>0</v>
      </c>
      <c r="BQ56" s="83">
        <f t="shared" si="3"/>
        <v>0</v>
      </c>
      <c r="BR56" s="83">
        <f t="shared" si="3"/>
        <v>0</v>
      </c>
      <c r="BS56" s="83">
        <f t="shared" si="3"/>
        <v>0</v>
      </c>
      <c r="BT56" s="83">
        <f t="shared" si="20"/>
        <v>0</v>
      </c>
      <c r="BV56" s="80"/>
      <c r="BW56" s="80"/>
      <c r="BX56" s="80">
        <f t="shared" si="21"/>
        <v>0</v>
      </c>
      <c r="BY56" s="80">
        <f t="shared" si="21"/>
        <v>0</v>
      </c>
      <c r="BZ56" s="80">
        <f t="shared" si="21"/>
        <v>0</v>
      </c>
      <c r="CA56" s="80">
        <f t="shared" si="21"/>
        <v>0</v>
      </c>
      <c r="CB56" s="80">
        <f t="shared" si="22"/>
        <v>0</v>
      </c>
      <c r="CC56" s="80"/>
      <c r="CD56" s="80"/>
      <c r="CE56" s="80">
        <f t="shared" si="23"/>
        <v>0</v>
      </c>
      <c r="CF56" s="80">
        <f t="shared" si="5"/>
        <v>0</v>
      </c>
      <c r="CG56" s="80">
        <f t="shared" si="5"/>
        <v>0</v>
      </c>
      <c r="CH56" s="80">
        <f t="shared" si="5"/>
        <v>0</v>
      </c>
      <c r="CI56" s="80">
        <f t="shared" si="24"/>
        <v>0</v>
      </c>
      <c r="CJ56" s="80"/>
      <c r="CK56" s="80"/>
      <c r="CL56" s="80">
        <f t="shared" si="25"/>
        <v>0</v>
      </c>
      <c r="CM56" s="80">
        <f t="shared" si="6"/>
        <v>0</v>
      </c>
      <c r="CN56" s="80">
        <f t="shared" si="6"/>
        <v>0</v>
      </c>
      <c r="CO56" s="80">
        <f t="shared" si="6"/>
        <v>0</v>
      </c>
      <c r="CP56" s="80">
        <f t="shared" si="26"/>
        <v>0</v>
      </c>
      <c r="CQ56" s="80"/>
      <c r="CR56" s="80"/>
      <c r="CS56" s="80">
        <f t="shared" si="27"/>
        <v>0</v>
      </c>
      <c r="CT56" s="80">
        <f t="shared" si="7"/>
        <v>0</v>
      </c>
      <c r="CU56" s="80">
        <f t="shared" si="7"/>
        <v>0</v>
      </c>
      <c r="CV56" s="80">
        <f t="shared" si="7"/>
        <v>0</v>
      </c>
      <c r="CW56" s="80">
        <f t="shared" si="28"/>
        <v>0</v>
      </c>
      <c r="CX56" s="80"/>
      <c r="CY56" s="80"/>
      <c r="CZ56" s="80">
        <f t="shared" si="29"/>
        <v>0</v>
      </c>
      <c r="DA56" s="80">
        <f t="shared" si="8"/>
        <v>0</v>
      </c>
      <c r="DB56" s="80">
        <f t="shared" si="8"/>
        <v>0</v>
      </c>
      <c r="DC56" s="80">
        <f t="shared" si="8"/>
        <v>0</v>
      </c>
      <c r="DD56" s="80">
        <f t="shared" si="30"/>
        <v>0</v>
      </c>
      <c r="DF56" s="81">
        <f t="shared" si="31"/>
        <v>0</v>
      </c>
      <c r="DG56" s="81">
        <f t="shared" si="32"/>
        <v>0</v>
      </c>
      <c r="DH56" s="81">
        <f t="shared" si="33"/>
        <v>0</v>
      </c>
      <c r="DI56" s="81">
        <f t="shared" si="34"/>
        <v>0</v>
      </c>
      <c r="DJ56" s="81">
        <f t="shared" si="35"/>
        <v>0</v>
      </c>
      <c r="DK56" s="84">
        <f t="shared" si="9"/>
        <v>0</v>
      </c>
    </row>
    <row r="57" spans="1:115" ht="15.75" thickBot="1">
      <c r="A57" s="76"/>
      <c r="B57" s="31">
        <v>55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76"/>
      <c r="I57" s="31">
        <v>55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76"/>
      <c r="P57" s="31">
        <v>55</v>
      </c>
      <c r="Q57" s="82">
        <v>0</v>
      </c>
      <c r="R57" s="82">
        <v>0</v>
      </c>
      <c r="S57" s="82">
        <v>0</v>
      </c>
      <c r="T57" s="82">
        <v>0</v>
      </c>
      <c r="U57" s="82">
        <v>0</v>
      </c>
      <c r="V57" s="76"/>
      <c r="W57" s="31">
        <v>55</v>
      </c>
      <c r="X57" s="82">
        <v>0</v>
      </c>
      <c r="Y57" s="82">
        <v>0</v>
      </c>
      <c r="Z57" s="82">
        <v>0</v>
      </c>
      <c r="AA57" s="82">
        <v>0</v>
      </c>
      <c r="AB57" s="82">
        <v>0</v>
      </c>
      <c r="AC57" s="76"/>
      <c r="AD57" s="31">
        <v>55</v>
      </c>
      <c r="AE57" s="82">
        <v>0</v>
      </c>
      <c r="AF57" s="82">
        <v>0</v>
      </c>
      <c r="AG57" s="82">
        <v>0</v>
      </c>
      <c r="AH57" s="82">
        <v>0</v>
      </c>
      <c r="AI57" s="82">
        <v>0</v>
      </c>
      <c r="AJ57" s="31"/>
      <c r="AK57" s="31">
        <f t="shared" si="10"/>
        <v>10</v>
      </c>
      <c r="AM57" s="83"/>
      <c r="AN57" s="83">
        <f t="shared" si="11"/>
        <v>0</v>
      </c>
      <c r="AO57" s="83">
        <f t="shared" si="11"/>
        <v>0</v>
      </c>
      <c r="AP57" s="83">
        <f t="shared" si="11"/>
        <v>0</v>
      </c>
      <c r="AQ57" s="83">
        <f t="shared" si="11"/>
        <v>0</v>
      </c>
      <c r="AR57" s="83">
        <f t="shared" si="12"/>
        <v>0</v>
      </c>
      <c r="AS57" s="83"/>
      <c r="AT57" s="83"/>
      <c r="AU57" s="83">
        <f t="shared" si="13"/>
        <v>0</v>
      </c>
      <c r="AV57" s="83">
        <f t="shared" si="13"/>
        <v>0</v>
      </c>
      <c r="AW57" s="83">
        <f t="shared" si="13"/>
        <v>0</v>
      </c>
      <c r="AX57" s="83">
        <f t="shared" si="13"/>
        <v>0</v>
      </c>
      <c r="AY57" s="83">
        <f t="shared" si="14"/>
        <v>0</v>
      </c>
      <c r="AZ57" s="83"/>
      <c r="BA57" s="83"/>
      <c r="BB57" s="83">
        <f t="shared" si="15"/>
        <v>0</v>
      </c>
      <c r="BC57" s="83">
        <f t="shared" si="1"/>
        <v>0</v>
      </c>
      <c r="BD57" s="83">
        <f t="shared" si="1"/>
        <v>0</v>
      </c>
      <c r="BE57" s="83">
        <f t="shared" si="1"/>
        <v>0</v>
      </c>
      <c r="BF57" s="83">
        <f t="shared" si="16"/>
        <v>0</v>
      </c>
      <c r="BG57" s="83"/>
      <c r="BH57" s="83"/>
      <c r="BI57" s="83">
        <f t="shared" si="17"/>
        <v>0</v>
      </c>
      <c r="BJ57" s="83">
        <f t="shared" si="2"/>
        <v>0</v>
      </c>
      <c r="BK57" s="83">
        <f t="shared" si="2"/>
        <v>0</v>
      </c>
      <c r="BL57" s="83">
        <f t="shared" si="2"/>
        <v>0</v>
      </c>
      <c r="BM57" s="83">
        <f t="shared" si="18"/>
        <v>0</v>
      </c>
      <c r="BN57" s="83"/>
      <c r="BO57" s="83"/>
      <c r="BP57" s="83">
        <f t="shared" si="19"/>
        <v>0</v>
      </c>
      <c r="BQ57" s="83">
        <f t="shared" si="3"/>
        <v>0</v>
      </c>
      <c r="BR57" s="83">
        <f t="shared" si="3"/>
        <v>0</v>
      </c>
      <c r="BS57" s="83">
        <f t="shared" si="3"/>
        <v>0</v>
      </c>
      <c r="BT57" s="83">
        <f t="shared" si="20"/>
        <v>0</v>
      </c>
      <c r="BV57" s="80"/>
      <c r="BW57" s="80"/>
      <c r="BX57" s="80">
        <f t="shared" si="21"/>
        <v>0</v>
      </c>
      <c r="BY57" s="80">
        <f t="shared" si="21"/>
        <v>0</v>
      </c>
      <c r="BZ57" s="80">
        <f t="shared" si="21"/>
        <v>0</v>
      </c>
      <c r="CA57" s="80">
        <f t="shared" si="21"/>
        <v>0</v>
      </c>
      <c r="CB57" s="80">
        <f t="shared" si="22"/>
        <v>0</v>
      </c>
      <c r="CC57" s="80"/>
      <c r="CD57" s="80"/>
      <c r="CE57" s="80">
        <f t="shared" si="23"/>
        <v>0</v>
      </c>
      <c r="CF57" s="80">
        <f t="shared" si="5"/>
        <v>0</v>
      </c>
      <c r="CG57" s="80">
        <f t="shared" si="5"/>
        <v>0</v>
      </c>
      <c r="CH57" s="80">
        <f t="shared" si="5"/>
        <v>0</v>
      </c>
      <c r="CI57" s="80">
        <f t="shared" si="24"/>
        <v>0</v>
      </c>
      <c r="CJ57" s="80"/>
      <c r="CK57" s="80"/>
      <c r="CL57" s="80">
        <f t="shared" si="25"/>
        <v>0</v>
      </c>
      <c r="CM57" s="80">
        <f t="shared" si="6"/>
        <v>0</v>
      </c>
      <c r="CN57" s="80">
        <f t="shared" si="6"/>
        <v>0</v>
      </c>
      <c r="CO57" s="80">
        <f t="shared" si="6"/>
        <v>0</v>
      </c>
      <c r="CP57" s="80">
        <f t="shared" si="26"/>
        <v>0</v>
      </c>
      <c r="CQ57" s="80"/>
      <c r="CR57" s="80"/>
      <c r="CS57" s="80">
        <f t="shared" si="27"/>
        <v>0</v>
      </c>
      <c r="CT57" s="80">
        <f t="shared" si="7"/>
        <v>0</v>
      </c>
      <c r="CU57" s="80">
        <f t="shared" si="7"/>
        <v>0</v>
      </c>
      <c r="CV57" s="80">
        <f t="shared" si="7"/>
        <v>0</v>
      </c>
      <c r="CW57" s="80">
        <f t="shared" si="28"/>
        <v>0</v>
      </c>
      <c r="CX57" s="80"/>
      <c r="CY57" s="80"/>
      <c r="CZ57" s="80">
        <f t="shared" si="29"/>
        <v>0</v>
      </c>
      <c r="DA57" s="80">
        <f t="shared" si="8"/>
        <v>0</v>
      </c>
      <c r="DB57" s="80">
        <f t="shared" si="8"/>
        <v>0</v>
      </c>
      <c r="DC57" s="80">
        <f t="shared" si="8"/>
        <v>0</v>
      </c>
      <c r="DD57" s="80">
        <f t="shared" si="30"/>
        <v>0</v>
      </c>
      <c r="DF57" s="81">
        <f t="shared" si="31"/>
        <v>0</v>
      </c>
      <c r="DG57" s="81">
        <f t="shared" si="32"/>
        <v>0</v>
      </c>
      <c r="DH57" s="81">
        <f t="shared" si="33"/>
        <v>0</v>
      </c>
      <c r="DI57" s="81">
        <f t="shared" si="34"/>
        <v>0</v>
      </c>
      <c r="DJ57" s="81">
        <f t="shared" si="35"/>
        <v>0</v>
      </c>
      <c r="DK57" s="84">
        <f t="shared" si="9"/>
        <v>0</v>
      </c>
    </row>
    <row r="58" spans="1:115" ht="15.75" thickBot="1">
      <c r="A58" s="76"/>
      <c r="B58" s="31">
        <v>56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76"/>
      <c r="I58" s="31">
        <v>56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76"/>
      <c r="P58" s="31">
        <v>56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76"/>
      <c r="W58" s="31">
        <v>56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76"/>
      <c r="AD58" s="31">
        <v>56</v>
      </c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31"/>
      <c r="AK58" s="31">
        <f t="shared" si="10"/>
        <v>10</v>
      </c>
      <c r="AM58" s="83"/>
      <c r="AN58" s="83">
        <f t="shared" si="11"/>
        <v>0</v>
      </c>
      <c r="AO58" s="83">
        <f t="shared" si="11"/>
        <v>0</v>
      </c>
      <c r="AP58" s="83">
        <f t="shared" si="11"/>
        <v>0</v>
      </c>
      <c r="AQ58" s="83">
        <f t="shared" si="11"/>
        <v>0</v>
      </c>
      <c r="AR58" s="83">
        <f t="shared" si="12"/>
        <v>0</v>
      </c>
      <c r="AS58" s="83"/>
      <c r="AT58" s="83"/>
      <c r="AU58" s="83">
        <f t="shared" si="13"/>
        <v>0</v>
      </c>
      <c r="AV58" s="83">
        <f t="shared" si="13"/>
        <v>0</v>
      </c>
      <c r="AW58" s="83">
        <f t="shared" si="13"/>
        <v>0</v>
      </c>
      <c r="AX58" s="83">
        <f t="shared" si="13"/>
        <v>0</v>
      </c>
      <c r="AY58" s="83">
        <f t="shared" si="14"/>
        <v>0</v>
      </c>
      <c r="AZ58" s="83"/>
      <c r="BA58" s="83"/>
      <c r="BB58" s="83">
        <f t="shared" si="15"/>
        <v>0</v>
      </c>
      <c r="BC58" s="83">
        <f t="shared" si="1"/>
        <v>0</v>
      </c>
      <c r="BD58" s="83">
        <f t="shared" si="1"/>
        <v>0</v>
      </c>
      <c r="BE58" s="83">
        <f t="shared" si="1"/>
        <v>0</v>
      </c>
      <c r="BF58" s="83">
        <f t="shared" si="16"/>
        <v>0</v>
      </c>
      <c r="BG58" s="83"/>
      <c r="BH58" s="83"/>
      <c r="BI58" s="83">
        <f t="shared" si="17"/>
        <v>0</v>
      </c>
      <c r="BJ58" s="83">
        <f t="shared" si="2"/>
        <v>0</v>
      </c>
      <c r="BK58" s="83">
        <f t="shared" si="2"/>
        <v>0</v>
      </c>
      <c r="BL58" s="83">
        <f t="shared" si="2"/>
        <v>0</v>
      </c>
      <c r="BM58" s="83">
        <f t="shared" si="18"/>
        <v>0</v>
      </c>
      <c r="BN58" s="83"/>
      <c r="BO58" s="83"/>
      <c r="BP58" s="83">
        <f t="shared" si="19"/>
        <v>0</v>
      </c>
      <c r="BQ58" s="83">
        <f t="shared" si="3"/>
        <v>0</v>
      </c>
      <c r="BR58" s="83">
        <f t="shared" si="3"/>
        <v>0</v>
      </c>
      <c r="BS58" s="83">
        <f t="shared" si="3"/>
        <v>0</v>
      </c>
      <c r="BT58" s="83">
        <f t="shared" si="20"/>
        <v>0</v>
      </c>
      <c r="BV58" s="80"/>
      <c r="BW58" s="80"/>
      <c r="BX58" s="80">
        <f t="shared" si="21"/>
        <v>0</v>
      </c>
      <c r="BY58" s="80">
        <f t="shared" si="21"/>
        <v>0</v>
      </c>
      <c r="BZ58" s="80">
        <f t="shared" si="21"/>
        <v>0</v>
      </c>
      <c r="CA58" s="80">
        <f t="shared" si="21"/>
        <v>0</v>
      </c>
      <c r="CB58" s="80">
        <f t="shared" si="22"/>
        <v>0</v>
      </c>
      <c r="CC58" s="80"/>
      <c r="CD58" s="80"/>
      <c r="CE58" s="80">
        <f t="shared" si="23"/>
        <v>0</v>
      </c>
      <c r="CF58" s="80">
        <f t="shared" si="5"/>
        <v>0</v>
      </c>
      <c r="CG58" s="80">
        <f t="shared" si="5"/>
        <v>0</v>
      </c>
      <c r="CH58" s="80">
        <f t="shared" si="5"/>
        <v>0</v>
      </c>
      <c r="CI58" s="80">
        <f t="shared" si="24"/>
        <v>0</v>
      </c>
      <c r="CJ58" s="80"/>
      <c r="CK58" s="80"/>
      <c r="CL58" s="80">
        <f t="shared" si="25"/>
        <v>0</v>
      </c>
      <c r="CM58" s="80">
        <f t="shared" si="6"/>
        <v>0</v>
      </c>
      <c r="CN58" s="80">
        <f t="shared" si="6"/>
        <v>0</v>
      </c>
      <c r="CO58" s="80">
        <f t="shared" si="6"/>
        <v>0</v>
      </c>
      <c r="CP58" s="80">
        <f t="shared" si="26"/>
        <v>0</v>
      </c>
      <c r="CQ58" s="80"/>
      <c r="CR58" s="80"/>
      <c r="CS58" s="80">
        <f t="shared" si="27"/>
        <v>0</v>
      </c>
      <c r="CT58" s="80">
        <f t="shared" si="7"/>
        <v>0</v>
      </c>
      <c r="CU58" s="80">
        <f t="shared" si="7"/>
        <v>0</v>
      </c>
      <c r="CV58" s="80">
        <f t="shared" si="7"/>
        <v>0</v>
      </c>
      <c r="CW58" s="80">
        <f t="shared" si="28"/>
        <v>0</v>
      </c>
      <c r="CX58" s="80"/>
      <c r="CY58" s="80"/>
      <c r="CZ58" s="80">
        <f t="shared" si="29"/>
        <v>0</v>
      </c>
      <c r="DA58" s="80">
        <f t="shared" si="8"/>
        <v>0</v>
      </c>
      <c r="DB58" s="80">
        <f t="shared" si="8"/>
        <v>0</v>
      </c>
      <c r="DC58" s="80">
        <f t="shared" si="8"/>
        <v>0</v>
      </c>
      <c r="DD58" s="80">
        <f t="shared" si="30"/>
        <v>0</v>
      </c>
      <c r="DF58" s="81">
        <f t="shared" si="31"/>
        <v>0</v>
      </c>
      <c r="DG58" s="81">
        <f t="shared" si="32"/>
        <v>0</v>
      </c>
      <c r="DH58" s="81">
        <f t="shared" si="33"/>
        <v>0</v>
      </c>
      <c r="DI58" s="81">
        <f t="shared" si="34"/>
        <v>0</v>
      </c>
      <c r="DJ58" s="81">
        <f t="shared" si="35"/>
        <v>0</v>
      </c>
      <c r="DK58" s="84">
        <f t="shared" si="9"/>
        <v>0</v>
      </c>
    </row>
    <row r="59" spans="1:115" ht="15.75" thickBot="1">
      <c r="A59" s="76"/>
      <c r="B59" s="31">
        <v>57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76"/>
      <c r="I59" s="31">
        <v>57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76"/>
      <c r="P59" s="31">
        <v>57</v>
      </c>
      <c r="Q59" s="82">
        <v>0</v>
      </c>
      <c r="R59" s="82">
        <v>0</v>
      </c>
      <c r="S59" s="82">
        <v>0</v>
      </c>
      <c r="T59" s="82">
        <v>0</v>
      </c>
      <c r="U59" s="82">
        <v>0</v>
      </c>
      <c r="V59" s="76"/>
      <c r="W59" s="31">
        <v>57</v>
      </c>
      <c r="X59" s="82">
        <v>0</v>
      </c>
      <c r="Y59" s="82">
        <v>0</v>
      </c>
      <c r="Z59" s="82">
        <v>0</v>
      </c>
      <c r="AA59" s="82">
        <v>0</v>
      </c>
      <c r="AB59" s="82">
        <v>0</v>
      </c>
      <c r="AC59" s="76"/>
      <c r="AD59" s="31">
        <v>57</v>
      </c>
      <c r="AE59" s="82">
        <v>0</v>
      </c>
      <c r="AF59" s="82">
        <v>0</v>
      </c>
      <c r="AG59" s="82">
        <v>0</v>
      </c>
      <c r="AH59" s="82">
        <v>0</v>
      </c>
      <c r="AI59" s="82">
        <v>0</v>
      </c>
      <c r="AJ59" s="31"/>
      <c r="AK59" s="31">
        <f t="shared" si="10"/>
        <v>10</v>
      </c>
      <c r="AM59" s="83"/>
      <c r="AN59" s="83">
        <f t="shared" si="11"/>
        <v>0</v>
      </c>
      <c r="AO59" s="83">
        <f t="shared" si="11"/>
        <v>0</v>
      </c>
      <c r="AP59" s="83">
        <f t="shared" si="11"/>
        <v>0</v>
      </c>
      <c r="AQ59" s="83">
        <f t="shared" si="11"/>
        <v>0</v>
      </c>
      <c r="AR59" s="83">
        <f t="shared" si="12"/>
        <v>0</v>
      </c>
      <c r="AS59" s="83"/>
      <c r="AT59" s="83"/>
      <c r="AU59" s="83">
        <f t="shared" si="13"/>
        <v>0</v>
      </c>
      <c r="AV59" s="83">
        <f t="shared" si="13"/>
        <v>0</v>
      </c>
      <c r="AW59" s="83">
        <f t="shared" si="13"/>
        <v>0</v>
      </c>
      <c r="AX59" s="83">
        <f t="shared" si="13"/>
        <v>0</v>
      </c>
      <c r="AY59" s="83">
        <f t="shared" si="14"/>
        <v>0</v>
      </c>
      <c r="AZ59" s="83"/>
      <c r="BA59" s="83"/>
      <c r="BB59" s="83">
        <f t="shared" si="15"/>
        <v>0</v>
      </c>
      <c r="BC59" s="83">
        <f t="shared" si="1"/>
        <v>0</v>
      </c>
      <c r="BD59" s="83">
        <f t="shared" si="1"/>
        <v>0</v>
      </c>
      <c r="BE59" s="83">
        <f t="shared" si="1"/>
        <v>0</v>
      </c>
      <c r="BF59" s="83">
        <f t="shared" si="16"/>
        <v>0</v>
      </c>
      <c r="BG59" s="83"/>
      <c r="BH59" s="83"/>
      <c r="BI59" s="83">
        <f t="shared" si="17"/>
        <v>0</v>
      </c>
      <c r="BJ59" s="83">
        <f t="shared" si="2"/>
        <v>0</v>
      </c>
      <c r="BK59" s="83">
        <f t="shared" si="2"/>
        <v>0</v>
      </c>
      <c r="BL59" s="83">
        <f t="shared" si="2"/>
        <v>0</v>
      </c>
      <c r="BM59" s="83">
        <f t="shared" si="18"/>
        <v>0</v>
      </c>
      <c r="BN59" s="83"/>
      <c r="BO59" s="83"/>
      <c r="BP59" s="83">
        <f t="shared" si="19"/>
        <v>0</v>
      </c>
      <c r="BQ59" s="83">
        <f t="shared" si="3"/>
        <v>0</v>
      </c>
      <c r="BR59" s="83">
        <f t="shared" si="3"/>
        <v>0</v>
      </c>
      <c r="BS59" s="83">
        <f t="shared" si="3"/>
        <v>0</v>
      </c>
      <c r="BT59" s="83">
        <f t="shared" si="20"/>
        <v>0</v>
      </c>
      <c r="BV59" s="80"/>
      <c r="BW59" s="80"/>
      <c r="BX59" s="80">
        <f t="shared" si="21"/>
        <v>0</v>
      </c>
      <c r="BY59" s="80">
        <f t="shared" si="21"/>
        <v>0</v>
      </c>
      <c r="BZ59" s="80">
        <f t="shared" si="21"/>
        <v>0</v>
      </c>
      <c r="CA59" s="80">
        <f t="shared" si="21"/>
        <v>0</v>
      </c>
      <c r="CB59" s="80">
        <f t="shared" si="22"/>
        <v>0</v>
      </c>
      <c r="CC59" s="80"/>
      <c r="CD59" s="80"/>
      <c r="CE59" s="80">
        <f t="shared" si="23"/>
        <v>0</v>
      </c>
      <c r="CF59" s="80">
        <f t="shared" si="5"/>
        <v>0</v>
      </c>
      <c r="CG59" s="80">
        <f t="shared" si="5"/>
        <v>0</v>
      </c>
      <c r="CH59" s="80">
        <f t="shared" si="5"/>
        <v>0</v>
      </c>
      <c r="CI59" s="80">
        <f t="shared" si="24"/>
        <v>0</v>
      </c>
      <c r="CJ59" s="80"/>
      <c r="CK59" s="80"/>
      <c r="CL59" s="80">
        <f t="shared" si="25"/>
        <v>0</v>
      </c>
      <c r="CM59" s="80">
        <f t="shared" si="6"/>
        <v>0</v>
      </c>
      <c r="CN59" s="80">
        <f t="shared" si="6"/>
        <v>0</v>
      </c>
      <c r="CO59" s="80">
        <f t="shared" si="6"/>
        <v>0</v>
      </c>
      <c r="CP59" s="80">
        <f t="shared" si="26"/>
        <v>0</v>
      </c>
      <c r="CQ59" s="80"/>
      <c r="CR59" s="80"/>
      <c r="CS59" s="80">
        <f t="shared" si="27"/>
        <v>0</v>
      </c>
      <c r="CT59" s="80">
        <f t="shared" si="7"/>
        <v>0</v>
      </c>
      <c r="CU59" s="80">
        <f t="shared" si="7"/>
        <v>0</v>
      </c>
      <c r="CV59" s="80">
        <f t="shared" si="7"/>
        <v>0</v>
      </c>
      <c r="CW59" s="80">
        <f t="shared" si="28"/>
        <v>0</v>
      </c>
      <c r="CX59" s="80"/>
      <c r="CY59" s="80"/>
      <c r="CZ59" s="80">
        <f t="shared" si="29"/>
        <v>0</v>
      </c>
      <c r="DA59" s="80">
        <f t="shared" si="8"/>
        <v>0</v>
      </c>
      <c r="DB59" s="80">
        <f t="shared" si="8"/>
        <v>0</v>
      </c>
      <c r="DC59" s="80">
        <f t="shared" si="8"/>
        <v>0</v>
      </c>
      <c r="DD59" s="80">
        <f t="shared" si="30"/>
        <v>0</v>
      </c>
      <c r="DF59" s="81">
        <f t="shared" si="31"/>
        <v>0</v>
      </c>
      <c r="DG59" s="81">
        <f t="shared" si="32"/>
        <v>0</v>
      </c>
      <c r="DH59" s="81">
        <f t="shared" si="33"/>
        <v>0</v>
      </c>
      <c r="DI59" s="81">
        <f t="shared" si="34"/>
        <v>0</v>
      </c>
      <c r="DJ59" s="81">
        <f t="shared" si="35"/>
        <v>0</v>
      </c>
      <c r="DK59" s="84">
        <f t="shared" si="9"/>
        <v>0</v>
      </c>
    </row>
    <row r="60" spans="1:115" ht="15.75" thickBot="1">
      <c r="A60" s="76"/>
      <c r="B60" s="31">
        <v>58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76"/>
      <c r="I60" s="31">
        <v>58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76"/>
      <c r="P60" s="31">
        <v>58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76"/>
      <c r="W60" s="31">
        <v>58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76"/>
      <c r="AD60" s="31">
        <v>58</v>
      </c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31"/>
      <c r="AK60" s="31">
        <f t="shared" si="10"/>
        <v>10</v>
      </c>
      <c r="AM60" s="83"/>
      <c r="AN60" s="83">
        <f t="shared" si="11"/>
        <v>0</v>
      </c>
      <c r="AO60" s="83">
        <f t="shared" si="11"/>
        <v>0</v>
      </c>
      <c r="AP60" s="83">
        <f t="shared" si="11"/>
        <v>0</v>
      </c>
      <c r="AQ60" s="83">
        <f t="shared" si="11"/>
        <v>0</v>
      </c>
      <c r="AR60" s="83">
        <f t="shared" si="12"/>
        <v>0</v>
      </c>
      <c r="AS60" s="83"/>
      <c r="AT60" s="83"/>
      <c r="AU60" s="83">
        <f t="shared" si="13"/>
        <v>0</v>
      </c>
      <c r="AV60" s="83">
        <f t="shared" si="13"/>
        <v>0</v>
      </c>
      <c r="AW60" s="83">
        <f t="shared" si="13"/>
        <v>0</v>
      </c>
      <c r="AX60" s="83">
        <f t="shared" si="13"/>
        <v>0</v>
      </c>
      <c r="AY60" s="83">
        <f t="shared" si="14"/>
        <v>0</v>
      </c>
      <c r="AZ60" s="83"/>
      <c r="BA60" s="83"/>
      <c r="BB60" s="83">
        <f t="shared" si="15"/>
        <v>0</v>
      </c>
      <c r="BC60" s="83">
        <f t="shared" si="1"/>
        <v>0</v>
      </c>
      <c r="BD60" s="83">
        <f t="shared" si="1"/>
        <v>0</v>
      </c>
      <c r="BE60" s="83">
        <f t="shared" si="1"/>
        <v>0</v>
      </c>
      <c r="BF60" s="83">
        <f t="shared" si="16"/>
        <v>0</v>
      </c>
      <c r="BG60" s="83"/>
      <c r="BH60" s="83"/>
      <c r="BI60" s="83">
        <f t="shared" si="17"/>
        <v>0</v>
      </c>
      <c r="BJ60" s="83">
        <f t="shared" si="2"/>
        <v>0</v>
      </c>
      <c r="BK60" s="83">
        <f t="shared" si="2"/>
        <v>0</v>
      </c>
      <c r="BL60" s="83">
        <f t="shared" si="2"/>
        <v>0</v>
      </c>
      <c r="BM60" s="83">
        <f t="shared" si="18"/>
        <v>0</v>
      </c>
      <c r="BN60" s="83"/>
      <c r="BO60" s="83"/>
      <c r="BP60" s="83">
        <f t="shared" si="19"/>
        <v>0</v>
      </c>
      <c r="BQ60" s="83">
        <f t="shared" si="3"/>
        <v>0</v>
      </c>
      <c r="BR60" s="83">
        <f t="shared" si="3"/>
        <v>0</v>
      </c>
      <c r="BS60" s="83">
        <f t="shared" si="3"/>
        <v>0</v>
      </c>
      <c r="BT60" s="83">
        <f t="shared" si="20"/>
        <v>0</v>
      </c>
      <c r="BV60" s="80"/>
      <c r="BW60" s="80"/>
      <c r="BX60" s="80">
        <f t="shared" si="21"/>
        <v>0</v>
      </c>
      <c r="BY60" s="80">
        <f t="shared" si="21"/>
        <v>0</v>
      </c>
      <c r="BZ60" s="80">
        <f t="shared" si="21"/>
        <v>0</v>
      </c>
      <c r="CA60" s="80">
        <f t="shared" si="21"/>
        <v>0</v>
      </c>
      <c r="CB60" s="80">
        <f t="shared" si="22"/>
        <v>0</v>
      </c>
      <c r="CC60" s="80"/>
      <c r="CD60" s="80"/>
      <c r="CE60" s="80">
        <f t="shared" si="23"/>
        <v>0</v>
      </c>
      <c r="CF60" s="80">
        <f t="shared" si="5"/>
        <v>0</v>
      </c>
      <c r="CG60" s="80">
        <f t="shared" si="5"/>
        <v>0</v>
      </c>
      <c r="CH60" s="80">
        <f t="shared" si="5"/>
        <v>0</v>
      </c>
      <c r="CI60" s="80">
        <f t="shared" si="24"/>
        <v>0</v>
      </c>
      <c r="CJ60" s="80"/>
      <c r="CK60" s="80"/>
      <c r="CL60" s="80">
        <f t="shared" si="25"/>
        <v>0</v>
      </c>
      <c r="CM60" s="80">
        <f t="shared" si="6"/>
        <v>0</v>
      </c>
      <c r="CN60" s="80">
        <f t="shared" si="6"/>
        <v>0</v>
      </c>
      <c r="CO60" s="80">
        <f t="shared" si="6"/>
        <v>0</v>
      </c>
      <c r="CP60" s="80">
        <f t="shared" si="26"/>
        <v>0</v>
      </c>
      <c r="CQ60" s="80"/>
      <c r="CR60" s="80"/>
      <c r="CS60" s="80">
        <f t="shared" si="27"/>
        <v>0</v>
      </c>
      <c r="CT60" s="80">
        <f t="shared" si="7"/>
        <v>0</v>
      </c>
      <c r="CU60" s="80">
        <f t="shared" si="7"/>
        <v>0</v>
      </c>
      <c r="CV60" s="80">
        <f t="shared" si="7"/>
        <v>0</v>
      </c>
      <c r="CW60" s="80">
        <f t="shared" si="28"/>
        <v>0</v>
      </c>
      <c r="CX60" s="80"/>
      <c r="CY60" s="80"/>
      <c r="CZ60" s="80">
        <f t="shared" si="29"/>
        <v>0</v>
      </c>
      <c r="DA60" s="80">
        <f t="shared" si="8"/>
        <v>0</v>
      </c>
      <c r="DB60" s="80">
        <f t="shared" si="8"/>
        <v>0</v>
      </c>
      <c r="DC60" s="80">
        <f t="shared" si="8"/>
        <v>0</v>
      </c>
      <c r="DD60" s="80">
        <f t="shared" si="30"/>
        <v>0</v>
      </c>
      <c r="DF60" s="81">
        <f t="shared" si="31"/>
        <v>0</v>
      </c>
      <c r="DG60" s="81">
        <f t="shared" si="32"/>
        <v>0</v>
      </c>
      <c r="DH60" s="81">
        <f t="shared" si="33"/>
        <v>0</v>
      </c>
      <c r="DI60" s="81">
        <f t="shared" si="34"/>
        <v>0</v>
      </c>
      <c r="DJ60" s="81">
        <f t="shared" si="35"/>
        <v>0</v>
      </c>
      <c r="DK60" s="84">
        <f t="shared" si="9"/>
        <v>0</v>
      </c>
    </row>
    <row r="61" spans="1:115" ht="15.75" thickBot="1">
      <c r="A61" s="76"/>
      <c r="B61" s="31">
        <v>59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76"/>
      <c r="I61" s="31">
        <v>59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76"/>
      <c r="P61" s="31">
        <v>59</v>
      </c>
      <c r="Q61" s="82">
        <v>0</v>
      </c>
      <c r="R61" s="82">
        <v>0</v>
      </c>
      <c r="S61" s="82">
        <v>0</v>
      </c>
      <c r="T61" s="82">
        <v>0</v>
      </c>
      <c r="U61" s="82">
        <v>0</v>
      </c>
      <c r="V61" s="76"/>
      <c r="W61" s="31">
        <v>59</v>
      </c>
      <c r="X61" s="82">
        <v>0</v>
      </c>
      <c r="Y61" s="82">
        <v>0</v>
      </c>
      <c r="Z61" s="82">
        <v>0</v>
      </c>
      <c r="AA61" s="82">
        <v>0</v>
      </c>
      <c r="AB61" s="82">
        <v>0</v>
      </c>
      <c r="AC61" s="76"/>
      <c r="AD61" s="31">
        <v>59</v>
      </c>
      <c r="AE61" s="82">
        <v>0</v>
      </c>
      <c r="AF61" s="82">
        <v>0</v>
      </c>
      <c r="AG61" s="82">
        <v>0</v>
      </c>
      <c r="AH61" s="82">
        <v>0</v>
      </c>
      <c r="AI61" s="82">
        <v>0</v>
      </c>
      <c r="AJ61" s="31"/>
      <c r="AK61" s="31">
        <f t="shared" si="10"/>
        <v>10</v>
      </c>
      <c r="AM61" s="83"/>
      <c r="AN61" s="83">
        <f t="shared" si="11"/>
        <v>0</v>
      </c>
      <c r="AO61" s="83">
        <f t="shared" si="11"/>
        <v>0</v>
      </c>
      <c r="AP61" s="83">
        <f t="shared" si="11"/>
        <v>0</v>
      </c>
      <c r="AQ61" s="83">
        <f t="shared" si="11"/>
        <v>0</v>
      </c>
      <c r="AR61" s="83">
        <f t="shared" si="12"/>
        <v>0</v>
      </c>
      <c r="AS61" s="83"/>
      <c r="AT61" s="83"/>
      <c r="AU61" s="83">
        <f t="shared" si="13"/>
        <v>0</v>
      </c>
      <c r="AV61" s="83">
        <f t="shared" si="13"/>
        <v>0</v>
      </c>
      <c r="AW61" s="83">
        <f t="shared" si="13"/>
        <v>0</v>
      </c>
      <c r="AX61" s="83">
        <f t="shared" si="13"/>
        <v>0</v>
      </c>
      <c r="AY61" s="83">
        <f t="shared" si="14"/>
        <v>0</v>
      </c>
      <c r="AZ61" s="83"/>
      <c r="BA61" s="83"/>
      <c r="BB61" s="83">
        <f t="shared" si="15"/>
        <v>0</v>
      </c>
      <c r="BC61" s="83">
        <f t="shared" si="1"/>
        <v>0</v>
      </c>
      <c r="BD61" s="83">
        <f t="shared" si="1"/>
        <v>0</v>
      </c>
      <c r="BE61" s="83">
        <f t="shared" si="1"/>
        <v>0</v>
      </c>
      <c r="BF61" s="83">
        <f t="shared" si="16"/>
        <v>0</v>
      </c>
      <c r="BG61" s="83"/>
      <c r="BH61" s="83"/>
      <c r="BI61" s="83">
        <f t="shared" si="17"/>
        <v>0</v>
      </c>
      <c r="BJ61" s="83">
        <f t="shared" si="2"/>
        <v>0</v>
      </c>
      <c r="BK61" s="83">
        <f t="shared" si="2"/>
        <v>0</v>
      </c>
      <c r="BL61" s="83">
        <f t="shared" si="2"/>
        <v>0</v>
      </c>
      <c r="BM61" s="83">
        <f t="shared" si="18"/>
        <v>0</v>
      </c>
      <c r="BN61" s="83"/>
      <c r="BO61" s="83"/>
      <c r="BP61" s="83">
        <f t="shared" si="19"/>
        <v>0</v>
      </c>
      <c r="BQ61" s="83">
        <f t="shared" si="3"/>
        <v>0</v>
      </c>
      <c r="BR61" s="83">
        <f t="shared" si="3"/>
        <v>0</v>
      </c>
      <c r="BS61" s="83">
        <f t="shared" si="3"/>
        <v>0</v>
      </c>
      <c r="BT61" s="83">
        <f t="shared" si="20"/>
        <v>0</v>
      </c>
      <c r="BV61" s="80"/>
      <c r="BW61" s="80"/>
      <c r="BX61" s="80">
        <f t="shared" si="21"/>
        <v>0</v>
      </c>
      <c r="BY61" s="80">
        <f t="shared" si="21"/>
        <v>0</v>
      </c>
      <c r="BZ61" s="80">
        <f t="shared" si="21"/>
        <v>0</v>
      </c>
      <c r="CA61" s="80">
        <f t="shared" si="21"/>
        <v>0</v>
      </c>
      <c r="CB61" s="80">
        <f t="shared" si="22"/>
        <v>0</v>
      </c>
      <c r="CC61" s="80"/>
      <c r="CD61" s="80"/>
      <c r="CE61" s="80">
        <f t="shared" si="23"/>
        <v>0</v>
      </c>
      <c r="CF61" s="80">
        <f t="shared" si="5"/>
        <v>0</v>
      </c>
      <c r="CG61" s="80">
        <f t="shared" si="5"/>
        <v>0</v>
      </c>
      <c r="CH61" s="80">
        <f t="shared" si="5"/>
        <v>0</v>
      </c>
      <c r="CI61" s="80">
        <f t="shared" si="24"/>
        <v>0</v>
      </c>
      <c r="CJ61" s="80"/>
      <c r="CK61" s="80"/>
      <c r="CL61" s="80">
        <f t="shared" si="25"/>
        <v>0</v>
      </c>
      <c r="CM61" s="80">
        <f t="shared" si="6"/>
        <v>0</v>
      </c>
      <c r="CN61" s="80">
        <f t="shared" si="6"/>
        <v>0</v>
      </c>
      <c r="CO61" s="80">
        <f t="shared" si="6"/>
        <v>0</v>
      </c>
      <c r="CP61" s="80">
        <f t="shared" si="26"/>
        <v>0</v>
      </c>
      <c r="CQ61" s="80"/>
      <c r="CR61" s="80"/>
      <c r="CS61" s="80">
        <f t="shared" si="27"/>
        <v>0</v>
      </c>
      <c r="CT61" s="80">
        <f t="shared" si="7"/>
        <v>0</v>
      </c>
      <c r="CU61" s="80">
        <f t="shared" si="7"/>
        <v>0</v>
      </c>
      <c r="CV61" s="80">
        <f t="shared" si="7"/>
        <v>0</v>
      </c>
      <c r="CW61" s="80">
        <f t="shared" si="28"/>
        <v>0</v>
      </c>
      <c r="CX61" s="80"/>
      <c r="CY61" s="80"/>
      <c r="CZ61" s="80">
        <f t="shared" si="29"/>
        <v>0</v>
      </c>
      <c r="DA61" s="80">
        <f t="shared" si="8"/>
        <v>0</v>
      </c>
      <c r="DB61" s="80">
        <f t="shared" si="8"/>
        <v>0</v>
      </c>
      <c r="DC61" s="80">
        <f t="shared" si="8"/>
        <v>0</v>
      </c>
      <c r="DD61" s="80">
        <f t="shared" si="30"/>
        <v>0</v>
      </c>
      <c r="DF61" s="81">
        <f t="shared" si="31"/>
        <v>0</v>
      </c>
      <c r="DG61" s="81">
        <f t="shared" si="32"/>
        <v>0</v>
      </c>
      <c r="DH61" s="81">
        <f t="shared" si="33"/>
        <v>0</v>
      </c>
      <c r="DI61" s="81">
        <f t="shared" si="34"/>
        <v>0</v>
      </c>
      <c r="DJ61" s="81">
        <f t="shared" si="35"/>
        <v>0</v>
      </c>
      <c r="DK61" s="84">
        <f t="shared" si="9"/>
        <v>0</v>
      </c>
    </row>
    <row r="62" spans="1:115" ht="15.75" thickBot="1">
      <c r="A62" s="76"/>
      <c r="B62" s="31">
        <v>60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76"/>
      <c r="I62" s="31">
        <v>60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76"/>
      <c r="P62" s="31">
        <v>60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  <c r="V62" s="76"/>
      <c r="W62" s="31">
        <v>60</v>
      </c>
      <c r="X62" s="82">
        <v>0</v>
      </c>
      <c r="Y62" s="82">
        <v>0</v>
      </c>
      <c r="Z62" s="82">
        <v>0</v>
      </c>
      <c r="AA62" s="82">
        <v>0</v>
      </c>
      <c r="AB62" s="82">
        <v>0</v>
      </c>
      <c r="AC62" s="76"/>
      <c r="AD62" s="31">
        <v>60</v>
      </c>
      <c r="AE62" s="82">
        <v>0</v>
      </c>
      <c r="AF62" s="82">
        <v>0</v>
      </c>
      <c r="AG62" s="82">
        <v>0</v>
      </c>
      <c r="AH62" s="82">
        <v>0</v>
      </c>
      <c r="AI62" s="82">
        <v>0</v>
      </c>
      <c r="AJ62" s="31"/>
      <c r="AK62" s="31">
        <f t="shared" si="10"/>
        <v>10</v>
      </c>
      <c r="AM62" s="83"/>
      <c r="AN62" s="83">
        <f t="shared" si="11"/>
        <v>0</v>
      </c>
      <c r="AO62" s="83">
        <f t="shared" si="11"/>
        <v>0</v>
      </c>
      <c r="AP62" s="83">
        <f t="shared" si="11"/>
        <v>0</v>
      </c>
      <c r="AQ62" s="83">
        <f t="shared" si="11"/>
        <v>0</v>
      </c>
      <c r="AR62" s="83">
        <f t="shared" si="12"/>
        <v>0</v>
      </c>
      <c r="AS62" s="83"/>
      <c r="AT62" s="83"/>
      <c r="AU62" s="83">
        <f t="shared" si="13"/>
        <v>0</v>
      </c>
      <c r="AV62" s="83">
        <f t="shared" si="13"/>
        <v>0</v>
      </c>
      <c r="AW62" s="83">
        <f t="shared" si="13"/>
        <v>0</v>
      </c>
      <c r="AX62" s="83">
        <f t="shared" si="13"/>
        <v>0</v>
      </c>
      <c r="AY62" s="83">
        <f t="shared" si="14"/>
        <v>0</v>
      </c>
      <c r="AZ62" s="83"/>
      <c r="BA62" s="83"/>
      <c r="BB62" s="83">
        <f t="shared" si="15"/>
        <v>0</v>
      </c>
      <c r="BC62" s="83">
        <f t="shared" si="1"/>
        <v>0</v>
      </c>
      <c r="BD62" s="83">
        <f t="shared" si="1"/>
        <v>0</v>
      </c>
      <c r="BE62" s="83">
        <f t="shared" si="1"/>
        <v>0</v>
      </c>
      <c r="BF62" s="83">
        <f t="shared" si="16"/>
        <v>0</v>
      </c>
      <c r="BG62" s="83"/>
      <c r="BH62" s="83"/>
      <c r="BI62" s="83">
        <f t="shared" si="17"/>
        <v>0</v>
      </c>
      <c r="BJ62" s="83">
        <f t="shared" si="2"/>
        <v>0</v>
      </c>
      <c r="BK62" s="83">
        <f t="shared" si="2"/>
        <v>0</v>
      </c>
      <c r="BL62" s="83">
        <f t="shared" si="2"/>
        <v>0</v>
      </c>
      <c r="BM62" s="83">
        <f t="shared" si="18"/>
        <v>0</v>
      </c>
      <c r="BN62" s="83"/>
      <c r="BO62" s="83"/>
      <c r="BP62" s="83">
        <f t="shared" si="19"/>
        <v>0</v>
      </c>
      <c r="BQ62" s="83">
        <f t="shared" si="3"/>
        <v>0</v>
      </c>
      <c r="BR62" s="83">
        <f t="shared" si="3"/>
        <v>0</v>
      </c>
      <c r="BS62" s="83">
        <f t="shared" si="3"/>
        <v>0</v>
      </c>
      <c r="BT62" s="83">
        <f t="shared" si="20"/>
        <v>0</v>
      </c>
      <c r="BV62" s="80"/>
      <c r="BW62" s="80"/>
      <c r="BX62" s="80">
        <f t="shared" si="21"/>
        <v>0</v>
      </c>
      <c r="BY62" s="80">
        <f t="shared" si="21"/>
        <v>0</v>
      </c>
      <c r="BZ62" s="80">
        <f t="shared" si="21"/>
        <v>0</v>
      </c>
      <c r="CA62" s="80">
        <f t="shared" si="21"/>
        <v>0</v>
      </c>
      <c r="CB62" s="80">
        <f t="shared" si="22"/>
        <v>0</v>
      </c>
      <c r="CC62" s="80"/>
      <c r="CD62" s="80"/>
      <c r="CE62" s="80">
        <f t="shared" si="23"/>
        <v>0</v>
      </c>
      <c r="CF62" s="80">
        <f t="shared" si="5"/>
        <v>0</v>
      </c>
      <c r="CG62" s="80">
        <f t="shared" si="5"/>
        <v>0</v>
      </c>
      <c r="CH62" s="80">
        <f t="shared" si="5"/>
        <v>0</v>
      </c>
      <c r="CI62" s="80">
        <f t="shared" si="24"/>
        <v>0</v>
      </c>
      <c r="CJ62" s="80"/>
      <c r="CK62" s="80"/>
      <c r="CL62" s="80">
        <f t="shared" si="25"/>
        <v>0</v>
      </c>
      <c r="CM62" s="80">
        <f t="shared" si="6"/>
        <v>0</v>
      </c>
      <c r="CN62" s="80">
        <f t="shared" si="6"/>
        <v>0</v>
      </c>
      <c r="CO62" s="80">
        <f t="shared" si="6"/>
        <v>0</v>
      </c>
      <c r="CP62" s="80">
        <f t="shared" si="26"/>
        <v>0</v>
      </c>
      <c r="CQ62" s="80"/>
      <c r="CR62" s="80"/>
      <c r="CS62" s="80">
        <f t="shared" si="27"/>
        <v>0</v>
      </c>
      <c r="CT62" s="80">
        <f t="shared" si="7"/>
        <v>0</v>
      </c>
      <c r="CU62" s="80">
        <f t="shared" si="7"/>
        <v>0</v>
      </c>
      <c r="CV62" s="80">
        <f t="shared" si="7"/>
        <v>0</v>
      </c>
      <c r="CW62" s="80">
        <f t="shared" si="28"/>
        <v>0</v>
      </c>
      <c r="CX62" s="80"/>
      <c r="CY62" s="80"/>
      <c r="CZ62" s="80">
        <f t="shared" si="29"/>
        <v>0</v>
      </c>
      <c r="DA62" s="80">
        <f t="shared" si="8"/>
        <v>0</v>
      </c>
      <c r="DB62" s="80">
        <f t="shared" si="8"/>
        <v>0</v>
      </c>
      <c r="DC62" s="80">
        <f t="shared" si="8"/>
        <v>0</v>
      </c>
      <c r="DD62" s="80">
        <f t="shared" si="30"/>
        <v>0</v>
      </c>
      <c r="DF62" s="81">
        <f t="shared" si="31"/>
        <v>0</v>
      </c>
      <c r="DG62" s="81">
        <f t="shared" si="32"/>
        <v>0</v>
      </c>
      <c r="DH62" s="81">
        <f t="shared" si="33"/>
        <v>0</v>
      </c>
      <c r="DI62" s="81">
        <f t="shared" si="34"/>
        <v>0</v>
      </c>
      <c r="DJ62" s="81">
        <f t="shared" si="35"/>
        <v>0</v>
      </c>
      <c r="DK62" s="84">
        <f t="shared" si="9"/>
        <v>0</v>
      </c>
    </row>
    <row r="63" spans="1:115" ht="15.75" thickBot="1">
      <c r="A63" s="76"/>
      <c r="B63" s="31">
        <v>61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76"/>
      <c r="I63" s="31">
        <v>61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76"/>
      <c r="P63" s="31">
        <v>61</v>
      </c>
      <c r="Q63" s="82">
        <v>0</v>
      </c>
      <c r="R63" s="82">
        <v>0</v>
      </c>
      <c r="S63" s="82">
        <v>0</v>
      </c>
      <c r="T63" s="82">
        <v>0</v>
      </c>
      <c r="U63" s="82">
        <v>0</v>
      </c>
      <c r="V63" s="76"/>
      <c r="W63" s="31">
        <v>61</v>
      </c>
      <c r="X63" s="82">
        <v>0</v>
      </c>
      <c r="Y63" s="82">
        <v>0</v>
      </c>
      <c r="Z63" s="82">
        <v>0</v>
      </c>
      <c r="AA63" s="82">
        <v>0</v>
      </c>
      <c r="AB63" s="82">
        <v>0</v>
      </c>
      <c r="AC63" s="76"/>
      <c r="AD63" s="31">
        <v>61</v>
      </c>
      <c r="AE63" s="82">
        <v>0</v>
      </c>
      <c r="AF63" s="82">
        <v>0</v>
      </c>
      <c r="AG63" s="82">
        <v>0</v>
      </c>
      <c r="AH63" s="82">
        <v>0</v>
      </c>
      <c r="AI63" s="82">
        <v>0</v>
      </c>
      <c r="AJ63" s="31"/>
      <c r="AK63" s="31">
        <f t="shared" si="10"/>
        <v>10</v>
      </c>
      <c r="AM63" s="83"/>
      <c r="AN63" s="83">
        <f t="shared" si="11"/>
        <v>0</v>
      </c>
      <c r="AO63" s="83">
        <f t="shared" si="11"/>
        <v>0</v>
      </c>
      <c r="AP63" s="83">
        <f t="shared" si="11"/>
        <v>0</v>
      </c>
      <c r="AQ63" s="83">
        <f t="shared" si="11"/>
        <v>0</v>
      </c>
      <c r="AR63" s="83">
        <f t="shared" si="12"/>
        <v>0</v>
      </c>
      <c r="AS63" s="83"/>
      <c r="AT63" s="83"/>
      <c r="AU63" s="83">
        <f t="shared" si="13"/>
        <v>0</v>
      </c>
      <c r="AV63" s="83">
        <f t="shared" si="13"/>
        <v>0</v>
      </c>
      <c r="AW63" s="83">
        <f t="shared" si="13"/>
        <v>0</v>
      </c>
      <c r="AX63" s="83">
        <f t="shared" si="13"/>
        <v>0</v>
      </c>
      <c r="AY63" s="83">
        <f t="shared" si="14"/>
        <v>0</v>
      </c>
      <c r="AZ63" s="83"/>
      <c r="BA63" s="83"/>
      <c r="BB63" s="83">
        <f t="shared" si="15"/>
        <v>0</v>
      </c>
      <c r="BC63" s="83">
        <f t="shared" si="1"/>
        <v>0</v>
      </c>
      <c r="BD63" s="83">
        <f t="shared" si="1"/>
        <v>0</v>
      </c>
      <c r="BE63" s="83">
        <f t="shared" si="1"/>
        <v>0</v>
      </c>
      <c r="BF63" s="83">
        <f t="shared" si="16"/>
        <v>0</v>
      </c>
      <c r="BG63" s="83"/>
      <c r="BH63" s="83"/>
      <c r="BI63" s="83">
        <f t="shared" si="17"/>
        <v>0</v>
      </c>
      <c r="BJ63" s="83">
        <f t="shared" si="2"/>
        <v>0</v>
      </c>
      <c r="BK63" s="83">
        <f t="shared" si="2"/>
        <v>0</v>
      </c>
      <c r="BL63" s="83">
        <f t="shared" si="2"/>
        <v>0</v>
      </c>
      <c r="BM63" s="83">
        <f t="shared" si="18"/>
        <v>0</v>
      </c>
      <c r="BN63" s="83"/>
      <c r="BO63" s="83"/>
      <c r="BP63" s="83">
        <f t="shared" si="19"/>
        <v>0</v>
      </c>
      <c r="BQ63" s="83">
        <f t="shared" si="3"/>
        <v>0</v>
      </c>
      <c r="BR63" s="83">
        <f t="shared" si="3"/>
        <v>0</v>
      </c>
      <c r="BS63" s="83">
        <f t="shared" si="3"/>
        <v>0</v>
      </c>
      <c r="BT63" s="83">
        <f t="shared" si="20"/>
        <v>0</v>
      </c>
      <c r="BV63" s="80"/>
      <c r="BW63" s="80"/>
      <c r="BX63" s="80">
        <f t="shared" si="21"/>
        <v>0</v>
      </c>
      <c r="BY63" s="80">
        <f t="shared" si="21"/>
        <v>0</v>
      </c>
      <c r="BZ63" s="80">
        <f t="shared" si="21"/>
        <v>0</v>
      </c>
      <c r="CA63" s="80">
        <f t="shared" si="21"/>
        <v>0</v>
      </c>
      <c r="CB63" s="80">
        <f t="shared" si="22"/>
        <v>0</v>
      </c>
      <c r="CC63" s="80"/>
      <c r="CD63" s="80"/>
      <c r="CE63" s="80">
        <f t="shared" si="23"/>
        <v>0</v>
      </c>
      <c r="CF63" s="80">
        <f t="shared" si="5"/>
        <v>0</v>
      </c>
      <c r="CG63" s="80">
        <f t="shared" si="5"/>
        <v>0</v>
      </c>
      <c r="CH63" s="80">
        <f t="shared" si="5"/>
        <v>0</v>
      </c>
      <c r="CI63" s="80">
        <f t="shared" si="24"/>
        <v>0</v>
      </c>
      <c r="CJ63" s="80"/>
      <c r="CK63" s="80"/>
      <c r="CL63" s="80">
        <f t="shared" si="25"/>
        <v>0</v>
      </c>
      <c r="CM63" s="80">
        <f t="shared" si="6"/>
        <v>0</v>
      </c>
      <c r="CN63" s="80">
        <f t="shared" si="6"/>
        <v>0</v>
      </c>
      <c r="CO63" s="80">
        <f t="shared" si="6"/>
        <v>0</v>
      </c>
      <c r="CP63" s="80">
        <f t="shared" si="26"/>
        <v>0</v>
      </c>
      <c r="CQ63" s="80"/>
      <c r="CR63" s="80"/>
      <c r="CS63" s="80">
        <f t="shared" si="27"/>
        <v>0</v>
      </c>
      <c r="CT63" s="80">
        <f t="shared" si="7"/>
        <v>0</v>
      </c>
      <c r="CU63" s="80">
        <f t="shared" si="7"/>
        <v>0</v>
      </c>
      <c r="CV63" s="80">
        <f t="shared" si="7"/>
        <v>0</v>
      </c>
      <c r="CW63" s="80">
        <f t="shared" si="28"/>
        <v>0</v>
      </c>
      <c r="CX63" s="80"/>
      <c r="CY63" s="80"/>
      <c r="CZ63" s="80">
        <f t="shared" si="29"/>
        <v>0</v>
      </c>
      <c r="DA63" s="80">
        <f t="shared" si="8"/>
        <v>0</v>
      </c>
      <c r="DB63" s="80">
        <f t="shared" si="8"/>
        <v>0</v>
      </c>
      <c r="DC63" s="80">
        <f t="shared" si="8"/>
        <v>0</v>
      </c>
      <c r="DD63" s="80">
        <f t="shared" si="30"/>
        <v>0</v>
      </c>
      <c r="DF63" s="81">
        <f t="shared" si="31"/>
        <v>0</v>
      </c>
      <c r="DG63" s="81">
        <f t="shared" si="32"/>
        <v>0</v>
      </c>
      <c r="DH63" s="81">
        <f t="shared" si="33"/>
        <v>0</v>
      </c>
      <c r="DI63" s="81">
        <f t="shared" si="34"/>
        <v>0</v>
      </c>
      <c r="DJ63" s="81">
        <f t="shared" si="35"/>
        <v>0</v>
      </c>
      <c r="DK63" s="84">
        <f t="shared" si="9"/>
        <v>0</v>
      </c>
    </row>
    <row r="64" spans="1:115" ht="15.75" thickBot="1">
      <c r="A64" s="76"/>
      <c r="B64" s="31">
        <v>62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76"/>
      <c r="I64" s="31">
        <v>62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76"/>
      <c r="P64" s="31">
        <v>62</v>
      </c>
      <c r="Q64" s="82">
        <v>0</v>
      </c>
      <c r="R64" s="82">
        <v>0</v>
      </c>
      <c r="S64" s="82">
        <v>0</v>
      </c>
      <c r="T64" s="82">
        <v>0</v>
      </c>
      <c r="U64" s="82">
        <v>0</v>
      </c>
      <c r="V64" s="76"/>
      <c r="W64" s="31">
        <v>62</v>
      </c>
      <c r="X64" s="82">
        <v>0</v>
      </c>
      <c r="Y64" s="82">
        <v>0</v>
      </c>
      <c r="Z64" s="82">
        <v>0</v>
      </c>
      <c r="AA64" s="82">
        <v>0</v>
      </c>
      <c r="AB64" s="82">
        <v>0</v>
      </c>
      <c r="AC64" s="76"/>
      <c r="AD64" s="31">
        <v>62</v>
      </c>
      <c r="AE64" s="82">
        <v>0</v>
      </c>
      <c r="AF64" s="82">
        <v>0</v>
      </c>
      <c r="AG64" s="82">
        <v>0</v>
      </c>
      <c r="AH64" s="82">
        <v>0</v>
      </c>
      <c r="AI64" s="82">
        <v>0</v>
      </c>
      <c r="AJ64" s="31"/>
      <c r="AK64" s="31">
        <f t="shared" si="10"/>
        <v>10</v>
      </c>
      <c r="AM64" s="83"/>
      <c r="AN64" s="83">
        <f t="shared" si="11"/>
        <v>0</v>
      </c>
      <c r="AO64" s="83">
        <f t="shared" si="11"/>
        <v>0</v>
      </c>
      <c r="AP64" s="83">
        <f t="shared" si="11"/>
        <v>0</v>
      </c>
      <c r="AQ64" s="83">
        <f t="shared" si="11"/>
        <v>0</v>
      </c>
      <c r="AR64" s="83">
        <f t="shared" si="12"/>
        <v>0</v>
      </c>
      <c r="AS64" s="83"/>
      <c r="AT64" s="83"/>
      <c r="AU64" s="83">
        <f t="shared" si="13"/>
        <v>0</v>
      </c>
      <c r="AV64" s="83">
        <f t="shared" si="13"/>
        <v>0</v>
      </c>
      <c r="AW64" s="83">
        <f t="shared" si="13"/>
        <v>0</v>
      </c>
      <c r="AX64" s="83">
        <f t="shared" si="13"/>
        <v>0</v>
      </c>
      <c r="AY64" s="83">
        <f t="shared" si="14"/>
        <v>0</v>
      </c>
      <c r="AZ64" s="83"/>
      <c r="BA64" s="83"/>
      <c r="BB64" s="83">
        <f t="shared" si="15"/>
        <v>0</v>
      </c>
      <c r="BC64" s="83">
        <f t="shared" si="1"/>
        <v>0</v>
      </c>
      <c r="BD64" s="83">
        <f t="shared" si="1"/>
        <v>0</v>
      </c>
      <c r="BE64" s="83">
        <f t="shared" si="1"/>
        <v>0</v>
      </c>
      <c r="BF64" s="83">
        <f t="shared" si="16"/>
        <v>0</v>
      </c>
      <c r="BG64" s="83"/>
      <c r="BH64" s="83"/>
      <c r="BI64" s="83">
        <f t="shared" si="17"/>
        <v>0</v>
      </c>
      <c r="BJ64" s="83">
        <f t="shared" si="2"/>
        <v>0</v>
      </c>
      <c r="BK64" s="83">
        <f t="shared" si="2"/>
        <v>0</v>
      </c>
      <c r="BL64" s="83">
        <f t="shared" si="2"/>
        <v>0</v>
      </c>
      <c r="BM64" s="83">
        <f t="shared" si="18"/>
        <v>0</v>
      </c>
      <c r="BN64" s="83"/>
      <c r="BO64" s="83"/>
      <c r="BP64" s="83">
        <f t="shared" si="19"/>
        <v>0</v>
      </c>
      <c r="BQ64" s="83">
        <f t="shared" si="3"/>
        <v>0</v>
      </c>
      <c r="BR64" s="83">
        <f t="shared" si="3"/>
        <v>0</v>
      </c>
      <c r="BS64" s="83">
        <f t="shared" si="3"/>
        <v>0</v>
      </c>
      <c r="BT64" s="83">
        <f t="shared" si="20"/>
        <v>0</v>
      </c>
      <c r="BV64" s="80"/>
      <c r="BW64" s="80"/>
      <c r="BX64" s="80">
        <f t="shared" si="21"/>
        <v>0</v>
      </c>
      <c r="BY64" s="80">
        <f t="shared" si="21"/>
        <v>0</v>
      </c>
      <c r="BZ64" s="80">
        <f t="shared" si="21"/>
        <v>0</v>
      </c>
      <c r="CA64" s="80">
        <f t="shared" si="21"/>
        <v>0</v>
      </c>
      <c r="CB64" s="80">
        <f t="shared" si="22"/>
        <v>0</v>
      </c>
      <c r="CC64" s="80"/>
      <c r="CD64" s="80"/>
      <c r="CE64" s="80">
        <f t="shared" si="23"/>
        <v>0</v>
      </c>
      <c r="CF64" s="80">
        <f t="shared" si="5"/>
        <v>0</v>
      </c>
      <c r="CG64" s="80">
        <f t="shared" si="5"/>
        <v>0</v>
      </c>
      <c r="CH64" s="80">
        <f t="shared" si="5"/>
        <v>0</v>
      </c>
      <c r="CI64" s="80">
        <f t="shared" si="24"/>
        <v>0</v>
      </c>
      <c r="CJ64" s="80"/>
      <c r="CK64" s="80"/>
      <c r="CL64" s="80">
        <f t="shared" si="25"/>
        <v>0</v>
      </c>
      <c r="CM64" s="80">
        <f t="shared" si="6"/>
        <v>0</v>
      </c>
      <c r="CN64" s="80">
        <f t="shared" si="6"/>
        <v>0</v>
      </c>
      <c r="CO64" s="80">
        <f t="shared" si="6"/>
        <v>0</v>
      </c>
      <c r="CP64" s="80">
        <f t="shared" si="26"/>
        <v>0</v>
      </c>
      <c r="CQ64" s="80"/>
      <c r="CR64" s="80"/>
      <c r="CS64" s="80">
        <f t="shared" si="27"/>
        <v>0</v>
      </c>
      <c r="CT64" s="80">
        <f t="shared" si="7"/>
        <v>0</v>
      </c>
      <c r="CU64" s="80">
        <f t="shared" si="7"/>
        <v>0</v>
      </c>
      <c r="CV64" s="80">
        <f t="shared" si="7"/>
        <v>0</v>
      </c>
      <c r="CW64" s="80">
        <f t="shared" si="28"/>
        <v>0</v>
      </c>
      <c r="CX64" s="80"/>
      <c r="CY64" s="80"/>
      <c r="CZ64" s="80">
        <f t="shared" si="29"/>
        <v>0</v>
      </c>
      <c r="DA64" s="80">
        <f t="shared" si="8"/>
        <v>0</v>
      </c>
      <c r="DB64" s="80">
        <f t="shared" si="8"/>
        <v>0</v>
      </c>
      <c r="DC64" s="80">
        <f t="shared" si="8"/>
        <v>0</v>
      </c>
      <c r="DD64" s="80">
        <f t="shared" si="30"/>
        <v>0</v>
      </c>
      <c r="DF64" s="81">
        <f t="shared" si="31"/>
        <v>0</v>
      </c>
      <c r="DG64" s="81">
        <f t="shared" si="32"/>
        <v>0</v>
      </c>
      <c r="DH64" s="81">
        <f t="shared" si="33"/>
        <v>0</v>
      </c>
      <c r="DI64" s="81">
        <f t="shared" si="34"/>
        <v>0</v>
      </c>
      <c r="DJ64" s="81">
        <f t="shared" si="35"/>
        <v>0</v>
      </c>
      <c r="DK64" s="84">
        <f t="shared" si="9"/>
        <v>0</v>
      </c>
    </row>
    <row r="65" spans="1:115" ht="15.75" thickBot="1">
      <c r="A65" s="76"/>
      <c r="B65" s="31">
        <v>63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76"/>
      <c r="I65" s="31">
        <v>63</v>
      </c>
      <c r="J65" s="82">
        <v>0</v>
      </c>
      <c r="K65" s="82">
        <v>0</v>
      </c>
      <c r="L65" s="82">
        <v>0</v>
      </c>
      <c r="M65" s="82">
        <v>0</v>
      </c>
      <c r="N65" s="82">
        <v>0</v>
      </c>
      <c r="O65" s="76"/>
      <c r="P65" s="31">
        <v>63</v>
      </c>
      <c r="Q65" s="82">
        <v>0</v>
      </c>
      <c r="R65" s="82">
        <v>0</v>
      </c>
      <c r="S65" s="82">
        <v>0</v>
      </c>
      <c r="T65" s="82">
        <v>0</v>
      </c>
      <c r="U65" s="82">
        <v>0</v>
      </c>
      <c r="V65" s="76"/>
      <c r="W65" s="31">
        <v>63</v>
      </c>
      <c r="X65" s="82">
        <v>0</v>
      </c>
      <c r="Y65" s="82">
        <v>0</v>
      </c>
      <c r="Z65" s="82">
        <v>0</v>
      </c>
      <c r="AA65" s="82">
        <v>0</v>
      </c>
      <c r="AB65" s="82">
        <v>0</v>
      </c>
      <c r="AC65" s="76"/>
      <c r="AD65" s="31">
        <v>63</v>
      </c>
      <c r="AE65" s="82">
        <v>0</v>
      </c>
      <c r="AF65" s="82">
        <v>0</v>
      </c>
      <c r="AG65" s="82">
        <v>0</v>
      </c>
      <c r="AH65" s="82">
        <v>0</v>
      </c>
      <c r="AI65" s="82">
        <v>0</v>
      </c>
      <c r="AJ65" s="31"/>
      <c r="AK65" s="31">
        <f t="shared" si="10"/>
        <v>10</v>
      </c>
      <c r="AM65" s="83"/>
      <c r="AN65" s="83">
        <f t="shared" si="11"/>
        <v>0</v>
      </c>
      <c r="AO65" s="83">
        <f t="shared" si="11"/>
        <v>0</v>
      </c>
      <c r="AP65" s="83">
        <f t="shared" si="11"/>
        <v>0</v>
      </c>
      <c r="AQ65" s="83">
        <f t="shared" si="11"/>
        <v>0</v>
      </c>
      <c r="AR65" s="83">
        <f t="shared" si="12"/>
        <v>0</v>
      </c>
      <c r="AS65" s="83"/>
      <c r="AT65" s="83"/>
      <c r="AU65" s="83">
        <f t="shared" si="13"/>
        <v>0</v>
      </c>
      <c r="AV65" s="83">
        <f t="shared" si="13"/>
        <v>0</v>
      </c>
      <c r="AW65" s="83">
        <f t="shared" si="13"/>
        <v>0</v>
      </c>
      <c r="AX65" s="83">
        <f t="shared" si="13"/>
        <v>0</v>
      </c>
      <c r="AY65" s="83">
        <f t="shared" si="14"/>
        <v>0</v>
      </c>
      <c r="AZ65" s="83"/>
      <c r="BA65" s="83"/>
      <c r="BB65" s="83">
        <f t="shared" si="15"/>
        <v>0</v>
      </c>
      <c r="BC65" s="83">
        <f t="shared" si="1"/>
        <v>0</v>
      </c>
      <c r="BD65" s="83">
        <f t="shared" si="1"/>
        <v>0</v>
      </c>
      <c r="BE65" s="83">
        <f t="shared" si="1"/>
        <v>0</v>
      </c>
      <c r="BF65" s="83">
        <f t="shared" si="16"/>
        <v>0</v>
      </c>
      <c r="BG65" s="83"/>
      <c r="BH65" s="83"/>
      <c r="BI65" s="83">
        <f t="shared" si="17"/>
        <v>0</v>
      </c>
      <c r="BJ65" s="83">
        <f t="shared" si="2"/>
        <v>0</v>
      </c>
      <c r="BK65" s="83">
        <f t="shared" si="2"/>
        <v>0</v>
      </c>
      <c r="BL65" s="83">
        <f t="shared" si="2"/>
        <v>0</v>
      </c>
      <c r="BM65" s="83">
        <f t="shared" si="18"/>
        <v>0</v>
      </c>
      <c r="BN65" s="83"/>
      <c r="BO65" s="83"/>
      <c r="BP65" s="83">
        <f t="shared" si="19"/>
        <v>0</v>
      </c>
      <c r="BQ65" s="83">
        <f t="shared" si="3"/>
        <v>0</v>
      </c>
      <c r="BR65" s="83">
        <f t="shared" si="3"/>
        <v>0</v>
      </c>
      <c r="BS65" s="83">
        <f t="shared" si="3"/>
        <v>0</v>
      </c>
      <c r="BT65" s="83">
        <f t="shared" si="20"/>
        <v>0</v>
      </c>
      <c r="BV65" s="80"/>
      <c r="BW65" s="80"/>
      <c r="BX65" s="80">
        <f t="shared" si="21"/>
        <v>0</v>
      </c>
      <c r="BY65" s="80">
        <f t="shared" si="21"/>
        <v>0</v>
      </c>
      <c r="BZ65" s="80">
        <f t="shared" si="21"/>
        <v>0</v>
      </c>
      <c r="CA65" s="80">
        <f t="shared" si="21"/>
        <v>0</v>
      </c>
      <c r="CB65" s="80">
        <f t="shared" si="22"/>
        <v>0</v>
      </c>
      <c r="CC65" s="80"/>
      <c r="CD65" s="80"/>
      <c r="CE65" s="80">
        <f t="shared" si="23"/>
        <v>0</v>
      </c>
      <c r="CF65" s="80">
        <f t="shared" si="5"/>
        <v>0</v>
      </c>
      <c r="CG65" s="80">
        <f t="shared" si="5"/>
        <v>0</v>
      </c>
      <c r="CH65" s="80">
        <f t="shared" si="5"/>
        <v>0</v>
      </c>
      <c r="CI65" s="80">
        <f t="shared" si="24"/>
        <v>0</v>
      </c>
      <c r="CJ65" s="80"/>
      <c r="CK65" s="80"/>
      <c r="CL65" s="80">
        <f t="shared" si="25"/>
        <v>0</v>
      </c>
      <c r="CM65" s="80">
        <f t="shared" si="6"/>
        <v>0</v>
      </c>
      <c r="CN65" s="80">
        <f t="shared" si="6"/>
        <v>0</v>
      </c>
      <c r="CO65" s="80">
        <f t="shared" si="6"/>
        <v>0</v>
      </c>
      <c r="CP65" s="80">
        <f t="shared" si="26"/>
        <v>0</v>
      </c>
      <c r="CQ65" s="80"/>
      <c r="CR65" s="80"/>
      <c r="CS65" s="80">
        <f t="shared" si="27"/>
        <v>0</v>
      </c>
      <c r="CT65" s="80">
        <f t="shared" si="7"/>
        <v>0</v>
      </c>
      <c r="CU65" s="80">
        <f t="shared" si="7"/>
        <v>0</v>
      </c>
      <c r="CV65" s="80">
        <f t="shared" si="7"/>
        <v>0</v>
      </c>
      <c r="CW65" s="80">
        <f t="shared" si="28"/>
        <v>0</v>
      </c>
      <c r="CX65" s="80"/>
      <c r="CY65" s="80"/>
      <c r="CZ65" s="80">
        <f t="shared" si="29"/>
        <v>0</v>
      </c>
      <c r="DA65" s="80">
        <f t="shared" si="8"/>
        <v>0</v>
      </c>
      <c r="DB65" s="80">
        <f t="shared" si="8"/>
        <v>0</v>
      </c>
      <c r="DC65" s="80">
        <f t="shared" si="8"/>
        <v>0</v>
      </c>
      <c r="DD65" s="80">
        <f t="shared" si="30"/>
        <v>0</v>
      </c>
      <c r="DF65" s="81">
        <f t="shared" si="31"/>
        <v>0</v>
      </c>
      <c r="DG65" s="81">
        <f t="shared" si="32"/>
        <v>0</v>
      </c>
      <c r="DH65" s="81">
        <f t="shared" si="33"/>
        <v>0</v>
      </c>
      <c r="DI65" s="81">
        <f t="shared" si="34"/>
        <v>0</v>
      </c>
      <c r="DJ65" s="81">
        <f t="shared" si="35"/>
        <v>0</v>
      </c>
      <c r="DK65" s="84">
        <f t="shared" si="9"/>
        <v>0</v>
      </c>
    </row>
    <row r="66" spans="1:115" ht="15.75" thickBot="1">
      <c r="A66" s="76"/>
      <c r="B66" s="31">
        <v>64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76"/>
      <c r="I66" s="31">
        <v>64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76"/>
      <c r="P66" s="31">
        <v>64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76"/>
      <c r="W66" s="31">
        <v>64</v>
      </c>
      <c r="X66" s="82">
        <v>0</v>
      </c>
      <c r="Y66" s="82">
        <v>0</v>
      </c>
      <c r="Z66" s="82">
        <v>0</v>
      </c>
      <c r="AA66" s="82">
        <v>0</v>
      </c>
      <c r="AB66" s="82">
        <v>0</v>
      </c>
      <c r="AC66" s="76"/>
      <c r="AD66" s="31">
        <v>64</v>
      </c>
      <c r="AE66" s="82">
        <v>0</v>
      </c>
      <c r="AF66" s="82">
        <v>0</v>
      </c>
      <c r="AG66" s="82">
        <v>0</v>
      </c>
      <c r="AH66" s="82">
        <v>0</v>
      </c>
      <c r="AI66" s="82">
        <v>0</v>
      </c>
      <c r="AJ66" s="31"/>
      <c r="AK66" s="31">
        <f t="shared" si="10"/>
        <v>10</v>
      </c>
      <c r="AM66" s="83"/>
      <c r="AN66" s="83">
        <f t="shared" si="11"/>
        <v>0</v>
      </c>
      <c r="AO66" s="83">
        <f t="shared" si="11"/>
        <v>0</v>
      </c>
      <c r="AP66" s="83">
        <f t="shared" si="11"/>
        <v>0</v>
      </c>
      <c r="AQ66" s="83">
        <f t="shared" si="11"/>
        <v>0</v>
      </c>
      <c r="AR66" s="83">
        <f t="shared" si="12"/>
        <v>0</v>
      </c>
      <c r="AS66" s="83"/>
      <c r="AT66" s="83"/>
      <c r="AU66" s="83">
        <f t="shared" si="13"/>
        <v>0</v>
      </c>
      <c r="AV66" s="83">
        <f t="shared" si="13"/>
        <v>0</v>
      </c>
      <c r="AW66" s="83">
        <f t="shared" si="13"/>
        <v>0</v>
      </c>
      <c r="AX66" s="83">
        <f t="shared" si="13"/>
        <v>0</v>
      </c>
      <c r="AY66" s="83">
        <f t="shared" si="14"/>
        <v>0</v>
      </c>
      <c r="AZ66" s="83"/>
      <c r="BA66" s="83"/>
      <c r="BB66" s="83">
        <f t="shared" si="15"/>
        <v>0</v>
      </c>
      <c r="BC66" s="83">
        <f t="shared" si="1"/>
        <v>0</v>
      </c>
      <c r="BD66" s="83">
        <f t="shared" si="1"/>
        <v>0</v>
      </c>
      <c r="BE66" s="83">
        <f t="shared" si="1"/>
        <v>0</v>
      </c>
      <c r="BF66" s="83">
        <f t="shared" si="16"/>
        <v>0</v>
      </c>
      <c r="BG66" s="83"/>
      <c r="BH66" s="83"/>
      <c r="BI66" s="83">
        <f t="shared" si="17"/>
        <v>0</v>
      </c>
      <c r="BJ66" s="83">
        <f t="shared" si="2"/>
        <v>0</v>
      </c>
      <c r="BK66" s="83">
        <f t="shared" si="2"/>
        <v>0</v>
      </c>
      <c r="BL66" s="83">
        <f t="shared" si="2"/>
        <v>0</v>
      </c>
      <c r="BM66" s="83">
        <f t="shared" si="18"/>
        <v>0</v>
      </c>
      <c r="BN66" s="83"/>
      <c r="BO66" s="83"/>
      <c r="BP66" s="83">
        <f t="shared" si="19"/>
        <v>0</v>
      </c>
      <c r="BQ66" s="83">
        <f t="shared" si="3"/>
        <v>0</v>
      </c>
      <c r="BR66" s="83">
        <f t="shared" si="3"/>
        <v>0</v>
      </c>
      <c r="BS66" s="83">
        <f t="shared" si="3"/>
        <v>0</v>
      </c>
      <c r="BT66" s="83">
        <f t="shared" si="20"/>
        <v>0</v>
      </c>
      <c r="BV66" s="80"/>
      <c r="BW66" s="80"/>
      <c r="BX66" s="80">
        <f t="shared" si="21"/>
        <v>0</v>
      </c>
      <c r="BY66" s="80">
        <f t="shared" si="21"/>
        <v>0</v>
      </c>
      <c r="BZ66" s="80">
        <f t="shared" si="21"/>
        <v>0</v>
      </c>
      <c r="CA66" s="80">
        <f t="shared" si="21"/>
        <v>0</v>
      </c>
      <c r="CB66" s="80">
        <f t="shared" si="22"/>
        <v>0</v>
      </c>
      <c r="CC66" s="80"/>
      <c r="CD66" s="80"/>
      <c r="CE66" s="80">
        <f t="shared" si="23"/>
        <v>0</v>
      </c>
      <c r="CF66" s="80">
        <f t="shared" si="5"/>
        <v>0</v>
      </c>
      <c r="CG66" s="80">
        <f t="shared" si="5"/>
        <v>0</v>
      </c>
      <c r="CH66" s="80">
        <f t="shared" si="5"/>
        <v>0</v>
      </c>
      <c r="CI66" s="80">
        <f t="shared" si="24"/>
        <v>0</v>
      </c>
      <c r="CJ66" s="80"/>
      <c r="CK66" s="80"/>
      <c r="CL66" s="80">
        <f t="shared" si="25"/>
        <v>0</v>
      </c>
      <c r="CM66" s="80">
        <f t="shared" si="6"/>
        <v>0</v>
      </c>
      <c r="CN66" s="80">
        <f t="shared" si="6"/>
        <v>0</v>
      </c>
      <c r="CO66" s="80">
        <f t="shared" si="6"/>
        <v>0</v>
      </c>
      <c r="CP66" s="80">
        <f t="shared" si="26"/>
        <v>0</v>
      </c>
      <c r="CQ66" s="80"/>
      <c r="CR66" s="80"/>
      <c r="CS66" s="80">
        <f t="shared" si="27"/>
        <v>0</v>
      </c>
      <c r="CT66" s="80">
        <f t="shared" si="7"/>
        <v>0</v>
      </c>
      <c r="CU66" s="80">
        <f t="shared" si="7"/>
        <v>0</v>
      </c>
      <c r="CV66" s="80">
        <f t="shared" si="7"/>
        <v>0</v>
      </c>
      <c r="CW66" s="80">
        <f t="shared" si="28"/>
        <v>0</v>
      </c>
      <c r="CX66" s="80"/>
      <c r="CY66" s="80"/>
      <c r="CZ66" s="80">
        <f t="shared" si="29"/>
        <v>0</v>
      </c>
      <c r="DA66" s="80">
        <f t="shared" si="8"/>
        <v>0</v>
      </c>
      <c r="DB66" s="80">
        <f t="shared" si="8"/>
        <v>0</v>
      </c>
      <c r="DC66" s="80">
        <f t="shared" si="8"/>
        <v>0</v>
      </c>
      <c r="DD66" s="80">
        <f t="shared" si="30"/>
        <v>0</v>
      </c>
      <c r="DF66" s="81">
        <f t="shared" si="31"/>
        <v>0</v>
      </c>
      <c r="DG66" s="81">
        <f t="shared" si="32"/>
        <v>0</v>
      </c>
      <c r="DH66" s="81">
        <f t="shared" si="33"/>
        <v>0</v>
      </c>
      <c r="DI66" s="81">
        <f t="shared" si="34"/>
        <v>0</v>
      </c>
      <c r="DJ66" s="81">
        <f t="shared" si="35"/>
        <v>0</v>
      </c>
      <c r="DK66" s="84">
        <f t="shared" si="9"/>
        <v>0</v>
      </c>
    </row>
    <row r="67" spans="1:115" ht="15.75" thickBot="1">
      <c r="A67" s="76"/>
      <c r="B67" s="31">
        <v>65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76"/>
      <c r="I67" s="31">
        <v>65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76"/>
      <c r="P67" s="31">
        <v>65</v>
      </c>
      <c r="Q67" s="82">
        <v>0</v>
      </c>
      <c r="R67" s="82">
        <v>0</v>
      </c>
      <c r="S67" s="82">
        <v>0</v>
      </c>
      <c r="T67" s="82">
        <v>0</v>
      </c>
      <c r="U67" s="82">
        <v>0</v>
      </c>
      <c r="V67" s="76"/>
      <c r="W67" s="31">
        <v>65</v>
      </c>
      <c r="X67" s="82">
        <v>0</v>
      </c>
      <c r="Y67" s="82">
        <v>0</v>
      </c>
      <c r="Z67" s="82">
        <v>0</v>
      </c>
      <c r="AA67" s="82">
        <v>0</v>
      </c>
      <c r="AB67" s="82">
        <v>0</v>
      </c>
      <c r="AC67" s="76"/>
      <c r="AD67" s="31">
        <v>65</v>
      </c>
      <c r="AE67" s="82">
        <v>0</v>
      </c>
      <c r="AF67" s="82">
        <v>0</v>
      </c>
      <c r="AG67" s="82">
        <v>0</v>
      </c>
      <c r="AH67" s="82">
        <v>0</v>
      </c>
      <c r="AI67" s="82">
        <v>0</v>
      </c>
      <c r="AJ67" s="31"/>
      <c r="AK67" s="31">
        <f t="shared" si="10"/>
        <v>10</v>
      </c>
      <c r="AM67" s="83"/>
      <c r="AN67" s="83">
        <f t="shared" si="11"/>
        <v>0</v>
      </c>
      <c r="AO67" s="83">
        <f t="shared" si="11"/>
        <v>0</v>
      </c>
      <c r="AP67" s="83">
        <f t="shared" si="11"/>
        <v>0</v>
      </c>
      <c r="AQ67" s="83">
        <f t="shared" ref="AQ67:AQ98" si="36">IF(F67&gt;0,F67,0)</f>
        <v>0</v>
      </c>
      <c r="AR67" s="83">
        <f t="shared" si="12"/>
        <v>0</v>
      </c>
      <c r="AS67" s="83"/>
      <c r="AT67" s="83"/>
      <c r="AU67" s="83">
        <f t="shared" si="13"/>
        <v>0</v>
      </c>
      <c r="AV67" s="83">
        <f t="shared" si="13"/>
        <v>0</v>
      </c>
      <c r="AW67" s="83">
        <f t="shared" si="13"/>
        <v>0</v>
      </c>
      <c r="AX67" s="83">
        <f t="shared" si="13"/>
        <v>0</v>
      </c>
      <c r="AY67" s="83">
        <f t="shared" si="14"/>
        <v>0</v>
      </c>
      <c r="AZ67" s="83"/>
      <c r="BA67" s="83"/>
      <c r="BB67" s="83">
        <f t="shared" si="15"/>
        <v>0</v>
      </c>
      <c r="BC67" s="83">
        <f t="shared" si="15"/>
        <v>0</v>
      </c>
      <c r="BD67" s="83">
        <f t="shared" si="15"/>
        <v>0</v>
      </c>
      <c r="BE67" s="83">
        <f t="shared" si="15"/>
        <v>0</v>
      </c>
      <c r="BF67" s="83">
        <f t="shared" si="16"/>
        <v>0</v>
      </c>
      <c r="BG67" s="83"/>
      <c r="BH67" s="83"/>
      <c r="BI67" s="83">
        <f t="shared" si="17"/>
        <v>0</v>
      </c>
      <c r="BJ67" s="83">
        <f t="shared" si="17"/>
        <v>0</v>
      </c>
      <c r="BK67" s="83">
        <f t="shared" si="17"/>
        <v>0</v>
      </c>
      <c r="BL67" s="83">
        <f t="shared" si="17"/>
        <v>0</v>
      </c>
      <c r="BM67" s="83">
        <f t="shared" si="18"/>
        <v>0</v>
      </c>
      <c r="BN67" s="83"/>
      <c r="BO67" s="83"/>
      <c r="BP67" s="83">
        <f t="shared" si="19"/>
        <v>0</v>
      </c>
      <c r="BQ67" s="83">
        <f t="shared" si="19"/>
        <v>0</v>
      </c>
      <c r="BR67" s="83">
        <f t="shared" si="19"/>
        <v>0</v>
      </c>
      <c r="BS67" s="83">
        <f t="shared" si="19"/>
        <v>0</v>
      </c>
      <c r="BT67" s="83">
        <f t="shared" si="20"/>
        <v>0</v>
      </c>
      <c r="BV67" s="80"/>
      <c r="BW67" s="80"/>
      <c r="BX67" s="80">
        <f t="shared" si="21"/>
        <v>0</v>
      </c>
      <c r="BY67" s="80">
        <f t="shared" si="21"/>
        <v>0</v>
      </c>
      <c r="BZ67" s="80">
        <f t="shared" si="21"/>
        <v>0</v>
      </c>
      <c r="CA67" s="80">
        <f t="shared" si="21"/>
        <v>0</v>
      </c>
      <c r="CB67" s="80">
        <f t="shared" si="22"/>
        <v>0</v>
      </c>
      <c r="CC67" s="80"/>
      <c r="CD67" s="80"/>
      <c r="CE67" s="80">
        <f t="shared" si="23"/>
        <v>0</v>
      </c>
      <c r="CF67" s="80">
        <f t="shared" si="23"/>
        <v>0</v>
      </c>
      <c r="CG67" s="80">
        <f t="shared" si="23"/>
        <v>0</v>
      </c>
      <c r="CH67" s="80">
        <f t="shared" si="23"/>
        <v>0</v>
      </c>
      <c r="CI67" s="80">
        <f t="shared" si="24"/>
        <v>0</v>
      </c>
      <c r="CJ67" s="80"/>
      <c r="CK67" s="80"/>
      <c r="CL67" s="80">
        <f t="shared" si="25"/>
        <v>0</v>
      </c>
      <c r="CM67" s="80">
        <f t="shared" si="25"/>
        <v>0</v>
      </c>
      <c r="CN67" s="80">
        <f t="shared" si="25"/>
        <v>0</v>
      </c>
      <c r="CO67" s="80">
        <f t="shared" si="25"/>
        <v>0</v>
      </c>
      <c r="CP67" s="80">
        <f t="shared" si="26"/>
        <v>0</v>
      </c>
      <c r="CQ67" s="80"/>
      <c r="CR67" s="80"/>
      <c r="CS67" s="80">
        <f t="shared" si="27"/>
        <v>0</v>
      </c>
      <c r="CT67" s="80">
        <f t="shared" si="27"/>
        <v>0</v>
      </c>
      <c r="CU67" s="80">
        <f t="shared" si="27"/>
        <v>0</v>
      </c>
      <c r="CV67" s="80">
        <f t="shared" si="27"/>
        <v>0</v>
      </c>
      <c r="CW67" s="80">
        <f t="shared" si="28"/>
        <v>0</v>
      </c>
      <c r="CX67" s="80"/>
      <c r="CY67" s="80"/>
      <c r="CZ67" s="80">
        <f t="shared" si="29"/>
        <v>0</v>
      </c>
      <c r="DA67" s="80">
        <f t="shared" si="29"/>
        <v>0</v>
      </c>
      <c r="DB67" s="80">
        <f t="shared" si="29"/>
        <v>0</v>
      </c>
      <c r="DC67" s="80">
        <f t="shared" si="29"/>
        <v>0</v>
      </c>
      <c r="DD67" s="80">
        <f t="shared" si="30"/>
        <v>0</v>
      </c>
      <c r="DF67" s="81">
        <f t="shared" si="31"/>
        <v>0</v>
      </c>
      <c r="DG67" s="81">
        <f t="shared" si="32"/>
        <v>0</v>
      </c>
      <c r="DH67" s="81">
        <f t="shared" si="33"/>
        <v>0</v>
      </c>
      <c r="DI67" s="81">
        <f t="shared" si="34"/>
        <v>0</v>
      </c>
      <c r="DJ67" s="81">
        <f t="shared" si="35"/>
        <v>0</v>
      </c>
      <c r="DK67" s="84">
        <f t="shared" ref="DK67:DK98" si="37">SUM(DF67:DJ67)</f>
        <v>0</v>
      </c>
    </row>
    <row r="68" spans="1:115" ht="15.75" thickBot="1">
      <c r="A68" s="76"/>
      <c r="B68" s="31">
        <v>66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76"/>
      <c r="I68" s="31">
        <v>66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76"/>
      <c r="P68" s="31">
        <v>66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76"/>
      <c r="W68" s="31">
        <v>66</v>
      </c>
      <c r="X68" s="82">
        <v>0</v>
      </c>
      <c r="Y68" s="82">
        <v>0</v>
      </c>
      <c r="Z68" s="82">
        <v>0</v>
      </c>
      <c r="AA68" s="82">
        <v>0</v>
      </c>
      <c r="AB68" s="82">
        <v>0</v>
      </c>
      <c r="AC68" s="76"/>
      <c r="AD68" s="31">
        <v>66</v>
      </c>
      <c r="AE68" s="82">
        <v>0</v>
      </c>
      <c r="AF68" s="82">
        <v>0</v>
      </c>
      <c r="AG68" s="82">
        <v>0</v>
      </c>
      <c r="AH68" s="82">
        <v>0</v>
      </c>
      <c r="AI68" s="82">
        <v>0</v>
      </c>
      <c r="AJ68" s="31"/>
      <c r="AK68" s="31">
        <f t="shared" ref="AK68:AK98" si="38">AJ68+10</f>
        <v>10</v>
      </c>
      <c r="AM68" s="83"/>
      <c r="AN68" s="83">
        <f t="shared" ref="AN68:AP98" si="39">IF(C68&gt;0,C68,0)</f>
        <v>0</v>
      </c>
      <c r="AO68" s="83">
        <f t="shared" si="39"/>
        <v>0</v>
      </c>
      <c r="AP68" s="83">
        <f t="shared" si="39"/>
        <v>0</v>
      </c>
      <c r="AQ68" s="83">
        <f t="shared" si="36"/>
        <v>0</v>
      </c>
      <c r="AR68" s="83">
        <f t="shared" ref="AR68:AR98" si="40">-SUM(AN68:AQ68)</f>
        <v>0</v>
      </c>
      <c r="AS68" s="83"/>
      <c r="AT68" s="83"/>
      <c r="AU68" s="83">
        <f t="shared" ref="AU68:AX98" si="41">IF(J68&gt;0,J68,0)</f>
        <v>0</v>
      </c>
      <c r="AV68" s="83">
        <f t="shared" si="41"/>
        <v>0</v>
      </c>
      <c r="AW68" s="83">
        <f t="shared" si="41"/>
        <v>0</v>
      </c>
      <c r="AX68" s="83">
        <f t="shared" si="41"/>
        <v>0</v>
      </c>
      <c r="AY68" s="83">
        <f t="shared" ref="AY68:AY98" si="42">-SUM(AU68:AX68)</f>
        <v>0</v>
      </c>
      <c r="AZ68" s="83"/>
      <c r="BA68" s="83"/>
      <c r="BB68" s="83">
        <f t="shared" ref="BB68:BE98" si="43">IF(Q68&gt;0,Q68,0)</f>
        <v>0</v>
      </c>
      <c r="BC68" s="83">
        <f t="shared" si="43"/>
        <v>0</v>
      </c>
      <c r="BD68" s="83">
        <f t="shared" si="43"/>
        <v>0</v>
      </c>
      <c r="BE68" s="83">
        <f t="shared" si="43"/>
        <v>0</v>
      </c>
      <c r="BF68" s="83">
        <f t="shared" ref="BF68:BF98" si="44">-SUM(BB68:BE68)</f>
        <v>0</v>
      </c>
      <c r="BG68" s="83"/>
      <c r="BH68" s="83"/>
      <c r="BI68" s="83">
        <f t="shared" ref="BI68:BL98" si="45">IF(X68&gt;0,X68,0)</f>
        <v>0</v>
      </c>
      <c r="BJ68" s="83">
        <f t="shared" si="45"/>
        <v>0</v>
      </c>
      <c r="BK68" s="83">
        <f t="shared" si="45"/>
        <v>0</v>
      </c>
      <c r="BL68" s="83">
        <f t="shared" si="45"/>
        <v>0</v>
      </c>
      <c r="BM68" s="83">
        <f t="shared" ref="BM68:BM98" si="46">-SUM(BI68:BL68)</f>
        <v>0</v>
      </c>
      <c r="BN68" s="83"/>
      <c r="BO68" s="83"/>
      <c r="BP68" s="83">
        <f t="shared" ref="BP68:BS98" si="47">IF(AE68&gt;0,AE68,0)</f>
        <v>0</v>
      </c>
      <c r="BQ68" s="83">
        <f t="shared" si="47"/>
        <v>0</v>
      </c>
      <c r="BR68" s="83">
        <f t="shared" si="47"/>
        <v>0</v>
      </c>
      <c r="BS68" s="83">
        <f t="shared" si="47"/>
        <v>0</v>
      </c>
      <c r="BT68" s="83">
        <f t="shared" ref="BT68:BT98" si="48">-SUM(BP68:BS68)</f>
        <v>0</v>
      </c>
      <c r="BV68" s="80"/>
      <c r="BW68" s="80"/>
      <c r="BX68" s="80">
        <f t="shared" ref="BX68:CA98" si="49">$AK68*AN68</f>
        <v>0</v>
      </c>
      <c r="BY68" s="80">
        <f t="shared" si="49"/>
        <v>0</v>
      </c>
      <c r="BZ68" s="80">
        <f t="shared" si="49"/>
        <v>0</v>
      </c>
      <c r="CA68" s="80">
        <f t="shared" si="49"/>
        <v>0</v>
      </c>
      <c r="CB68" s="80">
        <f t="shared" ref="CB68:CB98" si="50">SUM(BX68:CA68)</f>
        <v>0</v>
      </c>
      <c r="CC68" s="80"/>
      <c r="CD68" s="80"/>
      <c r="CE68" s="80">
        <f t="shared" ref="CE68:CH98" si="51">$AK68*AU68</f>
        <v>0</v>
      </c>
      <c r="CF68" s="80">
        <f t="shared" si="51"/>
        <v>0</v>
      </c>
      <c r="CG68" s="80">
        <f t="shared" si="51"/>
        <v>0</v>
      </c>
      <c r="CH68" s="80">
        <f t="shared" si="51"/>
        <v>0</v>
      </c>
      <c r="CI68" s="80">
        <f t="shared" ref="CI68:CI98" si="52">SUM(CE68:CH68)</f>
        <v>0</v>
      </c>
      <c r="CJ68" s="80"/>
      <c r="CK68" s="80"/>
      <c r="CL68" s="80">
        <f t="shared" ref="CL68:CO98" si="53">$AK68*BB68</f>
        <v>0</v>
      </c>
      <c r="CM68" s="80">
        <f t="shared" si="53"/>
        <v>0</v>
      </c>
      <c r="CN68" s="80">
        <f t="shared" si="53"/>
        <v>0</v>
      </c>
      <c r="CO68" s="80">
        <f t="shared" si="53"/>
        <v>0</v>
      </c>
      <c r="CP68" s="80">
        <f t="shared" ref="CP68:CP98" si="54">SUM(CL68:CO68)</f>
        <v>0</v>
      </c>
      <c r="CQ68" s="80"/>
      <c r="CR68" s="80"/>
      <c r="CS68" s="80">
        <f t="shared" ref="CS68:CV98" si="55">$AK68*BI68</f>
        <v>0</v>
      </c>
      <c r="CT68" s="80">
        <f t="shared" si="55"/>
        <v>0</v>
      </c>
      <c r="CU68" s="80">
        <f t="shared" si="55"/>
        <v>0</v>
      </c>
      <c r="CV68" s="80">
        <f t="shared" si="55"/>
        <v>0</v>
      </c>
      <c r="CW68" s="80">
        <f t="shared" ref="CW68:CW98" si="56">SUM(CS68:CV68)</f>
        <v>0</v>
      </c>
      <c r="CX68" s="80"/>
      <c r="CY68" s="80"/>
      <c r="CZ68" s="80">
        <f t="shared" ref="CZ68:DC98" si="57">$AK68*BP68</f>
        <v>0</v>
      </c>
      <c r="DA68" s="80">
        <f t="shared" si="57"/>
        <v>0</v>
      </c>
      <c r="DB68" s="80">
        <f t="shared" si="57"/>
        <v>0</v>
      </c>
      <c r="DC68" s="80">
        <f t="shared" si="57"/>
        <v>0</v>
      </c>
      <c r="DD68" s="80">
        <f t="shared" ref="DD68:DD98" si="58">SUM(CZ68:DC68)</f>
        <v>0</v>
      </c>
      <c r="DF68" s="81">
        <f t="shared" ref="DF68:DF99" si="59">AR68+AU68+BB68+BI68+BP68</f>
        <v>0</v>
      </c>
      <c r="DG68" s="81">
        <f t="shared" ref="DG68:DG99" si="60">AY68+AN68+BC68+BJ68+BQ68</f>
        <v>0</v>
      </c>
      <c r="DH68" s="81">
        <f t="shared" ref="DH68:DH99" si="61">BF68+AO68+AV68+BK68+BR68</f>
        <v>0</v>
      </c>
      <c r="DI68" s="81">
        <f t="shared" ref="DI68:DI99" si="62">BM68+BS68+BD68+AW68+AP68</f>
        <v>0</v>
      </c>
      <c r="DJ68" s="81">
        <f t="shared" ref="DJ68:DJ99" si="63">BT68+BL68+BE68+AX68+AQ68</f>
        <v>0</v>
      </c>
      <c r="DK68" s="84">
        <f t="shared" si="37"/>
        <v>0</v>
      </c>
    </row>
    <row r="69" spans="1:115" ht="15.75" thickBot="1">
      <c r="A69" s="76"/>
      <c r="B69" s="31">
        <v>67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76"/>
      <c r="I69" s="31">
        <v>67</v>
      </c>
      <c r="J69" s="82">
        <v>0</v>
      </c>
      <c r="K69" s="82">
        <v>0</v>
      </c>
      <c r="L69" s="82">
        <v>0</v>
      </c>
      <c r="M69" s="82">
        <v>0</v>
      </c>
      <c r="N69" s="82">
        <v>0</v>
      </c>
      <c r="O69" s="76"/>
      <c r="P69" s="31">
        <v>67</v>
      </c>
      <c r="Q69" s="82">
        <v>0</v>
      </c>
      <c r="R69" s="82">
        <v>0</v>
      </c>
      <c r="S69" s="82">
        <v>0</v>
      </c>
      <c r="T69" s="82">
        <v>0</v>
      </c>
      <c r="U69" s="82">
        <v>0</v>
      </c>
      <c r="V69" s="76"/>
      <c r="W69" s="31">
        <v>67</v>
      </c>
      <c r="X69" s="82">
        <v>0</v>
      </c>
      <c r="Y69" s="82">
        <v>0</v>
      </c>
      <c r="Z69" s="82">
        <v>0</v>
      </c>
      <c r="AA69" s="82">
        <v>0</v>
      </c>
      <c r="AB69" s="82">
        <v>0</v>
      </c>
      <c r="AC69" s="76"/>
      <c r="AD69" s="31">
        <v>67</v>
      </c>
      <c r="AE69" s="82">
        <v>0</v>
      </c>
      <c r="AF69" s="82">
        <v>0</v>
      </c>
      <c r="AG69" s="82">
        <v>0</v>
      </c>
      <c r="AH69" s="82">
        <v>0</v>
      </c>
      <c r="AI69" s="82">
        <v>0</v>
      </c>
      <c r="AJ69" s="31"/>
      <c r="AK69" s="31">
        <f t="shared" si="38"/>
        <v>10</v>
      </c>
      <c r="AM69" s="83"/>
      <c r="AN69" s="83">
        <f t="shared" si="39"/>
        <v>0</v>
      </c>
      <c r="AO69" s="83">
        <f t="shared" si="39"/>
        <v>0</v>
      </c>
      <c r="AP69" s="83">
        <f t="shared" si="39"/>
        <v>0</v>
      </c>
      <c r="AQ69" s="83">
        <f t="shared" si="36"/>
        <v>0</v>
      </c>
      <c r="AR69" s="83">
        <f t="shared" si="40"/>
        <v>0</v>
      </c>
      <c r="AS69" s="83"/>
      <c r="AT69" s="83"/>
      <c r="AU69" s="83">
        <f t="shared" si="41"/>
        <v>0</v>
      </c>
      <c r="AV69" s="83">
        <f t="shared" si="41"/>
        <v>0</v>
      </c>
      <c r="AW69" s="83">
        <f t="shared" si="41"/>
        <v>0</v>
      </c>
      <c r="AX69" s="83">
        <f t="shared" si="41"/>
        <v>0</v>
      </c>
      <c r="AY69" s="83">
        <f t="shared" si="42"/>
        <v>0</v>
      </c>
      <c r="AZ69" s="83"/>
      <c r="BA69" s="83"/>
      <c r="BB69" s="83">
        <f t="shared" si="43"/>
        <v>0</v>
      </c>
      <c r="BC69" s="83">
        <f t="shared" si="43"/>
        <v>0</v>
      </c>
      <c r="BD69" s="83">
        <f t="shared" si="43"/>
        <v>0</v>
      </c>
      <c r="BE69" s="83">
        <f t="shared" si="43"/>
        <v>0</v>
      </c>
      <c r="BF69" s="83">
        <f t="shared" si="44"/>
        <v>0</v>
      </c>
      <c r="BG69" s="83"/>
      <c r="BH69" s="83"/>
      <c r="BI69" s="83">
        <f t="shared" si="45"/>
        <v>0</v>
      </c>
      <c r="BJ69" s="83">
        <f t="shared" si="45"/>
        <v>0</v>
      </c>
      <c r="BK69" s="83">
        <f t="shared" si="45"/>
        <v>0</v>
      </c>
      <c r="BL69" s="83">
        <f t="shared" si="45"/>
        <v>0</v>
      </c>
      <c r="BM69" s="83">
        <f t="shared" si="46"/>
        <v>0</v>
      </c>
      <c r="BN69" s="83"/>
      <c r="BO69" s="83"/>
      <c r="BP69" s="83">
        <f t="shared" si="47"/>
        <v>0</v>
      </c>
      <c r="BQ69" s="83">
        <f t="shared" si="47"/>
        <v>0</v>
      </c>
      <c r="BR69" s="83">
        <f t="shared" si="47"/>
        <v>0</v>
      </c>
      <c r="BS69" s="83">
        <f t="shared" si="47"/>
        <v>0</v>
      </c>
      <c r="BT69" s="83">
        <f t="shared" si="48"/>
        <v>0</v>
      </c>
      <c r="BV69" s="80"/>
      <c r="BW69" s="80"/>
      <c r="BX69" s="80">
        <f t="shared" si="49"/>
        <v>0</v>
      </c>
      <c r="BY69" s="80">
        <f t="shared" si="49"/>
        <v>0</v>
      </c>
      <c r="BZ69" s="80">
        <f t="shared" si="49"/>
        <v>0</v>
      </c>
      <c r="CA69" s="80">
        <f t="shared" si="49"/>
        <v>0</v>
      </c>
      <c r="CB69" s="80">
        <f t="shared" si="50"/>
        <v>0</v>
      </c>
      <c r="CC69" s="80"/>
      <c r="CD69" s="80"/>
      <c r="CE69" s="80">
        <f t="shared" si="51"/>
        <v>0</v>
      </c>
      <c r="CF69" s="80">
        <f t="shared" si="51"/>
        <v>0</v>
      </c>
      <c r="CG69" s="80">
        <f t="shared" si="51"/>
        <v>0</v>
      </c>
      <c r="CH69" s="80">
        <f t="shared" si="51"/>
        <v>0</v>
      </c>
      <c r="CI69" s="80">
        <f t="shared" si="52"/>
        <v>0</v>
      </c>
      <c r="CJ69" s="80"/>
      <c r="CK69" s="80"/>
      <c r="CL69" s="80">
        <f t="shared" si="53"/>
        <v>0</v>
      </c>
      <c r="CM69" s="80">
        <f t="shared" si="53"/>
        <v>0</v>
      </c>
      <c r="CN69" s="80">
        <f t="shared" si="53"/>
        <v>0</v>
      </c>
      <c r="CO69" s="80">
        <f t="shared" si="53"/>
        <v>0</v>
      </c>
      <c r="CP69" s="80">
        <f t="shared" si="54"/>
        <v>0</v>
      </c>
      <c r="CQ69" s="80"/>
      <c r="CR69" s="80"/>
      <c r="CS69" s="80">
        <f t="shared" si="55"/>
        <v>0</v>
      </c>
      <c r="CT69" s="80">
        <f t="shared" si="55"/>
        <v>0</v>
      </c>
      <c r="CU69" s="80">
        <f t="shared" si="55"/>
        <v>0</v>
      </c>
      <c r="CV69" s="80">
        <f t="shared" si="55"/>
        <v>0</v>
      </c>
      <c r="CW69" s="80">
        <f t="shared" si="56"/>
        <v>0</v>
      </c>
      <c r="CX69" s="80"/>
      <c r="CY69" s="80"/>
      <c r="CZ69" s="80">
        <f t="shared" si="57"/>
        <v>0</v>
      </c>
      <c r="DA69" s="80">
        <f t="shared" si="57"/>
        <v>0</v>
      </c>
      <c r="DB69" s="80">
        <f t="shared" si="57"/>
        <v>0</v>
      </c>
      <c r="DC69" s="80">
        <f t="shared" si="57"/>
        <v>0</v>
      </c>
      <c r="DD69" s="80">
        <f t="shared" si="58"/>
        <v>0</v>
      </c>
      <c r="DF69" s="81">
        <f t="shared" si="59"/>
        <v>0</v>
      </c>
      <c r="DG69" s="81">
        <f t="shared" si="60"/>
        <v>0</v>
      </c>
      <c r="DH69" s="81">
        <f t="shared" si="61"/>
        <v>0</v>
      </c>
      <c r="DI69" s="81">
        <f t="shared" si="62"/>
        <v>0</v>
      </c>
      <c r="DJ69" s="81">
        <f t="shared" si="63"/>
        <v>0</v>
      </c>
      <c r="DK69" s="84">
        <f t="shared" si="37"/>
        <v>0</v>
      </c>
    </row>
    <row r="70" spans="1:115" ht="15.75" thickBot="1">
      <c r="A70" s="76"/>
      <c r="B70" s="31">
        <v>68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76"/>
      <c r="I70" s="31">
        <v>68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76"/>
      <c r="P70" s="31">
        <v>68</v>
      </c>
      <c r="Q70" s="82">
        <v>0</v>
      </c>
      <c r="R70" s="82">
        <v>0</v>
      </c>
      <c r="S70" s="82">
        <v>0</v>
      </c>
      <c r="T70" s="82">
        <v>0</v>
      </c>
      <c r="U70" s="82">
        <v>0</v>
      </c>
      <c r="V70" s="76"/>
      <c r="W70" s="31">
        <v>68</v>
      </c>
      <c r="X70" s="82">
        <v>0</v>
      </c>
      <c r="Y70" s="82">
        <v>0</v>
      </c>
      <c r="Z70" s="82">
        <v>0</v>
      </c>
      <c r="AA70" s="82">
        <v>0</v>
      </c>
      <c r="AB70" s="82">
        <v>0</v>
      </c>
      <c r="AC70" s="76"/>
      <c r="AD70" s="31">
        <v>68</v>
      </c>
      <c r="AE70" s="82">
        <v>0</v>
      </c>
      <c r="AF70" s="82">
        <v>0</v>
      </c>
      <c r="AG70" s="82">
        <v>0</v>
      </c>
      <c r="AH70" s="82">
        <v>0</v>
      </c>
      <c r="AI70" s="82">
        <v>0</v>
      </c>
      <c r="AJ70" s="31"/>
      <c r="AK70" s="31">
        <f t="shared" si="38"/>
        <v>10</v>
      </c>
      <c r="AM70" s="83"/>
      <c r="AN70" s="83">
        <f t="shared" si="39"/>
        <v>0</v>
      </c>
      <c r="AO70" s="83">
        <f t="shared" si="39"/>
        <v>0</v>
      </c>
      <c r="AP70" s="83">
        <f t="shared" si="39"/>
        <v>0</v>
      </c>
      <c r="AQ70" s="83">
        <f t="shared" si="36"/>
        <v>0</v>
      </c>
      <c r="AR70" s="83">
        <f t="shared" si="40"/>
        <v>0</v>
      </c>
      <c r="AS70" s="83"/>
      <c r="AT70" s="83"/>
      <c r="AU70" s="83">
        <f t="shared" si="41"/>
        <v>0</v>
      </c>
      <c r="AV70" s="83">
        <f t="shared" si="41"/>
        <v>0</v>
      </c>
      <c r="AW70" s="83">
        <f t="shared" si="41"/>
        <v>0</v>
      </c>
      <c r="AX70" s="83">
        <f t="shared" si="41"/>
        <v>0</v>
      </c>
      <c r="AY70" s="83">
        <f t="shared" si="42"/>
        <v>0</v>
      </c>
      <c r="AZ70" s="83"/>
      <c r="BA70" s="83"/>
      <c r="BB70" s="83">
        <f t="shared" si="43"/>
        <v>0</v>
      </c>
      <c r="BC70" s="83">
        <f t="shared" si="43"/>
        <v>0</v>
      </c>
      <c r="BD70" s="83">
        <f t="shared" si="43"/>
        <v>0</v>
      </c>
      <c r="BE70" s="83">
        <f t="shared" si="43"/>
        <v>0</v>
      </c>
      <c r="BF70" s="83">
        <f t="shared" si="44"/>
        <v>0</v>
      </c>
      <c r="BG70" s="83"/>
      <c r="BH70" s="83"/>
      <c r="BI70" s="83">
        <f t="shared" si="45"/>
        <v>0</v>
      </c>
      <c r="BJ70" s="83">
        <f t="shared" si="45"/>
        <v>0</v>
      </c>
      <c r="BK70" s="83">
        <f t="shared" si="45"/>
        <v>0</v>
      </c>
      <c r="BL70" s="83">
        <f t="shared" si="45"/>
        <v>0</v>
      </c>
      <c r="BM70" s="83">
        <f t="shared" si="46"/>
        <v>0</v>
      </c>
      <c r="BN70" s="83"/>
      <c r="BO70" s="83"/>
      <c r="BP70" s="83">
        <f t="shared" si="47"/>
        <v>0</v>
      </c>
      <c r="BQ70" s="83">
        <f t="shared" si="47"/>
        <v>0</v>
      </c>
      <c r="BR70" s="83">
        <f t="shared" si="47"/>
        <v>0</v>
      </c>
      <c r="BS70" s="83">
        <f t="shared" si="47"/>
        <v>0</v>
      </c>
      <c r="BT70" s="83">
        <f t="shared" si="48"/>
        <v>0</v>
      </c>
      <c r="BV70" s="80"/>
      <c r="BW70" s="80"/>
      <c r="BX70" s="80">
        <f t="shared" si="49"/>
        <v>0</v>
      </c>
      <c r="BY70" s="80">
        <f t="shared" si="49"/>
        <v>0</v>
      </c>
      <c r="BZ70" s="80">
        <f t="shared" si="49"/>
        <v>0</v>
      </c>
      <c r="CA70" s="80">
        <f t="shared" si="49"/>
        <v>0</v>
      </c>
      <c r="CB70" s="80">
        <f t="shared" si="50"/>
        <v>0</v>
      </c>
      <c r="CC70" s="80"/>
      <c r="CD70" s="80"/>
      <c r="CE70" s="80">
        <f t="shared" si="51"/>
        <v>0</v>
      </c>
      <c r="CF70" s="80">
        <f t="shared" si="51"/>
        <v>0</v>
      </c>
      <c r="CG70" s="80">
        <f t="shared" si="51"/>
        <v>0</v>
      </c>
      <c r="CH70" s="80">
        <f t="shared" si="51"/>
        <v>0</v>
      </c>
      <c r="CI70" s="80">
        <f t="shared" si="52"/>
        <v>0</v>
      </c>
      <c r="CJ70" s="80"/>
      <c r="CK70" s="80"/>
      <c r="CL70" s="80">
        <f t="shared" si="53"/>
        <v>0</v>
      </c>
      <c r="CM70" s="80">
        <f t="shared" si="53"/>
        <v>0</v>
      </c>
      <c r="CN70" s="80">
        <f t="shared" si="53"/>
        <v>0</v>
      </c>
      <c r="CO70" s="80">
        <f t="shared" si="53"/>
        <v>0</v>
      </c>
      <c r="CP70" s="80">
        <f t="shared" si="54"/>
        <v>0</v>
      </c>
      <c r="CQ70" s="80"/>
      <c r="CR70" s="80"/>
      <c r="CS70" s="80">
        <f t="shared" si="55"/>
        <v>0</v>
      </c>
      <c r="CT70" s="80">
        <f t="shared" si="55"/>
        <v>0</v>
      </c>
      <c r="CU70" s="80">
        <f t="shared" si="55"/>
        <v>0</v>
      </c>
      <c r="CV70" s="80">
        <f t="shared" si="55"/>
        <v>0</v>
      </c>
      <c r="CW70" s="80">
        <f t="shared" si="56"/>
        <v>0</v>
      </c>
      <c r="CX70" s="80"/>
      <c r="CY70" s="80"/>
      <c r="CZ70" s="80">
        <f t="shared" si="57"/>
        <v>0</v>
      </c>
      <c r="DA70" s="80">
        <f t="shared" si="57"/>
        <v>0</v>
      </c>
      <c r="DB70" s="80">
        <f t="shared" si="57"/>
        <v>0</v>
      </c>
      <c r="DC70" s="80">
        <f t="shared" si="57"/>
        <v>0</v>
      </c>
      <c r="DD70" s="80">
        <f t="shared" si="58"/>
        <v>0</v>
      </c>
      <c r="DF70" s="81">
        <f t="shared" si="59"/>
        <v>0</v>
      </c>
      <c r="DG70" s="81">
        <f t="shared" si="60"/>
        <v>0</v>
      </c>
      <c r="DH70" s="81">
        <f t="shared" si="61"/>
        <v>0</v>
      </c>
      <c r="DI70" s="81">
        <f t="shared" si="62"/>
        <v>0</v>
      </c>
      <c r="DJ70" s="81">
        <f t="shared" si="63"/>
        <v>0</v>
      </c>
      <c r="DK70" s="84">
        <f t="shared" si="37"/>
        <v>0</v>
      </c>
    </row>
    <row r="71" spans="1:115" ht="15.75" thickBot="1">
      <c r="A71" s="76"/>
      <c r="B71" s="31">
        <v>69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  <c r="H71" s="76"/>
      <c r="I71" s="31">
        <v>69</v>
      </c>
      <c r="J71" s="82">
        <v>0</v>
      </c>
      <c r="K71" s="82">
        <v>0</v>
      </c>
      <c r="L71" s="82">
        <v>0</v>
      </c>
      <c r="M71" s="82">
        <v>0</v>
      </c>
      <c r="N71" s="82">
        <v>0</v>
      </c>
      <c r="O71" s="76"/>
      <c r="P71" s="31">
        <v>69</v>
      </c>
      <c r="Q71" s="82">
        <v>0</v>
      </c>
      <c r="R71" s="82">
        <v>0</v>
      </c>
      <c r="S71" s="82">
        <v>0</v>
      </c>
      <c r="T71" s="82">
        <v>0</v>
      </c>
      <c r="U71" s="82">
        <v>0</v>
      </c>
      <c r="V71" s="76"/>
      <c r="W71" s="31">
        <v>69</v>
      </c>
      <c r="X71" s="82">
        <v>0</v>
      </c>
      <c r="Y71" s="82">
        <v>0</v>
      </c>
      <c r="Z71" s="82">
        <v>0</v>
      </c>
      <c r="AA71" s="82">
        <v>0</v>
      </c>
      <c r="AB71" s="82">
        <v>0</v>
      </c>
      <c r="AC71" s="76"/>
      <c r="AD71" s="31">
        <v>69</v>
      </c>
      <c r="AE71" s="82">
        <v>0</v>
      </c>
      <c r="AF71" s="82">
        <v>0</v>
      </c>
      <c r="AG71" s="82">
        <v>0</v>
      </c>
      <c r="AH71" s="82">
        <v>0</v>
      </c>
      <c r="AI71" s="82">
        <v>0</v>
      </c>
      <c r="AJ71" s="31"/>
      <c r="AK71" s="31">
        <f t="shared" si="38"/>
        <v>10</v>
      </c>
      <c r="AM71" s="83"/>
      <c r="AN71" s="83">
        <f t="shared" si="39"/>
        <v>0</v>
      </c>
      <c r="AO71" s="83">
        <f t="shared" si="39"/>
        <v>0</v>
      </c>
      <c r="AP71" s="83">
        <f t="shared" si="39"/>
        <v>0</v>
      </c>
      <c r="AQ71" s="83">
        <f t="shared" si="36"/>
        <v>0</v>
      </c>
      <c r="AR71" s="83">
        <f t="shared" si="40"/>
        <v>0</v>
      </c>
      <c r="AS71" s="83"/>
      <c r="AT71" s="83"/>
      <c r="AU71" s="83">
        <f t="shared" si="41"/>
        <v>0</v>
      </c>
      <c r="AV71" s="83">
        <f t="shared" si="41"/>
        <v>0</v>
      </c>
      <c r="AW71" s="83">
        <f t="shared" si="41"/>
        <v>0</v>
      </c>
      <c r="AX71" s="83">
        <f t="shared" si="41"/>
        <v>0</v>
      </c>
      <c r="AY71" s="83">
        <f t="shared" si="42"/>
        <v>0</v>
      </c>
      <c r="AZ71" s="83"/>
      <c r="BA71" s="83"/>
      <c r="BB71" s="83">
        <f t="shared" si="43"/>
        <v>0</v>
      </c>
      <c r="BC71" s="83">
        <f t="shared" si="43"/>
        <v>0</v>
      </c>
      <c r="BD71" s="83">
        <f t="shared" si="43"/>
        <v>0</v>
      </c>
      <c r="BE71" s="83">
        <f t="shared" si="43"/>
        <v>0</v>
      </c>
      <c r="BF71" s="83">
        <f t="shared" si="44"/>
        <v>0</v>
      </c>
      <c r="BG71" s="83"/>
      <c r="BH71" s="83"/>
      <c r="BI71" s="83">
        <f t="shared" si="45"/>
        <v>0</v>
      </c>
      <c r="BJ71" s="83">
        <f t="shared" si="45"/>
        <v>0</v>
      </c>
      <c r="BK71" s="83">
        <f t="shared" si="45"/>
        <v>0</v>
      </c>
      <c r="BL71" s="83">
        <f t="shared" si="45"/>
        <v>0</v>
      </c>
      <c r="BM71" s="83">
        <f t="shared" si="46"/>
        <v>0</v>
      </c>
      <c r="BN71" s="83"/>
      <c r="BO71" s="83"/>
      <c r="BP71" s="83">
        <f t="shared" si="47"/>
        <v>0</v>
      </c>
      <c r="BQ71" s="83">
        <f t="shared" si="47"/>
        <v>0</v>
      </c>
      <c r="BR71" s="83">
        <f t="shared" si="47"/>
        <v>0</v>
      </c>
      <c r="BS71" s="83">
        <f t="shared" si="47"/>
        <v>0</v>
      </c>
      <c r="BT71" s="83">
        <f t="shared" si="48"/>
        <v>0</v>
      </c>
      <c r="BV71" s="80"/>
      <c r="BW71" s="80"/>
      <c r="BX71" s="80">
        <f t="shared" si="49"/>
        <v>0</v>
      </c>
      <c r="BY71" s="80">
        <f t="shared" si="49"/>
        <v>0</v>
      </c>
      <c r="BZ71" s="80">
        <f t="shared" si="49"/>
        <v>0</v>
      </c>
      <c r="CA71" s="80">
        <f t="shared" si="49"/>
        <v>0</v>
      </c>
      <c r="CB71" s="80">
        <f t="shared" si="50"/>
        <v>0</v>
      </c>
      <c r="CC71" s="80"/>
      <c r="CD71" s="80"/>
      <c r="CE71" s="80">
        <f t="shared" si="51"/>
        <v>0</v>
      </c>
      <c r="CF71" s="80">
        <f t="shared" si="51"/>
        <v>0</v>
      </c>
      <c r="CG71" s="80">
        <f t="shared" si="51"/>
        <v>0</v>
      </c>
      <c r="CH71" s="80">
        <f t="shared" si="51"/>
        <v>0</v>
      </c>
      <c r="CI71" s="80">
        <f t="shared" si="52"/>
        <v>0</v>
      </c>
      <c r="CJ71" s="80"/>
      <c r="CK71" s="80"/>
      <c r="CL71" s="80">
        <f t="shared" si="53"/>
        <v>0</v>
      </c>
      <c r="CM71" s="80">
        <f t="shared" si="53"/>
        <v>0</v>
      </c>
      <c r="CN71" s="80">
        <f t="shared" si="53"/>
        <v>0</v>
      </c>
      <c r="CO71" s="80">
        <f t="shared" si="53"/>
        <v>0</v>
      </c>
      <c r="CP71" s="80">
        <f t="shared" si="54"/>
        <v>0</v>
      </c>
      <c r="CQ71" s="80"/>
      <c r="CR71" s="80"/>
      <c r="CS71" s="80">
        <f t="shared" si="55"/>
        <v>0</v>
      </c>
      <c r="CT71" s="80">
        <f t="shared" si="55"/>
        <v>0</v>
      </c>
      <c r="CU71" s="80">
        <f t="shared" si="55"/>
        <v>0</v>
      </c>
      <c r="CV71" s="80">
        <f t="shared" si="55"/>
        <v>0</v>
      </c>
      <c r="CW71" s="80">
        <f t="shared" si="56"/>
        <v>0</v>
      </c>
      <c r="CX71" s="80"/>
      <c r="CY71" s="80"/>
      <c r="CZ71" s="80">
        <f t="shared" si="57"/>
        <v>0</v>
      </c>
      <c r="DA71" s="80">
        <f t="shared" si="57"/>
        <v>0</v>
      </c>
      <c r="DB71" s="80">
        <f t="shared" si="57"/>
        <v>0</v>
      </c>
      <c r="DC71" s="80">
        <f t="shared" si="57"/>
        <v>0</v>
      </c>
      <c r="DD71" s="80">
        <f t="shared" si="58"/>
        <v>0</v>
      </c>
      <c r="DF71" s="81">
        <f t="shared" si="59"/>
        <v>0</v>
      </c>
      <c r="DG71" s="81">
        <f t="shared" si="60"/>
        <v>0</v>
      </c>
      <c r="DH71" s="81">
        <f t="shared" si="61"/>
        <v>0</v>
      </c>
      <c r="DI71" s="81">
        <f t="shared" si="62"/>
        <v>0</v>
      </c>
      <c r="DJ71" s="81">
        <f t="shared" si="63"/>
        <v>0</v>
      </c>
      <c r="DK71" s="84">
        <f t="shared" si="37"/>
        <v>0</v>
      </c>
    </row>
    <row r="72" spans="1:115" ht="15.75" thickBot="1">
      <c r="A72" s="76"/>
      <c r="B72" s="31">
        <v>70</v>
      </c>
      <c r="C72" s="82">
        <v>0</v>
      </c>
      <c r="D72" s="82">
        <v>0</v>
      </c>
      <c r="E72" s="82">
        <v>0</v>
      </c>
      <c r="F72" s="82">
        <v>0</v>
      </c>
      <c r="G72" s="82">
        <v>0</v>
      </c>
      <c r="H72" s="76"/>
      <c r="I72" s="31">
        <v>70</v>
      </c>
      <c r="J72" s="82">
        <v>0</v>
      </c>
      <c r="K72" s="82">
        <v>0</v>
      </c>
      <c r="L72" s="82">
        <v>0</v>
      </c>
      <c r="M72" s="82">
        <v>0</v>
      </c>
      <c r="N72" s="82">
        <v>0</v>
      </c>
      <c r="O72" s="76"/>
      <c r="P72" s="31">
        <v>70</v>
      </c>
      <c r="Q72" s="82">
        <v>0</v>
      </c>
      <c r="R72" s="82">
        <v>0</v>
      </c>
      <c r="S72" s="82">
        <v>0</v>
      </c>
      <c r="T72" s="82">
        <v>0</v>
      </c>
      <c r="U72" s="82">
        <v>0</v>
      </c>
      <c r="V72" s="76"/>
      <c r="W72" s="31">
        <v>70</v>
      </c>
      <c r="X72" s="82">
        <v>0</v>
      </c>
      <c r="Y72" s="82">
        <v>0</v>
      </c>
      <c r="Z72" s="82">
        <v>0</v>
      </c>
      <c r="AA72" s="82">
        <v>0</v>
      </c>
      <c r="AB72" s="82">
        <v>0</v>
      </c>
      <c r="AC72" s="76"/>
      <c r="AD72" s="31">
        <v>70</v>
      </c>
      <c r="AE72" s="82">
        <v>0</v>
      </c>
      <c r="AF72" s="82">
        <v>0</v>
      </c>
      <c r="AG72" s="82">
        <v>0</v>
      </c>
      <c r="AH72" s="82">
        <v>0</v>
      </c>
      <c r="AI72" s="82">
        <v>0</v>
      </c>
      <c r="AJ72" s="31"/>
      <c r="AK72" s="31">
        <f t="shared" si="38"/>
        <v>10</v>
      </c>
      <c r="AM72" s="83"/>
      <c r="AN72" s="83">
        <f t="shared" si="39"/>
        <v>0</v>
      </c>
      <c r="AO72" s="83">
        <f t="shared" si="39"/>
        <v>0</v>
      </c>
      <c r="AP72" s="83">
        <f t="shared" si="39"/>
        <v>0</v>
      </c>
      <c r="AQ72" s="83">
        <f t="shared" si="36"/>
        <v>0</v>
      </c>
      <c r="AR72" s="83">
        <f t="shared" si="40"/>
        <v>0</v>
      </c>
      <c r="AS72" s="83"/>
      <c r="AT72" s="83"/>
      <c r="AU72" s="83">
        <f t="shared" si="41"/>
        <v>0</v>
      </c>
      <c r="AV72" s="83">
        <f t="shared" si="41"/>
        <v>0</v>
      </c>
      <c r="AW72" s="83">
        <f t="shared" si="41"/>
        <v>0</v>
      </c>
      <c r="AX72" s="83">
        <f t="shared" si="41"/>
        <v>0</v>
      </c>
      <c r="AY72" s="83">
        <f t="shared" si="42"/>
        <v>0</v>
      </c>
      <c r="AZ72" s="83"/>
      <c r="BA72" s="83"/>
      <c r="BB72" s="83">
        <f t="shared" si="43"/>
        <v>0</v>
      </c>
      <c r="BC72" s="83">
        <f t="shared" si="43"/>
        <v>0</v>
      </c>
      <c r="BD72" s="83">
        <f t="shared" si="43"/>
        <v>0</v>
      </c>
      <c r="BE72" s="83">
        <f t="shared" si="43"/>
        <v>0</v>
      </c>
      <c r="BF72" s="83">
        <f t="shared" si="44"/>
        <v>0</v>
      </c>
      <c r="BG72" s="83"/>
      <c r="BH72" s="83"/>
      <c r="BI72" s="83">
        <f t="shared" si="45"/>
        <v>0</v>
      </c>
      <c r="BJ72" s="83">
        <f t="shared" si="45"/>
        <v>0</v>
      </c>
      <c r="BK72" s="83">
        <f t="shared" si="45"/>
        <v>0</v>
      </c>
      <c r="BL72" s="83">
        <f t="shared" si="45"/>
        <v>0</v>
      </c>
      <c r="BM72" s="83">
        <f t="shared" si="46"/>
        <v>0</v>
      </c>
      <c r="BN72" s="83"/>
      <c r="BO72" s="83"/>
      <c r="BP72" s="83">
        <f t="shared" si="47"/>
        <v>0</v>
      </c>
      <c r="BQ72" s="83">
        <f t="shared" si="47"/>
        <v>0</v>
      </c>
      <c r="BR72" s="83">
        <f t="shared" si="47"/>
        <v>0</v>
      </c>
      <c r="BS72" s="83">
        <f t="shared" si="47"/>
        <v>0</v>
      </c>
      <c r="BT72" s="83">
        <f t="shared" si="48"/>
        <v>0</v>
      </c>
      <c r="BV72" s="80"/>
      <c r="BW72" s="80"/>
      <c r="BX72" s="80">
        <f t="shared" si="49"/>
        <v>0</v>
      </c>
      <c r="BY72" s="80">
        <f t="shared" si="49"/>
        <v>0</v>
      </c>
      <c r="BZ72" s="80">
        <f t="shared" si="49"/>
        <v>0</v>
      </c>
      <c r="CA72" s="80">
        <f t="shared" si="49"/>
        <v>0</v>
      </c>
      <c r="CB72" s="80">
        <f t="shared" si="50"/>
        <v>0</v>
      </c>
      <c r="CC72" s="80"/>
      <c r="CD72" s="80"/>
      <c r="CE72" s="80">
        <f t="shared" si="51"/>
        <v>0</v>
      </c>
      <c r="CF72" s="80">
        <f t="shared" si="51"/>
        <v>0</v>
      </c>
      <c r="CG72" s="80">
        <f t="shared" si="51"/>
        <v>0</v>
      </c>
      <c r="CH72" s="80">
        <f t="shared" si="51"/>
        <v>0</v>
      </c>
      <c r="CI72" s="80">
        <f t="shared" si="52"/>
        <v>0</v>
      </c>
      <c r="CJ72" s="80"/>
      <c r="CK72" s="80"/>
      <c r="CL72" s="80">
        <f t="shared" si="53"/>
        <v>0</v>
      </c>
      <c r="CM72" s="80">
        <f t="shared" si="53"/>
        <v>0</v>
      </c>
      <c r="CN72" s="80">
        <f t="shared" si="53"/>
        <v>0</v>
      </c>
      <c r="CO72" s="80">
        <f t="shared" si="53"/>
        <v>0</v>
      </c>
      <c r="CP72" s="80">
        <f t="shared" si="54"/>
        <v>0</v>
      </c>
      <c r="CQ72" s="80"/>
      <c r="CR72" s="80"/>
      <c r="CS72" s="80">
        <f t="shared" si="55"/>
        <v>0</v>
      </c>
      <c r="CT72" s="80">
        <f t="shared" si="55"/>
        <v>0</v>
      </c>
      <c r="CU72" s="80">
        <f t="shared" si="55"/>
        <v>0</v>
      </c>
      <c r="CV72" s="80">
        <f t="shared" si="55"/>
        <v>0</v>
      </c>
      <c r="CW72" s="80">
        <f t="shared" si="56"/>
        <v>0</v>
      </c>
      <c r="CX72" s="80"/>
      <c r="CY72" s="80"/>
      <c r="CZ72" s="80">
        <f t="shared" si="57"/>
        <v>0</v>
      </c>
      <c r="DA72" s="80">
        <f t="shared" si="57"/>
        <v>0</v>
      </c>
      <c r="DB72" s="80">
        <f t="shared" si="57"/>
        <v>0</v>
      </c>
      <c r="DC72" s="80">
        <f t="shared" si="57"/>
        <v>0</v>
      </c>
      <c r="DD72" s="80">
        <f t="shared" si="58"/>
        <v>0</v>
      </c>
      <c r="DF72" s="81">
        <f t="shared" si="59"/>
        <v>0</v>
      </c>
      <c r="DG72" s="81">
        <f t="shared" si="60"/>
        <v>0</v>
      </c>
      <c r="DH72" s="81">
        <f t="shared" si="61"/>
        <v>0</v>
      </c>
      <c r="DI72" s="81">
        <f t="shared" si="62"/>
        <v>0</v>
      </c>
      <c r="DJ72" s="81">
        <f t="shared" si="63"/>
        <v>0</v>
      </c>
      <c r="DK72" s="84">
        <f t="shared" si="37"/>
        <v>0</v>
      </c>
    </row>
    <row r="73" spans="1:115" ht="15.75" thickBot="1">
      <c r="A73" s="76"/>
      <c r="B73" s="31">
        <v>71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  <c r="H73" s="76"/>
      <c r="I73" s="31">
        <v>71</v>
      </c>
      <c r="J73" s="82">
        <v>0</v>
      </c>
      <c r="K73" s="82">
        <v>0</v>
      </c>
      <c r="L73" s="82">
        <v>0</v>
      </c>
      <c r="M73" s="82">
        <v>0</v>
      </c>
      <c r="N73" s="82">
        <v>0</v>
      </c>
      <c r="O73" s="76"/>
      <c r="P73" s="31">
        <v>71</v>
      </c>
      <c r="Q73" s="82">
        <v>0</v>
      </c>
      <c r="R73" s="82">
        <v>0</v>
      </c>
      <c r="S73" s="82">
        <v>0</v>
      </c>
      <c r="T73" s="82">
        <v>0</v>
      </c>
      <c r="U73" s="82">
        <v>0</v>
      </c>
      <c r="V73" s="76"/>
      <c r="W73" s="31">
        <v>71</v>
      </c>
      <c r="X73" s="82">
        <v>0</v>
      </c>
      <c r="Y73" s="82">
        <v>0</v>
      </c>
      <c r="Z73" s="82">
        <v>0</v>
      </c>
      <c r="AA73" s="82">
        <v>0</v>
      </c>
      <c r="AB73" s="82">
        <v>0</v>
      </c>
      <c r="AC73" s="76"/>
      <c r="AD73" s="31">
        <v>71</v>
      </c>
      <c r="AE73" s="82">
        <v>0</v>
      </c>
      <c r="AF73" s="82">
        <v>0</v>
      </c>
      <c r="AG73" s="82">
        <v>0</v>
      </c>
      <c r="AH73" s="82">
        <v>0</v>
      </c>
      <c r="AI73" s="82">
        <v>0</v>
      </c>
      <c r="AJ73" s="31"/>
      <c r="AK73" s="31">
        <f t="shared" si="38"/>
        <v>10</v>
      </c>
      <c r="AM73" s="83"/>
      <c r="AN73" s="83">
        <f t="shared" si="39"/>
        <v>0</v>
      </c>
      <c r="AO73" s="83">
        <f t="shared" si="39"/>
        <v>0</v>
      </c>
      <c r="AP73" s="83">
        <f t="shared" si="39"/>
        <v>0</v>
      </c>
      <c r="AQ73" s="83">
        <f t="shared" si="36"/>
        <v>0</v>
      </c>
      <c r="AR73" s="83">
        <f t="shared" si="40"/>
        <v>0</v>
      </c>
      <c r="AS73" s="83"/>
      <c r="AT73" s="83"/>
      <c r="AU73" s="83">
        <f t="shared" si="41"/>
        <v>0</v>
      </c>
      <c r="AV73" s="83">
        <f t="shared" si="41"/>
        <v>0</v>
      </c>
      <c r="AW73" s="83">
        <f t="shared" si="41"/>
        <v>0</v>
      </c>
      <c r="AX73" s="83">
        <f t="shared" si="41"/>
        <v>0</v>
      </c>
      <c r="AY73" s="83">
        <f t="shared" si="42"/>
        <v>0</v>
      </c>
      <c r="AZ73" s="83"/>
      <c r="BA73" s="83"/>
      <c r="BB73" s="83">
        <f t="shared" si="43"/>
        <v>0</v>
      </c>
      <c r="BC73" s="83">
        <f t="shared" si="43"/>
        <v>0</v>
      </c>
      <c r="BD73" s="83">
        <f t="shared" si="43"/>
        <v>0</v>
      </c>
      <c r="BE73" s="83">
        <f t="shared" si="43"/>
        <v>0</v>
      </c>
      <c r="BF73" s="83">
        <f t="shared" si="44"/>
        <v>0</v>
      </c>
      <c r="BG73" s="83"/>
      <c r="BH73" s="83"/>
      <c r="BI73" s="83">
        <f t="shared" si="45"/>
        <v>0</v>
      </c>
      <c r="BJ73" s="83">
        <f t="shared" si="45"/>
        <v>0</v>
      </c>
      <c r="BK73" s="83">
        <f t="shared" si="45"/>
        <v>0</v>
      </c>
      <c r="BL73" s="83">
        <f t="shared" si="45"/>
        <v>0</v>
      </c>
      <c r="BM73" s="83">
        <f t="shared" si="46"/>
        <v>0</v>
      </c>
      <c r="BN73" s="83"/>
      <c r="BO73" s="83"/>
      <c r="BP73" s="83">
        <f t="shared" si="47"/>
        <v>0</v>
      </c>
      <c r="BQ73" s="83">
        <f t="shared" si="47"/>
        <v>0</v>
      </c>
      <c r="BR73" s="83">
        <f t="shared" si="47"/>
        <v>0</v>
      </c>
      <c r="BS73" s="83">
        <f t="shared" si="47"/>
        <v>0</v>
      </c>
      <c r="BT73" s="83">
        <f t="shared" si="48"/>
        <v>0</v>
      </c>
      <c r="BV73" s="80"/>
      <c r="BW73" s="80"/>
      <c r="BX73" s="80">
        <f t="shared" si="49"/>
        <v>0</v>
      </c>
      <c r="BY73" s="80">
        <f t="shared" si="49"/>
        <v>0</v>
      </c>
      <c r="BZ73" s="80">
        <f t="shared" si="49"/>
        <v>0</v>
      </c>
      <c r="CA73" s="80">
        <f t="shared" si="49"/>
        <v>0</v>
      </c>
      <c r="CB73" s="80">
        <f t="shared" si="50"/>
        <v>0</v>
      </c>
      <c r="CC73" s="80"/>
      <c r="CD73" s="80"/>
      <c r="CE73" s="80">
        <f t="shared" si="51"/>
        <v>0</v>
      </c>
      <c r="CF73" s="80">
        <f t="shared" si="51"/>
        <v>0</v>
      </c>
      <c r="CG73" s="80">
        <f t="shared" si="51"/>
        <v>0</v>
      </c>
      <c r="CH73" s="80">
        <f t="shared" si="51"/>
        <v>0</v>
      </c>
      <c r="CI73" s="80">
        <f t="shared" si="52"/>
        <v>0</v>
      </c>
      <c r="CJ73" s="80"/>
      <c r="CK73" s="80"/>
      <c r="CL73" s="80">
        <f t="shared" si="53"/>
        <v>0</v>
      </c>
      <c r="CM73" s="80">
        <f t="shared" si="53"/>
        <v>0</v>
      </c>
      <c r="CN73" s="80">
        <f t="shared" si="53"/>
        <v>0</v>
      </c>
      <c r="CO73" s="80">
        <f t="shared" si="53"/>
        <v>0</v>
      </c>
      <c r="CP73" s="80">
        <f t="shared" si="54"/>
        <v>0</v>
      </c>
      <c r="CQ73" s="80"/>
      <c r="CR73" s="80"/>
      <c r="CS73" s="80">
        <f t="shared" si="55"/>
        <v>0</v>
      </c>
      <c r="CT73" s="80">
        <f t="shared" si="55"/>
        <v>0</v>
      </c>
      <c r="CU73" s="80">
        <f t="shared" si="55"/>
        <v>0</v>
      </c>
      <c r="CV73" s="80">
        <f t="shared" si="55"/>
        <v>0</v>
      </c>
      <c r="CW73" s="80">
        <f t="shared" si="56"/>
        <v>0</v>
      </c>
      <c r="CX73" s="80"/>
      <c r="CY73" s="80"/>
      <c r="CZ73" s="80">
        <f t="shared" si="57"/>
        <v>0</v>
      </c>
      <c r="DA73" s="80">
        <f t="shared" si="57"/>
        <v>0</v>
      </c>
      <c r="DB73" s="80">
        <f t="shared" si="57"/>
        <v>0</v>
      </c>
      <c r="DC73" s="80">
        <f t="shared" si="57"/>
        <v>0</v>
      </c>
      <c r="DD73" s="80">
        <f t="shared" si="58"/>
        <v>0</v>
      </c>
      <c r="DF73" s="81">
        <f t="shared" si="59"/>
        <v>0</v>
      </c>
      <c r="DG73" s="81">
        <f t="shared" si="60"/>
        <v>0</v>
      </c>
      <c r="DH73" s="81">
        <f t="shared" si="61"/>
        <v>0</v>
      </c>
      <c r="DI73" s="81">
        <f t="shared" si="62"/>
        <v>0</v>
      </c>
      <c r="DJ73" s="81">
        <f t="shared" si="63"/>
        <v>0</v>
      </c>
      <c r="DK73" s="84">
        <f t="shared" si="37"/>
        <v>0</v>
      </c>
    </row>
    <row r="74" spans="1:115" ht="15.75" thickBot="1">
      <c r="A74" s="76"/>
      <c r="B74" s="31">
        <v>72</v>
      </c>
      <c r="C74" s="82">
        <v>-26.672000000000001</v>
      </c>
      <c r="D74" s="82">
        <v>0</v>
      </c>
      <c r="E74" s="82">
        <v>0</v>
      </c>
      <c r="F74" s="82">
        <v>-36.328000000000003</v>
      </c>
      <c r="G74" s="82">
        <v>-63</v>
      </c>
      <c r="H74" s="76"/>
      <c r="I74" s="31">
        <v>72</v>
      </c>
      <c r="J74" s="82">
        <v>26.672000000000001</v>
      </c>
      <c r="K74" s="82">
        <v>0</v>
      </c>
      <c r="L74" s="82">
        <v>0</v>
      </c>
      <c r="M74" s="82">
        <v>0</v>
      </c>
      <c r="N74" s="82">
        <v>26.672000000000001</v>
      </c>
      <c r="O74" s="76"/>
      <c r="P74" s="31">
        <v>72</v>
      </c>
      <c r="Q74" s="82">
        <v>0</v>
      </c>
      <c r="R74" s="82">
        <v>0</v>
      </c>
      <c r="S74" s="82">
        <v>0</v>
      </c>
      <c r="T74" s="82">
        <v>0</v>
      </c>
      <c r="U74" s="82">
        <v>0</v>
      </c>
      <c r="V74" s="76"/>
      <c r="W74" s="31">
        <v>72</v>
      </c>
      <c r="X74" s="82">
        <v>0</v>
      </c>
      <c r="Y74" s="82">
        <v>0</v>
      </c>
      <c r="Z74" s="82">
        <v>0</v>
      </c>
      <c r="AA74" s="82">
        <v>0</v>
      </c>
      <c r="AB74" s="82">
        <v>0</v>
      </c>
      <c r="AC74" s="76"/>
      <c r="AD74" s="31">
        <v>72</v>
      </c>
      <c r="AE74" s="82">
        <v>36.328000000000003</v>
      </c>
      <c r="AF74" s="82">
        <v>0</v>
      </c>
      <c r="AG74" s="82">
        <v>0</v>
      </c>
      <c r="AH74" s="82">
        <v>0</v>
      </c>
      <c r="AI74" s="82">
        <v>36.328000000000003</v>
      </c>
      <c r="AJ74" s="31"/>
      <c r="AK74" s="31">
        <f t="shared" si="38"/>
        <v>10</v>
      </c>
      <c r="AM74" s="83"/>
      <c r="AN74" s="83">
        <f t="shared" si="39"/>
        <v>0</v>
      </c>
      <c r="AO74" s="83">
        <f t="shared" si="39"/>
        <v>0</v>
      </c>
      <c r="AP74" s="83">
        <f t="shared" si="39"/>
        <v>0</v>
      </c>
      <c r="AQ74" s="83">
        <f t="shared" si="36"/>
        <v>0</v>
      </c>
      <c r="AR74" s="83">
        <f t="shared" si="40"/>
        <v>0</v>
      </c>
      <c r="AS74" s="83"/>
      <c r="AT74" s="83"/>
      <c r="AU74" s="83">
        <f t="shared" si="41"/>
        <v>26.672000000000001</v>
      </c>
      <c r="AV74" s="83">
        <f t="shared" si="41"/>
        <v>0</v>
      </c>
      <c r="AW74" s="83">
        <f t="shared" si="41"/>
        <v>0</v>
      </c>
      <c r="AX74" s="83">
        <f t="shared" si="41"/>
        <v>0</v>
      </c>
      <c r="AY74" s="83">
        <f t="shared" si="42"/>
        <v>-26.672000000000001</v>
      </c>
      <c r="AZ74" s="83"/>
      <c r="BA74" s="83"/>
      <c r="BB74" s="83">
        <f t="shared" si="43"/>
        <v>0</v>
      </c>
      <c r="BC74" s="83">
        <f t="shared" si="43"/>
        <v>0</v>
      </c>
      <c r="BD74" s="83">
        <f t="shared" si="43"/>
        <v>0</v>
      </c>
      <c r="BE74" s="83">
        <f t="shared" si="43"/>
        <v>0</v>
      </c>
      <c r="BF74" s="83">
        <f t="shared" si="44"/>
        <v>0</v>
      </c>
      <c r="BG74" s="83"/>
      <c r="BH74" s="83"/>
      <c r="BI74" s="83">
        <f t="shared" si="45"/>
        <v>0</v>
      </c>
      <c r="BJ74" s="83">
        <f t="shared" si="45"/>
        <v>0</v>
      </c>
      <c r="BK74" s="83">
        <f t="shared" si="45"/>
        <v>0</v>
      </c>
      <c r="BL74" s="83">
        <f t="shared" si="45"/>
        <v>0</v>
      </c>
      <c r="BM74" s="83">
        <f t="shared" si="46"/>
        <v>0</v>
      </c>
      <c r="BN74" s="83"/>
      <c r="BO74" s="83"/>
      <c r="BP74" s="83">
        <f t="shared" si="47"/>
        <v>36.328000000000003</v>
      </c>
      <c r="BQ74" s="83">
        <f t="shared" si="47"/>
        <v>0</v>
      </c>
      <c r="BR74" s="83">
        <f t="shared" si="47"/>
        <v>0</v>
      </c>
      <c r="BS74" s="83">
        <f t="shared" si="47"/>
        <v>0</v>
      </c>
      <c r="BT74" s="83">
        <f t="shared" si="48"/>
        <v>-36.328000000000003</v>
      </c>
      <c r="BV74" s="80"/>
      <c r="BW74" s="80"/>
      <c r="BX74" s="80">
        <f t="shared" si="49"/>
        <v>0</v>
      </c>
      <c r="BY74" s="80">
        <f t="shared" si="49"/>
        <v>0</v>
      </c>
      <c r="BZ74" s="80">
        <f t="shared" si="49"/>
        <v>0</v>
      </c>
      <c r="CA74" s="80">
        <f t="shared" si="49"/>
        <v>0</v>
      </c>
      <c r="CB74" s="80">
        <f t="shared" si="50"/>
        <v>0</v>
      </c>
      <c r="CC74" s="80"/>
      <c r="CD74" s="80"/>
      <c r="CE74" s="80">
        <f t="shared" si="51"/>
        <v>266.72000000000003</v>
      </c>
      <c r="CF74" s="80">
        <f t="shared" si="51"/>
        <v>0</v>
      </c>
      <c r="CG74" s="80">
        <f t="shared" si="51"/>
        <v>0</v>
      </c>
      <c r="CH74" s="80">
        <f t="shared" si="51"/>
        <v>0</v>
      </c>
      <c r="CI74" s="80">
        <f t="shared" si="52"/>
        <v>266.72000000000003</v>
      </c>
      <c r="CJ74" s="80"/>
      <c r="CK74" s="80"/>
      <c r="CL74" s="80">
        <f t="shared" si="53"/>
        <v>0</v>
      </c>
      <c r="CM74" s="80">
        <f t="shared" si="53"/>
        <v>0</v>
      </c>
      <c r="CN74" s="80">
        <f t="shared" si="53"/>
        <v>0</v>
      </c>
      <c r="CO74" s="80">
        <f t="shared" si="53"/>
        <v>0</v>
      </c>
      <c r="CP74" s="80">
        <f t="shared" si="54"/>
        <v>0</v>
      </c>
      <c r="CQ74" s="80"/>
      <c r="CR74" s="80"/>
      <c r="CS74" s="80">
        <f t="shared" si="55"/>
        <v>0</v>
      </c>
      <c r="CT74" s="80">
        <f t="shared" si="55"/>
        <v>0</v>
      </c>
      <c r="CU74" s="80">
        <f t="shared" si="55"/>
        <v>0</v>
      </c>
      <c r="CV74" s="80">
        <f t="shared" si="55"/>
        <v>0</v>
      </c>
      <c r="CW74" s="80">
        <f t="shared" si="56"/>
        <v>0</v>
      </c>
      <c r="CX74" s="80"/>
      <c r="CY74" s="80"/>
      <c r="CZ74" s="80">
        <f t="shared" si="57"/>
        <v>363.28000000000003</v>
      </c>
      <c r="DA74" s="80">
        <f t="shared" si="57"/>
        <v>0</v>
      </c>
      <c r="DB74" s="80">
        <f t="shared" si="57"/>
        <v>0</v>
      </c>
      <c r="DC74" s="80">
        <f t="shared" si="57"/>
        <v>0</v>
      </c>
      <c r="DD74" s="80">
        <f t="shared" si="58"/>
        <v>363.28000000000003</v>
      </c>
      <c r="DF74" s="81">
        <f t="shared" si="59"/>
        <v>63</v>
      </c>
      <c r="DG74" s="81">
        <f t="shared" si="60"/>
        <v>-26.672000000000001</v>
      </c>
      <c r="DH74" s="81">
        <f t="shared" si="61"/>
        <v>0</v>
      </c>
      <c r="DI74" s="81">
        <f t="shared" si="62"/>
        <v>0</v>
      </c>
      <c r="DJ74" s="81">
        <f t="shared" si="63"/>
        <v>-36.328000000000003</v>
      </c>
      <c r="DK74" s="84">
        <f t="shared" si="37"/>
        <v>0</v>
      </c>
    </row>
    <row r="75" spans="1:115" ht="15.75" thickBot="1">
      <c r="A75" s="76"/>
      <c r="B75" s="31">
        <v>73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  <c r="H75" s="76"/>
      <c r="I75" s="31">
        <v>73</v>
      </c>
      <c r="J75" s="82">
        <v>0</v>
      </c>
      <c r="K75" s="82">
        <v>0</v>
      </c>
      <c r="L75" s="82">
        <v>0</v>
      </c>
      <c r="M75" s="82">
        <v>0</v>
      </c>
      <c r="N75" s="82">
        <v>0</v>
      </c>
      <c r="O75" s="76"/>
      <c r="P75" s="31">
        <v>73</v>
      </c>
      <c r="Q75" s="82">
        <v>0</v>
      </c>
      <c r="R75" s="82">
        <v>0</v>
      </c>
      <c r="S75" s="82">
        <v>0</v>
      </c>
      <c r="T75" s="82">
        <v>0</v>
      </c>
      <c r="U75" s="82">
        <v>0</v>
      </c>
      <c r="V75" s="76"/>
      <c r="W75" s="31">
        <v>73</v>
      </c>
      <c r="X75" s="82">
        <v>0</v>
      </c>
      <c r="Y75" s="82">
        <v>0</v>
      </c>
      <c r="Z75" s="82">
        <v>0</v>
      </c>
      <c r="AA75" s="82">
        <v>0</v>
      </c>
      <c r="AB75" s="82">
        <v>0</v>
      </c>
      <c r="AC75" s="76"/>
      <c r="AD75" s="31">
        <v>73</v>
      </c>
      <c r="AE75" s="82">
        <v>0</v>
      </c>
      <c r="AF75" s="82">
        <v>0</v>
      </c>
      <c r="AG75" s="82">
        <v>0</v>
      </c>
      <c r="AH75" s="82">
        <v>0</v>
      </c>
      <c r="AI75" s="82">
        <v>0</v>
      </c>
      <c r="AJ75" s="31"/>
      <c r="AK75" s="31">
        <f t="shared" si="38"/>
        <v>10</v>
      </c>
      <c r="AM75" s="83"/>
      <c r="AN75" s="83">
        <f t="shared" si="39"/>
        <v>0</v>
      </c>
      <c r="AO75" s="83">
        <f t="shared" si="39"/>
        <v>0</v>
      </c>
      <c r="AP75" s="83">
        <f t="shared" si="39"/>
        <v>0</v>
      </c>
      <c r="AQ75" s="83">
        <f t="shared" si="36"/>
        <v>0</v>
      </c>
      <c r="AR75" s="83">
        <f t="shared" si="40"/>
        <v>0</v>
      </c>
      <c r="AS75" s="83"/>
      <c r="AT75" s="83"/>
      <c r="AU75" s="83">
        <f t="shared" si="41"/>
        <v>0</v>
      </c>
      <c r="AV75" s="83">
        <f t="shared" si="41"/>
        <v>0</v>
      </c>
      <c r="AW75" s="83">
        <f t="shared" si="41"/>
        <v>0</v>
      </c>
      <c r="AX75" s="83">
        <f t="shared" si="41"/>
        <v>0</v>
      </c>
      <c r="AY75" s="83">
        <f t="shared" si="42"/>
        <v>0</v>
      </c>
      <c r="AZ75" s="83"/>
      <c r="BA75" s="83"/>
      <c r="BB75" s="83">
        <f t="shared" si="43"/>
        <v>0</v>
      </c>
      <c r="BC75" s="83">
        <f t="shared" si="43"/>
        <v>0</v>
      </c>
      <c r="BD75" s="83">
        <f t="shared" si="43"/>
        <v>0</v>
      </c>
      <c r="BE75" s="83">
        <f t="shared" si="43"/>
        <v>0</v>
      </c>
      <c r="BF75" s="83">
        <f t="shared" si="44"/>
        <v>0</v>
      </c>
      <c r="BG75" s="83"/>
      <c r="BH75" s="83"/>
      <c r="BI75" s="83">
        <f t="shared" si="45"/>
        <v>0</v>
      </c>
      <c r="BJ75" s="83">
        <f t="shared" si="45"/>
        <v>0</v>
      </c>
      <c r="BK75" s="83">
        <f t="shared" si="45"/>
        <v>0</v>
      </c>
      <c r="BL75" s="83">
        <f t="shared" si="45"/>
        <v>0</v>
      </c>
      <c r="BM75" s="83">
        <f t="shared" si="46"/>
        <v>0</v>
      </c>
      <c r="BN75" s="83"/>
      <c r="BO75" s="83"/>
      <c r="BP75" s="83">
        <f t="shared" si="47"/>
        <v>0</v>
      </c>
      <c r="BQ75" s="83">
        <f t="shared" si="47"/>
        <v>0</v>
      </c>
      <c r="BR75" s="83">
        <f t="shared" si="47"/>
        <v>0</v>
      </c>
      <c r="BS75" s="83">
        <f t="shared" si="47"/>
        <v>0</v>
      </c>
      <c r="BT75" s="83">
        <f t="shared" si="48"/>
        <v>0</v>
      </c>
      <c r="BV75" s="80"/>
      <c r="BW75" s="80"/>
      <c r="BX75" s="80">
        <f t="shared" si="49"/>
        <v>0</v>
      </c>
      <c r="BY75" s="80">
        <f t="shared" si="49"/>
        <v>0</v>
      </c>
      <c r="BZ75" s="80">
        <f t="shared" si="49"/>
        <v>0</v>
      </c>
      <c r="CA75" s="80">
        <f t="shared" si="49"/>
        <v>0</v>
      </c>
      <c r="CB75" s="80">
        <f t="shared" si="50"/>
        <v>0</v>
      </c>
      <c r="CC75" s="80"/>
      <c r="CD75" s="80"/>
      <c r="CE75" s="80">
        <f t="shared" si="51"/>
        <v>0</v>
      </c>
      <c r="CF75" s="80">
        <f t="shared" si="51"/>
        <v>0</v>
      </c>
      <c r="CG75" s="80">
        <f t="shared" si="51"/>
        <v>0</v>
      </c>
      <c r="CH75" s="80">
        <f t="shared" si="51"/>
        <v>0</v>
      </c>
      <c r="CI75" s="80">
        <f t="shared" si="52"/>
        <v>0</v>
      </c>
      <c r="CJ75" s="80"/>
      <c r="CK75" s="80"/>
      <c r="CL75" s="80">
        <f t="shared" si="53"/>
        <v>0</v>
      </c>
      <c r="CM75" s="80">
        <f t="shared" si="53"/>
        <v>0</v>
      </c>
      <c r="CN75" s="80">
        <f t="shared" si="53"/>
        <v>0</v>
      </c>
      <c r="CO75" s="80">
        <f t="shared" si="53"/>
        <v>0</v>
      </c>
      <c r="CP75" s="80">
        <f t="shared" si="54"/>
        <v>0</v>
      </c>
      <c r="CQ75" s="80"/>
      <c r="CR75" s="80"/>
      <c r="CS75" s="80">
        <f t="shared" si="55"/>
        <v>0</v>
      </c>
      <c r="CT75" s="80">
        <f t="shared" si="55"/>
        <v>0</v>
      </c>
      <c r="CU75" s="80">
        <f t="shared" si="55"/>
        <v>0</v>
      </c>
      <c r="CV75" s="80">
        <f t="shared" si="55"/>
        <v>0</v>
      </c>
      <c r="CW75" s="80">
        <f t="shared" si="56"/>
        <v>0</v>
      </c>
      <c r="CX75" s="80"/>
      <c r="CY75" s="80"/>
      <c r="CZ75" s="80">
        <f t="shared" si="57"/>
        <v>0</v>
      </c>
      <c r="DA75" s="80">
        <f t="shared" si="57"/>
        <v>0</v>
      </c>
      <c r="DB75" s="80">
        <f t="shared" si="57"/>
        <v>0</v>
      </c>
      <c r="DC75" s="80">
        <f t="shared" si="57"/>
        <v>0</v>
      </c>
      <c r="DD75" s="80">
        <f t="shared" si="58"/>
        <v>0</v>
      </c>
      <c r="DF75" s="81">
        <f t="shared" si="59"/>
        <v>0</v>
      </c>
      <c r="DG75" s="81">
        <f t="shared" si="60"/>
        <v>0</v>
      </c>
      <c r="DH75" s="81">
        <f t="shared" si="61"/>
        <v>0</v>
      </c>
      <c r="DI75" s="81">
        <f t="shared" si="62"/>
        <v>0</v>
      </c>
      <c r="DJ75" s="81">
        <f t="shared" si="63"/>
        <v>0</v>
      </c>
      <c r="DK75" s="84">
        <f t="shared" si="37"/>
        <v>0</v>
      </c>
    </row>
    <row r="76" spans="1:115" ht="15.75" thickBot="1">
      <c r="A76" s="76"/>
      <c r="B76" s="31">
        <v>74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76"/>
      <c r="I76" s="31">
        <v>74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76"/>
      <c r="P76" s="31">
        <v>74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76"/>
      <c r="W76" s="31">
        <v>74</v>
      </c>
      <c r="X76" s="82">
        <v>0</v>
      </c>
      <c r="Y76" s="82">
        <v>0</v>
      </c>
      <c r="Z76" s="82">
        <v>0</v>
      </c>
      <c r="AA76" s="82">
        <v>0</v>
      </c>
      <c r="AB76" s="82">
        <v>0</v>
      </c>
      <c r="AC76" s="76"/>
      <c r="AD76" s="31">
        <v>74</v>
      </c>
      <c r="AE76" s="82">
        <v>0</v>
      </c>
      <c r="AF76" s="82">
        <v>0</v>
      </c>
      <c r="AG76" s="82">
        <v>0</v>
      </c>
      <c r="AH76" s="82">
        <v>0</v>
      </c>
      <c r="AI76" s="82">
        <v>0</v>
      </c>
      <c r="AJ76" s="31"/>
      <c r="AK76" s="31">
        <f t="shared" si="38"/>
        <v>10</v>
      </c>
      <c r="AM76" s="83"/>
      <c r="AN76" s="83">
        <f t="shared" si="39"/>
        <v>0</v>
      </c>
      <c r="AO76" s="83">
        <f t="shared" si="39"/>
        <v>0</v>
      </c>
      <c r="AP76" s="83">
        <f t="shared" si="39"/>
        <v>0</v>
      </c>
      <c r="AQ76" s="83">
        <f t="shared" si="36"/>
        <v>0</v>
      </c>
      <c r="AR76" s="83">
        <f t="shared" si="40"/>
        <v>0</v>
      </c>
      <c r="AS76" s="83"/>
      <c r="AT76" s="83"/>
      <c r="AU76" s="83">
        <f t="shared" si="41"/>
        <v>0</v>
      </c>
      <c r="AV76" s="83">
        <f t="shared" si="41"/>
        <v>0</v>
      </c>
      <c r="AW76" s="83">
        <f t="shared" si="41"/>
        <v>0</v>
      </c>
      <c r="AX76" s="83">
        <f t="shared" si="41"/>
        <v>0</v>
      </c>
      <c r="AY76" s="83">
        <f t="shared" si="42"/>
        <v>0</v>
      </c>
      <c r="AZ76" s="83"/>
      <c r="BA76" s="83"/>
      <c r="BB76" s="83">
        <f t="shared" si="43"/>
        <v>0</v>
      </c>
      <c r="BC76" s="83">
        <f t="shared" si="43"/>
        <v>0</v>
      </c>
      <c r="BD76" s="83">
        <f t="shared" si="43"/>
        <v>0</v>
      </c>
      <c r="BE76" s="83">
        <f t="shared" si="43"/>
        <v>0</v>
      </c>
      <c r="BF76" s="83">
        <f t="shared" si="44"/>
        <v>0</v>
      </c>
      <c r="BG76" s="83"/>
      <c r="BH76" s="83"/>
      <c r="BI76" s="83">
        <f t="shared" si="45"/>
        <v>0</v>
      </c>
      <c r="BJ76" s="83">
        <f t="shared" si="45"/>
        <v>0</v>
      </c>
      <c r="BK76" s="83">
        <f t="shared" si="45"/>
        <v>0</v>
      </c>
      <c r="BL76" s="83">
        <f t="shared" si="45"/>
        <v>0</v>
      </c>
      <c r="BM76" s="83">
        <f t="shared" si="46"/>
        <v>0</v>
      </c>
      <c r="BN76" s="83"/>
      <c r="BO76" s="83"/>
      <c r="BP76" s="83">
        <f t="shared" si="47"/>
        <v>0</v>
      </c>
      <c r="BQ76" s="83">
        <f t="shared" si="47"/>
        <v>0</v>
      </c>
      <c r="BR76" s="83">
        <f t="shared" si="47"/>
        <v>0</v>
      </c>
      <c r="BS76" s="83">
        <f t="shared" si="47"/>
        <v>0</v>
      </c>
      <c r="BT76" s="83">
        <f t="shared" si="48"/>
        <v>0</v>
      </c>
      <c r="BV76" s="80"/>
      <c r="BW76" s="80"/>
      <c r="BX76" s="80">
        <f t="shared" si="49"/>
        <v>0</v>
      </c>
      <c r="BY76" s="80">
        <f t="shared" si="49"/>
        <v>0</v>
      </c>
      <c r="BZ76" s="80">
        <f t="shared" si="49"/>
        <v>0</v>
      </c>
      <c r="CA76" s="80">
        <f t="shared" si="49"/>
        <v>0</v>
      </c>
      <c r="CB76" s="80">
        <f t="shared" si="50"/>
        <v>0</v>
      </c>
      <c r="CC76" s="80"/>
      <c r="CD76" s="80"/>
      <c r="CE76" s="80">
        <f t="shared" si="51"/>
        <v>0</v>
      </c>
      <c r="CF76" s="80">
        <f t="shared" si="51"/>
        <v>0</v>
      </c>
      <c r="CG76" s="80">
        <f t="shared" si="51"/>
        <v>0</v>
      </c>
      <c r="CH76" s="80">
        <f t="shared" si="51"/>
        <v>0</v>
      </c>
      <c r="CI76" s="80">
        <f t="shared" si="52"/>
        <v>0</v>
      </c>
      <c r="CJ76" s="80"/>
      <c r="CK76" s="80"/>
      <c r="CL76" s="80">
        <f t="shared" si="53"/>
        <v>0</v>
      </c>
      <c r="CM76" s="80">
        <f t="shared" si="53"/>
        <v>0</v>
      </c>
      <c r="CN76" s="80">
        <f t="shared" si="53"/>
        <v>0</v>
      </c>
      <c r="CO76" s="80">
        <f t="shared" si="53"/>
        <v>0</v>
      </c>
      <c r="CP76" s="80">
        <f t="shared" si="54"/>
        <v>0</v>
      </c>
      <c r="CQ76" s="80"/>
      <c r="CR76" s="80"/>
      <c r="CS76" s="80">
        <f t="shared" si="55"/>
        <v>0</v>
      </c>
      <c r="CT76" s="80">
        <f t="shared" si="55"/>
        <v>0</v>
      </c>
      <c r="CU76" s="80">
        <f t="shared" si="55"/>
        <v>0</v>
      </c>
      <c r="CV76" s="80">
        <f t="shared" si="55"/>
        <v>0</v>
      </c>
      <c r="CW76" s="80">
        <f t="shared" si="56"/>
        <v>0</v>
      </c>
      <c r="CX76" s="80"/>
      <c r="CY76" s="80"/>
      <c r="CZ76" s="80">
        <f t="shared" si="57"/>
        <v>0</v>
      </c>
      <c r="DA76" s="80">
        <f t="shared" si="57"/>
        <v>0</v>
      </c>
      <c r="DB76" s="80">
        <f t="shared" si="57"/>
        <v>0</v>
      </c>
      <c r="DC76" s="80">
        <f t="shared" si="57"/>
        <v>0</v>
      </c>
      <c r="DD76" s="80">
        <f t="shared" si="58"/>
        <v>0</v>
      </c>
      <c r="DF76" s="81">
        <f t="shared" si="59"/>
        <v>0</v>
      </c>
      <c r="DG76" s="81">
        <f t="shared" si="60"/>
        <v>0</v>
      </c>
      <c r="DH76" s="81">
        <f t="shared" si="61"/>
        <v>0</v>
      </c>
      <c r="DI76" s="81">
        <f t="shared" si="62"/>
        <v>0</v>
      </c>
      <c r="DJ76" s="81">
        <f t="shared" si="63"/>
        <v>0</v>
      </c>
      <c r="DK76" s="84">
        <f t="shared" si="37"/>
        <v>0</v>
      </c>
    </row>
    <row r="77" spans="1:115" ht="15.75" thickBot="1">
      <c r="A77" s="76"/>
      <c r="B77" s="31">
        <v>75</v>
      </c>
      <c r="C77" s="82">
        <v>-15</v>
      </c>
      <c r="D77" s="82">
        <v>0</v>
      </c>
      <c r="E77" s="82">
        <v>0</v>
      </c>
      <c r="F77" s="82">
        <v>0</v>
      </c>
      <c r="G77" s="82">
        <v>-15</v>
      </c>
      <c r="H77" s="76"/>
      <c r="I77" s="31">
        <v>75</v>
      </c>
      <c r="J77" s="82">
        <v>15</v>
      </c>
      <c r="K77" s="82">
        <v>0</v>
      </c>
      <c r="L77" s="82">
        <v>0</v>
      </c>
      <c r="M77" s="82">
        <v>0</v>
      </c>
      <c r="N77" s="82">
        <v>15</v>
      </c>
      <c r="O77" s="76"/>
      <c r="P77" s="31">
        <v>75</v>
      </c>
      <c r="Q77" s="82">
        <v>0</v>
      </c>
      <c r="R77" s="82">
        <v>0</v>
      </c>
      <c r="S77" s="82">
        <v>0</v>
      </c>
      <c r="T77" s="82">
        <v>0</v>
      </c>
      <c r="U77" s="82">
        <v>0</v>
      </c>
      <c r="V77" s="76"/>
      <c r="W77" s="31">
        <v>75</v>
      </c>
      <c r="X77" s="82">
        <v>0</v>
      </c>
      <c r="Y77" s="82">
        <v>0</v>
      </c>
      <c r="Z77" s="82">
        <v>0</v>
      </c>
      <c r="AA77" s="82">
        <v>0</v>
      </c>
      <c r="AB77" s="82">
        <v>0</v>
      </c>
      <c r="AC77" s="76"/>
      <c r="AD77" s="31">
        <v>75</v>
      </c>
      <c r="AE77" s="82">
        <v>0</v>
      </c>
      <c r="AF77" s="82">
        <v>0</v>
      </c>
      <c r="AG77" s="82">
        <v>0</v>
      </c>
      <c r="AH77" s="82">
        <v>0</v>
      </c>
      <c r="AI77" s="82">
        <v>0</v>
      </c>
      <c r="AJ77" s="31"/>
      <c r="AK77" s="31">
        <f t="shared" si="38"/>
        <v>10</v>
      </c>
      <c r="AM77" s="83"/>
      <c r="AN77" s="83">
        <f t="shared" si="39"/>
        <v>0</v>
      </c>
      <c r="AO77" s="83">
        <f t="shared" si="39"/>
        <v>0</v>
      </c>
      <c r="AP77" s="83">
        <f t="shared" si="39"/>
        <v>0</v>
      </c>
      <c r="AQ77" s="83">
        <f t="shared" si="36"/>
        <v>0</v>
      </c>
      <c r="AR77" s="83">
        <f t="shared" si="40"/>
        <v>0</v>
      </c>
      <c r="AS77" s="83"/>
      <c r="AT77" s="83"/>
      <c r="AU77" s="83">
        <f t="shared" si="41"/>
        <v>15</v>
      </c>
      <c r="AV77" s="83">
        <f t="shared" si="41"/>
        <v>0</v>
      </c>
      <c r="AW77" s="83">
        <f t="shared" si="41"/>
        <v>0</v>
      </c>
      <c r="AX77" s="83">
        <f t="shared" si="41"/>
        <v>0</v>
      </c>
      <c r="AY77" s="83">
        <f t="shared" si="42"/>
        <v>-15</v>
      </c>
      <c r="AZ77" s="83"/>
      <c r="BA77" s="83"/>
      <c r="BB77" s="83">
        <f t="shared" si="43"/>
        <v>0</v>
      </c>
      <c r="BC77" s="83">
        <f t="shared" si="43"/>
        <v>0</v>
      </c>
      <c r="BD77" s="83">
        <f t="shared" si="43"/>
        <v>0</v>
      </c>
      <c r="BE77" s="83">
        <f t="shared" si="43"/>
        <v>0</v>
      </c>
      <c r="BF77" s="83">
        <f t="shared" si="44"/>
        <v>0</v>
      </c>
      <c r="BG77" s="83"/>
      <c r="BH77" s="83"/>
      <c r="BI77" s="83">
        <f t="shared" si="45"/>
        <v>0</v>
      </c>
      <c r="BJ77" s="83">
        <f t="shared" si="45"/>
        <v>0</v>
      </c>
      <c r="BK77" s="83">
        <f t="shared" si="45"/>
        <v>0</v>
      </c>
      <c r="BL77" s="83">
        <f t="shared" si="45"/>
        <v>0</v>
      </c>
      <c r="BM77" s="83">
        <f t="shared" si="46"/>
        <v>0</v>
      </c>
      <c r="BN77" s="83"/>
      <c r="BO77" s="83"/>
      <c r="BP77" s="83">
        <f t="shared" si="47"/>
        <v>0</v>
      </c>
      <c r="BQ77" s="83">
        <f t="shared" si="47"/>
        <v>0</v>
      </c>
      <c r="BR77" s="83">
        <f t="shared" si="47"/>
        <v>0</v>
      </c>
      <c r="BS77" s="83">
        <f t="shared" si="47"/>
        <v>0</v>
      </c>
      <c r="BT77" s="83">
        <f t="shared" si="48"/>
        <v>0</v>
      </c>
      <c r="BV77" s="80"/>
      <c r="BW77" s="80"/>
      <c r="BX77" s="80">
        <f t="shared" si="49"/>
        <v>0</v>
      </c>
      <c r="BY77" s="80">
        <f t="shared" si="49"/>
        <v>0</v>
      </c>
      <c r="BZ77" s="80">
        <f t="shared" si="49"/>
        <v>0</v>
      </c>
      <c r="CA77" s="80">
        <f t="shared" si="49"/>
        <v>0</v>
      </c>
      <c r="CB77" s="80">
        <f t="shared" si="50"/>
        <v>0</v>
      </c>
      <c r="CC77" s="80"/>
      <c r="CD77" s="80"/>
      <c r="CE77" s="80">
        <f t="shared" si="51"/>
        <v>150</v>
      </c>
      <c r="CF77" s="80">
        <f t="shared" si="51"/>
        <v>0</v>
      </c>
      <c r="CG77" s="80">
        <f t="shared" si="51"/>
        <v>0</v>
      </c>
      <c r="CH77" s="80">
        <f t="shared" si="51"/>
        <v>0</v>
      </c>
      <c r="CI77" s="80">
        <f t="shared" si="52"/>
        <v>150</v>
      </c>
      <c r="CJ77" s="80"/>
      <c r="CK77" s="80"/>
      <c r="CL77" s="80">
        <f t="shared" si="53"/>
        <v>0</v>
      </c>
      <c r="CM77" s="80">
        <f t="shared" si="53"/>
        <v>0</v>
      </c>
      <c r="CN77" s="80">
        <f t="shared" si="53"/>
        <v>0</v>
      </c>
      <c r="CO77" s="80">
        <f t="shared" si="53"/>
        <v>0</v>
      </c>
      <c r="CP77" s="80">
        <f t="shared" si="54"/>
        <v>0</v>
      </c>
      <c r="CQ77" s="80"/>
      <c r="CR77" s="80"/>
      <c r="CS77" s="80">
        <f t="shared" si="55"/>
        <v>0</v>
      </c>
      <c r="CT77" s="80">
        <f t="shared" si="55"/>
        <v>0</v>
      </c>
      <c r="CU77" s="80">
        <f t="shared" si="55"/>
        <v>0</v>
      </c>
      <c r="CV77" s="80">
        <f t="shared" si="55"/>
        <v>0</v>
      </c>
      <c r="CW77" s="80">
        <f t="shared" si="56"/>
        <v>0</v>
      </c>
      <c r="CX77" s="80"/>
      <c r="CY77" s="80"/>
      <c r="CZ77" s="80">
        <f t="shared" si="57"/>
        <v>0</v>
      </c>
      <c r="DA77" s="80">
        <f t="shared" si="57"/>
        <v>0</v>
      </c>
      <c r="DB77" s="80">
        <f t="shared" si="57"/>
        <v>0</v>
      </c>
      <c r="DC77" s="80">
        <f t="shared" si="57"/>
        <v>0</v>
      </c>
      <c r="DD77" s="80">
        <f t="shared" si="58"/>
        <v>0</v>
      </c>
      <c r="DF77" s="81">
        <f t="shared" si="59"/>
        <v>15</v>
      </c>
      <c r="DG77" s="81">
        <f t="shared" si="60"/>
        <v>-15</v>
      </c>
      <c r="DH77" s="81">
        <f t="shared" si="61"/>
        <v>0</v>
      </c>
      <c r="DI77" s="81">
        <f t="shared" si="62"/>
        <v>0</v>
      </c>
      <c r="DJ77" s="81">
        <f t="shared" si="63"/>
        <v>0</v>
      </c>
      <c r="DK77" s="84">
        <f t="shared" si="37"/>
        <v>0</v>
      </c>
    </row>
    <row r="78" spans="1:115" ht="15.75" thickBot="1">
      <c r="A78" s="76"/>
      <c r="B78" s="31">
        <v>76</v>
      </c>
      <c r="C78" s="82">
        <v>-8.1349999999999998</v>
      </c>
      <c r="D78" s="82">
        <v>0</v>
      </c>
      <c r="E78" s="82">
        <v>0</v>
      </c>
      <c r="F78" s="82">
        <v>0</v>
      </c>
      <c r="G78" s="82">
        <v>-8.1349999999999998</v>
      </c>
      <c r="H78" s="76"/>
      <c r="I78" s="31">
        <v>76</v>
      </c>
      <c r="J78" s="82">
        <v>8.1349999999999998</v>
      </c>
      <c r="K78" s="82">
        <v>0</v>
      </c>
      <c r="L78" s="82">
        <v>0</v>
      </c>
      <c r="M78" s="82">
        <v>6.8650000000000002</v>
      </c>
      <c r="N78" s="82">
        <v>15</v>
      </c>
      <c r="O78" s="76"/>
      <c r="P78" s="31">
        <v>76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76"/>
      <c r="W78" s="31">
        <v>76</v>
      </c>
      <c r="X78" s="82">
        <v>0</v>
      </c>
      <c r="Y78" s="82">
        <v>0</v>
      </c>
      <c r="Z78" s="82">
        <v>0</v>
      </c>
      <c r="AA78" s="82">
        <v>0</v>
      </c>
      <c r="AB78" s="82">
        <v>0</v>
      </c>
      <c r="AC78" s="76"/>
      <c r="AD78" s="31">
        <v>76</v>
      </c>
      <c r="AE78" s="82">
        <v>0</v>
      </c>
      <c r="AF78" s="82">
        <v>-6.8650000000000002</v>
      </c>
      <c r="AG78" s="82">
        <v>0</v>
      </c>
      <c r="AH78" s="82">
        <v>0</v>
      </c>
      <c r="AI78" s="82">
        <v>-6.8650000000000002</v>
      </c>
      <c r="AJ78" s="31"/>
      <c r="AK78" s="31">
        <f t="shared" si="38"/>
        <v>10</v>
      </c>
      <c r="AM78" s="83"/>
      <c r="AN78" s="83">
        <f t="shared" si="39"/>
        <v>0</v>
      </c>
      <c r="AO78" s="83">
        <f t="shared" si="39"/>
        <v>0</v>
      </c>
      <c r="AP78" s="83">
        <f t="shared" si="39"/>
        <v>0</v>
      </c>
      <c r="AQ78" s="83">
        <f t="shared" si="36"/>
        <v>0</v>
      </c>
      <c r="AR78" s="83">
        <f t="shared" si="40"/>
        <v>0</v>
      </c>
      <c r="AS78" s="83"/>
      <c r="AT78" s="83"/>
      <c r="AU78" s="83">
        <f t="shared" si="41"/>
        <v>8.1349999999999998</v>
      </c>
      <c r="AV78" s="83">
        <f t="shared" si="41"/>
        <v>0</v>
      </c>
      <c r="AW78" s="83">
        <f t="shared" si="41"/>
        <v>0</v>
      </c>
      <c r="AX78" s="83">
        <f t="shared" si="41"/>
        <v>6.8650000000000002</v>
      </c>
      <c r="AY78" s="83">
        <f t="shared" si="42"/>
        <v>-15</v>
      </c>
      <c r="AZ78" s="83"/>
      <c r="BA78" s="83"/>
      <c r="BB78" s="83">
        <f t="shared" si="43"/>
        <v>0</v>
      </c>
      <c r="BC78" s="83">
        <f t="shared" si="43"/>
        <v>0</v>
      </c>
      <c r="BD78" s="83">
        <f t="shared" si="43"/>
        <v>0</v>
      </c>
      <c r="BE78" s="83">
        <f t="shared" si="43"/>
        <v>0</v>
      </c>
      <c r="BF78" s="83">
        <f t="shared" si="44"/>
        <v>0</v>
      </c>
      <c r="BG78" s="83"/>
      <c r="BH78" s="83"/>
      <c r="BI78" s="83">
        <f t="shared" si="45"/>
        <v>0</v>
      </c>
      <c r="BJ78" s="83">
        <f t="shared" si="45"/>
        <v>0</v>
      </c>
      <c r="BK78" s="83">
        <f t="shared" si="45"/>
        <v>0</v>
      </c>
      <c r="BL78" s="83">
        <f t="shared" si="45"/>
        <v>0</v>
      </c>
      <c r="BM78" s="83">
        <f t="shared" si="46"/>
        <v>0</v>
      </c>
      <c r="BN78" s="83"/>
      <c r="BO78" s="83"/>
      <c r="BP78" s="83">
        <f t="shared" si="47"/>
        <v>0</v>
      </c>
      <c r="BQ78" s="83">
        <f t="shared" si="47"/>
        <v>0</v>
      </c>
      <c r="BR78" s="83">
        <f t="shared" si="47"/>
        <v>0</v>
      </c>
      <c r="BS78" s="83">
        <f t="shared" si="47"/>
        <v>0</v>
      </c>
      <c r="BT78" s="83">
        <f t="shared" si="48"/>
        <v>0</v>
      </c>
      <c r="BV78" s="80"/>
      <c r="BW78" s="80"/>
      <c r="BX78" s="80">
        <f t="shared" si="49"/>
        <v>0</v>
      </c>
      <c r="BY78" s="80">
        <f t="shared" si="49"/>
        <v>0</v>
      </c>
      <c r="BZ78" s="80">
        <f t="shared" si="49"/>
        <v>0</v>
      </c>
      <c r="CA78" s="80">
        <f t="shared" si="49"/>
        <v>0</v>
      </c>
      <c r="CB78" s="80">
        <f t="shared" si="50"/>
        <v>0</v>
      </c>
      <c r="CC78" s="80"/>
      <c r="CD78" s="80"/>
      <c r="CE78" s="80">
        <f t="shared" si="51"/>
        <v>81.349999999999994</v>
      </c>
      <c r="CF78" s="80">
        <f t="shared" si="51"/>
        <v>0</v>
      </c>
      <c r="CG78" s="80">
        <f t="shared" si="51"/>
        <v>0</v>
      </c>
      <c r="CH78" s="80">
        <f t="shared" si="51"/>
        <v>68.650000000000006</v>
      </c>
      <c r="CI78" s="80">
        <f t="shared" si="52"/>
        <v>150</v>
      </c>
      <c r="CJ78" s="80"/>
      <c r="CK78" s="80"/>
      <c r="CL78" s="80">
        <f t="shared" si="53"/>
        <v>0</v>
      </c>
      <c r="CM78" s="80">
        <f t="shared" si="53"/>
        <v>0</v>
      </c>
      <c r="CN78" s="80">
        <f t="shared" si="53"/>
        <v>0</v>
      </c>
      <c r="CO78" s="80">
        <f t="shared" si="53"/>
        <v>0</v>
      </c>
      <c r="CP78" s="80">
        <f t="shared" si="54"/>
        <v>0</v>
      </c>
      <c r="CQ78" s="80"/>
      <c r="CR78" s="80"/>
      <c r="CS78" s="80">
        <f t="shared" si="55"/>
        <v>0</v>
      </c>
      <c r="CT78" s="80">
        <f t="shared" si="55"/>
        <v>0</v>
      </c>
      <c r="CU78" s="80">
        <f t="shared" si="55"/>
        <v>0</v>
      </c>
      <c r="CV78" s="80">
        <f t="shared" si="55"/>
        <v>0</v>
      </c>
      <c r="CW78" s="80">
        <f t="shared" si="56"/>
        <v>0</v>
      </c>
      <c r="CX78" s="80"/>
      <c r="CY78" s="80"/>
      <c r="CZ78" s="80">
        <f t="shared" si="57"/>
        <v>0</v>
      </c>
      <c r="DA78" s="80">
        <f t="shared" si="57"/>
        <v>0</v>
      </c>
      <c r="DB78" s="80">
        <f t="shared" si="57"/>
        <v>0</v>
      </c>
      <c r="DC78" s="80">
        <f t="shared" si="57"/>
        <v>0</v>
      </c>
      <c r="DD78" s="80">
        <f t="shared" si="58"/>
        <v>0</v>
      </c>
      <c r="DF78" s="81">
        <f t="shared" si="59"/>
        <v>8.1349999999999998</v>
      </c>
      <c r="DG78" s="81">
        <f t="shared" si="60"/>
        <v>-15</v>
      </c>
      <c r="DH78" s="81">
        <f t="shared" si="61"/>
        <v>0</v>
      </c>
      <c r="DI78" s="81">
        <f t="shared" si="62"/>
        <v>0</v>
      </c>
      <c r="DJ78" s="81">
        <f t="shared" si="63"/>
        <v>6.8650000000000002</v>
      </c>
      <c r="DK78" s="84">
        <f t="shared" si="37"/>
        <v>0</v>
      </c>
    </row>
    <row r="79" spans="1:115" ht="15.75" thickBot="1">
      <c r="A79" s="76"/>
      <c r="B79" s="31">
        <v>77</v>
      </c>
      <c r="C79" s="82">
        <v>0</v>
      </c>
      <c r="D79" s="82">
        <v>0</v>
      </c>
      <c r="E79" s="82">
        <v>0</v>
      </c>
      <c r="F79" s="82">
        <v>0</v>
      </c>
      <c r="G79" s="82">
        <v>0</v>
      </c>
      <c r="H79" s="76"/>
      <c r="I79" s="31">
        <v>77</v>
      </c>
      <c r="J79" s="82">
        <v>0</v>
      </c>
      <c r="K79" s="82">
        <v>0</v>
      </c>
      <c r="L79" s="82">
        <v>0</v>
      </c>
      <c r="M79" s="82">
        <v>0</v>
      </c>
      <c r="N79" s="82">
        <v>0</v>
      </c>
      <c r="O79" s="76"/>
      <c r="P79" s="31">
        <v>77</v>
      </c>
      <c r="Q79" s="82">
        <v>0</v>
      </c>
      <c r="R79" s="82">
        <v>0</v>
      </c>
      <c r="S79" s="82">
        <v>0</v>
      </c>
      <c r="T79" s="82">
        <v>0</v>
      </c>
      <c r="U79" s="82">
        <v>0</v>
      </c>
      <c r="V79" s="76"/>
      <c r="W79" s="31">
        <v>77</v>
      </c>
      <c r="X79" s="82">
        <v>0</v>
      </c>
      <c r="Y79" s="82">
        <v>0</v>
      </c>
      <c r="Z79" s="82">
        <v>0</v>
      </c>
      <c r="AA79" s="82">
        <v>0</v>
      </c>
      <c r="AB79" s="82">
        <v>0</v>
      </c>
      <c r="AC79" s="76"/>
      <c r="AD79" s="31">
        <v>77</v>
      </c>
      <c r="AE79" s="82">
        <v>0</v>
      </c>
      <c r="AF79" s="82">
        <v>0</v>
      </c>
      <c r="AG79" s="82">
        <v>0</v>
      </c>
      <c r="AH79" s="82">
        <v>0</v>
      </c>
      <c r="AI79" s="82">
        <v>0</v>
      </c>
      <c r="AJ79" s="31"/>
      <c r="AK79" s="31">
        <f t="shared" si="38"/>
        <v>10</v>
      </c>
      <c r="AM79" s="83"/>
      <c r="AN79" s="83">
        <f t="shared" si="39"/>
        <v>0</v>
      </c>
      <c r="AO79" s="83">
        <f t="shared" si="39"/>
        <v>0</v>
      </c>
      <c r="AP79" s="83">
        <f t="shared" si="39"/>
        <v>0</v>
      </c>
      <c r="AQ79" s="83">
        <f t="shared" si="36"/>
        <v>0</v>
      </c>
      <c r="AR79" s="83">
        <f t="shared" si="40"/>
        <v>0</v>
      </c>
      <c r="AS79" s="83"/>
      <c r="AT79" s="83"/>
      <c r="AU79" s="83">
        <f t="shared" si="41"/>
        <v>0</v>
      </c>
      <c r="AV79" s="83">
        <f t="shared" si="41"/>
        <v>0</v>
      </c>
      <c r="AW79" s="83">
        <f t="shared" si="41"/>
        <v>0</v>
      </c>
      <c r="AX79" s="83">
        <f t="shared" si="41"/>
        <v>0</v>
      </c>
      <c r="AY79" s="83">
        <f t="shared" si="42"/>
        <v>0</v>
      </c>
      <c r="AZ79" s="83"/>
      <c r="BA79" s="83"/>
      <c r="BB79" s="83">
        <f t="shared" si="43"/>
        <v>0</v>
      </c>
      <c r="BC79" s="83">
        <f t="shared" si="43"/>
        <v>0</v>
      </c>
      <c r="BD79" s="83">
        <f t="shared" si="43"/>
        <v>0</v>
      </c>
      <c r="BE79" s="83">
        <f t="shared" si="43"/>
        <v>0</v>
      </c>
      <c r="BF79" s="83">
        <f t="shared" si="44"/>
        <v>0</v>
      </c>
      <c r="BG79" s="83"/>
      <c r="BH79" s="83"/>
      <c r="BI79" s="83">
        <f t="shared" si="45"/>
        <v>0</v>
      </c>
      <c r="BJ79" s="83">
        <f t="shared" si="45"/>
        <v>0</v>
      </c>
      <c r="BK79" s="83">
        <f t="shared" si="45"/>
        <v>0</v>
      </c>
      <c r="BL79" s="83">
        <f t="shared" si="45"/>
        <v>0</v>
      </c>
      <c r="BM79" s="83">
        <f t="shared" si="46"/>
        <v>0</v>
      </c>
      <c r="BN79" s="83"/>
      <c r="BO79" s="83"/>
      <c r="BP79" s="83">
        <f t="shared" si="47"/>
        <v>0</v>
      </c>
      <c r="BQ79" s="83">
        <f t="shared" si="47"/>
        <v>0</v>
      </c>
      <c r="BR79" s="83">
        <f t="shared" si="47"/>
        <v>0</v>
      </c>
      <c r="BS79" s="83">
        <f t="shared" si="47"/>
        <v>0</v>
      </c>
      <c r="BT79" s="83">
        <f t="shared" si="48"/>
        <v>0</v>
      </c>
      <c r="BV79" s="80"/>
      <c r="BW79" s="80"/>
      <c r="BX79" s="80">
        <f t="shared" si="49"/>
        <v>0</v>
      </c>
      <c r="BY79" s="80">
        <f t="shared" si="49"/>
        <v>0</v>
      </c>
      <c r="BZ79" s="80">
        <f t="shared" si="49"/>
        <v>0</v>
      </c>
      <c r="CA79" s="80">
        <f t="shared" si="49"/>
        <v>0</v>
      </c>
      <c r="CB79" s="80">
        <f t="shared" si="50"/>
        <v>0</v>
      </c>
      <c r="CC79" s="80"/>
      <c r="CD79" s="80"/>
      <c r="CE79" s="80">
        <f t="shared" si="51"/>
        <v>0</v>
      </c>
      <c r="CF79" s="80">
        <f t="shared" si="51"/>
        <v>0</v>
      </c>
      <c r="CG79" s="80">
        <f t="shared" si="51"/>
        <v>0</v>
      </c>
      <c r="CH79" s="80">
        <f t="shared" si="51"/>
        <v>0</v>
      </c>
      <c r="CI79" s="80">
        <f t="shared" si="52"/>
        <v>0</v>
      </c>
      <c r="CJ79" s="80"/>
      <c r="CK79" s="80"/>
      <c r="CL79" s="80">
        <f t="shared" si="53"/>
        <v>0</v>
      </c>
      <c r="CM79" s="80">
        <f t="shared" si="53"/>
        <v>0</v>
      </c>
      <c r="CN79" s="80">
        <f t="shared" si="53"/>
        <v>0</v>
      </c>
      <c r="CO79" s="80">
        <f t="shared" si="53"/>
        <v>0</v>
      </c>
      <c r="CP79" s="80">
        <f t="shared" si="54"/>
        <v>0</v>
      </c>
      <c r="CQ79" s="80"/>
      <c r="CR79" s="80"/>
      <c r="CS79" s="80">
        <f t="shared" si="55"/>
        <v>0</v>
      </c>
      <c r="CT79" s="80">
        <f t="shared" si="55"/>
        <v>0</v>
      </c>
      <c r="CU79" s="80">
        <f t="shared" si="55"/>
        <v>0</v>
      </c>
      <c r="CV79" s="80">
        <f t="shared" si="55"/>
        <v>0</v>
      </c>
      <c r="CW79" s="80">
        <f t="shared" si="56"/>
        <v>0</v>
      </c>
      <c r="CX79" s="80"/>
      <c r="CY79" s="80"/>
      <c r="CZ79" s="80">
        <f t="shared" si="57"/>
        <v>0</v>
      </c>
      <c r="DA79" s="80">
        <f t="shared" si="57"/>
        <v>0</v>
      </c>
      <c r="DB79" s="80">
        <f t="shared" si="57"/>
        <v>0</v>
      </c>
      <c r="DC79" s="80">
        <f t="shared" si="57"/>
        <v>0</v>
      </c>
      <c r="DD79" s="80">
        <f t="shared" si="58"/>
        <v>0</v>
      </c>
      <c r="DF79" s="81">
        <f t="shared" si="59"/>
        <v>0</v>
      </c>
      <c r="DG79" s="81">
        <f t="shared" si="60"/>
        <v>0</v>
      </c>
      <c r="DH79" s="81">
        <f t="shared" si="61"/>
        <v>0</v>
      </c>
      <c r="DI79" s="81">
        <f t="shared" si="62"/>
        <v>0</v>
      </c>
      <c r="DJ79" s="81">
        <f t="shared" si="63"/>
        <v>0</v>
      </c>
      <c r="DK79" s="84">
        <f t="shared" si="37"/>
        <v>0</v>
      </c>
    </row>
    <row r="80" spans="1:115" ht="15.75" thickBot="1">
      <c r="A80" s="76"/>
      <c r="B80" s="31">
        <v>78</v>
      </c>
      <c r="C80" s="82">
        <v>0</v>
      </c>
      <c r="D80" s="82">
        <v>0</v>
      </c>
      <c r="E80" s="82">
        <v>0</v>
      </c>
      <c r="F80" s="82">
        <v>0</v>
      </c>
      <c r="G80" s="82">
        <v>0</v>
      </c>
      <c r="H80" s="76"/>
      <c r="I80" s="31">
        <v>78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76"/>
      <c r="P80" s="31">
        <v>78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76"/>
      <c r="W80" s="31">
        <v>78</v>
      </c>
      <c r="X80" s="82">
        <v>0</v>
      </c>
      <c r="Y80" s="82">
        <v>0</v>
      </c>
      <c r="Z80" s="82">
        <v>0</v>
      </c>
      <c r="AA80" s="82">
        <v>0</v>
      </c>
      <c r="AB80" s="82">
        <v>0</v>
      </c>
      <c r="AC80" s="76"/>
      <c r="AD80" s="31">
        <v>78</v>
      </c>
      <c r="AE80" s="82">
        <v>0</v>
      </c>
      <c r="AF80" s="82">
        <v>0</v>
      </c>
      <c r="AG80" s="82">
        <v>0</v>
      </c>
      <c r="AH80" s="82">
        <v>0</v>
      </c>
      <c r="AI80" s="82">
        <v>0</v>
      </c>
      <c r="AJ80" s="31"/>
      <c r="AK80" s="31">
        <f t="shared" si="38"/>
        <v>10</v>
      </c>
      <c r="AM80" s="83"/>
      <c r="AN80" s="83">
        <f t="shared" si="39"/>
        <v>0</v>
      </c>
      <c r="AO80" s="83">
        <f t="shared" si="39"/>
        <v>0</v>
      </c>
      <c r="AP80" s="83">
        <f t="shared" si="39"/>
        <v>0</v>
      </c>
      <c r="AQ80" s="83">
        <f t="shared" si="36"/>
        <v>0</v>
      </c>
      <c r="AR80" s="83">
        <f t="shared" si="40"/>
        <v>0</v>
      </c>
      <c r="AS80" s="83"/>
      <c r="AT80" s="83"/>
      <c r="AU80" s="83">
        <f t="shared" si="41"/>
        <v>0</v>
      </c>
      <c r="AV80" s="83">
        <f t="shared" si="41"/>
        <v>0</v>
      </c>
      <c r="AW80" s="83">
        <f t="shared" si="41"/>
        <v>0</v>
      </c>
      <c r="AX80" s="83">
        <f t="shared" si="41"/>
        <v>0</v>
      </c>
      <c r="AY80" s="83">
        <f t="shared" si="42"/>
        <v>0</v>
      </c>
      <c r="AZ80" s="83"/>
      <c r="BA80" s="83"/>
      <c r="BB80" s="83">
        <f t="shared" si="43"/>
        <v>0</v>
      </c>
      <c r="BC80" s="83">
        <f t="shared" si="43"/>
        <v>0</v>
      </c>
      <c r="BD80" s="83">
        <f t="shared" si="43"/>
        <v>0</v>
      </c>
      <c r="BE80" s="83">
        <f t="shared" si="43"/>
        <v>0</v>
      </c>
      <c r="BF80" s="83">
        <f t="shared" si="44"/>
        <v>0</v>
      </c>
      <c r="BG80" s="83"/>
      <c r="BH80" s="83"/>
      <c r="BI80" s="83">
        <f t="shared" si="45"/>
        <v>0</v>
      </c>
      <c r="BJ80" s="83">
        <f t="shared" si="45"/>
        <v>0</v>
      </c>
      <c r="BK80" s="83">
        <f t="shared" si="45"/>
        <v>0</v>
      </c>
      <c r="BL80" s="83">
        <f t="shared" si="45"/>
        <v>0</v>
      </c>
      <c r="BM80" s="83">
        <f t="shared" si="46"/>
        <v>0</v>
      </c>
      <c r="BN80" s="83"/>
      <c r="BO80" s="83"/>
      <c r="BP80" s="83">
        <f t="shared" si="47"/>
        <v>0</v>
      </c>
      <c r="BQ80" s="83">
        <f t="shared" si="47"/>
        <v>0</v>
      </c>
      <c r="BR80" s="83">
        <f t="shared" si="47"/>
        <v>0</v>
      </c>
      <c r="BS80" s="83">
        <f t="shared" si="47"/>
        <v>0</v>
      </c>
      <c r="BT80" s="83">
        <f t="shared" si="48"/>
        <v>0</v>
      </c>
      <c r="BV80" s="80"/>
      <c r="BW80" s="80"/>
      <c r="BX80" s="80">
        <f t="shared" si="49"/>
        <v>0</v>
      </c>
      <c r="BY80" s="80">
        <f t="shared" si="49"/>
        <v>0</v>
      </c>
      <c r="BZ80" s="80">
        <f t="shared" si="49"/>
        <v>0</v>
      </c>
      <c r="CA80" s="80">
        <f t="shared" si="49"/>
        <v>0</v>
      </c>
      <c r="CB80" s="80">
        <f t="shared" si="50"/>
        <v>0</v>
      </c>
      <c r="CC80" s="80"/>
      <c r="CD80" s="80"/>
      <c r="CE80" s="80">
        <f t="shared" si="51"/>
        <v>0</v>
      </c>
      <c r="CF80" s="80">
        <f t="shared" si="51"/>
        <v>0</v>
      </c>
      <c r="CG80" s="80">
        <f t="shared" si="51"/>
        <v>0</v>
      </c>
      <c r="CH80" s="80">
        <f t="shared" si="51"/>
        <v>0</v>
      </c>
      <c r="CI80" s="80">
        <f t="shared" si="52"/>
        <v>0</v>
      </c>
      <c r="CJ80" s="80"/>
      <c r="CK80" s="80"/>
      <c r="CL80" s="80">
        <f t="shared" si="53"/>
        <v>0</v>
      </c>
      <c r="CM80" s="80">
        <f t="shared" si="53"/>
        <v>0</v>
      </c>
      <c r="CN80" s="80">
        <f t="shared" si="53"/>
        <v>0</v>
      </c>
      <c r="CO80" s="80">
        <f t="shared" si="53"/>
        <v>0</v>
      </c>
      <c r="CP80" s="80">
        <f t="shared" si="54"/>
        <v>0</v>
      </c>
      <c r="CQ80" s="80"/>
      <c r="CR80" s="80"/>
      <c r="CS80" s="80">
        <f t="shared" si="55"/>
        <v>0</v>
      </c>
      <c r="CT80" s="80">
        <f t="shared" si="55"/>
        <v>0</v>
      </c>
      <c r="CU80" s="80">
        <f t="shared" si="55"/>
        <v>0</v>
      </c>
      <c r="CV80" s="80">
        <f t="shared" si="55"/>
        <v>0</v>
      </c>
      <c r="CW80" s="80">
        <f t="shared" si="56"/>
        <v>0</v>
      </c>
      <c r="CX80" s="80"/>
      <c r="CY80" s="80"/>
      <c r="CZ80" s="80">
        <f t="shared" si="57"/>
        <v>0</v>
      </c>
      <c r="DA80" s="80">
        <f t="shared" si="57"/>
        <v>0</v>
      </c>
      <c r="DB80" s="80">
        <f t="shared" si="57"/>
        <v>0</v>
      </c>
      <c r="DC80" s="80">
        <f t="shared" si="57"/>
        <v>0</v>
      </c>
      <c r="DD80" s="80">
        <f t="shared" si="58"/>
        <v>0</v>
      </c>
      <c r="DF80" s="81">
        <f t="shared" si="59"/>
        <v>0</v>
      </c>
      <c r="DG80" s="81">
        <f t="shared" si="60"/>
        <v>0</v>
      </c>
      <c r="DH80" s="81">
        <f t="shared" si="61"/>
        <v>0</v>
      </c>
      <c r="DI80" s="81">
        <f t="shared" si="62"/>
        <v>0</v>
      </c>
      <c r="DJ80" s="81">
        <f t="shared" si="63"/>
        <v>0</v>
      </c>
      <c r="DK80" s="84">
        <f t="shared" si="37"/>
        <v>0</v>
      </c>
    </row>
    <row r="81" spans="1:115" ht="15.75" thickBot="1">
      <c r="A81" s="76"/>
      <c r="B81" s="31">
        <v>79</v>
      </c>
      <c r="C81" s="82">
        <v>0</v>
      </c>
      <c r="D81" s="82">
        <v>0</v>
      </c>
      <c r="E81" s="82">
        <v>0</v>
      </c>
      <c r="F81" s="82">
        <v>0</v>
      </c>
      <c r="G81" s="82">
        <v>0</v>
      </c>
      <c r="H81" s="76"/>
      <c r="I81" s="31">
        <v>79</v>
      </c>
      <c r="J81" s="82">
        <v>0</v>
      </c>
      <c r="K81" s="82">
        <v>0</v>
      </c>
      <c r="L81" s="82">
        <v>0</v>
      </c>
      <c r="M81" s="82">
        <v>0</v>
      </c>
      <c r="N81" s="82">
        <v>0</v>
      </c>
      <c r="O81" s="76"/>
      <c r="P81" s="31">
        <v>79</v>
      </c>
      <c r="Q81" s="82">
        <v>0</v>
      </c>
      <c r="R81" s="82">
        <v>0</v>
      </c>
      <c r="S81" s="82">
        <v>0</v>
      </c>
      <c r="T81" s="82">
        <v>0</v>
      </c>
      <c r="U81" s="82">
        <v>0</v>
      </c>
      <c r="V81" s="76"/>
      <c r="W81" s="31">
        <v>79</v>
      </c>
      <c r="X81" s="82">
        <v>0</v>
      </c>
      <c r="Y81" s="82">
        <v>0</v>
      </c>
      <c r="Z81" s="82">
        <v>0</v>
      </c>
      <c r="AA81" s="82">
        <v>0</v>
      </c>
      <c r="AB81" s="82">
        <v>0</v>
      </c>
      <c r="AC81" s="76"/>
      <c r="AD81" s="31">
        <v>79</v>
      </c>
      <c r="AE81" s="82">
        <v>0</v>
      </c>
      <c r="AF81" s="82">
        <v>0</v>
      </c>
      <c r="AG81" s="82">
        <v>0</v>
      </c>
      <c r="AH81" s="82">
        <v>0</v>
      </c>
      <c r="AI81" s="82">
        <v>0</v>
      </c>
      <c r="AJ81" s="31"/>
      <c r="AK81" s="31">
        <f t="shared" si="38"/>
        <v>10</v>
      </c>
      <c r="AM81" s="83"/>
      <c r="AN81" s="83">
        <f t="shared" si="39"/>
        <v>0</v>
      </c>
      <c r="AO81" s="83">
        <f t="shared" si="39"/>
        <v>0</v>
      </c>
      <c r="AP81" s="83">
        <f t="shared" si="39"/>
        <v>0</v>
      </c>
      <c r="AQ81" s="83">
        <f t="shared" si="36"/>
        <v>0</v>
      </c>
      <c r="AR81" s="83">
        <f t="shared" si="40"/>
        <v>0</v>
      </c>
      <c r="AS81" s="83"/>
      <c r="AT81" s="83"/>
      <c r="AU81" s="83">
        <f t="shared" si="41"/>
        <v>0</v>
      </c>
      <c r="AV81" s="83">
        <f t="shared" si="41"/>
        <v>0</v>
      </c>
      <c r="AW81" s="83">
        <f t="shared" si="41"/>
        <v>0</v>
      </c>
      <c r="AX81" s="83">
        <f t="shared" si="41"/>
        <v>0</v>
      </c>
      <c r="AY81" s="83">
        <f t="shared" si="42"/>
        <v>0</v>
      </c>
      <c r="AZ81" s="83"/>
      <c r="BA81" s="83"/>
      <c r="BB81" s="83">
        <f t="shared" si="43"/>
        <v>0</v>
      </c>
      <c r="BC81" s="83">
        <f t="shared" si="43"/>
        <v>0</v>
      </c>
      <c r="BD81" s="83">
        <f t="shared" si="43"/>
        <v>0</v>
      </c>
      <c r="BE81" s="83">
        <f t="shared" si="43"/>
        <v>0</v>
      </c>
      <c r="BF81" s="83">
        <f t="shared" si="44"/>
        <v>0</v>
      </c>
      <c r="BG81" s="83"/>
      <c r="BH81" s="83"/>
      <c r="BI81" s="83">
        <f t="shared" si="45"/>
        <v>0</v>
      </c>
      <c r="BJ81" s="83">
        <f t="shared" si="45"/>
        <v>0</v>
      </c>
      <c r="BK81" s="83">
        <f t="shared" si="45"/>
        <v>0</v>
      </c>
      <c r="BL81" s="83">
        <f t="shared" si="45"/>
        <v>0</v>
      </c>
      <c r="BM81" s="83">
        <f t="shared" si="46"/>
        <v>0</v>
      </c>
      <c r="BN81" s="83"/>
      <c r="BO81" s="83"/>
      <c r="BP81" s="83">
        <f t="shared" si="47"/>
        <v>0</v>
      </c>
      <c r="BQ81" s="83">
        <f t="shared" si="47"/>
        <v>0</v>
      </c>
      <c r="BR81" s="83">
        <f t="shared" si="47"/>
        <v>0</v>
      </c>
      <c r="BS81" s="83">
        <f t="shared" si="47"/>
        <v>0</v>
      </c>
      <c r="BT81" s="83">
        <f t="shared" si="48"/>
        <v>0</v>
      </c>
      <c r="BV81" s="80"/>
      <c r="BW81" s="80"/>
      <c r="BX81" s="80">
        <f t="shared" si="49"/>
        <v>0</v>
      </c>
      <c r="BY81" s="80">
        <f t="shared" si="49"/>
        <v>0</v>
      </c>
      <c r="BZ81" s="80">
        <f t="shared" si="49"/>
        <v>0</v>
      </c>
      <c r="CA81" s="80">
        <f t="shared" si="49"/>
        <v>0</v>
      </c>
      <c r="CB81" s="80">
        <f t="shared" si="50"/>
        <v>0</v>
      </c>
      <c r="CC81" s="80"/>
      <c r="CD81" s="80"/>
      <c r="CE81" s="80">
        <f t="shared" si="51"/>
        <v>0</v>
      </c>
      <c r="CF81" s="80">
        <f t="shared" si="51"/>
        <v>0</v>
      </c>
      <c r="CG81" s="80">
        <f t="shared" si="51"/>
        <v>0</v>
      </c>
      <c r="CH81" s="80">
        <f t="shared" si="51"/>
        <v>0</v>
      </c>
      <c r="CI81" s="80">
        <f t="shared" si="52"/>
        <v>0</v>
      </c>
      <c r="CJ81" s="80"/>
      <c r="CK81" s="80"/>
      <c r="CL81" s="80">
        <f t="shared" si="53"/>
        <v>0</v>
      </c>
      <c r="CM81" s="80">
        <f t="shared" si="53"/>
        <v>0</v>
      </c>
      <c r="CN81" s="80">
        <f t="shared" si="53"/>
        <v>0</v>
      </c>
      <c r="CO81" s="80">
        <f t="shared" si="53"/>
        <v>0</v>
      </c>
      <c r="CP81" s="80">
        <f t="shared" si="54"/>
        <v>0</v>
      </c>
      <c r="CQ81" s="80"/>
      <c r="CR81" s="80"/>
      <c r="CS81" s="80">
        <f t="shared" si="55"/>
        <v>0</v>
      </c>
      <c r="CT81" s="80">
        <f t="shared" si="55"/>
        <v>0</v>
      </c>
      <c r="CU81" s="80">
        <f t="shared" si="55"/>
        <v>0</v>
      </c>
      <c r="CV81" s="80">
        <f t="shared" si="55"/>
        <v>0</v>
      </c>
      <c r="CW81" s="80">
        <f t="shared" si="56"/>
        <v>0</v>
      </c>
      <c r="CX81" s="80"/>
      <c r="CY81" s="80"/>
      <c r="CZ81" s="80">
        <f t="shared" si="57"/>
        <v>0</v>
      </c>
      <c r="DA81" s="80">
        <f t="shared" si="57"/>
        <v>0</v>
      </c>
      <c r="DB81" s="80">
        <f t="shared" si="57"/>
        <v>0</v>
      </c>
      <c r="DC81" s="80">
        <f t="shared" si="57"/>
        <v>0</v>
      </c>
      <c r="DD81" s="80">
        <f t="shared" si="58"/>
        <v>0</v>
      </c>
      <c r="DF81" s="81">
        <f t="shared" si="59"/>
        <v>0</v>
      </c>
      <c r="DG81" s="81">
        <f t="shared" si="60"/>
        <v>0</v>
      </c>
      <c r="DH81" s="81">
        <f t="shared" si="61"/>
        <v>0</v>
      </c>
      <c r="DI81" s="81">
        <f t="shared" si="62"/>
        <v>0</v>
      </c>
      <c r="DJ81" s="81">
        <f t="shared" si="63"/>
        <v>0</v>
      </c>
      <c r="DK81" s="84">
        <f t="shared" si="37"/>
        <v>0</v>
      </c>
    </row>
    <row r="82" spans="1:115" ht="15.75" thickBot="1">
      <c r="A82" s="76"/>
      <c r="B82" s="31">
        <v>80</v>
      </c>
      <c r="C82" s="82">
        <v>0</v>
      </c>
      <c r="D82" s="82">
        <v>0</v>
      </c>
      <c r="E82" s="82">
        <v>0</v>
      </c>
      <c r="F82" s="82">
        <v>0</v>
      </c>
      <c r="G82" s="82">
        <v>0</v>
      </c>
      <c r="H82" s="76"/>
      <c r="I82" s="31">
        <v>80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76"/>
      <c r="P82" s="31">
        <v>80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76"/>
      <c r="W82" s="31">
        <v>80</v>
      </c>
      <c r="X82" s="82">
        <v>0</v>
      </c>
      <c r="Y82" s="82">
        <v>0</v>
      </c>
      <c r="Z82" s="82">
        <v>0</v>
      </c>
      <c r="AA82" s="82">
        <v>0</v>
      </c>
      <c r="AB82" s="82">
        <v>0</v>
      </c>
      <c r="AC82" s="76"/>
      <c r="AD82" s="31">
        <v>80</v>
      </c>
      <c r="AE82" s="82">
        <v>0</v>
      </c>
      <c r="AF82" s="82">
        <v>0</v>
      </c>
      <c r="AG82" s="82">
        <v>0</v>
      </c>
      <c r="AH82" s="82">
        <v>0</v>
      </c>
      <c r="AI82" s="82">
        <v>0</v>
      </c>
      <c r="AJ82" s="31"/>
      <c r="AK82" s="31">
        <f t="shared" si="38"/>
        <v>10</v>
      </c>
      <c r="AM82" s="83"/>
      <c r="AN82" s="83">
        <f t="shared" si="39"/>
        <v>0</v>
      </c>
      <c r="AO82" s="83">
        <f t="shared" si="39"/>
        <v>0</v>
      </c>
      <c r="AP82" s="83">
        <f t="shared" si="39"/>
        <v>0</v>
      </c>
      <c r="AQ82" s="83">
        <f t="shared" si="36"/>
        <v>0</v>
      </c>
      <c r="AR82" s="83">
        <f t="shared" si="40"/>
        <v>0</v>
      </c>
      <c r="AS82" s="83"/>
      <c r="AT82" s="83"/>
      <c r="AU82" s="83">
        <f t="shared" si="41"/>
        <v>0</v>
      </c>
      <c r="AV82" s="83">
        <f t="shared" si="41"/>
        <v>0</v>
      </c>
      <c r="AW82" s="83">
        <f t="shared" si="41"/>
        <v>0</v>
      </c>
      <c r="AX82" s="83">
        <f t="shared" si="41"/>
        <v>0</v>
      </c>
      <c r="AY82" s="83">
        <f t="shared" si="42"/>
        <v>0</v>
      </c>
      <c r="AZ82" s="83"/>
      <c r="BA82" s="83"/>
      <c r="BB82" s="83">
        <f t="shared" si="43"/>
        <v>0</v>
      </c>
      <c r="BC82" s="83">
        <f t="shared" si="43"/>
        <v>0</v>
      </c>
      <c r="BD82" s="83">
        <f t="shared" si="43"/>
        <v>0</v>
      </c>
      <c r="BE82" s="83">
        <f t="shared" si="43"/>
        <v>0</v>
      </c>
      <c r="BF82" s="83">
        <f t="shared" si="44"/>
        <v>0</v>
      </c>
      <c r="BG82" s="83"/>
      <c r="BH82" s="83"/>
      <c r="BI82" s="83">
        <f t="shared" si="45"/>
        <v>0</v>
      </c>
      <c r="BJ82" s="83">
        <f t="shared" si="45"/>
        <v>0</v>
      </c>
      <c r="BK82" s="83">
        <f t="shared" si="45"/>
        <v>0</v>
      </c>
      <c r="BL82" s="83">
        <f t="shared" si="45"/>
        <v>0</v>
      </c>
      <c r="BM82" s="83">
        <f t="shared" si="46"/>
        <v>0</v>
      </c>
      <c r="BN82" s="83"/>
      <c r="BO82" s="83"/>
      <c r="BP82" s="83">
        <f t="shared" si="47"/>
        <v>0</v>
      </c>
      <c r="BQ82" s="83">
        <f t="shared" si="47"/>
        <v>0</v>
      </c>
      <c r="BR82" s="83">
        <f t="shared" si="47"/>
        <v>0</v>
      </c>
      <c r="BS82" s="83">
        <f t="shared" si="47"/>
        <v>0</v>
      </c>
      <c r="BT82" s="83">
        <f t="shared" si="48"/>
        <v>0</v>
      </c>
      <c r="BV82" s="80"/>
      <c r="BW82" s="80"/>
      <c r="BX82" s="80">
        <f t="shared" si="49"/>
        <v>0</v>
      </c>
      <c r="BY82" s="80">
        <f t="shared" si="49"/>
        <v>0</v>
      </c>
      <c r="BZ82" s="80">
        <f t="shared" si="49"/>
        <v>0</v>
      </c>
      <c r="CA82" s="80">
        <f t="shared" si="49"/>
        <v>0</v>
      </c>
      <c r="CB82" s="80">
        <f t="shared" si="50"/>
        <v>0</v>
      </c>
      <c r="CC82" s="80"/>
      <c r="CD82" s="80"/>
      <c r="CE82" s="80">
        <f t="shared" si="51"/>
        <v>0</v>
      </c>
      <c r="CF82" s="80">
        <f t="shared" si="51"/>
        <v>0</v>
      </c>
      <c r="CG82" s="80">
        <f t="shared" si="51"/>
        <v>0</v>
      </c>
      <c r="CH82" s="80">
        <f t="shared" si="51"/>
        <v>0</v>
      </c>
      <c r="CI82" s="80">
        <f t="shared" si="52"/>
        <v>0</v>
      </c>
      <c r="CJ82" s="80"/>
      <c r="CK82" s="80"/>
      <c r="CL82" s="80">
        <f t="shared" si="53"/>
        <v>0</v>
      </c>
      <c r="CM82" s="80">
        <f t="shared" si="53"/>
        <v>0</v>
      </c>
      <c r="CN82" s="80">
        <f t="shared" si="53"/>
        <v>0</v>
      </c>
      <c r="CO82" s="80">
        <f t="shared" si="53"/>
        <v>0</v>
      </c>
      <c r="CP82" s="80">
        <f t="shared" si="54"/>
        <v>0</v>
      </c>
      <c r="CQ82" s="80"/>
      <c r="CR82" s="80"/>
      <c r="CS82" s="80">
        <f t="shared" si="55"/>
        <v>0</v>
      </c>
      <c r="CT82" s="80">
        <f t="shared" si="55"/>
        <v>0</v>
      </c>
      <c r="CU82" s="80">
        <f t="shared" si="55"/>
        <v>0</v>
      </c>
      <c r="CV82" s="80">
        <f t="shared" si="55"/>
        <v>0</v>
      </c>
      <c r="CW82" s="80">
        <f t="shared" si="56"/>
        <v>0</v>
      </c>
      <c r="CX82" s="80"/>
      <c r="CY82" s="80"/>
      <c r="CZ82" s="80">
        <f t="shared" si="57"/>
        <v>0</v>
      </c>
      <c r="DA82" s="80">
        <f t="shared" si="57"/>
        <v>0</v>
      </c>
      <c r="DB82" s="80">
        <f t="shared" si="57"/>
        <v>0</v>
      </c>
      <c r="DC82" s="80">
        <f t="shared" si="57"/>
        <v>0</v>
      </c>
      <c r="DD82" s="80">
        <f t="shared" si="58"/>
        <v>0</v>
      </c>
      <c r="DF82" s="81">
        <f t="shared" si="59"/>
        <v>0</v>
      </c>
      <c r="DG82" s="81">
        <f t="shared" si="60"/>
        <v>0</v>
      </c>
      <c r="DH82" s="81">
        <f t="shared" si="61"/>
        <v>0</v>
      </c>
      <c r="DI82" s="81">
        <f t="shared" si="62"/>
        <v>0</v>
      </c>
      <c r="DJ82" s="81">
        <f t="shared" si="63"/>
        <v>0</v>
      </c>
      <c r="DK82" s="84">
        <f t="shared" si="37"/>
        <v>0</v>
      </c>
    </row>
    <row r="83" spans="1:115" ht="15.75" thickBot="1">
      <c r="A83" s="76"/>
      <c r="B83" s="31">
        <v>81</v>
      </c>
      <c r="C83" s="82">
        <v>-95</v>
      </c>
      <c r="D83" s="82">
        <v>0</v>
      </c>
      <c r="E83" s="82">
        <v>0</v>
      </c>
      <c r="F83" s="82">
        <v>-18.527000000000001</v>
      </c>
      <c r="G83" s="82">
        <v>-113.527</v>
      </c>
      <c r="H83" s="76"/>
      <c r="I83" s="31">
        <v>81</v>
      </c>
      <c r="J83" s="82">
        <v>95</v>
      </c>
      <c r="K83" s="82">
        <v>0</v>
      </c>
      <c r="L83" s="82">
        <v>0</v>
      </c>
      <c r="M83" s="82">
        <v>0</v>
      </c>
      <c r="N83" s="82">
        <v>95</v>
      </c>
      <c r="O83" s="76"/>
      <c r="P83" s="31">
        <v>81</v>
      </c>
      <c r="Q83" s="82">
        <v>0</v>
      </c>
      <c r="R83" s="82">
        <v>0</v>
      </c>
      <c r="S83" s="82">
        <v>0</v>
      </c>
      <c r="T83" s="82">
        <v>0</v>
      </c>
      <c r="U83" s="82">
        <v>0</v>
      </c>
      <c r="V83" s="76"/>
      <c r="W83" s="31">
        <v>81</v>
      </c>
      <c r="X83" s="82">
        <v>0</v>
      </c>
      <c r="Y83" s="82">
        <v>0</v>
      </c>
      <c r="Z83" s="82">
        <v>0</v>
      </c>
      <c r="AA83" s="82">
        <v>0</v>
      </c>
      <c r="AB83" s="82">
        <v>0</v>
      </c>
      <c r="AC83" s="76"/>
      <c r="AD83" s="31">
        <v>81</v>
      </c>
      <c r="AE83" s="82">
        <v>18.527000000000001</v>
      </c>
      <c r="AF83" s="82">
        <v>0</v>
      </c>
      <c r="AG83" s="82">
        <v>0</v>
      </c>
      <c r="AH83" s="82">
        <v>0</v>
      </c>
      <c r="AI83" s="82">
        <v>18.527000000000001</v>
      </c>
      <c r="AJ83" s="31"/>
      <c r="AK83" s="31">
        <f t="shared" si="38"/>
        <v>10</v>
      </c>
      <c r="AM83" s="83"/>
      <c r="AN83" s="83">
        <f t="shared" si="39"/>
        <v>0</v>
      </c>
      <c r="AO83" s="83">
        <f t="shared" si="39"/>
        <v>0</v>
      </c>
      <c r="AP83" s="83">
        <f t="shared" si="39"/>
        <v>0</v>
      </c>
      <c r="AQ83" s="83">
        <f t="shared" si="36"/>
        <v>0</v>
      </c>
      <c r="AR83" s="83">
        <f t="shared" si="40"/>
        <v>0</v>
      </c>
      <c r="AS83" s="83"/>
      <c r="AT83" s="83"/>
      <c r="AU83" s="83">
        <f t="shared" si="41"/>
        <v>95</v>
      </c>
      <c r="AV83" s="83">
        <f t="shared" si="41"/>
        <v>0</v>
      </c>
      <c r="AW83" s="83">
        <f t="shared" si="41"/>
        <v>0</v>
      </c>
      <c r="AX83" s="83">
        <f t="shared" si="41"/>
        <v>0</v>
      </c>
      <c r="AY83" s="83">
        <f t="shared" si="42"/>
        <v>-95</v>
      </c>
      <c r="AZ83" s="83"/>
      <c r="BA83" s="83"/>
      <c r="BB83" s="83">
        <f t="shared" si="43"/>
        <v>0</v>
      </c>
      <c r="BC83" s="83">
        <f t="shared" si="43"/>
        <v>0</v>
      </c>
      <c r="BD83" s="83">
        <f t="shared" si="43"/>
        <v>0</v>
      </c>
      <c r="BE83" s="83">
        <f t="shared" si="43"/>
        <v>0</v>
      </c>
      <c r="BF83" s="83">
        <f t="shared" si="44"/>
        <v>0</v>
      </c>
      <c r="BG83" s="83"/>
      <c r="BH83" s="83"/>
      <c r="BI83" s="83">
        <f t="shared" si="45"/>
        <v>0</v>
      </c>
      <c r="BJ83" s="83">
        <f t="shared" si="45"/>
        <v>0</v>
      </c>
      <c r="BK83" s="83">
        <f t="shared" si="45"/>
        <v>0</v>
      </c>
      <c r="BL83" s="83">
        <f t="shared" si="45"/>
        <v>0</v>
      </c>
      <c r="BM83" s="83">
        <f t="shared" si="46"/>
        <v>0</v>
      </c>
      <c r="BN83" s="83"/>
      <c r="BO83" s="83"/>
      <c r="BP83" s="83">
        <f t="shared" si="47"/>
        <v>18.527000000000001</v>
      </c>
      <c r="BQ83" s="83">
        <f t="shared" si="47"/>
        <v>0</v>
      </c>
      <c r="BR83" s="83">
        <f t="shared" si="47"/>
        <v>0</v>
      </c>
      <c r="BS83" s="83">
        <f t="shared" si="47"/>
        <v>0</v>
      </c>
      <c r="BT83" s="83">
        <f t="shared" si="48"/>
        <v>-18.527000000000001</v>
      </c>
      <c r="BV83" s="80"/>
      <c r="BW83" s="80"/>
      <c r="BX83" s="80">
        <f t="shared" si="49"/>
        <v>0</v>
      </c>
      <c r="BY83" s="80">
        <f t="shared" si="49"/>
        <v>0</v>
      </c>
      <c r="BZ83" s="80">
        <f t="shared" si="49"/>
        <v>0</v>
      </c>
      <c r="CA83" s="80">
        <f t="shared" si="49"/>
        <v>0</v>
      </c>
      <c r="CB83" s="80">
        <f t="shared" si="50"/>
        <v>0</v>
      </c>
      <c r="CC83" s="80"/>
      <c r="CD83" s="80"/>
      <c r="CE83" s="80">
        <f t="shared" si="51"/>
        <v>950</v>
      </c>
      <c r="CF83" s="80">
        <f t="shared" si="51"/>
        <v>0</v>
      </c>
      <c r="CG83" s="80">
        <f t="shared" si="51"/>
        <v>0</v>
      </c>
      <c r="CH83" s="80">
        <f t="shared" si="51"/>
        <v>0</v>
      </c>
      <c r="CI83" s="80">
        <f t="shared" si="52"/>
        <v>950</v>
      </c>
      <c r="CJ83" s="80"/>
      <c r="CK83" s="80"/>
      <c r="CL83" s="80">
        <f t="shared" si="53"/>
        <v>0</v>
      </c>
      <c r="CM83" s="80">
        <f t="shared" si="53"/>
        <v>0</v>
      </c>
      <c r="CN83" s="80">
        <f t="shared" si="53"/>
        <v>0</v>
      </c>
      <c r="CO83" s="80">
        <f t="shared" si="53"/>
        <v>0</v>
      </c>
      <c r="CP83" s="80">
        <f t="shared" si="54"/>
        <v>0</v>
      </c>
      <c r="CQ83" s="80"/>
      <c r="CR83" s="80"/>
      <c r="CS83" s="80">
        <f t="shared" si="55"/>
        <v>0</v>
      </c>
      <c r="CT83" s="80">
        <f t="shared" si="55"/>
        <v>0</v>
      </c>
      <c r="CU83" s="80">
        <f t="shared" si="55"/>
        <v>0</v>
      </c>
      <c r="CV83" s="80">
        <f t="shared" si="55"/>
        <v>0</v>
      </c>
      <c r="CW83" s="80">
        <f t="shared" si="56"/>
        <v>0</v>
      </c>
      <c r="CX83" s="80"/>
      <c r="CY83" s="80"/>
      <c r="CZ83" s="80">
        <f t="shared" si="57"/>
        <v>185.27</v>
      </c>
      <c r="DA83" s="80">
        <f t="shared" si="57"/>
        <v>0</v>
      </c>
      <c r="DB83" s="80">
        <f t="shared" si="57"/>
        <v>0</v>
      </c>
      <c r="DC83" s="80">
        <f t="shared" si="57"/>
        <v>0</v>
      </c>
      <c r="DD83" s="80">
        <f t="shared" si="58"/>
        <v>185.27</v>
      </c>
      <c r="DF83" s="81">
        <f t="shared" si="59"/>
        <v>113.527</v>
      </c>
      <c r="DG83" s="81">
        <f t="shared" si="60"/>
        <v>-95</v>
      </c>
      <c r="DH83" s="81">
        <f t="shared" si="61"/>
        <v>0</v>
      </c>
      <c r="DI83" s="81">
        <f t="shared" si="62"/>
        <v>0</v>
      </c>
      <c r="DJ83" s="81">
        <f t="shared" si="63"/>
        <v>-18.527000000000001</v>
      </c>
      <c r="DK83" s="84">
        <f t="shared" si="37"/>
        <v>0</v>
      </c>
    </row>
    <row r="84" spans="1:115" ht="15.75" thickBot="1">
      <c r="A84" s="76"/>
      <c r="B84" s="31">
        <v>82</v>
      </c>
      <c r="C84" s="82">
        <v>-115</v>
      </c>
      <c r="D84" s="82">
        <v>0</v>
      </c>
      <c r="E84" s="82">
        <v>0</v>
      </c>
      <c r="F84" s="82">
        <v>-37.536999999999999</v>
      </c>
      <c r="G84" s="82">
        <v>-152.53700000000001</v>
      </c>
      <c r="H84" s="76"/>
      <c r="I84" s="31">
        <v>82</v>
      </c>
      <c r="J84" s="82">
        <v>115</v>
      </c>
      <c r="K84" s="82">
        <v>0</v>
      </c>
      <c r="L84" s="82">
        <v>0</v>
      </c>
      <c r="M84" s="82">
        <v>0</v>
      </c>
      <c r="N84" s="82">
        <v>115</v>
      </c>
      <c r="O84" s="76"/>
      <c r="P84" s="31">
        <v>82</v>
      </c>
      <c r="Q84" s="82">
        <v>0</v>
      </c>
      <c r="R84" s="82">
        <v>0</v>
      </c>
      <c r="S84" s="82">
        <v>0</v>
      </c>
      <c r="T84" s="82">
        <v>0</v>
      </c>
      <c r="U84" s="82">
        <v>0</v>
      </c>
      <c r="V84" s="76"/>
      <c r="W84" s="31">
        <v>82</v>
      </c>
      <c r="X84" s="82">
        <v>0</v>
      </c>
      <c r="Y84" s="82">
        <v>0</v>
      </c>
      <c r="Z84" s="82">
        <v>0</v>
      </c>
      <c r="AA84" s="82">
        <v>0</v>
      </c>
      <c r="AB84" s="82">
        <v>0</v>
      </c>
      <c r="AC84" s="76"/>
      <c r="AD84" s="31">
        <v>82</v>
      </c>
      <c r="AE84" s="82">
        <v>37.536999999999999</v>
      </c>
      <c r="AF84" s="82">
        <v>0</v>
      </c>
      <c r="AG84" s="82">
        <v>0</v>
      </c>
      <c r="AH84" s="82">
        <v>0</v>
      </c>
      <c r="AI84" s="82">
        <v>37.536999999999999</v>
      </c>
      <c r="AJ84" s="31"/>
      <c r="AK84" s="31">
        <f t="shared" si="38"/>
        <v>10</v>
      </c>
      <c r="AM84" s="83"/>
      <c r="AN84" s="83">
        <f t="shared" si="39"/>
        <v>0</v>
      </c>
      <c r="AO84" s="83">
        <f t="shared" si="39"/>
        <v>0</v>
      </c>
      <c r="AP84" s="83">
        <f t="shared" si="39"/>
        <v>0</v>
      </c>
      <c r="AQ84" s="83">
        <f t="shared" si="36"/>
        <v>0</v>
      </c>
      <c r="AR84" s="83">
        <f t="shared" si="40"/>
        <v>0</v>
      </c>
      <c r="AS84" s="83"/>
      <c r="AT84" s="83"/>
      <c r="AU84" s="83">
        <f t="shared" si="41"/>
        <v>115</v>
      </c>
      <c r="AV84" s="83">
        <f t="shared" si="41"/>
        <v>0</v>
      </c>
      <c r="AW84" s="83">
        <f t="shared" si="41"/>
        <v>0</v>
      </c>
      <c r="AX84" s="83">
        <f t="shared" si="41"/>
        <v>0</v>
      </c>
      <c r="AY84" s="83">
        <f t="shared" si="42"/>
        <v>-115</v>
      </c>
      <c r="AZ84" s="83"/>
      <c r="BA84" s="83"/>
      <c r="BB84" s="83">
        <f t="shared" si="43"/>
        <v>0</v>
      </c>
      <c r="BC84" s="83">
        <f t="shared" si="43"/>
        <v>0</v>
      </c>
      <c r="BD84" s="83">
        <f t="shared" si="43"/>
        <v>0</v>
      </c>
      <c r="BE84" s="83">
        <f t="shared" si="43"/>
        <v>0</v>
      </c>
      <c r="BF84" s="83">
        <f t="shared" si="44"/>
        <v>0</v>
      </c>
      <c r="BG84" s="83"/>
      <c r="BH84" s="83"/>
      <c r="BI84" s="83">
        <f t="shared" si="45"/>
        <v>0</v>
      </c>
      <c r="BJ84" s="83">
        <f t="shared" si="45"/>
        <v>0</v>
      </c>
      <c r="BK84" s="83">
        <f t="shared" si="45"/>
        <v>0</v>
      </c>
      <c r="BL84" s="83">
        <f t="shared" si="45"/>
        <v>0</v>
      </c>
      <c r="BM84" s="83">
        <f t="shared" si="46"/>
        <v>0</v>
      </c>
      <c r="BN84" s="83"/>
      <c r="BO84" s="83"/>
      <c r="BP84" s="83">
        <f t="shared" si="47"/>
        <v>37.536999999999999</v>
      </c>
      <c r="BQ84" s="83">
        <f t="shared" si="47"/>
        <v>0</v>
      </c>
      <c r="BR84" s="83">
        <f t="shared" si="47"/>
        <v>0</v>
      </c>
      <c r="BS84" s="83">
        <f t="shared" si="47"/>
        <v>0</v>
      </c>
      <c r="BT84" s="83">
        <f t="shared" si="48"/>
        <v>-37.536999999999999</v>
      </c>
      <c r="BV84" s="80"/>
      <c r="BW84" s="80"/>
      <c r="BX84" s="80">
        <f t="shared" si="49"/>
        <v>0</v>
      </c>
      <c r="BY84" s="80">
        <f t="shared" si="49"/>
        <v>0</v>
      </c>
      <c r="BZ84" s="80">
        <f t="shared" si="49"/>
        <v>0</v>
      </c>
      <c r="CA84" s="80">
        <f t="shared" si="49"/>
        <v>0</v>
      </c>
      <c r="CB84" s="80">
        <f t="shared" si="50"/>
        <v>0</v>
      </c>
      <c r="CC84" s="80"/>
      <c r="CD84" s="80"/>
      <c r="CE84" s="80">
        <f t="shared" si="51"/>
        <v>1150</v>
      </c>
      <c r="CF84" s="80">
        <f t="shared" si="51"/>
        <v>0</v>
      </c>
      <c r="CG84" s="80">
        <f t="shared" si="51"/>
        <v>0</v>
      </c>
      <c r="CH84" s="80">
        <f t="shared" si="51"/>
        <v>0</v>
      </c>
      <c r="CI84" s="80">
        <f t="shared" si="52"/>
        <v>1150</v>
      </c>
      <c r="CJ84" s="80"/>
      <c r="CK84" s="80"/>
      <c r="CL84" s="80">
        <f t="shared" si="53"/>
        <v>0</v>
      </c>
      <c r="CM84" s="80">
        <f t="shared" si="53"/>
        <v>0</v>
      </c>
      <c r="CN84" s="80">
        <f t="shared" si="53"/>
        <v>0</v>
      </c>
      <c r="CO84" s="80">
        <f t="shared" si="53"/>
        <v>0</v>
      </c>
      <c r="CP84" s="80">
        <f t="shared" si="54"/>
        <v>0</v>
      </c>
      <c r="CQ84" s="80"/>
      <c r="CR84" s="80"/>
      <c r="CS84" s="80">
        <f t="shared" si="55"/>
        <v>0</v>
      </c>
      <c r="CT84" s="80">
        <f t="shared" si="55"/>
        <v>0</v>
      </c>
      <c r="CU84" s="80">
        <f t="shared" si="55"/>
        <v>0</v>
      </c>
      <c r="CV84" s="80">
        <f t="shared" si="55"/>
        <v>0</v>
      </c>
      <c r="CW84" s="80">
        <f t="shared" si="56"/>
        <v>0</v>
      </c>
      <c r="CX84" s="80"/>
      <c r="CY84" s="80"/>
      <c r="CZ84" s="80">
        <f t="shared" si="57"/>
        <v>375.37</v>
      </c>
      <c r="DA84" s="80">
        <f t="shared" si="57"/>
        <v>0</v>
      </c>
      <c r="DB84" s="80">
        <f t="shared" si="57"/>
        <v>0</v>
      </c>
      <c r="DC84" s="80">
        <f t="shared" si="57"/>
        <v>0</v>
      </c>
      <c r="DD84" s="80">
        <f t="shared" si="58"/>
        <v>375.37</v>
      </c>
      <c r="DF84" s="81">
        <f t="shared" si="59"/>
        <v>152.53700000000001</v>
      </c>
      <c r="DG84" s="81">
        <f t="shared" si="60"/>
        <v>-115</v>
      </c>
      <c r="DH84" s="81">
        <f t="shared" si="61"/>
        <v>0</v>
      </c>
      <c r="DI84" s="81">
        <f t="shared" si="62"/>
        <v>0</v>
      </c>
      <c r="DJ84" s="81">
        <f t="shared" si="63"/>
        <v>-37.536999999999999</v>
      </c>
      <c r="DK84" s="84">
        <f t="shared" si="37"/>
        <v>0</v>
      </c>
    </row>
    <row r="85" spans="1:115" ht="15.75" thickBot="1">
      <c r="A85" s="76"/>
      <c r="B85" s="31">
        <v>83</v>
      </c>
      <c r="C85" s="82">
        <v>-130</v>
      </c>
      <c r="D85" s="82">
        <v>0</v>
      </c>
      <c r="E85" s="82">
        <v>0</v>
      </c>
      <c r="F85" s="82">
        <v>-80.387</v>
      </c>
      <c r="G85" s="82">
        <v>-210.387</v>
      </c>
      <c r="H85" s="76"/>
      <c r="I85" s="31">
        <v>83</v>
      </c>
      <c r="J85" s="82">
        <v>130</v>
      </c>
      <c r="K85" s="82">
        <v>0</v>
      </c>
      <c r="L85" s="82">
        <v>0</v>
      </c>
      <c r="M85" s="82">
        <v>0</v>
      </c>
      <c r="N85" s="82">
        <v>130</v>
      </c>
      <c r="O85" s="76"/>
      <c r="P85" s="31">
        <v>83</v>
      </c>
      <c r="Q85" s="82">
        <v>0</v>
      </c>
      <c r="R85" s="82">
        <v>0</v>
      </c>
      <c r="S85" s="82">
        <v>0</v>
      </c>
      <c r="T85" s="82">
        <v>0</v>
      </c>
      <c r="U85" s="82">
        <v>0</v>
      </c>
      <c r="V85" s="76"/>
      <c r="W85" s="31">
        <v>83</v>
      </c>
      <c r="X85" s="82">
        <v>0</v>
      </c>
      <c r="Y85" s="82">
        <v>0</v>
      </c>
      <c r="Z85" s="82">
        <v>0</v>
      </c>
      <c r="AA85" s="82">
        <v>0</v>
      </c>
      <c r="AB85" s="82">
        <v>0</v>
      </c>
      <c r="AC85" s="76"/>
      <c r="AD85" s="31">
        <v>83</v>
      </c>
      <c r="AE85" s="82">
        <v>80.387</v>
      </c>
      <c r="AF85" s="82">
        <v>0</v>
      </c>
      <c r="AG85" s="82">
        <v>0</v>
      </c>
      <c r="AH85" s="82">
        <v>0</v>
      </c>
      <c r="AI85" s="82">
        <v>80.387</v>
      </c>
      <c r="AJ85" s="31"/>
      <c r="AK85" s="31">
        <f t="shared" si="38"/>
        <v>10</v>
      </c>
      <c r="AM85" s="83"/>
      <c r="AN85" s="83">
        <f t="shared" si="39"/>
        <v>0</v>
      </c>
      <c r="AO85" s="83">
        <f t="shared" si="39"/>
        <v>0</v>
      </c>
      <c r="AP85" s="83">
        <f t="shared" si="39"/>
        <v>0</v>
      </c>
      <c r="AQ85" s="83">
        <f t="shared" si="36"/>
        <v>0</v>
      </c>
      <c r="AR85" s="83">
        <f t="shared" si="40"/>
        <v>0</v>
      </c>
      <c r="AS85" s="83"/>
      <c r="AT85" s="83"/>
      <c r="AU85" s="83">
        <f t="shared" si="41"/>
        <v>130</v>
      </c>
      <c r="AV85" s="83">
        <f t="shared" si="41"/>
        <v>0</v>
      </c>
      <c r="AW85" s="83">
        <f t="shared" si="41"/>
        <v>0</v>
      </c>
      <c r="AX85" s="83">
        <f t="shared" si="41"/>
        <v>0</v>
      </c>
      <c r="AY85" s="83">
        <f t="shared" si="42"/>
        <v>-130</v>
      </c>
      <c r="AZ85" s="83"/>
      <c r="BA85" s="83"/>
      <c r="BB85" s="83">
        <f t="shared" si="43"/>
        <v>0</v>
      </c>
      <c r="BC85" s="83">
        <f t="shared" si="43"/>
        <v>0</v>
      </c>
      <c r="BD85" s="83">
        <f t="shared" si="43"/>
        <v>0</v>
      </c>
      <c r="BE85" s="83">
        <f t="shared" si="43"/>
        <v>0</v>
      </c>
      <c r="BF85" s="83">
        <f t="shared" si="44"/>
        <v>0</v>
      </c>
      <c r="BG85" s="83"/>
      <c r="BH85" s="83"/>
      <c r="BI85" s="83">
        <f t="shared" si="45"/>
        <v>0</v>
      </c>
      <c r="BJ85" s="83">
        <f t="shared" si="45"/>
        <v>0</v>
      </c>
      <c r="BK85" s="83">
        <f t="shared" si="45"/>
        <v>0</v>
      </c>
      <c r="BL85" s="83">
        <f t="shared" si="45"/>
        <v>0</v>
      </c>
      <c r="BM85" s="83">
        <f t="shared" si="46"/>
        <v>0</v>
      </c>
      <c r="BN85" s="83"/>
      <c r="BO85" s="83"/>
      <c r="BP85" s="83">
        <f t="shared" si="47"/>
        <v>80.387</v>
      </c>
      <c r="BQ85" s="83">
        <f t="shared" si="47"/>
        <v>0</v>
      </c>
      <c r="BR85" s="83">
        <f t="shared" si="47"/>
        <v>0</v>
      </c>
      <c r="BS85" s="83">
        <f t="shared" si="47"/>
        <v>0</v>
      </c>
      <c r="BT85" s="83">
        <f t="shared" si="48"/>
        <v>-80.387</v>
      </c>
      <c r="BV85" s="80"/>
      <c r="BW85" s="80"/>
      <c r="BX85" s="80">
        <f t="shared" si="49"/>
        <v>0</v>
      </c>
      <c r="BY85" s="80">
        <f t="shared" si="49"/>
        <v>0</v>
      </c>
      <c r="BZ85" s="80">
        <f t="shared" si="49"/>
        <v>0</v>
      </c>
      <c r="CA85" s="80">
        <f t="shared" si="49"/>
        <v>0</v>
      </c>
      <c r="CB85" s="80">
        <f t="shared" si="50"/>
        <v>0</v>
      </c>
      <c r="CC85" s="80"/>
      <c r="CD85" s="80"/>
      <c r="CE85" s="80">
        <f t="shared" si="51"/>
        <v>1300</v>
      </c>
      <c r="CF85" s="80">
        <f t="shared" si="51"/>
        <v>0</v>
      </c>
      <c r="CG85" s="80">
        <f t="shared" si="51"/>
        <v>0</v>
      </c>
      <c r="CH85" s="80">
        <f t="shared" si="51"/>
        <v>0</v>
      </c>
      <c r="CI85" s="80">
        <f t="shared" si="52"/>
        <v>1300</v>
      </c>
      <c r="CJ85" s="80"/>
      <c r="CK85" s="80"/>
      <c r="CL85" s="80">
        <f t="shared" si="53"/>
        <v>0</v>
      </c>
      <c r="CM85" s="80">
        <f t="shared" si="53"/>
        <v>0</v>
      </c>
      <c r="CN85" s="80">
        <f t="shared" si="53"/>
        <v>0</v>
      </c>
      <c r="CO85" s="80">
        <f t="shared" si="53"/>
        <v>0</v>
      </c>
      <c r="CP85" s="80">
        <f t="shared" si="54"/>
        <v>0</v>
      </c>
      <c r="CQ85" s="80"/>
      <c r="CR85" s="80"/>
      <c r="CS85" s="80">
        <f t="shared" si="55"/>
        <v>0</v>
      </c>
      <c r="CT85" s="80">
        <f t="shared" si="55"/>
        <v>0</v>
      </c>
      <c r="CU85" s="80">
        <f t="shared" si="55"/>
        <v>0</v>
      </c>
      <c r="CV85" s="80">
        <f t="shared" si="55"/>
        <v>0</v>
      </c>
      <c r="CW85" s="80">
        <f t="shared" si="56"/>
        <v>0</v>
      </c>
      <c r="CX85" s="80"/>
      <c r="CY85" s="80"/>
      <c r="CZ85" s="80">
        <f t="shared" si="57"/>
        <v>803.87</v>
      </c>
      <c r="DA85" s="80">
        <f t="shared" si="57"/>
        <v>0</v>
      </c>
      <c r="DB85" s="80">
        <f t="shared" si="57"/>
        <v>0</v>
      </c>
      <c r="DC85" s="80">
        <f t="shared" si="57"/>
        <v>0</v>
      </c>
      <c r="DD85" s="80">
        <f t="shared" si="58"/>
        <v>803.87</v>
      </c>
      <c r="DF85" s="81">
        <f t="shared" si="59"/>
        <v>210.387</v>
      </c>
      <c r="DG85" s="81">
        <f t="shared" si="60"/>
        <v>-130</v>
      </c>
      <c r="DH85" s="81">
        <f t="shared" si="61"/>
        <v>0</v>
      </c>
      <c r="DI85" s="81">
        <f t="shared" si="62"/>
        <v>0</v>
      </c>
      <c r="DJ85" s="81">
        <f t="shared" si="63"/>
        <v>-80.387</v>
      </c>
      <c r="DK85" s="84">
        <f t="shared" si="37"/>
        <v>0</v>
      </c>
    </row>
    <row r="86" spans="1:115" ht="15.75" thickBot="1">
      <c r="A86" s="76"/>
      <c r="B86" s="31">
        <v>84</v>
      </c>
      <c r="C86" s="82">
        <v>-150</v>
      </c>
      <c r="D86" s="82">
        <v>0</v>
      </c>
      <c r="E86" s="82">
        <v>0</v>
      </c>
      <c r="F86" s="82">
        <v>-115.78700000000001</v>
      </c>
      <c r="G86" s="82">
        <v>-265.78699999999998</v>
      </c>
      <c r="H86" s="76"/>
      <c r="I86" s="31">
        <v>84</v>
      </c>
      <c r="J86" s="82">
        <v>150</v>
      </c>
      <c r="K86" s="82">
        <v>0</v>
      </c>
      <c r="L86" s="82">
        <v>0</v>
      </c>
      <c r="M86" s="82">
        <v>0</v>
      </c>
      <c r="N86" s="82">
        <v>150</v>
      </c>
      <c r="O86" s="76"/>
      <c r="P86" s="31">
        <v>84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76"/>
      <c r="W86" s="31">
        <v>84</v>
      </c>
      <c r="X86" s="82">
        <v>0</v>
      </c>
      <c r="Y86" s="82">
        <v>0</v>
      </c>
      <c r="Z86" s="82">
        <v>0</v>
      </c>
      <c r="AA86" s="82">
        <v>0</v>
      </c>
      <c r="AB86" s="82">
        <v>0</v>
      </c>
      <c r="AC86" s="76"/>
      <c r="AD86" s="31">
        <v>84</v>
      </c>
      <c r="AE86" s="82">
        <v>115.78700000000001</v>
      </c>
      <c r="AF86" s="82">
        <v>0</v>
      </c>
      <c r="AG86" s="82">
        <v>0</v>
      </c>
      <c r="AH86" s="82">
        <v>0</v>
      </c>
      <c r="AI86" s="82">
        <v>115.78700000000001</v>
      </c>
      <c r="AJ86" s="31"/>
      <c r="AK86" s="31">
        <f t="shared" si="38"/>
        <v>10</v>
      </c>
      <c r="AM86" s="83"/>
      <c r="AN86" s="83">
        <f t="shared" si="39"/>
        <v>0</v>
      </c>
      <c r="AO86" s="83">
        <f t="shared" si="39"/>
        <v>0</v>
      </c>
      <c r="AP86" s="83">
        <f t="shared" si="39"/>
        <v>0</v>
      </c>
      <c r="AQ86" s="83">
        <f t="shared" si="36"/>
        <v>0</v>
      </c>
      <c r="AR86" s="83">
        <f t="shared" si="40"/>
        <v>0</v>
      </c>
      <c r="AS86" s="83"/>
      <c r="AT86" s="83"/>
      <c r="AU86" s="83">
        <f t="shared" si="41"/>
        <v>150</v>
      </c>
      <c r="AV86" s="83">
        <f t="shared" si="41"/>
        <v>0</v>
      </c>
      <c r="AW86" s="83">
        <f t="shared" si="41"/>
        <v>0</v>
      </c>
      <c r="AX86" s="83">
        <f t="shared" si="41"/>
        <v>0</v>
      </c>
      <c r="AY86" s="83">
        <f t="shared" si="42"/>
        <v>-150</v>
      </c>
      <c r="AZ86" s="83"/>
      <c r="BA86" s="83"/>
      <c r="BB86" s="83">
        <f t="shared" si="43"/>
        <v>0</v>
      </c>
      <c r="BC86" s="83">
        <f t="shared" si="43"/>
        <v>0</v>
      </c>
      <c r="BD86" s="83">
        <f t="shared" si="43"/>
        <v>0</v>
      </c>
      <c r="BE86" s="83">
        <f t="shared" si="43"/>
        <v>0</v>
      </c>
      <c r="BF86" s="83">
        <f t="shared" si="44"/>
        <v>0</v>
      </c>
      <c r="BG86" s="83"/>
      <c r="BH86" s="83"/>
      <c r="BI86" s="83">
        <f t="shared" si="45"/>
        <v>0</v>
      </c>
      <c r="BJ86" s="83">
        <f t="shared" si="45"/>
        <v>0</v>
      </c>
      <c r="BK86" s="83">
        <f t="shared" si="45"/>
        <v>0</v>
      </c>
      <c r="BL86" s="83">
        <f t="shared" si="45"/>
        <v>0</v>
      </c>
      <c r="BM86" s="83">
        <f t="shared" si="46"/>
        <v>0</v>
      </c>
      <c r="BN86" s="83"/>
      <c r="BO86" s="83"/>
      <c r="BP86" s="83">
        <f t="shared" si="47"/>
        <v>115.78700000000001</v>
      </c>
      <c r="BQ86" s="83">
        <f t="shared" si="47"/>
        <v>0</v>
      </c>
      <c r="BR86" s="83">
        <f t="shared" si="47"/>
        <v>0</v>
      </c>
      <c r="BS86" s="83">
        <f t="shared" si="47"/>
        <v>0</v>
      </c>
      <c r="BT86" s="83">
        <f t="shared" si="48"/>
        <v>-115.78700000000001</v>
      </c>
      <c r="BV86" s="80"/>
      <c r="BW86" s="80"/>
      <c r="BX86" s="80">
        <f t="shared" si="49"/>
        <v>0</v>
      </c>
      <c r="BY86" s="80">
        <f t="shared" si="49"/>
        <v>0</v>
      </c>
      <c r="BZ86" s="80">
        <f t="shared" si="49"/>
        <v>0</v>
      </c>
      <c r="CA86" s="80">
        <f t="shared" si="49"/>
        <v>0</v>
      </c>
      <c r="CB86" s="80">
        <f t="shared" si="50"/>
        <v>0</v>
      </c>
      <c r="CC86" s="80"/>
      <c r="CD86" s="80"/>
      <c r="CE86" s="80">
        <f t="shared" si="51"/>
        <v>1500</v>
      </c>
      <c r="CF86" s="80">
        <f t="shared" si="51"/>
        <v>0</v>
      </c>
      <c r="CG86" s="80">
        <f t="shared" si="51"/>
        <v>0</v>
      </c>
      <c r="CH86" s="80">
        <f t="shared" si="51"/>
        <v>0</v>
      </c>
      <c r="CI86" s="80">
        <f t="shared" si="52"/>
        <v>1500</v>
      </c>
      <c r="CJ86" s="80"/>
      <c r="CK86" s="80"/>
      <c r="CL86" s="80">
        <f t="shared" si="53"/>
        <v>0</v>
      </c>
      <c r="CM86" s="80">
        <f t="shared" si="53"/>
        <v>0</v>
      </c>
      <c r="CN86" s="80">
        <f t="shared" si="53"/>
        <v>0</v>
      </c>
      <c r="CO86" s="80">
        <f t="shared" si="53"/>
        <v>0</v>
      </c>
      <c r="CP86" s="80">
        <f t="shared" si="54"/>
        <v>0</v>
      </c>
      <c r="CQ86" s="80"/>
      <c r="CR86" s="80"/>
      <c r="CS86" s="80">
        <f t="shared" si="55"/>
        <v>0</v>
      </c>
      <c r="CT86" s="80">
        <f t="shared" si="55"/>
        <v>0</v>
      </c>
      <c r="CU86" s="80">
        <f t="shared" si="55"/>
        <v>0</v>
      </c>
      <c r="CV86" s="80">
        <f t="shared" si="55"/>
        <v>0</v>
      </c>
      <c r="CW86" s="80">
        <f t="shared" si="56"/>
        <v>0</v>
      </c>
      <c r="CX86" s="80"/>
      <c r="CY86" s="80"/>
      <c r="CZ86" s="80">
        <f t="shared" si="57"/>
        <v>1157.8700000000001</v>
      </c>
      <c r="DA86" s="80">
        <f t="shared" si="57"/>
        <v>0</v>
      </c>
      <c r="DB86" s="80">
        <f t="shared" si="57"/>
        <v>0</v>
      </c>
      <c r="DC86" s="80">
        <f t="shared" si="57"/>
        <v>0</v>
      </c>
      <c r="DD86" s="80">
        <f t="shared" si="58"/>
        <v>1157.8700000000001</v>
      </c>
      <c r="DF86" s="81">
        <f t="shared" si="59"/>
        <v>265.78700000000003</v>
      </c>
      <c r="DG86" s="81">
        <f t="shared" si="60"/>
        <v>-150</v>
      </c>
      <c r="DH86" s="81">
        <f t="shared" si="61"/>
        <v>0</v>
      </c>
      <c r="DI86" s="81">
        <f t="shared" si="62"/>
        <v>0</v>
      </c>
      <c r="DJ86" s="81">
        <f t="shared" si="63"/>
        <v>-115.78700000000001</v>
      </c>
      <c r="DK86" s="84">
        <f t="shared" si="37"/>
        <v>0</v>
      </c>
    </row>
    <row r="87" spans="1:115" ht="15.75" thickBot="1">
      <c r="A87" s="76"/>
      <c r="B87" s="31">
        <v>85</v>
      </c>
      <c r="C87" s="82">
        <v>-116.848</v>
      </c>
      <c r="D87" s="82">
        <v>0</v>
      </c>
      <c r="E87" s="82">
        <v>0</v>
      </c>
      <c r="F87" s="82">
        <v>-159.15199999999999</v>
      </c>
      <c r="G87" s="82">
        <v>-276</v>
      </c>
      <c r="H87" s="76"/>
      <c r="I87" s="31">
        <v>85</v>
      </c>
      <c r="J87" s="82">
        <v>116.848</v>
      </c>
      <c r="K87" s="82">
        <v>0</v>
      </c>
      <c r="L87" s="82">
        <v>0</v>
      </c>
      <c r="M87" s="82">
        <v>0</v>
      </c>
      <c r="N87" s="82">
        <v>116.848</v>
      </c>
      <c r="O87" s="76"/>
      <c r="P87" s="31">
        <v>85</v>
      </c>
      <c r="Q87" s="82">
        <v>0</v>
      </c>
      <c r="R87" s="82">
        <v>0</v>
      </c>
      <c r="S87" s="82">
        <v>0</v>
      </c>
      <c r="T87" s="82">
        <v>0</v>
      </c>
      <c r="U87" s="82">
        <v>0</v>
      </c>
      <c r="V87" s="76"/>
      <c r="W87" s="31">
        <v>85</v>
      </c>
      <c r="X87" s="82">
        <v>0</v>
      </c>
      <c r="Y87" s="82">
        <v>0</v>
      </c>
      <c r="Z87" s="82">
        <v>0</v>
      </c>
      <c r="AA87" s="82">
        <v>0</v>
      </c>
      <c r="AB87" s="82">
        <v>0</v>
      </c>
      <c r="AC87" s="76"/>
      <c r="AD87" s="31">
        <v>85</v>
      </c>
      <c r="AE87" s="82">
        <v>159.15199999999999</v>
      </c>
      <c r="AF87" s="82">
        <v>0</v>
      </c>
      <c r="AG87" s="82">
        <v>0</v>
      </c>
      <c r="AH87" s="82">
        <v>0</v>
      </c>
      <c r="AI87" s="82">
        <v>159.15199999999999</v>
      </c>
      <c r="AJ87" s="31"/>
      <c r="AK87" s="31">
        <f t="shared" si="38"/>
        <v>10</v>
      </c>
      <c r="AM87" s="83"/>
      <c r="AN87" s="83">
        <f t="shared" si="39"/>
        <v>0</v>
      </c>
      <c r="AO87" s="83">
        <f t="shared" si="39"/>
        <v>0</v>
      </c>
      <c r="AP87" s="83">
        <f t="shared" si="39"/>
        <v>0</v>
      </c>
      <c r="AQ87" s="83">
        <f t="shared" si="36"/>
        <v>0</v>
      </c>
      <c r="AR87" s="83">
        <f t="shared" si="40"/>
        <v>0</v>
      </c>
      <c r="AS87" s="83"/>
      <c r="AT87" s="83"/>
      <c r="AU87" s="83">
        <f t="shared" si="41"/>
        <v>116.848</v>
      </c>
      <c r="AV87" s="83">
        <f t="shared" si="41"/>
        <v>0</v>
      </c>
      <c r="AW87" s="83">
        <f t="shared" si="41"/>
        <v>0</v>
      </c>
      <c r="AX87" s="83">
        <f t="shared" si="41"/>
        <v>0</v>
      </c>
      <c r="AY87" s="83">
        <f t="shared" si="42"/>
        <v>-116.848</v>
      </c>
      <c r="AZ87" s="83"/>
      <c r="BA87" s="83"/>
      <c r="BB87" s="83">
        <f t="shared" si="43"/>
        <v>0</v>
      </c>
      <c r="BC87" s="83">
        <f t="shared" si="43"/>
        <v>0</v>
      </c>
      <c r="BD87" s="83">
        <f t="shared" si="43"/>
        <v>0</v>
      </c>
      <c r="BE87" s="83">
        <f t="shared" si="43"/>
        <v>0</v>
      </c>
      <c r="BF87" s="83">
        <f t="shared" si="44"/>
        <v>0</v>
      </c>
      <c r="BG87" s="83"/>
      <c r="BH87" s="83"/>
      <c r="BI87" s="83">
        <f t="shared" si="45"/>
        <v>0</v>
      </c>
      <c r="BJ87" s="83">
        <f t="shared" si="45"/>
        <v>0</v>
      </c>
      <c r="BK87" s="83">
        <f t="shared" si="45"/>
        <v>0</v>
      </c>
      <c r="BL87" s="83">
        <f t="shared" si="45"/>
        <v>0</v>
      </c>
      <c r="BM87" s="83">
        <f t="shared" si="46"/>
        <v>0</v>
      </c>
      <c r="BN87" s="83"/>
      <c r="BO87" s="83"/>
      <c r="BP87" s="83">
        <f t="shared" si="47"/>
        <v>159.15199999999999</v>
      </c>
      <c r="BQ87" s="83">
        <f t="shared" si="47"/>
        <v>0</v>
      </c>
      <c r="BR87" s="83">
        <f t="shared" si="47"/>
        <v>0</v>
      </c>
      <c r="BS87" s="83">
        <f t="shared" si="47"/>
        <v>0</v>
      </c>
      <c r="BT87" s="83">
        <f t="shared" si="48"/>
        <v>-159.15199999999999</v>
      </c>
      <c r="BV87" s="80"/>
      <c r="BW87" s="80"/>
      <c r="BX87" s="80">
        <f t="shared" si="49"/>
        <v>0</v>
      </c>
      <c r="BY87" s="80">
        <f t="shared" si="49"/>
        <v>0</v>
      </c>
      <c r="BZ87" s="80">
        <f t="shared" si="49"/>
        <v>0</v>
      </c>
      <c r="CA87" s="80">
        <f t="shared" si="49"/>
        <v>0</v>
      </c>
      <c r="CB87" s="80">
        <f t="shared" si="50"/>
        <v>0</v>
      </c>
      <c r="CC87" s="80"/>
      <c r="CD87" s="80"/>
      <c r="CE87" s="80">
        <f t="shared" si="51"/>
        <v>1168.48</v>
      </c>
      <c r="CF87" s="80">
        <f t="shared" si="51"/>
        <v>0</v>
      </c>
      <c r="CG87" s="80">
        <f t="shared" si="51"/>
        <v>0</v>
      </c>
      <c r="CH87" s="80">
        <f t="shared" si="51"/>
        <v>0</v>
      </c>
      <c r="CI87" s="80">
        <f t="shared" si="52"/>
        <v>1168.48</v>
      </c>
      <c r="CJ87" s="80"/>
      <c r="CK87" s="80"/>
      <c r="CL87" s="80">
        <f t="shared" si="53"/>
        <v>0</v>
      </c>
      <c r="CM87" s="80">
        <f t="shared" si="53"/>
        <v>0</v>
      </c>
      <c r="CN87" s="80">
        <f t="shared" si="53"/>
        <v>0</v>
      </c>
      <c r="CO87" s="80">
        <f t="shared" si="53"/>
        <v>0</v>
      </c>
      <c r="CP87" s="80">
        <f t="shared" si="54"/>
        <v>0</v>
      </c>
      <c r="CQ87" s="80"/>
      <c r="CR87" s="80"/>
      <c r="CS87" s="80">
        <f t="shared" si="55"/>
        <v>0</v>
      </c>
      <c r="CT87" s="80">
        <f t="shared" si="55"/>
        <v>0</v>
      </c>
      <c r="CU87" s="80">
        <f t="shared" si="55"/>
        <v>0</v>
      </c>
      <c r="CV87" s="80">
        <f t="shared" si="55"/>
        <v>0</v>
      </c>
      <c r="CW87" s="80">
        <f t="shared" si="56"/>
        <v>0</v>
      </c>
      <c r="CX87" s="80"/>
      <c r="CY87" s="80"/>
      <c r="CZ87" s="80">
        <f t="shared" si="57"/>
        <v>1591.52</v>
      </c>
      <c r="DA87" s="80">
        <f t="shared" si="57"/>
        <v>0</v>
      </c>
      <c r="DB87" s="80">
        <f t="shared" si="57"/>
        <v>0</v>
      </c>
      <c r="DC87" s="80">
        <f t="shared" si="57"/>
        <v>0</v>
      </c>
      <c r="DD87" s="80">
        <f t="shared" si="58"/>
        <v>1591.52</v>
      </c>
      <c r="DF87" s="81">
        <f t="shared" si="59"/>
        <v>276</v>
      </c>
      <c r="DG87" s="81">
        <f t="shared" si="60"/>
        <v>-116.848</v>
      </c>
      <c r="DH87" s="81">
        <f t="shared" si="61"/>
        <v>0</v>
      </c>
      <c r="DI87" s="81">
        <f t="shared" si="62"/>
        <v>0</v>
      </c>
      <c r="DJ87" s="81">
        <f t="shared" si="63"/>
        <v>-159.15199999999999</v>
      </c>
      <c r="DK87" s="84">
        <f t="shared" si="37"/>
        <v>0</v>
      </c>
    </row>
    <row r="88" spans="1:115" ht="15.75" thickBot="1">
      <c r="A88" s="76"/>
      <c r="B88" s="31">
        <v>86</v>
      </c>
      <c r="C88" s="82">
        <v>-103.724</v>
      </c>
      <c r="D88" s="82">
        <v>0</v>
      </c>
      <c r="E88" s="82">
        <v>0</v>
      </c>
      <c r="F88" s="82">
        <v>-141.27600000000001</v>
      </c>
      <c r="G88" s="82">
        <v>-245</v>
      </c>
      <c r="H88" s="76"/>
      <c r="I88" s="31">
        <v>86</v>
      </c>
      <c r="J88" s="82">
        <v>103.724</v>
      </c>
      <c r="K88" s="82">
        <v>0</v>
      </c>
      <c r="L88" s="82">
        <v>0</v>
      </c>
      <c r="M88" s="82">
        <v>0</v>
      </c>
      <c r="N88" s="82">
        <v>103.724</v>
      </c>
      <c r="O88" s="76"/>
      <c r="P88" s="31">
        <v>86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76"/>
      <c r="W88" s="31">
        <v>86</v>
      </c>
      <c r="X88" s="82">
        <v>0</v>
      </c>
      <c r="Y88" s="82">
        <v>0</v>
      </c>
      <c r="Z88" s="82">
        <v>0</v>
      </c>
      <c r="AA88" s="82">
        <v>0</v>
      </c>
      <c r="AB88" s="82">
        <v>0</v>
      </c>
      <c r="AC88" s="76"/>
      <c r="AD88" s="31">
        <v>86</v>
      </c>
      <c r="AE88" s="82">
        <v>141.27600000000001</v>
      </c>
      <c r="AF88" s="82">
        <v>0</v>
      </c>
      <c r="AG88" s="82">
        <v>0</v>
      </c>
      <c r="AH88" s="82">
        <v>0</v>
      </c>
      <c r="AI88" s="82">
        <v>141.27600000000001</v>
      </c>
      <c r="AJ88" s="31"/>
      <c r="AK88" s="31">
        <f t="shared" si="38"/>
        <v>10</v>
      </c>
      <c r="AM88" s="83"/>
      <c r="AN88" s="83">
        <f t="shared" si="39"/>
        <v>0</v>
      </c>
      <c r="AO88" s="83">
        <f t="shared" si="39"/>
        <v>0</v>
      </c>
      <c r="AP88" s="83">
        <f t="shared" si="39"/>
        <v>0</v>
      </c>
      <c r="AQ88" s="83">
        <f t="shared" si="36"/>
        <v>0</v>
      </c>
      <c r="AR88" s="83">
        <f t="shared" si="40"/>
        <v>0</v>
      </c>
      <c r="AS88" s="83"/>
      <c r="AT88" s="83"/>
      <c r="AU88" s="83">
        <f t="shared" si="41"/>
        <v>103.724</v>
      </c>
      <c r="AV88" s="83">
        <f t="shared" si="41"/>
        <v>0</v>
      </c>
      <c r="AW88" s="83">
        <f t="shared" si="41"/>
        <v>0</v>
      </c>
      <c r="AX88" s="83">
        <f t="shared" si="41"/>
        <v>0</v>
      </c>
      <c r="AY88" s="83">
        <f t="shared" si="42"/>
        <v>-103.724</v>
      </c>
      <c r="AZ88" s="83"/>
      <c r="BA88" s="83"/>
      <c r="BB88" s="83">
        <f t="shared" si="43"/>
        <v>0</v>
      </c>
      <c r="BC88" s="83">
        <f t="shared" si="43"/>
        <v>0</v>
      </c>
      <c r="BD88" s="83">
        <f t="shared" si="43"/>
        <v>0</v>
      </c>
      <c r="BE88" s="83">
        <f t="shared" si="43"/>
        <v>0</v>
      </c>
      <c r="BF88" s="83">
        <f t="shared" si="44"/>
        <v>0</v>
      </c>
      <c r="BG88" s="83"/>
      <c r="BH88" s="83"/>
      <c r="BI88" s="83">
        <f t="shared" si="45"/>
        <v>0</v>
      </c>
      <c r="BJ88" s="83">
        <f t="shared" si="45"/>
        <v>0</v>
      </c>
      <c r="BK88" s="83">
        <f t="shared" si="45"/>
        <v>0</v>
      </c>
      <c r="BL88" s="83">
        <f t="shared" si="45"/>
        <v>0</v>
      </c>
      <c r="BM88" s="83">
        <f t="shared" si="46"/>
        <v>0</v>
      </c>
      <c r="BN88" s="83"/>
      <c r="BO88" s="83"/>
      <c r="BP88" s="83">
        <f t="shared" si="47"/>
        <v>141.27600000000001</v>
      </c>
      <c r="BQ88" s="83">
        <f t="shared" si="47"/>
        <v>0</v>
      </c>
      <c r="BR88" s="83">
        <f t="shared" si="47"/>
        <v>0</v>
      </c>
      <c r="BS88" s="83">
        <f t="shared" si="47"/>
        <v>0</v>
      </c>
      <c r="BT88" s="83">
        <f t="shared" si="48"/>
        <v>-141.27600000000001</v>
      </c>
      <c r="BV88" s="80"/>
      <c r="BW88" s="80"/>
      <c r="BX88" s="80">
        <f t="shared" si="49"/>
        <v>0</v>
      </c>
      <c r="BY88" s="80">
        <f t="shared" si="49"/>
        <v>0</v>
      </c>
      <c r="BZ88" s="80">
        <f t="shared" si="49"/>
        <v>0</v>
      </c>
      <c r="CA88" s="80">
        <f t="shared" si="49"/>
        <v>0</v>
      </c>
      <c r="CB88" s="80">
        <f t="shared" si="50"/>
        <v>0</v>
      </c>
      <c r="CC88" s="80"/>
      <c r="CD88" s="80"/>
      <c r="CE88" s="80">
        <f t="shared" si="51"/>
        <v>1037.24</v>
      </c>
      <c r="CF88" s="80">
        <f t="shared" si="51"/>
        <v>0</v>
      </c>
      <c r="CG88" s="80">
        <f t="shared" si="51"/>
        <v>0</v>
      </c>
      <c r="CH88" s="80">
        <f t="shared" si="51"/>
        <v>0</v>
      </c>
      <c r="CI88" s="80">
        <f t="shared" si="52"/>
        <v>1037.24</v>
      </c>
      <c r="CJ88" s="80"/>
      <c r="CK88" s="80"/>
      <c r="CL88" s="80">
        <f t="shared" si="53"/>
        <v>0</v>
      </c>
      <c r="CM88" s="80">
        <f t="shared" si="53"/>
        <v>0</v>
      </c>
      <c r="CN88" s="80">
        <f t="shared" si="53"/>
        <v>0</v>
      </c>
      <c r="CO88" s="80">
        <f t="shared" si="53"/>
        <v>0</v>
      </c>
      <c r="CP88" s="80">
        <f t="shared" si="54"/>
        <v>0</v>
      </c>
      <c r="CQ88" s="80"/>
      <c r="CR88" s="80"/>
      <c r="CS88" s="80">
        <f t="shared" si="55"/>
        <v>0</v>
      </c>
      <c r="CT88" s="80">
        <f t="shared" si="55"/>
        <v>0</v>
      </c>
      <c r="CU88" s="80">
        <f t="shared" si="55"/>
        <v>0</v>
      </c>
      <c r="CV88" s="80">
        <f t="shared" si="55"/>
        <v>0</v>
      </c>
      <c r="CW88" s="80">
        <f t="shared" si="56"/>
        <v>0</v>
      </c>
      <c r="CX88" s="80"/>
      <c r="CY88" s="80"/>
      <c r="CZ88" s="80">
        <f t="shared" si="57"/>
        <v>1412.7600000000002</v>
      </c>
      <c r="DA88" s="80">
        <f t="shared" si="57"/>
        <v>0</v>
      </c>
      <c r="DB88" s="80">
        <f t="shared" si="57"/>
        <v>0</v>
      </c>
      <c r="DC88" s="80">
        <f t="shared" si="57"/>
        <v>0</v>
      </c>
      <c r="DD88" s="80">
        <f t="shared" si="58"/>
        <v>1412.7600000000002</v>
      </c>
      <c r="DF88" s="81">
        <f t="shared" si="59"/>
        <v>245</v>
      </c>
      <c r="DG88" s="81">
        <f t="shared" si="60"/>
        <v>-103.724</v>
      </c>
      <c r="DH88" s="81">
        <f t="shared" si="61"/>
        <v>0</v>
      </c>
      <c r="DI88" s="81">
        <f t="shared" si="62"/>
        <v>0</v>
      </c>
      <c r="DJ88" s="81">
        <f t="shared" si="63"/>
        <v>-141.27600000000001</v>
      </c>
      <c r="DK88" s="84">
        <f t="shared" si="37"/>
        <v>0</v>
      </c>
    </row>
    <row r="89" spans="1:115" ht="15.75" thickBot="1">
      <c r="A89" s="76"/>
      <c r="B89" s="31">
        <v>87</v>
      </c>
      <c r="C89" s="82">
        <v>-84.248999999999995</v>
      </c>
      <c r="D89" s="82">
        <v>0</v>
      </c>
      <c r="E89" s="82">
        <v>0</v>
      </c>
      <c r="F89" s="82">
        <v>-114.751</v>
      </c>
      <c r="G89" s="82">
        <v>-199</v>
      </c>
      <c r="H89" s="76"/>
      <c r="I89" s="31">
        <v>87</v>
      </c>
      <c r="J89" s="82">
        <v>84.248999999999995</v>
      </c>
      <c r="K89" s="82">
        <v>0</v>
      </c>
      <c r="L89" s="82">
        <v>0</v>
      </c>
      <c r="M89" s="82">
        <v>0</v>
      </c>
      <c r="N89" s="82">
        <v>84.248999999999995</v>
      </c>
      <c r="O89" s="76"/>
      <c r="P89" s="31">
        <v>87</v>
      </c>
      <c r="Q89" s="82">
        <v>0</v>
      </c>
      <c r="R89" s="82">
        <v>0</v>
      </c>
      <c r="S89" s="82">
        <v>0</v>
      </c>
      <c r="T89" s="82">
        <v>0</v>
      </c>
      <c r="U89" s="82">
        <v>0</v>
      </c>
      <c r="V89" s="76"/>
      <c r="W89" s="31">
        <v>87</v>
      </c>
      <c r="X89" s="82">
        <v>0</v>
      </c>
      <c r="Y89" s="82">
        <v>0</v>
      </c>
      <c r="Z89" s="82">
        <v>0</v>
      </c>
      <c r="AA89" s="82">
        <v>0</v>
      </c>
      <c r="AB89" s="82">
        <v>0</v>
      </c>
      <c r="AC89" s="76"/>
      <c r="AD89" s="31">
        <v>87</v>
      </c>
      <c r="AE89" s="82">
        <v>114.751</v>
      </c>
      <c r="AF89" s="82">
        <v>0</v>
      </c>
      <c r="AG89" s="82">
        <v>0</v>
      </c>
      <c r="AH89" s="82">
        <v>0</v>
      </c>
      <c r="AI89" s="82">
        <v>114.751</v>
      </c>
      <c r="AJ89" s="31"/>
      <c r="AK89" s="31">
        <f t="shared" si="38"/>
        <v>10</v>
      </c>
      <c r="AM89" s="83"/>
      <c r="AN89" s="83">
        <f t="shared" si="39"/>
        <v>0</v>
      </c>
      <c r="AO89" s="83">
        <f t="shared" si="39"/>
        <v>0</v>
      </c>
      <c r="AP89" s="83">
        <f t="shared" si="39"/>
        <v>0</v>
      </c>
      <c r="AQ89" s="83">
        <f t="shared" si="36"/>
        <v>0</v>
      </c>
      <c r="AR89" s="83">
        <f t="shared" si="40"/>
        <v>0</v>
      </c>
      <c r="AS89" s="83"/>
      <c r="AT89" s="83"/>
      <c r="AU89" s="83">
        <f t="shared" si="41"/>
        <v>84.248999999999995</v>
      </c>
      <c r="AV89" s="83">
        <f t="shared" si="41"/>
        <v>0</v>
      </c>
      <c r="AW89" s="83">
        <f t="shared" si="41"/>
        <v>0</v>
      </c>
      <c r="AX89" s="83">
        <f t="shared" si="41"/>
        <v>0</v>
      </c>
      <c r="AY89" s="83">
        <f t="shared" si="42"/>
        <v>-84.248999999999995</v>
      </c>
      <c r="AZ89" s="83"/>
      <c r="BA89" s="83"/>
      <c r="BB89" s="83">
        <f t="shared" si="43"/>
        <v>0</v>
      </c>
      <c r="BC89" s="83">
        <f t="shared" si="43"/>
        <v>0</v>
      </c>
      <c r="BD89" s="83">
        <f t="shared" si="43"/>
        <v>0</v>
      </c>
      <c r="BE89" s="83">
        <f t="shared" si="43"/>
        <v>0</v>
      </c>
      <c r="BF89" s="83">
        <f t="shared" si="44"/>
        <v>0</v>
      </c>
      <c r="BG89" s="83"/>
      <c r="BH89" s="83"/>
      <c r="BI89" s="83">
        <f t="shared" si="45"/>
        <v>0</v>
      </c>
      <c r="BJ89" s="83">
        <f t="shared" si="45"/>
        <v>0</v>
      </c>
      <c r="BK89" s="83">
        <f t="shared" si="45"/>
        <v>0</v>
      </c>
      <c r="BL89" s="83">
        <f t="shared" si="45"/>
        <v>0</v>
      </c>
      <c r="BM89" s="83">
        <f t="shared" si="46"/>
        <v>0</v>
      </c>
      <c r="BN89" s="83"/>
      <c r="BO89" s="83"/>
      <c r="BP89" s="83">
        <f t="shared" si="47"/>
        <v>114.751</v>
      </c>
      <c r="BQ89" s="83">
        <f t="shared" si="47"/>
        <v>0</v>
      </c>
      <c r="BR89" s="83">
        <f t="shared" si="47"/>
        <v>0</v>
      </c>
      <c r="BS89" s="83">
        <f t="shared" si="47"/>
        <v>0</v>
      </c>
      <c r="BT89" s="83">
        <f t="shared" si="48"/>
        <v>-114.751</v>
      </c>
      <c r="BV89" s="80"/>
      <c r="BW89" s="80"/>
      <c r="BX89" s="80">
        <f t="shared" si="49"/>
        <v>0</v>
      </c>
      <c r="BY89" s="80">
        <f t="shared" si="49"/>
        <v>0</v>
      </c>
      <c r="BZ89" s="80">
        <f t="shared" si="49"/>
        <v>0</v>
      </c>
      <c r="CA89" s="80">
        <f t="shared" si="49"/>
        <v>0</v>
      </c>
      <c r="CB89" s="80">
        <f t="shared" si="50"/>
        <v>0</v>
      </c>
      <c r="CC89" s="80"/>
      <c r="CD89" s="80"/>
      <c r="CE89" s="80">
        <f t="shared" si="51"/>
        <v>842.49</v>
      </c>
      <c r="CF89" s="80">
        <f t="shared" si="51"/>
        <v>0</v>
      </c>
      <c r="CG89" s="80">
        <f t="shared" si="51"/>
        <v>0</v>
      </c>
      <c r="CH89" s="80">
        <f t="shared" si="51"/>
        <v>0</v>
      </c>
      <c r="CI89" s="80">
        <f t="shared" si="52"/>
        <v>842.49</v>
      </c>
      <c r="CJ89" s="80"/>
      <c r="CK89" s="80"/>
      <c r="CL89" s="80">
        <f t="shared" si="53"/>
        <v>0</v>
      </c>
      <c r="CM89" s="80">
        <f t="shared" si="53"/>
        <v>0</v>
      </c>
      <c r="CN89" s="80">
        <f t="shared" si="53"/>
        <v>0</v>
      </c>
      <c r="CO89" s="80">
        <f t="shared" si="53"/>
        <v>0</v>
      </c>
      <c r="CP89" s="80">
        <f t="shared" si="54"/>
        <v>0</v>
      </c>
      <c r="CQ89" s="80"/>
      <c r="CR89" s="80"/>
      <c r="CS89" s="80">
        <f t="shared" si="55"/>
        <v>0</v>
      </c>
      <c r="CT89" s="80">
        <f t="shared" si="55"/>
        <v>0</v>
      </c>
      <c r="CU89" s="80">
        <f t="shared" si="55"/>
        <v>0</v>
      </c>
      <c r="CV89" s="80">
        <f t="shared" si="55"/>
        <v>0</v>
      </c>
      <c r="CW89" s="80">
        <f t="shared" si="56"/>
        <v>0</v>
      </c>
      <c r="CX89" s="80"/>
      <c r="CY89" s="80"/>
      <c r="CZ89" s="80">
        <f t="shared" si="57"/>
        <v>1147.51</v>
      </c>
      <c r="DA89" s="80">
        <f t="shared" si="57"/>
        <v>0</v>
      </c>
      <c r="DB89" s="80">
        <f t="shared" si="57"/>
        <v>0</v>
      </c>
      <c r="DC89" s="80">
        <f t="shared" si="57"/>
        <v>0</v>
      </c>
      <c r="DD89" s="80">
        <f t="shared" si="58"/>
        <v>1147.51</v>
      </c>
      <c r="DF89" s="81">
        <f t="shared" si="59"/>
        <v>199</v>
      </c>
      <c r="DG89" s="81">
        <f t="shared" si="60"/>
        <v>-84.248999999999995</v>
      </c>
      <c r="DH89" s="81">
        <f t="shared" si="61"/>
        <v>0</v>
      </c>
      <c r="DI89" s="81">
        <f t="shared" si="62"/>
        <v>0</v>
      </c>
      <c r="DJ89" s="81">
        <f t="shared" si="63"/>
        <v>-114.751</v>
      </c>
      <c r="DK89" s="84">
        <f t="shared" si="37"/>
        <v>0</v>
      </c>
    </row>
    <row r="90" spans="1:115" ht="15.75" thickBot="1">
      <c r="A90" s="76"/>
      <c r="B90" s="31">
        <v>88</v>
      </c>
      <c r="C90" s="82">
        <v>-70.278000000000006</v>
      </c>
      <c r="D90" s="82">
        <v>0</v>
      </c>
      <c r="E90" s="82">
        <v>0</v>
      </c>
      <c r="F90" s="82">
        <v>-95.721999999999994</v>
      </c>
      <c r="G90" s="82">
        <v>-166</v>
      </c>
      <c r="H90" s="76"/>
      <c r="I90" s="31">
        <v>88</v>
      </c>
      <c r="J90" s="82">
        <v>70.278000000000006</v>
      </c>
      <c r="K90" s="82">
        <v>0</v>
      </c>
      <c r="L90" s="82">
        <v>0</v>
      </c>
      <c r="M90" s="82">
        <v>0</v>
      </c>
      <c r="N90" s="82">
        <v>70.278000000000006</v>
      </c>
      <c r="O90" s="76"/>
      <c r="P90" s="31">
        <v>88</v>
      </c>
      <c r="Q90" s="82">
        <v>0</v>
      </c>
      <c r="R90" s="82">
        <v>0</v>
      </c>
      <c r="S90" s="82">
        <v>0</v>
      </c>
      <c r="T90" s="82">
        <v>0</v>
      </c>
      <c r="U90" s="82">
        <v>0</v>
      </c>
      <c r="V90" s="76"/>
      <c r="W90" s="31">
        <v>88</v>
      </c>
      <c r="X90" s="82">
        <v>0</v>
      </c>
      <c r="Y90" s="82">
        <v>0</v>
      </c>
      <c r="Z90" s="82">
        <v>0</v>
      </c>
      <c r="AA90" s="82">
        <v>0</v>
      </c>
      <c r="AB90" s="82">
        <v>0</v>
      </c>
      <c r="AC90" s="76"/>
      <c r="AD90" s="31">
        <v>88</v>
      </c>
      <c r="AE90" s="82">
        <v>95.721999999999994</v>
      </c>
      <c r="AF90" s="82">
        <v>0</v>
      </c>
      <c r="AG90" s="82">
        <v>0</v>
      </c>
      <c r="AH90" s="82">
        <v>0</v>
      </c>
      <c r="AI90" s="82">
        <v>95.721999999999994</v>
      </c>
      <c r="AJ90" s="31"/>
      <c r="AK90" s="31">
        <f t="shared" si="38"/>
        <v>10</v>
      </c>
      <c r="AM90" s="83"/>
      <c r="AN90" s="83">
        <f t="shared" si="39"/>
        <v>0</v>
      </c>
      <c r="AO90" s="83">
        <f t="shared" si="39"/>
        <v>0</v>
      </c>
      <c r="AP90" s="83">
        <f t="shared" si="39"/>
        <v>0</v>
      </c>
      <c r="AQ90" s="83">
        <f t="shared" si="36"/>
        <v>0</v>
      </c>
      <c r="AR90" s="83">
        <f t="shared" si="40"/>
        <v>0</v>
      </c>
      <c r="AS90" s="83"/>
      <c r="AT90" s="83"/>
      <c r="AU90" s="83">
        <f t="shared" si="41"/>
        <v>70.278000000000006</v>
      </c>
      <c r="AV90" s="83">
        <f t="shared" si="41"/>
        <v>0</v>
      </c>
      <c r="AW90" s="83">
        <f t="shared" si="41"/>
        <v>0</v>
      </c>
      <c r="AX90" s="83">
        <f t="shared" si="41"/>
        <v>0</v>
      </c>
      <c r="AY90" s="83">
        <f t="shared" si="42"/>
        <v>-70.278000000000006</v>
      </c>
      <c r="AZ90" s="83"/>
      <c r="BA90" s="83"/>
      <c r="BB90" s="83">
        <f t="shared" si="43"/>
        <v>0</v>
      </c>
      <c r="BC90" s="83">
        <f t="shared" si="43"/>
        <v>0</v>
      </c>
      <c r="BD90" s="83">
        <f t="shared" si="43"/>
        <v>0</v>
      </c>
      <c r="BE90" s="83">
        <f t="shared" si="43"/>
        <v>0</v>
      </c>
      <c r="BF90" s="83">
        <f t="shared" si="44"/>
        <v>0</v>
      </c>
      <c r="BG90" s="83"/>
      <c r="BH90" s="83"/>
      <c r="BI90" s="83">
        <f t="shared" si="45"/>
        <v>0</v>
      </c>
      <c r="BJ90" s="83">
        <f t="shared" si="45"/>
        <v>0</v>
      </c>
      <c r="BK90" s="83">
        <f t="shared" si="45"/>
        <v>0</v>
      </c>
      <c r="BL90" s="83">
        <f t="shared" si="45"/>
        <v>0</v>
      </c>
      <c r="BM90" s="83">
        <f t="shared" si="46"/>
        <v>0</v>
      </c>
      <c r="BN90" s="83"/>
      <c r="BO90" s="83"/>
      <c r="BP90" s="83">
        <f t="shared" si="47"/>
        <v>95.721999999999994</v>
      </c>
      <c r="BQ90" s="83">
        <f t="shared" si="47"/>
        <v>0</v>
      </c>
      <c r="BR90" s="83">
        <f t="shared" si="47"/>
        <v>0</v>
      </c>
      <c r="BS90" s="83">
        <f t="shared" si="47"/>
        <v>0</v>
      </c>
      <c r="BT90" s="83">
        <f t="shared" si="48"/>
        <v>-95.721999999999994</v>
      </c>
      <c r="BV90" s="80"/>
      <c r="BW90" s="80"/>
      <c r="BX90" s="80">
        <f t="shared" si="49"/>
        <v>0</v>
      </c>
      <c r="BY90" s="80">
        <f t="shared" si="49"/>
        <v>0</v>
      </c>
      <c r="BZ90" s="80">
        <f t="shared" si="49"/>
        <v>0</v>
      </c>
      <c r="CA90" s="80">
        <f t="shared" si="49"/>
        <v>0</v>
      </c>
      <c r="CB90" s="80">
        <f t="shared" si="50"/>
        <v>0</v>
      </c>
      <c r="CC90" s="80"/>
      <c r="CD90" s="80"/>
      <c r="CE90" s="80">
        <f t="shared" si="51"/>
        <v>702.78000000000009</v>
      </c>
      <c r="CF90" s="80">
        <f t="shared" si="51"/>
        <v>0</v>
      </c>
      <c r="CG90" s="80">
        <f t="shared" si="51"/>
        <v>0</v>
      </c>
      <c r="CH90" s="80">
        <f t="shared" si="51"/>
        <v>0</v>
      </c>
      <c r="CI90" s="80">
        <f t="shared" si="52"/>
        <v>702.78000000000009</v>
      </c>
      <c r="CJ90" s="80"/>
      <c r="CK90" s="80"/>
      <c r="CL90" s="80">
        <f t="shared" si="53"/>
        <v>0</v>
      </c>
      <c r="CM90" s="80">
        <f t="shared" si="53"/>
        <v>0</v>
      </c>
      <c r="CN90" s="80">
        <f t="shared" si="53"/>
        <v>0</v>
      </c>
      <c r="CO90" s="80">
        <f t="shared" si="53"/>
        <v>0</v>
      </c>
      <c r="CP90" s="80">
        <f t="shared" si="54"/>
        <v>0</v>
      </c>
      <c r="CQ90" s="80"/>
      <c r="CR90" s="80"/>
      <c r="CS90" s="80">
        <f t="shared" si="55"/>
        <v>0</v>
      </c>
      <c r="CT90" s="80">
        <f t="shared" si="55"/>
        <v>0</v>
      </c>
      <c r="CU90" s="80">
        <f t="shared" si="55"/>
        <v>0</v>
      </c>
      <c r="CV90" s="80">
        <f t="shared" si="55"/>
        <v>0</v>
      </c>
      <c r="CW90" s="80">
        <f t="shared" si="56"/>
        <v>0</v>
      </c>
      <c r="CX90" s="80"/>
      <c r="CY90" s="80"/>
      <c r="CZ90" s="80">
        <f t="shared" si="57"/>
        <v>957.21999999999991</v>
      </c>
      <c r="DA90" s="80">
        <f t="shared" si="57"/>
        <v>0</v>
      </c>
      <c r="DB90" s="80">
        <f t="shared" si="57"/>
        <v>0</v>
      </c>
      <c r="DC90" s="80">
        <f t="shared" si="57"/>
        <v>0</v>
      </c>
      <c r="DD90" s="80">
        <f t="shared" si="58"/>
        <v>957.21999999999991</v>
      </c>
      <c r="DF90" s="81">
        <f t="shared" si="59"/>
        <v>166</v>
      </c>
      <c r="DG90" s="81">
        <f t="shared" si="60"/>
        <v>-70.278000000000006</v>
      </c>
      <c r="DH90" s="81">
        <f t="shared" si="61"/>
        <v>0</v>
      </c>
      <c r="DI90" s="81">
        <f t="shared" si="62"/>
        <v>0</v>
      </c>
      <c r="DJ90" s="81">
        <f t="shared" si="63"/>
        <v>-95.721999999999994</v>
      </c>
      <c r="DK90" s="84">
        <f t="shared" si="37"/>
        <v>0</v>
      </c>
    </row>
    <row r="91" spans="1:115" ht="15.75" thickBot="1">
      <c r="A91" s="76"/>
      <c r="B91" s="31">
        <v>89</v>
      </c>
      <c r="C91" s="82">
        <v>-104</v>
      </c>
      <c r="D91" s="82">
        <v>0</v>
      </c>
      <c r="E91" s="82">
        <v>0</v>
      </c>
      <c r="F91" s="82">
        <v>0</v>
      </c>
      <c r="G91" s="82">
        <v>-104</v>
      </c>
      <c r="H91" s="76"/>
      <c r="I91" s="31">
        <v>89</v>
      </c>
      <c r="J91" s="82">
        <v>104</v>
      </c>
      <c r="K91" s="82">
        <v>0</v>
      </c>
      <c r="L91" s="82">
        <v>0</v>
      </c>
      <c r="M91" s="82">
        <v>0</v>
      </c>
      <c r="N91" s="82">
        <v>104</v>
      </c>
      <c r="O91" s="76"/>
      <c r="P91" s="31">
        <v>89</v>
      </c>
      <c r="Q91" s="82">
        <v>0</v>
      </c>
      <c r="R91" s="82">
        <v>0</v>
      </c>
      <c r="S91" s="82">
        <v>0</v>
      </c>
      <c r="T91" s="82">
        <v>0</v>
      </c>
      <c r="U91" s="82">
        <v>0</v>
      </c>
      <c r="V91" s="76"/>
      <c r="W91" s="31">
        <v>89</v>
      </c>
      <c r="X91" s="82">
        <v>0</v>
      </c>
      <c r="Y91" s="82">
        <v>0</v>
      </c>
      <c r="Z91" s="82">
        <v>0</v>
      </c>
      <c r="AA91" s="82">
        <v>0</v>
      </c>
      <c r="AB91" s="82">
        <v>0</v>
      </c>
      <c r="AC91" s="76"/>
      <c r="AD91" s="31">
        <v>89</v>
      </c>
      <c r="AE91" s="82">
        <v>0</v>
      </c>
      <c r="AF91" s="82">
        <v>0</v>
      </c>
      <c r="AG91" s="82">
        <v>0</v>
      </c>
      <c r="AH91" s="82">
        <v>0</v>
      </c>
      <c r="AI91" s="82">
        <v>0</v>
      </c>
      <c r="AJ91" s="31"/>
      <c r="AK91" s="31">
        <f t="shared" si="38"/>
        <v>10</v>
      </c>
      <c r="AM91" s="83"/>
      <c r="AN91" s="83">
        <f t="shared" si="39"/>
        <v>0</v>
      </c>
      <c r="AO91" s="83">
        <f t="shared" si="39"/>
        <v>0</v>
      </c>
      <c r="AP91" s="83">
        <f t="shared" si="39"/>
        <v>0</v>
      </c>
      <c r="AQ91" s="83">
        <f t="shared" si="36"/>
        <v>0</v>
      </c>
      <c r="AR91" s="83">
        <f t="shared" si="40"/>
        <v>0</v>
      </c>
      <c r="AS91" s="83"/>
      <c r="AT91" s="83"/>
      <c r="AU91" s="83">
        <f t="shared" si="41"/>
        <v>104</v>
      </c>
      <c r="AV91" s="83">
        <f t="shared" si="41"/>
        <v>0</v>
      </c>
      <c r="AW91" s="83">
        <f t="shared" si="41"/>
        <v>0</v>
      </c>
      <c r="AX91" s="83">
        <f t="shared" si="41"/>
        <v>0</v>
      </c>
      <c r="AY91" s="83">
        <f t="shared" si="42"/>
        <v>-104</v>
      </c>
      <c r="AZ91" s="83"/>
      <c r="BA91" s="83"/>
      <c r="BB91" s="83">
        <f t="shared" si="43"/>
        <v>0</v>
      </c>
      <c r="BC91" s="83">
        <f t="shared" si="43"/>
        <v>0</v>
      </c>
      <c r="BD91" s="83">
        <f t="shared" si="43"/>
        <v>0</v>
      </c>
      <c r="BE91" s="83">
        <f t="shared" si="43"/>
        <v>0</v>
      </c>
      <c r="BF91" s="83">
        <f t="shared" si="44"/>
        <v>0</v>
      </c>
      <c r="BG91" s="83"/>
      <c r="BH91" s="83"/>
      <c r="BI91" s="83">
        <f t="shared" si="45"/>
        <v>0</v>
      </c>
      <c r="BJ91" s="83">
        <f t="shared" si="45"/>
        <v>0</v>
      </c>
      <c r="BK91" s="83">
        <f t="shared" si="45"/>
        <v>0</v>
      </c>
      <c r="BL91" s="83">
        <f t="shared" si="45"/>
        <v>0</v>
      </c>
      <c r="BM91" s="83">
        <f t="shared" si="46"/>
        <v>0</v>
      </c>
      <c r="BN91" s="83"/>
      <c r="BO91" s="83"/>
      <c r="BP91" s="83">
        <f t="shared" si="47"/>
        <v>0</v>
      </c>
      <c r="BQ91" s="83">
        <f t="shared" si="47"/>
        <v>0</v>
      </c>
      <c r="BR91" s="83">
        <f t="shared" si="47"/>
        <v>0</v>
      </c>
      <c r="BS91" s="83">
        <f t="shared" si="47"/>
        <v>0</v>
      </c>
      <c r="BT91" s="83">
        <f t="shared" si="48"/>
        <v>0</v>
      </c>
      <c r="BV91" s="80"/>
      <c r="BW91" s="80"/>
      <c r="BX91" s="80">
        <f t="shared" si="49"/>
        <v>0</v>
      </c>
      <c r="BY91" s="80">
        <f t="shared" si="49"/>
        <v>0</v>
      </c>
      <c r="BZ91" s="80">
        <f t="shared" si="49"/>
        <v>0</v>
      </c>
      <c r="CA91" s="80">
        <f t="shared" si="49"/>
        <v>0</v>
      </c>
      <c r="CB91" s="80">
        <f t="shared" si="50"/>
        <v>0</v>
      </c>
      <c r="CC91" s="80"/>
      <c r="CD91" s="80"/>
      <c r="CE91" s="80">
        <f t="shared" si="51"/>
        <v>1040</v>
      </c>
      <c r="CF91" s="80">
        <f t="shared" si="51"/>
        <v>0</v>
      </c>
      <c r="CG91" s="80">
        <f t="shared" si="51"/>
        <v>0</v>
      </c>
      <c r="CH91" s="80">
        <f t="shared" si="51"/>
        <v>0</v>
      </c>
      <c r="CI91" s="80">
        <f t="shared" si="52"/>
        <v>1040</v>
      </c>
      <c r="CJ91" s="80"/>
      <c r="CK91" s="80"/>
      <c r="CL91" s="80">
        <f t="shared" si="53"/>
        <v>0</v>
      </c>
      <c r="CM91" s="80">
        <f t="shared" si="53"/>
        <v>0</v>
      </c>
      <c r="CN91" s="80">
        <f t="shared" si="53"/>
        <v>0</v>
      </c>
      <c r="CO91" s="80">
        <f t="shared" si="53"/>
        <v>0</v>
      </c>
      <c r="CP91" s="80">
        <f t="shared" si="54"/>
        <v>0</v>
      </c>
      <c r="CQ91" s="80"/>
      <c r="CR91" s="80"/>
      <c r="CS91" s="80">
        <f t="shared" si="55"/>
        <v>0</v>
      </c>
      <c r="CT91" s="80">
        <f t="shared" si="55"/>
        <v>0</v>
      </c>
      <c r="CU91" s="80">
        <f t="shared" si="55"/>
        <v>0</v>
      </c>
      <c r="CV91" s="80">
        <f t="shared" si="55"/>
        <v>0</v>
      </c>
      <c r="CW91" s="80">
        <f t="shared" si="56"/>
        <v>0</v>
      </c>
      <c r="CX91" s="80"/>
      <c r="CY91" s="80"/>
      <c r="CZ91" s="80">
        <f t="shared" si="57"/>
        <v>0</v>
      </c>
      <c r="DA91" s="80">
        <f t="shared" si="57"/>
        <v>0</v>
      </c>
      <c r="DB91" s="80">
        <f t="shared" si="57"/>
        <v>0</v>
      </c>
      <c r="DC91" s="80">
        <f t="shared" si="57"/>
        <v>0</v>
      </c>
      <c r="DD91" s="80">
        <f t="shared" si="58"/>
        <v>0</v>
      </c>
      <c r="DF91" s="81">
        <f t="shared" si="59"/>
        <v>104</v>
      </c>
      <c r="DG91" s="81">
        <f t="shared" si="60"/>
        <v>-104</v>
      </c>
      <c r="DH91" s="81">
        <f t="shared" si="61"/>
        <v>0</v>
      </c>
      <c r="DI91" s="81">
        <f t="shared" si="62"/>
        <v>0</v>
      </c>
      <c r="DJ91" s="81">
        <f t="shared" si="63"/>
        <v>0</v>
      </c>
      <c r="DK91" s="84">
        <f t="shared" si="37"/>
        <v>0</v>
      </c>
    </row>
    <row r="92" spans="1:115" ht="15.75" thickBot="1">
      <c r="A92" s="76"/>
      <c r="B92" s="31">
        <v>90</v>
      </c>
      <c r="C92" s="82">
        <v>-57.98</v>
      </c>
      <c r="D92" s="82">
        <v>0</v>
      </c>
      <c r="E92" s="82">
        <v>0</v>
      </c>
      <c r="F92" s="82">
        <v>-16.02</v>
      </c>
      <c r="G92" s="82">
        <v>-74</v>
      </c>
      <c r="H92" s="76"/>
      <c r="I92" s="31">
        <v>90</v>
      </c>
      <c r="J92" s="82">
        <v>57.98</v>
      </c>
      <c r="K92" s="82">
        <v>0</v>
      </c>
      <c r="L92" s="82">
        <v>0</v>
      </c>
      <c r="M92" s="82">
        <v>0</v>
      </c>
      <c r="N92" s="82">
        <v>57.98</v>
      </c>
      <c r="O92" s="76"/>
      <c r="P92" s="31">
        <v>90</v>
      </c>
      <c r="Q92" s="82">
        <v>0</v>
      </c>
      <c r="R92" s="82">
        <v>0</v>
      </c>
      <c r="S92" s="82">
        <v>0</v>
      </c>
      <c r="T92" s="82">
        <v>0</v>
      </c>
      <c r="U92" s="82">
        <v>0</v>
      </c>
      <c r="V92" s="76"/>
      <c r="W92" s="31">
        <v>90</v>
      </c>
      <c r="X92" s="82">
        <v>0</v>
      </c>
      <c r="Y92" s="82">
        <v>0</v>
      </c>
      <c r="Z92" s="82">
        <v>0</v>
      </c>
      <c r="AA92" s="82">
        <v>0</v>
      </c>
      <c r="AB92" s="82">
        <v>0</v>
      </c>
      <c r="AC92" s="76"/>
      <c r="AD92" s="31">
        <v>90</v>
      </c>
      <c r="AE92" s="82">
        <v>16.02</v>
      </c>
      <c r="AF92" s="82">
        <v>0</v>
      </c>
      <c r="AG92" s="82">
        <v>0</v>
      </c>
      <c r="AH92" s="82">
        <v>0</v>
      </c>
      <c r="AI92" s="82">
        <v>16.02</v>
      </c>
      <c r="AJ92" s="31"/>
      <c r="AK92" s="31">
        <f t="shared" si="38"/>
        <v>10</v>
      </c>
      <c r="AM92" s="83"/>
      <c r="AN92" s="83">
        <f t="shared" si="39"/>
        <v>0</v>
      </c>
      <c r="AO92" s="83">
        <f t="shared" si="39"/>
        <v>0</v>
      </c>
      <c r="AP92" s="83">
        <f t="shared" si="39"/>
        <v>0</v>
      </c>
      <c r="AQ92" s="83">
        <f t="shared" si="36"/>
        <v>0</v>
      </c>
      <c r="AR92" s="83">
        <f t="shared" si="40"/>
        <v>0</v>
      </c>
      <c r="AS92" s="83"/>
      <c r="AT92" s="83"/>
      <c r="AU92" s="83">
        <f t="shared" si="41"/>
        <v>57.98</v>
      </c>
      <c r="AV92" s="83">
        <f t="shared" si="41"/>
        <v>0</v>
      </c>
      <c r="AW92" s="83">
        <f t="shared" si="41"/>
        <v>0</v>
      </c>
      <c r="AX92" s="83">
        <f t="shared" si="41"/>
        <v>0</v>
      </c>
      <c r="AY92" s="83">
        <f t="shared" si="42"/>
        <v>-57.98</v>
      </c>
      <c r="AZ92" s="83"/>
      <c r="BA92" s="83"/>
      <c r="BB92" s="83">
        <f t="shared" si="43"/>
        <v>0</v>
      </c>
      <c r="BC92" s="83">
        <f t="shared" si="43"/>
        <v>0</v>
      </c>
      <c r="BD92" s="83">
        <f t="shared" si="43"/>
        <v>0</v>
      </c>
      <c r="BE92" s="83">
        <f t="shared" si="43"/>
        <v>0</v>
      </c>
      <c r="BF92" s="83">
        <f t="shared" si="44"/>
        <v>0</v>
      </c>
      <c r="BG92" s="83"/>
      <c r="BH92" s="83"/>
      <c r="BI92" s="83">
        <f t="shared" si="45"/>
        <v>0</v>
      </c>
      <c r="BJ92" s="83">
        <f t="shared" si="45"/>
        <v>0</v>
      </c>
      <c r="BK92" s="83">
        <f t="shared" si="45"/>
        <v>0</v>
      </c>
      <c r="BL92" s="83">
        <f t="shared" si="45"/>
        <v>0</v>
      </c>
      <c r="BM92" s="83">
        <f t="shared" si="46"/>
        <v>0</v>
      </c>
      <c r="BN92" s="83"/>
      <c r="BO92" s="83"/>
      <c r="BP92" s="83">
        <f t="shared" si="47"/>
        <v>16.02</v>
      </c>
      <c r="BQ92" s="83">
        <f t="shared" si="47"/>
        <v>0</v>
      </c>
      <c r="BR92" s="83">
        <f t="shared" si="47"/>
        <v>0</v>
      </c>
      <c r="BS92" s="83">
        <f t="shared" si="47"/>
        <v>0</v>
      </c>
      <c r="BT92" s="83">
        <f t="shared" si="48"/>
        <v>-16.02</v>
      </c>
      <c r="BV92" s="80"/>
      <c r="BW92" s="80"/>
      <c r="BX92" s="80">
        <f t="shared" si="49"/>
        <v>0</v>
      </c>
      <c r="BY92" s="80">
        <f t="shared" si="49"/>
        <v>0</v>
      </c>
      <c r="BZ92" s="80">
        <f t="shared" si="49"/>
        <v>0</v>
      </c>
      <c r="CA92" s="80">
        <f t="shared" si="49"/>
        <v>0</v>
      </c>
      <c r="CB92" s="80">
        <f t="shared" si="50"/>
        <v>0</v>
      </c>
      <c r="CC92" s="80"/>
      <c r="CD92" s="80"/>
      <c r="CE92" s="80">
        <f t="shared" si="51"/>
        <v>579.79999999999995</v>
      </c>
      <c r="CF92" s="80">
        <f t="shared" si="51"/>
        <v>0</v>
      </c>
      <c r="CG92" s="80">
        <f t="shared" si="51"/>
        <v>0</v>
      </c>
      <c r="CH92" s="80">
        <f t="shared" si="51"/>
        <v>0</v>
      </c>
      <c r="CI92" s="80">
        <f t="shared" si="52"/>
        <v>579.79999999999995</v>
      </c>
      <c r="CJ92" s="80"/>
      <c r="CK92" s="80"/>
      <c r="CL92" s="80">
        <f t="shared" si="53"/>
        <v>0</v>
      </c>
      <c r="CM92" s="80">
        <f t="shared" si="53"/>
        <v>0</v>
      </c>
      <c r="CN92" s="80">
        <f t="shared" si="53"/>
        <v>0</v>
      </c>
      <c r="CO92" s="80">
        <f t="shared" si="53"/>
        <v>0</v>
      </c>
      <c r="CP92" s="80">
        <f t="shared" si="54"/>
        <v>0</v>
      </c>
      <c r="CQ92" s="80"/>
      <c r="CR92" s="80"/>
      <c r="CS92" s="80">
        <f t="shared" si="55"/>
        <v>0</v>
      </c>
      <c r="CT92" s="80">
        <f t="shared" si="55"/>
        <v>0</v>
      </c>
      <c r="CU92" s="80">
        <f t="shared" si="55"/>
        <v>0</v>
      </c>
      <c r="CV92" s="80">
        <f t="shared" si="55"/>
        <v>0</v>
      </c>
      <c r="CW92" s="80">
        <f t="shared" si="56"/>
        <v>0</v>
      </c>
      <c r="CX92" s="80"/>
      <c r="CY92" s="80"/>
      <c r="CZ92" s="80">
        <f t="shared" si="57"/>
        <v>160.19999999999999</v>
      </c>
      <c r="DA92" s="80">
        <f t="shared" si="57"/>
        <v>0</v>
      </c>
      <c r="DB92" s="80">
        <f t="shared" si="57"/>
        <v>0</v>
      </c>
      <c r="DC92" s="80">
        <f t="shared" si="57"/>
        <v>0</v>
      </c>
      <c r="DD92" s="80">
        <f t="shared" si="58"/>
        <v>160.19999999999999</v>
      </c>
      <c r="DF92" s="81">
        <f t="shared" si="59"/>
        <v>74</v>
      </c>
      <c r="DG92" s="81">
        <f t="shared" si="60"/>
        <v>-57.98</v>
      </c>
      <c r="DH92" s="81">
        <f t="shared" si="61"/>
        <v>0</v>
      </c>
      <c r="DI92" s="81">
        <f t="shared" si="62"/>
        <v>0</v>
      </c>
      <c r="DJ92" s="81">
        <f t="shared" si="63"/>
        <v>-16.02</v>
      </c>
      <c r="DK92" s="84">
        <f t="shared" si="37"/>
        <v>0</v>
      </c>
    </row>
    <row r="93" spans="1:115" ht="15.75" thickBot="1">
      <c r="A93" s="76"/>
      <c r="B93" s="31">
        <v>91</v>
      </c>
      <c r="C93" s="82">
        <v>-7.6210000000000004</v>
      </c>
      <c r="D93" s="82">
        <v>0</v>
      </c>
      <c r="E93" s="82">
        <v>0</v>
      </c>
      <c r="F93" s="82">
        <v>-10.379</v>
      </c>
      <c r="G93" s="82">
        <v>-18</v>
      </c>
      <c r="H93" s="76"/>
      <c r="I93" s="31">
        <v>91</v>
      </c>
      <c r="J93" s="82">
        <v>7.6210000000000004</v>
      </c>
      <c r="K93" s="82">
        <v>0</v>
      </c>
      <c r="L93" s="82">
        <v>0</v>
      </c>
      <c r="M93" s="82">
        <v>0</v>
      </c>
      <c r="N93" s="82">
        <v>7.6210000000000004</v>
      </c>
      <c r="O93" s="76"/>
      <c r="P93" s="31">
        <v>91</v>
      </c>
      <c r="Q93" s="82">
        <v>0</v>
      </c>
      <c r="R93" s="82">
        <v>0</v>
      </c>
      <c r="S93" s="82">
        <v>0</v>
      </c>
      <c r="T93" s="82">
        <v>0</v>
      </c>
      <c r="U93" s="82">
        <v>0</v>
      </c>
      <c r="V93" s="76"/>
      <c r="W93" s="31">
        <v>91</v>
      </c>
      <c r="X93" s="82">
        <v>0</v>
      </c>
      <c r="Y93" s="82">
        <v>0</v>
      </c>
      <c r="Z93" s="82">
        <v>0</v>
      </c>
      <c r="AA93" s="82">
        <v>0</v>
      </c>
      <c r="AB93" s="82">
        <v>0</v>
      </c>
      <c r="AC93" s="76"/>
      <c r="AD93" s="31">
        <v>91</v>
      </c>
      <c r="AE93" s="82">
        <v>10.379</v>
      </c>
      <c r="AF93" s="82">
        <v>0</v>
      </c>
      <c r="AG93" s="82">
        <v>0</v>
      </c>
      <c r="AH93" s="82">
        <v>0</v>
      </c>
      <c r="AI93" s="82">
        <v>10.379</v>
      </c>
      <c r="AJ93" s="31"/>
      <c r="AK93" s="31">
        <f t="shared" si="38"/>
        <v>10</v>
      </c>
      <c r="AM93" s="83"/>
      <c r="AN93" s="83">
        <f t="shared" si="39"/>
        <v>0</v>
      </c>
      <c r="AO93" s="83">
        <f t="shared" si="39"/>
        <v>0</v>
      </c>
      <c r="AP93" s="83">
        <f t="shared" si="39"/>
        <v>0</v>
      </c>
      <c r="AQ93" s="83">
        <f t="shared" si="36"/>
        <v>0</v>
      </c>
      <c r="AR93" s="83">
        <f t="shared" si="40"/>
        <v>0</v>
      </c>
      <c r="AS93" s="83"/>
      <c r="AT93" s="83"/>
      <c r="AU93" s="83">
        <f t="shared" si="41"/>
        <v>7.6210000000000004</v>
      </c>
      <c r="AV93" s="83">
        <f t="shared" si="41"/>
        <v>0</v>
      </c>
      <c r="AW93" s="83">
        <f t="shared" si="41"/>
        <v>0</v>
      </c>
      <c r="AX93" s="83">
        <f t="shared" si="41"/>
        <v>0</v>
      </c>
      <c r="AY93" s="83">
        <f t="shared" si="42"/>
        <v>-7.6210000000000004</v>
      </c>
      <c r="AZ93" s="83"/>
      <c r="BA93" s="83"/>
      <c r="BB93" s="83">
        <f t="shared" si="43"/>
        <v>0</v>
      </c>
      <c r="BC93" s="83">
        <f t="shared" si="43"/>
        <v>0</v>
      </c>
      <c r="BD93" s="83">
        <f t="shared" si="43"/>
        <v>0</v>
      </c>
      <c r="BE93" s="83">
        <f t="shared" si="43"/>
        <v>0</v>
      </c>
      <c r="BF93" s="83">
        <f t="shared" si="44"/>
        <v>0</v>
      </c>
      <c r="BG93" s="83"/>
      <c r="BH93" s="83"/>
      <c r="BI93" s="83">
        <f t="shared" si="45"/>
        <v>0</v>
      </c>
      <c r="BJ93" s="83">
        <f t="shared" si="45"/>
        <v>0</v>
      </c>
      <c r="BK93" s="83">
        <f t="shared" si="45"/>
        <v>0</v>
      </c>
      <c r="BL93" s="83">
        <f t="shared" si="45"/>
        <v>0</v>
      </c>
      <c r="BM93" s="83">
        <f t="shared" si="46"/>
        <v>0</v>
      </c>
      <c r="BN93" s="83"/>
      <c r="BO93" s="83"/>
      <c r="BP93" s="83">
        <f t="shared" si="47"/>
        <v>10.379</v>
      </c>
      <c r="BQ93" s="83">
        <f t="shared" si="47"/>
        <v>0</v>
      </c>
      <c r="BR93" s="83">
        <f t="shared" si="47"/>
        <v>0</v>
      </c>
      <c r="BS93" s="83">
        <f t="shared" si="47"/>
        <v>0</v>
      </c>
      <c r="BT93" s="83">
        <f t="shared" si="48"/>
        <v>-10.379</v>
      </c>
      <c r="BV93" s="80"/>
      <c r="BW93" s="80"/>
      <c r="BX93" s="80">
        <f t="shared" si="49"/>
        <v>0</v>
      </c>
      <c r="BY93" s="80">
        <f t="shared" si="49"/>
        <v>0</v>
      </c>
      <c r="BZ93" s="80">
        <f t="shared" si="49"/>
        <v>0</v>
      </c>
      <c r="CA93" s="80">
        <f t="shared" si="49"/>
        <v>0</v>
      </c>
      <c r="CB93" s="80">
        <f t="shared" si="50"/>
        <v>0</v>
      </c>
      <c r="CC93" s="80"/>
      <c r="CD93" s="80"/>
      <c r="CE93" s="80">
        <f t="shared" si="51"/>
        <v>76.210000000000008</v>
      </c>
      <c r="CF93" s="80">
        <f t="shared" si="51"/>
        <v>0</v>
      </c>
      <c r="CG93" s="80">
        <f t="shared" si="51"/>
        <v>0</v>
      </c>
      <c r="CH93" s="80">
        <f t="shared" si="51"/>
        <v>0</v>
      </c>
      <c r="CI93" s="80">
        <f t="shared" si="52"/>
        <v>76.210000000000008</v>
      </c>
      <c r="CJ93" s="80"/>
      <c r="CK93" s="80"/>
      <c r="CL93" s="80">
        <f t="shared" si="53"/>
        <v>0</v>
      </c>
      <c r="CM93" s="80">
        <f t="shared" si="53"/>
        <v>0</v>
      </c>
      <c r="CN93" s="80">
        <f t="shared" si="53"/>
        <v>0</v>
      </c>
      <c r="CO93" s="80">
        <f t="shared" si="53"/>
        <v>0</v>
      </c>
      <c r="CP93" s="80">
        <f t="shared" si="54"/>
        <v>0</v>
      </c>
      <c r="CQ93" s="80"/>
      <c r="CR93" s="80"/>
      <c r="CS93" s="80">
        <f t="shared" si="55"/>
        <v>0</v>
      </c>
      <c r="CT93" s="80">
        <f t="shared" si="55"/>
        <v>0</v>
      </c>
      <c r="CU93" s="80">
        <f t="shared" si="55"/>
        <v>0</v>
      </c>
      <c r="CV93" s="80">
        <f t="shared" si="55"/>
        <v>0</v>
      </c>
      <c r="CW93" s="80">
        <f t="shared" si="56"/>
        <v>0</v>
      </c>
      <c r="CX93" s="80"/>
      <c r="CY93" s="80"/>
      <c r="CZ93" s="80">
        <f t="shared" si="57"/>
        <v>103.78999999999999</v>
      </c>
      <c r="DA93" s="80">
        <f t="shared" si="57"/>
        <v>0</v>
      </c>
      <c r="DB93" s="80">
        <f t="shared" si="57"/>
        <v>0</v>
      </c>
      <c r="DC93" s="80">
        <f t="shared" si="57"/>
        <v>0</v>
      </c>
      <c r="DD93" s="80">
        <f t="shared" si="58"/>
        <v>103.78999999999999</v>
      </c>
      <c r="DF93" s="81">
        <f t="shared" si="59"/>
        <v>18</v>
      </c>
      <c r="DG93" s="81">
        <f t="shared" si="60"/>
        <v>-7.6210000000000004</v>
      </c>
      <c r="DH93" s="81">
        <f t="shared" si="61"/>
        <v>0</v>
      </c>
      <c r="DI93" s="81">
        <f t="shared" si="62"/>
        <v>0</v>
      </c>
      <c r="DJ93" s="81">
        <f t="shared" si="63"/>
        <v>-10.379</v>
      </c>
      <c r="DK93" s="84">
        <f t="shared" si="37"/>
        <v>0</v>
      </c>
    </row>
    <row r="94" spans="1:115" ht="15.75" thickBot="1">
      <c r="A94" s="76"/>
      <c r="B94" s="31">
        <v>92</v>
      </c>
      <c r="C94" s="82">
        <v>0</v>
      </c>
      <c r="D94" s="82">
        <v>0</v>
      </c>
      <c r="E94" s="82">
        <v>0</v>
      </c>
      <c r="F94" s="82">
        <v>0</v>
      </c>
      <c r="G94" s="82">
        <v>0</v>
      </c>
      <c r="H94" s="76"/>
      <c r="I94" s="31">
        <v>92</v>
      </c>
      <c r="J94" s="82">
        <v>0</v>
      </c>
      <c r="K94" s="82">
        <v>0</v>
      </c>
      <c r="L94" s="82">
        <v>0</v>
      </c>
      <c r="M94" s="82">
        <v>0</v>
      </c>
      <c r="N94" s="82">
        <v>0</v>
      </c>
      <c r="O94" s="76"/>
      <c r="P94" s="31">
        <v>92</v>
      </c>
      <c r="Q94" s="82">
        <v>0</v>
      </c>
      <c r="R94" s="82">
        <v>0</v>
      </c>
      <c r="S94" s="82">
        <v>0</v>
      </c>
      <c r="T94" s="82">
        <v>0</v>
      </c>
      <c r="U94" s="82">
        <v>0</v>
      </c>
      <c r="V94" s="76"/>
      <c r="W94" s="31">
        <v>92</v>
      </c>
      <c r="X94" s="82">
        <v>0</v>
      </c>
      <c r="Y94" s="82">
        <v>0</v>
      </c>
      <c r="Z94" s="82">
        <v>0</v>
      </c>
      <c r="AA94" s="82">
        <v>0</v>
      </c>
      <c r="AB94" s="82">
        <v>0</v>
      </c>
      <c r="AC94" s="76"/>
      <c r="AD94" s="31">
        <v>92</v>
      </c>
      <c r="AE94" s="82">
        <v>0</v>
      </c>
      <c r="AF94" s="82">
        <v>0</v>
      </c>
      <c r="AG94" s="82">
        <v>0</v>
      </c>
      <c r="AH94" s="82">
        <v>0</v>
      </c>
      <c r="AI94" s="82">
        <v>0</v>
      </c>
      <c r="AJ94" s="31"/>
      <c r="AK94" s="31">
        <f t="shared" si="38"/>
        <v>10</v>
      </c>
      <c r="AM94" s="83"/>
      <c r="AN94" s="83">
        <f t="shared" si="39"/>
        <v>0</v>
      </c>
      <c r="AO94" s="83">
        <f t="shared" si="39"/>
        <v>0</v>
      </c>
      <c r="AP94" s="83">
        <f t="shared" si="39"/>
        <v>0</v>
      </c>
      <c r="AQ94" s="83">
        <f t="shared" si="36"/>
        <v>0</v>
      </c>
      <c r="AR94" s="83">
        <f t="shared" si="40"/>
        <v>0</v>
      </c>
      <c r="AS94" s="83"/>
      <c r="AT94" s="83"/>
      <c r="AU94" s="83">
        <f t="shared" si="41"/>
        <v>0</v>
      </c>
      <c r="AV94" s="83">
        <f t="shared" si="41"/>
        <v>0</v>
      </c>
      <c r="AW94" s="83">
        <f t="shared" si="41"/>
        <v>0</v>
      </c>
      <c r="AX94" s="83">
        <f t="shared" si="41"/>
        <v>0</v>
      </c>
      <c r="AY94" s="83">
        <f t="shared" si="42"/>
        <v>0</v>
      </c>
      <c r="AZ94" s="83"/>
      <c r="BA94" s="83"/>
      <c r="BB94" s="83">
        <f t="shared" si="43"/>
        <v>0</v>
      </c>
      <c r="BC94" s="83">
        <f t="shared" si="43"/>
        <v>0</v>
      </c>
      <c r="BD94" s="83">
        <f t="shared" si="43"/>
        <v>0</v>
      </c>
      <c r="BE94" s="83">
        <f t="shared" si="43"/>
        <v>0</v>
      </c>
      <c r="BF94" s="83">
        <f t="shared" si="44"/>
        <v>0</v>
      </c>
      <c r="BG94" s="83"/>
      <c r="BH94" s="83"/>
      <c r="BI94" s="83">
        <f t="shared" si="45"/>
        <v>0</v>
      </c>
      <c r="BJ94" s="83">
        <f t="shared" si="45"/>
        <v>0</v>
      </c>
      <c r="BK94" s="83">
        <f t="shared" si="45"/>
        <v>0</v>
      </c>
      <c r="BL94" s="83">
        <f t="shared" si="45"/>
        <v>0</v>
      </c>
      <c r="BM94" s="83">
        <f t="shared" si="46"/>
        <v>0</v>
      </c>
      <c r="BN94" s="83"/>
      <c r="BO94" s="83"/>
      <c r="BP94" s="83">
        <f t="shared" si="47"/>
        <v>0</v>
      </c>
      <c r="BQ94" s="83">
        <f t="shared" si="47"/>
        <v>0</v>
      </c>
      <c r="BR94" s="83">
        <f t="shared" si="47"/>
        <v>0</v>
      </c>
      <c r="BS94" s="83">
        <f t="shared" si="47"/>
        <v>0</v>
      </c>
      <c r="BT94" s="83">
        <f t="shared" si="48"/>
        <v>0</v>
      </c>
      <c r="BV94" s="80"/>
      <c r="BW94" s="80"/>
      <c r="BX94" s="80">
        <f t="shared" si="49"/>
        <v>0</v>
      </c>
      <c r="BY94" s="80">
        <f t="shared" si="49"/>
        <v>0</v>
      </c>
      <c r="BZ94" s="80">
        <f t="shared" si="49"/>
        <v>0</v>
      </c>
      <c r="CA94" s="80">
        <f t="shared" si="49"/>
        <v>0</v>
      </c>
      <c r="CB94" s="80">
        <f t="shared" si="50"/>
        <v>0</v>
      </c>
      <c r="CC94" s="80"/>
      <c r="CD94" s="80"/>
      <c r="CE94" s="80">
        <f t="shared" si="51"/>
        <v>0</v>
      </c>
      <c r="CF94" s="80">
        <f t="shared" si="51"/>
        <v>0</v>
      </c>
      <c r="CG94" s="80">
        <f t="shared" si="51"/>
        <v>0</v>
      </c>
      <c r="CH94" s="80">
        <f t="shared" si="51"/>
        <v>0</v>
      </c>
      <c r="CI94" s="80">
        <f t="shared" si="52"/>
        <v>0</v>
      </c>
      <c r="CJ94" s="80"/>
      <c r="CK94" s="80"/>
      <c r="CL94" s="80">
        <f t="shared" si="53"/>
        <v>0</v>
      </c>
      <c r="CM94" s="80">
        <f t="shared" si="53"/>
        <v>0</v>
      </c>
      <c r="CN94" s="80">
        <f t="shared" si="53"/>
        <v>0</v>
      </c>
      <c r="CO94" s="80">
        <f t="shared" si="53"/>
        <v>0</v>
      </c>
      <c r="CP94" s="80">
        <f t="shared" si="54"/>
        <v>0</v>
      </c>
      <c r="CQ94" s="80"/>
      <c r="CR94" s="80"/>
      <c r="CS94" s="80">
        <f t="shared" si="55"/>
        <v>0</v>
      </c>
      <c r="CT94" s="80">
        <f t="shared" si="55"/>
        <v>0</v>
      </c>
      <c r="CU94" s="80">
        <f t="shared" si="55"/>
        <v>0</v>
      </c>
      <c r="CV94" s="80">
        <f t="shared" si="55"/>
        <v>0</v>
      </c>
      <c r="CW94" s="80">
        <f t="shared" si="56"/>
        <v>0</v>
      </c>
      <c r="CX94" s="80"/>
      <c r="CY94" s="80"/>
      <c r="CZ94" s="80">
        <f t="shared" si="57"/>
        <v>0</v>
      </c>
      <c r="DA94" s="80">
        <f t="shared" si="57"/>
        <v>0</v>
      </c>
      <c r="DB94" s="80">
        <f t="shared" si="57"/>
        <v>0</v>
      </c>
      <c r="DC94" s="80">
        <f t="shared" si="57"/>
        <v>0</v>
      </c>
      <c r="DD94" s="80">
        <f t="shared" si="58"/>
        <v>0</v>
      </c>
      <c r="DF94" s="81">
        <f t="shared" si="59"/>
        <v>0</v>
      </c>
      <c r="DG94" s="81">
        <f t="shared" si="60"/>
        <v>0</v>
      </c>
      <c r="DH94" s="81">
        <f t="shared" si="61"/>
        <v>0</v>
      </c>
      <c r="DI94" s="81">
        <f t="shared" si="62"/>
        <v>0</v>
      </c>
      <c r="DJ94" s="81">
        <f t="shared" si="63"/>
        <v>0</v>
      </c>
      <c r="DK94" s="84">
        <f t="shared" si="37"/>
        <v>0</v>
      </c>
    </row>
    <row r="95" spans="1:115" ht="15.75" thickBot="1">
      <c r="A95" s="76"/>
      <c r="B95" s="31">
        <v>93</v>
      </c>
      <c r="C95" s="82">
        <v>0</v>
      </c>
      <c r="D95" s="82">
        <v>0</v>
      </c>
      <c r="E95" s="82">
        <v>0</v>
      </c>
      <c r="F95" s="82">
        <v>0</v>
      </c>
      <c r="G95" s="82">
        <v>0</v>
      </c>
      <c r="H95" s="76"/>
      <c r="I95" s="31">
        <v>93</v>
      </c>
      <c r="J95" s="82">
        <v>0</v>
      </c>
      <c r="K95" s="82">
        <v>0</v>
      </c>
      <c r="L95" s="82">
        <v>0</v>
      </c>
      <c r="M95" s="82">
        <v>0</v>
      </c>
      <c r="N95" s="82">
        <v>0</v>
      </c>
      <c r="O95" s="76"/>
      <c r="P95" s="31">
        <v>93</v>
      </c>
      <c r="Q95" s="82">
        <v>0</v>
      </c>
      <c r="R95" s="82">
        <v>0</v>
      </c>
      <c r="S95" s="82">
        <v>0</v>
      </c>
      <c r="T95" s="82">
        <v>0</v>
      </c>
      <c r="U95" s="82">
        <v>0</v>
      </c>
      <c r="V95" s="76"/>
      <c r="W95" s="31">
        <v>93</v>
      </c>
      <c r="X95" s="82">
        <v>0</v>
      </c>
      <c r="Y95" s="82">
        <v>0</v>
      </c>
      <c r="Z95" s="82">
        <v>0</v>
      </c>
      <c r="AA95" s="82">
        <v>0</v>
      </c>
      <c r="AB95" s="82">
        <v>0</v>
      </c>
      <c r="AC95" s="76"/>
      <c r="AD95" s="31">
        <v>93</v>
      </c>
      <c r="AE95" s="82">
        <v>0</v>
      </c>
      <c r="AF95" s="82">
        <v>0</v>
      </c>
      <c r="AG95" s="82">
        <v>0</v>
      </c>
      <c r="AH95" s="82">
        <v>0</v>
      </c>
      <c r="AI95" s="82">
        <v>0</v>
      </c>
      <c r="AJ95" s="31"/>
      <c r="AK95" s="31">
        <f t="shared" si="38"/>
        <v>10</v>
      </c>
      <c r="AM95" s="83"/>
      <c r="AN95" s="83">
        <f t="shared" si="39"/>
        <v>0</v>
      </c>
      <c r="AO95" s="83">
        <f t="shared" si="39"/>
        <v>0</v>
      </c>
      <c r="AP95" s="83">
        <f t="shared" si="39"/>
        <v>0</v>
      </c>
      <c r="AQ95" s="83">
        <f t="shared" si="36"/>
        <v>0</v>
      </c>
      <c r="AR95" s="83">
        <f t="shared" si="40"/>
        <v>0</v>
      </c>
      <c r="AS95" s="83"/>
      <c r="AT95" s="83"/>
      <c r="AU95" s="83">
        <f t="shared" si="41"/>
        <v>0</v>
      </c>
      <c r="AV95" s="83">
        <f t="shared" si="41"/>
        <v>0</v>
      </c>
      <c r="AW95" s="83">
        <f t="shared" si="41"/>
        <v>0</v>
      </c>
      <c r="AX95" s="83">
        <f t="shared" si="41"/>
        <v>0</v>
      </c>
      <c r="AY95" s="83">
        <f t="shared" si="42"/>
        <v>0</v>
      </c>
      <c r="AZ95" s="83"/>
      <c r="BA95" s="83"/>
      <c r="BB95" s="83">
        <f t="shared" si="43"/>
        <v>0</v>
      </c>
      <c r="BC95" s="83">
        <f t="shared" si="43"/>
        <v>0</v>
      </c>
      <c r="BD95" s="83">
        <f t="shared" si="43"/>
        <v>0</v>
      </c>
      <c r="BE95" s="83">
        <f t="shared" si="43"/>
        <v>0</v>
      </c>
      <c r="BF95" s="83">
        <f t="shared" si="44"/>
        <v>0</v>
      </c>
      <c r="BG95" s="83"/>
      <c r="BH95" s="83"/>
      <c r="BI95" s="83">
        <f t="shared" si="45"/>
        <v>0</v>
      </c>
      <c r="BJ95" s="83">
        <f t="shared" si="45"/>
        <v>0</v>
      </c>
      <c r="BK95" s="83">
        <f t="shared" si="45"/>
        <v>0</v>
      </c>
      <c r="BL95" s="83">
        <f t="shared" si="45"/>
        <v>0</v>
      </c>
      <c r="BM95" s="83">
        <f t="shared" si="46"/>
        <v>0</v>
      </c>
      <c r="BN95" s="83"/>
      <c r="BO95" s="83"/>
      <c r="BP95" s="83">
        <f t="shared" si="47"/>
        <v>0</v>
      </c>
      <c r="BQ95" s="83">
        <f t="shared" si="47"/>
        <v>0</v>
      </c>
      <c r="BR95" s="83">
        <f t="shared" si="47"/>
        <v>0</v>
      </c>
      <c r="BS95" s="83">
        <f t="shared" si="47"/>
        <v>0</v>
      </c>
      <c r="BT95" s="83">
        <f t="shared" si="48"/>
        <v>0</v>
      </c>
      <c r="BV95" s="80"/>
      <c r="BW95" s="80"/>
      <c r="BX95" s="80">
        <f t="shared" si="49"/>
        <v>0</v>
      </c>
      <c r="BY95" s="80">
        <f t="shared" si="49"/>
        <v>0</v>
      </c>
      <c r="BZ95" s="80">
        <f t="shared" si="49"/>
        <v>0</v>
      </c>
      <c r="CA95" s="80">
        <f t="shared" si="49"/>
        <v>0</v>
      </c>
      <c r="CB95" s="80">
        <f t="shared" si="50"/>
        <v>0</v>
      </c>
      <c r="CC95" s="80"/>
      <c r="CD95" s="80"/>
      <c r="CE95" s="80">
        <f t="shared" si="51"/>
        <v>0</v>
      </c>
      <c r="CF95" s="80">
        <f t="shared" si="51"/>
        <v>0</v>
      </c>
      <c r="CG95" s="80">
        <f t="shared" si="51"/>
        <v>0</v>
      </c>
      <c r="CH95" s="80">
        <f t="shared" si="51"/>
        <v>0</v>
      </c>
      <c r="CI95" s="80">
        <f t="shared" si="52"/>
        <v>0</v>
      </c>
      <c r="CJ95" s="80"/>
      <c r="CK95" s="80"/>
      <c r="CL95" s="80">
        <f t="shared" si="53"/>
        <v>0</v>
      </c>
      <c r="CM95" s="80">
        <f t="shared" si="53"/>
        <v>0</v>
      </c>
      <c r="CN95" s="80">
        <f t="shared" si="53"/>
        <v>0</v>
      </c>
      <c r="CO95" s="80">
        <f t="shared" si="53"/>
        <v>0</v>
      </c>
      <c r="CP95" s="80">
        <f t="shared" si="54"/>
        <v>0</v>
      </c>
      <c r="CQ95" s="80"/>
      <c r="CR95" s="80"/>
      <c r="CS95" s="80">
        <f t="shared" si="55"/>
        <v>0</v>
      </c>
      <c r="CT95" s="80">
        <f t="shared" si="55"/>
        <v>0</v>
      </c>
      <c r="CU95" s="80">
        <f t="shared" si="55"/>
        <v>0</v>
      </c>
      <c r="CV95" s="80">
        <f t="shared" si="55"/>
        <v>0</v>
      </c>
      <c r="CW95" s="80">
        <f t="shared" si="56"/>
        <v>0</v>
      </c>
      <c r="CX95" s="80"/>
      <c r="CY95" s="80"/>
      <c r="CZ95" s="80">
        <f t="shared" si="57"/>
        <v>0</v>
      </c>
      <c r="DA95" s="80">
        <f t="shared" si="57"/>
        <v>0</v>
      </c>
      <c r="DB95" s="80">
        <f t="shared" si="57"/>
        <v>0</v>
      </c>
      <c r="DC95" s="80">
        <f t="shared" si="57"/>
        <v>0</v>
      </c>
      <c r="DD95" s="80">
        <f t="shared" si="58"/>
        <v>0</v>
      </c>
      <c r="DF95" s="81">
        <f t="shared" si="59"/>
        <v>0</v>
      </c>
      <c r="DG95" s="81">
        <f t="shared" si="60"/>
        <v>0</v>
      </c>
      <c r="DH95" s="81">
        <f t="shared" si="61"/>
        <v>0</v>
      </c>
      <c r="DI95" s="81">
        <f t="shared" si="62"/>
        <v>0</v>
      </c>
      <c r="DJ95" s="81">
        <f t="shared" si="63"/>
        <v>0</v>
      </c>
      <c r="DK95" s="84">
        <f t="shared" si="37"/>
        <v>0</v>
      </c>
    </row>
    <row r="96" spans="1:115" ht="15.75" thickBot="1">
      <c r="A96" s="76"/>
      <c r="B96" s="31">
        <v>94</v>
      </c>
      <c r="C96" s="82">
        <v>0</v>
      </c>
      <c r="D96" s="82">
        <v>0</v>
      </c>
      <c r="E96" s="82">
        <v>0</v>
      </c>
      <c r="F96" s="82">
        <v>0</v>
      </c>
      <c r="G96" s="82">
        <v>0</v>
      </c>
      <c r="H96" s="76"/>
      <c r="I96" s="31">
        <v>94</v>
      </c>
      <c r="J96" s="82">
        <v>0</v>
      </c>
      <c r="K96" s="82">
        <v>0</v>
      </c>
      <c r="L96" s="82">
        <v>0</v>
      </c>
      <c r="M96" s="82">
        <v>0</v>
      </c>
      <c r="N96" s="82">
        <v>0</v>
      </c>
      <c r="O96" s="76"/>
      <c r="P96" s="31">
        <v>94</v>
      </c>
      <c r="Q96" s="82">
        <v>0</v>
      </c>
      <c r="R96" s="82">
        <v>0</v>
      </c>
      <c r="S96" s="82">
        <v>0</v>
      </c>
      <c r="T96" s="82">
        <v>0</v>
      </c>
      <c r="U96" s="82">
        <v>0</v>
      </c>
      <c r="V96" s="76"/>
      <c r="W96" s="31">
        <v>94</v>
      </c>
      <c r="X96" s="82">
        <v>0</v>
      </c>
      <c r="Y96" s="82">
        <v>0</v>
      </c>
      <c r="Z96" s="82">
        <v>0</v>
      </c>
      <c r="AA96" s="82">
        <v>0</v>
      </c>
      <c r="AB96" s="82">
        <v>0</v>
      </c>
      <c r="AC96" s="76"/>
      <c r="AD96" s="31">
        <v>94</v>
      </c>
      <c r="AE96" s="82">
        <v>0</v>
      </c>
      <c r="AF96" s="82">
        <v>0</v>
      </c>
      <c r="AG96" s="82">
        <v>0</v>
      </c>
      <c r="AH96" s="82">
        <v>0</v>
      </c>
      <c r="AI96" s="82">
        <v>0</v>
      </c>
      <c r="AJ96" s="31"/>
      <c r="AK96" s="31">
        <f t="shared" si="38"/>
        <v>10</v>
      </c>
      <c r="AM96" s="83"/>
      <c r="AN96" s="83">
        <f t="shared" si="39"/>
        <v>0</v>
      </c>
      <c r="AO96" s="83">
        <f t="shared" si="39"/>
        <v>0</v>
      </c>
      <c r="AP96" s="83">
        <f t="shared" si="39"/>
        <v>0</v>
      </c>
      <c r="AQ96" s="83">
        <f t="shared" si="36"/>
        <v>0</v>
      </c>
      <c r="AR96" s="83">
        <f t="shared" si="40"/>
        <v>0</v>
      </c>
      <c r="AS96" s="83"/>
      <c r="AT96" s="83"/>
      <c r="AU96" s="83">
        <f t="shared" si="41"/>
        <v>0</v>
      </c>
      <c r="AV96" s="83">
        <f t="shared" si="41"/>
        <v>0</v>
      </c>
      <c r="AW96" s="83">
        <f t="shared" si="41"/>
        <v>0</v>
      </c>
      <c r="AX96" s="83">
        <f t="shared" si="41"/>
        <v>0</v>
      </c>
      <c r="AY96" s="83">
        <f t="shared" si="42"/>
        <v>0</v>
      </c>
      <c r="AZ96" s="83"/>
      <c r="BA96" s="83"/>
      <c r="BB96" s="83">
        <f t="shared" si="43"/>
        <v>0</v>
      </c>
      <c r="BC96" s="83">
        <f t="shared" si="43"/>
        <v>0</v>
      </c>
      <c r="BD96" s="83">
        <f t="shared" si="43"/>
        <v>0</v>
      </c>
      <c r="BE96" s="83">
        <f t="shared" si="43"/>
        <v>0</v>
      </c>
      <c r="BF96" s="83">
        <f t="shared" si="44"/>
        <v>0</v>
      </c>
      <c r="BG96" s="83"/>
      <c r="BH96" s="83"/>
      <c r="BI96" s="83">
        <f t="shared" si="45"/>
        <v>0</v>
      </c>
      <c r="BJ96" s="83">
        <f t="shared" si="45"/>
        <v>0</v>
      </c>
      <c r="BK96" s="83">
        <f t="shared" si="45"/>
        <v>0</v>
      </c>
      <c r="BL96" s="83">
        <f t="shared" si="45"/>
        <v>0</v>
      </c>
      <c r="BM96" s="83">
        <f t="shared" si="46"/>
        <v>0</v>
      </c>
      <c r="BN96" s="83"/>
      <c r="BO96" s="83"/>
      <c r="BP96" s="83">
        <f t="shared" si="47"/>
        <v>0</v>
      </c>
      <c r="BQ96" s="83">
        <f t="shared" si="47"/>
        <v>0</v>
      </c>
      <c r="BR96" s="83">
        <f t="shared" si="47"/>
        <v>0</v>
      </c>
      <c r="BS96" s="83">
        <f t="shared" si="47"/>
        <v>0</v>
      </c>
      <c r="BT96" s="83">
        <f t="shared" si="48"/>
        <v>0</v>
      </c>
      <c r="BV96" s="80"/>
      <c r="BW96" s="80"/>
      <c r="BX96" s="80">
        <f t="shared" si="49"/>
        <v>0</v>
      </c>
      <c r="BY96" s="80">
        <f t="shared" si="49"/>
        <v>0</v>
      </c>
      <c r="BZ96" s="80">
        <f t="shared" si="49"/>
        <v>0</v>
      </c>
      <c r="CA96" s="80">
        <f t="shared" si="49"/>
        <v>0</v>
      </c>
      <c r="CB96" s="80">
        <f t="shared" si="50"/>
        <v>0</v>
      </c>
      <c r="CC96" s="80"/>
      <c r="CD96" s="80"/>
      <c r="CE96" s="80">
        <f t="shared" si="51"/>
        <v>0</v>
      </c>
      <c r="CF96" s="80">
        <f t="shared" si="51"/>
        <v>0</v>
      </c>
      <c r="CG96" s="80">
        <f t="shared" si="51"/>
        <v>0</v>
      </c>
      <c r="CH96" s="80">
        <f t="shared" si="51"/>
        <v>0</v>
      </c>
      <c r="CI96" s="80">
        <f t="shared" si="52"/>
        <v>0</v>
      </c>
      <c r="CJ96" s="80"/>
      <c r="CK96" s="80"/>
      <c r="CL96" s="80">
        <f t="shared" si="53"/>
        <v>0</v>
      </c>
      <c r="CM96" s="80">
        <f t="shared" si="53"/>
        <v>0</v>
      </c>
      <c r="CN96" s="80">
        <f t="shared" si="53"/>
        <v>0</v>
      </c>
      <c r="CO96" s="80">
        <f t="shared" si="53"/>
        <v>0</v>
      </c>
      <c r="CP96" s="80">
        <f t="shared" si="54"/>
        <v>0</v>
      </c>
      <c r="CQ96" s="80"/>
      <c r="CR96" s="80"/>
      <c r="CS96" s="80">
        <f t="shared" si="55"/>
        <v>0</v>
      </c>
      <c r="CT96" s="80">
        <f t="shared" si="55"/>
        <v>0</v>
      </c>
      <c r="CU96" s="80">
        <f t="shared" si="55"/>
        <v>0</v>
      </c>
      <c r="CV96" s="80">
        <f t="shared" si="55"/>
        <v>0</v>
      </c>
      <c r="CW96" s="80">
        <f t="shared" si="56"/>
        <v>0</v>
      </c>
      <c r="CX96" s="80"/>
      <c r="CY96" s="80"/>
      <c r="CZ96" s="80">
        <f t="shared" si="57"/>
        <v>0</v>
      </c>
      <c r="DA96" s="80">
        <f t="shared" si="57"/>
        <v>0</v>
      </c>
      <c r="DB96" s="80">
        <f t="shared" si="57"/>
        <v>0</v>
      </c>
      <c r="DC96" s="80">
        <f t="shared" si="57"/>
        <v>0</v>
      </c>
      <c r="DD96" s="80">
        <f t="shared" si="58"/>
        <v>0</v>
      </c>
      <c r="DF96" s="81">
        <f t="shared" si="59"/>
        <v>0</v>
      </c>
      <c r="DG96" s="81">
        <f t="shared" si="60"/>
        <v>0</v>
      </c>
      <c r="DH96" s="81">
        <f t="shared" si="61"/>
        <v>0</v>
      </c>
      <c r="DI96" s="81">
        <f t="shared" si="62"/>
        <v>0</v>
      </c>
      <c r="DJ96" s="81">
        <f t="shared" si="63"/>
        <v>0</v>
      </c>
      <c r="DK96" s="84">
        <f t="shared" si="37"/>
        <v>0</v>
      </c>
    </row>
    <row r="97" spans="1:120" ht="15.75" thickBot="1">
      <c r="A97" s="76"/>
      <c r="B97" s="31">
        <v>95</v>
      </c>
      <c r="C97" s="82">
        <v>0</v>
      </c>
      <c r="D97" s="82">
        <v>0</v>
      </c>
      <c r="E97" s="82">
        <v>0</v>
      </c>
      <c r="F97" s="82">
        <v>0</v>
      </c>
      <c r="G97" s="82">
        <v>0</v>
      </c>
      <c r="H97" s="76"/>
      <c r="I97" s="31">
        <v>95</v>
      </c>
      <c r="J97" s="82">
        <v>0</v>
      </c>
      <c r="K97" s="82">
        <v>0</v>
      </c>
      <c r="L97" s="82">
        <v>0</v>
      </c>
      <c r="M97" s="82">
        <v>0</v>
      </c>
      <c r="N97" s="82">
        <v>0</v>
      </c>
      <c r="O97" s="76"/>
      <c r="P97" s="31">
        <v>95</v>
      </c>
      <c r="Q97" s="82">
        <v>0</v>
      </c>
      <c r="R97" s="82">
        <v>0</v>
      </c>
      <c r="S97" s="82">
        <v>0</v>
      </c>
      <c r="T97" s="82">
        <v>0</v>
      </c>
      <c r="U97" s="82">
        <v>0</v>
      </c>
      <c r="V97" s="76"/>
      <c r="W97" s="31">
        <v>95</v>
      </c>
      <c r="X97" s="82">
        <v>0</v>
      </c>
      <c r="Y97" s="82">
        <v>0</v>
      </c>
      <c r="Z97" s="82">
        <v>0</v>
      </c>
      <c r="AA97" s="82">
        <v>0</v>
      </c>
      <c r="AB97" s="82">
        <v>0</v>
      </c>
      <c r="AC97" s="76"/>
      <c r="AD97" s="31">
        <v>95</v>
      </c>
      <c r="AE97" s="82">
        <v>0</v>
      </c>
      <c r="AF97" s="82">
        <v>0</v>
      </c>
      <c r="AG97" s="82">
        <v>0</v>
      </c>
      <c r="AH97" s="82">
        <v>0</v>
      </c>
      <c r="AI97" s="82">
        <v>0</v>
      </c>
      <c r="AJ97" s="31"/>
      <c r="AK97" s="31">
        <f t="shared" si="38"/>
        <v>10</v>
      </c>
      <c r="AM97" s="83"/>
      <c r="AN97" s="83">
        <f t="shared" si="39"/>
        <v>0</v>
      </c>
      <c r="AO97" s="83">
        <f t="shared" si="39"/>
        <v>0</v>
      </c>
      <c r="AP97" s="83">
        <f t="shared" si="39"/>
        <v>0</v>
      </c>
      <c r="AQ97" s="83">
        <f t="shared" si="36"/>
        <v>0</v>
      </c>
      <c r="AR97" s="83">
        <f t="shared" si="40"/>
        <v>0</v>
      </c>
      <c r="AS97" s="83"/>
      <c r="AT97" s="83"/>
      <c r="AU97" s="83">
        <f t="shared" si="41"/>
        <v>0</v>
      </c>
      <c r="AV97" s="83">
        <f t="shared" si="41"/>
        <v>0</v>
      </c>
      <c r="AW97" s="83">
        <f t="shared" si="41"/>
        <v>0</v>
      </c>
      <c r="AX97" s="83">
        <f t="shared" si="41"/>
        <v>0</v>
      </c>
      <c r="AY97" s="83">
        <f t="shared" si="42"/>
        <v>0</v>
      </c>
      <c r="AZ97" s="83"/>
      <c r="BA97" s="83"/>
      <c r="BB97" s="83">
        <f t="shared" si="43"/>
        <v>0</v>
      </c>
      <c r="BC97" s="83">
        <f t="shared" si="43"/>
        <v>0</v>
      </c>
      <c r="BD97" s="83">
        <f t="shared" si="43"/>
        <v>0</v>
      </c>
      <c r="BE97" s="83">
        <f t="shared" si="43"/>
        <v>0</v>
      </c>
      <c r="BF97" s="83">
        <f t="shared" si="44"/>
        <v>0</v>
      </c>
      <c r="BG97" s="83"/>
      <c r="BH97" s="83"/>
      <c r="BI97" s="83">
        <f t="shared" si="45"/>
        <v>0</v>
      </c>
      <c r="BJ97" s="83">
        <f t="shared" si="45"/>
        <v>0</v>
      </c>
      <c r="BK97" s="83">
        <f t="shared" si="45"/>
        <v>0</v>
      </c>
      <c r="BL97" s="83">
        <f t="shared" si="45"/>
        <v>0</v>
      </c>
      <c r="BM97" s="83">
        <f t="shared" si="46"/>
        <v>0</v>
      </c>
      <c r="BN97" s="83"/>
      <c r="BO97" s="83"/>
      <c r="BP97" s="83">
        <f t="shared" si="47"/>
        <v>0</v>
      </c>
      <c r="BQ97" s="83">
        <f t="shared" si="47"/>
        <v>0</v>
      </c>
      <c r="BR97" s="83">
        <f t="shared" si="47"/>
        <v>0</v>
      </c>
      <c r="BS97" s="83">
        <f t="shared" si="47"/>
        <v>0</v>
      </c>
      <c r="BT97" s="83">
        <f t="shared" si="48"/>
        <v>0</v>
      </c>
      <c r="BV97" s="80"/>
      <c r="BW97" s="80"/>
      <c r="BX97" s="80">
        <f t="shared" si="49"/>
        <v>0</v>
      </c>
      <c r="BY97" s="80">
        <f t="shared" si="49"/>
        <v>0</v>
      </c>
      <c r="BZ97" s="80">
        <f t="shared" si="49"/>
        <v>0</v>
      </c>
      <c r="CA97" s="80">
        <f t="shared" si="49"/>
        <v>0</v>
      </c>
      <c r="CB97" s="80">
        <f t="shared" si="50"/>
        <v>0</v>
      </c>
      <c r="CC97" s="80"/>
      <c r="CD97" s="80"/>
      <c r="CE97" s="80">
        <f t="shared" si="51"/>
        <v>0</v>
      </c>
      <c r="CF97" s="80">
        <f t="shared" si="51"/>
        <v>0</v>
      </c>
      <c r="CG97" s="80">
        <f t="shared" si="51"/>
        <v>0</v>
      </c>
      <c r="CH97" s="80">
        <f t="shared" si="51"/>
        <v>0</v>
      </c>
      <c r="CI97" s="80">
        <f t="shared" si="52"/>
        <v>0</v>
      </c>
      <c r="CJ97" s="80"/>
      <c r="CK97" s="80"/>
      <c r="CL97" s="80">
        <f t="shared" si="53"/>
        <v>0</v>
      </c>
      <c r="CM97" s="80">
        <f t="shared" si="53"/>
        <v>0</v>
      </c>
      <c r="CN97" s="80">
        <f t="shared" si="53"/>
        <v>0</v>
      </c>
      <c r="CO97" s="80">
        <f t="shared" si="53"/>
        <v>0</v>
      </c>
      <c r="CP97" s="80">
        <f t="shared" si="54"/>
        <v>0</v>
      </c>
      <c r="CQ97" s="80"/>
      <c r="CR97" s="80"/>
      <c r="CS97" s="80">
        <f t="shared" si="55"/>
        <v>0</v>
      </c>
      <c r="CT97" s="80">
        <f t="shared" si="55"/>
        <v>0</v>
      </c>
      <c r="CU97" s="80">
        <f t="shared" si="55"/>
        <v>0</v>
      </c>
      <c r="CV97" s="80">
        <f t="shared" si="55"/>
        <v>0</v>
      </c>
      <c r="CW97" s="80">
        <f t="shared" si="56"/>
        <v>0</v>
      </c>
      <c r="CX97" s="80"/>
      <c r="CY97" s="80"/>
      <c r="CZ97" s="80">
        <f t="shared" si="57"/>
        <v>0</v>
      </c>
      <c r="DA97" s="80">
        <f t="shared" si="57"/>
        <v>0</v>
      </c>
      <c r="DB97" s="80">
        <f t="shared" si="57"/>
        <v>0</v>
      </c>
      <c r="DC97" s="80">
        <f t="shared" si="57"/>
        <v>0</v>
      </c>
      <c r="DD97" s="80">
        <f t="shared" si="58"/>
        <v>0</v>
      </c>
      <c r="DF97" s="81">
        <f t="shared" si="59"/>
        <v>0</v>
      </c>
      <c r="DG97" s="81">
        <f t="shared" si="60"/>
        <v>0</v>
      </c>
      <c r="DH97" s="81">
        <f t="shared" si="61"/>
        <v>0</v>
      </c>
      <c r="DI97" s="81">
        <f t="shared" si="62"/>
        <v>0</v>
      </c>
      <c r="DJ97" s="81">
        <f t="shared" si="63"/>
        <v>0</v>
      </c>
      <c r="DK97" s="84">
        <f t="shared" si="37"/>
        <v>0</v>
      </c>
    </row>
    <row r="98" spans="1:120" ht="15.75" thickBot="1">
      <c r="A98" s="76"/>
      <c r="B98" s="31">
        <v>96</v>
      </c>
      <c r="C98" s="82">
        <v>0</v>
      </c>
      <c r="D98" s="82">
        <v>0</v>
      </c>
      <c r="E98" s="82">
        <v>0</v>
      </c>
      <c r="F98" s="82">
        <v>0</v>
      </c>
      <c r="G98" s="82">
        <v>0</v>
      </c>
      <c r="H98" s="76"/>
      <c r="I98" s="31">
        <v>96</v>
      </c>
      <c r="J98" s="82">
        <v>0</v>
      </c>
      <c r="K98" s="82">
        <v>0</v>
      </c>
      <c r="L98" s="82">
        <v>0</v>
      </c>
      <c r="M98" s="82">
        <v>0</v>
      </c>
      <c r="N98" s="82">
        <v>0</v>
      </c>
      <c r="O98" s="76"/>
      <c r="P98" s="31">
        <v>96</v>
      </c>
      <c r="Q98" s="82">
        <v>0</v>
      </c>
      <c r="R98" s="82">
        <v>0</v>
      </c>
      <c r="S98" s="82">
        <v>0</v>
      </c>
      <c r="T98" s="82">
        <v>0</v>
      </c>
      <c r="U98" s="82">
        <v>0</v>
      </c>
      <c r="V98" s="76"/>
      <c r="W98" s="31">
        <v>96</v>
      </c>
      <c r="X98" s="82">
        <v>0</v>
      </c>
      <c r="Y98" s="82">
        <v>0</v>
      </c>
      <c r="Z98" s="82">
        <v>0</v>
      </c>
      <c r="AA98" s="82">
        <v>0</v>
      </c>
      <c r="AB98" s="82">
        <v>0</v>
      </c>
      <c r="AC98" s="76"/>
      <c r="AD98" s="31">
        <v>96</v>
      </c>
      <c r="AE98" s="82">
        <v>0</v>
      </c>
      <c r="AF98" s="82">
        <v>0</v>
      </c>
      <c r="AG98" s="82">
        <v>0</v>
      </c>
      <c r="AH98" s="82">
        <v>0</v>
      </c>
      <c r="AI98" s="82">
        <v>0</v>
      </c>
      <c r="AJ98" s="31">
        <v>242.08200000000002</v>
      </c>
      <c r="AK98" s="31">
        <f t="shared" si="38"/>
        <v>252.08200000000002</v>
      </c>
      <c r="AM98" s="83"/>
      <c r="AN98" s="83">
        <f t="shared" si="39"/>
        <v>0</v>
      </c>
      <c r="AO98" s="83">
        <f t="shared" si="39"/>
        <v>0</v>
      </c>
      <c r="AP98" s="83">
        <f t="shared" si="39"/>
        <v>0</v>
      </c>
      <c r="AQ98" s="83">
        <f t="shared" si="36"/>
        <v>0</v>
      </c>
      <c r="AR98" s="83">
        <f t="shared" si="40"/>
        <v>0</v>
      </c>
      <c r="AS98" s="83"/>
      <c r="AT98" s="83"/>
      <c r="AU98" s="83">
        <f t="shared" si="41"/>
        <v>0</v>
      </c>
      <c r="AV98" s="83">
        <f t="shared" si="41"/>
        <v>0</v>
      </c>
      <c r="AW98" s="83">
        <f t="shared" si="41"/>
        <v>0</v>
      </c>
      <c r="AX98" s="83">
        <f t="shared" si="41"/>
        <v>0</v>
      </c>
      <c r="AY98" s="83">
        <f t="shared" si="42"/>
        <v>0</v>
      </c>
      <c r="AZ98" s="83"/>
      <c r="BA98" s="83"/>
      <c r="BB98" s="83">
        <f t="shared" si="43"/>
        <v>0</v>
      </c>
      <c r="BC98" s="83">
        <f t="shared" si="43"/>
        <v>0</v>
      </c>
      <c r="BD98" s="83">
        <f t="shared" si="43"/>
        <v>0</v>
      </c>
      <c r="BE98" s="83">
        <f t="shared" si="43"/>
        <v>0</v>
      </c>
      <c r="BF98" s="83">
        <f t="shared" si="44"/>
        <v>0</v>
      </c>
      <c r="BG98" s="83"/>
      <c r="BH98" s="83"/>
      <c r="BI98" s="83">
        <f t="shared" si="45"/>
        <v>0</v>
      </c>
      <c r="BJ98" s="83">
        <f t="shared" si="45"/>
        <v>0</v>
      </c>
      <c r="BK98" s="83">
        <f t="shared" si="45"/>
        <v>0</v>
      </c>
      <c r="BL98" s="83">
        <f t="shared" si="45"/>
        <v>0</v>
      </c>
      <c r="BM98" s="83">
        <f t="shared" si="46"/>
        <v>0</v>
      </c>
      <c r="BN98" s="83"/>
      <c r="BO98" s="83"/>
      <c r="BP98" s="83">
        <f t="shared" si="47"/>
        <v>0</v>
      </c>
      <c r="BQ98" s="83">
        <f t="shared" si="47"/>
        <v>0</v>
      </c>
      <c r="BR98" s="83">
        <f t="shared" si="47"/>
        <v>0</v>
      </c>
      <c r="BS98" s="83">
        <f t="shared" si="47"/>
        <v>0</v>
      </c>
      <c r="BT98" s="83">
        <f t="shared" si="48"/>
        <v>0</v>
      </c>
      <c r="BV98" s="80"/>
      <c r="BW98" s="80"/>
      <c r="BX98" s="80">
        <f t="shared" si="49"/>
        <v>0</v>
      </c>
      <c r="BY98" s="80">
        <f t="shared" si="49"/>
        <v>0</v>
      </c>
      <c r="BZ98" s="80">
        <f t="shared" si="49"/>
        <v>0</v>
      </c>
      <c r="CA98" s="80">
        <f t="shared" si="49"/>
        <v>0</v>
      </c>
      <c r="CB98" s="80">
        <f t="shared" si="50"/>
        <v>0</v>
      </c>
      <c r="CC98" s="80"/>
      <c r="CD98" s="80"/>
      <c r="CE98" s="80">
        <f t="shared" si="51"/>
        <v>0</v>
      </c>
      <c r="CF98" s="80">
        <f t="shared" si="51"/>
        <v>0</v>
      </c>
      <c r="CG98" s="80">
        <f t="shared" si="51"/>
        <v>0</v>
      </c>
      <c r="CH98" s="80">
        <f t="shared" si="51"/>
        <v>0</v>
      </c>
      <c r="CI98" s="80">
        <f t="shared" si="52"/>
        <v>0</v>
      </c>
      <c r="CJ98" s="80"/>
      <c r="CK98" s="80"/>
      <c r="CL98" s="80">
        <f t="shared" si="53"/>
        <v>0</v>
      </c>
      <c r="CM98" s="80">
        <f t="shared" si="53"/>
        <v>0</v>
      </c>
      <c r="CN98" s="80">
        <f t="shared" si="53"/>
        <v>0</v>
      </c>
      <c r="CO98" s="80">
        <f t="shared" si="53"/>
        <v>0</v>
      </c>
      <c r="CP98" s="80">
        <f t="shared" si="54"/>
        <v>0</v>
      </c>
      <c r="CQ98" s="80"/>
      <c r="CR98" s="80"/>
      <c r="CS98" s="80">
        <f t="shared" si="55"/>
        <v>0</v>
      </c>
      <c r="CT98" s="80">
        <f t="shared" si="55"/>
        <v>0</v>
      </c>
      <c r="CU98" s="80">
        <f t="shared" si="55"/>
        <v>0</v>
      </c>
      <c r="CV98" s="80">
        <f t="shared" si="55"/>
        <v>0</v>
      </c>
      <c r="CW98" s="80">
        <f t="shared" si="56"/>
        <v>0</v>
      </c>
      <c r="CX98" s="80"/>
      <c r="CY98" s="80"/>
      <c r="CZ98" s="80">
        <f t="shared" si="57"/>
        <v>0</v>
      </c>
      <c r="DA98" s="80">
        <f t="shared" si="57"/>
        <v>0</v>
      </c>
      <c r="DB98" s="80">
        <f t="shared" si="57"/>
        <v>0</v>
      </c>
      <c r="DC98" s="80">
        <f t="shared" si="57"/>
        <v>0</v>
      </c>
      <c r="DD98" s="80">
        <f t="shared" si="58"/>
        <v>0</v>
      </c>
      <c r="DF98" s="81">
        <f t="shared" si="59"/>
        <v>0</v>
      </c>
      <c r="DG98" s="81">
        <f t="shared" si="60"/>
        <v>0</v>
      </c>
      <c r="DH98" s="81">
        <f t="shared" si="61"/>
        <v>0</v>
      </c>
      <c r="DI98" s="81">
        <f t="shared" si="62"/>
        <v>0</v>
      </c>
      <c r="DJ98" s="81">
        <f t="shared" si="63"/>
        <v>0</v>
      </c>
      <c r="DK98" s="84">
        <f t="shared" si="37"/>
        <v>0</v>
      </c>
    </row>
    <row r="99" spans="1:120" ht="15.75" thickBot="1">
      <c r="A99" s="76"/>
      <c r="B99" s="31"/>
      <c r="C99" s="31"/>
      <c r="D99" s="31"/>
      <c r="E99" s="31"/>
      <c r="F99" s="31"/>
      <c r="G99" s="31"/>
      <c r="H99" s="76"/>
      <c r="I99" s="31"/>
      <c r="J99" s="31"/>
      <c r="K99" s="31"/>
      <c r="L99" s="31"/>
      <c r="M99" s="31"/>
      <c r="N99" s="31"/>
      <c r="O99" s="76"/>
      <c r="P99" s="31"/>
      <c r="Q99" s="31"/>
      <c r="R99" s="31"/>
      <c r="S99" s="31"/>
      <c r="T99" s="31"/>
      <c r="U99" s="31"/>
      <c r="V99" s="76"/>
      <c r="W99" s="31"/>
      <c r="X99" s="31"/>
      <c r="Y99" s="31"/>
      <c r="Z99" s="31"/>
      <c r="AA99" s="31"/>
      <c r="AB99" s="31"/>
      <c r="AC99" s="76"/>
      <c r="AD99" s="31"/>
      <c r="AE99" s="31"/>
      <c r="AF99" s="31"/>
      <c r="AG99" s="31"/>
      <c r="AH99" s="31"/>
      <c r="AI99" s="31"/>
      <c r="AJ99" s="85"/>
      <c r="AK99" s="85"/>
      <c r="AL99" s="86"/>
      <c r="AM99" s="87"/>
      <c r="AN99" s="87">
        <f>SUM(AN3:AN98)/4000</f>
        <v>0</v>
      </c>
      <c r="AO99" s="87">
        <f t="shared" ref="AO99:AR99" si="64">SUM(AO3:AO98)/4000</f>
        <v>0</v>
      </c>
      <c r="AP99" s="87">
        <f t="shared" si="64"/>
        <v>0</v>
      </c>
      <c r="AQ99" s="87">
        <f t="shared" si="64"/>
        <v>0</v>
      </c>
      <c r="AR99" s="87">
        <f t="shared" si="64"/>
        <v>0</v>
      </c>
      <c r="AS99" s="87"/>
      <c r="AT99" s="87"/>
      <c r="AU99" s="87">
        <f>SUM(AU3:AU98)/4000</f>
        <v>0.39226925000000001</v>
      </c>
      <c r="AV99" s="87">
        <f t="shared" ref="AV99:AY99" si="65">SUM(AV3:AV98)/4000</f>
        <v>0</v>
      </c>
      <c r="AW99" s="87">
        <f t="shared" si="65"/>
        <v>0</v>
      </c>
      <c r="AX99" s="87">
        <f t="shared" si="65"/>
        <v>8.1212750000000014E-2</v>
      </c>
      <c r="AY99" s="87">
        <f t="shared" si="65"/>
        <v>-0.47348200000000001</v>
      </c>
      <c r="AZ99" s="87"/>
      <c r="BA99" s="87"/>
      <c r="BB99" s="87">
        <f>SUM(BB3:BB98)/4000</f>
        <v>0</v>
      </c>
      <c r="BC99" s="87">
        <f t="shared" ref="BC99:BF99" si="66">SUM(BC3:BC98)/4000</f>
        <v>0</v>
      </c>
      <c r="BD99" s="87">
        <f t="shared" si="66"/>
        <v>0</v>
      </c>
      <c r="BE99" s="87">
        <f t="shared" si="66"/>
        <v>0</v>
      </c>
      <c r="BF99" s="87">
        <f t="shared" si="66"/>
        <v>0</v>
      </c>
      <c r="BG99" s="87"/>
      <c r="BH99" s="87"/>
      <c r="BI99" s="87">
        <f>SUM(BI3:BI98)/4000</f>
        <v>0</v>
      </c>
      <c r="BJ99" s="87">
        <f t="shared" ref="BJ99:BM99" si="67">SUM(BJ3:BJ98)/4000</f>
        <v>0</v>
      </c>
      <c r="BK99" s="87">
        <f t="shared" si="67"/>
        <v>0</v>
      </c>
      <c r="BL99" s="87">
        <f t="shared" si="67"/>
        <v>0</v>
      </c>
      <c r="BM99" s="87">
        <f t="shared" si="67"/>
        <v>0</v>
      </c>
      <c r="BN99" s="87"/>
      <c r="BO99" s="87"/>
      <c r="BP99" s="87">
        <f>SUM(BP3:BP98)/4000</f>
        <v>0.36058699999999999</v>
      </c>
      <c r="BQ99" s="87">
        <f t="shared" ref="BQ99:BT99" si="68">SUM(BQ3:BQ98)/4000</f>
        <v>0</v>
      </c>
      <c r="BR99" s="87">
        <f t="shared" si="68"/>
        <v>0</v>
      </c>
      <c r="BS99" s="87">
        <f t="shared" si="68"/>
        <v>0</v>
      </c>
      <c r="BT99" s="87">
        <f t="shared" si="68"/>
        <v>-0.36058699999999999</v>
      </c>
      <c r="BU99" s="86"/>
      <c r="BV99" s="88"/>
      <c r="BW99" s="88"/>
      <c r="BX99" s="89">
        <f>SUM(BX3:BX98)/40000</f>
        <v>0</v>
      </c>
      <c r="BY99" s="89">
        <f t="shared" ref="BY99:CB99" si="69">SUM(BY3:BY98)/40000</f>
        <v>0</v>
      </c>
      <c r="BZ99" s="89">
        <f t="shared" si="69"/>
        <v>0</v>
      </c>
      <c r="CA99" s="89">
        <f t="shared" si="69"/>
        <v>0</v>
      </c>
      <c r="CB99" s="89">
        <f t="shared" si="69"/>
        <v>0</v>
      </c>
      <c r="CC99" s="88"/>
      <c r="CD99" s="88"/>
      <c r="CE99" s="89">
        <f>SUM(CE3:CE98)/40000</f>
        <v>0.39226924999999996</v>
      </c>
      <c r="CF99" s="89">
        <f t="shared" ref="CF99:CI99" si="70">SUM(CF3:CF98)/40000</f>
        <v>0</v>
      </c>
      <c r="CG99" s="89">
        <f t="shared" si="70"/>
        <v>0</v>
      </c>
      <c r="CH99" s="89">
        <f t="shared" si="70"/>
        <v>8.121275E-2</v>
      </c>
      <c r="CI99" s="89">
        <f t="shared" si="70"/>
        <v>0.4734819999999999</v>
      </c>
      <c r="CJ99" s="88"/>
      <c r="CK99" s="88"/>
      <c r="CL99" s="89">
        <f>SUM(CL3:CL98)/40000</f>
        <v>0</v>
      </c>
      <c r="CM99" s="89">
        <f t="shared" ref="CM99:CP99" si="71">SUM(CM3:CM98)/40000</f>
        <v>0</v>
      </c>
      <c r="CN99" s="89">
        <f t="shared" si="71"/>
        <v>0</v>
      </c>
      <c r="CO99" s="89">
        <f t="shared" si="71"/>
        <v>0</v>
      </c>
      <c r="CP99" s="89">
        <f t="shared" si="71"/>
        <v>0</v>
      </c>
      <c r="CQ99" s="88"/>
      <c r="CR99" s="88"/>
      <c r="CS99" s="89">
        <f>SUM(CS3:CS98)/40000</f>
        <v>0</v>
      </c>
      <c r="CT99" s="89">
        <f t="shared" ref="CT99:CW99" si="72">SUM(CT3:CT98)/40000</f>
        <v>0</v>
      </c>
      <c r="CU99" s="89">
        <f t="shared" si="72"/>
        <v>0</v>
      </c>
      <c r="CV99" s="89">
        <f t="shared" si="72"/>
        <v>0</v>
      </c>
      <c r="CW99" s="89">
        <f t="shared" si="72"/>
        <v>0</v>
      </c>
      <c r="CX99" s="88"/>
      <c r="CY99" s="88"/>
      <c r="CZ99" s="89">
        <f>SUM(CZ3:CZ98)/40000</f>
        <v>0.3605870000000001</v>
      </c>
      <c r="DA99" s="89">
        <f t="shared" ref="DA99:DD99" si="73">SUM(DA3:DA98)/40000</f>
        <v>0</v>
      </c>
      <c r="DB99" s="89">
        <f t="shared" si="73"/>
        <v>0</v>
      </c>
      <c r="DC99" s="89">
        <f t="shared" si="73"/>
        <v>0</v>
      </c>
      <c r="DD99" s="89">
        <f t="shared" si="73"/>
        <v>0.3605870000000001</v>
      </c>
      <c r="DE99" s="86"/>
      <c r="DF99" s="81">
        <f t="shared" si="59"/>
        <v>0.75285625</v>
      </c>
      <c r="DG99" s="81">
        <f t="shared" si="60"/>
        <v>-0.47348200000000001</v>
      </c>
      <c r="DH99" s="81">
        <f t="shared" si="61"/>
        <v>0</v>
      </c>
      <c r="DI99" s="81">
        <f t="shared" si="62"/>
        <v>0</v>
      </c>
      <c r="DJ99" s="81">
        <f t="shared" si="63"/>
        <v>-0.27937424999999999</v>
      </c>
      <c r="DK99" s="84">
        <f>SUM(DF99:DJ99)</f>
        <v>0</v>
      </c>
      <c r="DL99" s="86"/>
      <c r="DM99" s="86"/>
      <c r="DN99" s="86"/>
      <c r="DO99" s="86"/>
      <c r="DP99" s="86"/>
    </row>
    <row r="100" spans="1:120"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</row>
    <row r="101" spans="1:120" s="90" customFormat="1">
      <c r="B101" s="90" t="s">
        <v>44</v>
      </c>
      <c r="C101" s="90" t="s">
        <v>146</v>
      </c>
      <c r="D101" s="90" t="s">
        <v>147</v>
      </c>
      <c r="E101" s="90" t="s">
        <v>148</v>
      </c>
      <c r="F101" s="90" t="s">
        <v>149</v>
      </c>
      <c r="G101" s="90" t="s">
        <v>142</v>
      </c>
      <c r="I101" s="90" t="s">
        <v>44</v>
      </c>
      <c r="J101" s="90" t="s">
        <v>145</v>
      </c>
      <c r="K101" s="90" t="s">
        <v>147</v>
      </c>
      <c r="L101" s="90" t="s">
        <v>148</v>
      </c>
      <c r="M101" s="90" t="s">
        <v>149</v>
      </c>
      <c r="N101" s="90" t="s">
        <v>142</v>
      </c>
      <c r="P101" s="90" t="s">
        <v>44</v>
      </c>
      <c r="Q101" s="90" t="s">
        <v>145</v>
      </c>
      <c r="R101" s="90" t="s">
        <v>146</v>
      </c>
      <c r="S101" s="90" t="s">
        <v>148</v>
      </c>
      <c r="T101" s="90" t="s">
        <v>149</v>
      </c>
      <c r="U101" s="90" t="s">
        <v>142</v>
      </c>
      <c r="W101" s="90" t="s">
        <v>44</v>
      </c>
      <c r="X101" s="90" t="s">
        <v>145</v>
      </c>
      <c r="Y101" s="90" t="s">
        <v>146</v>
      </c>
      <c r="Z101" s="90" t="s">
        <v>147</v>
      </c>
      <c r="AA101" s="90" t="s">
        <v>149</v>
      </c>
      <c r="AB101" s="90" t="s">
        <v>142</v>
      </c>
      <c r="AD101" s="90" t="s">
        <v>44</v>
      </c>
      <c r="AE101" s="90" t="s">
        <v>145</v>
      </c>
      <c r="AF101" s="90" t="s">
        <v>146</v>
      </c>
      <c r="AG101" s="90" t="s">
        <v>147</v>
      </c>
      <c r="AH101" s="90" t="s">
        <v>148</v>
      </c>
      <c r="AI101" s="90" t="s">
        <v>142</v>
      </c>
      <c r="AJ101" s="90" t="s">
        <v>307</v>
      </c>
      <c r="AK101" s="90" t="s">
        <v>308</v>
      </c>
      <c r="AL101" s="90" t="s">
        <v>145</v>
      </c>
      <c r="AM101" s="91" t="s">
        <v>44</v>
      </c>
      <c r="AN101" s="91" t="s">
        <v>146</v>
      </c>
      <c r="AO101" s="91" t="s">
        <v>147</v>
      </c>
      <c r="AP101" s="91" t="s">
        <v>148</v>
      </c>
      <c r="AQ101" s="91" t="s">
        <v>149</v>
      </c>
      <c r="AR101" s="91" t="s">
        <v>142</v>
      </c>
      <c r="AS101" s="91" t="s">
        <v>146</v>
      </c>
      <c r="AT101" s="91" t="s">
        <v>44</v>
      </c>
      <c r="AU101" s="91" t="s">
        <v>145</v>
      </c>
      <c r="AV101" s="91" t="s">
        <v>147</v>
      </c>
      <c r="AW101" s="91" t="s">
        <v>148</v>
      </c>
      <c r="AX101" s="91" t="s">
        <v>149</v>
      </c>
      <c r="AY101" s="91" t="s">
        <v>142</v>
      </c>
      <c r="AZ101" s="91" t="s">
        <v>147</v>
      </c>
      <c r="BA101" s="91" t="s">
        <v>44</v>
      </c>
      <c r="BB101" s="91" t="s">
        <v>145</v>
      </c>
      <c r="BC101" s="91" t="s">
        <v>146</v>
      </c>
      <c r="BD101" s="91" t="s">
        <v>148</v>
      </c>
      <c r="BE101" s="91" t="s">
        <v>149</v>
      </c>
      <c r="BF101" s="91" t="s">
        <v>142</v>
      </c>
      <c r="BG101" s="91" t="s">
        <v>148</v>
      </c>
      <c r="BH101" s="91" t="s">
        <v>44</v>
      </c>
      <c r="BI101" s="91" t="s">
        <v>145</v>
      </c>
      <c r="BJ101" s="91" t="s">
        <v>146</v>
      </c>
      <c r="BK101" s="91" t="s">
        <v>147</v>
      </c>
      <c r="BL101" s="91" t="s">
        <v>149</v>
      </c>
      <c r="BM101" s="91" t="s">
        <v>142</v>
      </c>
      <c r="BN101" s="91" t="s">
        <v>149</v>
      </c>
      <c r="BO101" s="91" t="s">
        <v>44</v>
      </c>
      <c r="BP101" s="91" t="s">
        <v>145</v>
      </c>
      <c r="BQ101" s="91" t="s">
        <v>146</v>
      </c>
      <c r="BR101" s="91" t="s">
        <v>147</v>
      </c>
      <c r="BS101" s="91" t="s">
        <v>148</v>
      </c>
      <c r="BT101" s="91" t="s">
        <v>142</v>
      </c>
      <c r="BV101" s="92" t="s">
        <v>145</v>
      </c>
      <c r="BW101" s="92" t="s">
        <v>44</v>
      </c>
      <c r="BX101" s="92" t="s">
        <v>146</v>
      </c>
      <c r="BY101" s="92" t="s">
        <v>147</v>
      </c>
      <c r="BZ101" s="92" t="s">
        <v>148</v>
      </c>
      <c r="CA101" s="92" t="s">
        <v>149</v>
      </c>
      <c r="CB101" s="92" t="s">
        <v>142</v>
      </c>
      <c r="CC101" s="92" t="s">
        <v>146</v>
      </c>
      <c r="CD101" s="92" t="s">
        <v>44</v>
      </c>
      <c r="CE101" s="92" t="s">
        <v>145</v>
      </c>
      <c r="CF101" s="92" t="s">
        <v>147</v>
      </c>
      <c r="CG101" s="92" t="s">
        <v>148</v>
      </c>
      <c r="CH101" s="92" t="s">
        <v>149</v>
      </c>
      <c r="CI101" s="92" t="s">
        <v>142</v>
      </c>
      <c r="CJ101" s="92" t="s">
        <v>147</v>
      </c>
      <c r="CK101" s="92" t="s">
        <v>44</v>
      </c>
      <c r="CL101" s="92" t="s">
        <v>145</v>
      </c>
      <c r="CM101" s="92" t="s">
        <v>146</v>
      </c>
      <c r="CN101" s="92" t="s">
        <v>148</v>
      </c>
      <c r="CO101" s="92" t="s">
        <v>149</v>
      </c>
      <c r="CP101" s="92" t="s">
        <v>142</v>
      </c>
      <c r="CQ101" s="92" t="s">
        <v>148</v>
      </c>
      <c r="CR101" s="92" t="s">
        <v>44</v>
      </c>
      <c r="CS101" s="92" t="s">
        <v>145</v>
      </c>
      <c r="CT101" s="92" t="s">
        <v>146</v>
      </c>
      <c r="CU101" s="92" t="s">
        <v>147</v>
      </c>
      <c r="CV101" s="92" t="s">
        <v>149</v>
      </c>
      <c r="CW101" s="92" t="s">
        <v>142</v>
      </c>
      <c r="CX101" s="92" t="s">
        <v>149</v>
      </c>
      <c r="CY101" s="92" t="s">
        <v>44</v>
      </c>
      <c r="CZ101" s="92" t="s">
        <v>145</v>
      </c>
      <c r="DA101" s="92" t="s">
        <v>146</v>
      </c>
      <c r="DB101" s="92" t="s">
        <v>147</v>
      </c>
      <c r="DC101" s="92" t="s">
        <v>148</v>
      </c>
      <c r="DD101" s="92" t="s">
        <v>142</v>
      </c>
      <c r="DF101" s="90" t="s">
        <v>145</v>
      </c>
      <c r="DG101" s="90" t="s">
        <v>146</v>
      </c>
      <c r="DH101" s="90" t="s">
        <v>147</v>
      </c>
      <c r="DI101" s="90" t="s">
        <v>148</v>
      </c>
      <c r="DJ101" s="90" t="s">
        <v>149</v>
      </c>
    </row>
    <row r="102" spans="1:120"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</row>
    <row r="103" spans="1:120"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O16" sqref="O16"/>
    </sheetView>
  </sheetViews>
  <sheetFormatPr defaultRowHeight="15"/>
  <cols>
    <col min="1" max="1" width="11.7109375" bestFit="1" customWidth="1"/>
    <col min="3" max="4" width="9.5703125" bestFit="1" customWidth="1"/>
    <col min="5" max="6" width="9.28515625" bestFit="1" customWidth="1"/>
    <col min="7" max="7" width="9.5703125" customWidth="1"/>
    <col min="8" max="8" width="11.28515625" customWidth="1"/>
    <col min="22" max="22" width="19.5703125" bestFit="1" customWidth="1"/>
    <col min="23" max="23" width="4.28515625" customWidth="1"/>
    <col min="24" max="24" width="3.85546875" customWidth="1"/>
  </cols>
  <sheetData>
    <row r="1" spans="1:24" ht="15.75" thickBot="1">
      <c r="A1" s="236" t="s">
        <v>44</v>
      </c>
      <c r="B1" s="168" t="s">
        <v>475</v>
      </c>
      <c r="C1" s="173">
        <f ca="1">INDIRECT("Allocation!B" &amp; $V$6)</f>
        <v>74.599999999999994</v>
      </c>
      <c r="D1" s="173">
        <f ca="1">INDIRECT("Allocation!C" &amp; $V$6)</f>
        <v>24.030000000000005</v>
      </c>
      <c r="E1" s="173">
        <f ca="1">INDIRECT("Allocation!D" &amp; $V$6)</f>
        <v>1.37</v>
      </c>
      <c r="F1" s="173">
        <f ca="1">INDIRECT("Allocation!E" &amp; $V$6)</f>
        <v>0</v>
      </c>
      <c r="G1" s="168" t="s">
        <v>480</v>
      </c>
      <c r="H1" s="168" t="s">
        <v>476</v>
      </c>
      <c r="I1" s="238" t="s">
        <v>325</v>
      </c>
      <c r="J1" s="239"/>
      <c r="K1" s="239"/>
      <c r="L1" s="239"/>
      <c r="M1" s="240"/>
      <c r="N1" s="239" t="s">
        <v>477</v>
      </c>
      <c r="O1" s="239"/>
      <c r="P1" s="239"/>
      <c r="Q1" s="239"/>
      <c r="R1" s="240"/>
      <c r="W1" s="46"/>
      <c r="X1" s="46">
        <v>1</v>
      </c>
    </row>
    <row r="2" spans="1:24" ht="15.75" thickBot="1">
      <c r="A2" s="237"/>
      <c r="B2" s="62" t="str">
        <f ca="1">INDIRECT("Entt_ISGS!" &amp; $V$3 &amp; X2)</f>
        <v>DADRT2</v>
      </c>
      <c r="C2" s="169" t="s">
        <v>145</v>
      </c>
      <c r="D2" s="69" t="s">
        <v>146</v>
      </c>
      <c r="E2" s="69" t="s">
        <v>149</v>
      </c>
      <c r="F2" s="70" t="s">
        <v>148</v>
      </c>
      <c r="G2" s="62" t="str">
        <f ca="1">INDIRECT("ISGS_exbus!" &amp; $V$3 &amp; X2)</f>
        <v>DADRT2</v>
      </c>
      <c r="H2" s="62" t="str">
        <f ca="1">INDIRECT("ISGS_Delhi_pp!" &amp; $V$3 &amp; X2)</f>
        <v>DADRT2</v>
      </c>
      <c r="I2" s="68" t="s">
        <v>145</v>
      </c>
      <c r="J2" s="69" t="s">
        <v>146</v>
      </c>
      <c r="K2" s="69" t="s">
        <v>149</v>
      </c>
      <c r="L2" s="69" t="s">
        <v>148</v>
      </c>
      <c r="M2" s="70" t="s">
        <v>142</v>
      </c>
      <c r="N2" s="169" t="s">
        <v>145</v>
      </c>
      <c r="O2" s="69" t="s">
        <v>146</v>
      </c>
      <c r="P2" s="69" t="s">
        <v>149</v>
      </c>
      <c r="Q2" s="69" t="s">
        <v>148</v>
      </c>
      <c r="R2" s="70" t="s">
        <v>142</v>
      </c>
      <c r="V2" s="168" t="s">
        <v>481</v>
      </c>
      <c r="W2" s="58"/>
      <c r="X2" s="46">
        <v>2</v>
      </c>
    </row>
    <row r="3" spans="1:24" ht="15.75" thickBot="1">
      <c r="A3" s="60" t="s">
        <v>45</v>
      </c>
      <c r="B3" s="174">
        <f ca="1">INDIRECT("Entt_ISGS!" &amp; $V$3 &amp; X3)</f>
        <v>679.49316799999997</v>
      </c>
      <c r="C3" s="175">
        <f ca="1">$B3*C$1/100</f>
        <v>506.90190332799995</v>
      </c>
      <c r="D3" s="176">
        <f t="shared" ref="D3:F18" ca="1" si="0">$B3*D$1/100</f>
        <v>163.28220827040002</v>
      </c>
      <c r="E3" s="176">
        <f t="shared" ca="1" si="0"/>
        <v>9.3090564016000013</v>
      </c>
      <c r="F3" s="177">
        <f t="shared" ca="1" si="0"/>
        <v>0</v>
      </c>
      <c r="G3" s="174">
        <f t="shared" ref="G3:G66" ca="1" si="1">INDIRECT("ISGS_exbus!" &amp; $V$3 &amp; X3)</f>
        <v>375.11</v>
      </c>
      <c r="H3" s="174">
        <f t="shared" ref="H3:H66" ca="1" si="2">INDIRECT("ISGS_Delhi_pp!" &amp; $V$3 &amp; X3)</f>
        <v>361.08088600000002</v>
      </c>
      <c r="I3" s="178">
        <f ca="1">INDIRECT("BRPL_EOD!" &amp; $V$3 &amp; X3)</f>
        <v>269.52999999999997</v>
      </c>
      <c r="J3" s="176">
        <f ca="1">INDIRECT("BYPL_EOD!" &amp; $V$3 &amp; X3)</f>
        <v>86.63</v>
      </c>
      <c r="K3" s="176">
        <f ca="1">INDIRECT("TPDDL_EOD!" &amp; $V$3 &amp; X3)</f>
        <v>4.92</v>
      </c>
      <c r="L3" s="176">
        <f ca="1">INDIRECT("NDMC_EOD!" &amp; $V$3 &amp; X3)</f>
        <v>0</v>
      </c>
      <c r="M3" s="177">
        <f ca="1">SUM(I3:L3)</f>
        <v>361.08</v>
      </c>
      <c r="N3" s="175">
        <f ca="1">INDIRECT("BRPL_ISGS_exbus!" &amp; $V$3 &amp; X3)</f>
        <v>269.53066135920017</v>
      </c>
      <c r="O3" s="176">
        <f ca="1">INDIRECT("BYPL_ISGS_exbus!" &amp; $V$3 &amp; X3)</f>
        <v>86.630212568350515</v>
      </c>
      <c r="P3" s="176">
        <f ca="1">INDIRECT("TPDDL_ISGS_exbus!" &amp; $V$3 &amp; X3)</f>
        <v>4.9200120724493193</v>
      </c>
      <c r="Q3" s="176">
        <f ca="1">INDIRECT("NDMC_ISGS_exbus!" &amp; $V$3 &amp; X3)</f>
        <v>0</v>
      </c>
      <c r="R3" s="177">
        <f ca="1">SUM(N3:Q3)</f>
        <v>361.08088600000002</v>
      </c>
      <c r="U3" s="172"/>
      <c r="V3" s="62" t="s">
        <v>478</v>
      </c>
      <c r="W3" s="58" t="s">
        <v>479</v>
      </c>
      <c r="X3" s="46">
        <v>3</v>
      </c>
    </row>
    <row r="4" spans="1:24">
      <c r="A4" s="61" t="s">
        <v>46</v>
      </c>
      <c r="B4" s="174">
        <f t="shared" ref="B4:B67" ca="1" si="3">INDIRECT("Entt_ISGS!" &amp; $V$3 &amp; X4)</f>
        <v>679.49316799999997</v>
      </c>
      <c r="C4" s="179">
        <f t="shared" ref="C4:F35" ca="1" si="4">$B4*C$1/100</f>
        <v>506.90190332799995</v>
      </c>
      <c r="D4" s="180">
        <f t="shared" ca="1" si="0"/>
        <v>163.28220827040002</v>
      </c>
      <c r="E4" s="180">
        <f t="shared" ca="1" si="0"/>
        <v>9.3090564016000013</v>
      </c>
      <c r="F4" s="181">
        <f t="shared" ca="1" si="0"/>
        <v>0</v>
      </c>
      <c r="G4" s="182">
        <f t="shared" ca="1" si="1"/>
        <v>375.11</v>
      </c>
      <c r="H4" s="182">
        <f t="shared" ca="1" si="2"/>
        <v>361.08088600000002</v>
      </c>
      <c r="I4" s="183">
        <f t="shared" ref="I4:I67" ca="1" si="5">INDIRECT("BRPL_EOD!" &amp; $V$3 &amp; X4)</f>
        <v>269.52999999999997</v>
      </c>
      <c r="J4" s="180">
        <f t="shared" ref="J4:J67" ca="1" si="6">INDIRECT("BYPL_EOD!" &amp; $V$3 &amp; X4)</f>
        <v>86.63</v>
      </c>
      <c r="K4" s="180">
        <f t="shared" ref="K4:K67" ca="1" si="7">INDIRECT("TPDDL_EOD!" &amp; $V$3 &amp; X4)</f>
        <v>4.92</v>
      </c>
      <c r="L4" s="180">
        <f t="shared" ref="L4:L67" ca="1" si="8">INDIRECT("NDMC_EOD!" &amp; $V$3 &amp; X4)</f>
        <v>0</v>
      </c>
      <c r="M4" s="181">
        <f t="shared" ref="M4:M67" ca="1" si="9">SUM(I4:L4)</f>
        <v>361.08</v>
      </c>
      <c r="N4" s="179">
        <f t="shared" ref="N4:N67" ca="1" si="10">INDIRECT("BRPL_ISGS_exbus!" &amp; $V$3 &amp; X4)</f>
        <v>269.53066135920017</v>
      </c>
      <c r="O4" s="180">
        <f t="shared" ref="O4:O67" ca="1" si="11">INDIRECT("BYPL_ISGS_exbus!" &amp; $V$3 &amp; X4)</f>
        <v>86.630212568350515</v>
      </c>
      <c r="P4" s="180">
        <f t="shared" ref="P4:P67" ca="1" si="12">INDIRECT("TPDDL_ISGS_exbus!" &amp; $V$3 &amp; X4)</f>
        <v>4.9200120724493193</v>
      </c>
      <c r="Q4" s="180">
        <f t="shared" ref="Q4:Q67" ca="1" si="13">INDIRECT("NDMC_ISGS_exbus!" &amp; $V$3 &amp; X4)</f>
        <v>0</v>
      </c>
      <c r="R4" s="181">
        <f t="shared" ref="R4:R67" ca="1" si="14">SUM(N4:Q4)</f>
        <v>361.08088600000002</v>
      </c>
      <c r="W4" s="46"/>
      <c r="X4" s="46">
        <v>4</v>
      </c>
    </row>
    <row r="5" spans="1:24">
      <c r="A5" s="61" t="s">
        <v>47</v>
      </c>
      <c r="B5" s="174">
        <f t="shared" ca="1" si="3"/>
        <v>679.49316799999997</v>
      </c>
      <c r="C5" s="179">
        <f t="shared" ca="1" si="4"/>
        <v>506.90190332799995</v>
      </c>
      <c r="D5" s="180">
        <f t="shared" ca="1" si="0"/>
        <v>163.28220827040002</v>
      </c>
      <c r="E5" s="180">
        <f t="shared" ca="1" si="0"/>
        <v>9.3090564016000013</v>
      </c>
      <c r="F5" s="181">
        <f t="shared" ca="1" si="0"/>
        <v>0</v>
      </c>
      <c r="G5" s="182">
        <f t="shared" ca="1" si="1"/>
        <v>375.11</v>
      </c>
      <c r="H5" s="182">
        <f t="shared" ca="1" si="2"/>
        <v>361.08088600000002</v>
      </c>
      <c r="I5" s="183">
        <f t="shared" ca="1" si="5"/>
        <v>269.52999999999997</v>
      </c>
      <c r="J5" s="180">
        <f t="shared" ca="1" si="6"/>
        <v>86.63</v>
      </c>
      <c r="K5" s="180">
        <f t="shared" ca="1" si="7"/>
        <v>4.92</v>
      </c>
      <c r="L5" s="180">
        <f t="shared" ca="1" si="8"/>
        <v>0</v>
      </c>
      <c r="M5" s="181">
        <f t="shared" ca="1" si="9"/>
        <v>361.08</v>
      </c>
      <c r="N5" s="179">
        <f t="shared" ca="1" si="10"/>
        <v>269.53066135920017</v>
      </c>
      <c r="O5" s="180">
        <f t="shared" ca="1" si="11"/>
        <v>86.630212568350515</v>
      </c>
      <c r="P5" s="180">
        <f t="shared" ca="1" si="12"/>
        <v>4.9200120724493193</v>
      </c>
      <c r="Q5" s="180">
        <f t="shared" ca="1" si="13"/>
        <v>0</v>
      </c>
      <c r="R5" s="181">
        <f t="shared" ca="1" si="14"/>
        <v>361.08088600000002</v>
      </c>
      <c r="V5" s="46" t="s">
        <v>482</v>
      </c>
      <c r="W5" s="46"/>
      <c r="X5" s="46">
        <v>5</v>
      </c>
    </row>
    <row r="6" spans="1:24">
      <c r="A6" s="61" t="s">
        <v>48</v>
      </c>
      <c r="B6" s="174">
        <f t="shared" ca="1" si="3"/>
        <v>679.49316799999997</v>
      </c>
      <c r="C6" s="179">
        <f t="shared" ca="1" si="4"/>
        <v>506.90190332799995</v>
      </c>
      <c r="D6" s="180">
        <f t="shared" ca="1" si="0"/>
        <v>163.28220827040002</v>
      </c>
      <c r="E6" s="180">
        <f t="shared" ca="1" si="0"/>
        <v>9.3090564016000013</v>
      </c>
      <c r="F6" s="181">
        <f t="shared" ca="1" si="0"/>
        <v>0</v>
      </c>
      <c r="G6" s="182">
        <f t="shared" ca="1" si="1"/>
        <v>375.11</v>
      </c>
      <c r="H6" s="182">
        <f t="shared" ca="1" si="2"/>
        <v>361.08088600000002</v>
      </c>
      <c r="I6" s="183">
        <f t="shared" ca="1" si="5"/>
        <v>269.52999999999997</v>
      </c>
      <c r="J6" s="180">
        <f t="shared" ca="1" si="6"/>
        <v>86.63</v>
      </c>
      <c r="K6" s="180">
        <f t="shared" ca="1" si="7"/>
        <v>4.92</v>
      </c>
      <c r="L6" s="180">
        <f t="shared" ca="1" si="8"/>
        <v>0</v>
      </c>
      <c r="M6" s="181">
        <f t="shared" ca="1" si="9"/>
        <v>361.08</v>
      </c>
      <c r="N6" s="179">
        <f t="shared" ca="1" si="10"/>
        <v>269.53066135920017</v>
      </c>
      <c r="O6" s="180">
        <f t="shared" ca="1" si="11"/>
        <v>86.630212568350515</v>
      </c>
      <c r="P6" s="180">
        <f t="shared" ca="1" si="12"/>
        <v>4.9200120724493193</v>
      </c>
      <c r="Q6" s="180">
        <f t="shared" ca="1" si="13"/>
        <v>0</v>
      </c>
      <c r="R6" s="181">
        <f t="shared" ca="1" si="14"/>
        <v>361.08088600000002</v>
      </c>
      <c r="V6" s="46">
        <v>11</v>
      </c>
      <c r="W6" s="46"/>
      <c r="X6" s="46">
        <v>6</v>
      </c>
    </row>
    <row r="7" spans="1:24">
      <c r="A7" s="61" t="s">
        <v>49</v>
      </c>
      <c r="B7" s="174">
        <f t="shared" ca="1" si="3"/>
        <v>679.49316799999997</v>
      </c>
      <c r="C7" s="179">
        <f t="shared" ca="1" si="4"/>
        <v>506.90190332799995</v>
      </c>
      <c r="D7" s="180">
        <f t="shared" ca="1" si="0"/>
        <v>163.28220827040002</v>
      </c>
      <c r="E7" s="180">
        <f t="shared" ca="1" si="0"/>
        <v>9.3090564016000013</v>
      </c>
      <c r="F7" s="181">
        <f t="shared" ca="1" si="0"/>
        <v>0</v>
      </c>
      <c r="G7" s="182">
        <f t="shared" ca="1" si="1"/>
        <v>375.11</v>
      </c>
      <c r="H7" s="182">
        <f t="shared" ca="1" si="2"/>
        <v>361.08088600000002</v>
      </c>
      <c r="I7" s="183">
        <f t="shared" ca="1" si="5"/>
        <v>269.52999999999997</v>
      </c>
      <c r="J7" s="180">
        <f t="shared" ca="1" si="6"/>
        <v>86.63</v>
      </c>
      <c r="K7" s="180">
        <f t="shared" ca="1" si="7"/>
        <v>4.92</v>
      </c>
      <c r="L7" s="180">
        <f t="shared" ca="1" si="8"/>
        <v>0</v>
      </c>
      <c r="M7" s="181">
        <f t="shared" ca="1" si="9"/>
        <v>361.08</v>
      </c>
      <c r="N7" s="179">
        <f t="shared" ca="1" si="10"/>
        <v>269.53066135920017</v>
      </c>
      <c r="O7" s="180">
        <f t="shared" ca="1" si="11"/>
        <v>86.630212568350515</v>
      </c>
      <c r="P7" s="180">
        <f t="shared" ca="1" si="12"/>
        <v>4.9200120724493193</v>
      </c>
      <c r="Q7" s="180">
        <f t="shared" ca="1" si="13"/>
        <v>0</v>
      </c>
      <c r="R7" s="181">
        <f t="shared" ca="1" si="14"/>
        <v>361.08088600000002</v>
      </c>
      <c r="W7" s="46"/>
      <c r="X7" s="46">
        <v>7</v>
      </c>
    </row>
    <row r="8" spans="1:24">
      <c r="A8" s="61" t="s">
        <v>50</v>
      </c>
      <c r="B8" s="174">
        <f t="shared" ca="1" si="3"/>
        <v>679.49316799999997</v>
      </c>
      <c r="C8" s="179">
        <f t="shared" ca="1" si="4"/>
        <v>506.90190332799995</v>
      </c>
      <c r="D8" s="180">
        <f t="shared" ca="1" si="0"/>
        <v>163.28220827040002</v>
      </c>
      <c r="E8" s="180">
        <f t="shared" ca="1" si="0"/>
        <v>9.3090564016000013</v>
      </c>
      <c r="F8" s="181">
        <f t="shared" ca="1" si="0"/>
        <v>0</v>
      </c>
      <c r="G8" s="182">
        <f t="shared" ca="1" si="1"/>
        <v>375.11</v>
      </c>
      <c r="H8" s="182">
        <f t="shared" ca="1" si="2"/>
        <v>361.08088600000002</v>
      </c>
      <c r="I8" s="183">
        <f t="shared" ca="1" si="5"/>
        <v>269.52999999999997</v>
      </c>
      <c r="J8" s="180">
        <f t="shared" ca="1" si="6"/>
        <v>86.63</v>
      </c>
      <c r="K8" s="180">
        <f t="shared" ca="1" si="7"/>
        <v>4.92</v>
      </c>
      <c r="L8" s="180">
        <f t="shared" ca="1" si="8"/>
        <v>0</v>
      </c>
      <c r="M8" s="181">
        <f t="shared" ca="1" si="9"/>
        <v>361.08</v>
      </c>
      <c r="N8" s="179">
        <f t="shared" ca="1" si="10"/>
        <v>269.53066135920017</v>
      </c>
      <c r="O8" s="180">
        <f t="shared" ca="1" si="11"/>
        <v>86.630212568350515</v>
      </c>
      <c r="P8" s="180">
        <f t="shared" ca="1" si="12"/>
        <v>4.9200120724493193</v>
      </c>
      <c r="Q8" s="180">
        <f t="shared" ca="1" si="13"/>
        <v>0</v>
      </c>
      <c r="R8" s="181">
        <f t="shared" ca="1" si="14"/>
        <v>361.08088600000002</v>
      </c>
      <c r="W8" s="46"/>
      <c r="X8" s="46">
        <v>8</v>
      </c>
    </row>
    <row r="9" spans="1:24">
      <c r="A9" s="61" t="s">
        <v>51</v>
      </c>
      <c r="B9" s="174">
        <f t="shared" ca="1" si="3"/>
        <v>679.49316799999997</v>
      </c>
      <c r="C9" s="179">
        <f t="shared" ca="1" si="4"/>
        <v>506.90190332799995</v>
      </c>
      <c r="D9" s="180">
        <f t="shared" ca="1" si="0"/>
        <v>163.28220827040002</v>
      </c>
      <c r="E9" s="180">
        <f t="shared" ca="1" si="0"/>
        <v>9.3090564016000013</v>
      </c>
      <c r="F9" s="181">
        <f t="shared" ca="1" si="0"/>
        <v>0</v>
      </c>
      <c r="G9" s="182">
        <f t="shared" ca="1" si="1"/>
        <v>375.11</v>
      </c>
      <c r="H9" s="182">
        <f t="shared" ca="1" si="2"/>
        <v>361.08088600000002</v>
      </c>
      <c r="I9" s="183">
        <f t="shared" ca="1" si="5"/>
        <v>269.52999999999997</v>
      </c>
      <c r="J9" s="180">
        <f t="shared" ca="1" si="6"/>
        <v>86.63</v>
      </c>
      <c r="K9" s="180">
        <f t="shared" ca="1" si="7"/>
        <v>4.92</v>
      </c>
      <c r="L9" s="180">
        <f t="shared" ca="1" si="8"/>
        <v>0</v>
      </c>
      <c r="M9" s="181">
        <f t="shared" ca="1" si="9"/>
        <v>361.08</v>
      </c>
      <c r="N9" s="179">
        <f t="shared" ca="1" si="10"/>
        <v>269.53066135920017</v>
      </c>
      <c r="O9" s="180">
        <f t="shared" ca="1" si="11"/>
        <v>86.630212568350515</v>
      </c>
      <c r="P9" s="180">
        <f t="shared" ca="1" si="12"/>
        <v>4.9200120724493193</v>
      </c>
      <c r="Q9" s="180">
        <f t="shared" ca="1" si="13"/>
        <v>0</v>
      </c>
      <c r="R9" s="181">
        <f t="shared" ca="1" si="14"/>
        <v>361.08088600000002</v>
      </c>
      <c r="W9" s="46"/>
      <c r="X9" s="46">
        <v>9</v>
      </c>
    </row>
    <row r="10" spans="1:24">
      <c r="A10" s="61" t="s">
        <v>52</v>
      </c>
      <c r="B10" s="174">
        <f t="shared" ca="1" si="3"/>
        <v>679.49316799999997</v>
      </c>
      <c r="C10" s="179">
        <f t="shared" ca="1" si="4"/>
        <v>506.90190332799995</v>
      </c>
      <c r="D10" s="180">
        <f t="shared" ca="1" si="0"/>
        <v>163.28220827040002</v>
      </c>
      <c r="E10" s="180">
        <f t="shared" ca="1" si="0"/>
        <v>9.3090564016000013</v>
      </c>
      <c r="F10" s="181">
        <f t="shared" ca="1" si="0"/>
        <v>0</v>
      </c>
      <c r="G10" s="182">
        <f t="shared" ca="1" si="1"/>
        <v>375.11</v>
      </c>
      <c r="H10" s="182">
        <f t="shared" ca="1" si="2"/>
        <v>361.08088600000002</v>
      </c>
      <c r="I10" s="183">
        <f t="shared" ca="1" si="5"/>
        <v>269.52999999999997</v>
      </c>
      <c r="J10" s="180">
        <f t="shared" ca="1" si="6"/>
        <v>86.63</v>
      </c>
      <c r="K10" s="180">
        <f t="shared" ca="1" si="7"/>
        <v>4.92</v>
      </c>
      <c r="L10" s="180">
        <f t="shared" ca="1" si="8"/>
        <v>0</v>
      </c>
      <c r="M10" s="181">
        <f t="shared" ca="1" si="9"/>
        <v>361.08</v>
      </c>
      <c r="N10" s="179">
        <f t="shared" ca="1" si="10"/>
        <v>269.53066135920017</v>
      </c>
      <c r="O10" s="180">
        <f t="shared" ca="1" si="11"/>
        <v>86.630212568350515</v>
      </c>
      <c r="P10" s="180">
        <f t="shared" ca="1" si="12"/>
        <v>4.9200120724493193</v>
      </c>
      <c r="Q10" s="180">
        <f t="shared" ca="1" si="13"/>
        <v>0</v>
      </c>
      <c r="R10" s="181">
        <f t="shared" ca="1" si="14"/>
        <v>361.08088600000002</v>
      </c>
      <c r="W10" s="46"/>
      <c r="X10" s="46">
        <v>10</v>
      </c>
    </row>
    <row r="11" spans="1:24">
      <c r="A11" s="61" t="s">
        <v>53</v>
      </c>
      <c r="B11" s="174">
        <f t="shared" ca="1" si="3"/>
        <v>679.49316799999997</v>
      </c>
      <c r="C11" s="179">
        <f t="shared" ca="1" si="4"/>
        <v>506.90190332799995</v>
      </c>
      <c r="D11" s="180">
        <f t="shared" ca="1" si="0"/>
        <v>163.28220827040002</v>
      </c>
      <c r="E11" s="180">
        <f t="shared" ca="1" si="0"/>
        <v>9.3090564016000013</v>
      </c>
      <c r="F11" s="181">
        <f t="shared" ca="1" si="0"/>
        <v>0</v>
      </c>
      <c r="G11" s="182">
        <f t="shared" ca="1" si="1"/>
        <v>375.11</v>
      </c>
      <c r="H11" s="182">
        <f t="shared" ca="1" si="2"/>
        <v>361.08088600000002</v>
      </c>
      <c r="I11" s="183">
        <f t="shared" ca="1" si="5"/>
        <v>269.52999999999997</v>
      </c>
      <c r="J11" s="180">
        <f t="shared" ca="1" si="6"/>
        <v>86.63</v>
      </c>
      <c r="K11" s="180">
        <f t="shared" ca="1" si="7"/>
        <v>4.92</v>
      </c>
      <c r="L11" s="180">
        <f t="shared" ca="1" si="8"/>
        <v>0</v>
      </c>
      <c r="M11" s="181">
        <f t="shared" ca="1" si="9"/>
        <v>361.08</v>
      </c>
      <c r="N11" s="179">
        <f t="shared" ca="1" si="10"/>
        <v>269.53066135920017</v>
      </c>
      <c r="O11" s="180">
        <f t="shared" ca="1" si="11"/>
        <v>86.630212568350515</v>
      </c>
      <c r="P11" s="180">
        <f t="shared" ca="1" si="12"/>
        <v>4.9200120724493193</v>
      </c>
      <c r="Q11" s="180">
        <f t="shared" ca="1" si="13"/>
        <v>0</v>
      </c>
      <c r="R11" s="181">
        <f t="shared" ca="1" si="14"/>
        <v>361.08088600000002</v>
      </c>
      <c r="W11" s="46"/>
      <c r="X11" s="46">
        <v>11</v>
      </c>
    </row>
    <row r="12" spans="1:24">
      <c r="A12" s="61" t="s">
        <v>54</v>
      </c>
      <c r="B12" s="174">
        <f t="shared" ca="1" si="3"/>
        <v>679.49316799999997</v>
      </c>
      <c r="C12" s="179">
        <f t="shared" ca="1" si="4"/>
        <v>506.90190332799995</v>
      </c>
      <c r="D12" s="180">
        <f t="shared" ca="1" si="0"/>
        <v>163.28220827040002</v>
      </c>
      <c r="E12" s="180">
        <f t="shared" ca="1" si="0"/>
        <v>9.3090564016000013</v>
      </c>
      <c r="F12" s="181">
        <f t="shared" ca="1" si="0"/>
        <v>0</v>
      </c>
      <c r="G12" s="182">
        <f t="shared" ca="1" si="1"/>
        <v>375.11</v>
      </c>
      <c r="H12" s="182">
        <f t="shared" ca="1" si="2"/>
        <v>361.08088600000002</v>
      </c>
      <c r="I12" s="183">
        <f t="shared" ca="1" si="5"/>
        <v>269.52999999999997</v>
      </c>
      <c r="J12" s="180">
        <f t="shared" ca="1" si="6"/>
        <v>86.63</v>
      </c>
      <c r="K12" s="180">
        <f t="shared" ca="1" si="7"/>
        <v>4.92</v>
      </c>
      <c r="L12" s="180">
        <f t="shared" ca="1" si="8"/>
        <v>0</v>
      </c>
      <c r="M12" s="181">
        <f t="shared" ca="1" si="9"/>
        <v>361.08</v>
      </c>
      <c r="N12" s="179">
        <f t="shared" ca="1" si="10"/>
        <v>269.53066135920017</v>
      </c>
      <c r="O12" s="180">
        <f t="shared" ca="1" si="11"/>
        <v>86.630212568350515</v>
      </c>
      <c r="P12" s="180">
        <f t="shared" ca="1" si="12"/>
        <v>4.9200120724493193</v>
      </c>
      <c r="Q12" s="180">
        <f t="shared" ca="1" si="13"/>
        <v>0</v>
      </c>
      <c r="R12" s="181">
        <f t="shared" ca="1" si="14"/>
        <v>361.08088600000002</v>
      </c>
      <c r="W12" s="46"/>
      <c r="X12" s="46">
        <v>12</v>
      </c>
    </row>
    <row r="13" spans="1:24">
      <c r="A13" s="61" t="s">
        <v>55</v>
      </c>
      <c r="B13" s="174">
        <f t="shared" ca="1" si="3"/>
        <v>679.49316799999997</v>
      </c>
      <c r="C13" s="179">
        <f t="shared" ca="1" si="4"/>
        <v>506.90190332799995</v>
      </c>
      <c r="D13" s="180">
        <f t="shared" ca="1" si="0"/>
        <v>163.28220827040002</v>
      </c>
      <c r="E13" s="180">
        <f t="shared" ca="1" si="0"/>
        <v>9.3090564016000013</v>
      </c>
      <c r="F13" s="181">
        <f t="shared" ca="1" si="0"/>
        <v>0</v>
      </c>
      <c r="G13" s="182">
        <f t="shared" ca="1" si="1"/>
        <v>375.11</v>
      </c>
      <c r="H13" s="182">
        <f t="shared" ca="1" si="2"/>
        <v>361.08088600000002</v>
      </c>
      <c r="I13" s="183">
        <f t="shared" ca="1" si="5"/>
        <v>269.52999999999997</v>
      </c>
      <c r="J13" s="180">
        <f t="shared" ca="1" si="6"/>
        <v>86.63</v>
      </c>
      <c r="K13" s="180">
        <f t="shared" ca="1" si="7"/>
        <v>4.92</v>
      </c>
      <c r="L13" s="180">
        <f t="shared" ca="1" si="8"/>
        <v>0</v>
      </c>
      <c r="M13" s="181">
        <f t="shared" ca="1" si="9"/>
        <v>361.08</v>
      </c>
      <c r="N13" s="179">
        <f t="shared" ca="1" si="10"/>
        <v>269.53066135920017</v>
      </c>
      <c r="O13" s="180">
        <f t="shared" ca="1" si="11"/>
        <v>86.630212568350515</v>
      </c>
      <c r="P13" s="180">
        <f t="shared" ca="1" si="12"/>
        <v>4.9200120724493193</v>
      </c>
      <c r="Q13" s="180">
        <f t="shared" ca="1" si="13"/>
        <v>0</v>
      </c>
      <c r="R13" s="181">
        <f t="shared" ca="1" si="14"/>
        <v>361.08088600000002</v>
      </c>
      <c r="W13" s="46"/>
      <c r="X13" s="46">
        <v>13</v>
      </c>
    </row>
    <row r="14" spans="1:24">
      <c r="A14" s="61" t="s">
        <v>56</v>
      </c>
      <c r="B14" s="174">
        <f t="shared" ca="1" si="3"/>
        <v>679.49316799999997</v>
      </c>
      <c r="C14" s="179">
        <f t="shared" ca="1" si="4"/>
        <v>506.90190332799995</v>
      </c>
      <c r="D14" s="180">
        <f t="shared" ca="1" si="0"/>
        <v>163.28220827040002</v>
      </c>
      <c r="E14" s="180">
        <f t="shared" ca="1" si="0"/>
        <v>9.3090564016000013</v>
      </c>
      <c r="F14" s="181">
        <f t="shared" ca="1" si="0"/>
        <v>0</v>
      </c>
      <c r="G14" s="182">
        <f t="shared" ca="1" si="1"/>
        <v>375.11</v>
      </c>
      <c r="H14" s="182">
        <f t="shared" ca="1" si="2"/>
        <v>361.08088600000002</v>
      </c>
      <c r="I14" s="183">
        <f t="shared" ca="1" si="5"/>
        <v>269.52999999999997</v>
      </c>
      <c r="J14" s="180">
        <f t="shared" ca="1" si="6"/>
        <v>86.63</v>
      </c>
      <c r="K14" s="180">
        <f t="shared" ca="1" si="7"/>
        <v>4.92</v>
      </c>
      <c r="L14" s="180">
        <f t="shared" ca="1" si="8"/>
        <v>0</v>
      </c>
      <c r="M14" s="181">
        <f t="shared" ca="1" si="9"/>
        <v>361.08</v>
      </c>
      <c r="N14" s="179">
        <f t="shared" ca="1" si="10"/>
        <v>269.53066135920017</v>
      </c>
      <c r="O14" s="180">
        <f t="shared" ca="1" si="11"/>
        <v>86.630212568350515</v>
      </c>
      <c r="P14" s="180">
        <f t="shared" ca="1" si="12"/>
        <v>4.9200120724493193</v>
      </c>
      <c r="Q14" s="180">
        <f t="shared" ca="1" si="13"/>
        <v>0</v>
      </c>
      <c r="R14" s="181">
        <f t="shared" ca="1" si="14"/>
        <v>361.08088600000002</v>
      </c>
      <c r="W14" s="46"/>
      <c r="X14" s="46">
        <v>14</v>
      </c>
    </row>
    <row r="15" spans="1:24">
      <c r="A15" s="61" t="s">
        <v>57</v>
      </c>
      <c r="B15" s="174">
        <f t="shared" ca="1" si="3"/>
        <v>679.49316799999997</v>
      </c>
      <c r="C15" s="179">
        <f t="shared" ca="1" si="4"/>
        <v>506.90190332799995</v>
      </c>
      <c r="D15" s="180">
        <f t="shared" ca="1" si="0"/>
        <v>163.28220827040002</v>
      </c>
      <c r="E15" s="180">
        <f t="shared" ca="1" si="0"/>
        <v>9.3090564016000013</v>
      </c>
      <c r="F15" s="181">
        <f t="shared" ca="1" si="0"/>
        <v>0</v>
      </c>
      <c r="G15" s="182">
        <f t="shared" ca="1" si="1"/>
        <v>375.11</v>
      </c>
      <c r="H15" s="182">
        <f t="shared" ca="1" si="2"/>
        <v>361.08088600000002</v>
      </c>
      <c r="I15" s="183">
        <f t="shared" ca="1" si="5"/>
        <v>269.52999999999997</v>
      </c>
      <c r="J15" s="180">
        <f t="shared" ca="1" si="6"/>
        <v>86.63</v>
      </c>
      <c r="K15" s="180">
        <f t="shared" ca="1" si="7"/>
        <v>4.92</v>
      </c>
      <c r="L15" s="180">
        <f t="shared" ca="1" si="8"/>
        <v>0</v>
      </c>
      <c r="M15" s="181">
        <f t="shared" ca="1" si="9"/>
        <v>361.08</v>
      </c>
      <c r="N15" s="179">
        <f t="shared" ca="1" si="10"/>
        <v>269.53066135920017</v>
      </c>
      <c r="O15" s="180">
        <f t="shared" ca="1" si="11"/>
        <v>86.630212568350515</v>
      </c>
      <c r="P15" s="180">
        <f t="shared" ca="1" si="12"/>
        <v>4.9200120724493193</v>
      </c>
      <c r="Q15" s="180">
        <f t="shared" ca="1" si="13"/>
        <v>0</v>
      </c>
      <c r="R15" s="181">
        <f t="shared" ca="1" si="14"/>
        <v>361.08088600000002</v>
      </c>
      <c r="W15" s="46"/>
      <c r="X15" s="46">
        <v>15</v>
      </c>
    </row>
    <row r="16" spans="1:24">
      <c r="A16" s="61" t="s">
        <v>58</v>
      </c>
      <c r="B16" s="174">
        <f t="shared" ca="1" si="3"/>
        <v>679.49316799999997</v>
      </c>
      <c r="C16" s="179">
        <f t="shared" ca="1" si="4"/>
        <v>506.90190332799995</v>
      </c>
      <c r="D16" s="180">
        <f t="shared" ca="1" si="0"/>
        <v>163.28220827040002</v>
      </c>
      <c r="E16" s="180">
        <f t="shared" ca="1" si="0"/>
        <v>9.3090564016000013</v>
      </c>
      <c r="F16" s="181">
        <f t="shared" ca="1" si="0"/>
        <v>0</v>
      </c>
      <c r="G16" s="182">
        <f t="shared" ca="1" si="1"/>
        <v>375.11</v>
      </c>
      <c r="H16" s="182">
        <f t="shared" ca="1" si="2"/>
        <v>361.08088600000002</v>
      </c>
      <c r="I16" s="183">
        <f t="shared" ca="1" si="5"/>
        <v>269.52999999999997</v>
      </c>
      <c r="J16" s="180">
        <f t="shared" ca="1" si="6"/>
        <v>86.63</v>
      </c>
      <c r="K16" s="180">
        <f t="shared" ca="1" si="7"/>
        <v>4.92</v>
      </c>
      <c r="L16" s="180">
        <f t="shared" ca="1" si="8"/>
        <v>0</v>
      </c>
      <c r="M16" s="181">
        <f t="shared" ca="1" si="9"/>
        <v>361.08</v>
      </c>
      <c r="N16" s="179">
        <f t="shared" ca="1" si="10"/>
        <v>269.53066135920017</v>
      </c>
      <c r="O16" s="180">
        <f t="shared" ca="1" si="11"/>
        <v>86.630212568350515</v>
      </c>
      <c r="P16" s="180">
        <f t="shared" ca="1" si="12"/>
        <v>4.9200120724493193</v>
      </c>
      <c r="Q16" s="180">
        <f t="shared" ca="1" si="13"/>
        <v>0</v>
      </c>
      <c r="R16" s="181">
        <f t="shared" ca="1" si="14"/>
        <v>361.08088600000002</v>
      </c>
      <c r="W16" s="46"/>
      <c r="X16" s="46">
        <v>16</v>
      </c>
    </row>
    <row r="17" spans="1:24">
      <c r="A17" s="61" t="s">
        <v>59</v>
      </c>
      <c r="B17" s="174">
        <f t="shared" ca="1" si="3"/>
        <v>679.49316799999997</v>
      </c>
      <c r="C17" s="179">
        <f t="shared" ca="1" si="4"/>
        <v>506.90190332799995</v>
      </c>
      <c r="D17" s="180">
        <f t="shared" ca="1" si="0"/>
        <v>163.28220827040002</v>
      </c>
      <c r="E17" s="180">
        <f t="shared" ca="1" si="0"/>
        <v>9.3090564016000013</v>
      </c>
      <c r="F17" s="181">
        <f t="shared" ca="1" si="0"/>
        <v>0</v>
      </c>
      <c r="G17" s="182">
        <f t="shared" ca="1" si="1"/>
        <v>375.11</v>
      </c>
      <c r="H17" s="182">
        <f t="shared" ca="1" si="2"/>
        <v>361.08088600000002</v>
      </c>
      <c r="I17" s="183">
        <f t="shared" ca="1" si="5"/>
        <v>269.52999999999997</v>
      </c>
      <c r="J17" s="180">
        <f t="shared" ca="1" si="6"/>
        <v>86.63</v>
      </c>
      <c r="K17" s="180">
        <f t="shared" ca="1" si="7"/>
        <v>4.92</v>
      </c>
      <c r="L17" s="180">
        <f t="shared" ca="1" si="8"/>
        <v>0</v>
      </c>
      <c r="M17" s="181">
        <f t="shared" ca="1" si="9"/>
        <v>361.08</v>
      </c>
      <c r="N17" s="179">
        <f t="shared" ca="1" si="10"/>
        <v>269.53066135920017</v>
      </c>
      <c r="O17" s="180">
        <f t="shared" ca="1" si="11"/>
        <v>86.630212568350515</v>
      </c>
      <c r="P17" s="180">
        <f t="shared" ca="1" si="12"/>
        <v>4.9200120724493193</v>
      </c>
      <c r="Q17" s="180">
        <f t="shared" ca="1" si="13"/>
        <v>0</v>
      </c>
      <c r="R17" s="181">
        <f t="shared" ca="1" si="14"/>
        <v>361.08088600000002</v>
      </c>
      <c r="W17" s="46"/>
      <c r="X17" s="46">
        <v>17</v>
      </c>
    </row>
    <row r="18" spans="1:24">
      <c r="A18" s="61" t="s">
        <v>60</v>
      </c>
      <c r="B18" s="174">
        <f t="shared" ca="1" si="3"/>
        <v>679.49316799999997</v>
      </c>
      <c r="C18" s="179">
        <f t="shared" ca="1" si="4"/>
        <v>506.90190332799995</v>
      </c>
      <c r="D18" s="180">
        <f t="shared" ca="1" si="0"/>
        <v>163.28220827040002</v>
      </c>
      <c r="E18" s="180">
        <f t="shared" ca="1" si="0"/>
        <v>9.3090564016000013</v>
      </c>
      <c r="F18" s="181">
        <f t="shared" ca="1" si="0"/>
        <v>0</v>
      </c>
      <c r="G18" s="182">
        <f t="shared" ca="1" si="1"/>
        <v>375.11</v>
      </c>
      <c r="H18" s="182">
        <f t="shared" ca="1" si="2"/>
        <v>361.08088600000002</v>
      </c>
      <c r="I18" s="183">
        <f t="shared" ca="1" si="5"/>
        <v>269.52999999999997</v>
      </c>
      <c r="J18" s="180">
        <f t="shared" ca="1" si="6"/>
        <v>86.63</v>
      </c>
      <c r="K18" s="180">
        <f t="shared" ca="1" si="7"/>
        <v>4.92</v>
      </c>
      <c r="L18" s="180">
        <f t="shared" ca="1" si="8"/>
        <v>0</v>
      </c>
      <c r="M18" s="181">
        <f t="shared" ca="1" si="9"/>
        <v>361.08</v>
      </c>
      <c r="N18" s="179">
        <f t="shared" ca="1" si="10"/>
        <v>269.53066135920017</v>
      </c>
      <c r="O18" s="180">
        <f t="shared" ca="1" si="11"/>
        <v>86.630212568350515</v>
      </c>
      <c r="P18" s="180">
        <f t="shared" ca="1" si="12"/>
        <v>4.9200120724493193</v>
      </c>
      <c r="Q18" s="180">
        <f t="shared" ca="1" si="13"/>
        <v>0</v>
      </c>
      <c r="R18" s="181">
        <f t="shared" ca="1" si="14"/>
        <v>361.08088600000002</v>
      </c>
      <c r="W18" s="46"/>
      <c r="X18" s="46">
        <v>18</v>
      </c>
    </row>
    <row r="19" spans="1:24">
      <c r="A19" s="61" t="s">
        <v>61</v>
      </c>
      <c r="B19" s="174">
        <f t="shared" ca="1" si="3"/>
        <v>679.49316799999997</v>
      </c>
      <c r="C19" s="179">
        <f t="shared" ca="1" si="4"/>
        <v>506.90190332799995</v>
      </c>
      <c r="D19" s="180">
        <f t="shared" ca="1" si="4"/>
        <v>163.28220827040002</v>
      </c>
      <c r="E19" s="180">
        <f t="shared" ca="1" si="4"/>
        <v>9.3090564016000013</v>
      </c>
      <c r="F19" s="181">
        <f t="shared" ca="1" si="4"/>
        <v>0</v>
      </c>
      <c r="G19" s="182">
        <f t="shared" ca="1" si="1"/>
        <v>375.11</v>
      </c>
      <c r="H19" s="182">
        <f t="shared" ca="1" si="2"/>
        <v>361.08088600000002</v>
      </c>
      <c r="I19" s="183">
        <f t="shared" ca="1" si="5"/>
        <v>269.52999999999997</v>
      </c>
      <c r="J19" s="180">
        <f t="shared" ca="1" si="6"/>
        <v>86.63</v>
      </c>
      <c r="K19" s="180">
        <f t="shared" ca="1" si="7"/>
        <v>4.92</v>
      </c>
      <c r="L19" s="180">
        <f t="shared" ca="1" si="8"/>
        <v>0</v>
      </c>
      <c r="M19" s="181">
        <f t="shared" ca="1" si="9"/>
        <v>361.08</v>
      </c>
      <c r="N19" s="179">
        <f t="shared" ca="1" si="10"/>
        <v>269.53066135920017</v>
      </c>
      <c r="O19" s="180">
        <f t="shared" ca="1" si="11"/>
        <v>86.630212568350515</v>
      </c>
      <c r="P19" s="180">
        <f t="shared" ca="1" si="12"/>
        <v>4.9200120724493193</v>
      </c>
      <c r="Q19" s="180">
        <f t="shared" ca="1" si="13"/>
        <v>0</v>
      </c>
      <c r="R19" s="181">
        <f t="shared" ca="1" si="14"/>
        <v>361.08088600000002</v>
      </c>
      <c r="W19" s="46"/>
      <c r="X19" s="46">
        <v>19</v>
      </c>
    </row>
    <row r="20" spans="1:24">
      <c r="A20" s="61" t="s">
        <v>62</v>
      </c>
      <c r="B20" s="174">
        <f t="shared" ca="1" si="3"/>
        <v>679.49316799999997</v>
      </c>
      <c r="C20" s="179">
        <f t="shared" ca="1" si="4"/>
        <v>506.90190332799995</v>
      </c>
      <c r="D20" s="180">
        <f t="shared" ca="1" si="4"/>
        <v>163.28220827040002</v>
      </c>
      <c r="E20" s="180">
        <f t="shared" ca="1" si="4"/>
        <v>9.3090564016000013</v>
      </c>
      <c r="F20" s="181">
        <f t="shared" ca="1" si="4"/>
        <v>0</v>
      </c>
      <c r="G20" s="182">
        <f t="shared" ca="1" si="1"/>
        <v>375.11</v>
      </c>
      <c r="H20" s="182">
        <f t="shared" ca="1" si="2"/>
        <v>361.08088600000002</v>
      </c>
      <c r="I20" s="183">
        <f t="shared" ca="1" si="5"/>
        <v>269.52999999999997</v>
      </c>
      <c r="J20" s="180">
        <f t="shared" ca="1" si="6"/>
        <v>86.63</v>
      </c>
      <c r="K20" s="180">
        <f t="shared" ca="1" si="7"/>
        <v>4.92</v>
      </c>
      <c r="L20" s="180">
        <f t="shared" ca="1" si="8"/>
        <v>0</v>
      </c>
      <c r="M20" s="181">
        <f t="shared" ca="1" si="9"/>
        <v>361.08</v>
      </c>
      <c r="N20" s="179">
        <f t="shared" ca="1" si="10"/>
        <v>269.53066135920017</v>
      </c>
      <c r="O20" s="180">
        <f t="shared" ca="1" si="11"/>
        <v>86.630212568350515</v>
      </c>
      <c r="P20" s="180">
        <f t="shared" ca="1" si="12"/>
        <v>4.9200120724493193</v>
      </c>
      <c r="Q20" s="180">
        <f t="shared" ca="1" si="13"/>
        <v>0</v>
      </c>
      <c r="R20" s="181">
        <f t="shared" ca="1" si="14"/>
        <v>361.08088600000002</v>
      </c>
      <c r="W20" s="46"/>
      <c r="X20" s="46">
        <v>20</v>
      </c>
    </row>
    <row r="21" spans="1:24">
      <c r="A21" s="61" t="s">
        <v>63</v>
      </c>
      <c r="B21" s="174">
        <f t="shared" ca="1" si="3"/>
        <v>679.49316799999997</v>
      </c>
      <c r="C21" s="179">
        <f t="shared" ca="1" si="4"/>
        <v>506.90190332799995</v>
      </c>
      <c r="D21" s="180">
        <f t="shared" ca="1" si="4"/>
        <v>163.28220827040002</v>
      </c>
      <c r="E21" s="180">
        <f t="shared" ca="1" si="4"/>
        <v>9.3090564016000013</v>
      </c>
      <c r="F21" s="181">
        <f t="shared" ca="1" si="4"/>
        <v>0</v>
      </c>
      <c r="G21" s="182">
        <f t="shared" ca="1" si="1"/>
        <v>375.11</v>
      </c>
      <c r="H21" s="182">
        <f t="shared" ca="1" si="2"/>
        <v>361.08088600000002</v>
      </c>
      <c r="I21" s="183">
        <f t="shared" ca="1" si="5"/>
        <v>269.52999999999997</v>
      </c>
      <c r="J21" s="180">
        <f t="shared" ca="1" si="6"/>
        <v>86.63</v>
      </c>
      <c r="K21" s="180">
        <f t="shared" ca="1" si="7"/>
        <v>4.92</v>
      </c>
      <c r="L21" s="180">
        <f t="shared" ca="1" si="8"/>
        <v>0</v>
      </c>
      <c r="M21" s="181">
        <f t="shared" ca="1" si="9"/>
        <v>361.08</v>
      </c>
      <c r="N21" s="179">
        <f t="shared" ca="1" si="10"/>
        <v>269.53066135920017</v>
      </c>
      <c r="O21" s="180">
        <f t="shared" ca="1" si="11"/>
        <v>86.630212568350515</v>
      </c>
      <c r="P21" s="180">
        <f t="shared" ca="1" si="12"/>
        <v>4.9200120724493193</v>
      </c>
      <c r="Q21" s="180">
        <f t="shared" ca="1" si="13"/>
        <v>0</v>
      </c>
      <c r="R21" s="181">
        <f t="shared" ca="1" si="14"/>
        <v>361.08088600000002</v>
      </c>
      <c r="W21" s="46"/>
      <c r="X21" s="46">
        <v>21</v>
      </c>
    </row>
    <row r="22" spans="1:24">
      <c r="A22" s="61" t="s">
        <v>64</v>
      </c>
      <c r="B22" s="174">
        <f t="shared" ca="1" si="3"/>
        <v>679.49316799999997</v>
      </c>
      <c r="C22" s="179">
        <f t="shared" ca="1" si="4"/>
        <v>506.90190332799995</v>
      </c>
      <c r="D22" s="180">
        <f t="shared" ca="1" si="4"/>
        <v>163.28220827040002</v>
      </c>
      <c r="E22" s="180">
        <f t="shared" ca="1" si="4"/>
        <v>9.3090564016000013</v>
      </c>
      <c r="F22" s="181">
        <f t="shared" ca="1" si="4"/>
        <v>0</v>
      </c>
      <c r="G22" s="182">
        <f t="shared" ca="1" si="1"/>
        <v>375.11</v>
      </c>
      <c r="H22" s="182">
        <f t="shared" ca="1" si="2"/>
        <v>361.08088600000002</v>
      </c>
      <c r="I22" s="183">
        <f t="shared" ca="1" si="5"/>
        <v>269.52999999999997</v>
      </c>
      <c r="J22" s="180">
        <f t="shared" ca="1" si="6"/>
        <v>86.63</v>
      </c>
      <c r="K22" s="180">
        <f t="shared" ca="1" si="7"/>
        <v>4.92</v>
      </c>
      <c r="L22" s="180">
        <f t="shared" ca="1" si="8"/>
        <v>0</v>
      </c>
      <c r="M22" s="181">
        <f t="shared" ca="1" si="9"/>
        <v>361.08</v>
      </c>
      <c r="N22" s="179">
        <f t="shared" ca="1" si="10"/>
        <v>269.53066135920017</v>
      </c>
      <c r="O22" s="180">
        <f t="shared" ca="1" si="11"/>
        <v>86.630212568350515</v>
      </c>
      <c r="P22" s="180">
        <f t="shared" ca="1" si="12"/>
        <v>4.9200120724493193</v>
      </c>
      <c r="Q22" s="180">
        <f t="shared" ca="1" si="13"/>
        <v>0</v>
      </c>
      <c r="R22" s="181">
        <f t="shared" ca="1" si="14"/>
        <v>361.08088600000002</v>
      </c>
      <c r="W22" s="46"/>
      <c r="X22" s="46">
        <v>22</v>
      </c>
    </row>
    <row r="23" spans="1:24">
      <c r="A23" s="61" t="s">
        <v>65</v>
      </c>
      <c r="B23" s="174">
        <f t="shared" ca="1" si="3"/>
        <v>679.49316799999997</v>
      </c>
      <c r="C23" s="179">
        <f t="shared" ca="1" si="4"/>
        <v>506.90190332799995</v>
      </c>
      <c r="D23" s="180">
        <f t="shared" ca="1" si="4"/>
        <v>163.28220827040002</v>
      </c>
      <c r="E23" s="180">
        <f t="shared" ca="1" si="4"/>
        <v>9.3090564016000013</v>
      </c>
      <c r="F23" s="181">
        <f t="shared" ca="1" si="4"/>
        <v>0</v>
      </c>
      <c r="G23" s="182">
        <f t="shared" ca="1" si="1"/>
        <v>375.11</v>
      </c>
      <c r="H23" s="182">
        <f t="shared" ca="1" si="2"/>
        <v>361.08088600000002</v>
      </c>
      <c r="I23" s="183">
        <f t="shared" ca="1" si="5"/>
        <v>269.52999999999997</v>
      </c>
      <c r="J23" s="180">
        <f t="shared" ca="1" si="6"/>
        <v>86.63</v>
      </c>
      <c r="K23" s="180">
        <f t="shared" ca="1" si="7"/>
        <v>4.92</v>
      </c>
      <c r="L23" s="180">
        <f t="shared" ca="1" si="8"/>
        <v>0</v>
      </c>
      <c r="M23" s="181">
        <f t="shared" ca="1" si="9"/>
        <v>361.08</v>
      </c>
      <c r="N23" s="179">
        <f t="shared" ca="1" si="10"/>
        <v>269.53066135920017</v>
      </c>
      <c r="O23" s="180">
        <f t="shared" ca="1" si="11"/>
        <v>86.630212568350515</v>
      </c>
      <c r="P23" s="180">
        <f t="shared" ca="1" si="12"/>
        <v>4.9200120724493193</v>
      </c>
      <c r="Q23" s="180">
        <f t="shared" ca="1" si="13"/>
        <v>0</v>
      </c>
      <c r="R23" s="181">
        <f t="shared" ca="1" si="14"/>
        <v>361.08088600000002</v>
      </c>
      <c r="W23" s="46"/>
      <c r="X23" s="46">
        <v>23</v>
      </c>
    </row>
    <row r="24" spans="1:24">
      <c r="A24" s="61" t="s">
        <v>66</v>
      </c>
      <c r="B24" s="174">
        <f t="shared" ca="1" si="3"/>
        <v>679.49316799999997</v>
      </c>
      <c r="C24" s="179">
        <f t="shared" ca="1" si="4"/>
        <v>506.90190332799995</v>
      </c>
      <c r="D24" s="180">
        <f t="shared" ca="1" si="4"/>
        <v>163.28220827040002</v>
      </c>
      <c r="E24" s="180">
        <f t="shared" ca="1" si="4"/>
        <v>9.3090564016000013</v>
      </c>
      <c r="F24" s="181">
        <f t="shared" ca="1" si="4"/>
        <v>0</v>
      </c>
      <c r="G24" s="182">
        <f t="shared" ca="1" si="1"/>
        <v>425.11</v>
      </c>
      <c r="H24" s="182">
        <f t="shared" ca="1" si="2"/>
        <v>409.21088600000002</v>
      </c>
      <c r="I24" s="183">
        <f t="shared" ca="1" si="5"/>
        <v>317.66000000000003</v>
      </c>
      <c r="J24" s="180">
        <f t="shared" ca="1" si="6"/>
        <v>86.63</v>
      </c>
      <c r="K24" s="180">
        <f t="shared" ca="1" si="7"/>
        <v>4.92</v>
      </c>
      <c r="L24" s="180">
        <f t="shared" ca="1" si="8"/>
        <v>0</v>
      </c>
      <c r="M24" s="181">
        <f t="shared" ca="1" si="9"/>
        <v>409.21000000000004</v>
      </c>
      <c r="N24" s="179">
        <f t="shared" ca="1" si="10"/>
        <v>317.66068778074828</v>
      </c>
      <c r="O24" s="180">
        <f t="shared" ca="1" si="11"/>
        <v>86.630187566726121</v>
      </c>
      <c r="P24" s="180">
        <f t="shared" ca="1" si="12"/>
        <v>4.9200106525255975</v>
      </c>
      <c r="Q24" s="180">
        <f t="shared" ca="1" si="13"/>
        <v>0</v>
      </c>
      <c r="R24" s="181">
        <f t="shared" ca="1" si="14"/>
        <v>409.21088600000002</v>
      </c>
      <c r="W24" s="46"/>
      <c r="X24" s="46">
        <v>24</v>
      </c>
    </row>
    <row r="25" spans="1:24">
      <c r="A25" s="61" t="s">
        <v>67</v>
      </c>
      <c r="B25" s="174">
        <f t="shared" ca="1" si="3"/>
        <v>679.49316799999997</v>
      </c>
      <c r="C25" s="179">
        <f t="shared" ca="1" si="4"/>
        <v>506.90190332799995</v>
      </c>
      <c r="D25" s="180">
        <f t="shared" ca="1" si="4"/>
        <v>163.28220827040002</v>
      </c>
      <c r="E25" s="180">
        <f t="shared" ca="1" si="4"/>
        <v>9.3090564016000013</v>
      </c>
      <c r="F25" s="181">
        <f t="shared" ca="1" si="4"/>
        <v>0</v>
      </c>
      <c r="G25" s="182">
        <f t="shared" ca="1" si="1"/>
        <v>475.11</v>
      </c>
      <c r="H25" s="182">
        <f t="shared" ca="1" si="2"/>
        <v>457.34088600000001</v>
      </c>
      <c r="I25" s="183">
        <f t="shared" ca="1" si="5"/>
        <v>365.79</v>
      </c>
      <c r="J25" s="180">
        <f t="shared" ca="1" si="6"/>
        <v>86.63</v>
      </c>
      <c r="K25" s="180">
        <f t="shared" ca="1" si="7"/>
        <v>4.92</v>
      </c>
      <c r="L25" s="180">
        <f t="shared" ca="1" si="8"/>
        <v>0</v>
      </c>
      <c r="M25" s="181">
        <f t="shared" ca="1" si="9"/>
        <v>457.34000000000003</v>
      </c>
      <c r="N25" s="179">
        <f t="shared" ca="1" si="10"/>
        <v>365.79070864114226</v>
      </c>
      <c r="O25" s="180">
        <f t="shared" ca="1" si="11"/>
        <v>86.63016782739318</v>
      </c>
      <c r="P25" s="180">
        <f t="shared" ca="1" si="12"/>
        <v>4.9200095314645553</v>
      </c>
      <c r="Q25" s="180">
        <f t="shared" ca="1" si="13"/>
        <v>0</v>
      </c>
      <c r="R25" s="181">
        <f t="shared" ca="1" si="14"/>
        <v>457.34088599999995</v>
      </c>
      <c r="W25" s="46"/>
      <c r="X25" s="46">
        <v>25</v>
      </c>
    </row>
    <row r="26" spans="1:24">
      <c r="A26" s="61" t="s">
        <v>68</v>
      </c>
      <c r="B26" s="174">
        <f t="shared" ca="1" si="3"/>
        <v>679.49316799999997</v>
      </c>
      <c r="C26" s="179">
        <f t="shared" ca="1" si="4"/>
        <v>506.90190332799995</v>
      </c>
      <c r="D26" s="180">
        <f t="shared" ca="1" si="4"/>
        <v>163.28220827040002</v>
      </c>
      <c r="E26" s="180">
        <f t="shared" ca="1" si="4"/>
        <v>9.3090564016000013</v>
      </c>
      <c r="F26" s="181">
        <f t="shared" ca="1" si="4"/>
        <v>0</v>
      </c>
      <c r="G26" s="182">
        <f t="shared" ca="1" si="1"/>
        <v>525.11</v>
      </c>
      <c r="H26" s="182">
        <f t="shared" ca="1" si="2"/>
        <v>505.47088600000001</v>
      </c>
      <c r="I26" s="183">
        <f t="shared" ca="1" si="5"/>
        <v>413.92</v>
      </c>
      <c r="J26" s="180">
        <f t="shared" ca="1" si="6"/>
        <v>86.63</v>
      </c>
      <c r="K26" s="180">
        <f t="shared" ca="1" si="7"/>
        <v>4.92</v>
      </c>
      <c r="L26" s="180">
        <f t="shared" ca="1" si="8"/>
        <v>0</v>
      </c>
      <c r="M26" s="181">
        <f t="shared" ca="1" si="9"/>
        <v>505.47</v>
      </c>
      <c r="N26" s="179">
        <f t="shared" ca="1" si="10"/>
        <v>413.92072552895326</v>
      </c>
      <c r="O26" s="180">
        <f t="shared" ca="1" si="11"/>
        <v>86.630151847152149</v>
      </c>
      <c r="P26" s="180">
        <f t="shared" ca="1" si="12"/>
        <v>4.920008623894593</v>
      </c>
      <c r="Q26" s="180">
        <f t="shared" ca="1" si="13"/>
        <v>0</v>
      </c>
      <c r="R26" s="181">
        <f t="shared" ca="1" si="14"/>
        <v>505.47088600000001</v>
      </c>
      <c r="W26" s="46"/>
      <c r="X26" s="46">
        <v>26</v>
      </c>
    </row>
    <row r="27" spans="1:24">
      <c r="A27" s="61" t="s">
        <v>69</v>
      </c>
      <c r="B27" s="174">
        <f t="shared" ca="1" si="3"/>
        <v>679.49316799999997</v>
      </c>
      <c r="C27" s="179">
        <f t="shared" ca="1" si="4"/>
        <v>506.90190332799995</v>
      </c>
      <c r="D27" s="180">
        <f t="shared" ca="1" si="4"/>
        <v>163.28220827040002</v>
      </c>
      <c r="E27" s="180">
        <f t="shared" ca="1" si="4"/>
        <v>9.3090564016000013</v>
      </c>
      <c r="F27" s="181">
        <f t="shared" ca="1" si="4"/>
        <v>0</v>
      </c>
      <c r="G27" s="182">
        <f t="shared" ca="1" si="1"/>
        <v>579.30899999999997</v>
      </c>
      <c r="H27" s="182">
        <f t="shared" ca="1" si="2"/>
        <v>557.64284299999997</v>
      </c>
      <c r="I27" s="183">
        <f t="shared" ca="1" si="5"/>
        <v>462.04</v>
      </c>
      <c r="J27" s="180">
        <f t="shared" ca="1" si="6"/>
        <v>86.63</v>
      </c>
      <c r="K27" s="180">
        <f t="shared" ca="1" si="7"/>
        <v>8.9600000000000009</v>
      </c>
      <c r="L27" s="180">
        <f t="shared" ca="1" si="8"/>
        <v>0</v>
      </c>
      <c r="M27" s="181">
        <f t="shared" ca="1" si="9"/>
        <v>557.63000000000011</v>
      </c>
      <c r="N27" s="179">
        <f t="shared" ca="1" si="10"/>
        <v>462.05064142840223</v>
      </c>
      <c r="O27" s="180">
        <f t="shared" ca="1" si="11"/>
        <v>86.631995210246913</v>
      </c>
      <c r="P27" s="180">
        <f t="shared" ca="1" si="12"/>
        <v>8.9602063613507159</v>
      </c>
      <c r="Q27" s="180">
        <f t="shared" ca="1" si="13"/>
        <v>0</v>
      </c>
      <c r="R27" s="181">
        <f t="shared" ca="1" si="14"/>
        <v>557.64284299999986</v>
      </c>
      <c r="W27" s="46"/>
      <c r="X27" s="46">
        <v>27</v>
      </c>
    </row>
    <row r="28" spans="1:24">
      <c r="A28" s="61" t="s">
        <v>70</v>
      </c>
      <c r="B28" s="174">
        <f t="shared" ca="1" si="3"/>
        <v>679.19316800000001</v>
      </c>
      <c r="C28" s="179">
        <f t="shared" ca="1" si="4"/>
        <v>506.67810332800002</v>
      </c>
      <c r="D28" s="180">
        <f t="shared" ca="1" si="4"/>
        <v>163.21011827040005</v>
      </c>
      <c r="E28" s="180">
        <f t="shared" ca="1" si="4"/>
        <v>9.3049464016000005</v>
      </c>
      <c r="F28" s="181">
        <f t="shared" ca="1" si="4"/>
        <v>0</v>
      </c>
      <c r="G28" s="182">
        <f t="shared" ca="1" si="1"/>
        <v>674.34134700000004</v>
      </c>
      <c r="H28" s="182">
        <f t="shared" ca="1" si="2"/>
        <v>649.12098100000003</v>
      </c>
      <c r="I28" s="183">
        <f t="shared" ca="1" si="5"/>
        <v>484.25</v>
      </c>
      <c r="J28" s="180">
        <f t="shared" ca="1" si="6"/>
        <v>155.97999999999999</v>
      </c>
      <c r="K28" s="180">
        <f t="shared" ca="1" si="7"/>
        <v>8.89</v>
      </c>
      <c r="L28" s="180">
        <f t="shared" ca="1" si="8"/>
        <v>0</v>
      </c>
      <c r="M28" s="181">
        <f t="shared" ca="1" si="9"/>
        <v>649.12</v>
      </c>
      <c r="N28" s="179">
        <f t="shared" ca="1" si="10"/>
        <v>484.25073183579309</v>
      </c>
      <c r="O28" s="180">
        <f t="shared" ca="1" si="11"/>
        <v>155.98023572895613</v>
      </c>
      <c r="P28" s="180">
        <f t="shared" ca="1" si="12"/>
        <v>8.8900134352508022</v>
      </c>
      <c r="Q28" s="180">
        <f t="shared" ca="1" si="13"/>
        <v>0</v>
      </c>
      <c r="R28" s="181">
        <f t="shared" ca="1" si="14"/>
        <v>649.12098100000003</v>
      </c>
      <c r="W28" s="46"/>
      <c r="X28" s="46">
        <v>28</v>
      </c>
    </row>
    <row r="29" spans="1:24">
      <c r="A29" s="61" t="s">
        <v>71</v>
      </c>
      <c r="B29" s="174">
        <f t="shared" ca="1" si="3"/>
        <v>679.19316800000001</v>
      </c>
      <c r="C29" s="179">
        <f t="shared" ca="1" si="4"/>
        <v>506.67810332800002</v>
      </c>
      <c r="D29" s="180">
        <f t="shared" ca="1" si="4"/>
        <v>163.21011827040005</v>
      </c>
      <c r="E29" s="180">
        <f t="shared" ca="1" si="4"/>
        <v>9.3049464016000005</v>
      </c>
      <c r="F29" s="181">
        <f t="shared" ca="1" si="4"/>
        <v>0</v>
      </c>
      <c r="G29" s="182">
        <f t="shared" ca="1" si="1"/>
        <v>679.18089999999995</v>
      </c>
      <c r="H29" s="182">
        <f t="shared" ca="1" si="2"/>
        <v>653.77953400000001</v>
      </c>
      <c r="I29" s="183">
        <f t="shared" ca="1" si="5"/>
        <v>487.72</v>
      </c>
      <c r="J29" s="180">
        <f t="shared" ca="1" si="6"/>
        <v>157.1</v>
      </c>
      <c r="K29" s="180">
        <f t="shared" ca="1" si="7"/>
        <v>8.9499999999999993</v>
      </c>
      <c r="L29" s="180">
        <f t="shared" ca="1" si="8"/>
        <v>0</v>
      </c>
      <c r="M29" s="181">
        <f t="shared" ca="1" si="9"/>
        <v>653.7700000000001</v>
      </c>
      <c r="N29" s="179">
        <f t="shared" ca="1" si="10"/>
        <v>487.72711247453992</v>
      </c>
      <c r="O29" s="180">
        <f t="shared" ca="1" si="11"/>
        <v>157.10229100662309</v>
      </c>
      <c r="P29" s="180">
        <f t="shared" ca="1" si="12"/>
        <v>8.9501305188368985</v>
      </c>
      <c r="Q29" s="180">
        <f t="shared" ca="1" si="13"/>
        <v>0</v>
      </c>
      <c r="R29" s="181">
        <f t="shared" ca="1" si="14"/>
        <v>653.7795339999999</v>
      </c>
      <c r="W29" s="46"/>
      <c r="X29" s="46">
        <v>29</v>
      </c>
    </row>
    <row r="30" spans="1:24">
      <c r="A30" s="61" t="s">
        <v>72</v>
      </c>
      <c r="B30" s="174">
        <f t="shared" ca="1" si="3"/>
        <v>679.19316800000001</v>
      </c>
      <c r="C30" s="179">
        <f t="shared" ca="1" si="4"/>
        <v>506.67810332800002</v>
      </c>
      <c r="D30" s="180">
        <f t="shared" ca="1" si="4"/>
        <v>163.21011827040005</v>
      </c>
      <c r="E30" s="180">
        <f t="shared" ca="1" si="4"/>
        <v>9.3049464016000005</v>
      </c>
      <c r="F30" s="181">
        <f t="shared" ca="1" si="4"/>
        <v>0</v>
      </c>
      <c r="G30" s="182">
        <f t="shared" ca="1" si="1"/>
        <v>679.18089999999995</v>
      </c>
      <c r="H30" s="182">
        <f t="shared" ca="1" si="2"/>
        <v>653.77953400000001</v>
      </c>
      <c r="I30" s="183">
        <f t="shared" ca="1" si="5"/>
        <v>487.72</v>
      </c>
      <c r="J30" s="180">
        <f t="shared" ca="1" si="6"/>
        <v>157.1</v>
      </c>
      <c r="K30" s="180">
        <f t="shared" ca="1" si="7"/>
        <v>8.9499999999999993</v>
      </c>
      <c r="L30" s="180">
        <f t="shared" ca="1" si="8"/>
        <v>0</v>
      </c>
      <c r="M30" s="181">
        <f t="shared" ca="1" si="9"/>
        <v>653.7700000000001</v>
      </c>
      <c r="N30" s="179">
        <f t="shared" ca="1" si="10"/>
        <v>487.72711247453992</v>
      </c>
      <c r="O30" s="180">
        <f t="shared" ca="1" si="11"/>
        <v>157.10229100662309</v>
      </c>
      <c r="P30" s="180">
        <f t="shared" ca="1" si="12"/>
        <v>8.9501305188368985</v>
      </c>
      <c r="Q30" s="180">
        <f t="shared" ca="1" si="13"/>
        <v>0</v>
      </c>
      <c r="R30" s="181">
        <f t="shared" ca="1" si="14"/>
        <v>653.7795339999999</v>
      </c>
      <c r="W30" s="46"/>
      <c r="X30" s="46">
        <v>30</v>
      </c>
    </row>
    <row r="31" spans="1:24">
      <c r="A31" s="61" t="s">
        <v>73</v>
      </c>
      <c r="B31" s="174">
        <f t="shared" ca="1" si="3"/>
        <v>679.19316800000001</v>
      </c>
      <c r="C31" s="179">
        <f t="shared" ca="1" si="4"/>
        <v>506.67810332800002</v>
      </c>
      <c r="D31" s="180">
        <f t="shared" ca="1" si="4"/>
        <v>163.21011827040005</v>
      </c>
      <c r="E31" s="180">
        <f t="shared" ca="1" si="4"/>
        <v>9.3049464016000005</v>
      </c>
      <c r="F31" s="181">
        <f t="shared" ca="1" si="4"/>
        <v>0</v>
      </c>
      <c r="G31" s="182">
        <f t="shared" ca="1" si="1"/>
        <v>679.18089999999995</v>
      </c>
      <c r="H31" s="182">
        <f t="shared" ca="1" si="2"/>
        <v>653.77953400000001</v>
      </c>
      <c r="I31" s="183">
        <f t="shared" ca="1" si="5"/>
        <v>487.72</v>
      </c>
      <c r="J31" s="180">
        <f t="shared" ca="1" si="6"/>
        <v>157.1</v>
      </c>
      <c r="K31" s="180">
        <f t="shared" ca="1" si="7"/>
        <v>8.9499999999999993</v>
      </c>
      <c r="L31" s="180">
        <f t="shared" ca="1" si="8"/>
        <v>0</v>
      </c>
      <c r="M31" s="181">
        <f t="shared" ca="1" si="9"/>
        <v>653.7700000000001</v>
      </c>
      <c r="N31" s="179">
        <f t="shared" ca="1" si="10"/>
        <v>487.72711247453992</v>
      </c>
      <c r="O31" s="180">
        <f t="shared" ca="1" si="11"/>
        <v>157.10229100662309</v>
      </c>
      <c r="P31" s="180">
        <f t="shared" ca="1" si="12"/>
        <v>8.9501305188368985</v>
      </c>
      <c r="Q31" s="180">
        <f t="shared" ca="1" si="13"/>
        <v>0</v>
      </c>
      <c r="R31" s="181">
        <f t="shared" ca="1" si="14"/>
        <v>653.7795339999999</v>
      </c>
      <c r="W31" s="46"/>
      <c r="X31" s="46">
        <v>31</v>
      </c>
    </row>
    <row r="32" spans="1:24">
      <c r="A32" s="61" t="s">
        <v>74</v>
      </c>
      <c r="B32" s="174">
        <f t="shared" ca="1" si="3"/>
        <v>679.19316800000001</v>
      </c>
      <c r="C32" s="179">
        <f t="shared" ca="1" si="4"/>
        <v>506.67810332800002</v>
      </c>
      <c r="D32" s="180">
        <f t="shared" ca="1" si="4"/>
        <v>163.21011827040005</v>
      </c>
      <c r="E32" s="180">
        <f t="shared" ca="1" si="4"/>
        <v>9.3049464016000005</v>
      </c>
      <c r="F32" s="181">
        <f t="shared" ca="1" si="4"/>
        <v>0</v>
      </c>
      <c r="G32" s="182">
        <f t="shared" ca="1" si="1"/>
        <v>679.18089999999995</v>
      </c>
      <c r="H32" s="182">
        <f t="shared" ca="1" si="2"/>
        <v>653.77953400000001</v>
      </c>
      <c r="I32" s="183">
        <f t="shared" ca="1" si="5"/>
        <v>487.72</v>
      </c>
      <c r="J32" s="180">
        <f t="shared" ca="1" si="6"/>
        <v>157.1</v>
      </c>
      <c r="K32" s="180">
        <f t="shared" ca="1" si="7"/>
        <v>8.9499999999999993</v>
      </c>
      <c r="L32" s="180">
        <f t="shared" ca="1" si="8"/>
        <v>0</v>
      </c>
      <c r="M32" s="181">
        <f t="shared" ca="1" si="9"/>
        <v>653.7700000000001</v>
      </c>
      <c r="N32" s="179">
        <f t="shared" ca="1" si="10"/>
        <v>487.72711247453992</v>
      </c>
      <c r="O32" s="180">
        <f t="shared" ca="1" si="11"/>
        <v>157.10229100662309</v>
      </c>
      <c r="P32" s="180">
        <f t="shared" ca="1" si="12"/>
        <v>8.9501305188368985</v>
      </c>
      <c r="Q32" s="180">
        <f t="shared" ca="1" si="13"/>
        <v>0</v>
      </c>
      <c r="R32" s="181">
        <f t="shared" ca="1" si="14"/>
        <v>653.7795339999999</v>
      </c>
      <c r="W32" s="46"/>
      <c r="X32" s="46">
        <v>32</v>
      </c>
    </row>
    <row r="33" spans="1:24">
      <c r="A33" s="61" t="s">
        <v>75</v>
      </c>
      <c r="B33" s="174">
        <f t="shared" ca="1" si="3"/>
        <v>679.19316800000001</v>
      </c>
      <c r="C33" s="179">
        <f t="shared" ca="1" si="4"/>
        <v>506.67810332800002</v>
      </c>
      <c r="D33" s="180">
        <f t="shared" ca="1" si="4"/>
        <v>163.21011827040005</v>
      </c>
      <c r="E33" s="180">
        <f t="shared" ca="1" si="4"/>
        <v>9.3049464016000005</v>
      </c>
      <c r="F33" s="181">
        <f t="shared" ca="1" si="4"/>
        <v>0</v>
      </c>
      <c r="G33" s="182">
        <f t="shared" ca="1" si="1"/>
        <v>679.18089999999995</v>
      </c>
      <c r="H33" s="182">
        <f t="shared" ca="1" si="2"/>
        <v>653.77953400000001</v>
      </c>
      <c r="I33" s="183">
        <f t="shared" ca="1" si="5"/>
        <v>487.72</v>
      </c>
      <c r="J33" s="180">
        <f t="shared" ca="1" si="6"/>
        <v>157.1</v>
      </c>
      <c r="K33" s="180">
        <f t="shared" ca="1" si="7"/>
        <v>8.9499999999999993</v>
      </c>
      <c r="L33" s="180">
        <f t="shared" ca="1" si="8"/>
        <v>0</v>
      </c>
      <c r="M33" s="181">
        <f t="shared" ca="1" si="9"/>
        <v>653.7700000000001</v>
      </c>
      <c r="N33" s="179">
        <f t="shared" ca="1" si="10"/>
        <v>487.72711247453992</v>
      </c>
      <c r="O33" s="180">
        <f t="shared" ca="1" si="11"/>
        <v>157.10229100662309</v>
      </c>
      <c r="P33" s="180">
        <f t="shared" ca="1" si="12"/>
        <v>8.9501305188368985</v>
      </c>
      <c r="Q33" s="180">
        <f t="shared" ca="1" si="13"/>
        <v>0</v>
      </c>
      <c r="R33" s="181">
        <f t="shared" ca="1" si="14"/>
        <v>653.7795339999999</v>
      </c>
      <c r="W33" s="46"/>
      <c r="X33" s="46">
        <v>33</v>
      </c>
    </row>
    <row r="34" spans="1:24">
      <c r="A34" s="61" t="s">
        <v>76</v>
      </c>
      <c r="B34" s="174">
        <f t="shared" ca="1" si="3"/>
        <v>679.19316800000001</v>
      </c>
      <c r="C34" s="179">
        <f t="shared" ca="1" si="4"/>
        <v>506.67810332800002</v>
      </c>
      <c r="D34" s="180">
        <f t="shared" ca="1" si="4"/>
        <v>163.21011827040005</v>
      </c>
      <c r="E34" s="180">
        <f t="shared" ca="1" si="4"/>
        <v>9.3049464016000005</v>
      </c>
      <c r="F34" s="181">
        <f t="shared" ca="1" si="4"/>
        <v>0</v>
      </c>
      <c r="G34" s="182">
        <f t="shared" ca="1" si="1"/>
        <v>679.18089999999995</v>
      </c>
      <c r="H34" s="182">
        <f t="shared" ca="1" si="2"/>
        <v>653.77953400000001</v>
      </c>
      <c r="I34" s="183">
        <f t="shared" ca="1" si="5"/>
        <v>487.72</v>
      </c>
      <c r="J34" s="180">
        <f t="shared" ca="1" si="6"/>
        <v>157.1</v>
      </c>
      <c r="K34" s="180">
        <f t="shared" ca="1" si="7"/>
        <v>8.9499999999999993</v>
      </c>
      <c r="L34" s="180">
        <f t="shared" ca="1" si="8"/>
        <v>0</v>
      </c>
      <c r="M34" s="181">
        <f t="shared" ca="1" si="9"/>
        <v>653.7700000000001</v>
      </c>
      <c r="N34" s="179">
        <f t="shared" ca="1" si="10"/>
        <v>487.72711247453992</v>
      </c>
      <c r="O34" s="180">
        <f t="shared" ca="1" si="11"/>
        <v>157.10229100662309</v>
      </c>
      <c r="P34" s="180">
        <f t="shared" ca="1" si="12"/>
        <v>8.9501305188368985</v>
      </c>
      <c r="Q34" s="180">
        <f t="shared" ca="1" si="13"/>
        <v>0</v>
      </c>
      <c r="R34" s="181">
        <f t="shared" ca="1" si="14"/>
        <v>653.7795339999999</v>
      </c>
      <c r="W34" s="46"/>
      <c r="X34" s="46">
        <v>34</v>
      </c>
    </row>
    <row r="35" spans="1:24">
      <c r="A35" s="61" t="s">
        <v>77</v>
      </c>
      <c r="B35" s="174">
        <f t="shared" ca="1" si="3"/>
        <v>679.19316800000001</v>
      </c>
      <c r="C35" s="179">
        <f t="shared" ca="1" si="4"/>
        <v>506.67810332800002</v>
      </c>
      <c r="D35" s="180">
        <f t="shared" ca="1" si="4"/>
        <v>163.21011827040005</v>
      </c>
      <c r="E35" s="180">
        <f t="shared" ca="1" si="4"/>
        <v>9.3049464016000005</v>
      </c>
      <c r="F35" s="181">
        <f t="shared" ca="1" si="4"/>
        <v>0</v>
      </c>
      <c r="G35" s="182">
        <f t="shared" ca="1" si="1"/>
        <v>679.18089999999995</v>
      </c>
      <c r="H35" s="182">
        <f t="shared" ca="1" si="2"/>
        <v>653.77953400000001</v>
      </c>
      <c r="I35" s="183">
        <f t="shared" ca="1" si="5"/>
        <v>487.72</v>
      </c>
      <c r="J35" s="180">
        <f t="shared" ca="1" si="6"/>
        <v>157.1</v>
      </c>
      <c r="K35" s="180">
        <f t="shared" ca="1" si="7"/>
        <v>8.9499999999999993</v>
      </c>
      <c r="L35" s="180">
        <f t="shared" ca="1" si="8"/>
        <v>0</v>
      </c>
      <c r="M35" s="181">
        <f t="shared" ca="1" si="9"/>
        <v>653.7700000000001</v>
      </c>
      <c r="N35" s="179">
        <f t="shared" ca="1" si="10"/>
        <v>487.72711247453992</v>
      </c>
      <c r="O35" s="180">
        <f t="shared" ca="1" si="11"/>
        <v>157.10229100662309</v>
      </c>
      <c r="P35" s="180">
        <f t="shared" ca="1" si="12"/>
        <v>8.9501305188368985</v>
      </c>
      <c r="Q35" s="180">
        <f t="shared" ca="1" si="13"/>
        <v>0</v>
      </c>
      <c r="R35" s="181">
        <f t="shared" ca="1" si="14"/>
        <v>653.7795339999999</v>
      </c>
      <c r="W35" s="46"/>
      <c r="X35" s="46">
        <v>35</v>
      </c>
    </row>
    <row r="36" spans="1:24">
      <c r="A36" s="61" t="s">
        <v>78</v>
      </c>
      <c r="B36" s="174">
        <f t="shared" ca="1" si="3"/>
        <v>679.19316800000001</v>
      </c>
      <c r="C36" s="179">
        <f t="shared" ref="C36:F67" ca="1" si="15">$B36*C$1/100</f>
        <v>506.67810332800002</v>
      </c>
      <c r="D36" s="180">
        <f t="shared" ca="1" si="15"/>
        <v>163.21011827040005</v>
      </c>
      <c r="E36" s="180">
        <f t="shared" ca="1" si="15"/>
        <v>9.3049464016000005</v>
      </c>
      <c r="F36" s="181">
        <f t="shared" ca="1" si="15"/>
        <v>0</v>
      </c>
      <c r="G36" s="182">
        <f t="shared" ca="1" si="1"/>
        <v>679.18089999999995</v>
      </c>
      <c r="H36" s="182">
        <f t="shared" ca="1" si="2"/>
        <v>653.77953400000001</v>
      </c>
      <c r="I36" s="183">
        <f t="shared" ca="1" si="5"/>
        <v>487.72</v>
      </c>
      <c r="J36" s="180">
        <f t="shared" ca="1" si="6"/>
        <v>157.1</v>
      </c>
      <c r="K36" s="180">
        <f t="shared" ca="1" si="7"/>
        <v>8.9499999999999993</v>
      </c>
      <c r="L36" s="180">
        <f t="shared" ca="1" si="8"/>
        <v>0</v>
      </c>
      <c r="M36" s="181">
        <f t="shared" ca="1" si="9"/>
        <v>653.7700000000001</v>
      </c>
      <c r="N36" s="179">
        <f t="shared" ca="1" si="10"/>
        <v>487.72711247453992</v>
      </c>
      <c r="O36" s="180">
        <f t="shared" ca="1" si="11"/>
        <v>157.10229100662309</v>
      </c>
      <c r="P36" s="180">
        <f t="shared" ca="1" si="12"/>
        <v>8.9501305188368985</v>
      </c>
      <c r="Q36" s="180">
        <f t="shared" ca="1" si="13"/>
        <v>0</v>
      </c>
      <c r="R36" s="181">
        <f t="shared" ca="1" si="14"/>
        <v>653.7795339999999</v>
      </c>
      <c r="W36" s="46"/>
      <c r="X36" s="46">
        <v>36</v>
      </c>
    </row>
    <row r="37" spans="1:24">
      <c r="A37" s="61" t="s">
        <v>79</v>
      </c>
      <c r="B37" s="174">
        <f t="shared" ca="1" si="3"/>
        <v>679.19316800000001</v>
      </c>
      <c r="C37" s="179">
        <f t="shared" ca="1" si="15"/>
        <v>506.67810332800002</v>
      </c>
      <c r="D37" s="180">
        <f t="shared" ca="1" si="15"/>
        <v>163.21011827040005</v>
      </c>
      <c r="E37" s="180">
        <f t="shared" ca="1" si="15"/>
        <v>9.3049464016000005</v>
      </c>
      <c r="F37" s="181">
        <f t="shared" ca="1" si="15"/>
        <v>0</v>
      </c>
      <c r="G37" s="182">
        <f t="shared" ca="1" si="1"/>
        <v>679.18089999999995</v>
      </c>
      <c r="H37" s="182">
        <f t="shared" ca="1" si="2"/>
        <v>653.77953400000001</v>
      </c>
      <c r="I37" s="183">
        <f t="shared" ca="1" si="5"/>
        <v>487.72</v>
      </c>
      <c r="J37" s="180">
        <f t="shared" ca="1" si="6"/>
        <v>157.1</v>
      </c>
      <c r="K37" s="180">
        <f t="shared" ca="1" si="7"/>
        <v>8.9499999999999993</v>
      </c>
      <c r="L37" s="180">
        <f t="shared" ca="1" si="8"/>
        <v>0</v>
      </c>
      <c r="M37" s="181">
        <f t="shared" ca="1" si="9"/>
        <v>653.7700000000001</v>
      </c>
      <c r="N37" s="179">
        <f t="shared" ca="1" si="10"/>
        <v>487.72711247453992</v>
      </c>
      <c r="O37" s="180">
        <f t="shared" ca="1" si="11"/>
        <v>157.10229100662309</v>
      </c>
      <c r="P37" s="180">
        <f t="shared" ca="1" si="12"/>
        <v>8.9501305188368985</v>
      </c>
      <c r="Q37" s="180">
        <f t="shared" ca="1" si="13"/>
        <v>0</v>
      </c>
      <c r="R37" s="181">
        <f t="shared" ca="1" si="14"/>
        <v>653.7795339999999</v>
      </c>
      <c r="W37" s="46"/>
      <c r="X37" s="46">
        <v>37</v>
      </c>
    </row>
    <row r="38" spans="1:24">
      <c r="A38" s="61" t="s">
        <v>80</v>
      </c>
      <c r="B38" s="174">
        <f t="shared" ca="1" si="3"/>
        <v>679.19316800000001</v>
      </c>
      <c r="C38" s="179">
        <f t="shared" ca="1" si="15"/>
        <v>506.67810332800002</v>
      </c>
      <c r="D38" s="180">
        <f t="shared" ca="1" si="15"/>
        <v>163.21011827040005</v>
      </c>
      <c r="E38" s="180">
        <f t="shared" ca="1" si="15"/>
        <v>9.3049464016000005</v>
      </c>
      <c r="F38" s="181">
        <f t="shared" ca="1" si="15"/>
        <v>0</v>
      </c>
      <c r="G38" s="182">
        <f t="shared" ca="1" si="1"/>
        <v>679.18089999999995</v>
      </c>
      <c r="H38" s="182">
        <f t="shared" ca="1" si="2"/>
        <v>653.77953400000001</v>
      </c>
      <c r="I38" s="183">
        <f t="shared" ca="1" si="5"/>
        <v>487.72</v>
      </c>
      <c r="J38" s="180">
        <f t="shared" ca="1" si="6"/>
        <v>157.1</v>
      </c>
      <c r="K38" s="180">
        <f t="shared" ca="1" si="7"/>
        <v>8.9499999999999993</v>
      </c>
      <c r="L38" s="180">
        <f t="shared" ca="1" si="8"/>
        <v>0</v>
      </c>
      <c r="M38" s="181">
        <f t="shared" ca="1" si="9"/>
        <v>653.7700000000001</v>
      </c>
      <c r="N38" s="179">
        <f t="shared" ca="1" si="10"/>
        <v>487.72711247453992</v>
      </c>
      <c r="O38" s="180">
        <f t="shared" ca="1" si="11"/>
        <v>157.10229100662309</v>
      </c>
      <c r="P38" s="180">
        <f t="shared" ca="1" si="12"/>
        <v>8.9501305188368985</v>
      </c>
      <c r="Q38" s="180">
        <f t="shared" ca="1" si="13"/>
        <v>0</v>
      </c>
      <c r="R38" s="181">
        <f t="shared" ca="1" si="14"/>
        <v>653.7795339999999</v>
      </c>
      <c r="W38" s="46"/>
      <c r="X38" s="46">
        <v>38</v>
      </c>
    </row>
    <row r="39" spans="1:24">
      <c r="A39" s="61" t="s">
        <v>81</v>
      </c>
      <c r="B39" s="174">
        <f t="shared" ca="1" si="3"/>
        <v>679.19316800000001</v>
      </c>
      <c r="C39" s="179">
        <f t="shared" ca="1" si="15"/>
        <v>506.67810332800002</v>
      </c>
      <c r="D39" s="180">
        <f t="shared" ca="1" si="15"/>
        <v>163.21011827040005</v>
      </c>
      <c r="E39" s="180">
        <f t="shared" ca="1" si="15"/>
        <v>9.3049464016000005</v>
      </c>
      <c r="F39" s="181">
        <f t="shared" ca="1" si="15"/>
        <v>0</v>
      </c>
      <c r="G39" s="182">
        <f t="shared" ca="1" si="1"/>
        <v>679.18089999999995</v>
      </c>
      <c r="H39" s="182">
        <f t="shared" ca="1" si="2"/>
        <v>653.77953400000001</v>
      </c>
      <c r="I39" s="183">
        <f t="shared" ca="1" si="5"/>
        <v>487.72</v>
      </c>
      <c r="J39" s="180">
        <f t="shared" ca="1" si="6"/>
        <v>157.1</v>
      </c>
      <c r="K39" s="180">
        <f t="shared" ca="1" si="7"/>
        <v>8.9499999999999993</v>
      </c>
      <c r="L39" s="180">
        <f t="shared" ca="1" si="8"/>
        <v>0</v>
      </c>
      <c r="M39" s="181">
        <f t="shared" ca="1" si="9"/>
        <v>653.7700000000001</v>
      </c>
      <c r="N39" s="179">
        <f t="shared" ca="1" si="10"/>
        <v>487.72711247453992</v>
      </c>
      <c r="O39" s="180">
        <f t="shared" ca="1" si="11"/>
        <v>157.10229100662309</v>
      </c>
      <c r="P39" s="180">
        <f t="shared" ca="1" si="12"/>
        <v>8.9501305188368985</v>
      </c>
      <c r="Q39" s="180">
        <f t="shared" ca="1" si="13"/>
        <v>0</v>
      </c>
      <c r="R39" s="181">
        <f t="shared" ca="1" si="14"/>
        <v>653.7795339999999</v>
      </c>
      <c r="W39" s="46"/>
      <c r="X39" s="46">
        <v>39</v>
      </c>
    </row>
    <row r="40" spans="1:24">
      <c r="A40" s="61" t="s">
        <v>82</v>
      </c>
      <c r="B40" s="174">
        <f t="shared" ca="1" si="3"/>
        <v>679.19316800000001</v>
      </c>
      <c r="C40" s="179">
        <f t="shared" ca="1" si="15"/>
        <v>506.67810332800002</v>
      </c>
      <c r="D40" s="180">
        <f t="shared" ca="1" si="15"/>
        <v>163.21011827040005</v>
      </c>
      <c r="E40" s="180">
        <f t="shared" ca="1" si="15"/>
        <v>9.3049464016000005</v>
      </c>
      <c r="F40" s="181">
        <f t="shared" ca="1" si="15"/>
        <v>0</v>
      </c>
      <c r="G40" s="182">
        <f t="shared" ca="1" si="1"/>
        <v>679.18089999999995</v>
      </c>
      <c r="H40" s="182">
        <f t="shared" ca="1" si="2"/>
        <v>653.77953400000001</v>
      </c>
      <c r="I40" s="183">
        <f t="shared" ca="1" si="5"/>
        <v>487.72</v>
      </c>
      <c r="J40" s="180">
        <f t="shared" ca="1" si="6"/>
        <v>157.1</v>
      </c>
      <c r="K40" s="180">
        <f t="shared" ca="1" si="7"/>
        <v>8.9499999999999993</v>
      </c>
      <c r="L40" s="180">
        <f t="shared" ca="1" si="8"/>
        <v>0</v>
      </c>
      <c r="M40" s="181">
        <f t="shared" ca="1" si="9"/>
        <v>653.7700000000001</v>
      </c>
      <c r="N40" s="179">
        <f t="shared" ca="1" si="10"/>
        <v>487.72711247453992</v>
      </c>
      <c r="O40" s="180">
        <f t="shared" ca="1" si="11"/>
        <v>157.10229100662309</v>
      </c>
      <c r="P40" s="180">
        <f t="shared" ca="1" si="12"/>
        <v>8.9501305188368985</v>
      </c>
      <c r="Q40" s="180">
        <f t="shared" ca="1" si="13"/>
        <v>0</v>
      </c>
      <c r="R40" s="181">
        <f t="shared" ca="1" si="14"/>
        <v>653.7795339999999</v>
      </c>
      <c r="W40" s="46"/>
      <c r="X40" s="46">
        <v>40</v>
      </c>
    </row>
    <row r="41" spans="1:24">
      <c r="A41" s="61" t="s">
        <v>83</v>
      </c>
      <c r="B41" s="174">
        <f t="shared" ca="1" si="3"/>
        <v>679.19316800000001</v>
      </c>
      <c r="C41" s="179">
        <f t="shared" ca="1" si="15"/>
        <v>506.67810332800002</v>
      </c>
      <c r="D41" s="180">
        <f t="shared" ca="1" si="15"/>
        <v>163.21011827040005</v>
      </c>
      <c r="E41" s="180">
        <f t="shared" ca="1" si="15"/>
        <v>9.3049464016000005</v>
      </c>
      <c r="F41" s="181">
        <f t="shared" ca="1" si="15"/>
        <v>0</v>
      </c>
      <c r="G41" s="182">
        <f t="shared" ca="1" si="1"/>
        <v>679.18089999999995</v>
      </c>
      <c r="H41" s="182">
        <f t="shared" ca="1" si="2"/>
        <v>653.77953400000001</v>
      </c>
      <c r="I41" s="183">
        <f t="shared" ca="1" si="5"/>
        <v>487.72</v>
      </c>
      <c r="J41" s="180">
        <f t="shared" ca="1" si="6"/>
        <v>157.1</v>
      </c>
      <c r="K41" s="180">
        <f t="shared" ca="1" si="7"/>
        <v>8.9499999999999993</v>
      </c>
      <c r="L41" s="180">
        <f t="shared" ca="1" si="8"/>
        <v>0</v>
      </c>
      <c r="M41" s="181">
        <f t="shared" ca="1" si="9"/>
        <v>653.7700000000001</v>
      </c>
      <c r="N41" s="179">
        <f t="shared" ca="1" si="10"/>
        <v>487.72711247453992</v>
      </c>
      <c r="O41" s="180">
        <f t="shared" ca="1" si="11"/>
        <v>157.10229100662309</v>
      </c>
      <c r="P41" s="180">
        <f t="shared" ca="1" si="12"/>
        <v>8.9501305188368985</v>
      </c>
      <c r="Q41" s="180">
        <f t="shared" ca="1" si="13"/>
        <v>0</v>
      </c>
      <c r="R41" s="181">
        <f t="shared" ca="1" si="14"/>
        <v>653.7795339999999</v>
      </c>
      <c r="W41" s="46"/>
      <c r="X41" s="46">
        <v>41</v>
      </c>
    </row>
    <row r="42" spans="1:24">
      <c r="A42" s="61" t="s">
        <v>84</v>
      </c>
      <c r="B42" s="174">
        <f t="shared" ca="1" si="3"/>
        <v>679.19316800000001</v>
      </c>
      <c r="C42" s="179">
        <f t="shared" ca="1" si="15"/>
        <v>506.67810332800002</v>
      </c>
      <c r="D42" s="180">
        <f t="shared" ca="1" si="15"/>
        <v>163.21011827040005</v>
      </c>
      <c r="E42" s="180">
        <f t="shared" ca="1" si="15"/>
        <v>9.3049464016000005</v>
      </c>
      <c r="F42" s="181">
        <f t="shared" ca="1" si="15"/>
        <v>0</v>
      </c>
      <c r="G42" s="182">
        <f t="shared" ca="1" si="1"/>
        <v>679.18089999999995</v>
      </c>
      <c r="H42" s="182">
        <f t="shared" ca="1" si="2"/>
        <v>653.77953400000001</v>
      </c>
      <c r="I42" s="183">
        <f t="shared" ca="1" si="5"/>
        <v>487.72</v>
      </c>
      <c r="J42" s="180">
        <f t="shared" ca="1" si="6"/>
        <v>157.1</v>
      </c>
      <c r="K42" s="180">
        <f t="shared" ca="1" si="7"/>
        <v>8.9499999999999993</v>
      </c>
      <c r="L42" s="180">
        <f t="shared" ca="1" si="8"/>
        <v>0</v>
      </c>
      <c r="M42" s="181">
        <f t="shared" ca="1" si="9"/>
        <v>653.7700000000001</v>
      </c>
      <c r="N42" s="179">
        <f t="shared" ca="1" si="10"/>
        <v>487.72711247453992</v>
      </c>
      <c r="O42" s="180">
        <f t="shared" ca="1" si="11"/>
        <v>157.10229100662309</v>
      </c>
      <c r="P42" s="180">
        <f t="shared" ca="1" si="12"/>
        <v>8.9501305188368985</v>
      </c>
      <c r="Q42" s="180">
        <f t="shared" ca="1" si="13"/>
        <v>0</v>
      </c>
      <c r="R42" s="181">
        <f t="shared" ca="1" si="14"/>
        <v>653.7795339999999</v>
      </c>
      <c r="W42" s="46"/>
      <c r="X42" s="46">
        <v>42</v>
      </c>
    </row>
    <row r="43" spans="1:24">
      <c r="A43" s="61" t="s">
        <v>85</v>
      </c>
      <c r="B43" s="174">
        <f t="shared" ca="1" si="3"/>
        <v>679.19316800000001</v>
      </c>
      <c r="C43" s="179">
        <f t="shared" ca="1" si="15"/>
        <v>506.67810332800002</v>
      </c>
      <c r="D43" s="180">
        <f t="shared" ca="1" si="15"/>
        <v>163.21011827040005</v>
      </c>
      <c r="E43" s="180">
        <f t="shared" ca="1" si="15"/>
        <v>9.3049464016000005</v>
      </c>
      <c r="F43" s="181">
        <f t="shared" ca="1" si="15"/>
        <v>0</v>
      </c>
      <c r="G43" s="182">
        <f t="shared" ca="1" si="1"/>
        <v>679.18089999999995</v>
      </c>
      <c r="H43" s="182">
        <f t="shared" ca="1" si="2"/>
        <v>653.77953400000001</v>
      </c>
      <c r="I43" s="183">
        <f t="shared" ca="1" si="5"/>
        <v>487.72</v>
      </c>
      <c r="J43" s="180">
        <f t="shared" ca="1" si="6"/>
        <v>157.1</v>
      </c>
      <c r="K43" s="180">
        <f t="shared" ca="1" si="7"/>
        <v>8.9499999999999993</v>
      </c>
      <c r="L43" s="180">
        <f t="shared" ca="1" si="8"/>
        <v>0</v>
      </c>
      <c r="M43" s="181">
        <f t="shared" ca="1" si="9"/>
        <v>653.7700000000001</v>
      </c>
      <c r="N43" s="179">
        <f t="shared" ca="1" si="10"/>
        <v>487.72711247453992</v>
      </c>
      <c r="O43" s="180">
        <f t="shared" ca="1" si="11"/>
        <v>157.10229100662309</v>
      </c>
      <c r="P43" s="180">
        <f t="shared" ca="1" si="12"/>
        <v>8.9501305188368985</v>
      </c>
      <c r="Q43" s="180">
        <f t="shared" ca="1" si="13"/>
        <v>0</v>
      </c>
      <c r="R43" s="181">
        <f t="shared" ca="1" si="14"/>
        <v>653.7795339999999</v>
      </c>
      <c r="W43" s="46"/>
      <c r="X43" s="46">
        <v>43</v>
      </c>
    </row>
    <row r="44" spans="1:24">
      <c r="A44" s="61" t="s">
        <v>86</v>
      </c>
      <c r="B44" s="174">
        <f t="shared" ca="1" si="3"/>
        <v>679.19316800000001</v>
      </c>
      <c r="C44" s="179">
        <f t="shared" ca="1" si="15"/>
        <v>506.67810332800002</v>
      </c>
      <c r="D44" s="180">
        <f t="shared" ca="1" si="15"/>
        <v>163.21011827040005</v>
      </c>
      <c r="E44" s="180">
        <f t="shared" ca="1" si="15"/>
        <v>9.3049464016000005</v>
      </c>
      <c r="F44" s="181">
        <f t="shared" ca="1" si="15"/>
        <v>0</v>
      </c>
      <c r="G44" s="182">
        <f t="shared" ca="1" si="1"/>
        <v>679.18089999999995</v>
      </c>
      <c r="H44" s="182">
        <f t="shared" ca="1" si="2"/>
        <v>653.77953400000001</v>
      </c>
      <c r="I44" s="183">
        <f t="shared" ca="1" si="5"/>
        <v>487.72</v>
      </c>
      <c r="J44" s="180">
        <f t="shared" ca="1" si="6"/>
        <v>157.1</v>
      </c>
      <c r="K44" s="180">
        <f t="shared" ca="1" si="7"/>
        <v>8.9499999999999993</v>
      </c>
      <c r="L44" s="180">
        <f t="shared" ca="1" si="8"/>
        <v>0</v>
      </c>
      <c r="M44" s="181">
        <f t="shared" ca="1" si="9"/>
        <v>653.7700000000001</v>
      </c>
      <c r="N44" s="179">
        <f t="shared" ca="1" si="10"/>
        <v>487.72711247453992</v>
      </c>
      <c r="O44" s="180">
        <f t="shared" ca="1" si="11"/>
        <v>157.10229100662309</v>
      </c>
      <c r="P44" s="180">
        <f t="shared" ca="1" si="12"/>
        <v>8.9501305188368985</v>
      </c>
      <c r="Q44" s="180">
        <f t="shared" ca="1" si="13"/>
        <v>0</v>
      </c>
      <c r="R44" s="181">
        <f t="shared" ca="1" si="14"/>
        <v>653.7795339999999</v>
      </c>
      <c r="W44" s="46"/>
      <c r="X44" s="46">
        <v>44</v>
      </c>
    </row>
    <row r="45" spans="1:24">
      <c r="A45" s="61" t="s">
        <v>87</v>
      </c>
      <c r="B45" s="174">
        <f t="shared" ca="1" si="3"/>
        <v>679.19316800000001</v>
      </c>
      <c r="C45" s="179">
        <f t="shared" ca="1" si="15"/>
        <v>506.67810332800002</v>
      </c>
      <c r="D45" s="180">
        <f t="shared" ca="1" si="15"/>
        <v>163.21011827040005</v>
      </c>
      <c r="E45" s="180">
        <f t="shared" ca="1" si="15"/>
        <v>9.3049464016000005</v>
      </c>
      <c r="F45" s="181">
        <f t="shared" ca="1" si="15"/>
        <v>0</v>
      </c>
      <c r="G45" s="182">
        <f t="shared" ca="1" si="1"/>
        <v>679.18089999999995</v>
      </c>
      <c r="H45" s="182">
        <f t="shared" ca="1" si="2"/>
        <v>653.77953400000001</v>
      </c>
      <c r="I45" s="183">
        <f t="shared" ca="1" si="5"/>
        <v>487.72</v>
      </c>
      <c r="J45" s="180">
        <f t="shared" ca="1" si="6"/>
        <v>157.1</v>
      </c>
      <c r="K45" s="180">
        <f t="shared" ca="1" si="7"/>
        <v>8.9499999999999993</v>
      </c>
      <c r="L45" s="180">
        <f t="shared" ca="1" si="8"/>
        <v>0</v>
      </c>
      <c r="M45" s="181">
        <f t="shared" ca="1" si="9"/>
        <v>653.7700000000001</v>
      </c>
      <c r="N45" s="179">
        <f t="shared" ca="1" si="10"/>
        <v>487.72711247453992</v>
      </c>
      <c r="O45" s="180">
        <f t="shared" ca="1" si="11"/>
        <v>157.10229100662309</v>
      </c>
      <c r="P45" s="180">
        <f t="shared" ca="1" si="12"/>
        <v>8.9501305188368985</v>
      </c>
      <c r="Q45" s="180">
        <f t="shared" ca="1" si="13"/>
        <v>0</v>
      </c>
      <c r="R45" s="181">
        <f t="shared" ca="1" si="14"/>
        <v>653.7795339999999</v>
      </c>
      <c r="W45" s="46"/>
      <c r="X45" s="46">
        <v>45</v>
      </c>
    </row>
    <row r="46" spans="1:24">
      <c r="A46" s="61" t="s">
        <v>88</v>
      </c>
      <c r="B46" s="174">
        <f t="shared" ca="1" si="3"/>
        <v>679.19316800000001</v>
      </c>
      <c r="C46" s="179">
        <f t="shared" ca="1" si="15"/>
        <v>506.67810332800002</v>
      </c>
      <c r="D46" s="180">
        <f t="shared" ca="1" si="15"/>
        <v>163.21011827040005</v>
      </c>
      <c r="E46" s="180">
        <f t="shared" ca="1" si="15"/>
        <v>9.3049464016000005</v>
      </c>
      <c r="F46" s="181">
        <f t="shared" ca="1" si="15"/>
        <v>0</v>
      </c>
      <c r="G46" s="182">
        <f t="shared" ca="1" si="1"/>
        <v>679.18089999999995</v>
      </c>
      <c r="H46" s="182">
        <f t="shared" ca="1" si="2"/>
        <v>653.77953400000001</v>
      </c>
      <c r="I46" s="183">
        <f t="shared" ca="1" si="5"/>
        <v>487.72</v>
      </c>
      <c r="J46" s="180">
        <f t="shared" ca="1" si="6"/>
        <v>157.1</v>
      </c>
      <c r="K46" s="180">
        <f t="shared" ca="1" si="7"/>
        <v>8.9499999999999993</v>
      </c>
      <c r="L46" s="180">
        <f t="shared" ca="1" si="8"/>
        <v>0</v>
      </c>
      <c r="M46" s="181">
        <f t="shared" ca="1" si="9"/>
        <v>653.7700000000001</v>
      </c>
      <c r="N46" s="179">
        <f t="shared" ca="1" si="10"/>
        <v>487.72711247453992</v>
      </c>
      <c r="O46" s="180">
        <f t="shared" ca="1" si="11"/>
        <v>157.10229100662309</v>
      </c>
      <c r="P46" s="180">
        <f t="shared" ca="1" si="12"/>
        <v>8.9501305188368985</v>
      </c>
      <c r="Q46" s="180">
        <f t="shared" ca="1" si="13"/>
        <v>0</v>
      </c>
      <c r="R46" s="181">
        <f t="shared" ca="1" si="14"/>
        <v>653.7795339999999</v>
      </c>
      <c r="W46" s="46"/>
      <c r="X46" s="46">
        <v>46</v>
      </c>
    </row>
    <row r="47" spans="1:24">
      <c r="A47" s="61" t="s">
        <v>89</v>
      </c>
      <c r="B47" s="174">
        <f t="shared" ca="1" si="3"/>
        <v>679.19316800000001</v>
      </c>
      <c r="C47" s="179">
        <f t="shared" ca="1" si="15"/>
        <v>506.67810332800002</v>
      </c>
      <c r="D47" s="180">
        <f t="shared" ca="1" si="15"/>
        <v>163.21011827040005</v>
      </c>
      <c r="E47" s="180">
        <f t="shared" ca="1" si="15"/>
        <v>9.3049464016000005</v>
      </c>
      <c r="F47" s="181">
        <f t="shared" ca="1" si="15"/>
        <v>0</v>
      </c>
      <c r="G47" s="182">
        <f t="shared" ca="1" si="1"/>
        <v>679.18089999999995</v>
      </c>
      <c r="H47" s="182">
        <f t="shared" ca="1" si="2"/>
        <v>653.77953400000001</v>
      </c>
      <c r="I47" s="183">
        <f t="shared" ca="1" si="5"/>
        <v>487.72</v>
      </c>
      <c r="J47" s="180">
        <f t="shared" ca="1" si="6"/>
        <v>157.1</v>
      </c>
      <c r="K47" s="180">
        <f t="shared" ca="1" si="7"/>
        <v>8.9499999999999993</v>
      </c>
      <c r="L47" s="180">
        <f t="shared" ca="1" si="8"/>
        <v>0</v>
      </c>
      <c r="M47" s="181">
        <f t="shared" ca="1" si="9"/>
        <v>653.7700000000001</v>
      </c>
      <c r="N47" s="179">
        <f t="shared" ca="1" si="10"/>
        <v>487.72711247453992</v>
      </c>
      <c r="O47" s="180">
        <f t="shared" ca="1" si="11"/>
        <v>157.10229100662309</v>
      </c>
      <c r="P47" s="180">
        <f t="shared" ca="1" si="12"/>
        <v>8.9501305188368985</v>
      </c>
      <c r="Q47" s="180">
        <f t="shared" ca="1" si="13"/>
        <v>0</v>
      </c>
      <c r="R47" s="181">
        <f t="shared" ca="1" si="14"/>
        <v>653.7795339999999</v>
      </c>
      <c r="W47" s="46"/>
      <c r="X47" s="46">
        <v>47</v>
      </c>
    </row>
    <row r="48" spans="1:24">
      <c r="A48" s="61" t="s">
        <v>90</v>
      </c>
      <c r="B48" s="174">
        <f t="shared" ca="1" si="3"/>
        <v>679.49316799999997</v>
      </c>
      <c r="C48" s="179">
        <f t="shared" ca="1" si="15"/>
        <v>506.90190332799995</v>
      </c>
      <c r="D48" s="180">
        <f t="shared" ca="1" si="15"/>
        <v>163.28220827040002</v>
      </c>
      <c r="E48" s="180">
        <f t="shared" ca="1" si="15"/>
        <v>9.3090564016000013</v>
      </c>
      <c r="F48" s="181">
        <f t="shared" ca="1" si="15"/>
        <v>0</v>
      </c>
      <c r="G48" s="182">
        <f t="shared" ca="1" si="1"/>
        <v>639.89805799999999</v>
      </c>
      <c r="H48" s="182">
        <f t="shared" ca="1" si="2"/>
        <v>615.96587099999999</v>
      </c>
      <c r="I48" s="183">
        <f t="shared" ca="1" si="5"/>
        <v>506.9</v>
      </c>
      <c r="J48" s="180">
        <f t="shared" ca="1" si="6"/>
        <v>99.76</v>
      </c>
      <c r="K48" s="180">
        <f t="shared" ca="1" si="7"/>
        <v>9.31</v>
      </c>
      <c r="L48" s="180">
        <f t="shared" ca="1" si="8"/>
        <v>0</v>
      </c>
      <c r="M48" s="181">
        <f t="shared" ca="1" si="9"/>
        <v>615.96999999999991</v>
      </c>
      <c r="N48" s="179">
        <f t="shared" ca="1" si="10"/>
        <v>506.89660212331773</v>
      </c>
      <c r="O48" s="180">
        <f t="shared" ca="1" si="11"/>
        <v>99.759331283926187</v>
      </c>
      <c r="P48" s="180">
        <f t="shared" ca="1" si="12"/>
        <v>9.3099375927561425</v>
      </c>
      <c r="Q48" s="180">
        <f t="shared" ca="1" si="13"/>
        <v>0</v>
      </c>
      <c r="R48" s="181">
        <f t="shared" ca="1" si="14"/>
        <v>615.96587099999999</v>
      </c>
      <c r="W48" s="46"/>
      <c r="X48" s="46">
        <v>48</v>
      </c>
    </row>
    <row r="49" spans="1:24">
      <c r="A49" s="61" t="s">
        <v>91</v>
      </c>
      <c r="B49" s="174">
        <f t="shared" ca="1" si="3"/>
        <v>679.49316799999997</v>
      </c>
      <c r="C49" s="179">
        <f t="shared" ca="1" si="15"/>
        <v>506.90190332799995</v>
      </c>
      <c r="D49" s="180">
        <f t="shared" ca="1" si="15"/>
        <v>163.28220827040002</v>
      </c>
      <c r="E49" s="180">
        <f t="shared" ca="1" si="15"/>
        <v>9.3090564016000013</v>
      </c>
      <c r="F49" s="181">
        <f t="shared" ca="1" si="15"/>
        <v>0</v>
      </c>
      <c r="G49" s="182">
        <f t="shared" ca="1" si="1"/>
        <v>606.20849999999996</v>
      </c>
      <c r="H49" s="182">
        <f t="shared" ca="1" si="2"/>
        <v>583.53630199999998</v>
      </c>
      <c r="I49" s="183">
        <f t="shared" ca="1" si="5"/>
        <v>487.94</v>
      </c>
      <c r="J49" s="180">
        <f t="shared" ca="1" si="6"/>
        <v>86.63</v>
      </c>
      <c r="K49" s="180">
        <f t="shared" ca="1" si="7"/>
        <v>8.9600000000000009</v>
      </c>
      <c r="L49" s="180">
        <f t="shared" ca="1" si="8"/>
        <v>0</v>
      </c>
      <c r="M49" s="181">
        <f t="shared" ca="1" si="9"/>
        <v>583.53</v>
      </c>
      <c r="N49" s="179">
        <f t="shared" ca="1" si="10"/>
        <v>487.94526964831283</v>
      </c>
      <c r="O49" s="180">
        <f t="shared" ca="1" si="11"/>
        <v>86.630935585591146</v>
      </c>
      <c r="P49" s="180">
        <f t="shared" ca="1" si="12"/>
        <v>8.9600967660960027</v>
      </c>
      <c r="Q49" s="180">
        <f t="shared" ca="1" si="13"/>
        <v>0</v>
      </c>
      <c r="R49" s="181">
        <f t="shared" ca="1" si="14"/>
        <v>583.53630199999998</v>
      </c>
      <c r="W49" s="46"/>
      <c r="X49" s="46">
        <v>49</v>
      </c>
    </row>
    <row r="50" spans="1:24">
      <c r="A50" s="61" t="s">
        <v>92</v>
      </c>
      <c r="B50" s="174">
        <f t="shared" ca="1" si="3"/>
        <v>679.49316799999997</v>
      </c>
      <c r="C50" s="179">
        <f t="shared" ca="1" si="15"/>
        <v>506.90190332799995</v>
      </c>
      <c r="D50" s="180">
        <f t="shared" ca="1" si="15"/>
        <v>163.28220827040002</v>
      </c>
      <c r="E50" s="180">
        <f t="shared" ca="1" si="15"/>
        <v>9.3090564016000013</v>
      </c>
      <c r="F50" s="181">
        <f t="shared" ca="1" si="15"/>
        <v>0</v>
      </c>
      <c r="G50" s="182">
        <f t="shared" ca="1" si="1"/>
        <v>606.20849999999996</v>
      </c>
      <c r="H50" s="182">
        <f t="shared" ca="1" si="2"/>
        <v>583.53630199999998</v>
      </c>
      <c r="I50" s="183">
        <f t="shared" ca="1" si="5"/>
        <v>487.94</v>
      </c>
      <c r="J50" s="180">
        <f t="shared" ca="1" si="6"/>
        <v>86.63</v>
      </c>
      <c r="K50" s="180">
        <f t="shared" ca="1" si="7"/>
        <v>8.9600000000000009</v>
      </c>
      <c r="L50" s="180">
        <f t="shared" ca="1" si="8"/>
        <v>0</v>
      </c>
      <c r="M50" s="181">
        <f t="shared" ca="1" si="9"/>
        <v>583.53</v>
      </c>
      <c r="N50" s="179">
        <f t="shared" ca="1" si="10"/>
        <v>487.94526964831283</v>
      </c>
      <c r="O50" s="180">
        <f t="shared" ca="1" si="11"/>
        <v>86.630935585591146</v>
      </c>
      <c r="P50" s="180">
        <f t="shared" ca="1" si="12"/>
        <v>8.9600967660960027</v>
      </c>
      <c r="Q50" s="180">
        <f t="shared" ca="1" si="13"/>
        <v>0</v>
      </c>
      <c r="R50" s="181">
        <f t="shared" ca="1" si="14"/>
        <v>583.53630199999998</v>
      </c>
      <c r="W50" s="46"/>
      <c r="X50" s="46">
        <v>50</v>
      </c>
    </row>
    <row r="51" spans="1:24">
      <c r="A51" s="61" t="s">
        <v>93</v>
      </c>
      <c r="B51" s="174">
        <f t="shared" ca="1" si="3"/>
        <v>679.49316799999997</v>
      </c>
      <c r="C51" s="179">
        <f t="shared" ca="1" si="15"/>
        <v>506.90190332799995</v>
      </c>
      <c r="D51" s="180">
        <f t="shared" ca="1" si="15"/>
        <v>163.28220827040002</v>
      </c>
      <c r="E51" s="180">
        <f t="shared" ca="1" si="15"/>
        <v>9.3090564016000013</v>
      </c>
      <c r="F51" s="181">
        <f t="shared" ca="1" si="15"/>
        <v>0</v>
      </c>
      <c r="G51" s="182">
        <f t="shared" ca="1" si="1"/>
        <v>606.20849999999996</v>
      </c>
      <c r="H51" s="182">
        <f t="shared" ca="1" si="2"/>
        <v>583.53630199999998</v>
      </c>
      <c r="I51" s="183">
        <f t="shared" ca="1" si="5"/>
        <v>487.94</v>
      </c>
      <c r="J51" s="180">
        <f t="shared" ca="1" si="6"/>
        <v>86.63</v>
      </c>
      <c r="K51" s="180">
        <f t="shared" ca="1" si="7"/>
        <v>8.9600000000000009</v>
      </c>
      <c r="L51" s="180">
        <f t="shared" ca="1" si="8"/>
        <v>0</v>
      </c>
      <c r="M51" s="181">
        <f t="shared" ca="1" si="9"/>
        <v>583.53</v>
      </c>
      <c r="N51" s="179">
        <f t="shared" ca="1" si="10"/>
        <v>487.94526964831283</v>
      </c>
      <c r="O51" s="180">
        <f t="shared" ca="1" si="11"/>
        <v>86.630935585591146</v>
      </c>
      <c r="P51" s="180">
        <f t="shared" ca="1" si="12"/>
        <v>8.9600967660960027</v>
      </c>
      <c r="Q51" s="180">
        <f t="shared" ca="1" si="13"/>
        <v>0</v>
      </c>
      <c r="R51" s="181">
        <f t="shared" ca="1" si="14"/>
        <v>583.53630199999998</v>
      </c>
      <c r="W51" s="46"/>
      <c r="X51" s="46">
        <v>51</v>
      </c>
    </row>
    <row r="52" spans="1:24">
      <c r="A52" s="61" t="s">
        <v>94</v>
      </c>
      <c r="B52" s="174">
        <f t="shared" ca="1" si="3"/>
        <v>679.49316799999997</v>
      </c>
      <c r="C52" s="179">
        <f t="shared" ca="1" si="15"/>
        <v>506.90190332799995</v>
      </c>
      <c r="D52" s="180">
        <f t="shared" ca="1" si="15"/>
        <v>163.28220827040002</v>
      </c>
      <c r="E52" s="180">
        <f t="shared" ca="1" si="15"/>
        <v>9.3090564016000013</v>
      </c>
      <c r="F52" s="181">
        <f t="shared" ca="1" si="15"/>
        <v>0</v>
      </c>
      <c r="G52" s="182">
        <f t="shared" ca="1" si="1"/>
        <v>545.11</v>
      </c>
      <c r="H52" s="182">
        <f t="shared" ca="1" si="2"/>
        <v>524.72288600000002</v>
      </c>
      <c r="I52" s="183">
        <f t="shared" ca="1" si="5"/>
        <v>433.17</v>
      </c>
      <c r="J52" s="180">
        <f t="shared" ca="1" si="6"/>
        <v>86.63</v>
      </c>
      <c r="K52" s="180">
        <f t="shared" ca="1" si="7"/>
        <v>4.92</v>
      </c>
      <c r="L52" s="180">
        <f t="shared" ca="1" si="8"/>
        <v>0</v>
      </c>
      <c r="M52" s="181">
        <f t="shared" ca="1" si="9"/>
        <v>524.71999999999991</v>
      </c>
      <c r="N52" s="179">
        <f t="shared" ca="1" si="10"/>
        <v>433.17238246802117</v>
      </c>
      <c r="O52" s="180">
        <f t="shared" ca="1" si="11"/>
        <v>86.630476471603913</v>
      </c>
      <c r="P52" s="180">
        <f t="shared" ca="1" si="12"/>
        <v>4.920027060375058</v>
      </c>
      <c r="Q52" s="180">
        <f t="shared" ca="1" si="13"/>
        <v>0</v>
      </c>
      <c r="R52" s="181">
        <f t="shared" ca="1" si="14"/>
        <v>524.72288600000024</v>
      </c>
      <c r="W52" s="46"/>
      <c r="X52" s="46">
        <v>52</v>
      </c>
    </row>
    <row r="53" spans="1:24">
      <c r="A53" s="61" t="s">
        <v>95</v>
      </c>
      <c r="B53" s="174">
        <f t="shared" ca="1" si="3"/>
        <v>679.49316799999997</v>
      </c>
      <c r="C53" s="179">
        <f t="shared" ca="1" si="15"/>
        <v>506.90190332799995</v>
      </c>
      <c r="D53" s="180">
        <f t="shared" ca="1" si="15"/>
        <v>163.28220827040002</v>
      </c>
      <c r="E53" s="180">
        <f t="shared" ca="1" si="15"/>
        <v>9.3090564016000013</v>
      </c>
      <c r="F53" s="181">
        <f t="shared" ca="1" si="15"/>
        <v>0</v>
      </c>
      <c r="G53" s="182">
        <f t="shared" ca="1" si="1"/>
        <v>495.11</v>
      </c>
      <c r="H53" s="182">
        <f t="shared" ca="1" si="2"/>
        <v>476.59288600000002</v>
      </c>
      <c r="I53" s="183">
        <f t="shared" ca="1" si="5"/>
        <v>385.04</v>
      </c>
      <c r="J53" s="180">
        <f t="shared" ca="1" si="6"/>
        <v>86.63</v>
      </c>
      <c r="K53" s="180">
        <f t="shared" ca="1" si="7"/>
        <v>4.92</v>
      </c>
      <c r="L53" s="180">
        <f t="shared" ca="1" si="8"/>
        <v>0</v>
      </c>
      <c r="M53" s="181">
        <f t="shared" ca="1" si="9"/>
        <v>476.59000000000003</v>
      </c>
      <c r="N53" s="179">
        <f t="shared" ca="1" si="10"/>
        <v>385.04233161719719</v>
      </c>
      <c r="O53" s="180">
        <f t="shared" ca="1" si="11"/>
        <v>86.63052458964728</v>
      </c>
      <c r="P53" s="180">
        <f t="shared" ca="1" si="12"/>
        <v>4.9200297931555426</v>
      </c>
      <c r="Q53" s="180">
        <f t="shared" ca="1" si="13"/>
        <v>0</v>
      </c>
      <c r="R53" s="181">
        <f t="shared" ca="1" si="14"/>
        <v>476.59288600000002</v>
      </c>
      <c r="W53" s="46"/>
      <c r="X53" s="46">
        <v>53</v>
      </c>
    </row>
    <row r="54" spans="1:24">
      <c r="A54" s="61" t="s">
        <v>96</v>
      </c>
      <c r="B54" s="174">
        <f t="shared" ca="1" si="3"/>
        <v>679.49316799999997</v>
      </c>
      <c r="C54" s="179">
        <f t="shared" ca="1" si="15"/>
        <v>506.90190332799995</v>
      </c>
      <c r="D54" s="180">
        <f t="shared" ca="1" si="15"/>
        <v>163.28220827040002</v>
      </c>
      <c r="E54" s="180">
        <f t="shared" ca="1" si="15"/>
        <v>9.3090564016000013</v>
      </c>
      <c r="F54" s="181">
        <f t="shared" ca="1" si="15"/>
        <v>0</v>
      </c>
      <c r="G54" s="182">
        <f t="shared" ca="1" si="1"/>
        <v>445.11</v>
      </c>
      <c r="H54" s="182">
        <f t="shared" ca="1" si="2"/>
        <v>428.46288600000003</v>
      </c>
      <c r="I54" s="183">
        <f t="shared" ca="1" si="5"/>
        <v>336.91</v>
      </c>
      <c r="J54" s="180">
        <f t="shared" ca="1" si="6"/>
        <v>86.63</v>
      </c>
      <c r="K54" s="180">
        <f t="shared" ca="1" si="7"/>
        <v>4.92</v>
      </c>
      <c r="L54" s="180">
        <f t="shared" ca="1" si="8"/>
        <v>0</v>
      </c>
      <c r="M54" s="181">
        <f t="shared" ca="1" si="9"/>
        <v>428.46000000000004</v>
      </c>
      <c r="N54" s="179">
        <f t="shared" ca="1" si="10"/>
        <v>336.91226934196891</v>
      </c>
      <c r="O54" s="180">
        <f t="shared" ca="1" si="11"/>
        <v>86.630583518134713</v>
      </c>
      <c r="P54" s="180">
        <f t="shared" ca="1" si="12"/>
        <v>4.9200331398963728</v>
      </c>
      <c r="Q54" s="180">
        <f t="shared" ca="1" si="13"/>
        <v>0</v>
      </c>
      <c r="R54" s="181">
        <f t="shared" ca="1" si="14"/>
        <v>428.46288599999997</v>
      </c>
      <c r="W54" s="46"/>
      <c r="X54" s="46">
        <v>54</v>
      </c>
    </row>
    <row r="55" spans="1:24">
      <c r="A55" s="61" t="s">
        <v>97</v>
      </c>
      <c r="B55" s="174">
        <f t="shared" ca="1" si="3"/>
        <v>679.49316799999997</v>
      </c>
      <c r="C55" s="179">
        <f t="shared" ca="1" si="15"/>
        <v>506.90190332799995</v>
      </c>
      <c r="D55" s="180">
        <f t="shared" ca="1" si="15"/>
        <v>163.28220827040002</v>
      </c>
      <c r="E55" s="180">
        <f t="shared" ca="1" si="15"/>
        <v>9.3090564016000013</v>
      </c>
      <c r="F55" s="181">
        <f t="shared" ca="1" si="15"/>
        <v>0</v>
      </c>
      <c r="G55" s="182">
        <f t="shared" ca="1" si="1"/>
        <v>380.11</v>
      </c>
      <c r="H55" s="182">
        <f t="shared" ca="1" si="2"/>
        <v>365.89388600000001</v>
      </c>
      <c r="I55" s="183">
        <f t="shared" ca="1" si="5"/>
        <v>274.33999999999997</v>
      </c>
      <c r="J55" s="180">
        <f t="shared" ca="1" si="6"/>
        <v>86.63</v>
      </c>
      <c r="K55" s="180">
        <f t="shared" ca="1" si="7"/>
        <v>4.92</v>
      </c>
      <c r="L55" s="180">
        <f t="shared" ca="1" si="8"/>
        <v>0</v>
      </c>
      <c r="M55" s="181">
        <f t="shared" ca="1" si="9"/>
        <v>365.89</v>
      </c>
      <c r="N55" s="179">
        <f t="shared" ca="1" si="10"/>
        <v>274.34291367689741</v>
      </c>
      <c r="O55" s="180">
        <f t="shared" ca="1" si="11"/>
        <v>86.630920069365104</v>
      </c>
      <c r="P55" s="180">
        <f t="shared" ca="1" si="12"/>
        <v>4.9200522537374622</v>
      </c>
      <c r="Q55" s="180">
        <f t="shared" ca="1" si="13"/>
        <v>0</v>
      </c>
      <c r="R55" s="181">
        <f t="shared" ca="1" si="14"/>
        <v>365.89388600000001</v>
      </c>
      <c r="W55" s="46"/>
      <c r="X55" s="46">
        <v>55</v>
      </c>
    </row>
    <row r="56" spans="1:24">
      <c r="A56" s="61" t="s">
        <v>98</v>
      </c>
      <c r="B56" s="174">
        <f t="shared" ca="1" si="3"/>
        <v>679.49316799999997</v>
      </c>
      <c r="C56" s="179">
        <f t="shared" ca="1" si="15"/>
        <v>506.90190332799995</v>
      </c>
      <c r="D56" s="180">
        <f t="shared" ca="1" si="15"/>
        <v>163.28220827040002</v>
      </c>
      <c r="E56" s="180">
        <f t="shared" ca="1" si="15"/>
        <v>9.3090564016000013</v>
      </c>
      <c r="F56" s="181">
        <f t="shared" ca="1" si="15"/>
        <v>0</v>
      </c>
      <c r="G56" s="182">
        <f t="shared" ca="1" si="1"/>
        <v>380.11</v>
      </c>
      <c r="H56" s="182">
        <f t="shared" ca="1" si="2"/>
        <v>365.89388600000001</v>
      </c>
      <c r="I56" s="183">
        <f t="shared" ca="1" si="5"/>
        <v>274.33999999999997</v>
      </c>
      <c r="J56" s="180">
        <f t="shared" ca="1" si="6"/>
        <v>86.63</v>
      </c>
      <c r="K56" s="180">
        <f t="shared" ca="1" si="7"/>
        <v>4.92</v>
      </c>
      <c r="L56" s="180">
        <f t="shared" ca="1" si="8"/>
        <v>0</v>
      </c>
      <c r="M56" s="181">
        <f t="shared" ca="1" si="9"/>
        <v>365.89</v>
      </c>
      <c r="N56" s="179">
        <f t="shared" ca="1" si="10"/>
        <v>274.34291367689741</v>
      </c>
      <c r="O56" s="180">
        <f t="shared" ca="1" si="11"/>
        <v>86.630920069365104</v>
      </c>
      <c r="P56" s="180">
        <f t="shared" ca="1" si="12"/>
        <v>4.9200522537374622</v>
      </c>
      <c r="Q56" s="180">
        <f t="shared" ca="1" si="13"/>
        <v>0</v>
      </c>
      <c r="R56" s="181">
        <f t="shared" ca="1" si="14"/>
        <v>365.89388600000001</v>
      </c>
      <c r="W56" s="46"/>
      <c r="X56" s="46">
        <v>56</v>
      </c>
    </row>
    <row r="57" spans="1:24">
      <c r="A57" s="61" t="s">
        <v>99</v>
      </c>
      <c r="B57" s="174">
        <f t="shared" ca="1" si="3"/>
        <v>679.49316799999997</v>
      </c>
      <c r="C57" s="179">
        <f t="shared" ca="1" si="15"/>
        <v>506.90190332799995</v>
      </c>
      <c r="D57" s="180">
        <f t="shared" ca="1" si="15"/>
        <v>163.28220827040002</v>
      </c>
      <c r="E57" s="180">
        <f t="shared" ca="1" si="15"/>
        <v>9.3090564016000013</v>
      </c>
      <c r="F57" s="181">
        <f t="shared" ca="1" si="15"/>
        <v>0</v>
      </c>
      <c r="G57" s="182">
        <f t="shared" ca="1" si="1"/>
        <v>380.11</v>
      </c>
      <c r="H57" s="182">
        <f t="shared" ca="1" si="2"/>
        <v>365.89388600000001</v>
      </c>
      <c r="I57" s="183">
        <f t="shared" ca="1" si="5"/>
        <v>274.33999999999997</v>
      </c>
      <c r="J57" s="180">
        <f t="shared" ca="1" si="6"/>
        <v>86.63</v>
      </c>
      <c r="K57" s="180">
        <f t="shared" ca="1" si="7"/>
        <v>4.92</v>
      </c>
      <c r="L57" s="180">
        <f t="shared" ca="1" si="8"/>
        <v>0</v>
      </c>
      <c r="M57" s="181">
        <f t="shared" ca="1" si="9"/>
        <v>365.89</v>
      </c>
      <c r="N57" s="179">
        <f t="shared" ca="1" si="10"/>
        <v>274.34291367689741</v>
      </c>
      <c r="O57" s="180">
        <f t="shared" ca="1" si="11"/>
        <v>86.630920069365104</v>
      </c>
      <c r="P57" s="180">
        <f t="shared" ca="1" si="12"/>
        <v>4.9200522537374622</v>
      </c>
      <c r="Q57" s="180">
        <f t="shared" ca="1" si="13"/>
        <v>0</v>
      </c>
      <c r="R57" s="181">
        <f t="shared" ca="1" si="14"/>
        <v>365.89388600000001</v>
      </c>
      <c r="W57" s="46"/>
      <c r="X57" s="46">
        <v>57</v>
      </c>
    </row>
    <row r="58" spans="1:24">
      <c r="A58" s="61" t="s">
        <v>100</v>
      </c>
      <c r="B58" s="174">
        <f t="shared" ca="1" si="3"/>
        <v>679.49316799999997</v>
      </c>
      <c r="C58" s="179">
        <f t="shared" ca="1" si="15"/>
        <v>506.90190332799995</v>
      </c>
      <c r="D58" s="180">
        <f t="shared" ca="1" si="15"/>
        <v>163.28220827040002</v>
      </c>
      <c r="E58" s="180">
        <f t="shared" ca="1" si="15"/>
        <v>9.3090564016000013</v>
      </c>
      <c r="F58" s="181">
        <f t="shared" ca="1" si="15"/>
        <v>0</v>
      </c>
      <c r="G58" s="182">
        <f t="shared" ca="1" si="1"/>
        <v>380.11</v>
      </c>
      <c r="H58" s="182">
        <f t="shared" ca="1" si="2"/>
        <v>365.89388600000001</v>
      </c>
      <c r="I58" s="183">
        <f t="shared" ca="1" si="5"/>
        <v>274.33999999999997</v>
      </c>
      <c r="J58" s="180">
        <f t="shared" ca="1" si="6"/>
        <v>86.63</v>
      </c>
      <c r="K58" s="180">
        <f t="shared" ca="1" si="7"/>
        <v>4.92</v>
      </c>
      <c r="L58" s="180">
        <f t="shared" ca="1" si="8"/>
        <v>0</v>
      </c>
      <c r="M58" s="181">
        <f t="shared" ca="1" si="9"/>
        <v>365.89</v>
      </c>
      <c r="N58" s="179">
        <f t="shared" ca="1" si="10"/>
        <v>274.34291367689741</v>
      </c>
      <c r="O58" s="180">
        <f t="shared" ca="1" si="11"/>
        <v>86.630920069365104</v>
      </c>
      <c r="P58" s="180">
        <f t="shared" ca="1" si="12"/>
        <v>4.9200522537374622</v>
      </c>
      <c r="Q58" s="180">
        <f t="shared" ca="1" si="13"/>
        <v>0</v>
      </c>
      <c r="R58" s="181">
        <f t="shared" ca="1" si="14"/>
        <v>365.89388600000001</v>
      </c>
      <c r="W58" s="46"/>
      <c r="X58" s="46">
        <v>58</v>
      </c>
    </row>
    <row r="59" spans="1:24">
      <c r="A59" s="61" t="s">
        <v>101</v>
      </c>
      <c r="B59" s="174">
        <f t="shared" ca="1" si="3"/>
        <v>679.49316799999997</v>
      </c>
      <c r="C59" s="179">
        <f t="shared" ca="1" si="15"/>
        <v>506.90190332799995</v>
      </c>
      <c r="D59" s="180">
        <f t="shared" ca="1" si="15"/>
        <v>163.28220827040002</v>
      </c>
      <c r="E59" s="180">
        <f t="shared" ca="1" si="15"/>
        <v>9.3090564016000013</v>
      </c>
      <c r="F59" s="181">
        <f t="shared" ca="1" si="15"/>
        <v>0</v>
      </c>
      <c r="G59" s="182">
        <f t="shared" ca="1" si="1"/>
        <v>380.11</v>
      </c>
      <c r="H59" s="182">
        <f t="shared" ca="1" si="2"/>
        <v>365.89388600000001</v>
      </c>
      <c r="I59" s="183">
        <f t="shared" ca="1" si="5"/>
        <v>274.33999999999997</v>
      </c>
      <c r="J59" s="180">
        <f t="shared" ca="1" si="6"/>
        <v>86.63</v>
      </c>
      <c r="K59" s="180">
        <f t="shared" ca="1" si="7"/>
        <v>4.92</v>
      </c>
      <c r="L59" s="180">
        <f t="shared" ca="1" si="8"/>
        <v>0</v>
      </c>
      <c r="M59" s="181">
        <f t="shared" ca="1" si="9"/>
        <v>365.89</v>
      </c>
      <c r="N59" s="179">
        <f t="shared" ca="1" si="10"/>
        <v>274.34291367689741</v>
      </c>
      <c r="O59" s="180">
        <f t="shared" ca="1" si="11"/>
        <v>86.630920069365104</v>
      </c>
      <c r="P59" s="180">
        <f t="shared" ca="1" si="12"/>
        <v>4.9200522537374622</v>
      </c>
      <c r="Q59" s="180">
        <f t="shared" ca="1" si="13"/>
        <v>0</v>
      </c>
      <c r="R59" s="181">
        <f t="shared" ca="1" si="14"/>
        <v>365.89388600000001</v>
      </c>
      <c r="W59" s="46"/>
      <c r="X59" s="46">
        <v>59</v>
      </c>
    </row>
    <row r="60" spans="1:24">
      <c r="A60" s="61" t="s">
        <v>102</v>
      </c>
      <c r="B60" s="174">
        <f t="shared" ca="1" si="3"/>
        <v>679.49316799999997</v>
      </c>
      <c r="C60" s="179">
        <f t="shared" ca="1" si="15"/>
        <v>506.90190332799995</v>
      </c>
      <c r="D60" s="180">
        <f t="shared" ca="1" si="15"/>
        <v>163.28220827040002</v>
      </c>
      <c r="E60" s="180">
        <f t="shared" ca="1" si="15"/>
        <v>9.3090564016000013</v>
      </c>
      <c r="F60" s="181">
        <f t="shared" ca="1" si="15"/>
        <v>0</v>
      </c>
      <c r="G60" s="182">
        <f t="shared" ca="1" si="1"/>
        <v>380.11</v>
      </c>
      <c r="H60" s="182">
        <f t="shared" ca="1" si="2"/>
        <v>365.89388600000001</v>
      </c>
      <c r="I60" s="183">
        <f t="shared" ca="1" si="5"/>
        <v>274.33999999999997</v>
      </c>
      <c r="J60" s="180">
        <f t="shared" ca="1" si="6"/>
        <v>86.63</v>
      </c>
      <c r="K60" s="180">
        <f t="shared" ca="1" si="7"/>
        <v>4.92</v>
      </c>
      <c r="L60" s="180">
        <f t="shared" ca="1" si="8"/>
        <v>0</v>
      </c>
      <c r="M60" s="181">
        <f t="shared" ca="1" si="9"/>
        <v>365.89</v>
      </c>
      <c r="N60" s="179">
        <f t="shared" ca="1" si="10"/>
        <v>274.34291367689741</v>
      </c>
      <c r="O60" s="180">
        <f t="shared" ca="1" si="11"/>
        <v>86.630920069365104</v>
      </c>
      <c r="P60" s="180">
        <f t="shared" ca="1" si="12"/>
        <v>4.9200522537374622</v>
      </c>
      <c r="Q60" s="180">
        <f t="shared" ca="1" si="13"/>
        <v>0</v>
      </c>
      <c r="R60" s="181">
        <f t="shared" ca="1" si="14"/>
        <v>365.89388600000001</v>
      </c>
      <c r="W60" s="46"/>
      <c r="X60" s="46">
        <v>60</v>
      </c>
    </row>
    <row r="61" spans="1:24">
      <c r="A61" s="61" t="s">
        <v>103</v>
      </c>
      <c r="B61" s="174">
        <f t="shared" ca="1" si="3"/>
        <v>679.49316799999997</v>
      </c>
      <c r="C61" s="179">
        <f t="shared" ca="1" si="15"/>
        <v>506.90190332799995</v>
      </c>
      <c r="D61" s="180">
        <f t="shared" ca="1" si="15"/>
        <v>163.28220827040002</v>
      </c>
      <c r="E61" s="180">
        <f t="shared" ca="1" si="15"/>
        <v>9.3090564016000013</v>
      </c>
      <c r="F61" s="181">
        <f t="shared" ca="1" si="15"/>
        <v>0</v>
      </c>
      <c r="G61" s="182">
        <f t="shared" ca="1" si="1"/>
        <v>380.11</v>
      </c>
      <c r="H61" s="182">
        <f t="shared" ca="1" si="2"/>
        <v>365.89388600000001</v>
      </c>
      <c r="I61" s="183">
        <f t="shared" ca="1" si="5"/>
        <v>274.33999999999997</v>
      </c>
      <c r="J61" s="180">
        <f t="shared" ca="1" si="6"/>
        <v>86.63</v>
      </c>
      <c r="K61" s="180">
        <f t="shared" ca="1" si="7"/>
        <v>4.92</v>
      </c>
      <c r="L61" s="180">
        <f t="shared" ca="1" si="8"/>
        <v>0</v>
      </c>
      <c r="M61" s="181">
        <f t="shared" ca="1" si="9"/>
        <v>365.89</v>
      </c>
      <c r="N61" s="179">
        <f t="shared" ca="1" si="10"/>
        <v>274.34291367689741</v>
      </c>
      <c r="O61" s="180">
        <f t="shared" ca="1" si="11"/>
        <v>86.630920069365104</v>
      </c>
      <c r="P61" s="180">
        <f t="shared" ca="1" si="12"/>
        <v>4.9200522537374622</v>
      </c>
      <c r="Q61" s="180">
        <f t="shared" ca="1" si="13"/>
        <v>0</v>
      </c>
      <c r="R61" s="181">
        <f t="shared" ca="1" si="14"/>
        <v>365.89388600000001</v>
      </c>
      <c r="W61" s="46"/>
      <c r="X61" s="46">
        <v>61</v>
      </c>
    </row>
    <row r="62" spans="1:24">
      <c r="A62" s="61" t="s">
        <v>104</v>
      </c>
      <c r="B62" s="174">
        <f t="shared" ca="1" si="3"/>
        <v>679.49316799999997</v>
      </c>
      <c r="C62" s="179">
        <f t="shared" ca="1" si="15"/>
        <v>506.90190332799995</v>
      </c>
      <c r="D62" s="180">
        <f t="shared" ca="1" si="15"/>
        <v>163.28220827040002</v>
      </c>
      <c r="E62" s="180">
        <f t="shared" ca="1" si="15"/>
        <v>9.3090564016000013</v>
      </c>
      <c r="F62" s="181">
        <f t="shared" ca="1" si="15"/>
        <v>0</v>
      </c>
      <c r="G62" s="182">
        <f t="shared" ca="1" si="1"/>
        <v>380.11</v>
      </c>
      <c r="H62" s="182">
        <f t="shared" ca="1" si="2"/>
        <v>365.89388600000001</v>
      </c>
      <c r="I62" s="183">
        <f t="shared" ca="1" si="5"/>
        <v>274.33999999999997</v>
      </c>
      <c r="J62" s="180">
        <f t="shared" ca="1" si="6"/>
        <v>86.63</v>
      </c>
      <c r="K62" s="180">
        <f t="shared" ca="1" si="7"/>
        <v>4.92</v>
      </c>
      <c r="L62" s="180">
        <f t="shared" ca="1" si="8"/>
        <v>0</v>
      </c>
      <c r="M62" s="181">
        <f t="shared" ca="1" si="9"/>
        <v>365.89</v>
      </c>
      <c r="N62" s="179">
        <f t="shared" ca="1" si="10"/>
        <v>274.34291367689741</v>
      </c>
      <c r="O62" s="180">
        <f t="shared" ca="1" si="11"/>
        <v>86.630920069365104</v>
      </c>
      <c r="P62" s="180">
        <f t="shared" ca="1" si="12"/>
        <v>4.9200522537374622</v>
      </c>
      <c r="Q62" s="180">
        <f t="shared" ca="1" si="13"/>
        <v>0</v>
      </c>
      <c r="R62" s="181">
        <f t="shared" ca="1" si="14"/>
        <v>365.89388600000001</v>
      </c>
      <c r="W62" s="46"/>
      <c r="X62" s="46">
        <v>62</v>
      </c>
    </row>
    <row r="63" spans="1:24">
      <c r="A63" s="61" t="s">
        <v>105</v>
      </c>
      <c r="B63" s="174">
        <f t="shared" ca="1" si="3"/>
        <v>679.49316799999997</v>
      </c>
      <c r="C63" s="179">
        <f t="shared" ca="1" si="15"/>
        <v>506.90190332799995</v>
      </c>
      <c r="D63" s="180">
        <f t="shared" ca="1" si="15"/>
        <v>163.28220827040002</v>
      </c>
      <c r="E63" s="180">
        <f t="shared" ca="1" si="15"/>
        <v>9.3090564016000013</v>
      </c>
      <c r="F63" s="181">
        <f t="shared" ca="1" si="15"/>
        <v>0</v>
      </c>
      <c r="G63" s="182">
        <f t="shared" ca="1" si="1"/>
        <v>380.11</v>
      </c>
      <c r="H63" s="182">
        <f t="shared" ca="1" si="2"/>
        <v>365.89388600000001</v>
      </c>
      <c r="I63" s="183">
        <f t="shared" ca="1" si="5"/>
        <v>274.33999999999997</v>
      </c>
      <c r="J63" s="180">
        <f t="shared" ca="1" si="6"/>
        <v>86.63</v>
      </c>
      <c r="K63" s="180">
        <f t="shared" ca="1" si="7"/>
        <v>4.92</v>
      </c>
      <c r="L63" s="180">
        <f t="shared" ca="1" si="8"/>
        <v>0</v>
      </c>
      <c r="M63" s="181">
        <f t="shared" ca="1" si="9"/>
        <v>365.89</v>
      </c>
      <c r="N63" s="179">
        <f t="shared" ca="1" si="10"/>
        <v>274.34291367689741</v>
      </c>
      <c r="O63" s="180">
        <f t="shared" ca="1" si="11"/>
        <v>86.630920069365104</v>
      </c>
      <c r="P63" s="180">
        <f t="shared" ca="1" si="12"/>
        <v>4.9200522537374622</v>
      </c>
      <c r="Q63" s="180">
        <f t="shared" ca="1" si="13"/>
        <v>0</v>
      </c>
      <c r="R63" s="181">
        <f t="shared" ca="1" si="14"/>
        <v>365.89388600000001</v>
      </c>
      <c r="W63" s="46"/>
      <c r="X63" s="46">
        <v>63</v>
      </c>
    </row>
    <row r="64" spans="1:24">
      <c r="A64" s="61" t="s">
        <v>106</v>
      </c>
      <c r="B64" s="174">
        <f t="shared" ca="1" si="3"/>
        <v>679.49316799999997</v>
      </c>
      <c r="C64" s="179">
        <f t="shared" ca="1" si="15"/>
        <v>506.90190332799995</v>
      </c>
      <c r="D64" s="180">
        <f t="shared" ca="1" si="15"/>
        <v>163.28220827040002</v>
      </c>
      <c r="E64" s="180">
        <f t="shared" ca="1" si="15"/>
        <v>9.3090564016000013</v>
      </c>
      <c r="F64" s="181">
        <f t="shared" ca="1" si="15"/>
        <v>0</v>
      </c>
      <c r="G64" s="182">
        <f t="shared" ca="1" si="1"/>
        <v>380.11</v>
      </c>
      <c r="H64" s="182">
        <f t="shared" ca="1" si="2"/>
        <v>365.89388600000001</v>
      </c>
      <c r="I64" s="183">
        <f t="shared" ca="1" si="5"/>
        <v>274.33999999999997</v>
      </c>
      <c r="J64" s="180">
        <f t="shared" ca="1" si="6"/>
        <v>86.63</v>
      </c>
      <c r="K64" s="180">
        <f t="shared" ca="1" si="7"/>
        <v>4.92</v>
      </c>
      <c r="L64" s="180">
        <f t="shared" ca="1" si="8"/>
        <v>0</v>
      </c>
      <c r="M64" s="181">
        <f t="shared" ca="1" si="9"/>
        <v>365.89</v>
      </c>
      <c r="N64" s="179">
        <f t="shared" ca="1" si="10"/>
        <v>274.34291367689741</v>
      </c>
      <c r="O64" s="180">
        <f t="shared" ca="1" si="11"/>
        <v>86.630920069365104</v>
      </c>
      <c r="P64" s="180">
        <f t="shared" ca="1" si="12"/>
        <v>4.9200522537374622</v>
      </c>
      <c r="Q64" s="180">
        <f t="shared" ca="1" si="13"/>
        <v>0</v>
      </c>
      <c r="R64" s="181">
        <f t="shared" ca="1" si="14"/>
        <v>365.89388600000001</v>
      </c>
      <c r="W64" s="46"/>
      <c r="X64" s="46">
        <v>64</v>
      </c>
    </row>
    <row r="65" spans="1:24">
      <c r="A65" s="61" t="s">
        <v>107</v>
      </c>
      <c r="B65" s="174">
        <f t="shared" ca="1" si="3"/>
        <v>679.49316799999997</v>
      </c>
      <c r="C65" s="179">
        <f t="shared" ca="1" si="15"/>
        <v>506.90190332799995</v>
      </c>
      <c r="D65" s="180">
        <f t="shared" ca="1" si="15"/>
        <v>163.28220827040002</v>
      </c>
      <c r="E65" s="180">
        <f t="shared" ca="1" si="15"/>
        <v>9.3090564016000013</v>
      </c>
      <c r="F65" s="181">
        <f t="shared" ca="1" si="15"/>
        <v>0</v>
      </c>
      <c r="G65" s="182">
        <f t="shared" ca="1" si="1"/>
        <v>380.11</v>
      </c>
      <c r="H65" s="182">
        <f t="shared" ca="1" si="2"/>
        <v>365.89388600000001</v>
      </c>
      <c r="I65" s="183">
        <f t="shared" ca="1" si="5"/>
        <v>274.33999999999997</v>
      </c>
      <c r="J65" s="180">
        <f t="shared" ca="1" si="6"/>
        <v>86.63</v>
      </c>
      <c r="K65" s="180">
        <f t="shared" ca="1" si="7"/>
        <v>4.92</v>
      </c>
      <c r="L65" s="180">
        <f t="shared" ca="1" si="8"/>
        <v>0</v>
      </c>
      <c r="M65" s="181">
        <f t="shared" ca="1" si="9"/>
        <v>365.89</v>
      </c>
      <c r="N65" s="179">
        <f t="shared" ca="1" si="10"/>
        <v>274.34291367689741</v>
      </c>
      <c r="O65" s="180">
        <f t="shared" ca="1" si="11"/>
        <v>86.630920069365104</v>
      </c>
      <c r="P65" s="180">
        <f t="shared" ca="1" si="12"/>
        <v>4.9200522537374622</v>
      </c>
      <c r="Q65" s="180">
        <f t="shared" ca="1" si="13"/>
        <v>0</v>
      </c>
      <c r="R65" s="181">
        <f t="shared" ca="1" si="14"/>
        <v>365.89388600000001</v>
      </c>
      <c r="W65" s="46"/>
      <c r="X65" s="46">
        <v>65</v>
      </c>
    </row>
    <row r="66" spans="1:24">
      <c r="A66" s="61" t="s">
        <v>108</v>
      </c>
      <c r="B66" s="174">
        <f t="shared" ca="1" si="3"/>
        <v>679.49316799999997</v>
      </c>
      <c r="C66" s="179">
        <f t="shared" ca="1" si="15"/>
        <v>506.90190332799995</v>
      </c>
      <c r="D66" s="180">
        <f t="shared" ca="1" si="15"/>
        <v>163.28220827040002</v>
      </c>
      <c r="E66" s="180">
        <f t="shared" ca="1" si="15"/>
        <v>9.3090564016000013</v>
      </c>
      <c r="F66" s="181">
        <f t="shared" ca="1" si="15"/>
        <v>0</v>
      </c>
      <c r="G66" s="182">
        <f t="shared" ca="1" si="1"/>
        <v>380.11</v>
      </c>
      <c r="H66" s="182">
        <f t="shared" ca="1" si="2"/>
        <v>365.89388600000001</v>
      </c>
      <c r="I66" s="183">
        <f t="shared" ca="1" si="5"/>
        <v>274.33999999999997</v>
      </c>
      <c r="J66" s="180">
        <f t="shared" ca="1" si="6"/>
        <v>86.63</v>
      </c>
      <c r="K66" s="180">
        <f t="shared" ca="1" si="7"/>
        <v>4.92</v>
      </c>
      <c r="L66" s="180">
        <f t="shared" ca="1" si="8"/>
        <v>0</v>
      </c>
      <c r="M66" s="181">
        <f t="shared" ca="1" si="9"/>
        <v>365.89</v>
      </c>
      <c r="N66" s="179">
        <f t="shared" ca="1" si="10"/>
        <v>274.34291367689741</v>
      </c>
      <c r="O66" s="180">
        <f t="shared" ca="1" si="11"/>
        <v>86.630920069365104</v>
      </c>
      <c r="P66" s="180">
        <f t="shared" ca="1" si="12"/>
        <v>4.9200522537374622</v>
      </c>
      <c r="Q66" s="180">
        <f t="shared" ca="1" si="13"/>
        <v>0</v>
      </c>
      <c r="R66" s="181">
        <f t="shared" ca="1" si="14"/>
        <v>365.89388600000001</v>
      </c>
      <c r="W66" s="46"/>
      <c r="X66" s="46">
        <v>66</v>
      </c>
    </row>
    <row r="67" spans="1:24">
      <c r="A67" s="61" t="s">
        <v>109</v>
      </c>
      <c r="B67" s="174">
        <f t="shared" ca="1" si="3"/>
        <v>679.49316799999997</v>
      </c>
      <c r="C67" s="179">
        <f t="shared" ca="1" si="15"/>
        <v>506.90190332799995</v>
      </c>
      <c r="D67" s="180">
        <f t="shared" ca="1" si="15"/>
        <v>163.28220827040002</v>
      </c>
      <c r="E67" s="180">
        <f t="shared" ca="1" si="15"/>
        <v>9.3090564016000013</v>
      </c>
      <c r="F67" s="181">
        <f t="shared" ca="1" si="15"/>
        <v>0</v>
      </c>
      <c r="G67" s="182">
        <f t="shared" ref="G67:G98" ca="1" si="16">INDIRECT("ISGS_exbus!" &amp; $V$3 &amp; X67)</f>
        <v>380.11</v>
      </c>
      <c r="H67" s="182">
        <f t="shared" ref="H67:H98" ca="1" si="17">INDIRECT("ISGS_Delhi_pp!" &amp; $V$3 &amp; X67)</f>
        <v>365.89388600000001</v>
      </c>
      <c r="I67" s="183">
        <f t="shared" ca="1" si="5"/>
        <v>274.33999999999997</v>
      </c>
      <c r="J67" s="180">
        <f t="shared" ca="1" si="6"/>
        <v>86.63</v>
      </c>
      <c r="K67" s="180">
        <f t="shared" ca="1" si="7"/>
        <v>4.92</v>
      </c>
      <c r="L67" s="180">
        <f t="shared" ca="1" si="8"/>
        <v>0</v>
      </c>
      <c r="M67" s="181">
        <f t="shared" ca="1" si="9"/>
        <v>365.89</v>
      </c>
      <c r="N67" s="179">
        <f t="shared" ca="1" si="10"/>
        <v>274.34291367689741</v>
      </c>
      <c r="O67" s="180">
        <f t="shared" ca="1" si="11"/>
        <v>86.630920069365104</v>
      </c>
      <c r="P67" s="180">
        <f t="shared" ca="1" si="12"/>
        <v>4.9200522537374622</v>
      </c>
      <c r="Q67" s="180">
        <f t="shared" ca="1" si="13"/>
        <v>0</v>
      </c>
      <c r="R67" s="181">
        <f t="shared" ca="1" si="14"/>
        <v>365.89388600000001</v>
      </c>
      <c r="W67" s="46"/>
      <c r="X67" s="46">
        <v>67</v>
      </c>
    </row>
    <row r="68" spans="1:24">
      <c r="A68" s="61" t="s">
        <v>110</v>
      </c>
      <c r="B68" s="174">
        <f t="shared" ref="B68:B98" ca="1" si="18">INDIRECT("Entt_ISGS!" &amp; $V$3 &amp; X68)</f>
        <v>679.49316799999997</v>
      </c>
      <c r="C68" s="179">
        <f t="shared" ref="C68:F98" ca="1" si="19">$B68*C$1/100</f>
        <v>506.90190332799995</v>
      </c>
      <c r="D68" s="180">
        <f t="shared" ca="1" si="19"/>
        <v>163.28220827040002</v>
      </c>
      <c r="E68" s="180">
        <f t="shared" ca="1" si="19"/>
        <v>9.3090564016000013</v>
      </c>
      <c r="F68" s="181">
        <f t="shared" ca="1" si="19"/>
        <v>0</v>
      </c>
      <c r="G68" s="182">
        <f t="shared" ca="1" si="16"/>
        <v>445.11</v>
      </c>
      <c r="H68" s="182">
        <f t="shared" ca="1" si="17"/>
        <v>428.46288600000003</v>
      </c>
      <c r="I68" s="183">
        <f t="shared" ref="I68:I98" ca="1" si="20">INDIRECT("BRPL_EOD!" &amp; $V$3 &amp; X68)</f>
        <v>336.91</v>
      </c>
      <c r="J68" s="180">
        <f t="shared" ref="J68:J98" ca="1" si="21">INDIRECT("BYPL_EOD!" &amp; $V$3 &amp; X68)</f>
        <v>86.63</v>
      </c>
      <c r="K68" s="180">
        <f t="shared" ref="K68:K98" ca="1" si="22">INDIRECT("TPDDL_EOD!" &amp; $V$3 &amp; X68)</f>
        <v>4.92</v>
      </c>
      <c r="L68" s="180">
        <f t="shared" ref="L68:L98" ca="1" si="23">INDIRECT("NDMC_EOD!" &amp; $V$3 &amp; X68)</f>
        <v>0</v>
      </c>
      <c r="M68" s="181">
        <f t="shared" ref="M68:M98" ca="1" si="24">SUM(I68:L68)</f>
        <v>428.46000000000004</v>
      </c>
      <c r="N68" s="179">
        <f t="shared" ref="N68:N98" ca="1" si="25">INDIRECT("BRPL_ISGS_exbus!" &amp; $V$3 &amp; X68)</f>
        <v>336.91226934196891</v>
      </c>
      <c r="O68" s="180">
        <f t="shared" ref="O68:O98" ca="1" si="26">INDIRECT("BYPL_ISGS_exbus!" &amp; $V$3 &amp; X68)</f>
        <v>86.630583518134713</v>
      </c>
      <c r="P68" s="180">
        <f t="shared" ref="P68:P98" ca="1" si="27">INDIRECT("TPDDL_ISGS_exbus!" &amp; $V$3 &amp; X68)</f>
        <v>4.9200331398963728</v>
      </c>
      <c r="Q68" s="180">
        <f t="shared" ref="Q68:Q98" ca="1" si="28">INDIRECT("NDMC_ISGS_exbus!" &amp; $V$3 &amp; X68)</f>
        <v>0</v>
      </c>
      <c r="R68" s="181">
        <f t="shared" ref="R68:R98" ca="1" si="29">SUM(N68:Q68)</f>
        <v>428.46288599999997</v>
      </c>
      <c r="W68" s="46"/>
      <c r="X68" s="46">
        <v>68</v>
      </c>
    </row>
    <row r="69" spans="1:24">
      <c r="A69" s="61" t="s">
        <v>111</v>
      </c>
      <c r="B69" s="174">
        <f t="shared" ca="1" si="18"/>
        <v>679.49316799999997</v>
      </c>
      <c r="C69" s="179">
        <f t="shared" ca="1" si="19"/>
        <v>506.90190332799995</v>
      </c>
      <c r="D69" s="180">
        <f t="shared" ca="1" si="19"/>
        <v>163.28220827040002</v>
      </c>
      <c r="E69" s="180">
        <f t="shared" ca="1" si="19"/>
        <v>9.3090564016000013</v>
      </c>
      <c r="F69" s="181">
        <f t="shared" ca="1" si="19"/>
        <v>0</v>
      </c>
      <c r="G69" s="182">
        <f t="shared" ca="1" si="16"/>
        <v>461.45498700000002</v>
      </c>
      <c r="H69" s="182">
        <f t="shared" ca="1" si="17"/>
        <v>444.19657000000001</v>
      </c>
      <c r="I69" s="183">
        <f t="shared" ca="1" si="20"/>
        <v>363.74</v>
      </c>
      <c r="J69" s="180">
        <f t="shared" ca="1" si="21"/>
        <v>76.13</v>
      </c>
      <c r="K69" s="180">
        <f t="shared" ca="1" si="22"/>
        <v>4.32</v>
      </c>
      <c r="L69" s="180">
        <f t="shared" ca="1" si="23"/>
        <v>0</v>
      </c>
      <c r="M69" s="181">
        <f t="shared" ca="1" si="24"/>
        <v>444.19</v>
      </c>
      <c r="N69" s="179">
        <f t="shared" ca="1" si="25"/>
        <v>363.74538006663818</v>
      </c>
      <c r="O69" s="180">
        <f t="shared" ca="1" si="26"/>
        <v>76.13112603638082</v>
      </c>
      <c r="P69" s="180">
        <f t="shared" ca="1" si="27"/>
        <v>4.3200638969810221</v>
      </c>
      <c r="Q69" s="180">
        <f t="shared" ca="1" si="28"/>
        <v>0</v>
      </c>
      <c r="R69" s="181">
        <f t="shared" ca="1" si="29"/>
        <v>444.19657000000001</v>
      </c>
      <c r="W69" s="46"/>
      <c r="X69" s="46">
        <v>69</v>
      </c>
    </row>
    <row r="70" spans="1:24">
      <c r="A70" s="61" t="s">
        <v>112</v>
      </c>
      <c r="B70" s="174">
        <f t="shared" ca="1" si="18"/>
        <v>679.49316799999997</v>
      </c>
      <c r="C70" s="179">
        <f t="shared" ca="1" si="19"/>
        <v>506.90190332799995</v>
      </c>
      <c r="D70" s="180">
        <f t="shared" ca="1" si="19"/>
        <v>163.28220827040002</v>
      </c>
      <c r="E70" s="180">
        <f t="shared" ca="1" si="19"/>
        <v>9.3090564016000013</v>
      </c>
      <c r="F70" s="181">
        <f t="shared" ca="1" si="19"/>
        <v>0</v>
      </c>
      <c r="G70" s="182">
        <f t="shared" ca="1" si="16"/>
        <v>539.47776399999998</v>
      </c>
      <c r="H70" s="182">
        <f t="shared" ca="1" si="17"/>
        <v>519.30129599999998</v>
      </c>
      <c r="I70" s="183">
        <f t="shared" ca="1" si="20"/>
        <v>433.25</v>
      </c>
      <c r="J70" s="180">
        <f t="shared" ca="1" si="21"/>
        <v>77.98</v>
      </c>
      <c r="K70" s="180">
        <f t="shared" ca="1" si="22"/>
        <v>8.07</v>
      </c>
      <c r="L70" s="180">
        <f t="shared" ca="1" si="23"/>
        <v>0</v>
      </c>
      <c r="M70" s="181">
        <f t="shared" ca="1" si="24"/>
        <v>519.30000000000007</v>
      </c>
      <c r="N70" s="179">
        <f t="shared" ca="1" si="25"/>
        <v>433.25108124783355</v>
      </c>
      <c r="O70" s="180">
        <f t="shared" ca="1" si="26"/>
        <v>77.980194612131712</v>
      </c>
      <c r="P70" s="180">
        <f t="shared" ca="1" si="27"/>
        <v>8.0700201400346607</v>
      </c>
      <c r="Q70" s="180">
        <f t="shared" ca="1" si="28"/>
        <v>0</v>
      </c>
      <c r="R70" s="181">
        <f t="shared" ca="1" si="29"/>
        <v>519.30129599999987</v>
      </c>
      <c r="W70" s="46"/>
      <c r="X70" s="46">
        <v>70</v>
      </c>
    </row>
    <row r="71" spans="1:24">
      <c r="A71" s="61" t="s">
        <v>113</v>
      </c>
      <c r="B71" s="174">
        <f t="shared" ca="1" si="18"/>
        <v>679.49316799999997</v>
      </c>
      <c r="C71" s="179">
        <f t="shared" ca="1" si="19"/>
        <v>506.90190332799995</v>
      </c>
      <c r="D71" s="180">
        <f t="shared" ca="1" si="19"/>
        <v>163.28220827040002</v>
      </c>
      <c r="E71" s="180">
        <f t="shared" ca="1" si="19"/>
        <v>9.3090564016000013</v>
      </c>
      <c r="F71" s="181">
        <f t="shared" ca="1" si="19"/>
        <v>0</v>
      </c>
      <c r="G71" s="182">
        <f t="shared" ca="1" si="16"/>
        <v>644.20849999999996</v>
      </c>
      <c r="H71" s="182">
        <f t="shared" ca="1" si="17"/>
        <v>620.11510199999998</v>
      </c>
      <c r="I71" s="183">
        <f t="shared" ca="1" si="20"/>
        <v>487.94</v>
      </c>
      <c r="J71" s="180">
        <f t="shared" ca="1" si="21"/>
        <v>123.21</v>
      </c>
      <c r="K71" s="180">
        <f t="shared" ca="1" si="22"/>
        <v>8.9600000000000009</v>
      </c>
      <c r="L71" s="180">
        <f t="shared" ca="1" si="23"/>
        <v>0</v>
      </c>
      <c r="M71" s="181">
        <f t="shared" ca="1" si="24"/>
        <v>620.11</v>
      </c>
      <c r="N71" s="179">
        <f t="shared" ca="1" si="25"/>
        <v>487.94401456173904</v>
      </c>
      <c r="O71" s="180">
        <f t="shared" ca="1" si="26"/>
        <v>123.2110137192111</v>
      </c>
      <c r="P71" s="180">
        <f t="shared" ca="1" si="27"/>
        <v>8.9600737190498467</v>
      </c>
      <c r="Q71" s="180">
        <f t="shared" ca="1" si="28"/>
        <v>0</v>
      </c>
      <c r="R71" s="181">
        <f t="shared" ca="1" si="29"/>
        <v>620.11510199999998</v>
      </c>
      <c r="W71" s="46"/>
      <c r="X71" s="46">
        <v>71</v>
      </c>
    </row>
    <row r="72" spans="1:24">
      <c r="A72" s="61" t="s">
        <v>114</v>
      </c>
      <c r="B72" s="174">
        <f t="shared" ca="1" si="18"/>
        <v>679.19316800000001</v>
      </c>
      <c r="C72" s="179">
        <f t="shared" ca="1" si="19"/>
        <v>506.67810332800002</v>
      </c>
      <c r="D72" s="180">
        <f t="shared" ca="1" si="19"/>
        <v>163.21011827040005</v>
      </c>
      <c r="E72" s="180">
        <f t="shared" ca="1" si="19"/>
        <v>9.3049464016000005</v>
      </c>
      <c r="F72" s="181">
        <f t="shared" ca="1" si="19"/>
        <v>0</v>
      </c>
      <c r="G72" s="182">
        <f t="shared" ca="1" si="16"/>
        <v>679.19</v>
      </c>
      <c r="H72" s="182">
        <f t="shared" ca="1" si="17"/>
        <v>653.78829399999995</v>
      </c>
      <c r="I72" s="183">
        <f t="shared" ca="1" si="20"/>
        <v>487.73</v>
      </c>
      <c r="J72" s="180">
        <f t="shared" ca="1" si="21"/>
        <v>157.11000000000001</v>
      </c>
      <c r="K72" s="180">
        <f t="shared" ca="1" si="22"/>
        <v>8.9499999999999993</v>
      </c>
      <c r="L72" s="180">
        <f t="shared" ca="1" si="23"/>
        <v>0</v>
      </c>
      <c r="M72" s="181">
        <f t="shared" ca="1" si="24"/>
        <v>653.79000000000008</v>
      </c>
      <c r="N72" s="179">
        <f t="shared" ca="1" si="25"/>
        <v>487.72872731705894</v>
      </c>
      <c r="O72" s="180">
        <f t="shared" ca="1" si="26"/>
        <v>157.10959003707612</v>
      </c>
      <c r="P72" s="180">
        <f t="shared" ca="1" si="27"/>
        <v>8.9499766458648775</v>
      </c>
      <c r="Q72" s="180">
        <f t="shared" ca="1" si="28"/>
        <v>0</v>
      </c>
      <c r="R72" s="181">
        <f t="shared" ca="1" si="29"/>
        <v>653.78829399999995</v>
      </c>
      <c r="W72" s="46"/>
      <c r="X72" s="46">
        <v>72</v>
      </c>
    </row>
    <row r="73" spans="1:24">
      <c r="A73" s="61" t="s">
        <v>115</v>
      </c>
      <c r="B73" s="174">
        <f t="shared" ca="1" si="18"/>
        <v>679.19316800000001</v>
      </c>
      <c r="C73" s="179">
        <f t="shared" ca="1" si="19"/>
        <v>506.67810332800002</v>
      </c>
      <c r="D73" s="180">
        <f t="shared" ca="1" si="19"/>
        <v>163.21011827040005</v>
      </c>
      <c r="E73" s="180">
        <f t="shared" ca="1" si="19"/>
        <v>9.3049464016000005</v>
      </c>
      <c r="F73" s="181">
        <f t="shared" ca="1" si="19"/>
        <v>0</v>
      </c>
      <c r="G73" s="182">
        <f t="shared" ca="1" si="16"/>
        <v>679.19</v>
      </c>
      <c r="H73" s="182">
        <f t="shared" ca="1" si="17"/>
        <v>653.78829399999995</v>
      </c>
      <c r="I73" s="183">
        <f t="shared" ca="1" si="20"/>
        <v>487.73</v>
      </c>
      <c r="J73" s="180">
        <f t="shared" ca="1" si="21"/>
        <v>157.11000000000001</v>
      </c>
      <c r="K73" s="180">
        <f t="shared" ca="1" si="22"/>
        <v>8.9499999999999993</v>
      </c>
      <c r="L73" s="180">
        <f t="shared" ca="1" si="23"/>
        <v>0</v>
      </c>
      <c r="M73" s="181">
        <f t="shared" ca="1" si="24"/>
        <v>653.79000000000008</v>
      </c>
      <c r="N73" s="179">
        <f t="shared" ca="1" si="25"/>
        <v>487.72872731705894</v>
      </c>
      <c r="O73" s="180">
        <f t="shared" ca="1" si="26"/>
        <v>157.10959003707612</v>
      </c>
      <c r="P73" s="180">
        <f t="shared" ca="1" si="27"/>
        <v>8.9499766458648775</v>
      </c>
      <c r="Q73" s="180">
        <f t="shared" ca="1" si="28"/>
        <v>0</v>
      </c>
      <c r="R73" s="181">
        <f t="shared" ca="1" si="29"/>
        <v>653.78829399999995</v>
      </c>
      <c r="W73" s="46"/>
      <c r="X73" s="46">
        <v>73</v>
      </c>
    </row>
    <row r="74" spans="1:24">
      <c r="A74" s="61" t="s">
        <v>116</v>
      </c>
      <c r="B74" s="174">
        <f t="shared" ca="1" si="18"/>
        <v>679.19316800000001</v>
      </c>
      <c r="C74" s="179">
        <f t="shared" ca="1" si="19"/>
        <v>506.67810332800002</v>
      </c>
      <c r="D74" s="180">
        <f t="shared" ca="1" si="19"/>
        <v>163.21011827040005</v>
      </c>
      <c r="E74" s="180">
        <f t="shared" ca="1" si="19"/>
        <v>9.3049464016000005</v>
      </c>
      <c r="F74" s="181">
        <f t="shared" ca="1" si="19"/>
        <v>0</v>
      </c>
      <c r="G74" s="182">
        <f t="shared" ca="1" si="16"/>
        <v>679.19</v>
      </c>
      <c r="H74" s="182">
        <f t="shared" ca="1" si="17"/>
        <v>653.78829399999995</v>
      </c>
      <c r="I74" s="183">
        <f t="shared" ca="1" si="20"/>
        <v>487.73</v>
      </c>
      <c r="J74" s="180">
        <f t="shared" ca="1" si="21"/>
        <v>157.11000000000001</v>
      </c>
      <c r="K74" s="180">
        <f t="shared" ca="1" si="22"/>
        <v>8.9499999999999993</v>
      </c>
      <c r="L74" s="180">
        <f t="shared" ca="1" si="23"/>
        <v>0</v>
      </c>
      <c r="M74" s="181">
        <f t="shared" ca="1" si="24"/>
        <v>653.79000000000008</v>
      </c>
      <c r="N74" s="179">
        <f t="shared" ca="1" si="25"/>
        <v>487.72872731705894</v>
      </c>
      <c r="O74" s="180">
        <f t="shared" ca="1" si="26"/>
        <v>157.10959003707612</v>
      </c>
      <c r="P74" s="180">
        <f t="shared" ca="1" si="27"/>
        <v>8.9499766458648775</v>
      </c>
      <c r="Q74" s="180">
        <f t="shared" ca="1" si="28"/>
        <v>0</v>
      </c>
      <c r="R74" s="181">
        <f t="shared" ca="1" si="29"/>
        <v>653.78829399999995</v>
      </c>
      <c r="W74" s="46"/>
      <c r="X74" s="46">
        <v>74</v>
      </c>
    </row>
    <row r="75" spans="1:24">
      <c r="A75" s="61" t="s">
        <v>117</v>
      </c>
      <c r="B75" s="174">
        <f t="shared" ca="1" si="18"/>
        <v>679.19316800000001</v>
      </c>
      <c r="C75" s="179">
        <f t="shared" ca="1" si="19"/>
        <v>506.67810332800002</v>
      </c>
      <c r="D75" s="180">
        <f t="shared" ca="1" si="19"/>
        <v>163.21011827040005</v>
      </c>
      <c r="E75" s="180">
        <f t="shared" ca="1" si="19"/>
        <v>9.3049464016000005</v>
      </c>
      <c r="F75" s="181">
        <f t="shared" ca="1" si="19"/>
        <v>0</v>
      </c>
      <c r="G75" s="182">
        <f t="shared" ca="1" si="16"/>
        <v>679.19</v>
      </c>
      <c r="H75" s="182">
        <f t="shared" ca="1" si="17"/>
        <v>653.78829399999995</v>
      </c>
      <c r="I75" s="183">
        <f t="shared" ca="1" si="20"/>
        <v>487.73</v>
      </c>
      <c r="J75" s="180">
        <f t="shared" ca="1" si="21"/>
        <v>157.11000000000001</v>
      </c>
      <c r="K75" s="180">
        <f t="shared" ca="1" si="22"/>
        <v>8.9499999999999993</v>
      </c>
      <c r="L75" s="180">
        <f t="shared" ca="1" si="23"/>
        <v>0</v>
      </c>
      <c r="M75" s="181">
        <f t="shared" ca="1" si="24"/>
        <v>653.79000000000008</v>
      </c>
      <c r="N75" s="179">
        <f t="shared" ca="1" si="25"/>
        <v>487.72872731705894</v>
      </c>
      <c r="O75" s="180">
        <f t="shared" ca="1" si="26"/>
        <v>157.10959003707612</v>
      </c>
      <c r="P75" s="180">
        <f t="shared" ca="1" si="27"/>
        <v>8.9499766458648775</v>
      </c>
      <c r="Q75" s="180">
        <f t="shared" ca="1" si="28"/>
        <v>0</v>
      </c>
      <c r="R75" s="181">
        <f t="shared" ca="1" si="29"/>
        <v>653.78829399999995</v>
      </c>
      <c r="W75" s="46"/>
      <c r="X75" s="46">
        <v>75</v>
      </c>
    </row>
    <row r="76" spans="1:24">
      <c r="A76" s="61" t="s">
        <v>118</v>
      </c>
      <c r="B76" s="174">
        <f t="shared" ca="1" si="18"/>
        <v>679.19316800000001</v>
      </c>
      <c r="C76" s="179">
        <f t="shared" ca="1" si="19"/>
        <v>506.67810332800002</v>
      </c>
      <c r="D76" s="180">
        <f t="shared" ca="1" si="19"/>
        <v>163.21011827040005</v>
      </c>
      <c r="E76" s="180">
        <f t="shared" ca="1" si="19"/>
        <v>9.3049464016000005</v>
      </c>
      <c r="F76" s="181">
        <f t="shared" ca="1" si="19"/>
        <v>0</v>
      </c>
      <c r="G76" s="182">
        <f t="shared" ca="1" si="16"/>
        <v>679.19</v>
      </c>
      <c r="H76" s="182">
        <f t="shared" ca="1" si="17"/>
        <v>653.78829399999995</v>
      </c>
      <c r="I76" s="183">
        <f t="shared" ca="1" si="20"/>
        <v>487.73</v>
      </c>
      <c r="J76" s="180">
        <f t="shared" ca="1" si="21"/>
        <v>157.11000000000001</v>
      </c>
      <c r="K76" s="180">
        <f t="shared" ca="1" si="22"/>
        <v>8.9499999999999993</v>
      </c>
      <c r="L76" s="180">
        <f t="shared" ca="1" si="23"/>
        <v>0</v>
      </c>
      <c r="M76" s="181">
        <f t="shared" ca="1" si="24"/>
        <v>653.79000000000008</v>
      </c>
      <c r="N76" s="179">
        <f t="shared" ca="1" si="25"/>
        <v>487.72872731705894</v>
      </c>
      <c r="O76" s="180">
        <f t="shared" ca="1" si="26"/>
        <v>157.10959003707612</v>
      </c>
      <c r="P76" s="180">
        <f t="shared" ca="1" si="27"/>
        <v>8.9499766458648775</v>
      </c>
      <c r="Q76" s="180">
        <f t="shared" ca="1" si="28"/>
        <v>0</v>
      </c>
      <c r="R76" s="181">
        <f t="shared" ca="1" si="29"/>
        <v>653.78829399999995</v>
      </c>
      <c r="W76" s="46"/>
      <c r="X76" s="46">
        <v>76</v>
      </c>
    </row>
    <row r="77" spans="1:24">
      <c r="A77" s="61" t="s">
        <v>119</v>
      </c>
      <c r="B77" s="174">
        <f t="shared" ca="1" si="18"/>
        <v>679.19316800000001</v>
      </c>
      <c r="C77" s="179">
        <f t="shared" ca="1" si="19"/>
        <v>506.67810332800002</v>
      </c>
      <c r="D77" s="180">
        <f t="shared" ca="1" si="19"/>
        <v>163.21011827040005</v>
      </c>
      <c r="E77" s="180">
        <f t="shared" ca="1" si="19"/>
        <v>9.3049464016000005</v>
      </c>
      <c r="F77" s="181">
        <f t="shared" ca="1" si="19"/>
        <v>0</v>
      </c>
      <c r="G77" s="182">
        <f t="shared" ca="1" si="16"/>
        <v>679.19</v>
      </c>
      <c r="H77" s="182">
        <f t="shared" ca="1" si="17"/>
        <v>653.78829399999995</v>
      </c>
      <c r="I77" s="183">
        <f t="shared" ca="1" si="20"/>
        <v>487.73</v>
      </c>
      <c r="J77" s="180">
        <f t="shared" ca="1" si="21"/>
        <v>157.11000000000001</v>
      </c>
      <c r="K77" s="180">
        <f t="shared" ca="1" si="22"/>
        <v>8.9499999999999993</v>
      </c>
      <c r="L77" s="180">
        <f t="shared" ca="1" si="23"/>
        <v>0</v>
      </c>
      <c r="M77" s="181">
        <f t="shared" ca="1" si="24"/>
        <v>653.79000000000008</v>
      </c>
      <c r="N77" s="179">
        <f t="shared" ca="1" si="25"/>
        <v>487.72872731705894</v>
      </c>
      <c r="O77" s="180">
        <f t="shared" ca="1" si="26"/>
        <v>157.10959003707612</v>
      </c>
      <c r="P77" s="180">
        <f t="shared" ca="1" si="27"/>
        <v>8.9499766458648775</v>
      </c>
      <c r="Q77" s="180">
        <f t="shared" ca="1" si="28"/>
        <v>0</v>
      </c>
      <c r="R77" s="181">
        <f t="shared" ca="1" si="29"/>
        <v>653.78829399999995</v>
      </c>
      <c r="W77" s="46"/>
      <c r="X77" s="46">
        <v>77</v>
      </c>
    </row>
    <row r="78" spans="1:24">
      <c r="A78" s="61" t="s">
        <v>120</v>
      </c>
      <c r="B78" s="174">
        <f t="shared" ca="1" si="18"/>
        <v>679.19316800000001</v>
      </c>
      <c r="C78" s="179">
        <f t="shared" ca="1" si="19"/>
        <v>506.67810332800002</v>
      </c>
      <c r="D78" s="180">
        <f t="shared" ca="1" si="19"/>
        <v>163.21011827040005</v>
      </c>
      <c r="E78" s="180">
        <f t="shared" ca="1" si="19"/>
        <v>9.3049464016000005</v>
      </c>
      <c r="F78" s="181">
        <f t="shared" ca="1" si="19"/>
        <v>0</v>
      </c>
      <c r="G78" s="182">
        <f t="shared" ca="1" si="16"/>
        <v>679.19</v>
      </c>
      <c r="H78" s="182">
        <f t="shared" ca="1" si="17"/>
        <v>653.78829399999995</v>
      </c>
      <c r="I78" s="183">
        <f t="shared" ca="1" si="20"/>
        <v>487.73</v>
      </c>
      <c r="J78" s="180">
        <f t="shared" ca="1" si="21"/>
        <v>157.11000000000001</v>
      </c>
      <c r="K78" s="180">
        <f t="shared" ca="1" si="22"/>
        <v>8.9499999999999993</v>
      </c>
      <c r="L78" s="180">
        <f t="shared" ca="1" si="23"/>
        <v>0</v>
      </c>
      <c r="M78" s="181">
        <f t="shared" ca="1" si="24"/>
        <v>653.79000000000008</v>
      </c>
      <c r="N78" s="179">
        <f t="shared" ca="1" si="25"/>
        <v>487.72872731705894</v>
      </c>
      <c r="O78" s="180">
        <f t="shared" ca="1" si="26"/>
        <v>157.10959003707612</v>
      </c>
      <c r="P78" s="180">
        <f t="shared" ca="1" si="27"/>
        <v>8.9499766458648775</v>
      </c>
      <c r="Q78" s="180">
        <f t="shared" ca="1" si="28"/>
        <v>0</v>
      </c>
      <c r="R78" s="181">
        <f t="shared" ca="1" si="29"/>
        <v>653.78829399999995</v>
      </c>
      <c r="W78" s="46"/>
      <c r="X78" s="46">
        <v>78</v>
      </c>
    </row>
    <row r="79" spans="1:24">
      <c r="A79" s="61" t="s">
        <v>121</v>
      </c>
      <c r="B79" s="174">
        <f t="shared" ca="1" si="18"/>
        <v>679.19316800000001</v>
      </c>
      <c r="C79" s="179">
        <f t="shared" ca="1" si="19"/>
        <v>506.67810332800002</v>
      </c>
      <c r="D79" s="180">
        <f t="shared" ca="1" si="19"/>
        <v>163.21011827040005</v>
      </c>
      <c r="E79" s="180">
        <f t="shared" ca="1" si="19"/>
        <v>9.3049464016000005</v>
      </c>
      <c r="F79" s="181">
        <f t="shared" ca="1" si="19"/>
        <v>0</v>
      </c>
      <c r="G79" s="182">
        <f t="shared" ca="1" si="16"/>
        <v>679.19</v>
      </c>
      <c r="H79" s="182">
        <f t="shared" ca="1" si="17"/>
        <v>653.78829399999995</v>
      </c>
      <c r="I79" s="183">
        <f t="shared" ca="1" si="20"/>
        <v>487.73</v>
      </c>
      <c r="J79" s="180">
        <f t="shared" ca="1" si="21"/>
        <v>157.11000000000001</v>
      </c>
      <c r="K79" s="180">
        <f t="shared" ca="1" si="22"/>
        <v>8.9499999999999993</v>
      </c>
      <c r="L79" s="180">
        <f t="shared" ca="1" si="23"/>
        <v>0</v>
      </c>
      <c r="M79" s="181">
        <f t="shared" ca="1" si="24"/>
        <v>653.79000000000008</v>
      </c>
      <c r="N79" s="179">
        <f t="shared" ca="1" si="25"/>
        <v>487.72872731705894</v>
      </c>
      <c r="O79" s="180">
        <f t="shared" ca="1" si="26"/>
        <v>157.10959003707612</v>
      </c>
      <c r="P79" s="180">
        <f t="shared" ca="1" si="27"/>
        <v>8.9499766458648775</v>
      </c>
      <c r="Q79" s="180">
        <f t="shared" ca="1" si="28"/>
        <v>0</v>
      </c>
      <c r="R79" s="181">
        <f t="shared" ca="1" si="29"/>
        <v>653.78829399999995</v>
      </c>
      <c r="W79" s="46"/>
      <c r="X79" s="46">
        <v>79</v>
      </c>
    </row>
    <row r="80" spans="1:24">
      <c r="A80" s="61" t="s">
        <v>122</v>
      </c>
      <c r="B80" s="174">
        <f t="shared" ca="1" si="18"/>
        <v>679.19316800000001</v>
      </c>
      <c r="C80" s="179">
        <f t="shared" ca="1" si="19"/>
        <v>506.67810332800002</v>
      </c>
      <c r="D80" s="180">
        <f t="shared" ca="1" si="19"/>
        <v>163.21011827040005</v>
      </c>
      <c r="E80" s="180">
        <f t="shared" ca="1" si="19"/>
        <v>9.3049464016000005</v>
      </c>
      <c r="F80" s="181">
        <f t="shared" ca="1" si="19"/>
        <v>0</v>
      </c>
      <c r="G80" s="182">
        <f t="shared" ca="1" si="16"/>
        <v>679.19</v>
      </c>
      <c r="H80" s="182">
        <f t="shared" ca="1" si="17"/>
        <v>653.78829399999995</v>
      </c>
      <c r="I80" s="183">
        <f t="shared" ca="1" si="20"/>
        <v>487.73</v>
      </c>
      <c r="J80" s="180">
        <f t="shared" ca="1" si="21"/>
        <v>157.11000000000001</v>
      </c>
      <c r="K80" s="180">
        <f t="shared" ca="1" si="22"/>
        <v>8.9499999999999993</v>
      </c>
      <c r="L80" s="180">
        <f t="shared" ca="1" si="23"/>
        <v>0</v>
      </c>
      <c r="M80" s="181">
        <f t="shared" ca="1" si="24"/>
        <v>653.79000000000008</v>
      </c>
      <c r="N80" s="179">
        <f t="shared" ca="1" si="25"/>
        <v>487.72872731705894</v>
      </c>
      <c r="O80" s="180">
        <f t="shared" ca="1" si="26"/>
        <v>157.10959003707612</v>
      </c>
      <c r="P80" s="180">
        <f t="shared" ca="1" si="27"/>
        <v>8.9499766458648775</v>
      </c>
      <c r="Q80" s="180">
        <f t="shared" ca="1" si="28"/>
        <v>0</v>
      </c>
      <c r="R80" s="181">
        <f t="shared" ca="1" si="29"/>
        <v>653.78829399999995</v>
      </c>
      <c r="W80" s="46"/>
      <c r="X80" s="46">
        <v>80</v>
      </c>
    </row>
    <row r="81" spans="1:24">
      <c r="A81" s="61" t="s">
        <v>123</v>
      </c>
      <c r="B81" s="174">
        <f t="shared" ca="1" si="18"/>
        <v>679.19316800000001</v>
      </c>
      <c r="C81" s="179">
        <f t="shared" ca="1" si="19"/>
        <v>506.67810332800002</v>
      </c>
      <c r="D81" s="180">
        <f t="shared" ca="1" si="19"/>
        <v>163.21011827040005</v>
      </c>
      <c r="E81" s="180">
        <f t="shared" ca="1" si="19"/>
        <v>9.3049464016000005</v>
      </c>
      <c r="F81" s="181">
        <f t="shared" ca="1" si="19"/>
        <v>0</v>
      </c>
      <c r="G81" s="182">
        <f t="shared" ca="1" si="16"/>
        <v>679.19</v>
      </c>
      <c r="H81" s="182">
        <f t="shared" ca="1" si="17"/>
        <v>653.78829399999995</v>
      </c>
      <c r="I81" s="183">
        <f t="shared" ca="1" si="20"/>
        <v>487.73</v>
      </c>
      <c r="J81" s="180">
        <f t="shared" ca="1" si="21"/>
        <v>157.11000000000001</v>
      </c>
      <c r="K81" s="180">
        <f t="shared" ca="1" si="22"/>
        <v>8.9499999999999993</v>
      </c>
      <c r="L81" s="180">
        <f t="shared" ca="1" si="23"/>
        <v>0</v>
      </c>
      <c r="M81" s="181">
        <f t="shared" ca="1" si="24"/>
        <v>653.79000000000008</v>
      </c>
      <c r="N81" s="179">
        <f t="shared" ca="1" si="25"/>
        <v>487.72872731705894</v>
      </c>
      <c r="O81" s="180">
        <f t="shared" ca="1" si="26"/>
        <v>157.10959003707612</v>
      </c>
      <c r="P81" s="180">
        <f t="shared" ca="1" si="27"/>
        <v>8.9499766458648775</v>
      </c>
      <c r="Q81" s="180">
        <f t="shared" ca="1" si="28"/>
        <v>0</v>
      </c>
      <c r="R81" s="181">
        <f t="shared" ca="1" si="29"/>
        <v>653.78829399999995</v>
      </c>
      <c r="W81" s="46"/>
      <c r="X81" s="46">
        <v>81</v>
      </c>
    </row>
    <row r="82" spans="1:24">
      <c r="A82" s="61" t="s">
        <v>124</v>
      </c>
      <c r="B82" s="174">
        <f t="shared" ca="1" si="18"/>
        <v>679.19316800000001</v>
      </c>
      <c r="C82" s="179">
        <f t="shared" ca="1" si="19"/>
        <v>506.67810332800002</v>
      </c>
      <c r="D82" s="180">
        <f t="shared" ca="1" si="19"/>
        <v>163.21011827040005</v>
      </c>
      <c r="E82" s="180">
        <f t="shared" ca="1" si="19"/>
        <v>9.3049464016000005</v>
      </c>
      <c r="F82" s="181">
        <f t="shared" ca="1" si="19"/>
        <v>0</v>
      </c>
      <c r="G82" s="182">
        <f t="shared" ca="1" si="16"/>
        <v>679.19</v>
      </c>
      <c r="H82" s="182">
        <f t="shared" ca="1" si="17"/>
        <v>653.78829399999995</v>
      </c>
      <c r="I82" s="183">
        <f t="shared" ca="1" si="20"/>
        <v>487.73</v>
      </c>
      <c r="J82" s="180">
        <f t="shared" ca="1" si="21"/>
        <v>157.11000000000001</v>
      </c>
      <c r="K82" s="180">
        <f t="shared" ca="1" si="22"/>
        <v>8.9499999999999993</v>
      </c>
      <c r="L82" s="180">
        <f t="shared" ca="1" si="23"/>
        <v>0</v>
      </c>
      <c r="M82" s="181">
        <f t="shared" ca="1" si="24"/>
        <v>653.79000000000008</v>
      </c>
      <c r="N82" s="179">
        <f t="shared" ca="1" si="25"/>
        <v>487.72872731705894</v>
      </c>
      <c r="O82" s="180">
        <f t="shared" ca="1" si="26"/>
        <v>157.10959003707612</v>
      </c>
      <c r="P82" s="180">
        <f t="shared" ca="1" si="27"/>
        <v>8.9499766458648775</v>
      </c>
      <c r="Q82" s="180">
        <f t="shared" ca="1" si="28"/>
        <v>0</v>
      </c>
      <c r="R82" s="181">
        <f t="shared" ca="1" si="29"/>
        <v>653.78829399999995</v>
      </c>
      <c r="W82" s="46"/>
      <c r="X82" s="46">
        <v>82</v>
      </c>
    </row>
    <row r="83" spans="1:24">
      <c r="A83" s="61" t="s">
        <v>125</v>
      </c>
      <c r="B83" s="174">
        <f t="shared" ca="1" si="18"/>
        <v>679.19316800000001</v>
      </c>
      <c r="C83" s="179">
        <f t="shared" ca="1" si="19"/>
        <v>506.67810332800002</v>
      </c>
      <c r="D83" s="180">
        <f t="shared" ca="1" si="19"/>
        <v>163.21011827040005</v>
      </c>
      <c r="E83" s="180">
        <f t="shared" ca="1" si="19"/>
        <v>9.3049464016000005</v>
      </c>
      <c r="F83" s="181">
        <f t="shared" ca="1" si="19"/>
        <v>0</v>
      </c>
      <c r="G83" s="182">
        <f t="shared" ca="1" si="16"/>
        <v>679.19</v>
      </c>
      <c r="H83" s="182">
        <f t="shared" ca="1" si="17"/>
        <v>653.78829399999995</v>
      </c>
      <c r="I83" s="183">
        <f t="shared" ca="1" si="20"/>
        <v>487.73</v>
      </c>
      <c r="J83" s="180">
        <f t="shared" ca="1" si="21"/>
        <v>157.11000000000001</v>
      </c>
      <c r="K83" s="180">
        <f t="shared" ca="1" si="22"/>
        <v>8.9499999999999993</v>
      </c>
      <c r="L83" s="180">
        <f t="shared" ca="1" si="23"/>
        <v>0</v>
      </c>
      <c r="M83" s="181">
        <f t="shared" ca="1" si="24"/>
        <v>653.79000000000008</v>
      </c>
      <c r="N83" s="179">
        <f t="shared" ca="1" si="25"/>
        <v>487.72872731705894</v>
      </c>
      <c r="O83" s="180">
        <f t="shared" ca="1" si="26"/>
        <v>157.10959003707612</v>
      </c>
      <c r="P83" s="180">
        <f t="shared" ca="1" si="27"/>
        <v>8.9499766458648775</v>
      </c>
      <c r="Q83" s="180">
        <f t="shared" ca="1" si="28"/>
        <v>0</v>
      </c>
      <c r="R83" s="181">
        <f t="shared" ca="1" si="29"/>
        <v>653.78829399999995</v>
      </c>
      <c r="W83" s="46"/>
      <c r="X83" s="46">
        <v>83</v>
      </c>
    </row>
    <row r="84" spans="1:24">
      <c r="A84" s="61" t="s">
        <v>126</v>
      </c>
      <c r="B84" s="174">
        <f t="shared" ca="1" si="18"/>
        <v>679.19316800000001</v>
      </c>
      <c r="C84" s="179">
        <f t="shared" ca="1" si="19"/>
        <v>506.67810332800002</v>
      </c>
      <c r="D84" s="180">
        <f t="shared" ca="1" si="19"/>
        <v>163.21011827040005</v>
      </c>
      <c r="E84" s="180">
        <f t="shared" ca="1" si="19"/>
        <v>9.3049464016000005</v>
      </c>
      <c r="F84" s="181">
        <f t="shared" ca="1" si="19"/>
        <v>0</v>
      </c>
      <c r="G84" s="182">
        <f t="shared" ca="1" si="16"/>
        <v>679.19</v>
      </c>
      <c r="H84" s="182">
        <f t="shared" ca="1" si="17"/>
        <v>653.78829399999995</v>
      </c>
      <c r="I84" s="183">
        <f t="shared" ca="1" si="20"/>
        <v>487.73</v>
      </c>
      <c r="J84" s="180">
        <f t="shared" ca="1" si="21"/>
        <v>157.11000000000001</v>
      </c>
      <c r="K84" s="180">
        <f t="shared" ca="1" si="22"/>
        <v>8.9499999999999993</v>
      </c>
      <c r="L84" s="180">
        <f t="shared" ca="1" si="23"/>
        <v>0</v>
      </c>
      <c r="M84" s="181">
        <f t="shared" ca="1" si="24"/>
        <v>653.79000000000008</v>
      </c>
      <c r="N84" s="179">
        <f t="shared" ca="1" si="25"/>
        <v>487.72872731705894</v>
      </c>
      <c r="O84" s="180">
        <f t="shared" ca="1" si="26"/>
        <v>157.10959003707612</v>
      </c>
      <c r="P84" s="180">
        <f t="shared" ca="1" si="27"/>
        <v>8.9499766458648775</v>
      </c>
      <c r="Q84" s="180">
        <f t="shared" ca="1" si="28"/>
        <v>0</v>
      </c>
      <c r="R84" s="181">
        <f t="shared" ca="1" si="29"/>
        <v>653.78829399999995</v>
      </c>
      <c r="W84" s="46"/>
      <c r="X84" s="46">
        <v>84</v>
      </c>
    </row>
    <row r="85" spans="1:24">
      <c r="A85" s="61" t="s">
        <v>127</v>
      </c>
      <c r="B85" s="174">
        <f t="shared" ca="1" si="18"/>
        <v>679.19316800000001</v>
      </c>
      <c r="C85" s="179">
        <f t="shared" ca="1" si="19"/>
        <v>506.67810332800002</v>
      </c>
      <c r="D85" s="180">
        <f t="shared" ca="1" si="19"/>
        <v>163.21011827040005</v>
      </c>
      <c r="E85" s="180">
        <f t="shared" ca="1" si="19"/>
        <v>9.3049464016000005</v>
      </c>
      <c r="F85" s="181">
        <f t="shared" ca="1" si="19"/>
        <v>0</v>
      </c>
      <c r="G85" s="182">
        <f t="shared" ca="1" si="16"/>
        <v>679.19</v>
      </c>
      <c r="H85" s="182">
        <f t="shared" ca="1" si="17"/>
        <v>653.78829399999995</v>
      </c>
      <c r="I85" s="183">
        <f t="shared" ca="1" si="20"/>
        <v>487.73</v>
      </c>
      <c r="J85" s="180">
        <f t="shared" ca="1" si="21"/>
        <v>157.11000000000001</v>
      </c>
      <c r="K85" s="180">
        <f t="shared" ca="1" si="22"/>
        <v>8.9499999999999993</v>
      </c>
      <c r="L85" s="180">
        <f t="shared" ca="1" si="23"/>
        <v>0</v>
      </c>
      <c r="M85" s="181">
        <f t="shared" ca="1" si="24"/>
        <v>653.79000000000008</v>
      </c>
      <c r="N85" s="179">
        <f t="shared" ca="1" si="25"/>
        <v>487.72872731705894</v>
      </c>
      <c r="O85" s="180">
        <f t="shared" ca="1" si="26"/>
        <v>157.10959003707612</v>
      </c>
      <c r="P85" s="180">
        <f t="shared" ca="1" si="27"/>
        <v>8.9499766458648775</v>
      </c>
      <c r="Q85" s="180">
        <f t="shared" ca="1" si="28"/>
        <v>0</v>
      </c>
      <c r="R85" s="181">
        <f t="shared" ca="1" si="29"/>
        <v>653.78829399999995</v>
      </c>
      <c r="W85" s="46"/>
      <c r="X85" s="46">
        <v>85</v>
      </c>
    </row>
    <row r="86" spans="1:24">
      <c r="A86" s="61" t="s">
        <v>128</v>
      </c>
      <c r="B86" s="174">
        <f t="shared" ca="1" si="18"/>
        <v>679.19316800000001</v>
      </c>
      <c r="C86" s="179">
        <f t="shared" ca="1" si="19"/>
        <v>506.67810332800002</v>
      </c>
      <c r="D86" s="180">
        <f t="shared" ca="1" si="19"/>
        <v>163.21011827040005</v>
      </c>
      <c r="E86" s="180">
        <f t="shared" ca="1" si="19"/>
        <v>9.3049464016000005</v>
      </c>
      <c r="F86" s="181">
        <f t="shared" ca="1" si="19"/>
        <v>0</v>
      </c>
      <c r="G86" s="182">
        <f t="shared" ca="1" si="16"/>
        <v>679.19</v>
      </c>
      <c r="H86" s="182">
        <f t="shared" ca="1" si="17"/>
        <v>653.78829399999995</v>
      </c>
      <c r="I86" s="183">
        <f t="shared" ca="1" si="20"/>
        <v>487.73</v>
      </c>
      <c r="J86" s="180">
        <f t="shared" ca="1" si="21"/>
        <v>157.11000000000001</v>
      </c>
      <c r="K86" s="180">
        <f t="shared" ca="1" si="22"/>
        <v>8.9499999999999993</v>
      </c>
      <c r="L86" s="180">
        <f t="shared" ca="1" si="23"/>
        <v>0</v>
      </c>
      <c r="M86" s="181">
        <f t="shared" ca="1" si="24"/>
        <v>653.79000000000008</v>
      </c>
      <c r="N86" s="179">
        <f t="shared" ca="1" si="25"/>
        <v>487.72872731705894</v>
      </c>
      <c r="O86" s="180">
        <f t="shared" ca="1" si="26"/>
        <v>157.10959003707612</v>
      </c>
      <c r="P86" s="180">
        <f t="shared" ca="1" si="27"/>
        <v>8.9499766458648775</v>
      </c>
      <c r="Q86" s="180">
        <f t="shared" ca="1" si="28"/>
        <v>0</v>
      </c>
      <c r="R86" s="181">
        <f t="shared" ca="1" si="29"/>
        <v>653.78829399999995</v>
      </c>
      <c r="W86" s="46"/>
      <c r="X86" s="46">
        <v>86</v>
      </c>
    </row>
    <row r="87" spans="1:24">
      <c r="A87" s="61" t="s">
        <v>129</v>
      </c>
      <c r="B87" s="174">
        <f t="shared" ca="1" si="18"/>
        <v>679.19316800000001</v>
      </c>
      <c r="C87" s="179">
        <f t="shared" ca="1" si="19"/>
        <v>506.67810332800002</v>
      </c>
      <c r="D87" s="180">
        <f t="shared" ca="1" si="19"/>
        <v>163.21011827040005</v>
      </c>
      <c r="E87" s="180">
        <f t="shared" ca="1" si="19"/>
        <v>9.3049464016000005</v>
      </c>
      <c r="F87" s="181">
        <f t="shared" ca="1" si="19"/>
        <v>0</v>
      </c>
      <c r="G87" s="182">
        <f t="shared" ca="1" si="16"/>
        <v>679.19</v>
      </c>
      <c r="H87" s="182">
        <f t="shared" ca="1" si="17"/>
        <v>653.78829399999995</v>
      </c>
      <c r="I87" s="183">
        <f t="shared" ca="1" si="20"/>
        <v>487.73</v>
      </c>
      <c r="J87" s="180">
        <f t="shared" ca="1" si="21"/>
        <v>157.11000000000001</v>
      </c>
      <c r="K87" s="180">
        <f t="shared" ca="1" si="22"/>
        <v>8.9499999999999993</v>
      </c>
      <c r="L87" s="180">
        <f t="shared" ca="1" si="23"/>
        <v>0</v>
      </c>
      <c r="M87" s="181">
        <f t="shared" ca="1" si="24"/>
        <v>653.79000000000008</v>
      </c>
      <c r="N87" s="179">
        <f t="shared" ca="1" si="25"/>
        <v>487.72872731705894</v>
      </c>
      <c r="O87" s="180">
        <f t="shared" ca="1" si="26"/>
        <v>157.10959003707612</v>
      </c>
      <c r="P87" s="180">
        <f t="shared" ca="1" si="27"/>
        <v>8.9499766458648775</v>
      </c>
      <c r="Q87" s="180">
        <f t="shared" ca="1" si="28"/>
        <v>0</v>
      </c>
      <c r="R87" s="181">
        <f t="shared" ca="1" si="29"/>
        <v>653.78829399999995</v>
      </c>
      <c r="W87" s="46"/>
      <c r="X87" s="46">
        <v>87</v>
      </c>
    </row>
    <row r="88" spans="1:24">
      <c r="A88" s="61" t="s">
        <v>130</v>
      </c>
      <c r="B88" s="174">
        <f t="shared" ca="1" si="18"/>
        <v>679.19316800000001</v>
      </c>
      <c r="C88" s="179">
        <f t="shared" ca="1" si="19"/>
        <v>506.67810332800002</v>
      </c>
      <c r="D88" s="180">
        <f t="shared" ca="1" si="19"/>
        <v>163.21011827040005</v>
      </c>
      <c r="E88" s="180">
        <f t="shared" ca="1" si="19"/>
        <v>9.3049464016000005</v>
      </c>
      <c r="F88" s="181">
        <f t="shared" ca="1" si="19"/>
        <v>0</v>
      </c>
      <c r="G88" s="182">
        <f t="shared" ca="1" si="16"/>
        <v>625.98059999999998</v>
      </c>
      <c r="H88" s="182">
        <f t="shared" ca="1" si="17"/>
        <v>602.56892600000003</v>
      </c>
      <c r="I88" s="183">
        <f t="shared" ca="1" si="20"/>
        <v>487.73</v>
      </c>
      <c r="J88" s="180">
        <f t="shared" ca="1" si="21"/>
        <v>105.89</v>
      </c>
      <c r="K88" s="180">
        <f t="shared" ca="1" si="22"/>
        <v>8.9499999999999993</v>
      </c>
      <c r="L88" s="180">
        <f t="shared" ca="1" si="23"/>
        <v>0</v>
      </c>
      <c r="M88" s="181">
        <f t="shared" ca="1" si="24"/>
        <v>602.57000000000005</v>
      </c>
      <c r="N88" s="179">
        <f t="shared" ca="1" si="25"/>
        <v>487.72913068685796</v>
      </c>
      <c r="O88" s="180">
        <f t="shared" ca="1" si="26"/>
        <v>105.88981126531357</v>
      </c>
      <c r="P88" s="180">
        <f t="shared" ca="1" si="27"/>
        <v>8.9499840478284671</v>
      </c>
      <c r="Q88" s="180">
        <f t="shared" ca="1" si="28"/>
        <v>0</v>
      </c>
      <c r="R88" s="181">
        <f t="shared" ca="1" si="29"/>
        <v>602.56892600000003</v>
      </c>
      <c r="W88" s="46"/>
      <c r="X88" s="46">
        <v>88</v>
      </c>
    </row>
    <row r="89" spans="1:24">
      <c r="A89" s="61" t="s">
        <v>131</v>
      </c>
      <c r="B89" s="174">
        <f t="shared" ca="1" si="18"/>
        <v>679.49316799999997</v>
      </c>
      <c r="C89" s="179">
        <f t="shared" ca="1" si="19"/>
        <v>506.90190332799995</v>
      </c>
      <c r="D89" s="180">
        <f t="shared" ca="1" si="19"/>
        <v>163.28220827040002</v>
      </c>
      <c r="E89" s="180">
        <f t="shared" ca="1" si="19"/>
        <v>9.3090564016000013</v>
      </c>
      <c r="F89" s="181">
        <f t="shared" ca="1" si="19"/>
        <v>0</v>
      </c>
      <c r="G89" s="182">
        <f t="shared" ca="1" si="16"/>
        <v>600.89949999999999</v>
      </c>
      <c r="H89" s="182">
        <f t="shared" ca="1" si="17"/>
        <v>578.42585899999995</v>
      </c>
      <c r="I89" s="183">
        <f t="shared" ca="1" si="20"/>
        <v>487.94</v>
      </c>
      <c r="J89" s="180">
        <f t="shared" ca="1" si="21"/>
        <v>85.67</v>
      </c>
      <c r="K89" s="180">
        <f t="shared" ca="1" si="22"/>
        <v>4.8099999999999996</v>
      </c>
      <c r="L89" s="180">
        <f t="shared" ca="1" si="23"/>
        <v>0</v>
      </c>
      <c r="M89" s="181">
        <f t="shared" ca="1" si="24"/>
        <v>578.41999999999996</v>
      </c>
      <c r="N89" s="179">
        <f t="shared" ca="1" si="25"/>
        <v>487.94494249932575</v>
      </c>
      <c r="O89" s="180">
        <f t="shared" ca="1" si="26"/>
        <v>85.670867778655648</v>
      </c>
      <c r="P89" s="180">
        <f t="shared" ca="1" si="27"/>
        <v>4.8100487220186023</v>
      </c>
      <c r="Q89" s="180">
        <f t="shared" ca="1" si="28"/>
        <v>0</v>
      </c>
      <c r="R89" s="181">
        <f t="shared" ca="1" si="29"/>
        <v>578.42585899999995</v>
      </c>
      <c r="W89" s="46"/>
      <c r="X89" s="46">
        <v>89</v>
      </c>
    </row>
    <row r="90" spans="1:24">
      <c r="A90" s="61" t="s">
        <v>132</v>
      </c>
      <c r="B90" s="174">
        <f t="shared" ca="1" si="18"/>
        <v>679.49316799999997</v>
      </c>
      <c r="C90" s="179">
        <f t="shared" ca="1" si="19"/>
        <v>506.90190332799995</v>
      </c>
      <c r="D90" s="180">
        <f t="shared" ca="1" si="19"/>
        <v>163.28220827040002</v>
      </c>
      <c r="E90" s="180">
        <f t="shared" ca="1" si="19"/>
        <v>9.3090564016000013</v>
      </c>
      <c r="F90" s="181">
        <f t="shared" ca="1" si="19"/>
        <v>0</v>
      </c>
      <c r="G90" s="182">
        <f t="shared" ca="1" si="16"/>
        <v>598.52949999999998</v>
      </c>
      <c r="H90" s="182">
        <f t="shared" ca="1" si="17"/>
        <v>576.144497</v>
      </c>
      <c r="I90" s="183">
        <f t="shared" ca="1" si="20"/>
        <v>487.94</v>
      </c>
      <c r="J90" s="180">
        <f t="shared" ca="1" si="21"/>
        <v>83.39</v>
      </c>
      <c r="K90" s="180">
        <f t="shared" ca="1" si="22"/>
        <v>4.8099999999999996</v>
      </c>
      <c r="L90" s="180">
        <f t="shared" ca="1" si="23"/>
        <v>0</v>
      </c>
      <c r="M90" s="181">
        <f t="shared" ca="1" si="24"/>
        <v>576.14</v>
      </c>
      <c r="N90" s="179">
        <f t="shared" ca="1" si="25"/>
        <v>487.94380856420315</v>
      </c>
      <c r="O90" s="180">
        <f t="shared" ca="1" si="26"/>
        <v>83.390650891849205</v>
      </c>
      <c r="P90" s="180">
        <f t="shared" ca="1" si="27"/>
        <v>4.8100375439476517</v>
      </c>
      <c r="Q90" s="180">
        <f t="shared" ca="1" si="28"/>
        <v>0</v>
      </c>
      <c r="R90" s="181">
        <f t="shared" ca="1" si="29"/>
        <v>576.144497</v>
      </c>
      <c r="W90" s="46"/>
      <c r="X90" s="46">
        <v>90</v>
      </c>
    </row>
    <row r="91" spans="1:24">
      <c r="A91" s="61" t="s">
        <v>133</v>
      </c>
      <c r="B91" s="174">
        <f t="shared" ca="1" si="18"/>
        <v>679.49316799999997</v>
      </c>
      <c r="C91" s="179">
        <f t="shared" ca="1" si="19"/>
        <v>506.90190332799995</v>
      </c>
      <c r="D91" s="180">
        <f t="shared" ca="1" si="19"/>
        <v>163.28220827040002</v>
      </c>
      <c r="E91" s="180">
        <f t="shared" ca="1" si="19"/>
        <v>9.3090564016000013</v>
      </c>
      <c r="F91" s="181">
        <f t="shared" ca="1" si="19"/>
        <v>0</v>
      </c>
      <c r="G91" s="182">
        <f t="shared" ca="1" si="16"/>
        <v>493.41647799999998</v>
      </c>
      <c r="H91" s="182">
        <f t="shared" ca="1" si="17"/>
        <v>474.96270199999998</v>
      </c>
      <c r="I91" s="183">
        <f t="shared" ca="1" si="20"/>
        <v>383.65</v>
      </c>
      <c r="J91" s="180">
        <f t="shared" ca="1" si="21"/>
        <v>86.33</v>
      </c>
      <c r="K91" s="180">
        <f t="shared" ca="1" si="22"/>
        <v>4.9800000000000004</v>
      </c>
      <c r="L91" s="180">
        <f t="shared" ca="1" si="23"/>
        <v>0</v>
      </c>
      <c r="M91" s="181">
        <f t="shared" ca="1" si="24"/>
        <v>474.96</v>
      </c>
      <c r="N91" s="179">
        <f t="shared" ca="1" si="25"/>
        <v>383.65218254653018</v>
      </c>
      <c r="O91" s="180">
        <f t="shared" ca="1" si="26"/>
        <v>86.330491122747176</v>
      </c>
      <c r="P91" s="180">
        <f t="shared" ca="1" si="27"/>
        <v>4.9800283307225879</v>
      </c>
      <c r="Q91" s="180">
        <f t="shared" ca="1" si="28"/>
        <v>0</v>
      </c>
      <c r="R91" s="181">
        <f t="shared" ca="1" si="29"/>
        <v>474.96270199999992</v>
      </c>
      <c r="W91" s="46"/>
      <c r="X91" s="46">
        <v>91</v>
      </c>
    </row>
    <row r="92" spans="1:24">
      <c r="A92" s="61" t="s">
        <v>134</v>
      </c>
      <c r="B92" s="174">
        <f t="shared" ca="1" si="18"/>
        <v>679.49316799999997</v>
      </c>
      <c r="C92" s="179">
        <f t="shared" ca="1" si="19"/>
        <v>506.90190332799995</v>
      </c>
      <c r="D92" s="180">
        <f t="shared" ca="1" si="19"/>
        <v>163.28220827040002</v>
      </c>
      <c r="E92" s="180">
        <f t="shared" ca="1" si="19"/>
        <v>9.3090564016000013</v>
      </c>
      <c r="F92" s="181">
        <f t="shared" ca="1" si="19"/>
        <v>0</v>
      </c>
      <c r="G92" s="182">
        <f t="shared" ca="1" si="16"/>
        <v>391.63</v>
      </c>
      <c r="H92" s="182">
        <f t="shared" ca="1" si="17"/>
        <v>376.98303800000002</v>
      </c>
      <c r="I92" s="183">
        <f t="shared" ca="1" si="20"/>
        <v>288.77999999999997</v>
      </c>
      <c r="J92" s="180">
        <f t="shared" ca="1" si="21"/>
        <v>83.39</v>
      </c>
      <c r="K92" s="180">
        <f t="shared" ca="1" si="22"/>
        <v>4.8099999999999996</v>
      </c>
      <c r="L92" s="180">
        <f t="shared" ca="1" si="23"/>
        <v>0</v>
      </c>
      <c r="M92" s="181">
        <f t="shared" ca="1" si="24"/>
        <v>376.97999999999996</v>
      </c>
      <c r="N92" s="179">
        <f t="shared" ca="1" si="25"/>
        <v>288.782327215343</v>
      </c>
      <c r="O92" s="180">
        <f t="shared" ca="1" si="26"/>
        <v>83.390672021910987</v>
      </c>
      <c r="P92" s="180">
        <f t="shared" ca="1" si="27"/>
        <v>4.8100387627460348</v>
      </c>
      <c r="Q92" s="180">
        <f t="shared" ca="1" si="28"/>
        <v>0</v>
      </c>
      <c r="R92" s="181">
        <f t="shared" ca="1" si="29"/>
        <v>376.98303800000002</v>
      </c>
      <c r="W92" s="46"/>
      <c r="X92" s="46">
        <v>92</v>
      </c>
    </row>
    <row r="93" spans="1:24">
      <c r="A93" s="61" t="s">
        <v>135</v>
      </c>
      <c r="B93" s="174">
        <f t="shared" ca="1" si="18"/>
        <v>679.49316799999997</v>
      </c>
      <c r="C93" s="179">
        <f t="shared" ca="1" si="19"/>
        <v>506.90190332799995</v>
      </c>
      <c r="D93" s="180">
        <f t="shared" ca="1" si="19"/>
        <v>163.28220827040002</v>
      </c>
      <c r="E93" s="180">
        <f t="shared" ca="1" si="19"/>
        <v>9.3090564016000013</v>
      </c>
      <c r="F93" s="181">
        <f t="shared" ca="1" si="19"/>
        <v>0</v>
      </c>
      <c r="G93" s="182">
        <f t="shared" ca="1" si="16"/>
        <v>376.63</v>
      </c>
      <c r="H93" s="182">
        <f t="shared" ca="1" si="17"/>
        <v>362.544038</v>
      </c>
      <c r="I93" s="183">
        <f t="shared" ca="1" si="20"/>
        <v>274.33999999999997</v>
      </c>
      <c r="J93" s="180">
        <f t="shared" ca="1" si="21"/>
        <v>83.39</v>
      </c>
      <c r="K93" s="180">
        <f t="shared" ca="1" si="22"/>
        <v>4.8099999999999996</v>
      </c>
      <c r="L93" s="180">
        <f t="shared" ca="1" si="23"/>
        <v>0</v>
      </c>
      <c r="M93" s="181">
        <f t="shared" ca="1" si="24"/>
        <v>362.53999999999996</v>
      </c>
      <c r="N93" s="179">
        <f t="shared" ca="1" si="25"/>
        <v>274.34305562122802</v>
      </c>
      <c r="O93" s="180">
        <f t="shared" ca="1" si="26"/>
        <v>83.390928804600875</v>
      </c>
      <c r="P93" s="180">
        <f t="shared" ca="1" si="27"/>
        <v>4.8100535741711257</v>
      </c>
      <c r="Q93" s="180">
        <f t="shared" ca="1" si="28"/>
        <v>0</v>
      </c>
      <c r="R93" s="181">
        <f t="shared" ca="1" si="29"/>
        <v>362.54403800000006</v>
      </c>
      <c r="W93" s="46"/>
      <c r="X93" s="46">
        <v>93</v>
      </c>
    </row>
    <row r="94" spans="1:24">
      <c r="A94" s="61" t="s">
        <v>136</v>
      </c>
      <c r="B94" s="174">
        <f t="shared" ca="1" si="18"/>
        <v>679.49316799999997</v>
      </c>
      <c r="C94" s="179">
        <f t="shared" ca="1" si="19"/>
        <v>506.90190332799995</v>
      </c>
      <c r="D94" s="180">
        <f t="shared" ca="1" si="19"/>
        <v>163.28220827040002</v>
      </c>
      <c r="E94" s="180">
        <f t="shared" ca="1" si="19"/>
        <v>9.3090564016000013</v>
      </c>
      <c r="F94" s="181">
        <f t="shared" ca="1" si="19"/>
        <v>0</v>
      </c>
      <c r="G94" s="182">
        <f t="shared" ca="1" si="16"/>
        <v>376.63</v>
      </c>
      <c r="H94" s="182">
        <f t="shared" ca="1" si="17"/>
        <v>362.544038</v>
      </c>
      <c r="I94" s="183">
        <f t="shared" ca="1" si="20"/>
        <v>274.33999999999997</v>
      </c>
      <c r="J94" s="180">
        <f t="shared" ca="1" si="21"/>
        <v>83.39</v>
      </c>
      <c r="K94" s="180">
        <f t="shared" ca="1" si="22"/>
        <v>4.8099999999999996</v>
      </c>
      <c r="L94" s="180">
        <f t="shared" ca="1" si="23"/>
        <v>0</v>
      </c>
      <c r="M94" s="181">
        <f t="shared" ca="1" si="24"/>
        <v>362.53999999999996</v>
      </c>
      <c r="N94" s="179">
        <f t="shared" ca="1" si="25"/>
        <v>274.34305562122802</v>
      </c>
      <c r="O94" s="180">
        <f t="shared" ca="1" si="26"/>
        <v>83.390928804600875</v>
      </c>
      <c r="P94" s="180">
        <f t="shared" ca="1" si="27"/>
        <v>4.8100535741711257</v>
      </c>
      <c r="Q94" s="180">
        <f t="shared" ca="1" si="28"/>
        <v>0</v>
      </c>
      <c r="R94" s="181">
        <f t="shared" ca="1" si="29"/>
        <v>362.54403800000006</v>
      </c>
      <c r="W94" s="46"/>
      <c r="X94" s="46">
        <v>94</v>
      </c>
    </row>
    <row r="95" spans="1:24">
      <c r="A95" s="61" t="s">
        <v>137</v>
      </c>
      <c r="B95" s="174">
        <f t="shared" ca="1" si="18"/>
        <v>679.49316799999997</v>
      </c>
      <c r="C95" s="179">
        <f t="shared" ca="1" si="19"/>
        <v>506.90190332799995</v>
      </c>
      <c r="D95" s="180">
        <f t="shared" ca="1" si="19"/>
        <v>163.28220827040002</v>
      </c>
      <c r="E95" s="180">
        <f t="shared" ca="1" si="19"/>
        <v>9.3090564016000013</v>
      </c>
      <c r="F95" s="181">
        <f t="shared" ca="1" si="19"/>
        <v>0</v>
      </c>
      <c r="G95" s="182">
        <f t="shared" ca="1" si="16"/>
        <v>376.63</v>
      </c>
      <c r="H95" s="182">
        <f t="shared" ca="1" si="17"/>
        <v>362.544038</v>
      </c>
      <c r="I95" s="183">
        <f t="shared" ca="1" si="20"/>
        <v>274.33999999999997</v>
      </c>
      <c r="J95" s="180">
        <f t="shared" ca="1" si="21"/>
        <v>83.39</v>
      </c>
      <c r="K95" s="180">
        <f t="shared" ca="1" si="22"/>
        <v>4.8099999999999996</v>
      </c>
      <c r="L95" s="180">
        <f t="shared" ca="1" si="23"/>
        <v>0</v>
      </c>
      <c r="M95" s="181">
        <f t="shared" ca="1" si="24"/>
        <v>362.53999999999996</v>
      </c>
      <c r="N95" s="179">
        <f t="shared" ca="1" si="25"/>
        <v>274.34305562122802</v>
      </c>
      <c r="O95" s="180">
        <f t="shared" ca="1" si="26"/>
        <v>83.390928804600875</v>
      </c>
      <c r="P95" s="180">
        <f t="shared" ca="1" si="27"/>
        <v>4.8100535741711257</v>
      </c>
      <c r="Q95" s="180">
        <f t="shared" ca="1" si="28"/>
        <v>0</v>
      </c>
      <c r="R95" s="181">
        <f t="shared" ca="1" si="29"/>
        <v>362.54403800000006</v>
      </c>
      <c r="W95" s="46"/>
      <c r="X95" s="46">
        <v>95</v>
      </c>
    </row>
    <row r="96" spans="1:24">
      <c r="A96" s="61" t="s">
        <v>138</v>
      </c>
      <c r="B96" s="174">
        <f t="shared" ca="1" si="18"/>
        <v>679.49316799999997</v>
      </c>
      <c r="C96" s="179">
        <f t="shared" ca="1" si="19"/>
        <v>506.90190332799995</v>
      </c>
      <c r="D96" s="180">
        <f t="shared" ca="1" si="19"/>
        <v>163.28220827040002</v>
      </c>
      <c r="E96" s="180">
        <f t="shared" ca="1" si="19"/>
        <v>9.3090564016000013</v>
      </c>
      <c r="F96" s="181">
        <f t="shared" ca="1" si="19"/>
        <v>0</v>
      </c>
      <c r="G96" s="182">
        <f t="shared" ca="1" si="16"/>
        <v>376.63</v>
      </c>
      <c r="H96" s="182">
        <f t="shared" ca="1" si="17"/>
        <v>362.544038</v>
      </c>
      <c r="I96" s="183">
        <f t="shared" ca="1" si="20"/>
        <v>274.33999999999997</v>
      </c>
      <c r="J96" s="180">
        <f t="shared" ca="1" si="21"/>
        <v>83.39</v>
      </c>
      <c r="K96" s="180">
        <f t="shared" ca="1" si="22"/>
        <v>4.8099999999999996</v>
      </c>
      <c r="L96" s="180">
        <f t="shared" ca="1" si="23"/>
        <v>0</v>
      </c>
      <c r="M96" s="181">
        <f t="shared" ca="1" si="24"/>
        <v>362.53999999999996</v>
      </c>
      <c r="N96" s="179">
        <f t="shared" ca="1" si="25"/>
        <v>274.34305562122802</v>
      </c>
      <c r="O96" s="180">
        <f t="shared" ca="1" si="26"/>
        <v>83.390928804600875</v>
      </c>
      <c r="P96" s="180">
        <f t="shared" ca="1" si="27"/>
        <v>4.8100535741711257</v>
      </c>
      <c r="Q96" s="180">
        <f t="shared" ca="1" si="28"/>
        <v>0</v>
      </c>
      <c r="R96" s="181">
        <f t="shared" ca="1" si="29"/>
        <v>362.54403800000006</v>
      </c>
      <c r="W96" s="46"/>
      <c r="X96" s="46">
        <v>96</v>
      </c>
    </row>
    <row r="97" spans="1:24">
      <c r="A97" s="61" t="s">
        <v>139</v>
      </c>
      <c r="B97" s="174">
        <f t="shared" ca="1" si="18"/>
        <v>679.49316799999997</v>
      </c>
      <c r="C97" s="179">
        <f t="shared" ca="1" si="19"/>
        <v>506.90190332799995</v>
      </c>
      <c r="D97" s="180">
        <f t="shared" ca="1" si="19"/>
        <v>163.28220827040002</v>
      </c>
      <c r="E97" s="180">
        <f t="shared" ca="1" si="19"/>
        <v>9.3090564016000013</v>
      </c>
      <c r="F97" s="181">
        <f t="shared" ca="1" si="19"/>
        <v>0</v>
      </c>
      <c r="G97" s="182">
        <f t="shared" ca="1" si="16"/>
        <v>376.63</v>
      </c>
      <c r="H97" s="182">
        <f t="shared" ca="1" si="17"/>
        <v>362.544038</v>
      </c>
      <c r="I97" s="183">
        <f t="shared" ca="1" si="20"/>
        <v>274.33999999999997</v>
      </c>
      <c r="J97" s="180">
        <f t="shared" ca="1" si="21"/>
        <v>83.39</v>
      </c>
      <c r="K97" s="180">
        <f t="shared" ca="1" si="22"/>
        <v>4.8099999999999996</v>
      </c>
      <c r="L97" s="180">
        <f t="shared" ca="1" si="23"/>
        <v>0</v>
      </c>
      <c r="M97" s="181">
        <f t="shared" ca="1" si="24"/>
        <v>362.53999999999996</v>
      </c>
      <c r="N97" s="179">
        <f t="shared" ca="1" si="25"/>
        <v>274.34305562122802</v>
      </c>
      <c r="O97" s="180">
        <f t="shared" ca="1" si="26"/>
        <v>83.390928804600875</v>
      </c>
      <c r="P97" s="180">
        <f t="shared" ca="1" si="27"/>
        <v>4.8100535741711257</v>
      </c>
      <c r="Q97" s="180">
        <f t="shared" ca="1" si="28"/>
        <v>0</v>
      </c>
      <c r="R97" s="181">
        <f t="shared" ca="1" si="29"/>
        <v>362.54403800000006</v>
      </c>
      <c r="W97" s="46"/>
      <c r="X97" s="46">
        <v>97</v>
      </c>
    </row>
    <row r="98" spans="1:24" ht="15.75" thickBot="1">
      <c r="A98" s="170" t="s">
        <v>140</v>
      </c>
      <c r="B98" s="174">
        <f t="shared" ca="1" si="18"/>
        <v>679.49316799999997</v>
      </c>
      <c r="C98" s="184">
        <f t="shared" ca="1" si="19"/>
        <v>506.90190332799995</v>
      </c>
      <c r="D98" s="185">
        <f t="shared" ca="1" si="19"/>
        <v>163.28220827040002</v>
      </c>
      <c r="E98" s="185">
        <f t="shared" ca="1" si="19"/>
        <v>9.3090564016000013</v>
      </c>
      <c r="F98" s="186">
        <f t="shared" ca="1" si="19"/>
        <v>0</v>
      </c>
      <c r="G98" s="187">
        <f t="shared" ca="1" si="16"/>
        <v>376.63</v>
      </c>
      <c r="H98" s="187">
        <f t="shared" ca="1" si="17"/>
        <v>362.544038</v>
      </c>
      <c r="I98" s="188">
        <f t="shared" ca="1" si="20"/>
        <v>274.33999999999997</v>
      </c>
      <c r="J98" s="185">
        <f t="shared" ca="1" si="21"/>
        <v>83.39</v>
      </c>
      <c r="K98" s="185">
        <f t="shared" ca="1" si="22"/>
        <v>4.8099999999999996</v>
      </c>
      <c r="L98" s="185">
        <f t="shared" ca="1" si="23"/>
        <v>0</v>
      </c>
      <c r="M98" s="186">
        <f t="shared" ca="1" si="24"/>
        <v>362.53999999999996</v>
      </c>
      <c r="N98" s="184">
        <f t="shared" ca="1" si="25"/>
        <v>274.34305562122802</v>
      </c>
      <c r="O98" s="185">
        <f t="shared" ca="1" si="26"/>
        <v>83.390928804600875</v>
      </c>
      <c r="P98" s="185">
        <f t="shared" ca="1" si="27"/>
        <v>4.8100535741711257</v>
      </c>
      <c r="Q98" s="185">
        <f t="shared" ca="1" si="28"/>
        <v>0</v>
      </c>
      <c r="R98" s="186">
        <f t="shared" ca="1" si="29"/>
        <v>362.54403800000006</v>
      </c>
      <c r="W98" s="46"/>
      <c r="X98" s="46">
        <v>98</v>
      </c>
    </row>
    <row r="99" spans="1:24" ht="15.75" thickBot="1">
      <c r="A99" s="59" t="s">
        <v>141</v>
      </c>
      <c r="B99" s="59">
        <f ca="1">SUM(B3:B98)/4000</f>
        <v>16.305061032000008</v>
      </c>
      <c r="C99" s="56">
        <f t="shared" ref="C99:R99" ca="1" si="30">SUM(C3:C98)/4000</f>
        <v>12.163575529871975</v>
      </c>
      <c r="D99" s="54">
        <f t="shared" ca="1" si="30"/>
        <v>3.9181061659896086</v>
      </c>
      <c r="E99" s="54">
        <f t="shared" ca="1" si="30"/>
        <v>0.2233793361383995</v>
      </c>
      <c r="F99" s="55">
        <f t="shared" ca="1" si="30"/>
        <v>0</v>
      </c>
      <c r="G99" s="59">
        <f t="shared" ca="1" si="30"/>
        <v>12.568384583500002</v>
      </c>
      <c r="H99" s="59">
        <f t="shared" ca="1" si="30"/>
        <v>12.098326998749998</v>
      </c>
      <c r="I99" s="171">
        <f t="shared" ca="1" si="30"/>
        <v>9.2175824999999918</v>
      </c>
      <c r="J99" s="54">
        <f t="shared" ca="1" si="30"/>
        <v>2.7187700000000015</v>
      </c>
      <c r="K99" s="54">
        <f t="shared" ca="1" si="30"/>
        <v>0.16189499999999996</v>
      </c>
      <c r="L99" s="54">
        <f t="shared" ca="1" si="30"/>
        <v>0</v>
      </c>
      <c r="M99" s="55">
        <f t="shared" ca="1" si="30"/>
        <v>12.098247500000003</v>
      </c>
      <c r="N99" s="56">
        <f t="shared" ca="1" si="30"/>
        <v>9.2176432251500859</v>
      </c>
      <c r="O99" s="54">
        <f t="shared" ca="1" si="30"/>
        <v>2.718787709787668</v>
      </c>
      <c r="P99" s="54">
        <f t="shared" ca="1" si="30"/>
        <v>0.16189606381224278</v>
      </c>
      <c r="Q99" s="54">
        <f t="shared" ca="1" si="30"/>
        <v>0</v>
      </c>
      <c r="R99" s="55">
        <f t="shared" ca="1" si="30"/>
        <v>12.098326998749998</v>
      </c>
      <c r="W99" s="46"/>
      <c r="X99" s="46">
        <v>99</v>
      </c>
    </row>
  </sheetData>
  <mergeCells count="3">
    <mergeCell ref="A1:A2"/>
    <mergeCell ref="I1:M1"/>
    <mergeCell ref="N1:R1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DM99"/>
  <sheetViews>
    <sheetView workbookViewId="0">
      <selection activeCell="M23" sqref="M23"/>
    </sheetView>
  </sheetViews>
  <sheetFormatPr defaultRowHeight="15"/>
  <cols>
    <col min="1" max="1" width="11.28515625" customWidth="1"/>
  </cols>
  <sheetData>
    <row r="1" spans="1:1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</row>
    <row r="2" spans="1:117">
      <c r="A2" t="s">
        <v>44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Y2" t="s">
        <v>13</v>
      </c>
      <c r="DM2" t="s">
        <v>142</v>
      </c>
    </row>
    <row r="3" spans="1:117">
      <c r="A3" t="s">
        <v>45</v>
      </c>
      <c r="B3" s="24">
        <f>BRPL_EOD!B3-BRPL_ISGS_exbus!B3</f>
        <v>0</v>
      </c>
      <c r="C3" s="24">
        <f>BRPL_EOD!C3-BRPL_ISGS_exbus!C3</f>
        <v>0</v>
      </c>
      <c r="D3" s="24">
        <f>BRPL_EOD!D3-BRPL_ISGS_exbus!D3</f>
        <v>0</v>
      </c>
      <c r="E3" s="24">
        <f>BRPL_EOD!E3-BRPL_ISGS_exbus!E3</f>
        <v>0</v>
      </c>
      <c r="F3" s="24">
        <f>BRPL_EOD!F3-BRPL_ISGS_exbus!F3</f>
        <v>0</v>
      </c>
      <c r="G3" s="24">
        <f>BRPL_EOD!G3-BRPL_ISGS_exbus!G3</f>
        <v>0</v>
      </c>
      <c r="H3" s="24">
        <f>BRPL_EOD!H3-BRPL_ISGS_exbus!H3</f>
        <v>0</v>
      </c>
      <c r="I3" s="24">
        <f>BRPL_EOD!I3-BRPL_ISGS_exbus!I3</f>
        <v>0</v>
      </c>
      <c r="J3" s="24">
        <f>BRPL_EOD!J3-BRPL_ISGS_exbus!J3</f>
        <v>0</v>
      </c>
      <c r="K3" s="24">
        <f>BRPL_EOD!K3-BRPL_ISGS_exbus!K3</f>
        <v>-6.6135920019405603E-4</v>
      </c>
      <c r="L3" s="24">
        <f>BRPL_EOD!L3-BRPL_ISGS_exbus!L3</f>
        <v>5.6424845898295217E-5</v>
      </c>
      <c r="M3" s="24">
        <f>BRPL_EOD!M3-BRPL_ISGS_exbus!M3</f>
        <v>-5.3308363457205132E-4</v>
      </c>
      <c r="N3" s="24">
        <f>BRPL_EOD!N3-BRPL_ISGS_exbus!N3</f>
        <v>-2.3851563039727353E-3</v>
      </c>
      <c r="O3" s="24">
        <f>BRPL_EOD!O3-BRPL_ISGS_exbus!O3</f>
        <v>-9.1504116059226703E-4</v>
      </c>
      <c r="P3" s="24">
        <f>BRPL_EOD!P3-BRPL_ISGS_exbus!P3</f>
        <v>-1.0434212920884534E-4</v>
      </c>
      <c r="Q3" s="24">
        <f>BRPL_EOD!Q3-BRPL_ISGS_exbus!Q3</f>
        <v>4.4351628468008997E-4</v>
      </c>
      <c r="R3" s="24">
        <f>BRPL_EOD!R3-BRPL_ISGS_exbus!R3</f>
        <v>2.9101610904724851E-4</v>
      </c>
      <c r="S3" s="24">
        <f>BRPL_EOD!S3-BRPL_ISGS_exbus!S3</f>
        <v>-9.8357767316681333E-4</v>
      </c>
      <c r="T3" s="24">
        <f>BRPL_EOD!T3-BRPL_ISGS_exbus!T3</f>
        <v>0</v>
      </c>
      <c r="U3" s="24">
        <f>BRPL_EOD!U3-BRPL_ISGS_exbus!U3</f>
        <v>2.9634695244595832E-4</v>
      </c>
      <c r="V3" s="24">
        <f>BRPL_EOD!V3-BRPL_ISGS_exbus!V3</f>
        <v>4.3450767840624849E-5</v>
      </c>
      <c r="W3" s="24">
        <f>BRPL_EOD!W3-BRPL_ISGS_exbus!W3</f>
        <v>1.3724012393492302E-3</v>
      </c>
      <c r="X3" s="24">
        <f>BRPL_EOD!X3-BRPL_ISGS_exbus!X3</f>
        <v>1.7844905477915063E-3</v>
      </c>
      <c r="Y3" s="24">
        <f>BRPL_EOD!Y3-BRPL_ISGS_exbus!Y3</f>
        <v>0</v>
      </c>
    </row>
    <row r="4" spans="1:117">
      <c r="A4" t="s">
        <v>46</v>
      </c>
      <c r="B4" s="24">
        <f>BRPL_EOD!B4-BRPL_ISGS_exbus!B4</f>
        <v>0</v>
      </c>
      <c r="C4" s="24">
        <f>BRPL_EOD!C4-BRPL_ISGS_exbus!C4</f>
        <v>0</v>
      </c>
      <c r="D4" s="24">
        <f>BRPL_EOD!D4-BRPL_ISGS_exbus!D4</f>
        <v>0</v>
      </c>
      <c r="E4" s="24">
        <f>BRPL_EOD!E4-BRPL_ISGS_exbus!E4</f>
        <v>0</v>
      </c>
      <c r="F4" s="24">
        <f>BRPL_EOD!F4-BRPL_ISGS_exbus!F4</f>
        <v>0</v>
      </c>
      <c r="G4" s="24">
        <f>BRPL_EOD!G4-BRPL_ISGS_exbus!G4</f>
        <v>0</v>
      </c>
      <c r="H4" s="24">
        <f>BRPL_EOD!H4-BRPL_ISGS_exbus!H4</f>
        <v>0</v>
      </c>
      <c r="I4" s="24">
        <f>BRPL_EOD!I4-BRPL_ISGS_exbus!I4</f>
        <v>0</v>
      </c>
      <c r="J4" s="24">
        <f>BRPL_EOD!J4-BRPL_ISGS_exbus!J4</f>
        <v>0</v>
      </c>
      <c r="K4" s="24">
        <f>BRPL_EOD!K4-BRPL_ISGS_exbus!K4</f>
        <v>-6.6135920019405603E-4</v>
      </c>
      <c r="L4" s="24">
        <f>BRPL_EOD!L4-BRPL_ISGS_exbus!L4</f>
        <v>5.6424845898295217E-5</v>
      </c>
      <c r="M4" s="24">
        <f>BRPL_EOD!M4-BRPL_ISGS_exbus!M4</f>
        <v>-5.3308363457205132E-4</v>
      </c>
      <c r="N4" s="24">
        <f>BRPL_EOD!N4-BRPL_ISGS_exbus!N4</f>
        <v>-2.3851563039727353E-3</v>
      </c>
      <c r="O4" s="24">
        <f>BRPL_EOD!O4-BRPL_ISGS_exbus!O4</f>
        <v>-9.1504116059226703E-4</v>
      </c>
      <c r="P4" s="24">
        <f>BRPL_EOD!P4-BRPL_ISGS_exbus!P4</f>
        <v>-1.0434212920884534E-4</v>
      </c>
      <c r="Q4" s="24">
        <f>BRPL_EOD!Q4-BRPL_ISGS_exbus!Q4</f>
        <v>4.4351628468008997E-4</v>
      </c>
      <c r="R4" s="24">
        <f>BRPL_EOD!R4-BRPL_ISGS_exbus!R4</f>
        <v>2.9101610904724851E-4</v>
      </c>
      <c r="S4" s="24">
        <f>BRPL_EOD!S4-BRPL_ISGS_exbus!S4</f>
        <v>-9.8357767316681333E-4</v>
      </c>
      <c r="T4" s="24">
        <f>BRPL_EOD!T4-BRPL_ISGS_exbus!T4</f>
        <v>0</v>
      </c>
      <c r="U4" s="24">
        <f>BRPL_EOD!U4-BRPL_ISGS_exbus!U4</f>
        <v>2.9634695244595832E-4</v>
      </c>
      <c r="V4" s="24">
        <f>BRPL_EOD!V4-BRPL_ISGS_exbus!V4</f>
        <v>4.3450767840624849E-5</v>
      </c>
      <c r="W4" s="24">
        <f>BRPL_EOD!W4-BRPL_ISGS_exbus!W4</f>
        <v>1.3724012393492302E-3</v>
      </c>
      <c r="X4" s="24">
        <f>BRPL_EOD!X4-BRPL_ISGS_exbus!X4</f>
        <v>1.2136917417180371E-3</v>
      </c>
      <c r="Y4" s="24">
        <f>BRPL_EOD!Y4-BRPL_ISGS_exbus!Y4</f>
        <v>0</v>
      </c>
    </row>
    <row r="5" spans="1:117">
      <c r="A5" t="s">
        <v>47</v>
      </c>
      <c r="B5" s="24">
        <f>BRPL_EOD!B5-BRPL_ISGS_exbus!B5</f>
        <v>0</v>
      </c>
      <c r="C5" s="24">
        <f>BRPL_EOD!C5-BRPL_ISGS_exbus!C5</f>
        <v>0</v>
      </c>
      <c r="D5" s="24">
        <f>BRPL_EOD!D5-BRPL_ISGS_exbus!D5</f>
        <v>0</v>
      </c>
      <c r="E5" s="24">
        <f>BRPL_EOD!E5-BRPL_ISGS_exbus!E5</f>
        <v>0</v>
      </c>
      <c r="F5" s="24">
        <f>BRPL_EOD!F5-BRPL_ISGS_exbus!F5</f>
        <v>0</v>
      </c>
      <c r="G5" s="24">
        <f>BRPL_EOD!G5-BRPL_ISGS_exbus!G5</f>
        <v>0</v>
      </c>
      <c r="H5" s="24">
        <f>BRPL_EOD!H5-BRPL_ISGS_exbus!H5</f>
        <v>0</v>
      </c>
      <c r="I5" s="24">
        <f>BRPL_EOD!I5-BRPL_ISGS_exbus!I5</f>
        <v>0</v>
      </c>
      <c r="J5" s="24">
        <f>BRPL_EOD!J5-BRPL_ISGS_exbus!J5</f>
        <v>0</v>
      </c>
      <c r="K5" s="24">
        <f>BRPL_EOD!K5-BRPL_ISGS_exbus!K5</f>
        <v>-6.6135920019405603E-4</v>
      </c>
      <c r="L5" s="24">
        <f>BRPL_EOD!L5-BRPL_ISGS_exbus!L5</f>
        <v>5.6424845898295217E-5</v>
      </c>
      <c r="M5" s="24">
        <f>BRPL_EOD!M5-BRPL_ISGS_exbus!M5</f>
        <v>-5.3308363457205132E-4</v>
      </c>
      <c r="N5" s="24">
        <f>BRPL_EOD!N5-BRPL_ISGS_exbus!N5</f>
        <v>-2.3851563039727353E-3</v>
      </c>
      <c r="O5" s="24">
        <f>BRPL_EOD!O5-BRPL_ISGS_exbus!O5</f>
        <v>-9.1504116059226703E-4</v>
      </c>
      <c r="P5" s="24">
        <f>BRPL_EOD!P5-BRPL_ISGS_exbus!P5</f>
        <v>-1.0434212920884534E-4</v>
      </c>
      <c r="Q5" s="24">
        <f>BRPL_EOD!Q5-BRPL_ISGS_exbus!Q5</f>
        <v>4.4351628468008997E-4</v>
      </c>
      <c r="R5" s="24">
        <f>BRPL_EOD!R5-BRPL_ISGS_exbus!R5</f>
        <v>2.9101610904724851E-4</v>
      </c>
      <c r="S5" s="24">
        <f>BRPL_EOD!S5-BRPL_ISGS_exbus!S5</f>
        <v>-9.8357767316681333E-4</v>
      </c>
      <c r="T5" s="24">
        <f>BRPL_EOD!T5-BRPL_ISGS_exbus!T5</f>
        <v>0</v>
      </c>
      <c r="U5" s="24">
        <f>BRPL_EOD!U5-BRPL_ISGS_exbus!U5</f>
        <v>2.9634695244595832E-4</v>
      </c>
      <c r="V5" s="24">
        <f>BRPL_EOD!V5-BRPL_ISGS_exbus!V5</f>
        <v>4.3450767840624849E-5</v>
      </c>
      <c r="W5" s="24">
        <f>BRPL_EOD!W5-BRPL_ISGS_exbus!W5</f>
        <v>1.3724012393492302E-3</v>
      </c>
      <c r="X5" s="24">
        <f>BRPL_EOD!X5-BRPL_ISGS_exbus!X5</f>
        <v>1.2136917417180371E-3</v>
      </c>
      <c r="Y5" s="24">
        <f>BRPL_EOD!Y5-BRPL_ISGS_exbus!Y5</f>
        <v>0</v>
      </c>
    </row>
    <row r="6" spans="1:117">
      <c r="A6" t="s">
        <v>48</v>
      </c>
      <c r="B6" s="24">
        <f>BRPL_EOD!B6-BRPL_ISGS_exbus!B6</f>
        <v>0</v>
      </c>
      <c r="C6" s="24">
        <f>BRPL_EOD!C6-BRPL_ISGS_exbus!C6</f>
        <v>0</v>
      </c>
      <c r="D6" s="24">
        <f>BRPL_EOD!D6-BRPL_ISGS_exbus!D6</f>
        <v>0</v>
      </c>
      <c r="E6" s="24">
        <f>BRPL_EOD!E6-BRPL_ISGS_exbus!E6</f>
        <v>0</v>
      </c>
      <c r="F6" s="24">
        <f>BRPL_EOD!F6-BRPL_ISGS_exbus!F6</f>
        <v>0</v>
      </c>
      <c r="G6" s="24">
        <f>BRPL_EOD!G6-BRPL_ISGS_exbus!G6</f>
        <v>0</v>
      </c>
      <c r="H6" s="24">
        <f>BRPL_EOD!H6-BRPL_ISGS_exbus!H6</f>
        <v>0</v>
      </c>
      <c r="I6" s="24">
        <f>BRPL_EOD!I6-BRPL_ISGS_exbus!I6</f>
        <v>0</v>
      </c>
      <c r="J6" s="24">
        <f>BRPL_EOD!J6-BRPL_ISGS_exbus!J6</f>
        <v>0</v>
      </c>
      <c r="K6" s="24">
        <f>BRPL_EOD!K6-BRPL_ISGS_exbus!K6</f>
        <v>-6.6135920019405603E-4</v>
      </c>
      <c r="L6" s="24">
        <f>BRPL_EOD!L6-BRPL_ISGS_exbus!L6</f>
        <v>5.6424845898295217E-5</v>
      </c>
      <c r="M6" s="24">
        <f>BRPL_EOD!M6-BRPL_ISGS_exbus!M6</f>
        <v>-5.3308363457205132E-4</v>
      </c>
      <c r="N6" s="24">
        <f>BRPL_EOD!N6-BRPL_ISGS_exbus!N6</f>
        <v>-2.3851563039727353E-3</v>
      </c>
      <c r="O6" s="24">
        <f>BRPL_EOD!O6-BRPL_ISGS_exbus!O6</f>
        <v>-9.1504116059226703E-4</v>
      </c>
      <c r="P6" s="24">
        <f>BRPL_EOD!P6-BRPL_ISGS_exbus!P6</f>
        <v>-1.0434212920884534E-4</v>
      </c>
      <c r="Q6" s="24">
        <f>BRPL_EOD!Q6-BRPL_ISGS_exbus!Q6</f>
        <v>4.4351628468008997E-4</v>
      </c>
      <c r="R6" s="24">
        <f>BRPL_EOD!R6-BRPL_ISGS_exbus!R6</f>
        <v>2.9101610904724851E-4</v>
      </c>
      <c r="S6" s="24">
        <f>BRPL_EOD!S6-BRPL_ISGS_exbus!S6</f>
        <v>-9.8357767316681333E-4</v>
      </c>
      <c r="T6" s="24">
        <f>BRPL_EOD!T6-BRPL_ISGS_exbus!T6</f>
        <v>0</v>
      </c>
      <c r="U6" s="24">
        <f>BRPL_EOD!U6-BRPL_ISGS_exbus!U6</f>
        <v>2.9634695244595832E-4</v>
      </c>
      <c r="V6" s="24">
        <f>BRPL_EOD!V6-BRPL_ISGS_exbus!V6</f>
        <v>4.3450767840624849E-5</v>
      </c>
      <c r="W6" s="24">
        <f>BRPL_EOD!W6-BRPL_ISGS_exbus!W6</f>
        <v>1.3724012393492302E-3</v>
      </c>
      <c r="X6" s="24">
        <f>BRPL_EOD!X6-BRPL_ISGS_exbus!X6</f>
        <v>1.2136917417180371E-3</v>
      </c>
      <c r="Y6" s="24">
        <f>BRPL_EOD!Y6-BRPL_ISGS_exbus!Y6</f>
        <v>0</v>
      </c>
    </row>
    <row r="7" spans="1:117">
      <c r="A7" t="s">
        <v>49</v>
      </c>
      <c r="B7" s="24">
        <f>BRPL_EOD!B7-BRPL_ISGS_exbus!B7</f>
        <v>0</v>
      </c>
      <c r="C7" s="24">
        <f>BRPL_EOD!C7-BRPL_ISGS_exbus!C7</f>
        <v>0</v>
      </c>
      <c r="D7" s="24">
        <f>BRPL_EOD!D7-BRPL_ISGS_exbus!D7</f>
        <v>0</v>
      </c>
      <c r="E7" s="24">
        <f>BRPL_EOD!E7-BRPL_ISGS_exbus!E7</f>
        <v>0</v>
      </c>
      <c r="F7" s="24">
        <f>BRPL_EOD!F7-BRPL_ISGS_exbus!F7</f>
        <v>0</v>
      </c>
      <c r="G7" s="24">
        <f>BRPL_EOD!G7-BRPL_ISGS_exbus!G7</f>
        <v>0</v>
      </c>
      <c r="H7" s="24">
        <f>BRPL_EOD!H7-BRPL_ISGS_exbus!H7</f>
        <v>0</v>
      </c>
      <c r="I7" s="24">
        <f>BRPL_EOD!I7-BRPL_ISGS_exbus!I7</f>
        <v>0</v>
      </c>
      <c r="J7" s="24">
        <f>BRPL_EOD!J7-BRPL_ISGS_exbus!J7</f>
        <v>0</v>
      </c>
      <c r="K7" s="24">
        <f>BRPL_EOD!K7-BRPL_ISGS_exbus!K7</f>
        <v>-6.6135920019405603E-4</v>
      </c>
      <c r="L7" s="24">
        <f>BRPL_EOD!L7-BRPL_ISGS_exbus!L7</f>
        <v>5.6424845898295217E-5</v>
      </c>
      <c r="M7" s="24">
        <f>BRPL_EOD!M7-BRPL_ISGS_exbus!M7</f>
        <v>-5.3308363457205132E-4</v>
      </c>
      <c r="N7" s="24">
        <f>BRPL_EOD!N7-BRPL_ISGS_exbus!N7</f>
        <v>-2.3851563039727353E-3</v>
      </c>
      <c r="O7" s="24">
        <f>BRPL_EOD!O7-BRPL_ISGS_exbus!O7</f>
        <v>-9.1504116059226703E-4</v>
      </c>
      <c r="P7" s="24">
        <f>BRPL_EOD!P7-BRPL_ISGS_exbus!P7</f>
        <v>-1.0434212920884534E-4</v>
      </c>
      <c r="Q7" s="24">
        <f>BRPL_EOD!Q7-BRPL_ISGS_exbus!Q7</f>
        <v>4.4351628468008997E-4</v>
      </c>
      <c r="R7" s="24">
        <f>BRPL_EOD!R7-BRPL_ISGS_exbus!R7</f>
        <v>2.9101610904724851E-4</v>
      </c>
      <c r="S7" s="24">
        <f>BRPL_EOD!S7-BRPL_ISGS_exbus!S7</f>
        <v>-9.8357767316681333E-4</v>
      </c>
      <c r="T7" s="24">
        <f>BRPL_EOD!T7-BRPL_ISGS_exbus!T7</f>
        <v>0</v>
      </c>
      <c r="U7" s="24">
        <f>BRPL_EOD!U7-BRPL_ISGS_exbus!U7</f>
        <v>2.9634695244595832E-4</v>
      </c>
      <c r="V7" s="24">
        <f>BRPL_EOD!V7-BRPL_ISGS_exbus!V7</f>
        <v>4.3450767840624849E-5</v>
      </c>
      <c r="W7" s="24">
        <f>BRPL_EOD!W7-BRPL_ISGS_exbus!W7</f>
        <v>1.3724012393492302E-3</v>
      </c>
      <c r="X7" s="24">
        <f>BRPL_EOD!X7-BRPL_ISGS_exbus!X7</f>
        <v>1.2136917417180371E-3</v>
      </c>
      <c r="Y7" s="24">
        <f>BRPL_EOD!Y7-BRPL_ISGS_exbus!Y7</f>
        <v>0</v>
      </c>
    </row>
    <row r="8" spans="1:117">
      <c r="A8" t="s">
        <v>50</v>
      </c>
      <c r="B8" s="24">
        <f>BRPL_EOD!B8-BRPL_ISGS_exbus!B8</f>
        <v>0</v>
      </c>
      <c r="C8" s="24">
        <f>BRPL_EOD!C8-BRPL_ISGS_exbus!C8</f>
        <v>0</v>
      </c>
      <c r="D8" s="24">
        <f>BRPL_EOD!D8-BRPL_ISGS_exbus!D8</f>
        <v>0</v>
      </c>
      <c r="E8" s="24">
        <f>BRPL_EOD!E8-BRPL_ISGS_exbus!E8</f>
        <v>0</v>
      </c>
      <c r="F8" s="24">
        <f>BRPL_EOD!F8-BRPL_ISGS_exbus!F8</f>
        <v>0</v>
      </c>
      <c r="G8" s="24">
        <f>BRPL_EOD!G8-BRPL_ISGS_exbus!G8</f>
        <v>0</v>
      </c>
      <c r="H8" s="24">
        <f>BRPL_EOD!H8-BRPL_ISGS_exbus!H8</f>
        <v>0</v>
      </c>
      <c r="I8" s="24">
        <f>BRPL_EOD!I8-BRPL_ISGS_exbus!I8</f>
        <v>0</v>
      </c>
      <c r="J8" s="24">
        <f>BRPL_EOD!J8-BRPL_ISGS_exbus!J8</f>
        <v>0</v>
      </c>
      <c r="K8" s="24">
        <f>BRPL_EOD!K8-BRPL_ISGS_exbus!K8</f>
        <v>-6.6135920019405603E-4</v>
      </c>
      <c r="L8" s="24">
        <f>BRPL_EOD!L8-BRPL_ISGS_exbus!L8</f>
        <v>5.6424845898295217E-5</v>
      </c>
      <c r="M8" s="24">
        <f>BRPL_EOD!M8-BRPL_ISGS_exbus!M8</f>
        <v>-5.3308363457205132E-4</v>
      </c>
      <c r="N8" s="24">
        <f>BRPL_EOD!N8-BRPL_ISGS_exbus!N8</f>
        <v>-2.3851563039727353E-3</v>
      </c>
      <c r="O8" s="24">
        <f>BRPL_EOD!O8-BRPL_ISGS_exbus!O8</f>
        <v>-9.1504116059226703E-4</v>
      </c>
      <c r="P8" s="24">
        <f>BRPL_EOD!P8-BRPL_ISGS_exbus!P8</f>
        <v>-1.0434212920884534E-4</v>
      </c>
      <c r="Q8" s="24">
        <f>BRPL_EOD!Q8-BRPL_ISGS_exbus!Q8</f>
        <v>4.4351628468008997E-4</v>
      </c>
      <c r="R8" s="24">
        <f>BRPL_EOD!R8-BRPL_ISGS_exbus!R8</f>
        <v>2.9101610904724851E-4</v>
      </c>
      <c r="S8" s="24">
        <f>BRPL_EOD!S8-BRPL_ISGS_exbus!S8</f>
        <v>-9.8357767316681333E-4</v>
      </c>
      <c r="T8" s="24">
        <f>BRPL_EOD!T8-BRPL_ISGS_exbus!T8</f>
        <v>0</v>
      </c>
      <c r="U8" s="24">
        <f>BRPL_EOD!U8-BRPL_ISGS_exbus!U8</f>
        <v>2.9634695244595832E-4</v>
      </c>
      <c r="V8" s="24">
        <f>BRPL_EOD!V8-BRPL_ISGS_exbus!V8</f>
        <v>4.3450767840624849E-5</v>
      </c>
      <c r="W8" s="24">
        <f>BRPL_EOD!W8-BRPL_ISGS_exbus!W8</f>
        <v>1.3724012393492302E-3</v>
      </c>
      <c r="X8" s="24">
        <f>BRPL_EOD!X8-BRPL_ISGS_exbus!X8</f>
        <v>1.2136917417180371E-3</v>
      </c>
      <c r="Y8" s="24">
        <f>BRPL_EOD!Y8-BRPL_ISGS_exbus!Y8</f>
        <v>0</v>
      </c>
    </row>
    <row r="9" spans="1:117">
      <c r="A9" t="s">
        <v>51</v>
      </c>
      <c r="B9" s="24">
        <f>BRPL_EOD!B9-BRPL_ISGS_exbus!B9</f>
        <v>0</v>
      </c>
      <c r="C9" s="24">
        <f>BRPL_EOD!C9-BRPL_ISGS_exbus!C9</f>
        <v>0</v>
      </c>
      <c r="D9" s="24">
        <f>BRPL_EOD!D9-BRPL_ISGS_exbus!D9</f>
        <v>0</v>
      </c>
      <c r="E9" s="24">
        <f>BRPL_EOD!E9-BRPL_ISGS_exbus!E9</f>
        <v>0</v>
      </c>
      <c r="F9" s="24">
        <f>BRPL_EOD!F9-BRPL_ISGS_exbus!F9</f>
        <v>0</v>
      </c>
      <c r="G9" s="24">
        <f>BRPL_EOD!G9-BRPL_ISGS_exbus!G9</f>
        <v>0</v>
      </c>
      <c r="H9" s="24">
        <f>BRPL_EOD!H9-BRPL_ISGS_exbus!H9</f>
        <v>0</v>
      </c>
      <c r="I9" s="24">
        <f>BRPL_EOD!I9-BRPL_ISGS_exbus!I9</f>
        <v>0</v>
      </c>
      <c r="J9" s="24">
        <f>BRPL_EOD!J9-BRPL_ISGS_exbus!J9</f>
        <v>0</v>
      </c>
      <c r="K9" s="24">
        <f>BRPL_EOD!K9-BRPL_ISGS_exbus!K9</f>
        <v>-6.6135920019405603E-4</v>
      </c>
      <c r="L9" s="24">
        <f>BRPL_EOD!L9-BRPL_ISGS_exbus!L9</f>
        <v>5.6424845898295217E-5</v>
      </c>
      <c r="M9" s="24">
        <f>BRPL_EOD!M9-BRPL_ISGS_exbus!M9</f>
        <v>-5.3308363457205132E-4</v>
      </c>
      <c r="N9" s="24">
        <f>BRPL_EOD!N9-BRPL_ISGS_exbus!N9</f>
        <v>-2.3851563039727353E-3</v>
      </c>
      <c r="O9" s="24">
        <f>BRPL_EOD!O9-BRPL_ISGS_exbus!O9</f>
        <v>-9.1504116059226703E-4</v>
      </c>
      <c r="P9" s="24">
        <f>BRPL_EOD!P9-BRPL_ISGS_exbus!P9</f>
        <v>-1.0434212920884534E-4</v>
      </c>
      <c r="Q9" s="24">
        <f>BRPL_EOD!Q9-BRPL_ISGS_exbus!Q9</f>
        <v>4.4351628468008997E-4</v>
      </c>
      <c r="R9" s="24">
        <f>BRPL_EOD!R9-BRPL_ISGS_exbus!R9</f>
        <v>2.9101610904724851E-4</v>
      </c>
      <c r="S9" s="24">
        <f>BRPL_EOD!S9-BRPL_ISGS_exbus!S9</f>
        <v>-9.8357767316681333E-4</v>
      </c>
      <c r="T9" s="24">
        <f>BRPL_EOD!T9-BRPL_ISGS_exbus!T9</f>
        <v>0</v>
      </c>
      <c r="U9" s="24">
        <f>BRPL_EOD!U9-BRPL_ISGS_exbus!U9</f>
        <v>2.9634695244595832E-4</v>
      </c>
      <c r="V9" s="24">
        <f>BRPL_EOD!V9-BRPL_ISGS_exbus!V9</f>
        <v>4.3450767840624849E-5</v>
      </c>
      <c r="W9" s="24">
        <f>BRPL_EOD!W9-BRPL_ISGS_exbus!W9</f>
        <v>1.3724012393492302E-3</v>
      </c>
      <c r="X9" s="24">
        <f>BRPL_EOD!X9-BRPL_ISGS_exbus!X9</f>
        <v>1.2136917417180371E-3</v>
      </c>
      <c r="Y9" s="24">
        <f>BRPL_EOD!Y9-BRPL_ISGS_exbus!Y9</f>
        <v>0</v>
      </c>
    </row>
    <row r="10" spans="1:117">
      <c r="A10" t="s">
        <v>52</v>
      </c>
      <c r="B10" s="24">
        <f>BRPL_EOD!B10-BRPL_ISGS_exbus!B10</f>
        <v>0</v>
      </c>
      <c r="C10" s="24">
        <f>BRPL_EOD!C10-BRPL_ISGS_exbus!C10</f>
        <v>0</v>
      </c>
      <c r="D10" s="24">
        <f>BRPL_EOD!D10-BRPL_ISGS_exbus!D10</f>
        <v>0</v>
      </c>
      <c r="E10" s="24">
        <f>BRPL_EOD!E10-BRPL_ISGS_exbus!E10</f>
        <v>0</v>
      </c>
      <c r="F10" s="24">
        <f>BRPL_EOD!F10-BRPL_ISGS_exbus!F10</f>
        <v>0</v>
      </c>
      <c r="G10" s="24">
        <f>BRPL_EOD!G10-BRPL_ISGS_exbus!G10</f>
        <v>0</v>
      </c>
      <c r="H10" s="24">
        <f>BRPL_EOD!H10-BRPL_ISGS_exbus!H10</f>
        <v>0</v>
      </c>
      <c r="I10" s="24">
        <f>BRPL_EOD!I10-BRPL_ISGS_exbus!I10</f>
        <v>0</v>
      </c>
      <c r="J10" s="24">
        <f>BRPL_EOD!J10-BRPL_ISGS_exbus!J10</f>
        <v>0</v>
      </c>
      <c r="K10" s="24">
        <f>BRPL_EOD!K10-BRPL_ISGS_exbus!K10</f>
        <v>-6.6135920019405603E-4</v>
      </c>
      <c r="L10" s="24">
        <f>BRPL_EOD!L10-BRPL_ISGS_exbus!L10</f>
        <v>5.6424845898295217E-5</v>
      </c>
      <c r="M10" s="24">
        <f>BRPL_EOD!M10-BRPL_ISGS_exbus!M10</f>
        <v>-5.3308363457205132E-4</v>
      </c>
      <c r="N10" s="24">
        <f>BRPL_EOD!N10-BRPL_ISGS_exbus!N10</f>
        <v>-2.3851563039727353E-3</v>
      </c>
      <c r="O10" s="24">
        <f>BRPL_EOD!O10-BRPL_ISGS_exbus!O10</f>
        <v>-9.1504116059226703E-4</v>
      </c>
      <c r="P10" s="24">
        <f>BRPL_EOD!P10-BRPL_ISGS_exbus!P10</f>
        <v>-1.0434212920884534E-4</v>
      </c>
      <c r="Q10" s="24">
        <f>BRPL_EOD!Q10-BRPL_ISGS_exbus!Q10</f>
        <v>4.4351628468008997E-4</v>
      </c>
      <c r="R10" s="24">
        <f>BRPL_EOD!R10-BRPL_ISGS_exbus!R10</f>
        <v>2.9101610904724851E-4</v>
      </c>
      <c r="S10" s="24">
        <f>BRPL_EOD!S10-BRPL_ISGS_exbus!S10</f>
        <v>-9.8357767316681333E-4</v>
      </c>
      <c r="T10" s="24">
        <f>BRPL_EOD!T10-BRPL_ISGS_exbus!T10</f>
        <v>0</v>
      </c>
      <c r="U10" s="24">
        <f>BRPL_EOD!U10-BRPL_ISGS_exbus!U10</f>
        <v>2.9634695244595832E-4</v>
      </c>
      <c r="V10" s="24">
        <f>BRPL_EOD!V10-BRPL_ISGS_exbus!V10</f>
        <v>4.3450767840624849E-5</v>
      </c>
      <c r="W10" s="24">
        <f>BRPL_EOD!W10-BRPL_ISGS_exbus!W10</f>
        <v>1.3724012393492302E-3</v>
      </c>
      <c r="X10" s="24">
        <f>BRPL_EOD!X10-BRPL_ISGS_exbus!X10</f>
        <v>1.2136917417180371E-3</v>
      </c>
      <c r="Y10" s="24">
        <f>BRPL_EOD!Y10-BRPL_ISGS_exbus!Y10</f>
        <v>0</v>
      </c>
    </row>
    <row r="11" spans="1:117">
      <c r="A11" t="s">
        <v>53</v>
      </c>
      <c r="B11" s="24">
        <f>BRPL_EOD!B11-BRPL_ISGS_exbus!B11</f>
        <v>0</v>
      </c>
      <c r="C11" s="24">
        <f>BRPL_EOD!C11-BRPL_ISGS_exbus!C11</f>
        <v>0</v>
      </c>
      <c r="D11" s="24">
        <f>BRPL_EOD!D11-BRPL_ISGS_exbus!D11</f>
        <v>0</v>
      </c>
      <c r="E11" s="24">
        <f>BRPL_EOD!E11-BRPL_ISGS_exbus!E11</f>
        <v>0</v>
      </c>
      <c r="F11" s="24">
        <f>BRPL_EOD!F11-BRPL_ISGS_exbus!F11</f>
        <v>0</v>
      </c>
      <c r="G11" s="24">
        <f>BRPL_EOD!G11-BRPL_ISGS_exbus!G11</f>
        <v>0</v>
      </c>
      <c r="H11" s="24">
        <f>BRPL_EOD!H11-BRPL_ISGS_exbus!H11</f>
        <v>0</v>
      </c>
      <c r="I11" s="24">
        <f>BRPL_EOD!I11-BRPL_ISGS_exbus!I11</f>
        <v>0</v>
      </c>
      <c r="J11" s="24">
        <f>BRPL_EOD!J11-BRPL_ISGS_exbus!J11</f>
        <v>0</v>
      </c>
      <c r="K11" s="24">
        <f>BRPL_EOD!K11-BRPL_ISGS_exbus!K11</f>
        <v>-6.6135920019405603E-4</v>
      </c>
      <c r="L11" s="24">
        <f>BRPL_EOD!L11-BRPL_ISGS_exbus!L11</f>
        <v>5.6424845898295217E-5</v>
      </c>
      <c r="M11" s="24">
        <f>BRPL_EOD!M11-BRPL_ISGS_exbus!M11</f>
        <v>-5.3308363457205132E-4</v>
      </c>
      <c r="N11" s="24">
        <f>BRPL_EOD!N11-BRPL_ISGS_exbus!N11</f>
        <v>-2.3851563039727353E-3</v>
      </c>
      <c r="O11" s="24">
        <f>BRPL_EOD!O11-BRPL_ISGS_exbus!O11</f>
        <v>-9.1504116059226703E-4</v>
      </c>
      <c r="P11" s="24">
        <f>BRPL_EOD!P11-BRPL_ISGS_exbus!P11</f>
        <v>-1.0434212920884534E-4</v>
      </c>
      <c r="Q11" s="24">
        <f>BRPL_EOD!Q11-BRPL_ISGS_exbus!Q11</f>
        <v>4.4351628468008997E-4</v>
      </c>
      <c r="R11" s="24">
        <f>BRPL_EOD!R11-BRPL_ISGS_exbus!R11</f>
        <v>2.9101610904724851E-4</v>
      </c>
      <c r="S11" s="24">
        <f>BRPL_EOD!S11-BRPL_ISGS_exbus!S11</f>
        <v>-9.8357767316681333E-4</v>
      </c>
      <c r="T11" s="24">
        <f>BRPL_EOD!T11-BRPL_ISGS_exbus!T11</f>
        <v>0</v>
      </c>
      <c r="U11" s="24">
        <f>BRPL_EOD!U11-BRPL_ISGS_exbus!U11</f>
        <v>2.9634695244595832E-4</v>
      </c>
      <c r="V11" s="24">
        <f>BRPL_EOD!V11-BRPL_ISGS_exbus!V11</f>
        <v>4.3450767840624849E-5</v>
      </c>
      <c r="W11" s="24">
        <f>BRPL_EOD!W11-BRPL_ISGS_exbus!W11</f>
        <v>1.3724012393492302E-3</v>
      </c>
      <c r="X11" s="24">
        <f>BRPL_EOD!X11-BRPL_ISGS_exbus!X11</f>
        <v>1.2136917417180371E-3</v>
      </c>
      <c r="Y11" s="24">
        <f>BRPL_EOD!Y11-BRPL_ISGS_exbus!Y11</f>
        <v>0</v>
      </c>
    </row>
    <row r="12" spans="1:117">
      <c r="A12" t="s">
        <v>54</v>
      </c>
      <c r="B12" s="24">
        <f>BRPL_EOD!B12-BRPL_ISGS_exbus!B12</f>
        <v>0</v>
      </c>
      <c r="C12" s="24">
        <f>BRPL_EOD!C12-BRPL_ISGS_exbus!C12</f>
        <v>0</v>
      </c>
      <c r="D12" s="24">
        <f>BRPL_EOD!D12-BRPL_ISGS_exbus!D12</f>
        <v>0</v>
      </c>
      <c r="E12" s="24">
        <f>BRPL_EOD!E12-BRPL_ISGS_exbus!E12</f>
        <v>0</v>
      </c>
      <c r="F12" s="24">
        <f>BRPL_EOD!F12-BRPL_ISGS_exbus!F12</f>
        <v>0</v>
      </c>
      <c r="G12" s="24">
        <f>BRPL_EOD!G12-BRPL_ISGS_exbus!G12</f>
        <v>0</v>
      </c>
      <c r="H12" s="24">
        <f>BRPL_EOD!H12-BRPL_ISGS_exbus!H12</f>
        <v>0</v>
      </c>
      <c r="I12" s="24">
        <f>BRPL_EOD!I12-BRPL_ISGS_exbus!I12</f>
        <v>0</v>
      </c>
      <c r="J12" s="24">
        <f>BRPL_EOD!J12-BRPL_ISGS_exbus!J12</f>
        <v>0</v>
      </c>
      <c r="K12" s="24">
        <f>BRPL_EOD!K12-BRPL_ISGS_exbus!K12</f>
        <v>-6.6135920019405603E-4</v>
      </c>
      <c r="L12" s="24">
        <f>BRPL_EOD!L12-BRPL_ISGS_exbus!L12</f>
        <v>5.6424845898295217E-5</v>
      </c>
      <c r="M12" s="24">
        <f>BRPL_EOD!M12-BRPL_ISGS_exbus!M12</f>
        <v>-5.3308363457205132E-4</v>
      </c>
      <c r="N12" s="24">
        <f>BRPL_EOD!N12-BRPL_ISGS_exbus!N12</f>
        <v>-2.3851563039727353E-3</v>
      </c>
      <c r="O12" s="24">
        <f>BRPL_EOD!O12-BRPL_ISGS_exbus!O12</f>
        <v>-9.1504116059226703E-4</v>
      </c>
      <c r="P12" s="24">
        <f>BRPL_EOD!P12-BRPL_ISGS_exbus!P12</f>
        <v>-1.0434212920884534E-4</v>
      </c>
      <c r="Q12" s="24">
        <f>BRPL_EOD!Q12-BRPL_ISGS_exbus!Q12</f>
        <v>4.4351628468008997E-4</v>
      </c>
      <c r="R12" s="24">
        <f>BRPL_EOD!R12-BRPL_ISGS_exbus!R12</f>
        <v>2.9101610904724851E-4</v>
      </c>
      <c r="S12" s="24">
        <f>BRPL_EOD!S12-BRPL_ISGS_exbus!S12</f>
        <v>-9.8357767316681333E-4</v>
      </c>
      <c r="T12" s="24">
        <f>BRPL_EOD!T12-BRPL_ISGS_exbus!T12</f>
        <v>0</v>
      </c>
      <c r="U12" s="24">
        <f>BRPL_EOD!U12-BRPL_ISGS_exbus!U12</f>
        <v>2.9634695244595832E-4</v>
      </c>
      <c r="V12" s="24">
        <f>BRPL_EOD!V12-BRPL_ISGS_exbus!V12</f>
        <v>4.3450767840624849E-5</v>
      </c>
      <c r="W12" s="24">
        <f>BRPL_EOD!W12-BRPL_ISGS_exbus!W12</f>
        <v>1.3724012393492302E-3</v>
      </c>
      <c r="X12" s="24">
        <f>BRPL_EOD!X12-BRPL_ISGS_exbus!X12</f>
        <v>1.2136917417180371E-3</v>
      </c>
      <c r="Y12" s="24">
        <f>BRPL_EOD!Y12-BRPL_ISGS_exbus!Y12</f>
        <v>0</v>
      </c>
    </row>
    <row r="13" spans="1:117">
      <c r="A13" t="s">
        <v>55</v>
      </c>
      <c r="B13" s="24">
        <f>BRPL_EOD!B13-BRPL_ISGS_exbus!B13</f>
        <v>0</v>
      </c>
      <c r="C13" s="24">
        <f>BRPL_EOD!C13-BRPL_ISGS_exbus!C13</f>
        <v>0</v>
      </c>
      <c r="D13" s="24">
        <f>BRPL_EOD!D13-BRPL_ISGS_exbus!D13</f>
        <v>0</v>
      </c>
      <c r="E13" s="24">
        <f>BRPL_EOD!E13-BRPL_ISGS_exbus!E13</f>
        <v>0</v>
      </c>
      <c r="F13" s="24">
        <f>BRPL_EOD!F13-BRPL_ISGS_exbus!F13</f>
        <v>0</v>
      </c>
      <c r="G13" s="24">
        <f>BRPL_EOD!G13-BRPL_ISGS_exbus!G13</f>
        <v>0</v>
      </c>
      <c r="H13" s="24">
        <f>BRPL_EOD!H13-BRPL_ISGS_exbus!H13</f>
        <v>0</v>
      </c>
      <c r="I13" s="24">
        <f>BRPL_EOD!I13-BRPL_ISGS_exbus!I13</f>
        <v>0</v>
      </c>
      <c r="J13" s="24">
        <f>BRPL_EOD!J13-BRPL_ISGS_exbus!J13</f>
        <v>0</v>
      </c>
      <c r="K13" s="24">
        <f>BRPL_EOD!K13-BRPL_ISGS_exbus!K13</f>
        <v>-6.6135920019405603E-4</v>
      </c>
      <c r="L13" s="24">
        <f>BRPL_EOD!L13-BRPL_ISGS_exbus!L13</f>
        <v>5.6424845898295217E-5</v>
      </c>
      <c r="M13" s="24">
        <f>BRPL_EOD!M13-BRPL_ISGS_exbus!M13</f>
        <v>-5.3308363457205132E-4</v>
      </c>
      <c r="N13" s="24">
        <f>BRPL_EOD!N13-BRPL_ISGS_exbus!N13</f>
        <v>-2.3851563039727353E-3</v>
      </c>
      <c r="O13" s="24">
        <f>BRPL_EOD!O13-BRPL_ISGS_exbus!O13</f>
        <v>-9.1504116059226703E-4</v>
      </c>
      <c r="P13" s="24">
        <f>BRPL_EOD!P13-BRPL_ISGS_exbus!P13</f>
        <v>-1.0434212920884534E-4</v>
      </c>
      <c r="Q13" s="24">
        <f>BRPL_EOD!Q13-BRPL_ISGS_exbus!Q13</f>
        <v>4.4351628468008997E-4</v>
      </c>
      <c r="R13" s="24">
        <f>BRPL_EOD!R13-BRPL_ISGS_exbus!R13</f>
        <v>2.9101610904724851E-4</v>
      </c>
      <c r="S13" s="24">
        <f>BRPL_EOD!S13-BRPL_ISGS_exbus!S13</f>
        <v>-9.8357767316681333E-4</v>
      </c>
      <c r="T13" s="24">
        <f>BRPL_EOD!T13-BRPL_ISGS_exbus!T13</f>
        <v>0</v>
      </c>
      <c r="U13" s="24">
        <f>BRPL_EOD!U13-BRPL_ISGS_exbus!U13</f>
        <v>2.9634695244595832E-4</v>
      </c>
      <c r="V13" s="24">
        <f>BRPL_EOD!V13-BRPL_ISGS_exbus!V13</f>
        <v>4.3450767840624849E-5</v>
      </c>
      <c r="W13" s="24">
        <f>BRPL_EOD!W13-BRPL_ISGS_exbus!W13</f>
        <v>1.3724012393492302E-3</v>
      </c>
      <c r="X13" s="24">
        <f>BRPL_EOD!X13-BRPL_ISGS_exbus!X13</f>
        <v>1.2136917417180371E-3</v>
      </c>
      <c r="Y13" s="24">
        <f>BRPL_EOD!Y13-BRPL_ISGS_exbus!Y13</f>
        <v>0</v>
      </c>
    </row>
    <row r="14" spans="1:117">
      <c r="A14" t="s">
        <v>56</v>
      </c>
      <c r="B14" s="24">
        <f>BRPL_EOD!B14-BRPL_ISGS_exbus!B14</f>
        <v>0</v>
      </c>
      <c r="C14" s="24">
        <f>BRPL_EOD!C14-BRPL_ISGS_exbus!C14</f>
        <v>0</v>
      </c>
      <c r="D14" s="24">
        <f>BRPL_EOD!D14-BRPL_ISGS_exbus!D14</f>
        <v>0</v>
      </c>
      <c r="E14" s="24">
        <f>BRPL_EOD!E14-BRPL_ISGS_exbus!E14</f>
        <v>0</v>
      </c>
      <c r="F14" s="24">
        <f>BRPL_EOD!F14-BRPL_ISGS_exbus!F14</f>
        <v>0</v>
      </c>
      <c r="G14" s="24">
        <f>BRPL_EOD!G14-BRPL_ISGS_exbus!G14</f>
        <v>0</v>
      </c>
      <c r="H14" s="24">
        <f>BRPL_EOD!H14-BRPL_ISGS_exbus!H14</f>
        <v>0</v>
      </c>
      <c r="I14" s="24">
        <f>BRPL_EOD!I14-BRPL_ISGS_exbus!I14</f>
        <v>0</v>
      </c>
      <c r="J14" s="24">
        <f>BRPL_EOD!J14-BRPL_ISGS_exbus!J14</f>
        <v>0</v>
      </c>
      <c r="K14" s="24">
        <f>BRPL_EOD!K14-BRPL_ISGS_exbus!K14</f>
        <v>-6.6135920019405603E-4</v>
      </c>
      <c r="L14" s="24">
        <f>BRPL_EOD!L14-BRPL_ISGS_exbus!L14</f>
        <v>5.6424845898295217E-5</v>
      </c>
      <c r="M14" s="24">
        <f>BRPL_EOD!M14-BRPL_ISGS_exbus!M14</f>
        <v>-5.3308363457205132E-4</v>
      </c>
      <c r="N14" s="24">
        <f>BRPL_EOD!N14-BRPL_ISGS_exbus!N14</f>
        <v>-2.3851563039727353E-3</v>
      </c>
      <c r="O14" s="24">
        <f>BRPL_EOD!O14-BRPL_ISGS_exbus!O14</f>
        <v>-9.1504116059226703E-4</v>
      </c>
      <c r="P14" s="24">
        <f>BRPL_EOD!P14-BRPL_ISGS_exbus!P14</f>
        <v>-1.0434212920884534E-4</v>
      </c>
      <c r="Q14" s="24">
        <f>BRPL_EOD!Q14-BRPL_ISGS_exbus!Q14</f>
        <v>4.4351628468008997E-4</v>
      </c>
      <c r="R14" s="24">
        <f>BRPL_EOD!R14-BRPL_ISGS_exbus!R14</f>
        <v>2.9101610904724851E-4</v>
      </c>
      <c r="S14" s="24">
        <f>BRPL_EOD!S14-BRPL_ISGS_exbus!S14</f>
        <v>-9.8357767316681333E-4</v>
      </c>
      <c r="T14" s="24">
        <f>BRPL_EOD!T14-BRPL_ISGS_exbus!T14</f>
        <v>0</v>
      </c>
      <c r="U14" s="24">
        <f>BRPL_EOD!U14-BRPL_ISGS_exbus!U14</f>
        <v>2.9634695244595832E-4</v>
      </c>
      <c r="V14" s="24">
        <f>BRPL_EOD!V14-BRPL_ISGS_exbus!V14</f>
        <v>4.3450767840624849E-5</v>
      </c>
      <c r="W14" s="24">
        <f>BRPL_EOD!W14-BRPL_ISGS_exbus!W14</f>
        <v>1.3724012393492302E-3</v>
      </c>
      <c r="X14" s="24">
        <f>BRPL_EOD!X14-BRPL_ISGS_exbus!X14</f>
        <v>1.2136917417180371E-3</v>
      </c>
      <c r="Y14" s="24">
        <f>BRPL_EOD!Y14-BRPL_ISGS_exbus!Y14</f>
        <v>0</v>
      </c>
    </row>
    <row r="15" spans="1:117">
      <c r="A15" t="s">
        <v>57</v>
      </c>
      <c r="B15" s="24">
        <f>BRPL_EOD!B15-BRPL_ISGS_exbus!B15</f>
        <v>0</v>
      </c>
      <c r="C15" s="24">
        <f>BRPL_EOD!C15-BRPL_ISGS_exbus!C15</f>
        <v>0</v>
      </c>
      <c r="D15" s="24">
        <f>BRPL_EOD!D15-BRPL_ISGS_exbus!D15</f>
        <v>0</v>
      </c>
      <c r="E15" s="24">
        <f>BRPL_EOD!E15-BRPL_ISGS_exbus!E15</f>
        <v>0</v>
      </c>
      <c r="F15" s="24">
        <f>BRPL_EOD!F15-BRPL_ISGS_exbus!F15</f>
        <v>0</v>
      </c>
      <c r="G15" s="24">
        <f>BRPL_EOD!G15-BRPL_ISGS_exbus!G15</f>
        <v>0</v>
      </c>
      <c r="H15" s="24">
        <f>BRPL_EOD!H15-BRPL_ISGS_exbus!H15</f>
        <v>0</v>
      </c>
      <c r="I15" s="24">
        <f>BRPL_EOD!I15-BRPL_ISGS_exbus!I15</f>
        <v>0</v>
      </c>
      <c r="J15" s="24">
        <f>BRPL_EOD!J15-BRPL_ISGS_exbus!J15</f>
        <v>0</v>
      </c>
      <c r="K15" s="24">
        <f>BRPL_EOD!K15-BRPL_ISGS_exbus!K15</f>
        <v>-6.6135920019405603E-4</v>
      </c>
      <c r="L15" s="24">
        <f>BRPL_EOD!L15-BRPL_ISGS_exbus!L15</f>
        <v>5.6424845898295217E-5</v>
      </c>
      <c r="M15" s="24">
        <f>BRPL_EOD!M15-BRPL_ISGS_exbus!M15</f>
        <v>-5.3308363457205132E-4</v>
      </c>
      <c r="N15" s="24">
        <f>BRPL_EOD!N15-BRPL_ISGS_exbus!N15</f>
        <v>-2.3851563039727353E-3</v>
      </c>
      <c r="O15" s="24">
        <f>BRPL_EOD!O15-BRPL_ISGS_exbus!O15</f>
        <v>-9.1504116059226703E-4</v>
      </c>
      <c r="P15" s="24">
        <f>BRPL_EOD!P15-BRPL_ISGS_exbus!P15</f>
        <v>-1.0434212920884534E-4</v>
      </c>
      <c r="Q15" s="24">
        <f>BRPL_EOD!Q15-BRPL_ISGS_exbus!Q15</f>
        <v>4.4351628468008997E-4</v>
      </c>
      <c r="R15" s="24">
        <f>BRPL_EOD!R15-BRPL_ISGS_exbus!R15</f>
        <v>2.9101610904724851E-4</v>
      </c>
      <c r="S15" s="24">
        <f>BRPL_EOD!S15-BRPL_ISGS_exbus!S15</f>
        <v>-9.8357767316681333E-4</v>
      </c>
      <c r="T15" s="24">
        <f>BRPL_EOD!T15-BRPL_ISGS_exbus!T15</f>
        <v>0</v>
      </c>
      <c r="U15" s="24">
        <f>BRPL_EOD!U15-BRPL_ISGS_exbus!U15</f>
        <v>2.9634695244595832E-4</v>
      </c>
      <c r="V15" s="24">
        <f>BRPL_EOD!V15-BRPL_ISGS_exbus!V15</f>
        <v>4.3450767840624849E-5</v>
      </c>
      <c r="W15" s="24">
        <f>BRPL_EOD!W15-BRPL_ISGS_exbus!W15</f>
        <v>1.3724012393492302E-3</v>
      </c>
      <c r="X15" s="24">
        <f>BRPL_EOD!X15-BRPL_ISGS_exbus!X15</f>
        <v>1.2136917417180371E-3</v>
      </c>
      <c r="Y15" s="24">
        <f>BRPL_EOD!Y15-BRPL_ISGS_exbus!Y15</f>
        <v>0</v>
      </c>
    </row>
    <row r="16" spans="1:117">
      <c r="A16" t="s">
        <v>58</v>
      </c>
      <c r="B16" s="24">
        <f>BRPL_EOD!B16-BRPL_ISGS_exbus!B16</f>
        <v>0</v>
      </c>
      <c r="C16" s="24">
        <f>BRPL_EOD!C16-BRPL_ISGS_exbus!C16</f>
        <v>0</v>
      </c>
      <c r="D16" s="24">
        <f>BRPL_EOD!D16-BRPL_ISGS_exbus!D16</f>
        <v>0</v>
      </c>
      <c r="E16" s="24">
        <f>BRPL_EOD!E16-BRPL_ISGS_exbus!E16</f>
        <v>0</v>
      </c>
      <c r="F16" s="24">
        <f>BRPL_EOD!F16-BRPL_ISGS_exbus!F16</f>
        <v>0</v>
      </c>
      <c r="G16" s="24">
        <f>BRPL_EOD!G16-BRPL_ISGS_exbus!G16</f>
        <v>0</v>
      </c>
      <c r="H16" s="24">
        <f>BRPL_EOD!H16-BRPL_ISGS_exbus!H16</f>
        <v>0</v>
      </c>
      <c r="I16" s="24">
        <f>BRPL_EOD!I16-BRPL_ISGS_exbus!I16</f>
        <v>0</v>
      </c>
      <c r="J16" s="24">
        <f>BRPL_EOD!J16-BRPL_ISGS_exbus!J16</f>
        <v>0</v>
      </c>
      <c r="K16" s="24">
        <f>BRPL_EOD!K16-BRPL_ISGS_exbus!K16</f>
        <v>-6.6135920019405603E-4</v>
      </c>
      <c r="L16" s="24">
        <f>BRPL_EOD!L16-BRPL_ISGS_exbus!L16</f>
        <v>5.6424845898295217E-5</v>
      </c>
      <c r="M16" s="24">
        <f>BRPL_EOD!M16-BRPL_ISGS_exbus!M16</f>
        <v>-5.3308363457205132E-4</v>
      </c>
      <c r="N16" s="24">
        <f>BRPL_EOD!N16-BRPL_ISGS_exbus!N16</f>
        <v>-2.3851563039727353E-3</v>
      </c>
      <c r="O16" s="24">
        <f>BRPL_EOD!O16-BRPL_ISGS_exbus!O16</f>
        <v>-9.1504116059226703E-4</v>
      </c>
      <c r="P16" s="24">
        <f>BRPL_EOD!P16-BRPL_ISGS_exbus!P16</f>
        <v>-1.0434212920884534E-4</v>
      </c>
      <c r="Q16" s="24">
        <f>BRPL_EOD!Q16-BRPL_ISGS_exbus!Q16</f>
        <v>4.4351628468008997E-4</v>
      </c>
      <c r="R16" s="24">
        <f>BRPL_EOD!R16-BRPL_ISGS_exbus!R16</f>
        <v>2.9101610904724851E-4</v>
      </c>
      <c r="S16" s="24">
        <f>BRPL_EOD!S16-BRPL_ISGS_exbus!S16</f>
        <v>-9.8357767316681333E-4</v>
      </c>
      <c r="T16" s="24">
        <f>BRPL_EOD!T16-BRPL_ISGS_exbus!T16</f>
        <v>0</v>
      </c>
      <c r="U16" s="24">
        <f>BRPL_EOD!U16-BRPL_ISGS_exbus!U16</f>
        <v>2.9634695244595832E-4</v>
      </c>
      <c r="V16" s="24">
        <f>BRPL_EOD!V16-BRPL_ISGS_exbus!V16</f>
        <v>4.3450767840624849E-5</v>
      </c>
      <c r="W16" s="24">
        <f>BRPL_EOD!W16-BRPL_ISGS_exbus!W16</f>
        <v>1.3724012393492302E-3</v>
      </c>
      <c r="X16" s="24">
        <f>BRPL_EOD!X16-BRPL_ISGS_exbus!X16</f>
        <v>1.2136917417180371E-3</v>
      </c>
      <c r="Y16" s="24">
        <f>BRPL_EOD!Y16-BRPL_ISGS_exbus!Y16</f>
        <v>0</v>
      </c>
    </row>
    <row r="17" spans="1:25">
      <c r="A17" t="s">
        <v>59</v>
      </c>
      <c r="B17" s="24">
        <f>BRPL_EOD!B17-BRPL_ISGS_exbus!B17</f>
        <v>0</v>
      </c>
      <c r="C17" s="24">
        <f>BRPL_EOD!C17-BRPL_ISGS_exbus!C17</f>
        <v>0</v>
      </c>
      <c r="D17" s="24">
        <f>BRPL_EOD!D17-BRPL_ISGS_exbus!D17</f>
        <v>0</v>
      </c>
      <c r="E17" s="24">
        <f>BRPL_EOD!E17-BRPL_ISGS_exbus!E17</f>
        <v>0</v>
      </c>
      <c r="F17" s="24">
        <f>BRPL_EOD!F17-BRPL_ISGS_exbus!F17</f>
        <v>0</v>
      </c>
      <c r="G17" s="24">
        <f>BRPL_EOD!G17-BRPL_ISGS_exbus!G17</f>
        <v>0</v>
      </c>
      <c r="H17" s="24">
        <f>BRPL_EOD!H17-BRPL_ISGS_exbus!H17</f>
        <v>0</v>
      </c>
      <c r="I17" s="24">
        <f>BRPL_EOD!I17-BRPL_ISGS_exbus!I17</f>
        <v>0</v>
      </c>
      <c r="J17" s="24">
        <f>BRPL_EOD!J17-BRPL_ISGS_exbus!J17</f>
        <v>0</v>
      </c>
      <c r="K17" s="24">
        <f>BRPL_EOD!K17-BRPL_ISGS_exbus!K17</f>
        <v>-6.6135920019405603E-4</v>
      </c>
      <c r="L17" s="24">
        <f>BRPL_EOD!L17-BRPL_ISGS_exbus!L17</f>
        <v>5.6424845898295217E-5</v>
      </c>
      <c r="M17" s="24">
        <f>BRPL_EOD!M17-BRPL_ISGS_exbus!M17</f>
        <v>-5.3308363457205132E-4</v>
      </c>
      <c r="N17" s="24">
        <f>BRPL_EOD!N17-BRPL_ISGS_exbus!N17</f>
        <v>-2.3851563039727353E-3</v>
      </c>
      <c r="O17" s="24">
        <f>BRPL_EOD!O17-BRPL_ISGS_exbus!O17</f>
        <v>-9.1504116059226703E-4</v>
      </c>
      <c r="P17" s="24">
        <f>BRPL_EOD!P17-BRPL_ISGS_exbus!P17</f>
        <v>-1.0434212920884534E-4</v>
      </c>
      <c r="Q17" s="24">
        <f>BRPL_EOD!Q17-BRPL_ISGS_exbus!Q17</f>
        <v>4.4351628468008997E-4</v>
      </c>
      <c r="R17" s="24">
        <f>BRPL_EOD!R17-BRPL_ISGS_exbus!R17</f>
        <v>2.9101610904724851E-4</v>
      </c>
      <c r="S17" s="24">
        <f>BRPL_EOD!S17-BRPL_ISGS_exbus!S17</f>
        <v>-9.8357767316681333E-4</v>
      </c>
      <c r="T17" s="24">
        <f>BRPL_EOD!T17-BRPL_ISGS_exbus!T17</f>
        <v>0</v>
      </c>
      <c r="U17" s="24">
        <f>BRPL_EOD!U17-BRPL_ISGS_exbus!U17</f>
        <v>2.9634695244595832E-4</v>
      </c>
      <c r="V17" s="24">
        <f>BRPL_EOD!V17-BRPL_ISGS_exbus!V17</f>
        <v>4.3450767840624849E-5</v>
      </c>
      <c r="W17" s="24">
        <f>BRPL_EOD!W17-BRPL_ISGS_exbus!W17</f>
        <v>1.3724012393492302E-3</v>
      </c>
      <c r="X17" s="24">
        <f>BRPL_EOD!X17-BRPL_ISGS_exbus!X17</f>
        <v>1.2136917417180371E-3</v>
      </c>
      <c r="Y17" s="24">
        <f>BRPL_EOD!Y17-BRPL_ISGS_exbus!Y17</f>
        <v>0</v>
      </c>
    </row>
    <row r="18" spans="1:25">
      <c r="A18" t="s">
        <v>60</v>
      </c>
      <c r="B18" s="24">
        <f>BRPL_EOD!B18-BRPL_ISGS_exbus!B18</f>
        <v>0</v>
      </c>
      <c r="C18" s="24">
        <f>BRPL_EOD!C18-BRPL_ISGS_exbus!C18</f>
        <v>0</v>
      </c>
      <c r="D18" s="24">
        <f>BRPL_EOD!D18-BRPL_ISGS_exbus!D18</f>
        <v>0</v>
      </c>
      <c r="E18" s="24">
        <f>BRPL_EOD!E18-BRPL_ISGS_exbus!E18</f>
        <v>0</v>
      </c>
      <c r="F18" s="24">
        <f>BRPL_EOD!F18-BRPL_ISGS_exbus!F18</f>
        <v>0</v>
      </c>
      <c r="G18" s="24">
        <f>BRPL_EOD!G18-BRPL_ISGS_exbus!G18</f>
        <v>0</v>
      </c>
      <c r="H18" s="24">
        <f>BRPL_EOD!H18-BRPL_ISGS_exbus!H18</f>
        <v>0</v>
      </c>
      <c r="I18" s="24">
        <f>BRPL_EOD!I18-BRPL_ISGS_exbus!I18</f>
        <v>0</v>
      </c>
      <c r="J18" s="24">
        <f>BRPL_EOD!J18-BRPL_ISGS_exbus!J18</f>
        <v>0</v>
      </c>
      <c r="K18" s="24">
        <f>BRPL_EOD!K18-BRPL_ISGS_exbus!K18</f>
        <v>-6.6135920019405603E-4</v>
      </c>
      <c r="L18" s="24">
        <f>BRPL_EOD!L18-BRPL_ISGS_exbus!L18</f>
        <v>5.6424845898295217E-5</v>
      </c>
      <c r="M18" s="24">
        <f>BRPL_EOD!M18-BRPL_ISGS_exbus!M18</f>
        <v>-5.3308363457205132E-4</v>
      </c>
      <c r="N18" s="24">
        <f>BRPL_EOD!N18-BRPL_ISGS_exbus!N18</f>
        <v>-2.3851563039727353E-3</v>
      </c>
      <c r="O18" s="24">
        <f>BRPL_EOD!O18-BRPL_ISGS_exbus!O18</f>
        <v>-9.1504116059226703E-4</v>
      </c>
      <c r="P18" s="24">
        <f>BRPL_EOD!P18-BRPL_ISGS_exbus!P18</f>
        <v>-1.0434212920884534E-4</v>
      </c>
      <c r="Q18" s="24">
        <f>BRPL_EOD!Q18-BRPL_ISGS_exbus!Q18</f>
        <v>4.4351628468008997E-4</v>
      </c>
      <c r="R18" s="24">
        <f>BRPL_EOD!R18-BRPL_ISGS_exbus!R18</f>
        <v>2.9101610904724851E-4</v>
      </c>
      <c r="S18" s="24">
        <f>BRPL_EOD!S18-BRPL_ISGS_exbus!S18</f>
        <v>-9.8357767316681333E-4</v>
      </c>
      <c r="T18" s="24">
        <f>BRPL_EOD!T18-BRPL_ISGS_exbus!T18</f>
        <v>0</v>
      </c>
      <c r="U18" s="24">
        <f>BRPL_EOD!U18-BRPL_ISGS_exbus!U18</f>
        <v>2.9634695244595832E-4</v>
      </c>
      <c r="V18" s="24">
        <f>BRPL_EOD!V18-BRPL_ISGS_exbus!V18</f>
        <v>4.3450767840624849E-5</v>
      </c>
      <c r="W18" s="24">
        <f>BRPL_EOD!W18-BRPL_ISGS_exbus!W18</f>
        <v>1.3724012393492302E-3</v>
      </c>
      <c r="X18" s="24">
        <f>BRPL_EOD!X18-BRPL_ISGS_exbus!X18</f>
        <v>1.2136917417180371E-3</v>
      </c>
      <c r="Y18" s="24">
        <f>BRPL_EOD!Y18-BRPL_ISGS_exbus!Y18</f>
        <v>0</v>
      </c>
    </row>
    <row r="19" spans="1:25">
      <c r="A19" t="s">
        <v>61</v>
      </c>
      <c r="B19" s="24">
        <f>BRPL_EOD!B19-BRPL_ISGS_exbus!B19</f>
        <v>0</v>
      </c>
      <c r="C19" s="24">
        <f>BRPL_EOD!C19-BRPL_ISGS_exbus!C19</f>
        <v>0</v>
      </c>
      <c r="D19" s="24">
        <f>BRPL_EOD!D19-BRPL_ISGS_exbus!D19</f>
        <v>0</v>
      </c>
      <c r="E19" s="24">
        <f>BRPL_EOD!E19-BRPL_ISGS_exbus!E19</f>
        <v>0</v>
      </c>
      <c r="F19" s="24">
        <f>BRPL_EOD!F19-BRPL_ISGS_exbus!F19</f>
        <v>0</v>
      </c>
      <c r="G19" s="24">
        <f>BRPL_EOD!G19-BRPL_ISGS_exbus!G19</f>
        <v>0</v>
      </c>
      <c r="H19" s="24">
        <f>BRPL_EOD!H19-BRPL_ISGS_exbus!H19</f>
        <v>0</v>
      </c>
      <c r="I19" s="24">
        <f>BRPL_EOD!I19-BRPL_ISGS_exbus!I19</f>
        <v>0</v>
      </c>
      <c r="J19" s="24">
        <f>BRPL_EOD!J19-BRPL_ISGS_exbus!J19</f>
        <v>0</v>
      </c>
      <c r="K19" s="24">
        <f>BRPL_EOD!K19-BRPL_ISGS_exbus!K19</f>
        <v>-6.6135920019405603E-4</v>
      </c>
      <c r="L19" s="24">
        <f>BRPL_EOD!L19-BRPL_ISGS_exbus!L19</f>
        <v>5.6424845898295217E-5</v>
      </c>
      <c r="M19" s="24">
        <f>BRPL_EOD!M19-BRPL_ISGS_exbus!M19</f>
        <v>-5.3308363457205132E-4</v>
      </c>
      <c r="N19" s="24">
        <f>BRPL_EOD!N19-BRPL_ISGS_exbus!N19</f>
        <v>-2.3851563039727353E-3</v>
      </c>
      <c r="O19" s="24">
        <f>BRPL_EOD!O19-BRPL_ISGS_exbus!O19</f>
        <v>-9.1504116059226703E-4</v>
      </c>
      <c r="P19" s="24">
        <f>BRPL_EOD!P19-BRPL_ISGS_exbus!P19</f>
        <v>-1.0434212920884534E-4</v>
      </c>
      <c r="Q19" s="24">
        <f>BRPL_EOD!Q19-BRPL_ISGS_exbus!Q19</f>
        <v>4.4351628468008997E-4</v>
      </c>
      <c r="R19" s="24">
        <f>BRPL_EOD!R19-BRPL_ISGS_exbus!R19</f>
        <v>2.9101610904724851E-4</v>
      </c>
      <c r="S19" s="24">
        <f>BRPL_EOD!S19-BRPL_ISGS_exbus!S19</f>
        <v>-9.8357767316681333E-4</v>
      </c>
      <c r="T19" s="24">
        <f>BRPL_EOD!T19-BRPL_ISGS_exbus!T19</f>
        <v>0</v>
      </c>
      <c r="U19" s="24">
        <f>BRPL_EOD!U19-BRPL_ISGS_exbus!U19</f>
        <v>2.9634695244595832E-4</v>
      </c>
      <c r="V19" s="24">
        <f>BRPL_EOD!V19-BRPL_ISGS_exbus!V19</f>
        <v>4.3450767840624849E-5</v>
      </c>
      <c r="W19" s="24">
        <f>BRPL_EOD!W19-BRPL_ISGS_exbus!W19</f>
        <v>1.3724012393492302E-3</v>
      </c>
      <c r="X19" s="24">
        <f>BRPL_EOD!X19-BRPL_ISGS_exbus!X19</f>
        <v>1.2136917417180371E-3</v>
      </c>
      <c r="Y19" s="24">
        <f>BRPL_EOD!Y19-BRPL_ISGS_exbus!Y19</f>
        <v>0</v>
      </c>
    </row>
    <row r="20" spans="1:25">
      <c r="A20" t="s">
        <v>62</v>
      </c>
      <c r="B20" s="24">
        <f>BRPL_EOD!B20-BRPL_ISGS_exbus!B20</f>
        <v>0</v>
      </c>
      <c r="C20" s="24">
        <f>BRPL_EOD!C20-BRPL_ISGS_exbus!C20</f>
        <v>0</v>
      </c>
      <c r="D20" s="24">
        <f>BRPL_EOD!D20-BRPL_ISGS_exbus!D20</f>
        <v>0</v>
      </c>
      <c r="E20" s="24">
        <f>BRPL_EOD!E20-BRPL_ISGS_exbus!E20</f>
        <v>0</v>
      </c>
      <c r="F20" s="24">
        <f>BRPL_EOD!F20-BRPL_ISGS_exbus!F20</f>
        <v>0</v>
      </c>
      <c r="G20" s="24">
        <f>BRPL_EOD!G20-BRPL_ISGS_exbus!G20</f>
        <v>0</v>
      </c>
      <c r="H20" s="24">
        <f>BRPL_EOD!H20-BRPL_ISGS_exbus!H20</f>
        <v>0</v>
      </c>
      <c r="I20" s="24">
        <f>BRPL_EOD!I20-BRPL_ISGS_exbus!I20</f>
        <v>0</v>
      </c>
      <c r="J20" s="24">
        <f>BRPL_EOD!J20-BRPL_ISGS_exbus!J20</f>
        <v>0</v>
      </c>
      <c r="K20" s="24">
        <f>BRPL_EOD!K20-BRPL_ISGS_exbus!K20</f>
        <v>-6.6135920019405603E-4</v>
      </c>
      <c r="L20" s="24">
        <f>BRPL_EOD!L20-BRPL_ISGS_exbus!L20</f>
        <v>5.6424845898295217E-5</v>
      </c>
      <c r="M20" s="24">
        <f>BRPL_EOD!M20-BRPL_ISGS_exbus!M20</f>
        <v>-5.3308363457205132E-4</v>
      </c>
      <c r="N20" s="24">
        <f>BRPL_EOD!N20-BRPL_ISGS_exbus!N20</f>
        <v>-2.3851563039727353E-3</v>
      </c>
      <c r="O20" s="24">
        <f>BRPL_EOD!O20-BRPL_ISGS_exbus!O20</f>
        <v>-9.1504116059226703E-4</v>
      </c>
      <c r="P20" s="24">
        <f>BRPL_EOD!P20-BRPL_ISGS_exbus!P20</f>
        <v>-1.0434212920884534E-4</v>
      </c>
      <c r="Q20" s="24">
        <f>BRPL_EOD!Q20-BRPL_ISGS_exbus!Q20</f>
        <v>4.4351628468008997E-4</v>
      </c>
      <c r="R20" s="24">
        <f>BRPL_EOD!R20-BRPL_ISGS_exbus!R20</f>
        <v>2.9101610904724851E-4</v>
      </c>
      <c r="S20" s="24">
        <f>BRPL_EOD!S20-BRPL_ISGS_exbus!S20</f>
        <v>-9.8357767316681333E-4</v>
      </c>
      <c r="T20" s="24">
        <f>BRPL_EOD!T20-BRPL_ISGS_exbus!T20</f>
        <v>0</v>
      </c>
      <c r="U20" s="24">
        <f>BRPL_EOD!U20-BRPL_ISGS_exbus!U20</f>
        <v>2.9634695244595832E-4</v>
      </c>
      <c r="V20" s="24">
        <f>BRPL_EOD!V20-BRPL_ISGS_exbus!V20</f>
        <v>4.3450767840624849E-5</v>
      </c>
      <c r="W20" s="24">
        <f>BRPL_EOD!W20-BRPL_ISGS_exbus!W20</f>
        <v>1.3724012393492302E-3</v>
      </c>
      <c r="X20" s="24">
        <f>BRPL_EOD!X20-BRPL_ISGS_exbus!X20</f>
        <v>1.2136917417180371E-3</v>
      </c>
      <c r="Y20" s="24">
        <f>BRPL_EOD!Y20-BRPL_ISGS_exbus!Y20</f>
        <v>0</v>
      </c>
    </row>
    <row r="21" spans="1:25">
      <c r="A21" t="s">
        <v>63</v>
      </c>
      <c r="B21" s="24">
        <f>BRPL_EOD!B21-BRPL_ISGS_exbus!B21</f>
        <v>0</v>
      </c>
      <c r="C21" s="24">
        <f>BRPL_EOD!C21-BRPL_ISGS_exbus!C21</f>
        <v>0</v>
      </c>
      <c r="D21" s="24">
        <f>BRPL_EOD!D21-BRPL_ISGS_exbus!D21</f>
        <v>0</v>
      </c>
      <c r="E21" s="24">
        <f>BRPL_EOD!E21-BRPL_ISGS_exbus!E21</f>
        <v>0</v>
      </c>
      <c r="F21" s="24">
        <f>BRPL_EOD!F21-BRPL_ISGS_exbus!F21</f>
        <v>0</v>
      </c>
      <c r="G21" s="24">
        <f>BRPL_EOD!G21-BRPL_ISGS_exbus!G21</f>
        <v>0</v>
      </c>
      <c r="H21" s="24">
        <f>BRPL_EOD!H21-BRPL_ISGS_exbus!H21</f>
        <v>0</v>
      </c>
      <c r="I21" s="24">
        <f>BRPL_EOD!I21-BRPL_ISGS_exbus!I21</f>
        <v>0</v>
      </c>
      <c r="J21" s="24">
        <f>BRPL_EOD!J21-BRPL_ISGS_exbus!J21</f>
        <v>0</v>
      </c>
      <c r="K21" s="24">
        <f>BRPL_EOD!K21-BRPL_ISGS_exbus!K21</f>
        <v>-6.6135920019405603E-4</v>
      </c>
      <c r="L21" s="24">
        <f>BRPL_EOD!L21-BRPL_ISGS_exbus!L21</f>
        <v>5.6424845898295217E-5</v>
      </c>
      <c r="M21" s="24">
        <f>BRPL_EOD!M21-BRPL_ISGS_exbus!M21</f>
        <v>-5.3308363457205132E-4</v>
      </c>
      <c r="N21" s="24">
        <f>BRPL_EOD!N21-BRPL_ISGS_exbus!N21</f>
        <v>-2.3851563039727353E-3</v>
      </c>
      <c r="O21" s="24">
        <f>BRPL_EOD!O21-BRPL_ISGS_exbus!O21</f>
        <v>-9.1504116059226703E-4</v>
      </c>
      <c r="P21" s="24">
        <f>BRPL_EOD!P21-BRPL_ISGS_exbus!P21</f>
        <v>-1.0434212920884534E-4</v>
      </c>
      <c r="Q21" s="24">
        <f>BRPL_EOD!Q21-BRPL_ISGS_exbus!Q21</f>
        <v>4.4351628468008997E-4</v>
      </c>
      <c r="R21" s="24">
        <f>BRPL_EOD!R21-BRPL_ISGS_exbus!R21</f>
        <v>2.9101610904724851E-4</v>
      </c>
      <c r="S21" s="24">
        <f>BRPL_EOD!S21-BRPL_ISGS_exbus!S21</f>
        <v>-9.8357767316681333E-4</v>
      </c>
      <c r="T21" s="24">
        <f>BRPL_EOD!T21-BRPL_ISGS_exbus!T21</f>
        <v>0</v>
      </c>
      <c r="U21" s="24">
        <f>BRPL_EOD!U21-BRPL_ISGS_exbus!U21</f>
        <v>2.9634695244595832E-4</v>
      </c>
      <c r="V21" s="24">
        <f>BRPL_EOD!V21-BRPL_ISGS_exbus!V21</f>
        <v>4.3450767840624849E-5</v>
      </c>
      <c r="W21" s="24">
        <f>BRPL_EOD!W21-BRPL_ISGS_exbus!W21</f>
        <v>1.3724012393492302E-3</v>
      </c>
      <c r="X21" s="24">
        <f>BRPL_EOD!X21-BRPL_ISGS_exbus!X21</f>
        <v>1.2136917417180371E-3</v>
      </c>
      <c r="Y21" s="24">
        <f>BRPL_EOD!Y21-BRPL_ISGS_exbus!Y21</f>
        <v>0</v>
      </c>
    </row>
    <row r="22" spans="1:25">
      <c r="A22" t="s">
        <v>64</v>
      </c>
      <c r="B22" s="24">
        <f>BRPL_EOD!B22-BRPL_ISGS_exbus!B22</f>
        <v>0</v>
      </c>
      <c r="C22" s="24">
        <f>BRPL_EOD!C22-BRPL_ISGS_exbus!C22</f>
        <v>0</v>
      </c>
      <c r="D22" s="24">
        <f>BRPL_EOD!D22-BRPL_ISGS_exbus!D22</f>
        <v>0</v>
      </c>
      <c r="E22" s="24">
        <f>BRPL_EOD!E22-BRPL_ISGS_exbus!E22</f>
        <v>0</v>
      </c>
      <c r="F22" s="24">
        <f>BRPL_EOD!F22-BRPL_ISGS_exbus!F22</f>
        <v>0</v>
      </c>
      <c r="G22" s="24">
        <f>BRPL_EOD!G22-BRPL_ISGS_exbus!G22</f>
        <v>0</v>
      </c>
      <c r="H22" s="24">
        <f>BRPL_EOD!H22-BRPL_ISGS_exbus!H22</f>
        <v>0</v>
      </c>
      <c r="I22" s="24">
        <f>BRPL_EOD!I22-BRPL_ISGS_exbus!I22</f>
        <v>0</v>
      </c>
      <c r="J22" s="24">
        <f>BRPL_EOD!J22-BRPL_ISGS_exbus!J22</f>
        <v>0</v>
      </c>
      <c r="K22" s="24">
        <f>BRPL_EOD!K22-BRPL_ISGS_exbus!K22</f>
        <v>-6.6135920019405603E-4</v>
      </c>
      <c r="L22" s="24">
        <f>BRPL_EOD!L22-BRPL_ISGS_exbus!L22</f>
        <v>5.6424845898295217E-5</v>
      </c>
      <c r="M22" s="24">
        <f>BRPL_EOD!M22-BRPL_ISGS_exbus!M22</f>
        <v>-5.3308363457205132E-4</v>
      </c>
      <c r="N22" s="24">
        <f>BRPL_EOD!N22-BRPL_ISGS_exbus!N22</f>
        <v>-2.3851563039727353E-3</v>
      </c>
      <c r="O22" s="24">
        <f>BRPL_EOD!O22-BRPL_ISGS_exbus!O22</f>
        <v>-9.1504116059226703E-4</v>
      </c>
      <c r="P22" s="24">
        <f>BRPL_EOD!P22-BRPL_ISGS_exbus!P22</f>
        <v>-1.0434212920884534E-4</v>
      </c>
      <c r="Q22" s="24">
        <f>BRPL_EOD!Q22-BRPL_ISGS_exbus!Q22</f>
        <v>4.4351628468008997E-4</v>
      </c>
      <c r="R22" s="24">
        <f>BRPL_EOD!R22-BRPL_ISGS_exbus!R22</f>
        <v>2.9101610904724851E-4</v>
      </c>
      <c r="S22" s="24">
        <f>BRPL_EOD!S22-BRPL_ISGS_exbus!S22</f>
        <v>-9.8357767316681333E-4</v>
      </c>
      <c r="T22" s="24">
        <f>BRPL_EOD!T22-BRPL_ISGS_exbus!T22</f>
        <v>0</v>
      </c>
      <c r="U22" s="24">
        <f>BRPL_EOD!U22-BRPL_ISGS_exbus!U22</f>
        <v>2.9634695244595832E-4</v>
      </c>
      <c r="V22" s="24">
        <f>BRPL_EOD!V22-BRPL_ISGS_exbus!V22</f>
        <v>4.3450767840624849E-5</v>
      </c>
      <c r="W22" s="24">
        <f>BRPL_EOD!W22-BRPL_ISGS_exbus!W22</f>
        <v>1.3724012393492302E-3</v>
      </c>
      <c r="X22" s="24">
        <f>BRPL_EOD!X22-BRPL_ISGS_exbus!X22</f>
        <v>1.2136917417180371E-3</v>
      </c>
      <c r="Y22" s="24">
        <f>BRPL_EOD!Y22-BRPL_ISGS_exbus!Y22</f>
        <v>0</v>
      </c>
    </row>
    <row r="23" spans="1:25">
      <c r="A23" t="s">
        <v>65</v>
      </c>
      <c r="B23" s="24">
        <f>BRPL_EOD!B23-BRPL_ISGS_exbus!B23</f>
        <v>0</v>
      </c>
      <c r="C23" s="24">
        <f>BRPL_EOD!C23-BRPL_ISGS_exbus!C23</f>
        <v>0</v>
      </c>
      <c r="D23" s="24">
        <f>BRPL_EOD!D23-BRPL_ISGS_exbus!D23</f>
        <v>0</v>
      </c>
      <c r="E23" s="24">
        <f>BRPL_EOD!E23-BRPL_ISGS_exbus!E23</f>
        <v>0</v>
      </c>
      <c r="F23" s="24">
        <f>BRPL_EOD!F23-BRPL_ISGS_exbus!F23</f>
        <v>0</v>
      </c>
      <c r="G23" s="24">
        <f>BRPL_EOD!G23-BRPL_ISGS_exbus!G23</f>
        <v>0</v>
      </c>
      <c r="H23" s="24">
        <f>BRPL_EOD!H23-BRPL_ISGS_exbus!H23</f>
        <v>0</v>
      </c>
      <c r="I23" s="24">
        <f>BRPL_EOD!I23-BRPL_ISGS_exbus!I23</f>
        <v>0</v>
      </c>
      <c r="J23" s="24">
        <f>BRPL_EOD!J23-BRPL_ISGS_exbus!J23</f>
        <v>0</v>
      </c>
      <c r="K23" s="24">
        <f>BRPL_EOD!K23-BRPL_ISGS_exbus!K23</f>
        <v>-6.6135920019405603E-4</v>
      </c>
      <c r="L23" s="24">
        <f>BRPL_EOD!L23-BRPL_ISGS_exbus!L23</f>
        <v>5.6424845898295217E-5</v>
      </c>
      <c r="M23" s="24">
        <f>BRPL_EOD!M23-BRPL_ISGS_exbus!M23</f>
        <v>-5.3308363457205132E-4</v>
      </c>
      <c r="N23" s="24">
        <f>BRPL_EOD!N23-BRPL_ISGS_exbus!N23</f>
        <v>-2.3851563039727353E-3</v>
      </c>
      <c r="O23" s="24">
        <f>BRPL_EOD!O23-BRPL_ISGS_exbus!O23</f>
        <v>-9.1504116059226703E-4</v>
      </c>
      <c r="P23" s="24">
        <f>BRPL_EOD!P23-BRPL_ISGS_exbus!P23</f>
        <v>-1.0434212920884534E-4</v>
      </c>
      <c r="Q23" s="24">
        <f>BRPL_EOD!Q23-BRPL_ISGS_exbus!Q23</f>
        <v>4.4351628468008997E-4</v>
      </c>
      <c r="R23" s="24">
        <f>BRPL_EOD!R23-BRPL_ISGS_exbus!R23</f>
        <v>2.9101610904724851E-4</v>
      </c>
      <c r="S23" s="24">
        <f>BRPL_EOD!S23-BRPL_ISGS_exbus!S23</f>
        <v>-9.8357767316681333E-4</v>
      </c>
      <c r="T23" s="24">
        <f>BRPL_EOD!T23-BRPL_ISGS_exbus!T23</f>
        <v>0</v>
      </c>
      <c r="U23" s="24">
        <f>BRPL_EOD!U23-BRPL_ISGS_exbus!U23</f>
        <v>2.9634695244595832E-4</v>
      </c>
      <c r="V23" s="24">
        <f>BRPL_EOD!V23-BRPL_ISGS_exbus!V23</f>
        <v>4.3450767840624849E-5</v>
      </c>
      <c r="W23" s="24">
        <f>BRPL_EOD!W23-BRPL_ISGS_exbus!W23</f>
        <v>1.3724012393492302E-3</v>
      </c>
      <c r="X23" s="24">
        <f>BRPL_EOD!X23-BRPL_ISGS_exbus!X23</f>
        <v>1.2136917417180371E-3</v>
      </c>
      <c r="Y23" s="24">
        <f>BRPL_EOD!Y23-BRPL_ISGS_exbus!Y23</f>
        <v>0</v>
      </c>
    </row>
    <row r="24" spans="1:25">
      <c r="A24" t="s">
        <v>66</v>
      </c>
      <c r="B24" s="24">
        <f>BRPL_EOD!B24-BRPL_ISGS_exbus!B24</f>
        <v>0</v>
      </c>
      <c r="C24" s="24">
        <f>BRPL_EOD!C24-BRPL_ISGS_exbus!C24</f>
        <v>0</v>
      </c>
      <c r="D24" s="24">
        <f>BRPL_EOD!D24-BRPL_ISGS_exbus!D24</f>
        <v>0</v>
      </c>
      <c r="E24" s="24">
        <f>BRPL_EOD!E24-BRPL_ISGS_exbus!E24</f>
        <v>0</v>
      </c>
      <c r="F24" s="24">
        <f>BRPL_EOD!F24-BRPL_ISGS_exbus!F24</f>
        <v>0</v>
      </c>
      <c r="G24" s="24">
        <f>BRPL_EOD!G24-BRPL_ISGS_exbus!G24</f>
        <v>0</v>
      </c>
      <c r="H24" s="24">
        <f>BRPL_EOD!H24-BRPL_ISGS_exbus!H24</f>
        <v>0</v>
      </c>
      <c r="I24" s="24">
        <f>BRPL_EOD!I24-BRPL_ISGS_exbus!I24</f>
        <v>0</v>
      </c>
      <c r="J24" s="24">
        <f>BRPL_EOD!J24-BRPL_ISGS_exbus!J24</f>
        <v>0</v>
      </c>
      <c r="K24" s="24">
        <f>BRPL_EOD!K24-BRPL_ISGS_exbus!K24</f>
        <v>-6.8778074825104341E-4</v>
      </c>
      <c r="L24" s="24">
        <f>BRPL_EOD!L24-BRPL_ISGS_exbus!L24</f>
        <v>-4.447864563328352E-5</v>
      </c>
      <c r="M24" s="24">
        <f>BRPL_EOD!M24-BRPL_ISGS_exbus!M24</f>
        <v>5.5456187894975528E-4</v>
      </c>
      <c r="N24" s="24">
        <f>BRPL_EOD!N24-BRPL_ISGS_exbus!N24</f>
        <v>-3.1294854881309675E-3</v>
      </c>
      <c r="O24" s="24">
        <f>BRPL_EOD!O24-BRPL_ISGS_exbus!O24</f>
        <v>1.4470655241964892E-3</v>
      </c>
      <c r="P24" s="24">
        <f>BRPL_EOD!P24-BRPL_ISGS_exbus!P24</f>
        <v>-1.0434212920884534E-4</v>
      </c>
      <c r="Q24" s="24">
        <f>BRPL_EOD!Q24-BRPL_ISGS_exbus!Q24</f>
        <v>1.0194582104228189E-3</v>
      </c>
      <c r="R24" s="24">
        <f>BRPL_EOD!R24-BRPL_ISGS_exbus!R24</f>
        <v>1.1923647902872148E-2</v>
      </c>
      <c r="S24" s="24">
        <f>BRPL_EOD!S24-BRPL_ISGS_exbus!S24</f>
        <v>-5.408728070168678E-4</v>
      </c>
      <c r="T24" s="24">
        <f>BRPL_EOD!T24-BRPL_ISGS_exbus!T24</f>
        <v>0</v>
      </c>
      <c r="U24" s="24">
        <f>BRPL_EOD!U24-BRPL_ISGS_exbus!U24</f>
        <v>2.9634695244595832E-4</v>
      </c>
      <c r="V24" s="24">
        <f>BRPL_EOD!V24-BRPL_ISGS_exbus!V24</f>
        <v>-2.0628812030079047E-3</v>
      </c>
      <c r="W24" s="24">
        <f>BRPL_EOD!W24-BRPL_ISGS_exbus!W24</f>
        <v>7.1339865711728123E-3</v>
      </c>
      <c r="X24" s="24">
        <f>BRPL_EOD!X24-BRPL_ISGS_exbus!X24</f>
        <v>2.9293133464989296E-3</v>
      </c>
      <c r="Y24" s="24">
        <f>BRPL_EOD!Y24-BRPL_ISGS_exbus!Y24</f>
        <v>0</v>
      </c>
    </row>
    <row r="25" spans="1:25">
      <c r="A25" t="s">
        <v>67</v>
      </c>
      <c r="B25" s="24">
        <f>BRPL_EOD!B25-BRPL_ISGS_exbus!B25</f>
        <v>0</v>
      </c>
      <c r="C25" s="24">
        <f>BRPL_EOD!C25-BRPL_ISGS_exbus!C25</f>
        <v>0</v>
      </c>
      <c r="D25" s="24">
        <f>BRPL_EOD!D25-BRPL_ISGS_exbus!D25</f>
        <v>0</v>
      </c>
      <c r="E25" s="24">
        <f>BRPL_EOD!E25-BRPL_ISGS_exbus!E25</f>
        <v>0</v>
      </c>
      <c r="F25" s="24">
        <f>BRPL_EOD!F25-BRPL_ISGS_exbus!F25</f>
        <v>0</v>
      </c>
      <c r="G25" s="24">
        <f>BRPL_EOD!G25-BRPL_ISGS_exbus!G25</f>
        <v>0</v>
      </c>
      <c r="H25" s="24">
        <f>BRPL_EOD!H25-BRPL_ISGS_exbus!H25</f>
        <v>0</v>
      </c>
      <c r="I25" s="24">
        <f>BRPL_EOD!I25-BRPL_ISGS_exbus!I25</f>
        <v>0</v>
      </c>
      <c r="J25" s="24">
        <f>BRPL_EOD!J25-BRPL_ISGS_exbus!J25</f>
        <v>0</v>
      </c>
      <c r="K25" s="24">
        <f>BRPL_EOD!K25-BRPL_ISGS_exbus!K25</f>
        <v>-7.0864114223923025E-4</v>
      </c>
      <c r="L25" s="24">
        <f>BRPL_EOD!L25-BRPL_ISGS_exbus!L25</f>
        <v>0</v>
      </c>
      <c r="M25" s="24">
        <f>BRPL_EOD!M25-BRPL_ISGS_exbus!M25</f>
        <v>5.5456187894975528E-4</v>
      </c>
      <c r="N25" s="24">
        <f>BRPL_EOD!N25-BRPL_ISGS_exbus!N25</f>
        <v>-3.1294854881309675E-3</v>
      </c>
      <c r="O25" s="24">
        <f>BRPL_EOD!O25-BRPL_ISGS_exbus!O25</f>
        <v>1.4470655241964892E-3</v>
      </c>
      <c r="P25" s="24">
        <f>BRPL_EOD!P25-BRPL_ISGS_exbus!P25</f>
        <v>-1.0434212920884534E-4</v>
      </c>
      <c r="Q25" s="24">
        <f>BRPL_EOD!Q25-BRPL_ISGS_exbus!Q25</f>
        <v>-5.7816022099466124E-4</v>
      </c>
      <c r="R25" s="24">
        <f>BRPL_EOD!R25-BRPL_ISGS_exbus!R25</f>
        <v>2.4143361674333619E-4</v>
      </c>
      <c r="S25" s="24">
        <f>BRPL_EOD!S25-BRPL_ISGS_exbus!S25</f>
        <v>-5.6986003110459649E-4</v>
      </c>
      <c r="T25" s="24">
        <f>BRPL_EOD!T25-BRPL_ISGS_exbus!T25</f>
        <v>0</v>
      </c>
      <c r="U25" s="24">
        <f>BRPL_EOD!U25-BRPL_ISGS_exbus!U25</f>
        <v>2.9634695244595832E-4</v>
      </c>
      <c r="V25" s="24">
        <f>BRPL_EOD!V25-BRPL_ISGS_exbus!V25</f>
        <v>-2.0628812030079047E-3</v>
      </c>
      <c r="W25" s="24">
        <f>BRPL_EOD!W25-BRPL_ISGS_exbus!W25</f>
        <v>7.1339865711728123E-3</v>
      </c>
      <c r="X25" s="24">
        <f>BRPL_EOD!X25-BRPL_ISGS_exbus!X25</f>
        <v>2.9293133464989296E-3</v>
      </c>
      <c r="Y25" s="24">
        <f>BRPL_EOD!Y25-BRPL_ISGS_exbus!Y25</f>
        <v>0</v>
      </c>
    </row>
    <row r="26" spans="1:25">
      <c r="A26" t="s">
        <v>68</v>
      </c>
      <c r="B26" s="24">
        <f>BRPL_EOD!B26-BRPL_ISGS_exbus!B26</f>
        <v>0</v>
      </c>
      <c r="C26" s="24">
        <f>BRPL_EOD!C26-BRPL_ISGS_exbus!C26</f>
        <v>0</v>
      </c>
      <c r="D26" s="24">
        <f>BRPL_EOD!D26-BRPL_ISGS_exbus!D26</f>
        <v>0</v>
      </c>
      <c r="E26" s="24">
        <f>BRPL_EOD!E26-BRPL_ISGS_exbus!E26</f>
        <v>0</v>
      </c>
      <c r="F26" s="24">
        <f>BRPL_EOD!F26-BRPL_ISGS_exbus!F26</f>
        <v>0</v>
      </c>
      <c r="G26" s="24">
        <f>BRPL_EOD!G26-BRPL_ISGS_exbus!G26</f>
        <v>0</v>
      </c>
      <c r="H26" s="24">
        <f>BRPL_EOD!H26-BRPL_ISGS_exbus!H26</f>
        <v>0</v>
      </c>
      <c r="I26" s="24">
        <f>BRPL_EOD!I26-BRPL_ISGS_exbus!I26</f>
        <v>0</v>
      </c>
      <c r="J26" s="24">
        <f>BRPL_EOD!J26-BRPL_ISGS_exbus!J26</f>
        <v>0</v>
      </c>
      <c r="K26" s="24">
        <f>BRPL_EOD!K26-BRPL_ISGS_exbus!K26</f>
        <v>-7.2552895323951816E-4</v>
      </c>
      <c r="L26" s="24">
        <f>BRPL_EOD!L26-BRPL_ISGS_exbus!L26</f>
        <v>6.6716684942846882E-5</v>
      </c>
      <c r="M26" s="24">
        <f>BRPL_EOD!M26-BRPL_ISGS_exbus!M26</f>
        <v>5.5456187894975528E-4</v>
      </c>
      <c r="N26" s="24">
        <f>BRPL_EOD!N26-BRPL_ISGS_exbus!N26</f>
        <v>-3.1294854881309675E-3</v>
      </c>
      <c r="O26" s="24">
        <f>BRPL_EOD!O26-BRPL_ISGS_exbus!O26</f>
        <v>1.4470655241964892E-3</v>
      </c>
      <c r="P26" s="24">
        <f>BRPL_EOD!P26-BRPL_ISGS_exbus!P26</f>
        <v>-1.0434212920884534E-4</v>
      </c>
      <c r="Q26" s="24">
        <f>BRPL_EOD!Q26-BRPL_ISGS_exbus!Q26</f>
        <v>-5.7816022099466124E-4</v>
      </c>
      <c r="R26" s="24">
        <f>BRPL_EOD!R26-BRPL_ISGS_exbus!R26</f>
        <v>2.4143361674333619E-4</v>
      </c>
      <c r="S26" s="24">
        <f>BRPL_EOD!S26-BRPL_ISGS_exbus!S26</f>
        <v>-5.6986003110459649E-4</v>
      </c>
      <c r="T26" s="24">
        <f>BRPL_EOD!T26-BRPL_ISGS_exbus!T26</f>
        <v>0</v>
      </c>
      <c r="U26" s="24">
        <f>BRPL_EOD!U26-BRPL_ISGS_exbus!U26</f>
        <v>2.9634695244595832E-4</v>
      </c>
      <c r="V26" s="24">
        <f>BRPL_EOD!V26-BRPL_ISGS_exbus!V26</f>
        <v>-8.4646046511593909E-4</v>
      </c>
      <c r="W26" s="24">
        <f>BRPL_EOD!W26-BRPL_ISGS_exbus!W26</f>
        <v>5.5649454545445565E-3</v>
      </c>
      <c r="X26" s="24">
        <f>BRPL_EOD!X26-BRPL_ISGS_exbus!X26</f>
        <v>2.3154352941219258E-3</v>
      </c>
      <c r="Y26" s="24">
        <f>BRPL_EOD!Y26-BRPL_ISGS_exbus!Y26</f>
        <v>0</v>
      </c>
    </row>
    <row r="27" spans="1:25">
      <c r="A27" t="s">
        <v>69</v>
      </c>
      <c r="B27" s="24">
        <f>BRPL_EOD!B27-BRPL_ISGS_exbus!B27</f>
        <v>0</v>
      </c>
      <c r="C27" s="24">
        <f>BRPL_EOD!C27-BRPL_ISGS_exbus!C27</f>
        <v>0</v>
      </c>
      <c r="D27" s="24">
        <f>BRPL_EOD!D27-BRPL_ISGS_exbus!D27</f>
        <v>0</v>
      </c>
      <c r="E27" s="24">
        <f>BRPL_EOD!E27-BRPL_ISGS_exbus!E27</f>
        <v>0</v>
      </c>
      <c r="F27" s="24">
        <f>BRPL_EOD!F27-BRPL_ISGS_exbus!F27</f>
        <v>0</v>
      </c>
      <c r="G27" s="24">
        <f>BRPL_EOD!G27-BRPL_ISGS_exbus!G27</f>
        <v>0</v>
      </c>
      <c r="H27" s="24">
        <f>BRPL_EOD!H27-BRPL_ISGS_exbus!H27</f>
        <v>0</v>
      </c>
      <c r="I27" s="24">
        <f>BRPL_EOD!I27-BRPL_ISGS_exbus!I27</f>
        <v>0</v>
      </c>
      <c r="J27" s="24">
        <f>BRPL_EOD!J27-BRPL_ISGS_exbus!J27</f>
        <v>0</v>
      </c>
      <c r="K27" s="24">
        <f>BRPL_EOD!K27-BRPL_ISGS_exbus!K27</f>
        <v>-1.0641428402209385E-2</v>
      </c>
      <c r="L27" s="24">
        <f>BRPL_EOD!L27-BRPL_ISGS_exbus!L27</f>
        <v>-1.2263907489540316E-6</v>
      </c>
      <c r="M27" s="24">
        <f>BRPL_EOD!M27-BRPL_ISGS_exbus!M27</f>
        <v>5.5456187894975528E-4</v>
      </c>
      <c r="N27" s="24">
        <f>BRPL_EOD!N27-BRPL_ISGS_exbus!N27</f>
        <v>-3.1294854881309675E-3</v>
      </c>
      <c r="O27" s="24">
        <f>BRPL_EOD!O27-BRPL_ISGS_exbus!O27</f>
        <v>1.4470655241964892E-3</v>
      </c>
      <c r="P27" s="24">
        <f>BRPL_EOD!P27-BRPL_ISGS_exbus!P27</f>
        <v>-1.0434212920884534E-4</v>
      </c>
      <c r="Q27" s="24">
        <f>BRPL_EOD!Q27-BRPL_ISGS_exbus!Q27</f>
        <v>1.0194582104228189E-3</v>
      </c>
      <c r="R27" s="24">
        <f>BRPL_EOD!R27-BRPL_ISGS_exbus!R27</f>
        <v>2.3228816466556168E-3</v>
      </c>
      <c r="S27" s="24">
        <f>BRPL_EOD!S27-BRPL_ISGS_exbus!S27</f>
        <v>-9.8564744919116265E-4</v>
      </c>
      <c r="T27" s="24">
        <f>BRPL_EOD!T27-BRPL_ISGS_exbus!T27</f>
        <v>0</v>
      </c>
      <c r="U27" s="24">
        <f>BRPL_EOD!U27-BRPL_ISGS_exbus!U27</f>
        <v>2.9634695244595832E-4</v>
      </c>
      <c r="V27" s="24">
        <f>BRPL_EOD!V27-BRPL_ISGS_exbus!V27</f>
        <v>-2.0628812030079047E-3</v>
      </c>
      <c r="W27" s="24">
        <f>BRPL_EOD!W27-BRPL_ISGS_exbus!W27</f>
        <v>7.1339865711728123E-3</v>
      </c>
      <c r="X27" s="24">
        <f>BRPL_EOD!X27-BRPL_ISGS_exbus!X27</f>
        <v>-5.71072157647734E-4</v>
      </c>
      <c r="Y27" s="24">
        <f>BRPL_EOD!Y27-BRPL_ISGS_exbus!Y27</f>
        <v>0</v>
      </c>
    </row>
    <row r="28" spans="1:25">
      <c r="A28" t="s">
        <v>70</v>
      </c>
      <c r="B28" s="24">
        <f>BRPL_EOD!B28-BRPL_ISGS_exbus!B28</f>
        <v>0</v>
      </c>
      <c r="C28" s="24">
        <f>BRPL_EOD!C28-BRPL_ISGS_exbus!C28</f>
        <v>0</v>
      </c>
      <c r="D28" s="24">
        <f>BRPL_EOD!D28-BRPL_ISGS_exbus!D28</f>
        <v>0</v>
      </c>
      <c r="E28" s="24">
        <f>BRPL_EOD!E28-BRPL_ISGS_exbus!E28</f>
        <v>0</v>
      </c>
      <c r="F28" s="24">
        <f>BRPL_EOD!F28-BRPL_ISGS_exbus!F28</f>
        <v>0</v>
      </c>
      <c r="G28" s="24">
        <f>BRPL_EOD!G28-BRPL_ISGS_exbus!G28</f>
        <v>0</v>
      </c>
      <c r="H28" s="24">
        <f>BRPL_EOD!H28-BRPL_ISGS_exbus!H28</f>
        <v>0</v>
      </c>
      <c r="I28" s="24">
        <f>BRPL_EOD!I28-BRPL_ISGS_exbus!I28</f>
        <v>0</v>
      </c>
      <c r="J28" s="24">
        <f>BRPL_EOD!J28-BRPL_ISGS_exbus!J28</f>
        <v>0</v>
      </c>
      <c r="K28" s="24">
        <f>BRPL_EOD!K28-BRPL_ISGS_exbus!K28</f>
        <v>-7.3183579308988556E-4</v>
      </c>
      <c r="L28" s="24">
        <f>BRPL_EOD!L28-BRPL_ISGS_exbus!L28</f>
        <v>-2.4051136363389958E-5</v>
      </c>
      <c r="M28" s="24">
        <f>BRPL_EOD!M28-BRPL_ISGS_exbus!M28</f>
        <v>5.5456187894975528E-4</v>
      </c>
      <c r="N28" s="24">
        <f>BRPL_EOD!N28-BRPL_ISGS_exbus!N28</f>
        <v>-3.1294854881309675E-3</v>
      </c>
      <c r="O28" s="24">
        <f>BRPL_EOD!O28-BRPL_ISGS_exbus!O28</f>
        <v>1.4470655241964892E-3</v>
      </c>
      <c r="P28" s="24">
        <f>BRPL_EOD!P28-BRPL_ISGS_exbus!P28</f>
        <v>-1.0434212920884534E-4</v>
      </c>
      <c r="Q28" s="24">
        <f>BRPL_EOD!Q28-BRPL_ISGS_exbus!Q28</f>
        <v>1.0194582104228189E-3</v>
      </c>
      <c r="R28" s="24">
        <f>BRPL_EOD!R28-BRPL_ISGS_exbus!R28</f>
        <v>2.3228816466556168E-3</v>
      </c>
      <c r="S28" s="24">
        <f>BRPL_EOD!S28-BRPL_ISGS_exbus!S28</f>
        <v>3.0260684769771728E-3</v>
      </c>
      <c r="T28" s="24">
        <f>BRPL_EOD!T28-BRPL_ISGS_exbus!T28</f>
        <v>0</v>
      </c>
      <c r="U28" s="24">
        <f>BRPL_EOD!U28-BRPL_ISGS_exbus!U28</f>
        <v>2.9634695244595832E-4</v>
      </c>
      <c r="V28" s="24">
        <f>BRPL_EOD!V28-BRPL_ISGS_exbus!V28</f>
        <v>-2.0628812030079047E-3</v>
      </c>
      <c r="W28" s="24">
        <f>BRPL_EOD!W28-BRPL_ISGS_exbus!W28</f>
        <v>7.1339865711728123E-3</v>
      </c>
      <c r="X28" s="24">
        <f>BRPL_EOD!X28-BRPL_ISGS_exbus!X28</f>
        <v>2.9293133464989296E-3</v>
      </c>
      <c r="Y28" s="24">
        <f>BRPL_EOD!Y28-BRPL_ISGS_exbus!Y28</f>
        <v>0</v>
      </c>
    </row>
    <row r="29" spans="1:25">
      <c r="A29" t="s">
        <v>71</v>
      </c>
      <c r="B29" s="24">
        <f>BRPL_EOD!B29-BRPL_ISGS_exbus!B29</f>
        <v>0</v>
      </c>
      <c r="C29" s="24">
        <f>BRPL_EOD!C29-BRPL_ISGS_exbus!C29</f>
        <v>0</v>
      </c>
      <c r="D29" s="24">
        <f>BRPL_EOD!D29-BRPL_ISGS_exbus!D29</f>
        <v>0</v>
      </c>
      <c r="E29" s="24">
        <f>BRPL_EOD!E29-BRPL_ISGS_exbus!E29</f>
        <v>0</v>
      </c>
      <c r="F29" s="24">
        <f>BRPL_EOD!F29-BRPL_ISGS_exbus!F29</f>
        <v>0</v>
      </c>
      <c r="G29" s="24">
        <f>BRPL_EOD!G29-BRPL_ISGS_exbus!G29</f>
        <v>0</v>
      </c>
      <c r="H29" s="24">
        <f>BRPL_EOD!H29-BRPL_ISGS_exbus!H29</f>
        <v>0</v>
      </c>
      <c r="I29" s="24">
        <f>BRPL_EOD!I29-BRPL_ISGS_exbus!I29</f>
        <v>0</v>
      </c>
      <c r="J29" s="24">
        <f>BRPL_EOD!J29-BRPL_ISGS_exbus!J29</f>
        <v>0</v>
      </c>
      <c r="K29" s="24">
        <f>BRPL_EOD!K29-BRPL_ISGS_exbus!K29</f>
        <v>-7.1124745398947198E-3</v>
      </c>
      <c r="L29" s="24">
        <f>BRPL_EOD!L29-BRPL_ISGS_exbus!L29</f>
        <v>-2.4051136363389958E-5</v>
      </c>
      <c r="M29" s="24">
        <f>BRPL_EOD!M29-BRPL_ISGS_exbus!M29</f>
        <v>5.5456187894975528E-4</v>
      </c>
      <c r="N29" s="24">
        <f>BRPL_EOD!N29-BRPL_ISGS_exbus!N29</f>
        <v>-3.1294854881309675E-3</v>
      </c>
      <c r="O29" s="24">
        <f>BRPL_EOD!O29-BRPL_ISGS_exbus!O29</f>
        <v>1.4470655241964892E-3</v>
      </c>
      <c r="P29" s="24">
        <f>BRPL_EOD!P29-BRPL_ISGS_exbus!P29</f>
        <v>-1.0434212920884534E-4</v>
      </c>
      <c r="Q29" s="24">
        <f>BRPL_EOD!Q29-BRPL_ISGS_exbus!Q29</f>
        <v>1.0194582104228189E-3</v>
      </c>
      <c r="R29" s="24">
        <f>BRPL_EOD!R29-BRPL_ISGS_exbus!R29</f>
        <v>2.3228816466556168E-3</v>
      </c>
      <c r="S29" s="24">
        <f>BRPL_EOD!S29-BRPL_ISGS_exbus!S29</f>
        <v>3.0260684769771728E-3</v>
      </c>
      <c r="T29" s="24">
        <f>BRPL_EOD!T29-BRPL_ISGS_exbus!T29</f>
        <v>0</v>
      </c>
      <c r="U29" s="24">
        <f>BRPL_EOD!U29-BRPL_ISGS_exbus!U29</f>
        <v>2.9634695244595832E-4</v>
      </c>
      <c r="V29" s="24">
        <f>BRPL_EOD!V29-BRPL_ISGS_exbus!V29</f>
        <v>-2.0628812030079047E-3</v>
      </c>
      <c r="W29" s="24">
        <f>BRPL_EOD!W29-BRPL_ISGS_exbus!W29</f>
        <v>7.1339865711728123E-3</v>
      </c>
      <c r="X29" s="24">
        <f>BRPL_EOD!X29-BRPL_ISGS_exbus!X29</f>
        <v>2.9293133464989296E-3</v>
      </c>
      <c r="Y29" s="24">
        <f>BRPL_EOD!Y29-BRPL_ISGS_exbus!Y29</f>
        <v>0</v>
      </c>
    </row>
    <row r="30" spans="1:25">
      <c r="A30" t="s">
        <v>72</v>
      </c>
      <c r="B30" s="24">
        <f>BRPL_EOD!B30-BRPL_ISGS_exbus!B30</f>
        <v>0</v>
      </c>
      <c r="C30" s="24">
        <f>BRPL_EOD!C30-BRPL_ISGS_exbus!C30</f>
        <v>0</v>
      </c>
      <c r="D30" s="24">
        <f>BRPL_EOD!D30-BRPL_ISGS_exbus!D30</f>
        <v>0</v>
      </c>
      <c r="E30" s="24">
        <f>BRPL_EOD!E30-BRPL_ISGS_exbus!E30</f>
        <v>0</v>
      </c>
      <c r="F30" s="24">
        <f>BRPL_EOD!F30-BRPL_ISGS_exbus!F30</f>
        <v>0</v>
      </c>
      <c r="G30" s="24">
        <f>BRPL_EOD!G30-BRPL_ISGS_exbus!G30</f>
        <v>0</v>
      </c>
      <c r="H30" s="24">
        <f>BRPL_EOD!H30-BRPL_ISGS_exbus!H30</f>
        <v>0</v>
      </c>
      <c r="I30" s="24">
        <f>BRPL_EOD!I30-BRPL_ISGS_exbus!I30</f>
        <v>0</v>
      </c>
      <c r="J30" s="24">
        <f>BRPL_EOD!J30-BRPL_ISGS_exbus!J30</f>
        <v>0</v>
      </c>
      <c r="K30" s="24">
        <f>BRPL_EOD!K30-BRPL_ISGS_exbus!K30</f>
        <v>-7.1124745398947198E-3</v>
      </c>
      <c r="L30" s="24">
        <f>BRPL_EOD!L30-BRPL_ISGS_exbus!L30</f>
        <v>-2.4051136363389958E-5</v>
      </c>
      <c r="M30" s="24">
        <f>BRPL_EOD!M30-BRPL_ISGS_exbus!M30</f>
        <v>5.5456187894975528E-4</v>
      </c>
      <c r="N30" s="24">
        <f>BRPL_EOD!N30-BRPL_ISGS_exbus!N30</f>
        <v>-3.1294854881309675E-3</v>
      </c>
      <c r="O30" s="24">
        <f>BRPL_EOD!O30-BRPL_ISGS_exbus!O30</f>
        <v>1.4470655241964892E-3</v>
      </c>
      <c r="P30" s="24">
        <f>BRPL_EOD!P30-BRPL_ISGS_exbus!P30</f>
        <v>-1.0434212920884534E-4</v>
      </c>
      <c r="Q30" s="24">
        <f>BRPL_EOD!Q30-BRPL_ISGS_exbus!Q30</f>
        <v>1.0194582104228189E-3</v>
      </c>
      <c r="R30" s="24">
        <f>BRPL_EOD!R30-BRPL_ISGS_exbus!R30</f>
        <v>2.3228816466556168E-3</v>
      </c>
      <c r="S30" s="24">
        <f>BRPL_EOD!S30-BRPL_ISGS_exbus!S30</f>
        <v>3.0260684769771728E-3</v>
      </c>
      <c r="T30" s="24">
        <f>BRPL_EOD!T30-BRPL_ISGS_exbus!T30</f>
        <v>0</v>
      </c>
      <c r="U30" s="24">
        <f>BRPL_EOD!U30-BRPL_ISGS_exbus!U30</f>
        <v>2.9634695244595832E-4</v>
      </c>
      <c r="V30" s="24">
        <f>BRPL_EOD!V30-BRPL_ISGS_exbus!V30</f>
        <v>-2.0628812030079047E-3</v>
      </c>
      <c r="W30" s="24">
        <f>BRPL_EOD!W30-BRPL_ISGS_exbus!W30</f>
        <v>7.1339865711728123E-3</v>
      </c>
      <c r="X30" s="24">
        <f>BRPL_EOD!X30-BRPL_ISGS_exbus!X30</f>
        <v>2.9293133464989296E-3</v>
      </c>
      <c r="Y30" s="24">
        <f>BRPL_EOD!Y30-BRPL_ISGS_exbus!Y30</f>
        <v>0</v>
      </c>
    </row>
    <row r="31" spans="1:25">
      <c r="A31" t="s">
        <v>73</v>
      </c>
      <c r="B31" s="24">
        <f>BRPL_EOD!B31-BRPL_ISGS_exbus!B31</f>
        <v>0</v>
      </c>
      <c r="C31" s="24">
        <f>BRPL_EOD!C31-BRPL_ISGS_exbus!C31</f>
        <v>0</v>
      </c>
      <c r="D31" s="24">
        <f>BRPL_EOD!D31-BRPL_ISGS_exbus!D31</f>
        <v>0</v>
      </c>
      <c r="E31" s="24">
        <f>BRPL_EOD!E31-BRPL_ISGS_exbus!E31</f>
        <v>0</v>
      </c>
      <c r="F31" s="24">
        <f>BRPL_EOD!F31-BRPL_ISGS_exbus!F31</f>
        <v>0</v>
      </c>
      <c r="G31" s="24">
        <f>BRPL_EOD!G31-BRPL_ISGS_exbus!G31</f>
        <v>0</v>
      </c>
      <c r="H31" s="24">
        <f>BRPL_EOD!H31-BRPL_ISGS_exbus!H31</f>
        <v>0</v>
      </c>
      <c r="I31" s="24">
        <f>BRPL_EOD!I31-BRPL_ISGS_exbus!I31</f>
        <v>0</v>
      </c>
      <c r="J31" s="24">
        <f>BRPL_EOD!J31-BRPL_ISGS_exbus!J31</f>
        <v>0</v>
      </c>
      <c r="K31" s="24">
        <f>BRPL_EOD!K31-BRPL_ISGS_exbus!K31</f>
        <v>-7.1124745398947198E-3</v>
      </c>
      <c r="L31" s="24">
        <f>BRPL_EOD!L31-BRPL_ISGS_exbus!L31</f>
        <v>-2.4051136363389958E-5</v>
      </c>
      <c r="M31" s="24">
        <f>BRPL_EOD!M31-BRPL_ISGS_exbus!M31</f>
        <v>5.5456187894975528E-4</v>
      </c>
      <c r="N31" s="24">
        <f>BRPL_EOD!N31-BRPL_ISGS_exbus!N31</f>
        <v>-3.1294854881309675E-3</v>
      </c>
      <c r="O31" s="24">
        <f>BRPL_EOD!O31-BRPL_ISGS_exbus!O31</f>
        <v>1.4470655241964892E-3</v>
      </c>
      <c r="P31" s="24">
        <f>BRPL_EOD!P31-BRPL_ISGS_exbus!P31</f>
        <v>-1.0434212920884534E-4</v>
      </c>
      <c r="Q31" s="24">
        <f>BRPL_EOD!Q31-BRPL_ISGS_exbus!Q31</f>
        <v>1.0194582104228189E-3</v>
      </c>
      <c r="R31" s="24">
        <f>BRPL_EOD!R31-BRPL_ISGS_exbus!R31</f>
        <v>2.3228816466556168E-3</v>
      </c>
      <c r="S31" s="24">
        <f>BRPL_EOD!S31-BRPL_ISGS_exbus!S31</f>
        <v>3.0260684769771728E-3</v>
      </c>
      <c r="T31" s="24">
        <f>BRPL_EOD!T31-BRPL_ISGS_exbus!T31</f>
        <v>0</v>
      </c>
      <c r="U31" s="24">
        <f>BRPL_EOD!U31-BRPL_ISGS_exbus!U31</f>
        <v>2.9634695244595832E-4</v>
      </c>
      <c r="V31" s="24">
        <f>BRPL_EOD!V31-BRPL_ISGS_exbus!V31</f>
        <v>-2.0628812030079047E-3</v>
      </c>
      <c r="W31" s="24">
        <f>BRPL_EOD!W31-BRPL_ISGS_exbus!W31</f>
        <v>7.1339865711728123E-3</v>
      </c>
      <c r="X31" s="24">
        <f>BRPL_EOD!X31-BRPL_ISGS_exbus!X31</f>
        <v>2.9293133464989296E-3</v>
      </c>
      <c r="Y31" s="24">
        <f>BRPL_EOD!Y31-BRPL_ISGS_exbus!Y31</f>
        <v>0</v>
      </c>
    </row>
    <row r="32" spans="1:25">
      <c r="A32" t="s">
        <v>74</v>
      </c>
      <c r="B32" s="24">
        <f>BRPL_EOD!B32-BRPL_ISGS_exbus!B32</f>
        <v>0</v>
      </c>
      <c r="C32" s="24">
        <f>BRPL_EOD!C32-BRPL_ISGS_exbus!C32</f>
        <v>0</v>
      </c>
      <c r="D32" s="24">
        <f>BRPL_EOD!D32-BRPL_ISGS_exbus!D32</f>
        <v>0</v>
      </c>
      <c r="E32" s="24">
        <f>BRPL_EOD!E32-BRPL_ISGS_exbus!E32</f>
        <v>0</v>
      </c>
      <c r="F32" s="24">
        <f>BRPL_EOD!F32-BRPL_ISGS_exbus!F32</f>
        <v>0</v>
      </c>
      <c r="G32" s="24">
        <f>BRPL_EOD!G32-BRPL_ISGS_exbus!G32</f>
        <v>0</v>
      </c>
      <c r="H32" s="24">
        <f>BRPL_EOD!H32-BRPL_ISGS_exbus!H32</f>
        <v>0</v>
      </c>
      <c r="I32" s="24">
        <f>BRPL_EOD!I32-BRPL_ISGS_exbus!I32</f>
        <v>0</v>
      </c>
      <c r="J32" s="24">
        <f>BRPL_EOD!J32-BRPL_ISGS_exbus!J32</f>
        <v>0</v>
      </c>
      <c r="K32" s="24">
        <f>BRPL_EOD!K32-BRPL_ISGS_exbus!K32</f>
        <v>-7.1124745398947198E-3</v>
      </c>
      <c r="L32" s="24">
        <f>BRPL_EOD!L32-BRPL_ISGS_exbus!L32</f>
        <v>-2.4051136363389958E-5</v>
      </c>
      <c r="M32" s="24">
        <f>BRPL_EOD!M32-BRPL_ISGS_exbus!M32</f>
        <v>5.5456187894975528E-4</v>
      </c>
      <c r="N32" s="24">
        <f>BRPL_EOD!N32-BRPL_ISGS_exbus!N32</f>
        <v>-3.1294854881309675E-3</v>
      </c>
      <c r="O32" s="24">
        <f>BRPL_EOD!O32-BRPL_ISGS_exbus!O32</f>
        <v>1.4470655241964892E-3</v>
      </c>
      <c r="P32" s="24">
        <f>BRPL_EOD!P32-BRPL_ISGS_exbus!P32</f>
        <v>-1.0434212920884534E-4</v>
      </c>
      <c r="Q32" s="24">
        <f>BRPL_EOD!Q32-BRPL_ISGS_exbus!Q32</f>
        <v>1.0194582104228189E-3</v>
      </c>
      <c r="R32" s="24">
        <f>BRPL_EOD!R32-BRPL_ISGS_exbus!R32</f>
        <v>2.3228816466556168E-3</v>
      </c>
      <c r="S32" s="24">
        <f>BRPL_EOD!S32-BRPL_ISGS_exbus!S32</f>
        <v>3.0260684769771728E-3</v>
      </c>
      <c r="T32" s="24">
        <f>BRPL_EOD!T32-BRPL_ISGS_exbus!T32</f>
        <v>0</v>
      </c>
      <c r="U32" s="24">
        <f>BRPL_EOD!U32-BRPL_ISGS_exbus!U32</f>
        <v>2.9634695244595832E-4</v>
      </c>
      <c r="V32" s="24">
        <f>BRPL_EOD!V32-BRPL_ISGS_exbus!V32</f>
        <v>-2.0628812030079047E-3</v>
      </c>
      <c r="W32" s="24">
        <f>BRPL_EOD!W32-BRPL_ISGS_exbus!W32</f>
        <v>7.1339865711728123E-3</v>
      </c>
      <c r="X32" s="24">
        <f>BRPL_EOD!X32-BRPL_ISGS_exbus!X32</f>
        <v>2.9293133464989296E-3</v>
      </c>
      <c r="Y32" s="24">
        <f>BRPL_EOD!Y32-BRPL_ISGS_exbus!Y32</f>
        <v>0</v>
      </c>
    </row>
    <row r="33" spans="1:25">
      <c r="A33" t="s">
        <v>75</v>
      </c>
      <c r="B33" s="24">
        <f>BRPL_EOD!B33-BRPL_ISGS_exbus!B33</f>
        <v>0</v>
      </c>
      <c r="C33" s="24">
        <f>BRPL_EOD!C33-BRPL_ISGS_exbus!C33</f>
        <v>0</v>
      </c>
      <c r="D33" s="24">
        <f>BRPL_EOD!D33-BRPL_ISGS_exbus!D33</f>
        <v>0</v>
      </c>
      <c r="E33" s="24">
        <f>BRPL_EOD!E33-BRPL_ISGS_exbus!E33</f>
        <v>0</v>
      </c>
      <c r="F33" s="24">
        <f>BRPL_EOD!F33-BRPL_ISGS_exbus!F33</f>
        <v>0</v>
      </c>
      <c r="G33" s="24">
        <f>BRPL_EOD!G33-BRPL_ISGS_exbus!G33</f>
        <v>0</v>
      </c>
      <c r="H33" s="24">
        <f>BRPL_EOD!H33-BRPL_ISGS_exbus!H33</f>
        <v>0</v>
      </c>
      <c r="I33" s="24">
        <f>BRPL_EOD!I33-BRPL_ISGS_exbus!I33</f>
        <v>0</v>
      </c>
      <c r="J33" s="24">
        <f>BRPL_EOD!J33-BRPL_ISGS_exbus!J33</f>
        <v>0</v>
      </c>
      <c r="K33" s="24">
        <f>BRPL_EOD!K33-BRPL_ISGS_exbus!K33</f>
        <v>-7.1124745398947198E-3</v>
      </c>
      <c r="L33" s="24">
        <f>BRPL_EOD!L33-BRPL_ISGS_exbus!L33</f>
        <v>-2.4051136363389958E-5</v>
      </c>
      <c r="M33" s="24">
        <f>BRPL_EOD!M33-BRPL_ISGS_exbus!M33</f>
        <v>5.5456187894975528E-4</v>
      </c>
      <c r="N33" s="24">
        <f>BRPL_EOD!N33-BRPL_ISGS_exbus!N33</f>
        <v>-3.1294854881309675E-3</v>
      </c>
      <c r="O33" s="24">
        <f>BRPL_EOD!O33-BRPL_ISGS_exbus!O33</f>
        <v>1.4470655241964892E-3</v>
      </c>
      <c r="P33" s="24">
        <f>BRPL_EOD!P33-BRPL_ISGS_exbus!P33</f>
        <v>-1.0434212920884534E-4</v>
      </c>
      <c r="Q33" s="24">
        <f>BRPL_EOD!Q33-BRPL_ISGS_exbus!Q33</f>
        <v>1.0194582104228189E-3</v>
      </c>
      <c r="R33" s="24">
        <f>BRPL_EOD!R33-BRPL_ISGS_exbus!R33</f>
        <v>2.3228816466556168E-3</v>
      </c>
      <c r="S33" s="24">
        <f>BRPL_EOD!S33-BRPL_ISGS_exbus!S33</f>
        <v>3.0260684769771728E-3</v>
      </c>
      <c r="T33" s="24">
        <f>BRPL_EOD!T33-BRPL_ISGS_exbus!T33</f>
        <v>0</v>
      </c>
      <c r="U33" s="24">
        <f>BRPL_EOD!U33-BRPL_ISGS_exbus!U33</f>
        <v>2.9634695244595832E-4</v>
      </c>
      <c r="V33" s="24">
        <f>BRPL_EOD!V33-BRPL_ISGS_exbus!V33</f>
        <v>-2.0628812030079047E-3</v>
      </c>
      <c r="W33" s="24">
        <f>BRPL_EOD!W33-BRPL_ISGS_exbus!W33</f>
        <v>7.1339865711728123E-3</v>
      </c>
      <c r="X33" s="24">
        <f>BRPL_EOD!X33-BRPL_ISGS_exbus!X33</f>
        <v>2.9293133464989296E-3</v>
      </c>
      <c r="Y33" s="24">
        <f>BRPL_EOD!Y33-BRPL_ISGS_exbus!Y33</f>
        <v>0</v>
      </c>
    </row>
    <row r="34" spans="1:25">
      <c r="A34" t="s">
        <v>76</v>
      </c>
      <c r="B34" s="24">
        <f>BRPL_EOD!B34-BRPL_ISGS_exbus!B34</f>
        <v>0</v>
      </c>
      <c r="C34" s="24">
        <f>BRPL_EOD!C34-BRPL_ISGS_exbus!C34</f>
        <v>0</v>
      </c>
      <c r="D34" s="24">
        <f>BRPL_EOD!D34-BRPL_ISGS_exbus!D34</f>
        <v>0</v>
      </c>
      <c r="E34" s="24">
        <f>BRPL_EOD!E34-BRPL_ISGS_exbus!E34</f>
        <v>0</v>
      </c>
      <c r="F34" s="24">
        <f>BRPL_EOD!F34-BRPL_ISGS_exbus!F34</f>
        <v>0</v>
      </c>
      <c r="G34" s="24">
        <f>BRPL_EOD!G34-BRPL_ISGS_exbus!G34</f>
        <v>0</v>
      </c>
      <c r="H34" s="24">
        <f>BRPL_EOD!H34-BRPL_ISGS_exbus!H34</f>
        <v>0</v>
      </c>
      <c r="I34" s="24">
        <f>BRPL_EOD!I34-BRPL_ISGS_exbus!I34</f>
        <v>0</v>
      </c>
      <c r="J34" s="24">
        <f>BRPL_EOD!J34-BRPL_ISGS_exbus!J34</f>
        <v>0</v>
      </c>
      <c r="K34" s="24">
        <f>BRPL_EOD!K34-BRPL_ISGS_exbus!K34</f>
        <v>-7.1124745398947198E-3</v>
      </c>
      <c r="L34" s="24">
        <f>BRPL_EOD!L34-BRPL_ISGS_exbus!L34</f>
        <v>-2.4051136363389958E-5</v>
      </c>
      <c r="M34" s="24">
        <f>BRPL_EOD!M34-BRPL_ISGS_exbus!M34</f>
        <v>5.5456187894975528E-4</v>
      </c>
      <c r="N34" s="24">
        <f>BRPL_EOD!N34-BRPL_ISGS_exbus!N34</f>
        <v>-3.1294854881309675E-3</v>
      </c>
      <c r="O34" s="24">
        <f>BRPL_EOD!O34-BRPL_ISGS_exbus!O34</f>
        <v>1.4470655241964892E-3</v>
      </c>
      <c r="P34" s="24">
        <f>BRPL_EOD!P34-BRPL_ISGS_exbus!P34</f>
        <v>-1.0434212920884534E-4</v>
      </c>
      <c r="Q34" s="24">
        <f>BRPL_EOD!Q34-BRPL_ISGS_exbus!Q34</f>
        <v>1.0194582104228189E-3</v>
      </c>
      <c r="R34" s="24">
        <f>BRPL_EOD!R34-BRPL_ISGS_exbus!R34</f>
        <v>2.3228816466556168E-3</v>
      </c>
      <c r="S34" s="24">
        <f>BRPL_EOD!S34-BRPL_ISGS_exbus!S34</f>
        <v>3.0260684769771728E-3</v>
      </c>
      <c r="T34" s="24">
        <f>BRPL_EOD!T34-BRPL_ISGS_exbus!T34</f>
        <v>0</v>
      </c>
      <c r="U34" s="24">
        <f>BRPL_EOD!U34-BRPL_ISGS_exbus!U34</f>
        <v>2.9634695244595832E-4</v>
      </c>
      <c r="V34" s="24">
        <f>BRPL_EOD!V34-BRPL_ISGS_exbus!V34</f>
        <v>-2.0628812030079047E-3</v>
      </c>
      <c r="W34" s="24">
        <f>BRPL_EOD!W34-BRPL_ISGS_exbus!W34</f>
        <v>7.1339865711728123E-3</v>
      </c>
      <c r="X34" s="24">
        <f>BRPL_EOD!X34-BRPL_ISGS_exbus!X34</f>
        <v>2.9293133464989296E-3</v>
      </c>
      <c r="Y34" s="24">
        <f>BRPL_EOD!Y34-BRPL_ISGS_exbus!Y34</f>
        <v>0</v>
      </c>
    </row>
    <row r="35" spans="1:25">
      <c r="A35" t="s">
        <v>77</v>
      </c>
      <c r="B35" s="24">
        <f>BRPL_EOD!B35-BRPL_ISGS_exbus!B35</f>
        <v>0</v>
      </c>
      <c r="C35" s="24">
        <f>BRPL_EOD!C35-BRPL_ISGS_exbus!C35</f>
        <v>0</v>
      </c>
      <c r="D35" s="24">
        <f>BRPL_EOD!D35-BRPL_ISGS_exbus!D35</f>
        <v>0</v>
      </c>
      <c r="E35" s="24">
        <f>BRPL_EOD!E35-BRPL_ISGS_exbus!E35</f>
        <v>0</v>
      </c>
      <c r="F35" s="24">
        <f>BRPL_EOD!F35-BRPL_ISGS_exbus!F35</f>
        <v>0</v>
      </c>
      <c r="G35" s="24">
        <f>BRPL_EOD!G35-BRPL_ISGS_exbus!G35</f>
        <v>0</v>
      </c>
      <c r="H35" s="24">
        <f>BRPL_EOD!H35-BRPL_ISGS_exbus!H35</f>
        <v>0</v>
      </c>
      <c r="I35" s="24">
        <f>BRPL_EOD!I35-BRPL_ISGS_exbus!I35</f>
        <v>0</v>
      </c>
      <c r="J35" s="24">
        <f>BRPL_EOD!J35-BRPL_ISGS_exbus!J35</f>
        <v>0</v>
      </c>
      <c r="K35" s="24">
        <f>BRPL_EOD!K35-BRPL_ISGS_exbus!K35</f>
        <v>-7.1124745398947198E-3</v>
      </c>
      <c r="L35" s="24">
        <f>BRPL_EOD!L35-BRPL_ISGS_exbus!L35</f>
        <v>-2.4051136363389958E-5</v>
      </c>
      <c r="M35" s="24">
        <f>BRPL_EOD!M35-BRPL_ISGS_exbus!M35</f>
        <v>5.5456187894975528E-4</v>
      </c>
      <c r="N35" s="24">
        <f>BRPL_EOD!N35-BRPL_ISGS_exbus!N35</f>
        <v>-3.1294854881309675E-3</v>
      </c>
      <c r="O35" s="24">
        <f>BRPL_EOD!O35-BRPL_ISGS_exbus!O35</f>
        <v>1.4470655241964892E-3</v>
      </c>
      <c r="P35" s="24">
        <f>BRPL_EOD!P35-BRPL_ISGS_exbus!P35</f>
        <v>-1.0434212920884534E-4</v>
      </c>
      <c r="Q35" s="24">
        <f>BRPL_EOD!Q35-BRPL_ISGS_exbus!Q35</f>
        <v>1.0194582104228189E-3</v>
      </c>
      <c r="R35" s="24">
        <f>BRPL_EOD!R35-BRPL_ISGS_exbus!R35</f>
        <v>2.3228816466556168E-3</v>
      </c>
      <c r="S35" s="24">
        <f>BRPL_EOD!S35-BRPL_ISGS_exbus!S35</f>
        <v>3.0260684769771728E-3</v>
      </c>
      <c r="T35" s="24">
        <f>BRPL_EOD!T35-BRPL_ISGS_exbus!T35</f>
        <v>0</v>
      </c>
      <c r="U35" s="24">
        <f>BRPL_EOD!U35-BRPL_ISGS_exbus!U35</f>
        <v>2.9634695244595832E-4</v>
      </c>
      <c r="V35" s="24">
        <f>BRPL_EOD!V35-BRPL_ISGS_exbus!V35</f>
        <v>-2.0628812030079047E-3</v>
      </c>
      <c r="W35" s="24">
        <f>BRPL_EOD!W35-BRPL_ISGS_exbus!W35</f>
        <v>7.1339865711728123E-3</v>
      </c>
      <c r="X35" s="24">
        <f>BRPL_EOD!X35-BRPL_ISGS_exbus!X35</f>
        <v>2.9293133464989296E-3</v>
      </c>
      <c r="Y35" s="24">
        <f>BRPL_EOD!Y35-BRPL_ISGS_exbus!Y35</f>
        <v>0</v>
      </c>
    </row>
    <row r="36" spans="1:25">
      <c r="A36" t="s">
        <v>78</v>
      </c>
      <c r="B36" s="24">
        <f>BRPL_EOD!B36-BRPL_ISGS_exbus!B36</f>
        <v>0</v>
      </c>
      <c r="C36" s="24">
        <f>BRPL_EOD!C36-BRPL_ISGS_exbus!C36</f>
        <v>0</v>
      </c>
      <c r="D36" s="24">
        <f>BRPL_EOD!D36-BRPL_ISGS_exbus!D36</f>
        <v>0</v>
      </c>
      <c r="E36" s="24">
        <f>BRPL_EOD!E36-BRPL_ISGS_exbus!E36</f>
        <v>0</v>
      </c>
      <c r="F36" s="24">
        <f>BRPL_EOD!F36-BRPL_ISGS_exbus!F36</f>
        <v>0</v>
      </c>
      <c r="G36" s="24">
        <f>BRPL_EOD!G36-BRPL_ISGS_exbus!G36</f>
        <v>0</v>
      </c>
      <c r="H36" s="24">
        <f>BRPL_EOD!H36-BRPL_ISGS_exbus!H36</f>
        <v>0</v>
      </c>
      <c r="I36" s="24">
        <f>BRPL_EOD!I36-BRPL_ISGS_exbus!I36</f>
        <v>0</v>
      </c>
      <c r="J36" s="24">
        <f>BRPL_EOD!J36-BRPL_ISGS_exbus!J36</f>
        <v>0</v>
      </c>
      <c r="K36" s="24">
        <f>BRPL_EOD!K36-BRPL_ISGS_exbus!K36</f>
        <v>-7.1124745398947198E-3</v>
      </c>
      <c r="L36" s="24">
        <f>BRPL_EOD!L36-BRPL_ISGS_exbus!L36</f>
        <v>-2.4051136363389958E-5</v>
      </c>
      <c r="M36" s="24">
        <f>BRPL_EOD!M36-BRPL_ISGS_exbus!M36</f>
        <v>5.5456187894975528E-4</v>
      </c>
      <c r="N36" s="24">
        <f>BRPL_EOD!N36-BRPL_ISGS_exbus!N36</f>
        <v>-3.1294854881309675E-3</v>
      </c>
      <c r="O36" s="24">
        <f>BRPL_EOD!O36-BRPL_ISGS_exbus!O36</f>
        <v>1.4470655241964892E-3</v>
      </c>
      <c r="P36" s="24">
        <f>BRPL_EOD!P36-BRPL_ISGS_exbus!P36</f>
        <v>-1.0434212920884534E-4</v>
      </c>
      <c r="Q36" s="24">
        <f>BRPL_EOD!Q36-BRPL_ISGS_exbus!Q36</f>
        <v>1.0194582104228189E-3</v>
      </c>
      <c r="R36" s="24">
        <f>BRPL_EOD!R36-BRPL_ISGS_exbus!R36</f>
        <v>2.3228816466556168E-3</v>
      </c>
      <c r="S36" s="24">
        <f>BRPL_EOD!S36-BRPL_ISGS_exbus!S36</f>
        <v>3.0260684769771728E-3</v>
      </c>
      <c r="T36" s="24">
        <f>BRPL_EOD!T36-BRPL_ISGS_exbus!T36</f>
        <v>0</v>
      </c>
      <c r="U36" s="24">
        <f>BRPL_EOD!U36-BRPL_ISGS_exbus!U36</f>
        <v>2.9634695244595832E-4</v>
      </c>
      <c r="V36" s="24">
        <f>BRPL_EOD!V36-BRPL_ISGS_exbus!V36</f>
        <v>-2.0628812030079047E-3</v>
      </c>
      <c r="W36" s="24">
        <f>BRPL_EOD!W36-BRPL_ISGS_exbus!W36</f>
        <v>7.1339865711728123E-3</v>
      </c>
      <c r="X36" s="24">
        <f>BRPL_EOD!X36-BRPL_ISGS_exbus!X36</f>
        <v>2.9293133464989296E-3</v>
      </c>
      <c r="Y36" s="24">
        <f>BRPL_EOD!Y36-BRPL_ISGS_exbus!Y36</f>
        <v>0</v>
      </c>
    </row>
    <row r="37" spans="1:25">
      <c r="A37" t="s">
        <v>79</v>
      </c>
      <c r="B37" s="24">
        <f>BRPL_EOD!B37-BRPL_ISGS_exbus!B37</f>
        <v>0</v>
      </c>
      <c r="C37" s="24">
        <f>BRPL_EOD!C37-BRPL_ISGS_exbus!C37</f>
        <v>0</v>
      </c>
      <c r="D37" s="24">
        <f>BRPL_EOD!D37-BRPL_ISGS_exbus!D37</f>
        <v>0</v>
      </c>
      <c r="E37" s="24">
        <f>BRPL_EOD!E37-BRPL_ISGS_exbus!E37</f>
        <v>0</v>
      </c>
      <c r="F37" s="24">
        <f>BRPL_EOD!F37-BRPL_ISGS_exbus!F37</f>
        <v>0</v>
      </c>
      <c r="G37" s="24">
        <f>BRPL_EOD!G37-BRPL_ISGS_exbus!G37</f>
        <v>0</v>
      </c>
      <c r="H37" s="24">
        <f>BRPL_EOD!H37-BRPL_ISGS_exbus!H37</f>
        <v>0</v>
      </c>
      <c r="I37" s="24">
        <f>BRPL_EOD!I37-BRPL_ISGS_exbus!I37</f>
        <v>0</v>
      </c>
      <c r="J37" s="24">
        <f>BRPL_EOD!J37-BRPL_ISGS_exbus!J37</f>
        <v>0</v>
      </c>
      <c r="K37" s="24">
        <f>BRPL_EOD!K37-BRPL_ISGS_exbus!K37</f>
        <v>-7.1124745398947198E-3</v>
      </c>
      <c r="L37" s="24">
        <f>BRPL_EOD!L37-BRPL_ISGS_exbus!L37</f>
        <v>-2.4051136363389958E-5</v>
      </c>
      <c r="M37" s="24">
        <f>BRPL_EOD!M37-BRPL_ISGS_exbus!M37</f>
        <v>5.5456187894975528E-4</v>
      </c>
      <c r="N37" s="24">
        <f>BRPL_EOD!N37-BRPL_ISGS_exbus!N37</f>
        <v>-3.1294854881309675E-3</v>
      </c>
      <c r="O37" s="24">
        <f>BRPL_EOD!O37-BRPL_ISGS_exbus!O37</f>
        <v>1.4470655241964892E-3</v>
      </c>
      <c r="P37" s="24">
        <f>BRPL_EOD!P37-BRPL_ISGS_exbus!P37</f>
        <v>-1.0434212920884534E-4</v>
      </c>
      <c r="Q37" s="24">
        <f>BRPL_EOD!Q37-BRPL_ISGS_exbus!Q37</f>
        <v>1.0194582104228189E-3</v>
      </c>
      <c r="R37" s="24">
        <f>BRPL_EOD!R37-BRPL_ISGS_exbus!R37</f>
        <v>2.3228816466556168E-3</v>
      </c>
      <c r="S37" s="24">
        <f>BRPL_EOD!S37-BRPL_ISGS_exbus!S37</f>
        <v>3.0260684769771728E-3</v>
      </c>
      <c r="T37" s="24">
        <f>BRPL_EOD!T37-BRPL_ISGS_exbus!T37</f>
        <v>0</v>
      </c>
      <c r="U37" s="24">
        <f>BRPL_EOD!U37-BRPL_ISGS_exbus!U37</f>
        <v>2.9634695244595832E-4</v>
      </c>
      <c r="V37" s="24">
        <f>BRPL_EOD!V37-BRPL_ISGS_exbus!V37</f>
        <v>-2.0628812030079047E-3</v>
      </c>
      <c r="W37" s="24">
        <f>BRPL_EOD!W37-BRPL_ISGS_exbus!W37</f>
        <v>7.1339865711728123E-3</v>
      </c>
      <c r="X37" s="24">
        <f>BRPL_EOD!X37-BRPL_ISGS_exbus!X37</f>
        <v>2.9293133464989296E-3</v>
      </c>
      <c r="Y37" s="24">
        <f>BRPL_EOD!Y37-BRPL_ISGS_exbus!Y37</f>
        <v>0</v>
      </c>
    </row>
    <row r="38" spans="1:25">
      <c r="A38" t="s">
        <v>80</v>
      </c>
      <c r="B38" s="24">
        <f>BRPL_EOD!B38-BRPL_ISGS_exbus!B38</f>
        <v>0</v>
      </c>
      <c r="C38" s="24">
        <f>BRPL_EOD!C38-BRPL_ISGS_exbus!C38</f>
        <v>0</v>
      </c>
      <c r="D38" s="24">
        <f>BRPL_EOD!D38-BRPL_ISGS_exbus!D38</f>
        <v>0</v>
      </c>
      <c r="E38" s="24">
        <f>BRPL_EOD!E38-BRPL_ISGS_exbus!E38</f>
        <v>0</v>
      </c>
      <c r="F38" s="24">
        <f>BRPL_EOD!F38-BRPL_ISGS_exbus!F38</f>
        <v>0</v>
      </c>
      <c r="G38" s="24">
        <f>BRPL_EOD!G38-BRPL_ISGS_exbus!G38</f>
        <v>0</v>
      </c>
      <c r="H38" s="24">
        <f>BRPL_EOD!H38-BRPL_ISGS_exbus!H38</f>
        <v>0</v>
      </c>
      <c r="I38" s="24">
        <f>BRPL_EOD!I38-BRPL_ISGS_exbus!I38</f>
        <v>0</v>
      </c>
      <c r="J38" s="24">
        <f>BRPL_EOD!J38-BRPL_ISGS_exbus!J38</f>
        <v>0</v>
      </c>
      <c r="K38" s="24">
        <f>BRPL_EOD!K38-BRPL_ISGS_exbus!K38</f>
        <v>-7.1124745398947198E-3</v>
      </c>
      <c r="L38" s="24">
        <f>BRPL_EOD!L38-BRPL_ISGS_exbus!L38</f>
        <v>-2.4051136363389958E-5</v>
      </c>
      <c r="M38" s="24">
        <f>BRPL_EOD!M38-BRPL_ISGS_exbus!M38</f>
        <v>5.5456187894975528E-4</v>
      </c>
      <c r="N38" s="24">
        <f>BRPL_EOD!N38-BRPL_ISGS_exbus!N38</f>
        <v>-3.1294854881309675E-3</v>
      </c>
      <c r="O38" s="24">
        <f>BRPL_EOD!O38-BRPL_ISGS_exbus!O38</f>
        <v>1.4470655241964892E-3</v>
      </c>
      <c r="P38" s="24">
        <f>BRPL_EOD!P38-BRPL_ISGS_exbus!P38</f>
        <v>-1.0434212920884534E-4</v>
      </c>
      <c r="Q38" s="24">
        <f>BRPL_EOD!Q38-BRPL_ISGS_exbus!Q38</f>
        <v>1.0194582104228189E-3</v>
      </c>
      <c r="R38" s="24">
        <f>BRPL_EOD!R38-BRPL_ISGS_exbus!R38</f>
        <v>2.3228816466556168E-3</v>
      </c>
      <c r="S38" s="24">
        <f>BRPL_EOD!S38-BRPL_ISGS_exbus!S38</f>
        <v>3.0260684769771728E-3</v>
      </c>
      <c r="T38" s="24">
        <f>BRPL_EOD!T38-BRPL_ISGS_exbus!T38</f>
        <v>0</v>
      </c>
      <c r="U38" s="24">
        <f>BRPL_EOD!U38-BRPL_ISGS_exbus!U38</f>
        <v>2.9634695244595832E-4</v>
      </c>
      <c r="V38" s="24">
        <f>BRPL_EOD!V38-BRPL_ISGS_exbus!V38</f>
        <v>-2.0628812030079047E-3</v>
      </c>
      <c r="W38" s="24">
        <f>BRPL_EOD!W38-BRPL_ISGS_exbus!W38</f>
        <v>7.1339865711728123E-3</v>
      </c>
      <c r="X38" s="24">
        <f>BRPL_EOD!X38-BRPL_ISGS_exbus!X38</f>
        <v>2.9293133464989296E-3</v>
      </c>
      <c r="Y38" s="24">
        <f>BRPL_EOD!Y38-BRPL_ISGS_exbus!Y38</f>
        <v>0</v>
      </c>
    </row>
    <row r="39" spans="1:25">
      <c r="A39" t="s">
        <v>81</v>
      </c>
      <c r="B39" s="24">
        <f>BRPL_EOD!B39-BRPL_ISGS_exbus!B39</f>
        <v>0</v>
      </c>
      <c r="C39" s="24">
        <f>BRPL_EOD!C39-BRPL_ISGS_exbus!C39</f>
        <v>0</v>
      </c>
      <c r="D39" s="24">
        <f>BRPL_EOD!D39-BRPL_ISGS_exbus!D39</f>
        <v>0</v>
      </c>
      <c r="E39" s="24">
        <f>BRPL_EOD!E39-BRPL_ISGS_exbus!E39</f>
        <v>0</v>
      </c>
      <c r="F39" s="24">
        <f>BRPL_EOD!F39-BRPL_ISGS_exbus!F39</f>
        <v>0</v>
      </c>
      <c r="G39" s="24">
        <f>BRPL_EOD!G39-BRPL_ISGS_exbus!G39</f>
        <v>0</v>
      </c>
      <c r="H39" s="24">
        <f>BRPL_EOD!H39-BRPL_ISGS_exbus!H39</f>
        <v>0</v>
      </c>
      <c r="I39" s="24">
        <f>BRPL_EOD!I39-BRPL_ISGS_exbus!I39</f>
        <v>0</v>
      </c>
      <c r="J39" s="24">
        <f>BRPL_EOD!J39-BRPL_ISGS_exbus!J39</f>
        <v>0</v>
      </c>
      <c r="K39" s="24">
        <f>BRPL_EOD!K39-BRPL_ISGS_exbus!K39</f>
        <v>-7.1124745398947198E-3</v>
      </c>
      <c r="L39" s="24">
        <f>BRPL_EOD!L39-BRPL_ISGS_exbus!L39</f>
        <v>-2.4051136363389958E-5</v>
      </c>
      <c r="M39" s="24">
        <f>BRPL_EOD!M39-BRPL_ISGS_exbus!M39</f>
        <v>5.5456187894975528E-4</v>
      </c>
      <c r="N39" s="24">
        <f>BRPL_EOD!N39-BRPL_ISGS_exbus!N39</f>
        <v>-3.1294854881309675E-3</v>
      </c>
      <c r="O39" s="24">
        <f>BRPL_EOD!O39-BRPL_ISGS_exbus!O39</f>
        <v>1.4470655241964892E-3</v>
      </c>
      <c r="P39" s="24">
        <f>BRPL_EOD!P39-BRPL_ISGS_exbus!P39</f>
        <v>-1.0434212920884534E-4</v>
      </c>
      <c r="Q39" s="24">
        <f>BRPL_EOD!Q39-BRPL_ISGS_exbus!Q39</f>
        <v>1.0194582104228189E-3</v>
      </c>
      <c r="R39" s="24">
        <f>BRPL_EOD!R39-BRPL_ISGS_exbus!R39</f>
        <v>2.3228816466556168E-3</v>
      </c>
      <c r="S39" s="24">
        <f>BRPL_EOD!S39-BRPL_ISGS_exbus!S39</f>
        <v>3.0260684769771728E-3</v>
      </c>
      <c r="T39" s="24">
        <f>BRPL_EOD!T39-BRPL_ISGS_exbus!T39</f>
        <v>0</v>
      </c>
      <c r="U39" s="24">
        <f>BRPL_EOD!U39-BRPL_ISGS_exbus!U39</f>
        <v>2.9634695244595832E-4</v>
      </c>
      <c r="V39" s="24">
        <f>BRPL_EOD!V39-BRPL_ISGS_exbus!V39</f>
        <v>-2.0628812030079047E-3</v>
      </c>
      <c r="W39" s="24">
        <f>BRPL_EOD!W39-BRPL_ISGS_exbus!W39</f>
        <v>7.1339865711728123E-3</v>
      </c>
      <c r="X39" s="24">
        <f>BRPL_EOD!X39-BRPL_ISGS_exbus!X39</f>
        <v>2.9293133464989296E-3</v>
      </c>
      <c r="Y39" s="24">
        <f>BRPL_EOD!Y39-BRPL_ISGS_exbus!Y39</f>
        <v>0</v>
      </c>
    </row>
    <row r="40" spans="1:25">
      <c r="A40" t="s">
        <v>82</v>
      </c>
      <c r="B40" s="24">
        <f>BRPL_EOD!B40-BRPL_ISGS_exbus!B40</f>
        <v>0</v>
      </c>
      <c r="C40" s="24">
        <f>BRPL_EOD!C40-BRPL_ISGS_exbus!C40</f>
        <v>0</v>
      </c>
      <c r="D40" s="24">
        <f>BRPL_EOD!D40-BRPL_ISGS_exbus!D40</f>
        <v>0</v>
      </c>
      <c r="E40" s="24">
        <f>BRPL_EOD!E40-BRPL_ISGS_exbus!E40</f>
        <v>0</v>
      </c>
      <c r="F40" s="24">
        <f>BRPL_EOD!F40-BRPL_ISGS_exbus!F40</f>
        <v>0</v>
      </c>
      <c r="G40" s="24">
        <f>BRPL_EOD!G40-BRPL_ISGS_exbus!G40</f>
        <v>0</v>
      </c>
      <c r="H40" s="24">
        <f>BRPL_EOD!H40-BRPL_ISGS_exbus!H40</f>
        <v>0</v>
      </c>
      <c r="I40" s="24">
        <f>BRPL_EOD!I40-BRPL_ISGS_exbus!I40</f>
        <v>0</v>
      </c>
      <c r="J40" s="24">
        <f>BRPL_EOD!J40-BRPL_ISGS_exbus!J40</f>
        <v>0</v>
      </c>
      <c r="K40" s="24">
        <f>BRPL_EOD!K40-BRPL_ISGS_exbus!K40</f>
        <v>-7.1124745398947198E-3</v>
      </c>
      <c r="L40" s="24">
        <f>BRPL_EOD!L40-BRPL_ISGS_exbus!L40</f>
        <v>-2.4051136363389958E-5</v>
      </c>
      <c r="M40" s="24">
        <f>BRPL_EOD!M40-BRPL_ISGS_exbus!M40</f>
        <v>5.5456187894975528E-4</v>
      </c>
      <c r="N40" s="24">
        <f>BRPL_EOD!N40-BRPL_ISGS_exbus!N40</f>
        <v>-3.1294854881309675E-3</v>
      </c>
      <c r="O40" s="24">
        <f>BRPL_EOD!O40-BRPL_ISGS_exbus!O40</f>
        <v>1.4470655241964892E-3</v>
      </c>
      <c r="P40" s="24">
        <f>BRPL_EOD!P40-BRPL_ISGS_exbus!P40</f>
        <v>-1.0434212920884534E-4</v>
      </c>
      <c r="Q40" s="24">
        <f>BRPL_EOD!Q40-BRPL_ISGS_exbus!Q40</f>
        <v>1.0194582104228189E-3</v>
      </c>
      <c r="R40" s="24">
        <f>BRPL_EOD!R40-BRPL_ISGS_exbus!R40</f>
        <v>2.3228816466556168E-3</v>
      </c>
      <c r="S40" s="24">
        <f>BRPL_EOD!S40-BRPL_ISGS_exbus!S40</f>
        <v>3.0260684769771728E-3</v>
      </c>
      <c r="T40" s="24">
        <f>BRPL_EOD!T40-BRPL_ISGS_exbus!T40</f>
        <v>0</v>
      </c>
      <c r="U40" s="24">
        <f>BRPL_EOD!U40-BRPL_ISGS_exbus!U40</f>
        <v>2.9634695244595832E-4</v>
      </c>
      <c r="V40" s="24">
        <f>BRPL_EOD!V40-BRPL_ISGS_exbus!V40</f>
        <v>-2.0628812030079047E-3</v>
      </c>
      <c r="W40" s="24">
        <f>BRPL_EOD!W40-BRPL_ISGS_exbus!W40</f>
        <v>7.1339865711728123E-3</v>
      </c>
      <c r="X40" s="24">
        <f>BRPL_EOD!X40-BRPL_ISGS_exbus!X40</f>
        <v>2.9293133464989296E-3</v>
      </c>
      <c r="Y40" s="24">
        <f>BRPL_EOD!Y40-BRPL_ISGS_exbus!Y40</f>
        <v>0</v>
      </c>
    </row>
    <row r="41" spans="1:25">
      <c r="A41" t="s">
        <v>83</v>
      </c>
      <c r="B41" s="24">
        <f>BRPL_EOD!B41-BRPL_ISGS_exbus!B41</f>
        <v>0</v>
      </c>
      <c r="C41" s="24">
        <f>BRPL_EOD!C41-BRPL_ISGS_exbus!C41</f>
        <v>0</v>
      </c>
      <c r="D41" s="24">
        <f>BRPL_EOD!D41-BRPL_ISGS_exbus!D41</f>
        <v>0</v>
      </c>
      <c r="E41" s="24">
        <f>BRPL_EOD!E41-BRPL_ISGS_exbus!E41</f>
        <v>0</v>
      </c>
      <c r="F41" s="24">
        <f>BRPL_EOD!F41-BRPL_ISGS_exbus!F41</f>
        <v>0</v>
      </c>
      <c r="G41" s="24">
        <f>BRPL_EOD!G41-BRPL_ISGS_exbus!G41</f>
        <v>0</v>
      </c>
      <c r="H41" s="24">
        <f>BRPL_EOD!H41-BRPL_ISGS_exbus!H41</f>
        <v>0</v>
      </c>
      <c r="I41" s="24">
        <f>BRPL_EOD!I41-BRPL_ISGS_exbus!I41</f>
        <v>0</v>
      </c>
      <c r="J41" s="24">
        <f>BRPL_EOD!J41-BRPL_ISGS_exbus!J41</f>
        <v>0</v>
      </c>
      <c r="K41" s="24">
        <f>BRPL_EOD!K41-BRPL_ISGS_exbus!K41</f>
        <v>-7.1124745398947198E-3</v>
      </c>
      <c r="L41" s="24">
        <f>BRPL_EOD!L41-BRPL_ISGS_exbus!L41</f>
        <v>-2.4051136363389958E-5</v>
      </c>
      <c r="M41" s="24">
        <f>BRPL_EOD!M41-BRPL_ISGS_exbus!M41</f>
        <v>5.5456187894975528E-4</v>
      </c>
      <c r="N41" s="24">
        <f>BRPL_EOD!N41-BRPL_ISGS_exbus!N41</f>
        <v>-3.1294854881309675E-3</v>
      </c>
      <c r="O41" s="24">
        <f>BRPL_EOD!O41-BRPL_ISGS_exbus!O41</f>
        <v>1.4470655241964892E-3</v>
      </c>
      <c r="P41" s="24">
        <f>BRPL_EOD!P41-BRPL_ISGS_exbus!P41</f>
        <v>-1.0434212920884534E-4</v>
      </c>
      <c r="Q41" s="24">
        <f>BRPL_EOD!Q41-BRPL_ISGS_exbus!Q41</f>
        <v>1.0194582104228189E-3</v>
      </c>
      <c r="R41" s="24">
        <f>BRPL_EOD!R41-BRPL_ISGS_exbus!R41</f>
        <v>2.3228816466556168E-3</v>
      </c>
      <c r="S41" s="24">
        <f>BRPL_EOD!S41-BRPL_ISGS_exbus!S41</f>
        <v>3.0260684769771728E-3</v>
      </c>
      <c r="T41" s="24">
        <f>BRPL_EOD!T41-BRPL_ISGS_exbus!T41</f>
        <v>0</v>
      </c>
      <c r="U41" s="24">
        <f>BRPL_EOD!U41-BRPL_ISGS_exbus!U41</f>
        <v>2.9634695244595832E-4</v>
      </c>
      <c r="V41" s="24">
        <f>BRPL_EOD!V41-BRPL_ISGS_exbus!V41</f>
        <v>-2.0628812030079047E-3</v>
      </c>
      <c r="W41" s="24">
        <f>BRPL_EOD!W41-BRPL_ISGS_exbus!W41</f>
        <v>7.1339865711728123E-3</v>
      </c>
      <c r="X41" s="24">
        <f>BRPL_EOD!X41-BRPL_ISGS_exbus!X41</f>
        <v>2.9293133464989296E-3</v>
      </c>
      <c r="Y41" s="24">
        <f>BRPL_EOD!Y41-BRPL_ISGS_exbus!Y41</f>
        <v>0</v>
      </c>
    </row>
    <row r="42" spans="1:25">
      <c r="A42" t="s">
        <v>84</v>
      </c>
      <c r="B42" s="24">
        <f>BRPL_EOD!B42-BRPL_ISGS_exbus!B42</f>
        <v>0</v>
      </c>
      <c r="C42" s="24">
        <f>BRPL_EOD!C42-BRPL_ISGS_exbus!C42</f>
        <v>0</v>
      </c>
      <c r="D42" s="24">
        <f>BRPL_EOD!D42-BRPL_ISGS_exbus!D42</f>
        <v>0</v>
      </c>
      <c r="E42" s="24">
        <f>BRPL_EOD!E42-BRPL_ISGS_exbus!E42</f>
        <v>0</v>
      </c>
      <c r="F42" s="24">
        <f>BRPL_EOD!F42-BRPL_ISGS_exbus!F42</f>
        <v>0</v>
      </c>
      <c r="G42" s="24">
        <f>BRPL_EOD!G42-BRPL_ISGS_exbus!G42</f>
        <v>0</v>
      </c>
      <c r="H42" s="24">
        <f>BRPL_EOD!H42-BRPL_ISGS_exbus!H42</f>
        <v>0</v>
      </c>
      <c r="I42" s="24">
        <f>BRPL_EOD!I42-BRPL_ISGS_exbus!I42</f>
        <v>0</v>
      </c>
      <c r="J42" s="24">
        <f>BRPL_EOD!J42-BRPL_ISGS_exbus!J42</f>
        <v>0</v>
      </c>
      <c r="K42" s="24">
        <f>BRPL_EOD!K42-BRPL_ISGS_exbus!K42</f>
        <v>-7.1124745398947198E-3</v>
      </c>
      <c r="L42" s="24">
        <f>BRPL_EOD!L42-BRPL_ISGS_exbus!L42</f>
        <v>-2.4051136363389958E-5</v>
      </c>
      <c r="M42" s="24">
        <f>BRPL_EOD!M42-BRPL_ISGS_exbus!M42</f>
        <v>5.5456187894975528E-4</v>
      </c>
      <c r="N42" s="24">
        <f>BRPL_EOD!N42-BRPL_ISGS_exbus!N42</f>
        <v>-3.1294854881309675E-3</v>
      </c>
      <c r="O42" s="24">
        <f>BRPL_EOD!O42-BRPL_ISGS_exbus!O42</f>
        <v>1.4470655241964892E-3</v>
      </c>
      <c r="P42" s="24">
        <f>BRPL_EOD!P42-BRPL_ISGS_exbus!P42</f>
        <v>-1.0434212920884534E-4</v>
      </c>
      <c r="Q42" s="24">
        <f>BRPL_EOD!Q42-BRPL_ISGS_exbus!Q42</f>
        <v>1.0194582104228189E-3</v>
      </c>
      <c r="R42" s="24">
        <f>BRPL_EOD!R42-BRPL_ISGS_exbus!R42</f>
        <v>2.3228816466556168E-3</v>
      </c>
      <c r="S42" s="24">
        <f>BRPL_EOD!S42-BRPL_ISGS_exbus!S42</f>
        <v>3.0260684769771728E-3</v>
      </c>
      <c r="T42" s="24">
        <f>BRPL_EOD!T42-BRPL_ISGS_exbus!T42</f>
        <v>0</v>
      </c>
      <c r="U42" s="24">
        <f>BRPL_EOD!U42-BRPL_ISGS_exbus!U42</f>
        <v>2.9634695244595832E-4</v>
      </c>
      <c r="V42" s="24">
        <f>BRPL_EOD!V42-BRPL_ISGS_exbus!V42</f>
        <v>-2.0628812030079047E-3</v>
      </c>
      <c r="W42" s="24">
        <f>BRPL_EOD!W42-BRPL_ISGS_exbus!W42</f>
        <v>7.1339865711728123E-3</v>
      </c>
      <c r="X42" s="24">
        <f>BRPL_EOD!X42-BRPL_ISGS_exbus!X42</f>
        <v>2.9293133464989296E-3</v>
      </c>
      <c r="Y42" s="24">
        <f>BRPL_EOD!Y42-BRPL_ISGS_exbus!Y42</f>
        <v>0</v>
      </c>
    </row>
    <row r="43" spans="1:25">
      <c r="A43" t="s">
        <v>85</v>
      </c>
      <c r="B43" s="24">
        <f>BRPL_EOD!B43-BRPL_ISGS_exbus!B43</f>
        <v>0</v>
      </c>
      <c r="C43" s="24">
        <f>BRPL_EOD!C43-BRPL_ISGS_exbus!C43</f>
        <v>0</v>
      </c>
      <c r="D43" s="24">
        <f>BRPL_EOD!D43-BRPL_ISGS_exbus!D43</f>
        <v>0</v>
      </c>
      <c r="E43" s="24">
        <f>BRPL_EOD!E43-BRPL_ISGS_exbus!E43</f>
        <v>0</v>
      </c>
      <c r="F43" s="24">
        <f>BRPL_EOD!F43-BRPL_ISGS_exbus!F43</f>
        <v>0</v>
      </c>
      <c r="G43" s="24">
        <f>BRPL_EOD!G43-BRPL_ISGS_exbus!G43</f>
        <v>0</v>
      </c>
      <c r="H43" s="24">
        <f>BRPL_EOD!H43-BRPL_ISGS_exbus!H43</f>
        <v>0</v>
      </c>
      <c r="I43" s="24">
        <f>BRPL_EOD!I43-BRPL_ISGS_exbus!I43</f>
        <v>0</v>
      </c>
      <c r="J43" s="24">
        <f>BRPL_EOD!J43-BRPL_ISGS_exbus!J43</f>
        <v>0</v>
      </c>
      <c r="K43" s="24">
        <f>BRPL_EOD!K43-BRPL_ISGS_exbus!K43</f>
        <v>-7.1124745398947198E-3</v>
      </c>
      <c r="L43" s="24">
        <f>BRPL_EOD!L43-BRPL_ISGS_exbus!L43</f>
        <v>-2.4051136363389958E-5</v>
      </c>
      <c r="M43" s="24">
        <f>BRPL_EOD!M43-BRPL_ISGS_exbus!M43</f>
        <v>5.5456187894975528E-4</v>
      </c>
      <c r="N43" s="24">
        <f>BRPL_EOD!N43-BRPL_ISGS_exbus!N43</f>
        <v>-3.1294854881309675E-3</v>
      </c>
      <c r="O43" s="24">
        <f>BRPL_EOD!O43-BRPL_ISGS_exbus!O43</f>
        <v>1.4470655241964892E-3</v>
      </c>
      <c r="P43" s="24">
        <f>BRPL_EOD!P43-BRPL_ISGS_exbus!P43</f>
        <v>-1.0434212920884534E-4</v>
      </c>
      <c r="Q43" s="24">
        <f>BRPL_EOD!Q43-BRPL_ISGS_exbus!Q43</f>
        <v>1.0194582104228189E-3</v>
      </c>
      <c r="R43" s="24">
        <f>BRPL_EOD!R43-BRPL_ISGS_exbus!R43</f>
        <v>2.3228816466556168E-3</v>
      </c>
      <c r="S43" s="24">
        <f>BRPL_EOD!S43-BRPL_ISGS_exbus!S43</f>
        <v>3.0260684769771728E-3</v>
      </c>
      <c r="T43" s="24">
        <f>BRPL_EOD!T43-BRPL_ISGS_exbus!T43</f>
        <v>0</v>
      </c>
      <c r="U43" s="24">
        <f>BRPL_EOD!U43-BRPL_ISGS_exbus!U43</f>
        <v>2.9634695244595832E-4</v>
      </c>
      <c r="V43" s="24">
        <f>BRPL_EOD!V43-BRPL_ISGS_exbus!V43</f>
        <v>-2.0628812030079047E-3</v>
      </c>
      <c r="W43" s="24">
        <f>BRPL_EOD!W43-BRPL_ISGS_exbus!W43</f>
        <v>7.1339865711728123E-3</v>
      </c>
      <c r="X43" s="24">
        <f>BRPL_EOD!X43-BRPL_ISGS_exbus!X43</f>
        <v>2.9293133464989296E-3</v>
      </c>
      <c r="Y43" s="24">
        <f>BRPL_EOD!Y43-BRPL_ISGS_exbus!Y43</f>
        <v>0</v>
      </c>
    </row>
    <row r="44" spans="1:25">
      <c r="A44" t="s">
        <v>86</v>
      </c>
      <c r="B44" s="24">
        <f>BRPL_EOD!B44-BRPL_ISGS_exbus!B44</f>
        <v>0</v>
      </c>
      <c r="C44" s="24">
        <f>BRPL_EOD!C44-BRPL_ISGS_exbus!C44</f>
        <v>0</v>
      </c>
      <c r="D44" s="24">
        <f>BRPL_EOD!D44-BRPL_ISGS_exbus!D44</f>
        <v>0</v>
      </c>
      <c r="E44" s="24">
        <f>BRPL_EOD!E44-BRPL_ISGS_exbus!E44</f>
        <v>0</v>
      </c>
      <c r="F44" s="24">
        <f>BRPL_EOD!F44-BRPL_ISGS_exbus!F44</f>
        <v>0</v>
      </c>
      <c r="G44" s="24">
        <f>BRPL_EOD!G44-BRPL_ISGS_exbus!G44</f>
        <v>0</v>
      </c>
      <c r="H44" s="24">
        <f>BRPL_EOD!H44-BRPL_ISGS_exbus!H44</f>
        <v>0</v>
      </c>
      <c r="I44" s="24">
        <f>BRPL_EOD!I44-BRPL_ISGS_exbus!I44</f>
        <v>0</v>
      </c>
      <c r="J44" s="24">
        <f>BRPL_EOD!J44-BRPL_ISGS_exbus!J44</f>
        <v>0</v>
      </c>
      <c r="K44" s="24">
        <f>BRPL_EOD!K44-BRPL_ISGS_exbus!K44</f>
        <v>-7.1124745398947198E-3</v>
      </c>
      <c r="L44" s="24">
        <f>BRPL_EOD!L44-BRPL_ISGS_exbus!L44</f>
        <v>-2.4051136363389958E-5</v>
      </c>
      <c r="M44" s="24">
        <f>BRPL_EOD!M44-BRPL_ISGS_exbus!M44</f>
        <v>5.5456187894975528E-4</v>
      </c>
      <c r="N44" s="24">
        <f>BRPL_EOD!N44-BRPL_ISGS_exbus!N44</f>
        <v>-3.1294854881309675E-3</v>
      </c>
      <c r="O44" s="24">
        <f>BRPL_EOD!O44-BRPL_ISGS_exbus!O44</f>
        <v>1.4470655241964892E-3</v>
      </c>
      <c r="P44" s="24">
        <f>BRPL_EOD!P44-BRPL_ISGS_exbus!P44</f>
        <v>-1.0434212920884534E-4</v>
      </c>
      <c r="Q44" s="24">
        <f>BRPL_EOD!Q44-BRPL_ISGS_exbus!Q44</f>
        <v>1.0194582104228189E-3</v>
      </c>
      <c r="R44" s="24">
        <f>BRPL_EOD!R44-BRPL_ISGS_exbus!R44</f>
        <v>2.3228816466556168E-3</v>
      </c>
      <c r="S44" s="24">
        <f>BRPL_EOD!S44-BRPL_ISGS_exbus!S44</f>
        <v>3.0260684769771728E-3</v>
      </c>
      <c r="T44" s="24">
        <f>BRPL_EOD!T44-BRPL_ISGS_exbus!T44</f>
        <v>0</v>
      </c>
      <c r="U44" s="24">
        <f>BRPL_EOD!U44-BRPL_ISGS_exbus!U44</f>
        <v>2.9634695244595832E-4</v>
      </c>
      <c r="V44" s="24">
        <f>BRPL_EOD!V44-BRPL_ISGS_exbus!V44</f>
        <v>-2.0628812030079047E-3</v>
      </c>
      <c r="W44" s="24">
        <f>BRPL_EOD!W44-BRPL_ISGS_exbus!W44</f>
        <v>7.1339865711728123E-3</v>
      </c>
      <c r="X44" s="24">
        <f>BRPL_EOD!X44-BRPL_ISGS_exbus!X44</f>
        <v>2.9293133464989296E-3</v>
      </c>
      <c r="Y44" s="24">
        <f>BRPL_EOD!Y44-BRPL_ISGS_exbus!Y44</f>
        <v>0</v>
      </c>
    </row>
    <row r="45" spans="1:25">
      <c r="A45" t="s">
        <v>87</v>
      </c>
      <c r="B45" s="24">
        <f>BRPL_EOD!B45-BRPL_ISGS_exbus!B45</f>
        <v>0</v>
      </c>
      <c r="C45" s="24">
        <f>BRPL_EOD!C45-BRPL_ISGS_exbus!C45</f>
        <v>0</v>
      </c>
      <c r="D45" s="24">
        <f>BRPL_EOD!D45-BRPL_ISGS_exbus!D45</f>
        <v>0</v>
      </c>
      <c r="E45" s="24">
        <f>BRPL_EOD!E45-BRPL_ISGS_exbus!E45</f>
        <v>0</v>
      </c>
      <c r="F45" s="24">
        <f>BRPL_EOD!F45-BRPL_ISGS_exbus!F45</f>
        <v>0</v>
      </c>
      <c r="G45" s="24">
        <f>BRPL_EOD!G45-BRPL_ISGS_exbus!G45</f>
        <v>0</v>
      </c>
      <c r="H45" s="24">
        <f>BRPL_EOD!H45-BRPL_ISGS_exbus!H45</f>
        <v>0</v>
      </c>
      <c r="I45" s="24">
        <f>BRPL_EOD!I45-BRPL_ISGS_exbus!I45</f>
        <v>0</v>
      </c>
      <c r="J45" s="24">
        <f>BRPL_EOD!J45-BRPL_ISGS_exbus!J45</f>
        <v>0</v>
      </c>
      <c r="K45" s="24">
        <f>BRPL_EOD!K45-BRPL_ISGS_exbus!K45</f>
        <v>-7.1124745398947198E-3</v>
      </c>
      <c r="L45" s="24">
        <f>BRPL_EOD!L45-BRPL_ISGS_exbus!L45</f>
        <v>-2.4051136363389958E-5</v>
      </c>
      <c r="M45" s="24">
        <f>BRPL_EOD!M45-BRPL_ISGS_exbus!M45</f>
        <v>5.5456187894975528E-4</v>
      </c>
      <c r="N45" s="24">
        <f>BRPL_EOD!N45-BRPL_ISGS_exbus!N45</f>
        <v>-3.1294854881309675E-3</v>
      </c>
      <c r="O45" s="24">
        <f>BRPL_EOD!O45-BRPL_ISGS_exbus!O45</f>
        <v>1.4470655241964892E-3</v>
      </c>
      <c r="P45" s="24">
        <f>BRPL_EOD!P45-BRPL_ISGS_exbus!P45</f>
        <v>-1.0434212920884534E-4</v>
      </c>
      <c r="Q45" s="24">
        <f>BRPL_EOD!Q45-BRPL_ISGS_exbus!Q45</f>
        <v>1.0194582104228189E-3</v>
      </c>
      <c r="R45" s="24">
        <f>BRPL_EOD!R45-BRPL_ISGS_exbus!R45</f>
        <v>2.3228816466556168E-3</v>
      </c>
      <c r="S45" s="24">
        <f>BRPL_EOD!S45-BRPL_ISGS_exbus!S45</f>
        <v>3.0260684769771728E-3</v>
      </c>
      <c r="T45" s="24">
        <f>BRPL_EOD!T45-BRPL_ISGS_exbus!T45</f>
        <v>0</v>
      </c>
      <c r="U45" s="24">
        <f>BRPL_EOD!U45-BRPL_ISGS_exbus!U45</f>
        <v>2.9634695244595832E-4</v>
      </c>
      <c r="V45" s="24">
        <f>BRPL_EOD!V45-BRPL_ISGS_exbus!V45</f>
        <v>-2.0628812030079047E-3</v>
      </c>
      <c r="W45" s="24">
        <f>BRPL_EOD!W45-BRPL_ISGS_exbus!W45</f>
        <v>7.1339865711728123E-3</v>
      </c>
      <c r="X45" s="24">
        <f>BRPL_EOD!X45-BRPL_ISGS_exbus!X45</f>
        <v>2.9293133464989296E-3</v>
      </c>
      <c r="Y45" s="24">
        <f>BRPL_EOD!Y45-BRPL_ISGS_exbus!Y45</f>
        <v>0</v>
      </c>
    </row>
    <row r="46" spans="1:25">
      <c r="A46" t="s">
        <v>88</v>
      </c>
      <c r="B46" s="24">
        <f>BRPL_EOD!B46-BRPL_ISGS_exbus!B46</f>
        <v>0</v>
      </c>
      <c r="C46" s="24">
        <f>BRPL_EOD!C46-BRPL_ISGS_exbus!C46</f>
        <v>0</v>
      </c>
      <c r="D46" s="24">
        <f>BRPL_EOD!D46-BRPL_ISGS_exbus!D46</f>
        <v>0</v>
      </c>
      <c r="E46" s="24">
        <f>BRPL_EOD!E46-BRPL_ISGS_exbus!E46</f>
        <v>0</v>
      </c>
      <c r="F46" s="24">
        <f>BRPL_EOD!F46-BRPL_ISGS_exbus!F46</f>
        <v>0</v>
      </c>
      <c r="G46" s="24">
        <f>BRPL_EOD!G46-BRPL_ISGS_exbus!G46</f>
        <v>0</v>
      </c>
      <c r="H46" s="24">
        <f>BRPL_EOD!H46-BRPL_ISGS_exbus!H46</f>
        <v>0</v>
      </c>
      <c r="I46" s="24">
        <f>BRPL_EOD!I46-BRPL_ISGS_exbus!I46</f>
        <v>0</v>
      </c>
      <c r="J46" s="24">
        <f>BRPL_EOD!J46-BRPL_ISGS_exbus!J46</f>
        <v>0</v>
      </c>
      <c r="K46" s="24">
        <f>BRPL_EOD!K46-BRPL_ISGS_exbus!K46</f>
        <v>-7.1124745398947198E-3</v>
      </c>
      <c r="L46" s="24">
        <f>BRPL_EOD!L46-BRPL_ISGS_exbus!L46</f>
        <v>-2.4051136363389958E-5</v>
      </c>
      <c r="M46" s="24">
        <f>BRPL_EOD!M46-BRPL_ISGS_exbus!M46</f>
        <v>5.5456187894975528E-4</v>
      </c>
      <c r="N46" s="24">
        <f>BRPL_EOD!N46-BRPL_ISGS_exbus!N46</f>
        <v>-3.1294854881309675E-3</v>
      </c>
      <c r="O46" s="24">
        <f>BRPL_EOD!O46-BRPL_ISGS_exbus!O46</f>
        <v>1.4470655241964892E-3</v>
      </c>
      <c r="P46" s="24">
        <f>BRPL_EOD!P46-BRPL_ISGS_exbus!P46</f>
        <v>-1.0434212920884534E-4</v>
      </c>
      <c r="Q46" s="24">
        <f>BRPL_EOD!Q46-BRPL_ISGS_exbus!Q46</f>
        <v>1.0194582104228189E-3</v>
      </c>
      <c r="R46" s="24">
        <f>BRPL_EOD!R46-BRPL_ISGS_exbus!R46</f>
        <v>2.3228816466556168E-3</v>
      </c>
      <c r="S46" s="24">
        <f>BRPL_EOD!S46-BRPL_ISGS_exbus!S46</f>
        <v>3.0260684769771728E-3</v>
      </c>
      <c r="T46" s="24">
        <f>BRPL_EOD!T46-BRPL_ISGS_exbus!T46</f>
        <v>0</v>
      </c>
      <c r="U46" s="24">
        <f>BRPL_EOD!U46-BRPL_ISGS_exbus!U46</f>
        <v>2.9634695244595832E-4</v>
      </c>
      <c r="V46" s="24">
        <f>BRPL_EOD!V46-BRPL_ISGS_exbus!V46</f>
        <v>-2.0628812030079047E-3</v>
      </c>
      <c r="W46" s="24">
        <f>BRPL_EOD!W46-BRPL_ISGS_exbus!W46</f>
        <v>7.1339865711728123E-3</v>
      </c>
      <c r="X46" s="24">
        <f>BRPL_EOD!X46-BRPL_ISGS_exbus!X46</f>
        <v>2.9293133464989296E-3</v>
      </c>
      <c r="Y46" s="24">
        <f>BRPL_EOD!Y46-BRPL_ISGS_exbus!Y46</f>
        <v>0</v>
      </c>
    </row>
    <row r="47" spans="1:25">
      <c r="A47" t="s">
        <v>89</v>
      </c>
      <c r="B47" s="24">
        <f>BRPL_EOD!B47-BRPL_ISGS_exbus!B47</f>
        <v>0</v>
      </c>
      <c r="C47" s="24">
        <f>BRPL_EOD!C47-BRPL_ISGS_exbus!C47</f>
        <v>0</v>
      </c>
      <c r="D47" s="24">
        <f>BRPL_EOD!D47-BRPL_ISGS_exbus!D47</f>
        <v>0</v>
      </c>
      <c r="E47" s="24">
        <f>BRPL_EOD!E47-BRPL_ISGS_exbus!E47</f>
        <v>0</v>
      </c>
      <c r="F47" s="24">
        <f>BRPL_EOD!F47-BRPL_ISGS_exbus!F47</f>
        <v>0</v>
      </c>
      <c r="G47" s="24">
        <f>BRPL_EOD!G47-BRPL_ISGS_exbus!G47</f>
        <v>0</v>
      </c>
      <c r="H47" s="24">
        <f>BRPL_EOD!H47-BRPL_ISGS_exbus!H47</f>
        <v>0</v>
      </c>
      <c r="I47" s="24">
        <f>BRPL_EOD!I47-BRPL_ISGS_exbus!I47</f>
        <v>0</v>
      </c>
      <c r="J47" s="24">
        <f>BRPL_EOD!J47-BRPL_ISGS_exbus!J47</f>
        <v>0</v>
      </c>
      <c r="K47" s="24">
        <f>BRPL_EOD!K47-BRPL_ISGS_exbus!K47</f>
        <v>-7.1124745398947198E-3</v>
      </c>
      <c r="L47" s="24">
        <f>BRPL_EOD!L47-BRPL_ISGS_exbus!L47</f>
        <v>-2.4051136363389958E-5</v>
      </c>
      <c r="M47" s="24">
        <f>BRPL_EOD!M47-BRPL_ISGS_exbus!M47</f>
        <v>5.5456187894975528E-4</v>
      </c>
      <c r="N47" s="24">
        <f>BRPL_EOD!N47-BRPL_ISGS_exbus!N47</f>
        <v>-3.1294854881309675E-3</v>
      </c>
      <c r="O47" s="24">
        <f>BRPL_EOD!O47-BRPL_ISGS_exbus!O47</f>
        <v>1.4470655241964892E-3</v>
      </c>
      <c r="P47" s="24">
        <f>BRPL_EOD!P47-BRPL_ISGS_exbus!P47</f>
        <v>-1.0434212920884534E-4</v>
      </c>
      <c r="Q47" s="24">
        <f>BRPL_EOD!Q47-BRPL_ISGS_exbus!Q47</f>
        <v>1.0194582104228189E-3</v>
      </c>
      <c r="R47" s="24">
        <f>BRPL_EOD!R47-BRPL_ISGS_exbus!R47</f>
        <v>2.3228816466556168E-3</v>
      </c>
      <c r="S47" s="24">
        <f>BRPL_EOD!S47-BRPL_ISGS_exbus!S47</f>
        <v>3.0260684769771728E-3</v>
      </c>
      <c r="T47" s="24">
        <f>BRPL_EOD!T47-BRPL_ISGS_exbus!T47</f>
        <v>0</v>
      </c>
      <c r="U47" s="24">
        <f>BRPL_EOD!U47-BRPL_ISGS_exbus!U47</f>
        <v>2.9634695244595832E-4</v>
      </c>
      <c r="V47" s="24">
        <f>BRPL_EOD!V47-BRPL_ISGS_exbus!V47</f>
        <v>-2.0628812030079047E-3</v>
      </c>
      <c r="W47" s="24">
        <f>BRPL_EOD!W47-BRPL_ISGS_exbus!W47</f>
        <v>7.1339865711728123E-3</v>
      </c>
      <c r="X47" s="24">
        <f>BRPL_EOD!X47-BRPL_ISGS_exbus!X47</f>
        <v>2.9293133464989296E-3</v>
      </c>
      <c r="Y47" s="24">
        <f>BRPL_EOD!Y47-BRPL_ISGS_exbus!Y47</f>
        <v>0</v>
      </c>
    </row>
    <row r="48" spans="1:25">
      <c r="A48" t="s">
        <v>90</v>
      </c>
      <c r="B48" s="24">
        <f>BRPL_EOD!B48-BRPL_ISGS_exbus!B48</f>
        <v>0</v>
      </c>
      <c r="C48" s="24">
        <f>BRPL_EOD!C48-BRPL_ISGS_exbus!C48</f>
        <v>0</v>
      </c>
      <c r="D48" s="24">
        <f>BRPL_EOD!D48-BRPL_ISGS_exbus!D48</f>
        <v>0</v>
      </c>
      <c r="E48" s="24">
        <f>BRPL_EOD!E48-BRPL_ISGS_exbus!E48</f>
        <v>0</v>
      </c>
      <c r="F48" s="24">
        <f>BRPL_EOD!F48-BRPL_ISGS_exbus!F48</f>
        <v>0</v>
      </c>
      <c r="G48" s="24">
        <f>BRPL_EOD!G48-BRPL_ISGS_exbus!G48</f>
        <v>0</v>
      </c>
      <c r="H48" s="24">
        <f>BRPL_EOD!H48-BRPL_ISGS_exbus!H48</f>
        <v>0</v>
      </c>
      <c r="I48" s="24">
        <f>BRPL_EOD!I48-BRPL_ISGS_exbus!I48</f>
        <v>0</v>
      </c>
      <c r="J48" s="24">
        <f>BRPL_EOD!J48-BRPL_ISGS_exbus!J48</f>
        <v>0</v>
      </c>
      <c r="K48" s="24">
        <f>BRPL_EOD!K48-BRPL_ISGS_exbus!K48</f>
        <v>3.3978766822428952E-3</v>
      </c>
      <c r="L48" s="24">
        <f>BRPL_EOD!L48-BRPL_ISGS_exbus!L48</f>
        <v>-4.5821653504418691E-5</v>
      </c>
      <c r="M48" s="24">
        <f>BRPL_EOD!M48-BRPL_ISGS_exbus!M48</f>
        <v>5.5456187894975528E-4</v>
      </c>
      <c r="N48" s="24">
        <f>BRPL_EOD!N48-BRPL_ISGS_exbus!N48</f>
        <v>-3.1294854881309675E-3</v>
      </c>
      <c r="O48" s="24">
        <f>BRPL_EOD!O48-BRPL_ISGS_exbus!O48</f>
        <v>1.4470655241964892E-3</v>
      </c>
      <c r="P48" s="24">
        <f>BRPL_EOD!P48-BRPL_ISGS_exbus!P48</f>
        <v>-1.0434212920884534E-4</v>
      </c>
      <c r="Q48" s="24">
        <f>BRPL_EOD!Q48-BRPL_ISGS_exbus!Q48</f>
        <v>1.0194582104228189E-3</v>
      </c>
      <c r="R48" s="24">
        <f>BRPL_EOD!R48-BRPL_ISGS_exbus!R48</f>
        <v>2.3228816466556168E-3</v>
      </c>
      <c r="S48" s="24">
        <f>BRPL_EOD!S48-BRPL_ISGS_exbus!S48</f>
        <v>3.0260684769771728E-3</v>
      </c>
      <c r="T48" s="24">
        <f>BRPL_EOD!T48-BRPL_ISGS_exbus!T48</f>
        <v>0</v>
      </c>
      <c r="U48" s="24">
        <f>BRPL_EOD!U48-BRPL_ISGS_exbus!U48</f>
        <v>2.9634695244595832E-4</v>
      </c>
      <c r="V48" s="24">
        <f>BRPL_EOD!V48-BRPL_ISGS_exbus!V48</f>
        <v>-2.0628812030079047E-3</v>
      </c>
      <c r="W48" s="24">
        <f>BRPL_EOD!W48-BRPL_ISGS_exbus!W48</f>
        <v>7.1339865711728123E-3</v>
      </c>
      <c r="X48" s="24">
        <f>BRPL_EOD!X48-BRPL_ISGS_exbus!X48</f>
        <v>2.9293133464989296E-3</v>
      </c>
      <c r="Y48" s="24">
        <f>BRPL_EOD!Y48-BRPL_ISGS_exbus!Y48</f>
        <v>0</v>
      </c>
    </row>
    <row r="49" spans="1:25">
      <c r="A49" t="s">
        <v>91</v>
      </c>
      <c r="B49" s="24">
        <f>BRPL_EOD!B49-BRPL_ISGS_exbus!B49</f>
        <v>0</v>
      </c>
      <c r="C49" s="24">
        <f>BRPL_EOD!C49-BRPL_ISGS_exbus!C49</f>
        <v>0</v>
      </c>
      <c r="D49" s="24">
        <f>BRPL_EOD!D49-BRPL_ISGS_exbus!D49</f>
        <v>0</v>
      </c>
      <c r="E49" s="24">
        <f>BRPL_EOD!E49-BRPL_ISGS_exbus!E49</f>
        <v>0</v>
      </c>
      <c r="F49" s="24">
        <f>BRPL_EOD!F49-BRPL_ISGS_exbus!F49</f>
        <v>0</v>
      </c>
      <c r="G49" s="24">
        <f>BRPL_EOD!G49-BRPL_ISGS_exbus!G49</f>
        <v>0</v>
      </c>
      <c r="H49" s="24">
        <f>BRPL_EOD!H49-BRPL_ISGS_exbus!H49</f>
        <v>0</v>
      </c>
      <c r="I49" s="24">
        <f>BRPL_EOD!I49-BRPL_ISGS_exbus!I49</f>
        <v>0</v>
      </c>
      <c r="J49" s="24">
        <f>BRPL_EOD!J49-BRPL_ISGS_exbus!J49</f>
        <v>0</v>
      </c>
      <c r="K49" s="24">
        <f>BRPL_EOD!K49-BRPL_ISGS_exbus!K49</f>
        <v>-5.2696483128329419E-3</v>
      </c>
      <c r="L49" s="24">
        <f>BRPL_EOD!L49-BRPL_ISGS_exbus!L49</f>
        <v>-4.5821653504418691E-5</v>
      </c>
      <c r="M49" s="24">
        <f>BRPL_EOD!M49-BRPL_ISGS_exbus!M49</f>
        <v>5.5456187894975528E-4</v>
      </c>
      <c r="N49" s="24">
        <f>BRPL_EOD!N49-BRPL_ISGS_exbus!N49</f>
        <v>-3.1294854881309675E-3</v>
      </c>
      <c r="O49" s="24">
        <f>BRPL_EOD!O49-BRPL_ISGS_exbus!O49</f>
        <v>1.4470655241964892E-3</v>
      </c>
      <c r="P49" s="24">
        <f>BRPL_EOD!P49-BRPL_ISGS_exbus!P49</f>
        <v>-1.0434212920884534E-4</v>
      </c>
      <c r="Q49" s="24">
        <f>BRPL_EOD!Q49-BRPL_ISGS_exbus!Q49</f>
        <v>1.0194582104228189E-3</v>
      </c>
      <c r="R49" s="24">
        <f>BRPL_EOD!R49-BRPL_ISGS_exbus!R49</f>
        <v>2.3228816466556168E-3</v>
      </c>
      <c r="S49" s="24">
        <f>BRPL_EOD!S49-BRPL_ISGS_exbus!S49</f>
        <v>3.0260684769771728E-3</v>
      </c>
      <c r="T49" s="24">
        <f>BRPL_EOD!T49-BRPL_ISGS_exbus!T49</f>
        <v>0</v>
      </c>
      <c r="U49" s="24">
        <f>BRPL_EOD!U49-BRPL_ISGS_exbus!U49</f>
        <v>2.9634695244595832E-4</v>
      </c>
      <c r="V49" s="24">
        <f>BRPL_EOD!V49-BRPL_ISGS_exbus!V49</f>
        <v>-2.0628812030079047E-3</v>
      </c>
      <c r="W49" s="24">
        <f>BRPL_EOD!W49-BRPL_ISGS_exbus!W49</f>
        <v>7.1339865711728123E-3</v>
      </c>
      <c r="X49" s="24">
        <f>BRPL_EOD!X49-BRPL_ISGS_exbus!X49</f>
        <v>2.9293133464989296E-3</v>
      </c>
      <c r="Y49" s="24">
        <f>BRPL_EOD!Y49-BRPL_ISGS_exbus!Y49</f>
        <v>0</v>
      </c>
    </row>
    <row r="50" spans="1:25">
      <c r="A50" t="s">
        <v>92</v>
      </c>
      <c r="B50" s="24">
        <f>BRPL_EOD!B50-BRPL_ISGS_exbus!B50</f>
        <v>0</v>
      </c>
      <c r="C50" s="24">
        <f>BRPL_EOD!C50-BRPL_ISGS_exbus!C50</f>
        <v>0</v>
      </c>
      <c r="D50" s="24">
        <f>BRPL_EOD!D50-BRPL_ISGS_exbus!D50</f>
        <v>0</v>
      </c>
      <c r="E50" s="24">
        <f>BRPL_EOD!E50-BRPL_ISGS_exbus!E50</f>
        <v>0</v>
      </c>
      <c r="F50" s="24">
        <f>BRPL_EOD!F50-BRPL_ISGS_exbus!F50</f>
        <v>0</v>
      </c>
      <c r="G50" s="24">
        <f>BRPL_EOD!G50-BRPL_ISGS_exbus!G50</f>
        <v>0</v>
      </c>
      <c r="H50" s="24">
        <f>BRPL_EOD!H50-BRPL_ISGS_exbus!H50</f>
        <v>0</v>
      </c>
      <c r="I50" s="24">
        <f>BRPL_EOD!I50-BRPL_ISGS_exbus!I50</f>
        <v>0</v>
      </c>
      <c r="J50" s="24">
        <f>BRPL_EOD!J50-BRPL_ISGS_exbus!J50</f>
        <v>0</v>
      </c>
      <c r="K50" s="24">
        <f>BRPL_EOD!K50-BRPL_ISGS_exbus!K50</f>
        <v>-5.2696483128329419E-3</v>
      </c>
      <c r="L50" s="24">
        <f>BRPL_EOD!L50-BRPL_ISGS_exbus!L50</f>
        <v>-4.5821653504418691E-5</v>
      </c>
      <c r="M50" s="24">
        <f>BRPL_EOD!M50-BRPL_ISGS_exbus!M50</f>
        <v>5.5456187894975528E-4</v>
      </c>
      <c r="N50" s="24">
        <f>BRPL_EOD!N50-BRPL_ISGS_exbus!N50</f>
        <v>-3.1294854881309675E-3</v>
      </c>
      <c r="O50" s="24">
        <f>BRPL_EOD!O50-BRPL_ISGS_exbus!O50</f>
        <v>1.4470655241964892E-3</v>
      </c>
      <c r="P50" s="24">
        <f>BRPL_EOD!P50-BRPL_ISGS_exbus!P50</f>
        <v>-1.0434212920884534E-4</v>
      </c>
      <c r="Q50" s="24">
        <f>BRPL_EOD!Q50-BRPL_ISGS_exbus!Q50</f>
        <v>1.0194582104228189E-3</v>
      </c>
      <c r="R50" s="24">
        <f>BRPL_EOD!R50-BRPL_ISGS_exbus!R50</f>
        <v>2.4136192109800447E-3</v>
      </c>
      <c r="S50" s="24">
        <f>BRPL_EOD!S50-BRPL_ISGS_exbus!S50</f>
        <v>-1.4210591340724221E-3</v>
      </c>
      <c r="T50" s="24">
        <f>BRPL_EOD!T50-BRPL_ISGS_exbus!T50</f>
        <v>0</v>
      </c>
      <c r="U50" s="24">
        <f>BRPL_EOD!U50-BRPL_ISGS_exbus!U50</f>
        <v>2.9634695244595832E-4</v>
      </c>
      <c r="V50" s="24">
        <f>BRPL_EOD!V50-BRPL_ISGS_exbus!V50</f>
        <v>-2.0628812030079047E-3</v>
      </c>
      <c r="W50" s="24">
        <f>BRPL_EOD!W50-BRPL_ISGS_exbus!W50</f>
        <v>7.1339865711728123E-3</v>
      </c>
      <c r="X50" s="24">
        <f>BRPL_EOD!X50-BRPL_ISGS_exbus!X50</f>
        <v>2.9293133464989296E-3</v>
      </c>
      <c r="Y50" s="24">
        <f>BRPL_EOD!Y50-BRPL_ISGS_exbus!Y50</f>
        <v>0</v>
      </c>
    </row>
    <row r="51" spans="1:25">
      <c r="A51" t="s">
        <v>93</v>
      </c>
      <c r="B51" s="24">
        <f>BRPL_EOD!B51-BRPL_ISGS_exbus!B51</f>
        <v>0</v>
      </c>
      <c r="C51" s="24">
        <f>BRPL_EOD!C51-BRPL_ISGS_exbus!C51</f>
        <v>0</v>
      </c>
      <c r="D51" s="24">
        <f>BRPL_EOD!D51-BRPL_ISGS_exbus!D51</f>
        <v>0</v>
      </c>
      <c r="E51" s="24">
        <f>BRPL_EOD!E51-BRPL_ISGS_exbus!E51</f>
        <v>0</v>
      </c>
      <c r="F51" s="24">
        <f>BRPL_EOD!F51-BRPL_ISGS_exbus!F51</f>
        <v>0</v>
      </c>
      <c r="G51" s="24">
        <f>BRPL_EOD!G51-BRPL_ISGS_exbus!G51</f>
        <v>0</v>
      </c>
      <c r="H51" s="24">
        <f>BRPL_EOD!H51-BRPL_ISGS_exbus!H51</f>
        <v>0</v>
      </c>
      <c r="I51" s="24">
        <f>BRPL_EOD!I51-BRPL_ISGS_exbus!I51</f>
        <v>0</v>
      </c>
      <c r="J51" s="24">
        <f>BRPL_EOD!J51-BRPL_ISGS_exbus!J51</f>
        <v>0</v>
      </c>
      <c r="K51" s="24">
        <f>BRPL_EOD!K51-BRPL_ISGS_exbus!K51</f>
        <v>-5.2696483128329419E-3</v>
      </c>
      <c r="L51" s="24">
        <f>BRPL_EOD!L51-BRPL_ISGS_exbus!L51</f>
        <v>-4.5821653504418691E-5</v>
      </c>
      <c r="M51" s="24">
        <f>BRPL_EOD!M51-BRPL_ISGS_exbus!M51</f>
        <v>5.5456187894975528E-4</v>
      </c>
      <c r="N51" s="24">
        <f>BRPL_EOD!N51-BRPL_ISGS_exbus!N51</f>
        <v>-3.1294854881309675E-3</v>
      </c>
      <c r="O51" s="24">
        <f>BRPL_EOD!O51-BRPL_ISGS_exbus!O51</f>
        <v>1.4470655241964892E-3</v>
      </c>
      <c r="P51" s="24">
        <f>BRPL_EOD!P51-BRPL_ISGS_exbus!P51</f>
        <v>-1.0434212920884534E-4</v>
      </c>
      <c r="Q51" s="24">
        <f>BRPL_EOD!Q51-BRPL_ISGS_exbus!Q51</f>
        <v>-1.9776762661383174E-4</v>
      </c>
      <c r="R51" s="24">
        <f>BRPL_EOD!R51-BRPL_ISGS_exbus!R51</f>
        <v>2.4136192109800447E-3</v>
      </c>
      <c r="S51" s="24">
        <f>BRPL_EOD!S51-BRPL_ISGS_exbus!S51</f>
        <v>-1.4210591340724221E-3</v>
      </c>
      <c r="T51" s="24">
        <f>BRPL_EOD!T51-BRPL_ISGS_exbus!T51</f>
        <v>0</v>
      </c>
      <c r="U51" s="24">
        <f>BRPL_EOD!U51-BRPL_ISGS_exbus!U51</f>
        <v>2.9634695244595832E-4</v>
      </c>
      <c r="V51" s="24">
        <f>BRPL_EOD!V51-BRPL_ISGS_exbus!V51</f>
        <v>-2.0628812030079047E-3</v>
      </c>
      <c r="W51" s="24">
        <f>BRPL_EOD!W51-BRPL_ISGS_exbus!W51</f>
        <v>7.1339865711728123E-3</v>
      </c>
      <c r="X51" s="24">
        <f>BRPL_EOD!X51-BRPL_ISGS_exbus!X51</f>
        <v>2.9293133464989296E-3</v>
      </c>
      <c r="Y51" s="24">
        <f>BRPL_EOD!Y51-BRPL_ISGS_exbus!Y51</f>
        <v>0</v>
      </c>
    </row>
    <row r="52" spans="1:25">
      <c r="A52" t="s">
        <v>94</v>
      </c>
      <c r="B52" s="24">
        <f>BRPL_EOD!B52-BRPL_ISGS_exbus!B52</f>
        <v>0</v>
      </c>
      <c r="C52" s="24">
        <f>BRPL_EOD!C52-BRPL_ISGS_exbus!C52</f>
        <v>0</v>
      </c>
      <c r="D52" s="24">
        <f>BRPL_EOD!D52-BRPL_ISGS_exbus!D52</f>
        <v>0</v>
      </c>
      <c r="E52" s="24">
        <f>BRPL_EOD!E52-BRPL_ISGS_exbus!E52</f>
        <v>0</v>
      </c>
      <c r="F52" s="24">
        <f>BRPL_EOD!F52-BRPL_ISGS_exbus!F52</f>
        <v>0</v>
      </c>
      <c r="G52" s="24">
        <f>BRPL_EOD!G52-BRPL_ISGS_exbus!G52</f>
        <v>0</v>
      </c>
      <c r="H52" s="24">
        <f>BRPL_EOD!H52-BRPL_ISGS_exbus!H52</f>
        <v>0</v>
      </c>
      <c r="I52" s="24">
        <f>BRPL_EOD!I52-BRPL_ISGS_exbus!I52</f>
        <v>0</v>
      </c>
      <c r="J52" s="24">
        <f>BRPL_EOD!J52-BRPL_ISGS_exbus!J52</f>
        <v>0</v>
      </c>
      <c r="K52" s="24">
        <f>BRPL_EOD!K52-BRPL_ISGS_exbus!K52</f>
        <v>-2.3824680211532723E-3</v>
      </c>
      <c r="L52" s="24">
        <f>BRPL_EOD!L52-BRPL_ISGS_exbus!L52</f>
        <v>-4.5821653504418691E-5</v>
      </c>
      <c r="M52" s="24">
        <f>BRPL_EOD!M52-BRPL_ISGS_exbus!M52</f>
        <v>5.5456187894975528E-4</v>
      </c>
      <c r="N52" s="24">
        <f>BRPL_EOD!N52-BRPL_ISGS_exbus!N52</f>
        <v>-3.1294854881309675E-3</v>
      </c>
      <c r="O52" s="24">
        <f>BRPL_EOD!O52-BRPL_ISGS_exbus!O52</f>
        <v>1.4470655241964892E-3</v>
      </c>
      <c r="P52" s="24">
        <f>BRPL_EOD!P52-BRPL_ISGS_exbus!P52</f>
        <v>-1.0434212920884534E-4</v>
      </c>
      <c r="Q52" s="24">
        <f>BRPL_EOD!Q52-BRPL_ISGS_exbus!Q52</f>
        <v>-1.9776762661383174E-4</v>
      </c>
      <c r="R52" s="24">
        <f>BRPL_EOD!R52-BRPL_ISGS_exbus!R52</f>
        <v>2.4136192109800447E-3</v>
      </c>
      <c r="S52" s="24">
        <f>BRPL_EOD!S52-BRPL_ISGS_exbus!S52</f>
        <v>-1.4210591340724221E-3</v>
      </c>
      <c r="T52" s="24">
        <f>BRPL_EOD!T52-BRPL_ISGS_exbus!T52</f>
        <v>0</v>
      </c>
      <c r="U52" s="24">
        <f>BRPL_EOD!U52-BRPL_ISGS_exbus!U52</f>
        <v>2.9634695244595832E-4</v>
      </c>
      <c r="V52" s="24">
        <f>BRPL_EOD!V52-BRPL_ISGS_exbus!V52</f>
        <v>-2.0628812030079047E-3</v>
      </c>
      <c r="W52" s="24">
        <f>BRPL_EOD!W52-BRPL_ISGS_exbus!W52</f>
        <v>7.1339865711728123E-3</v>
      </c>
      <c r="X52" s="24">
        <f>BRPL_EOD!X52-BRPL_ISGS_exbus!X52</f>
        <v>2.9293133464989296E-3</v>
      </c>
      <c r="Y52" s="24">
        <f>BRPL_EOD!Y52-BRPL_ISGS_exbus!Y52</f>
        <v>0</v>
      </c>
    </row>
    <row r="53" spans="1:25">
      <c r="A53" t="s">
        <v>95</v>
      </c>
      <c r="B53" s="24">
        <f>BRPL_EOD!B53-BRPL_ISGS_exbus!B53</f>
        <v>0</v>
      </c>
      <c r="C53" s="24">
        <f>BRPL_EOD!C53-BRPL_ISGS_exbus!C53</f>
        <v>0</v>
      </c>
      <c r="D53" s="24">
        <f>BRPL_EOD!D53-BRPL_ISGS_exbus!D53</f>
        <v>0</v>
      </c>
      <c r="E53" s="24">
        <f>BRPL_EOD!E53-BRPL_ISGS_exbus!E53</f>
        <v>0</v>
      </c>
      <c r="F53" s="24">
        <f>BRPL_EOD!F53-BRPL_ISGS_exbus!F53</f>
        <v>0</v>
      </c>
      <c r="G53" s="24">
        <f>BRPL_EOD!G53-BRPL_ISGS_exbus!G53</f>
        <v>0</v>
      </c>
      <c r="H53" s="24">
        <f>BRPL_EOD!H53-BRPL_ISGS_exbus!H53</f>
        <v>0</v>
      </c>
      <c r="I53" s="24">
        <f>BRPL_EOD!I53-BRPL_ISGS_exbus!I53</f>
        <v>0</v>
      </c>
      <c r="J53" s="24">
        <f>BRPL_EOD!J53-BRPL_ISGS_exbus!J53</f>
        <v>0</v>
      </c>
      <c r="K53" s="24">
        <f>BRPL_EOD!K53-BRPL_ISGS_exbus!K53</f>
        <v>-2.3316171971714539E-3</v>
      </c>
      <c r="L53" s="24">
        <f>BRPL_EOD!L53-BRPL_ISGS_exbus!L53</f>
        <v>-1.3238403540505317E-5</v>
      </c>
      <c r="M53" s="24">
        <f>BRPL_EOD!M53-BRPL_ISGS_exbus!M53</f>
        <v>5.5456187894975528E-4</v>
      </c>
      <c r="N53" s="24">
        <f>BRPL_EOD!N53-BRPL_ISGS_exbus!N53</f>
        <v>-3.1294854881309675E-3</v>
      </c>
      <c r="O53" s="24">
        <f>BRPL_EOD!O53-BRPL_ISGS_exbus!O53</f>
        <v>1.4470655241964892E-3</v>
      </c>
      <c r="P53" s="24">
        <f>BRPL_EOD!P53-BRPL_ISGS_exbus!P53</f>
        <v>-1.0434212920884534E-4</v>
      </c>
      <c r="Q53" s="24">
        <f>BRPL_EOD!Q53-BRPL_ISGS_exbus!Q53</f>
        <v>2.2047826086959432E-3</v>
      </c>
      <c r="R53" s="24">
        <f>BRPL_EOD!R53-BRPL_ISGS_exbus!R53</f>
        <v>1.1923647902872148E-2</v>
      </c>
      <c r="S53" s="24">
        <f>BRPL_EOD!S53-BRPL_ISGS_exbus!S53</f>
        <v>-1.0695614879665527E-3</v>
      </c>
      <c r="T53" s="24">
        <f>BRPL_EOD!T53-BRPL_ISGS_exbus!T53</f>
        <v>0</v>
      </c>
      <c r="U53" s="24">
        <f>BRPL_EOD!U53-BRPL_ISGS_exbus!U53</f>
        <v>2.9634695244595832E-4</v>
      </c>
      <c r="V53" s="24">
        <f>BRPL_EOD!V53-BRPL_ISGS_exbus!V53</f>
        <v>-2.0628812030079047E-3</v>
      </c>
      <c r="W53" s="24">
        <f>BRPL_EOD!W53-BRPL_ISGS_exbus!W53</f>
        <v>7.1339865711728123E-3</v>
      </c>
      <c r="X53" s="24">
        <f>BRPL_EOD!X53-BRPL_ISGS_exbus!X53</f>
        <v>2.9293133464989296E-3</v>
      </c>
      <c r="Y53" s="24">
        <f>BRPL_EOD!Y53-BRPL_ISGS_exbus!Y53</f>
        <v>0</v>
      </c>
    </row>
    <row r="54" spans="1:25">
      <c r="A54" t="s">
        <v>96</v>
      </c>
      <c r="B54" s="24">
        <f>BRPL_EOD!B54-BRPL_ISGS_exbus!B54</f>
        <v>0</v>
      </c>
      <c r="C54" s="24">
        <f>BRPL_EOD!C54-BRPL_ISGS_exbus!C54</f>
        <v>0</v>
      </c>
      <c r="D54" s="24">
        <f>BRPL_EOD!D54-BRPL_ISGS_exbus!D54</f>
        <v>0</v>
      </c>
      <c r="E54" s="24">
        <f>BRPL_EOD!E54-BRPL_ISGS_exbus!E54</f>
        <v>0</v>
      </c>
      <c r="F54" s="24">
        <f>BRPL_EOD!F54-BRPL_ISGS_exbus!F54</f>
        <v>0</v>
      </c>
      <c r="G54" s="24">
        <f>BRPL_EOD!G54-BRPL_ISGS_exbus!G54</f>
        <v>0</v>
      </c>
      <c r="H54" s="24">
        <f>BRPL_EOD!H54-BRPL_ISGS_exbus!H54</f>
        <v>0</v>
      </c>
      <c r="I54" s="24">
        <f>BRPL_EOD!I54-BRPL_ISGS_exbus!I54</f>
        <v>0</v>
      </c>
      <c r="J54" s="24">
        <f>BRPL_EOD!J54-BRPL_ISGS_exbus!J54</f>
        <v>0</v>
      </c>
      <c r="K54" s="24">
        <f>BRPL_EOD!K54-BRPL_ISGS_exbus!K54</f>
        <v>-2.2693419688835093E-3</v>
      </c>
      <c r="L54" s="24">
        <f>BRPL_EOD!L54-BRPL_ISGS_exbus!L54</f>
        <v>-1.5242506212764795E-5</v>
      </c>
      <c r="M54" s="24">
        <f>BRPL_EOD!M54-BRPL_ISGS_exbus!M54</f>
        <v>5.5456187894975528E-4</v>
      </c>
      <c r="N54" s="24">
        <f>BRPL_EOD!N54-BRPL_ISGS_exbus!N54</f>
        <v>-3.1294854881309675E-3</v>
      </c>
      <c r="O54" s="24">
        <f>BRPL_EOD!O54-BRPL_ISGS_exbus!O54</f>
        <v>1.4470655241964892E-3</v>
      </c>
      <c r="P54" s="24">
        <f>BRPL_EOD!P54-BRPL_ISGS_exbus!P54</f>
        <v>-1.0434212920884534E-4</v>
      </c>
      <c r="Q54" s="24">
        <f>BRPL_EOD!Q54-BRPL_ISGS_exbus!Q54</f>
        <v>2.2047826086959432E-3</v>
      </c>
      <c r="R54" s="24">
        <f>BRPL_EOD!R54-BRPL_ISGS_exbus!R54</f>
        <v>1.1923647902872148E-2</v>
      </c>
      <c r="S54" s="24">
        <f>BRPL_EOD!S54-BRPL_ISGS_exbus!S54</f>
        <v>-5.408728070168678E-4</v>
      </c>
      <c r="T54" s="24">
        <f>BRPL_EOD!T54-BRPL_ISGS_exbus!T54</f>
        <v>0</v>
      </c>
      <c r="U54" s="24">
        <f>BRPL_EOD!U54-BRPL_ISGS_exbus!U54</f>
        <v>2.9634695244595832E-4</v>
      </c>
      <c r="V54" s="24">
        <f>BRPL_EOD!V54-BRPL_ISGS_exbus!V54</f>
        <v>-2.0628812030079047E-3</v>
      </c>
      <c r="W54" s="24">
        <f>BRPL_EOD!W54-BRPL_ISGS_exbus!W54</f>
        <v>7.1339865711728123E-3</v>
      </c>
      <c r="X54" s="24">
        <f>BRPL_EOD!X54-BRPL_ISGS_exbus!X54</f>
        <v>2.9293133464989296E-3</v>
      </c>
      <c r="Y54" s="24">
        <f>BRPL_EOD!Y54-BRPL_ISGS_exbus!Y54</f>
        <v>0</v>
      </c>
    </row>
    <row r="55" spans="1:25">
      <c r="A55" t="s">
        <v>97</v>
      </c>
      <c r="B55" s="24">
        <f>BRPL_EOD!B55-BRPL_ISGS_exbus!B55</f>
        <v>0</v>
      </c>
      <c r="C55" s="24">
        <f>BRPL_EOD!C55-BRPL_ISGS_exbus!C55</f>
        <v>0</v>
      </c>
      <c r="D55" s="24">
        <f>BRPL_EOD!D55-BRPL_ISGS_exbus!D55</f>
        <v>0</v>
      </c>
      <c r="E55" s="24">
        <f>BRPL_EOD!E55-BRPL_ISGS_exbus!E55</f>
        <v>0</v>
      </c>
      <c r="F55" s="24">
        <f>BRPL_EOD!F55-BRPL_ISGS_exbus!F55</f>
        <v>0</v>
      </c>
      <c r="G55" s="24">
        <f>BRPL_EOD!G55-BRPL_ISGS_exbus!G55</f>
        <v>0</v>
      </c>
      <c r="H55" s="24">
        <f>BRPL_EOD!H55-BRPL_ISGS_exbus!H55</f>
        <v>0</v>
      </c>
      <c r="I55" s="24">
        <f>BRPL_EOD!I55-BRPL_ISGS_exbus!I55</f>
        <v>0</v>
      </c>
      <c r="J55" s="24">
        <f>BRPL_EOD!J55-BRPL_ISGS_exbus!J55</f>
        <v>0</v>
      </c>
      <c r="K55" s="24">
        <f>BRPL_EOD!K55-BRPL_ISGS_exbus!K55</f>
        <v>-2.9136768974353799E-3</v>
      </c>
      <c r="L55" s="24">
        <f>BRPL_EOD!L55-BRPL_ISGS_exbus!L55</f>
        <v>-1.7961638249630596E-5</v>
      </c>
      <c r="M55" s="24">
        <f>BRPL_EOD!M55-BRPL_ISGS_exbus!M55</f>
        <v>5.5456187894975528E-4</v>
      </c>
      <c r="N55" s="24">
        <f>BRPL_EOD!N55-BRPL_ISGS_exbus!N55</f>
        <v>-3.1294854881309675E-3</v>
      </c>
      <c r="O55" s="24">
        <f>BRPL_EOD!O55-BRPL_ISGS_exbus!O55</f>
        <v>1.4470655241964892E-3</v>
      </c>
      <c r="P55" s="24">
        <f>BRPL_EOD!P55-BRPL_ISGS_exbus!P55</f>
        <v>-1.0434212920884534E-4</v>
      </c>
      <c r="Q55" s="24">
        <f>BRPL_EOD!Q55-BRPL_ISGS_exbus!Q55</f>
        <v>-8.7640046838366459E-4</v>
      </c>
      <c r="R55" s="24">
        <f>BRPL_EOD!R55-BRPL_ISGS_exbus!R55</f>
        <v>2.4143361674333619E-4</v>
      </c>
      <c r="S55" s="24">
        <f>BRPL_EOD!S55-BRPL_ISGS_exbus!S55</f>
        <v>1.9157118977375376E-3</v>
      </c>
      <c r="T55" s="24">
        <f>BRPL_EOD!T55-BRPL_ISGS_exbus!T55</f>
        <v>0</v>
      </c>
      <c r="U55" s="24">
        <f>BRPL_EOD!U55-BRPL_ISGS_exbus!U55</f>
        <v>2.9634695244595832E-4</v>
      </c>
      <c r="V55" s="24">
        <f>BRPL_EOD!V55-BRPL_ISGS_exbus!V55</f>
        <v>-2.0628812030079047E-3</v>
      </c>
      <c r="W55" s="24">
        <f>BRPL_EOD!W55-BRPL_ISGS_exbus!W55</f>
        <v>7.1339865711728123E-3</v>
      </c>
      <c r="X55" s="24">
        <f>BRPL_EOD!X55-BRPL_ISGS_exbus!X55</f>
        <v>2.9293133464989296E-3</v>
      </c>
      <c r="Y55" s="24">
        <f>BRPL_EOD!Y55-BRPL_ISGS_exbus!Y55</f>
        <v>0</v>
      </c>
    </row>
    <row r="56" spans="1:25">
      <c r="A56" t="s">
        <v>98</v>
      </c>
      <c r="B56" s="24">
        <f>BRPL_EOD!B56-BRPL_ISGS_exbus!B56</f>
        <v>0</v>
      </c>
      <c r="C56" s="24">
        <f>BRPL_EOD!C56-BRPL_ISGS_exbus!C56</f>
        <v>0</v>
      </c>
      <c r="D56" s="24">
        <f>BRPL_EOD!D56-BRPL_ISGS_exbus!D56</f>
        <v>0</v>
      </c>
      <c r="E56" s="24">
        <f>BRPL_EOD!E56-BRPL_ISGS_exbus!E56</f>
        <v>0</v>
      </c>
      <c r="F56" s="24">
        <f>BRPL_EOD!F56-BRPL_ISGS_exbus!F56</f>
        <v>0</v>
      </c>
      <c r="G56" s="24">
        <f>BRPL_EOD!G56-BRPL_ISGS_exbus!G56</f>
        <v>0</v>
      </c>
      <c r="H56" s="24">
        <f>BRPL_EOD!H56-BRPL_ISGS_exbus!H56</f>
        <v>0</v>
      </c>
      <c r="I56" s="24">
        <f>BRPL_EOD!I56-BRPL_ISGS_exbus!I56</f>
        <v>0</v>
      </c>
      <c r="J56" s="24">
        <f>BRPL_EOD!J56-BRPL_ISGS_exbus!J56</f>
        <v>0</v>
      </c>
      <c r="K56" s="24">
        <f>BRPL_EOD!K56-BRPL_ISGS_exbus!K56</f>
        <v>-2.9136768974353799E-3</v>
      </c>
      <c r="L56" s="24">
        <f>BRPL_EOD!L56-BRPL_ISGS_exbus!L56</f>
        <v>6.8416051142161649E-5</v>
      </c>
      <c r="M56" s="24">
        <f>BRPL_EOD!M56-BRPL_ISGS_exbus!M56</f>
        <v>5.5456187894975528E-4</v>
      </c>
      <c r="N56" s="24">
        <f>BRPL_EOD!N56-BRPL_ISGS_exbus!N56</f>
        <v>-3.1294854881309675E-3</v>
      </c>
      <c r="O56" s="24">
        <f>BRPL_EOD!O56-BRPL_ISGS_exbus!O56</f>
        <v>1.4470655241964892E-3</v>
      </c>
      <c r="P56" s="24">
        <f>BRPL_EOD!P56-BRPL_ISGS_exbus!P56</f>
        <v>-1.0434212920884534E-4</v>
      </c>
      <c r="Q56" s="24">
        <f>BRPL_EOD!Q56-BRPL_ISGS_exbus!Q56</f>
        <v>2.1526053748233132E-3</v>
      </c>
      <c r="R56" s="24">
        <f>BRPL_EOD!R56-BRPL_ISGS_exbus!R56</f>
        <v>1.6630452261310325E-3</v>
      </c>
      <c r="S56" s="24">
        <f>BRPL_EOD!S56-BRPL_ISGS_exbus!S56</f>
        <v>1.1065632706035444E-3</v>
      </c>
      <c r="T56" s="24">
        <f>BRPL_EOD!T56-BRPL_ISGS_exbus!T56</f>
        <v>0</v>
      </c>
      <c r="U56" s="24">
        <f>BRPL_EOD!U56-BRPL_ISGS_exbus!U56</f>
        <v>2.9634695244595832E-4</v>
      </c>
      <c r="V56" s="24">
        <f>BRPL_EOD!V56-BRPL_ISGS_exbus!V56</f>
        <v>-2.0628812030079047E-3</v>
      </c>
      <c r="W56" s="24">
        <f>BRPL_EOD!W56-BRPL_ISGS_exbus!W56</f>
        <v>7.1339865711728123E-3</v>
      </c>
      <c r="X56" s="24">
        <f>BRPL_EOD!X56-BRPL_ISGS_exbus!X56</f>
        <v>2.9293133464989296E-3</v>
      </c>
      <c r="Y56" s="24">
        <f>BRPL_EOD!Y56-BRPL_ISGS_exbus!Y56</f>
        <v>0</v>
      </c>
    </row>
    <row r="57" spans="1:25">
      <c r="A57" t="s">
        <v>99</v>
      </c>
      <c r="B57" s="24">
        <f>BRPL_EOD!B57-BRPL_ISGS_exbus!B57</f>
        <v>0</v>
      </c>
      <c r="C57" s="24">
        <f>BRPL_EOD!C57-BRPL_ISGS_exbus!C57</f>
        <v>0</v>
      </c>
      <c r="D57" s="24">
        <f>BRPL_EOD!D57-BRPL_ISGS_exbus!D57</f>
        <v>0</v>
      </c>
      <c r="E57" s="24">
        <f>BRPL_EOD!E57-BRPL_ISGS_exbus!E57</f>
        <v>0</v>
      </c>
      <c r="F57" s="24">
        <f>BRPL_EOD!F57-BRPL_ISGS_exbus!F57</f>
        <v>0</v>
      </c>
      <c r="G57" s="24">
        <f>BRPL_EOD!G57-BRPL_ISGS_exbus!G57</f>
        <v>0</v>
      </c>
      <c r="H57" s="24">
        <f>BRPL_EOD!H57-BRPL_ISGS_exbus!H57</f>
        <v>0</v>
      </c>
      <c r="I57" s="24">
        <f>BRPL_EOD!I57-BRPL_ISGS_exbus!I57</f>
        <v>0</v>
      </c>
      <c r="J57" s="24">
        <f>BRPL_EOD!J57-BRPL_ISGS_exbus!J57</f>
        <v>0</v>
      </c>
      <c r="K57" s="24">
        <f>BRPL_EOD!K57-BRPL_ISGS_exbus!K57</f>
        <v>-2.9136768974353799E-3</v>
      </c>
      <c r="L57" s="24">
        <f>BRPL_EOD!L57-BRPL_ISGS_exbus!L57</f>
        <v>6.8416051142161649E-5</v>
      </c>
      <c r="M57" s="24">
        <f>BRPL_EOD!M57-BRPL_ISGS_exbus!M57</f>
        <v>5.5456187894975528E-4</v>
      </c>
      <c r="N57" s="24">
        <f>BRPL_EOD!N57-BRPL_ISGS_exbus!N57</f>
        <v>-3.1294854881309675E-3</v>
      </c>
      <c r="O57" s="24">
        <f>BRPL_EOD!O57-BRPL_ISGS_exbus!O57</f>
        <v>1.4470655241964892E-3</v>
      </c>
      <c r="P57" s="24">
        <f>BRPL_EOD!P57-BRPL_ISGS_exbus!P57</f>
        <v>-1.0434212920884534E-4</v>
      </c>
      <c r="Q57" s="24">
        <f>BRPL_EOD!Q57-BRPL_ISGS_exbus!Q57</f>
        <v>2.1526053748233132E-3</v>
      </c>
      <c r="R57" s="24">
        <f>BRPL_EOD!R57-BRPL_ISGS_exbus!R57</f>
        <v>2.7696144505142684E-3</v>
      </c>
      <c r="S57" s="24">
        <f>BRPL_EOD!S57-BRPL_ISGS_exbus!S57</f>
        <v>-8.4011643090331489E-4</v>
      </c>
      <c r="T57" s="24">
        <f>BRPL_EOD!T57-BRPL_ISGS_exbus!T57</f>
        <v>0</v>
      </c>
      <c r="U57" s="24">
        <f>BRPL_EOD!U57-BRPL_ISGS_exbus!U57</f>
        <v>2.9634695244595832E-4</v>
      </c>
      <c r="V57" s="24">
        <f>BRPL_EOD!V57-BRPL_ISGS_exbus!V57</f>
        <v>-2.0628812030079047E-3</v>
      </c>
      <c r="W57" s="24">
        <f>BRPL_EOD!W57-BRPL_ISGS_exbus!W57</f>
        <v>7.1339865711728123E-3</v>
      </c>
      <c r="X57" s="24">
        <f>BRPL_EOD!X57-BRPL_ISGS_exbus!X57</f>
        <v>2.9293133464989296E-3</v>
      </c>
      <c r="Y57" s="24">
        <f>BRPL_EOD!Y57-BRPL_ISGS_exbus!Y57</f>
        <v>0</v>
      </c>
    </row>
    <row r="58" spans="1:25">
      <c r="A58" t="s">
        <v>100</v>
      </c>
      <c r="B58" s="24">
        <f>BRPL_EOD!B58-BRPL_ISGS_exbus!B58</f>
        <v>0</v>
      </c>
      <c r="C58" s="24">
        <f>BRPL_EOD!C58-BRPL_ISGS_exbus!C58</f>
        <v>0</v>
      </c>
      <c r="D58" s="24">
        <f>BRPL_EOD!D58-BRPL_ISGS_exbus!D58</f>
        <v>0</v>
      </c>
      <c r="E58" s="24">
        <f>BRPL_EOD!E58-BRPL_ISGS_exbus!E58</f>
        <v>0</v>
      </c>
      <c r="F58" s="24">
        <f>BRPL_EOD!F58-BRPL_ISGS_exbus!F58</f>
        <v>0</v>
      </c>
      <c r="G58" s="24">
        <f>BRPL_EOD!G58-BRPL_ISGS_exbus!G58</f>
        <v>0</v>
      </c>
      <c r="H58" s="24">
        <f>BRPL_EOD!H58-BRPL_ISGS_exbus!H58</f>
        <v>0</v>
      </c>
      <c r="I58" s="24">
        <f>BRPL_EOD!I58-BRPL_ISGS_exbus!I58</f>
        <v>0</v>
      </c>
      <c r="J58" s="24">
        <f>BRPL_EOD!J58-BRPL_ISGS_exbus!J58</f>
        <v>0</v>
      </c>
      <c r="K58" s="24">
        <f>BRPL_EOD!K58-BRPL_ISGS_exbus!K58</f>
        <v>-2.9136768974353799E-3</v>
      </c>
      <c r="L58" s="24">
        <f>BRPL_EOD!L58-BRPL_ISGS_exbus!L58</f>
        <v>6.8416051142161649E-5</v>
      </c>
      <c r="M58" s="24">
        <f>BRPL_EOD!M58-BRPL_ISGS_exbus!M58</f>
        <v>5.5456187894975528E-4</v>
      </c>
      <c r="N58" s="24">
        <f>BRPL_EOD!N58-BRPL_ISGS_exbus!N58</f>
        <v>-3.1294854881309675E-3</v>
      </c>
      <c r="O58" s="24">
        <f>BRPL_EOD!O58-BRPL_ISGS_exbus!O58</f>
        <v>1.4470655241964892E-3</v>
      </c>
      <c r="P58" s="24">
        <f>BRPL_EOD!P58-BRPL_ISGS_exbus!P58</f>
        <v>-1.0434212920884534E-4</v>
      </c>
      <c r="Q58" s="24">
        <f>BRPL_EOD!Q58-BRPL_ISGS_exbus!Q58</f>
        <v>1.8587779349368283E-3</v>
      </c>
      <c r="R58" s="24">
        <f>BRPL_EOD!R58-BRPL_ISGS_exbus!R58</f>
        <v>3.0901445182749399E-3</v>
      </c>
      <c r="S58" s="24">
        <f>BRPL_EOD!S58-BRPL_ISGS_exbus!S58</f>
        <v>-8.4011643090331489E-4</v>
      </c>
      <c r="T58" s="24">
        <f>BRPL_EOD!T58-BRPL_ISGS_exbus!T58</f>
        <v>0</v>
      </c>
      <c r="U58" s="24">
        <f>BRPL_EOD!U58-BRPL_ISGS_exbus!U58</f>
        <v>2.9634695244595832E-4</v>
      </c>
      <c r="V58" s="24">
        <f>BRPL_EOD!V58-BRPL_ISGS_exbus!V58</f>
        <v>-2.0628812030079047E-3</v>
      </c>
      <c r="W58" s="24">
        <f>BRPL_EOD!W58-BRPL_ISGS_exbus!W58</f>
        <v>7.1339865711728123E-3</v>
      </c>
      <c r="X58" s="24">
        <f>BRPL_EOD!X58-BRPL_ISGS_exbus!X58</f>
        <v>2.9293133464989296E-3</v>
      </c>
      <c r="Y58" s="24">
        <f>BRPL_EOD!Y58-BRPL_ISGS_exbus!Y58</f>
        <v>0</v>
      </c>
    </row>
    <row r="59" spans="1:25">
      <c r="A59" t="s">
        <v>101</v>
      </c>
      <c r="B59" s="24">
        <f>BRPL_EOD!B59-BRPL_ISGS_exbus!B59</f>
        <v>0</v>
      </c>
      <c r="C59" s="24">
        <f>BRPL_EOD!C59-BRPL_ISGS_exbus!C59</f>
        <v>0</v>
      </c>
      <c r="D59" s="24">
        <f>BRPL_EOD!D59-BRPL_ISGS_exbus!D59</f>
        <v>0</v>
      </c>
      <c r="E59" s="24">
        <f>BRPL_EOD!E59-BRPL_ISGS_exbus!E59</f>
        <v>0</v>
      </c>
      <c r="F59" s="24">
        <f>BRPL_EOD!F59-BRPL_ISGS_exbus!F59</f>
        <v>0</v>
      </c>
      <c r="G59" s="24">
        <f>BRPL_EOD!G59-BRPL_ISGS_exbus!G59</f>
        <v>0</v>
      </c>
      <c r="H59" s="24">
        <f>BRPL_EOD!H59-BRPL_ISGS_exbus!H59</f>
        <v>0</v>
      </c>
      <c r="I59" s="24">
        <f>BRPL_EOD!I59-BRPL_ISGS_exbus!I59</f>
        <v>0</v>
      </c>
      <c r="J59" s="24">
        <f>BRPL_EOD!J59-BRPL_ISGS_exbus!J59</f>
        <v>0</v>
      </c>
      <c r="K59" s="24">
        <f>BRPL_EOD!K59-BRPL_ISGS_exbus!K59</f>
        <v>-2.9136768974353799E-3</v>
      </c>
      <c r="L59" s="24">
        <f>BRPL_EOD!L59-BRPL_ISGS_exbus!L59</f>
        <v>6.8416051142161649E-5</v>
      </c>
      <c r="M59" s="24">
        <f>BRPL_EOD!M59-BRPL_ISGS_exbus!M59</f>
        <v>5.5456187894975528E-4</v>
      </c>
      <c r="N59" s="24">
        <f>BRPL_EOD!N59-BRPL_ISGS_exbus!N59</f>
        <v>-3.1294854881309675E-3</v>
      </c>
      <c r="O59" s="24">
        <f>BRPL_EOD!O59-BRPL_ISGS_exbus!O59</f>
        <v>1.4470655241964892E-3</v>
      </c>
      <c r="P59" s="24">
        <f>BRPL_EOD!P59-BRPL_ISGS_exbus!P59</f>
        <v>-1.0434212920884534E-4</v>
      </c>
      <c r="Q59" s="24">
        <f>BRPL_EOD!Q59-BRPL_ISGS_exbus!Q59</f>
        <v>-8.6515892420546692E-4</v>
      </c>
      <c r="R59" s="24">
        <f>BRPL_EOD!R59-BRPL_ISGS_exbus!R59</f>
        <v>1.1923647902872148E-2</v>
      </c>
      <c r="S59" s="24">
        <f>BRPL_EOD!S59-BRPL_ISGS_exbus!S59</f>
        <v>-8.4011643090331489E-4</v>
      </c>
      <c r="T59" s="24">
        <f>BRPL_EOD!T59-BRPL_ISGS_exbus!T59</f>
        <v>0</v>
      </c>
      <c r="U59" s="24">
        <f>BRPL_EOD!U59-BRPL_ISGS_exbus!U59</f>
        <v>2.9634695244595832E-4</v>
      </c>
      <c r="V59" s="24">
        <f>BRPL_EOD!V59-BRPL_ISGS_exbus!V59</f>
        <v>-2.0628812030079047E-3</v>
      </c>
      <c r="W59" s="24">
        <f>BRPL_EOD!W59-BRPL_ISGS_exbus!W59</f>
        <v>7.1339865711728123E-3</v>
      </c>
      <c r="X59" s="24">
        <f>BRPL_EOD!X59-BRPL_ISGS_exbus!X59</f>
        <v>2.9293133464989296E-3</v>
      </c>
      <c r="Y59" s="24">
        <f>BRPL_EOD!Y59-BRPL_ISGS_exbus!Y59</f>
        <v>0</v>
      </c>
    </row>
    <row r="60" spans="1:25">
      <c r="A60" t="s">
        <v>102</v>
      </c>
      <c r="B60" s="24">
        <f>BRPL_EOD!B60-BRPL_ISGS_exbus!B60</f>
        <v>0</v>
      </c>
      <c r="C60" s="24">
        <f>BRPL_EOD!C60-BRPL_ISGS_exbus!C60</f>
        <v>0</v>
      </c>
      <c r="D60" s="24">
        <f>BRPL_EOD!D60-BRPL_ISGS_exbus!D60</f>
        <v>0</v>
      </c>
      <c r="E60" s="24">
        <f>BRPL_EOD!E60-BRPL_ISGS_exbus!E60</f>
        <v>0</v>
      </c>
      <c r="F60" s="24">
        <f>BRPL_EOD!F60-BRPL_ISGS_exbus!F60</f>
        <v>0</v>
      </c>
      <c r="G60" s="24">
        <f>BRPL_EOD!G60-BRPL_ISGS_exbus!G60</f>
        <v>0</v>
      </c>
      <c r="H60" s="24">
        <f>BRPL_EOD!H60-BRPL_ISGS_exbus!H60</f>
        <v>0</v>
      </c>
      <c r="I60" s="24">
        <f>BRPL_EOD!I60-BRPL_ISGS_exbus!I60</f>
        <v>0</v>
      </c>
      <c r="J60" s="24">
        <f>BRPL_EOD!J60-BRPL_ISGS_exbus!J60</f>
        <v>0</v>
      </c>
      <c r="K60" s="24">
        <f>BRPL_EOD!K60-BRPL_ISGS_exbus!K60</f>
        <v>-2.9136768974353799E-3</v>
      </c>
      <c r="L60" s="24">
        <f>BRPL_EOD!L60-BRPL_ISGS_exbus!L60</f>
        <v>6.8416051142161649E-5</v>
      </c>
      <c r="M60" s="24">
        <f>BRPL_EOD!M60-BRPL_ISGS_exbus!M60</f>
        <v>5.5456187894975528E-4</v>
      </c>
      <c r="N60" s="24">
        <f>BRPL_EOD!N60-BRPL_ISGS_exbus!N60</f>
        <v>-3.1294854881309675E-3</v>
      </c>
      <c r="O60" s="24">
        <f>BRPL_EOD!O60-BRPL_ISGS_exbus!O60</f>
        <v>1.4470655241964892E-3</v>
      </c>
      <c r="P60" s="24">
        <f>BRPL_EOD!P60-BRPL_ISGS_exbus!P60</f>
        <v>-1.0434212920884534E-4</v>
      </c>
      <c r="Q60" s="24">
        <f>BRPL_EOD!Q60-BRPL_ISGS_exbus!Q60</f>
        <v>-8.6515892420546692E-4</v>
      </c>
      <c r="R60" s="24">
        <f>BRPL_EOD!R60-BRPL_ISGS_exbus!R60</f>
        <v>1.1923647902872148E-2</v>
      </c>
      <c r="S60" s="24">
        <f>BRPL_EOD!S60-BRPL_ISGS_exbus!S60</f>
        <v>-8.4011643090331489E-4</v>
      </c>
      <c r="T60" s="24">
        <f>BRPL_EOD!T60-BRPL_ISGS_exbus!T60</f>
        <v>0</v>
      </c>
      <c r="U60" s="24">
        <f>BRPL_EOD!U60-BRPL_ISGS_exbus!U60</f>
        <v>2.9634695244595832E-4</v>
      </c>
      <c r="V60" s="24">
        <f>BRPL_EOD!V60-BRPL_ISGS_exbus!V60</f>
        <v>-2.0628812030079047E-3</v>
      </c>
      <c r="W60" s="24">
        <f>BRPL_EOD!W60-BRPL_ISGS_exbus!W60</f>
        <v>7.1339865711728123E-3</v>
      </c>
      <c r="X60" s="24">
        <f>BRPL_EOD!X60-BRPL_ISGS_exbus!X60</f>
        <v>2.9293133464989296E-3</v>
      </c>
      <c r="Y60" s="24">
        <f>BRPL_EOD!Y60-BRPL_ISGS_exbus!Y60</f>
        <v>0</v>
      </c>
    </row>
    <row r="61" spans="1:25">
      <c r="A61" t="s">
        <v>103</v>
      </c>
      <c r="B61" s="24">
        <f>BRPL_EOD!B61-BRPL_ISGS_exbus!B61</f>
        <v>0</v>
      </c>
      <c r="C61" s="24">
        <f>BRPL_EOD!C61-BRPL_ISGS_exbus!C61</f>
        <v>0</v>
      </c>
      <c r="D61" s="24">
        <f>BRPL_EOD!D61-BRPL_ISGS_exbus!D61</f>
        <v>0</v>
      </c>
      <c r="E61" s="24">
        <f>BRPL_EOD!E61-BRPL_ISGS_exbus!E61</f>
        <v>0</v>
      </c>
      <c r="F61" s="24">
        <f>BRPL_EOD!F61-BRPL_ISGS_exbus!F61</f>
        <v>0</v>
      </c>
      <c r="G61" s="24">
        <f>BRPL_EOD!G61-BRPL_ISGS_exbus!G61</f>
        <v>0</v>
      </c>
      <c r="H61" s="24">
        <f>BRPL_EOD!H61-BRPL_ISGS_exbus!H61</f>
        <v>0</v>
      </c>
      <c r="I61" s="24">
        <f>BRPL_EOD!I61-BRPL_ISGS_exbus!I61</f>
        <v>0</v>
      </c>
      <c r="J61" s="24">
        <f>BRPL_EOD!J61-BRPL_ISGS_exbus!J61</f>
        <v>0</v>
      </c>
      <c r="K61" s="24">
        <f>BRPL_EOD!K61-BRPL_ISGS_exbus!K61</f>
        <v>-2.9136768974353799E-3</v>
      </c>
      <c r="L61" s="24">
        <f>BRPL_EOD!L61-BRPL_ISGS_exbus!L61</f>
        <v>6.8416051142161649E-5</v>
      </c>
      <c r="M61" s="24">
        <f>BRPL_EOD!M61-BRPL_ISGS_exbus!M61</f>
        <v>5.5456187894975528E-4</v>
      </c>
      <c r="N61" s="24">
        <f>BRPL_EOD!N61-BRPL_ISGS_exbus!N61</f>
        <v>-3.1294854881309675E-3</v>
      </c>
      <c r="O61" s="24">
        <f>BRPL_EOD!O61-BRPL_ISGS_exbus!O61</f>
        <v>1.4470655241964892E-3</v>
      </c>
      <c r="P61" s="24">
        <f>BRPL_EOD!P61-BRPL_ISGS_exbus!P61</f>
        <v>-1.0434212920884534E-4</v>
      </c>
      <c r="Q61" s="24">
        <f>BRPL_EOD!Q61-BRPL_ISGS_exbus!Q61</f>
        <v>-8.6515892420546692E-4</v>
      </c>
      <c r="R61" s="24">
        <f>BRPL_EOD!R61-BRPL_ISGS_exbus!R61</f>
        <v>1.1923647902872148E-2</v>
      </c>
      <c r="S61" s="24">
        <f>BRPL_EOD!S61-BRPL_ISGS_exbus!S61</f>
        <v>-8.4011643090331489E-4</v>
      </c>
      <c r="T61" s="24">
        <f>BRPL_EOD!T61-BRPL_ISGS_exbus!T61</f>
        <v>0</v>
      </c>
      <c r="U61" s="24">
        <f>BRPL_EOD!U61-BRPL_ISGS_exbus!U61</f>
        <v>2.9634695244595832E-4</v>
      </c>
      <c r="V61" s="24">
        <f>BRPL_EOD!V61-BRPL_ISGS_exbus!V61</f>
        <v>-2.0628812030079047E-3</v>
      </c>
      <c r="W61" s="24">
        <f>BRPL_EOD!W61-BRPL_ISGS_exbus!W61</f>
        <v>7.1339865711728123E-3</v>
      </c>
      <c r="X61" s="24">
        <f>BRPL_EOD!X61-BRPL_ISGS_exbus!X61</f>
        <v>2.9293133464989296E-3</v>
      </c>
      <c r="Y61" s="24">
        <f>BRPL_EOD!Y61-BRPL_ISGS_exbus!Y61</f>
        <v>0</v>
      </c>
    </row>
    <row r="62" spans="1:25">
      <c r="A62" t="s">
        <v>104</v>
      </c>
      <c r="B62" s="24">
        <f>BRPL_EOD!B62-BRPL_ISGS_exbus!B62</f>
        <v>0</v>
      </c>
      <c r="C62" s="24">
        <f>BRPL_EOD!C62-BRPL_ISGS_exbus!C62</f>
        <v>0</v>
      </c>
      <c r="D62" s="24">
        <f>BRPL_EOD!D62-BRPL_ISGS_exbus!D62</f>
        <v>0</v>
      </c>
      <c r="E62" s="24">
        <f>BRPL_EOD!E62-BRPL_ISGS_exbus!E62</f>
        <v>0</v>
      </c>
      <c r="F62" s="24">
        <f>BRPL_EOD!F62-BRPL_ISGS_exbus!F62</f>
        <v>0</v>
      </c>
      <c r="G62" s="24">
        <f>BRPL_EOD!G62-BRPL_ISGS_exbus!G62</f>
        <v>0</v>
      </c>
      <c r="H62" s="24">
        <f>BRPL_EOD!H62-BRPL_ISGS_exbus!H62</f>
        <v>0</v>
      </c>
      <c r="I62" s="24">
        <f>BRPL_EOD!I62-BRPL_ISGS_exbus!I62</f>
        <v>0</v>
      </c>
      <c r="J62" s="24">
        <f>BRPL_EOD!J62-BRPL_ISGS_exbus!J62</f>
        <v>0</v>
      </c>
      <c r="K62" s="24">
        <f>BRPL_EOD!K62-BRPL_ISGS_exbus!K62</f>
        <v>-2.9136768974353799E-3</v>
      </c>
      <c r="L62" s="24">
        <f>BRPL_EOD!L62-BRPL_ISGS_exbus!L62</f>
        <v>6.8416051142161649E-5</v>
      </c>
      <c r="M62" s="24">
        <f>BRPL_EOD!M62-BRPL_ISGS_exbus!M62</f>
        <v>5.5456187894975528E-4</v>
      </c>
      <c r="N62" s="24">
        <f>BRPL_EOD!N62-BRPL_ISGS_exbus!N62</f>
        <v>-3.1294854881309675E-3</v>
      </c>
      <c r="O62" s="24">
        <f>BRPL_EOD!O62-BRPL_ISGS_exbus!O62</f>
        <v>1.4470655241964892E-3</v>
      </c>
      <c r="P62" s="24">
        <f>BRPL_EOD!P62-BRPL_ISGS_exbus!P62</f>
        <v>-1.0434212920884534E-4</v>
      </c>
      <c r="Q62" s="24">
        <f>BRPL_EOD!Q62-BRPL_ISGS_exbus!Q62</f>
        <v>-8.6515892420546692E-4</v>
      </c>
      <c r="R62" s="24">
        <f>BRPL_EOD!R62-BRPL_ISGS_exbus!R62</f>
        <v>1.1923647902872148E-2</v>
      </c>
      <c r="S62" s="24">
        <f>BRPL_EOD!S62-BRPL_ISGS_exbus!S62</f>
        <v>-8.4011643090331489E-4</v>
      </c>
      <c r="T62" s="24">
        <f>BRPL_EOD!T62-BRPL_ISGS_exbus!T62</f>
        <v>0</v>
      </c>
      <c r="U62" s="24">
        <f>BRPL_EOD!U62-BRPL_ISGS_exbus!U62</f>
        <v>2.9634695244595832E-4</v>
      </c>
      <c r="V62" s="24">
        <f>BRPL_EOD!V62-BRPL_ISGS_exbus!V62</f>
        <v>-2.0628812030079047E-3</v>
      </c>
      <c r="W62" s="24">
        <f>BRPL_EOD!W62-BRPL_ISGS_exbus!W62</f>
        <v>7.1339865711728123E-3</v>
      </c>
      <c r="X62" s="24">
        <f>BRPL_EOD!X62-BRPL_ISGS_exbus!X62</f>
        <v>2.9293133464989296E-3</v>
      </c>
      <c r="Y62" s="24">
        <f>BRPL_EOD!Y62-BRPL_ISGS_exbus!Y62</f>
        <v>0</v>
      </c>
    </row>
    <row r="63" spans="1:25">
      <c r="A63" t="s">
        <v>105</v>
      </c>
      <c r="B63" s="24">
        <f>BRPL_EOD!B63-BRPL_ISGS_exbus!B63</f>
        <v>0</v>
      </c>
      <c r="C63" s="24">
        <f>BRPL_EOD!C63-BRPL_ISGS_exbus!C63</f>
        <v>0</v>
      </c>
      <c r="D63" s="24">
        <f>BRPL_EOD!D63-BRPL_ISGS_exbus!D63</f>
        <v>0</v>
      </c>
      <c r="E63" s="24">
        <f>BRPL_EOD!E63-BRPL_ISGS_exbus!E63</f>
        <v>0</v>
      </c>
      <c r="F63" s="24">
        <f>BRPL_EOD!F63-BRPL_ISGS_exbus!F63</f>
        <v>0</v>
      </c>
      <c r="G63" s="24">
        <f>BRPL_EOD!G63-BRPL_ISGS_exbus!G63</f>
        <v>0</v>
      </c>
      <c r="H63" s="24">
        <f>BRPL_EOD!H63-BRPL_ISGS_exbus!H63</f>
        <v>0</v>
      </c>
      <c r="I63" s="24">
        <f>BRPL_EOD!I63-BRPL_ISGS_exbus!I63</f>
        <v>0</v>
      </c>
      <c r="J63" s="24">
        <f>BRPL_EOD!J63-BRPL_ISGS_exbus!J63</f>
        <v>0</v>
      </c>
      <c r="K63" s="24">
        <f>BRPL_EOD!K63-BRPL_ISGS_exbus!K63</f>
        <v>-2.9136768974353799E-3</v>
      </c>
      <c r="L63" s="24">
        <f>BRPL_EOD!L63-BRPL_ISGS_exbus!L63</f>
        <v>-7.8930645711849934E-5</v>
      </c>
      <c r="M63" s="24">
        <f>BRPL_EOD!M63-BRPL_ISGS_exbus!M63</f>
        <v>5.5456187894975528E-4</v>
      </c>
      <c r="N63" s="24">
        <f>BRPL_EOD!N63-BRPL_ISGS_exbus!N63</f>
        <v>-3.1294854881309675E-3</v>
      </c>
      <c r="O63" s="24">
        <f>BRPL_EOD!O63-BRPL_ISGS_exbus!O63</f>
        <v>1.4470655241964892E-3</v>
      </c>
      <c r="P63" s="24">
        <f>BRPL_EOD!P63-BRPL_ISGS_exbus!P63</f>
        <v>-1.0434212920884534E-4</v>
      </c>
      <c r="Q63" s="24">
        <f>BRPL_EOD!Q63-BRPL_ISGS_exbus!Q63</f>
        <v>2.2047826086959432E-3</v>
      </c>
      <c r="R63" s="24">
        <f>BRPL_EOD!R63-BRPL_ISGS_exbus!R63</f>
        <v>1.1923647902872148E-2</v>
      </c>
      <c r="S63" s="24">
        <f>BRPL_EOD!S63-BRPL_ISGS_exbus!S63</f>
        <v>-5.408728070168678E-4</v>
      </c>
      <c r="T63" s="24">
        <f>BRPL_EOD!T63-BRPL_ISGS_exbus!T63</f>
        <v>0</v>
      </c>
      <c r="U63" s="24">
        <f>BRPL_EOD!U63-BRPL_ISGS_exbus!U63</f>
        <v>2.9634695244595832E-4</v>
      </c>
      <c r="V63" s="24">
        <f>BRPL_EOD!V63-BRPL_ISGS_exbus!V63</f>
        <v>-2.0628812030079047E-3</v>
      </c>
      <c r="W63" s="24">
        <f>BRPL_EOD!W63-BRPL_ISGS_exbus!W63</f>
        <v>7.1339865711728123E-3</v>
      </c>
      <c r="X63" s="24">
        <f>BRPL_EOD!X63-BRPL_ISGS_exbus!X63</f>
        <v>2.9293133464989296E-3</v>
      </c>
      <c r="Y63" s="24">
        <f>BRPL_EOD!Y63-BRPL_ISGS_exbus!Y63</f>
        <v>0</v>
      </c>
    </row>
    <row r="64" spans="1:25">
      <c r="A64" t="s">
        <v>106</v>
      </c>
      <c r="B64" s="24">
        <f>BRPL_EOD!B64-BRPL_ISGS_exbus!B64</f>
        <v>0</v>
      </c>
      <c r="C64" s="24">
        <f>BRPL_EOD!C64-BRPL_ISGS_exbus!C64</f>
        <v>0</v>
      </c>
      <c r="D64" s="24">
        <f>BRPL_EOD!D64-BRPL_ISGS_exbus!D64</f>
        <v>0</v>
      </c>
      <c r="E64" s="24">
        <f>BRPL_EOD!E64-BRPL_ISGS_exbus!E64</f>
        <v>0</v>
      </c>
      <c r="F64" s="24">
        <f>BRPL_EOD!F64-BRPL_ISGS_exbus!F64</f>
        <v>0</v>
      </c>
      <c r="G64" s="24">
        <f>BRPL_EOD!G64-BRPL_ISGS_exbus!G64</f>
        <v>0</v>
      </c>
      <c r="H64" s="24">
        <f>BRPL_EOD!H64-BRPL_ISGS_exbus!H64</f>
        <v>0</v>
      </c>
      <c r="I64" s="24">
        <f>BRPL_EOD!I64-BRPL_ISGS_exbus!I64</f>
        <v>0</v>
      </c>
      <c r="J64" s="24">
        <f>BRPL_EOD!J64-BRPL_ISGS_exbus!J64</f>
        <v>0</v>
      </c>
      <c r="K64" s="24">
        <f>BRPL_EOD!K64-BRPL_ISGS_exbus!K64</f>
        <v>-2.9136768974353799E-3</v>
      </c>
      <c r="L64" s="24">
        <f>BRPL_EOD!L64-BRPL_ISGS_exbus!L64</f>
        <v>-1.1886604321453831E-4</v>
      </c>
      <c r="M64" s="24">
        <f>BRPL_EOD!M64-BRPL_ISGS_exbus!M64</f>
        <v>5.5456187894975528E-4</v>
      </c>
      <c r="N64" s="24">
        <f>BRPL_EOD!N64-BRPL_ISGS_exbus!N64</f>
        <v>-3.1294854881309675E-3</v>
      </c>
      <c r="O64" s="24">
        <f>BRPL_EOD!O64-BRPL_ISGS_exbus!O64</f>
        <v>1.4470655241964892E-3</v>
      </c>
      <c r="P64" s="24">
        <f>BRPL_EOD!P64-BRPL_ISGS_exbus!P64</f>
        <v>-1.0434212920884534E-4</v>
      </c>
      <c r="Q64" s="24">
        <f>BRPL_EOD!Q64-BRPL_ISGS_exbus!Q64</f>
        <v>2.2047826086959432E-3</v>
      </c>
      <c r="R64" s="24">
        <f>BRPL_EOD!R64-BRPL_ISGS_exbus!R64</f>
        <v>1.1923647902872148E-2</v>
      </c>
      <c r="S64" s="24">
        <f>BRPL_EOD!S64-BRPL_ISGS_exbus!S64</f>
        <v>-5.408728070168678E-4</v>
      </c>
      <c r="T64" s="24">
        <f>BRPL_EOD!T64-BRPL_ISGS_exbus!T64</f>
        <v>0</v>
      </c>
      <c r="U64" s="24">
        <f>BRPL_EOD!U64-BRPL_ISGS_exbus!U64</f>
        <v>2.9634695244595832E-4</v>
      </c>
      <c r="V64" s="24">
        <f>BRPL_EOD!V64-BRPL_ISGS_exbus!V64</f>
        <v>-2.0628812030079047E-3</v>
      </c>
      <c r="W64" s="24">
        <f>BRPL_EOD!W64-BRPL_ISGS_exbus!W64</f>
        <v>7.1339865711728123E-3</v>
      </c>
      <c r="X64" s="24">
        <f>BRPL_EOD!X64-BRPL_ISGS_exbus!X64</f>
        <v>2.9293133464989296E-3</v>
      </c>
      <c r="Y64" s="24">
        <f>BRPL_EOD!Y64-BRPL_ISGS_exbus!Y64</f>
        <v>0</v>
      </c>
    </row>
    <row r="65" spans="1:25">
      <c r="A65" t="s">
        <v>107</v>
      </c>
      <c r="B65" s="24">
        <f>BRPL_EOD!B65-BRPL_ISGS_exbus!B65</f>
        <v>0</v>
      </c>
      <c r="C65" s="24">
        <f>BRPL_EOD!C65-BRPL_ISGS_exbus!C65</f>
        <v>0</v>
      </c>
      <c r="D65" s="24">
        <f>BRPL_EOD!D65-BRPL_ISGS_exbus!D65</f>
        <v>0</v>
      </c>
      <c r="E65" s="24">
        <f>BRPL_EOD!E65-BRPL_ISGS_exbus!E65</f>
        <v>0</v>
      </c>
      <c r="F65" s="24">
        <f>BRPL_EOD!F65-BRPL_ISGS_exbus!F65</f>
        <v>0</v>
      </c>
      <c r="G65" s="24">
        <f>BRPL_EOD!G65-BRPL_ISGS_exbus!G65</f>
        <v>0</v>
      </c>
      <c r="H65" s="24">
        <f>BRPL_EOD!H65-BRPL_ISGS_exbus!H65</f>
        <v>0</v>
      </c>
      <c r="I65" s="24">
        <f>BRPL_EOD!I65-BRPL_ISGS_exbus!I65</f>
        <v>0</v>
      </c>
      <c r="J65" s="24">
        <f>BRPL_EOD!J65-BRPL_ISGS_exbus!J65</f>
        <v>0</v>
      </c>
      <c r="K65" s="24">
        <f>BRPL_EOD!K65-BRPL_ISGS_exbus!K65</f>
        <v>-2.9136768974353799E-3</v>
      </c>
      <c r="L65" s="24">
        <f>BRPL_EOD!L65-BRPL_ISGS_exbus!L65</f>
        <v>-1.7961638249630596E-5</v>
      </c>
      <c r="M65" s="24">
        <f>BRPL_EOD!M65-BRPL_ISGS_exbus!M65</f>
        <v>5.5456187894975528E-4</v>
      </c>
      <c r="N65" s="24">
        <f>BRPL_EOD!N65-BRPL_ISGS_exbus!N65</f>
        <v>-3.1294854881309675E-3</v>
      </c>
      <c r="O65" s="24">
        <f>BRPL_EOD!O65-BRPL_ISGS_exbus!O65</f>
        <v>1.4470655241964892E-3</v>
      </c>
      <c r="P65" s="24">
        <f>BRPL_EOD!P65-BRPL_ISGS_exbus!P65</f>
        <v>-1.0434212920884534E-4</v>
      </c>
      <c r="Q65" s="24">
        <f>BRPL_EOD!Q65-BRPL_ISGS_exbus!Q65</f>
        <v>2.2047826086959432E-3</v>
      </c>
      <c r="R65" s="24">
        <f>BRPL_EOD!R65-BRPL_ISGS_exbus!R65</f>
        <v>2.3228816466556168E-3</v>
      </c>
      <c r="S65" s="24">
        <f>BRPL_EOD!S65-BRPL_ISGS_exbus!S65</f>
        <v>-5.408728070168678E-4</v>
      </c>
      <c r="T65" s="24">
        <f>BRPL_EOD!T65-BRPL_ISGS_exbus!T65</f>
        <v>0</v>
      </c>
      <c r="U65" s="24">
        <f>BRPL_EOD!U65-BRPL_ISGS_exbus!U65</f>
        <v>2.9634695244595832E-4</v>
      </c>
      <c r="V65" s="24">
        <f>BRPL_EOD!V65-BRPL_ISGS_exbus!V65</f>
        <v>-2.0628812030079047E-3</v>
      </c>
      <c r="W65" s="24">
        <f>BRPL_EOD!W65-BRPL_ISGS_exbus!W65</f>
        <v>7.1339865711728123E-3</v>
      </c>
      <c r="X65" s="24">
        <f>BRPL_EOD!X65-BRPL_ISGS_exbus!X65</f>
        <v>2.9293133464989296E-3</v>
      </c>
      <c r="Y65" s="24">
        <f>BRPL_EOD!Y65-BRPL_ISGS_exbus!Y65</f>
        <v>0</v>
      </c>
    </row>
    <row r="66" spans="1:25">
      <c r="A66" t="s">
        <v>108</v>
      </c>
      <c r="B66" s="24">
        <f>BRPL_EOD!B66-BRPL_ISGS_exbus!B66</f>
        <v>0</v>
      </c>
      <c r="C66" s="24">
        <f>BRPL_EOD!C66-BRPL_ISGS_exbus!C66</f>
        <v>0</v>
      </c>
      <c r="D66" s="24">
        <f>BRPL_EOD!D66-BRPL_ISGS_exbus!D66</f>
        <v>0</v>
      </c>
      <c r="E66" s="24">
        <f>BRPL_EOD!E66-BRPL_ISGS_exbus!E66</f>
        <v>0</v>
      </c>
      <c r="F66" s="24">
        <f>BRPL_EOD!F66-BRPL_ISGS_exbus!F66</f>
        <v>0</v>
      </c>
      <c r="G66" s="24">
        <f>BRPL_EOD!G66-BRPL_ISGS_exbus!G66</f>
        <v>0</v>
      </c>
      <c r="H66" s="24">
        <f>BRPL_EOD!H66-BRPL_ISGS_exbus!H66</f>
        <v>0</v>
      </c>
      <c r="I66" s="24">
        <f>BRPL_EOD!I66-BRPL_ISGS_exbus!I66</f>
        <v>0</v>
      </c>
      <c r="J66" s="24">
        <f>BRPL_EOD!J66-BRPL_ISGS_exbus!J66</f>
        <v>0</v>
      </c>
      <c r="K66" s="24">
        <f>BRPL_EOD!K66-BRPL_ISGS_exbus!K66</f>
        <v>-2.9136768974353799E-3</v>
      </c>
      <c r="L66" s="24">
        <f>BRPL_EOD!L66-BRPL_ISGS_exbus!L66</f>
        <v>-1.7961638249630596E-5</v>
      </c>
      <c r="M66" s="24">
        <f>BRPL_EOD!M66-BRPL_ISGS_exbus!M66</f>
        <v>5.5456187894975528E-4</v>
      </c>
      <c r="N66" s="24">
        <f>BRPL_EOD!N66-BRPL_ISGS_exbus!N66</f>
        <v>-3.1294854881309675E-3</v>
      </c>
      <c r="O66" s="24">
        <f>BRPL_EOD!O66-BRPL_ISGS_exbus!O66</f>
        <v>1.4470655241964892E-3</v>
      </c>
      <c r="P66" s="24">
        <f>BRPL_EOD!P66-BRPL_ISGS_exbus!P66</f>
        <v>-1.0434212920884534E-4</v>
      </c>
      <c r="Q66" s="24">
        <f>BRPL_EOD!Q66-BRPL_ISGS_exbus!Q66</f>
        <v>2.2047826086959432E-3</v>
      </c>
      <c r="R66" s="24">
        <f>BRPL_EOD!R66-BRPL_ISGS_exbus!R66</f>
        <v>2.3228816466556168E-3</v>
      </c>
      <c r="S66" s="24">
        <f>BRPL_EOD!S66-BRPL_ISGS_exbus!S66</f>
        <v>-5.408728070168678E-4</v>
      </c>
      <c r="T66" s="24">
        <f>BRPL_EOD!T66-BRPL_ISGS_exbus!T66</f>
        <v>0</v>
      </c>
      <c r="U66" s="24">
        <f>BRPL_EOD!U66-BRPL_ISGS_exbus!U66</f>
        <v>2.9634695244595832E-4</v>
      </c>
      <c r="V66" s="24">
        <f>BRPL_EOD!V66-BRPL_ISGS_exbus!V66</f>
        <v>-2.0628812030079047E-3</v>
      </c>
      <c r="W66" s="24">
        <f>BRPL_EOD!W66-BRPL_ISGS_exbus!W66</f>
        <v>7.1339865711728123E-3</v>
      </c>
      <c r="X66" s="24">
        <f>BRPL_EOD!X66-BRPL_ISGS_exbus!X66</f>
        <v>2.9293133464989296E-3</v>
      </c>
      <c r="Y66" s="24">
        <f>BRPL_EOD!Y66-BRPL_ISGS_exbus!Y66</f>
        <v>0</v>
      </c>
    </row>
    <row r="67" spans="1:25">
      <c r="A67" t="s">
        <v>109</v>
      </c>
      <c r="B67" s="24">
        <f>BRPL_EOD!B67-BRPL_ISGS_exbus!B67</f>
        <v>0</v>
      </c>
      <c r="C67" s="24">
        <f>BRPL_EOD!C67-BRPL_ISGS_exbus!C67</f>
        <v>0</v>
      </c>
      <c r="D67" s="24">
        <f>BRPL_EOD!D67-BRPL_ISGS_exbus!D67</f>
        <v>0</v>
      </c>
      <c r="E67" s="24">
        <f>BRPL_EOD!E67-BRPL_ISGS_exbus!E67</f>
        <v>0</v>
      </c>
      <c r="F67" s="24">
        <f>BRPL_EOD!F67-BRPL_ISGS_exbus!F67</f>
        <v>0</v>
      </c>
      <c r="G67" s="24">
        <f>BRPL_EOD!G67-BRPL_ISGS_exbus!G67</f>
        <v>0</v>
      </c>
      <c r="H67" s="24">
        <f>BRPL_EOD!H67-BRPL_ISGS_exbus!H67</f>
        <v>0</v>
      </c>
      <c r="I67" s="24">
        <f>BRPL_EOD!I67-BRPL_ISGS_exbus!I67</f>
        <v>0</v>
      </c>
      <c r="J67" s="24">
        <f>BRPL_EOD!J67-BRPL_ISGS_exbus!J67</f>
        <v>0</v>
      </c>
      <c r="K67" s="24">
        <f>BRPL_EOD!K67-BRPL_ISGS_exbus!K67</f>
        <v>-2.9136768974353799E-3</v>
      </c>
      <c r="L67" s="24">
        <f>BRPL_EOD!L67-BRPL_ISGS_exbus!L67</f>
        <v>-3.5902500907347701E-5</v>
      </c>
      <c r="M67" s="24">
        <f>BRPL_EOD!M67-BRPL_ISGS_exbus!M67</f>
        <v>5.5456187894975528E-4</v>
      </c>
      <c r="N67" s="24">
        <f>BRPL_EOD!N67-BRPL_ISGS_exbus!N67</f>
        <v>-3.1294854881309675E-3</v>
      </c>
      <c r="O67" s="24">
        <f>BRPL_EOD!O67-BRPL_ISGS_exbus!O67</f>
        <v>1.4470655241964892E-3</v>
      </c>
      <c r="P67" s="24">
        <f>BRPL_EOD!P67-BRPL_ISGS_exbus!P67</f>
        <v>-1.0434212920884534E-4</v>
      </c>
      <c r="Q67" s="24">
        <f>BRPL_EOD!Q67-BRPL_ISGS_exbus!Q67</f>
        <v>0</v>
      </c>
      <c r="R67" s="24">
        <f>BRPL_EOD!R67-BRPL_ISGS_exbus!R67</f>
        <v>2.3228816466556168E-3</v>
      </c>
      <c r="S67" s="24">
        <f>BRPL_EOD!S67-BRPL_ISGS_exbus!S67</f>
        <v>-5.408728070168678E-4</v>
      </c>
      <c r="T67" s="24">
        <f>BRPL_EOD!T67-BRPL_ISGS_exbus!T67</f>
        <v>0</v>
      </c>
      <c r="U67" s="24">
        <f>BRPL_EOD!U67-BRPL_ISGS_exbus!U67</f>
        <v>2.9634695244595832E-4</v>
      </c>
      <c r="V67" s="24">
        <f>BRPL_EOD!V67-BRPL_ISGS_exbus!V67</f>
        <v>-2.0628812030079047E-3</v>
      </c>
      <c r="W67" s="24">
        <f>BRPL_EOD!W67-BRPL_ISGS_exbus!W67</f>
        <v>7.1339865711728123E-3</v>
      </c>
      <c r="X67" s="24">
        <f>BRPL_EOD!X67-BRPL_ISGS_exbus!X67</f>
        <v>2.9293133464989296E-3</v>
      </c>
      <c r="Y67" s="24">
        <f>BRPL_EOD!Y67-BRPL_ISGS_exbus!Y67</f>
        <v>0</v>
      </c>
    </row>
    <row r="68" spans="1:25">
      <c r="A68" t="s">
        <v>110</v>
      </c>
      <c r="B68" s="24">
        <f>BRPL_EOD!B68-BRPL_ISGS_exbus!B68</f>
        <v>0</v>
      </c>
      <c r="C68" s="24">
        <f>BRPL_EOD!C68-BRPL_ISGS_exbus!C68</f>
        <v>0</v>
      </c>
      <c r="D68" s="24">
        <f>BRPL_EOD!D68-BRPL_ISGS_exbus!D68</f>
        <v>0</v>
      </c>
      <c r="E68" s="24">
        <f>BRPL_EOD!E68-BRPL_ISGS_exbus!E68</f>
        <v>0</v>
      </c>
      <c r="F68" s="24">
        <f>BRPL_EOD!F68-BRPL_ISGS_exbus!F68</f>
        <v>0</v>
      </c>
      <c r="G68" s="24">
        <f>BRPL_EOD!G68-BRPL_ISGS_exbus!G68</f>
        <v>0</v>
      </c>
      <c r="H68" s="24">
        <f>BRPL_EOD!H68-BRPL_ISGS_exbus!H68</f>
        <v>0</v>
      </c>
      <c r="I68" s="24">
        <f>BRPL_EOD!I68-BRPL_ISGS_exbus!I68</f>
        <v>0</v>
      </c>
      <c r="J68" s="24">
        <f>BRPL_EOD!J68-BRPL_ISGS_exbus!J68</f>
        <v>0</v>
      </c>
      <c r="K68" s="24">
        <f>BRPL_EOD!K68-BRPL_ISGS_exbus!K68</f>
        <v>-2.2693419688835093E-3</v>
      </c>
      <c r="L68" s="24">
        <f>BRPL_EOD!L68-BRPL_ISGS_exbus!L68</f>
        <v>-3.3232066954269612E-5</v>
      </c>
      <c r="M68" s="24">
        <f>BRPL_EOD!M68-BRPL_ISGS_exbus!M68</f>
        <v>5.5456187894975528E-4</v>
      </c>
      <c r="N68" s="24">
        <f>BRPL_EOD!N68-BRPL_ISGS_exbus!N68</f>
        <v>-3.1294854881309675E-3</v>
      </c>
      <c r="O68" s="24">
        <f>BRPL_EOD!O68-BRPL_ISGS_exbus!O68</f>
        <v>1.4470655241964892E-3</v>
      </c>
      <c r="P68" s="24">
        <f>BRPL_EOD!P68-BRPL_ISGS_exbus!P68</f>
        <v>-1.0434212920884534E-4</v>
      </c>
      <c r="Q68" s="24">
        <f>BRPL_EOD!Q68-BRPL_ISGS_exbus!Q68</f>
        <v>0</v>
      </c>
      <c r="R68" s="24">
        <f>BRPL_EOD!R68-BRPL_ISGS_exbus!R68</f>
        <v>2.3228816466556168E-3</v>
      </c>
      <c r="S68" s="24">
        <f>BRPL_EOD!S68-BRPL_ISGS_exbus!S68</f>
        <v>-5.408728070168678E-4</v>
      </c>
      <c r="T68" s="24">
        <f>BRPL_EOD!T68-BRPL_ISGS_exbus!T68</f>
        <v>0</v>
      </c>
      <c r="U68" s="24">
        <f>BRPL_EOD!U68-BRPL_ISGS_exbus!U68</f>
        <v>2.9634695244595832E-4</v>
      </c>
      <c r="V68" s="24">
        <f>BRPL_EOD!V68-BRPL_ISGS_exbus!V68</f>
        <v>-2.0628812030079047E-3</v>
      </c>
      <c r="W68" s="24">
        <f>BRPL_EOD!W68-BRPL_ISGS_exbus!W68</f>
        <v>7.1339865711728123E-3</v>
      </c>
      <c r="X68" s="24">
        <f>BRPL_EOD!X68-BRPL_ISGS_exbus!X68</f>
        <v>2.9293133464989296E-3</v>
      </c>
      <c r="Y68" s="24">
        <f>BRPL_EOD!Y68-BRPL_ISGS_exbus!Y68</f>
        <v>0</v>
      </c>
    </row>
    <row r="69" spans="1:25">
      <c r="A69" t="s">
        <v>111</v>
      </c>
      <c r="B69" s="24">
        <f>BRPL_EOD!B69-BRPL_ISGS_exbus!B69</f>
        <v>0</v>
      </c>
      <c r="C69" s="24">
        <f>BRPL_EOD!C69-BRPL_ISGS_exbus!C69</f>
        <v>0</v>
      </c>
      <c r="D69" s="24">
        <f>BRPL_EOD!D69-BRPL_ISGS_exbus!D69</f>
        <v>0</v>
      </c>
      <c r="E69" s="24">
        <f>BRPL_EOD!E69-BRPL_ISGS_exbus!E69</f>
        <v>0</v>
      </c>
      <c r="F69" s="24">
        <f>BRPL_EOD!F69-BRPL_ISGS_exbus!F69</f>
        <v>0</v>
      </c>
      <c r="G69" s="24">
        <f>BRPL_EOD!G69-BRPL_ISGS_exbus!G69</f>
        <v>0</v>
      </c>
      <c r="H69" s="24">
        <f>BRPL_EOD!H69-BRPL_ISGS_exbus!H69</f>
        <v>0</v>
      </c>
      <c r="I69" s="24">
        <f>BRPL_EOD!I69-BRPL_ISGS_exbus!I69</f>
        <v>0</v>
      </c>
      <c r="J69" s="24">
        <f>BRPL_EOD!J69-BRPL_ISGS_exbus!J69</f>
        <v>0</v>
      </c>
      <c r="K69" s="24">
        <f>BRPL_EOD!K69-BRPL_ISGS_exbus!K69</f>
        <v>-5.380066638167591E-3</v>
      </c>
      <c r="L69" s="24">
        <f>BRPL_EOD!L69-BRPL_ISGS_exbus!L69</f>
        <v>-1.896851023452939E-5</v>
      </c>
      <c r="M69" s="24">
        <f>BRPL_EOD!M69-BRPL_ISGS_exbus!M69</f>
        <v>5.5456187894975528E-4</v>
      </c>
      <c r="N69" s="24">
        <f>BRPL_EOD!N69-BRPL_ISGS_exbus!N69</f>
        <v>-3.1294854881309675E-3</v>
      </c>
      <c r="O69" s="24">
        <f>BRPL_EOD!O69-BRPL_ISGS_exbus!O69</f>
        <v>1.4470655241964892E-3</v>
      </c>
      <c r="P69" s="24">
        <f>BRPL_EOD!P69-BRPL_ISGS_exbus!P69</f>
        <v>-1.0434212920884534E-4</v>
      </c>
      <c r="Q69" s="24">
        <f>BRPL_EOD!Q69-BRPL_ISGS_exbus!Q69</f>
        <v>0</v>
      </c>
      <c r="R69" s="24">
        <f>BRPL_EOD!R69-BRPL_ISGS_exbus!R69</f>
        <v>2.3228816466556168E-3</v>
      </c>
      <c r="S69" s="24">
        <f>BRPL_EOD!S69-BRPL_ISGS_exbus!S69</f>
        <v>-5.408728070168678E-4</v>
      </c>
      <c r="T69" s="24">
        <f>BRPL_EOD!T69-BRPL_ISGS_exbus!T69</f>
        <v>0</v>
      </c>
      <c r="U69" s="24">
        <f>BRPL_EOD!U69-BRPL_ISGS_exbus!U69</f>
        <v>2.9634695244595832E-4</v>
      </c>
      <c r="V69" s="24">
        <f>BRPL_EOD!V69-BRPL_ISGS_exbus!V69</f>
        <v>-2.0628812030079047E-3</v>
      </c>
      <c r="W69" s="24">
        <f>BRPL_EOD!W69-BRPL_ISGS_exbus!W69</f>
        <v>7.1339865711728123E-3</v>
      </c>
      <c r="X69" s="24">
        <f>BRPL_EOD!X69-BRPL_ISGS_exbus!X69</f>
        <v>2.9293133464989296E-3</v>
      </c>
      <c r="Y69" s="24">
        <f>BRPL_EOD!Y69-BRPL_ISGS_exbus!Y69</f>
        <v>0</v>
      </c>
    </row>
    <row r="70" spans="1:25">
      <c r="A70" t="s">
        <v>112</v>
      </c>
      <c r="B70" s="24">
        <f>BRPL_EOD!B70-BRPL_ISGS_exbus!B70</f>
        <v>0</v>
      </c>
      <c r="C70" s="24">
        <f>BRPL_EOD!C70-BRPL_ISGS_exbus!C70</f>
        <v>0</v>
      </c>
      <c r="D70" s="24">
        <f>BRPL_EOD!D70-BRPL_ISGS_exbus!D70</f>
        <v>0</v>
      </c>
      <c r="E70" s="24">
        <f>BRPL_EOD!E70-BRPL_ISGS_exbus!E70</f>
        <v>0</v>
      </c>
      <c r="F70" s="24">
        <f>BRPL_EOD!F70-BRPL_ISGS_exbus!F70</f>
        <v>0</v>
      </c>
      <c r="G70" s="24">
        <f>BRPL_EOD!G70-BRPL_ISGS_exbus!G70</f>
        <v>0</v>
      </c>
      <c r="H70" s="24">
        <f>BRPL_EOD!H70-BRPL_ISGS_exbus!H70</f>
        <v>0</v>
      </c>
      <c r="I70" s="24">
        <f>BRPL_EOD!I70-BRPL_ISGS_exbus!I70</f>
        <v>0</v>
      </c>
      <c r="J70" s="24">
        <f>BRPL_EOD!J70-BRPL_ISGS_exbus!J70</f>
        <v>0</v>
      </c>
      <c r="K70" s="24">
        <f>BRPL_EOD!K70-BRPL_ISGS_exbus!K70</f>
        <v>-1.081247833553789E-3</v>
      </c>
      <c r="L70" s="24">
        <f>BRPL_EOD!L70-BRPL_ISGS_exbus!L70</f>
        <v>1.2628156270899638E-5</v>
      </c>
      <c r="M70" s="24">
        <f>BRPL_EOD!M70-BRPL_ISGS_exbus!M70</f>
        <v>5.5456187894975528E-4</v>
      </c>
      <c r="N70" s="24">
        <f>BRPL_EOD!N70-BRPL_ISGS_exbus!N70</f>
        <v>-3.1294854881309675E-3</v>
      </c>
      <c r="O70" s="24">
        <f>BRPL_EOD!O70-BRPL_ISGS_exbus!O70</f>
        <v>1.4470655241964892E-3</v>
      </c>
      <c r="P70" s="24">
        <f>BRPL_EOD!P70-BRPL_ISGS_exbus!P70</f>
        <v>-1.0434212920884534E-4</v>
      </c>
      <c r="Q70" s="24">
        <f>BRPL_EOD!Q70-BRPL_ISGS_exbus!Q70</f>
        <v>0</v>
      </c>
      <c r="R70" s="24">
        <f>BRPL_EOD!R70-BRPL_ISGS_exbus!R70</f>
        <v>2.3228816466556168E-3</v>
      </c>
      <c r="S70" s="24">
        <f>BRPL_EOD!S70-BRPL_ISGS_exbus!S70</f>
        <v>3.0260684769771728E-3</v>
      </c>
      <c r="T70" s="24">
        <f>BRPL_EOD!T70-BRPL_ISGS_exbus!T70</f>
        <v>0</v>
      </c>
      <c r="U70" s="24">
        <f>BRPL_EOD!U70-BRPL_ISGS_exbus!U70</f>
        <v>2.9634695244595832E-4</v>
      </c>
      <c r="V70" s="24">
        <f>BRPL_EOD!V70-BRPL_ISGS_exbus!V70</f>
        <v>-2.0628812030079047E-3</v>
      </c>
      <c r="W70" s="24">
        <f>BRPL_EOD!W70-BRPL_ISGS_exbus!W70</f>
        <v>7.1339865711728123E-3</v>
      </c>
      <c r="X70" s="24">
        <f>BRPL_EOD!X70-BRPL_ISGS_exbus!X70</f>
        <v>2.9293133464989296E-3</v>
      </c>
      <c r="Y70" s="24">
        <f>BRPL_EOD!Y70-BRPL_ISGS_exbus!Y70</f>
        <v>0</v>
      </c>
    </row>
    <row r="71" spans="1:25">
      <c r="A71" t="s">
        <v>113</v>
      </c>
      <c r="B71" s="24">
        <f>BRPL_EOD!B71-BRPL_ISGS_exbus!B71</f>
        <v>0</v>
      </c>
      <c r="C71" s="24">
        <f>BRPL_EOD!C71-BRPL_ISGS_exbus!C71</f>
        <v>0</v>
      </c>
      <c r="D71" s="24">
        <f>BRPL_EOD!D71-BRPL_ISGS_exbus!D71</f>
        <v>0</v>
      </c>
      <c r="E71" s="24">
        <f>BRPL_EOD!E71-BRPL_ISGS_exbus!E71</f>
        <v>0</v>
      </c>
      <c r="F71" s="24">
        <f>BRPL_EOD!F71-BRPL_ISGS_exbus!F71</f>
        <v>0</v>
      </c>
      <c r="G71" s="24">
        <f>BRPL_EOD!G71-BRPL_ISGS_exbus!G71</f>
        <v>0</v>
      </c>
      <c r="H71" s="24">
        <f>BRPL_EOD!H71-BRPL_ISGS_exbus!H71</f>
        <v>0</v>
      </c>
      <c r="I71" s="24">
        <f>BRPL_EOD!I71-BRPL_ISGS_exbus!I71</f>
        <v>0</v>
      </c>
      <c r="J71" s="24">
        <f>BRPL_EOD!J71-BRPL_ISGS_exbus!J71</f>
        <v>0</v>
      </c>
      <c r="K71" s="24">
        <f>BRPL_EOD!K71-BRPL_ISGS_exbus!K71</f>
        <v>-4.0145617390408006E-3</v>
      </c>
      <c r="L71" s="24">
        <f>BRPL_EOD!L71-BRPL_ISGS_exbus!L71</f>
        <v>3.8827388761930592E-6</v>
      </c>
      <c r="M71" s="24">
        <f>BRPL_EOD!M71-BRPL_ISGS_exbus!M71</f>
        <v>5.5456187894975528E-4</v>
      </c>
      <c r="N71" s="24">
        <f>BRPL_EOD!N71-BRPL_ISGS_exbus!N71</f>
        <v>-3.1294854881309675E-3</v>
      </c>
      <c r="O71" s="24">
        <f>BRPL_EOD!O71-BRPL_ISGS_exbus!O71</f>
        <v>1.4470655241964892E-3</v>
      </c>
      <c r="P71" s="24">
        <f>BRPL_EOD!P71-BRPL_ISGS_exbus!P71</f>
        <v>-1.0434212920884534E-4</v>
      </c>
      <c r="Q71" s="24">
        <f>BRPL_EOD!Q71-BRPL_ISGS_exbus!Q71</f>
        <v>0</v>
      </c>
      <c r="R71" s="24">
        <f>BRPL_EOD!R71-BRPL_ISGS_exbus!R71</f>
        <v>2.3228816466556168E-3</v>
      </c>
      <c r="S71" s="24">
        <f>BRPL_EOD!S71-BRPL_ISGS_exbus!S71</f>
        <v>3.0260684769771728E-3</v>
      </c>
      <c r="T71" s="24">
        <f>BRPL_EOD!T71-BRPL_ISGS_exbus!T71</f>
        <v>0</v>
      </c>
      <c r="U71" s="24">
        <f>BRPL_EOD!U71-BRPL_ISGS_exbus!U71</f>
        <v>2.9634695244595832E-4</v>
      </c>
      <c r="V71" s="24">
        <f>BRPL_EOD!V71-BRPL_ISGS_exbus!V71</f>
        <v>-2.0628812030079047E-3</v>
      </c>
      <c r="W71" s="24">
        <f>BRPL_EOD!W71-BRPL_ISGS_exbus!W71</f>
        <v>7.1339865711728123E-3</v>
      </c>
      <c r="X71" s="24">
        <f>BRPL_EOD!X71-BRPL_ISGS_exbus!X71</f>
        <v>2.9293133464989296E-3</v>
      </c>
      <c r="Y71" s="24">
        <f>BRPL_EOD!Y71-BRPL_ISGS_exbus!Y71</f>
        <v>0</v>
      </c>
    </row>
    <row r="72" spans="1:25">
      <c r="A72" t="s">
        <v>114</v>
      </c>
      <c r="B72" s="24">
        <f>BRPL_EOD!B72-BRPL_ISGS_exbus!B72</f>
        <v>0</v>
      </c>
      <c r="C72" s="24">
        <f>BRPL_EOD!C72-BRPL_ISGS_exbus!C72</f>
        <v>0</v>
      </c>
      <c r="D72" s="24">
        <f>BRPL_EOD!D72-BRPL_ISGS_exbus!D72</f>
        <v>0</v>
      </c>
      <c r="E72" s="24">
        <f>BRPL_EOD!E72-BRPL_ISGS_exbus!E72</f>
        <v>0</v>
      </c>
      <c r="F72" s="24">
        <f>BRPL_EOD!F72-BRPL_ISGS_exbus!F72</f>
        <v>0</v>
      </c>
      <c r="G72" s="24">
        <f>BRPL_EOD!G72-BRPL_ISGS_exbus!G72</f>
        <v>0</v>
      </c>
      <c r="H72" s="24">
        <f>BRPL_EOD!H72-BRPL_ISGS_exbus!H72</f>
        <v>0</v>
      </c>
      <c r="I72" s="24">
        <f>BRPL_EOD!I72-BRPL_ISGS_exbus!I72</f>
        <v>0</v>
      </c>
      <c r="J72" s="24">
        <f>BRPL_EOD!J72-BRPL_ISGS_exbus!J72</f>
        <v>0</v>
      </c>
      <c r="K72" s="24">
        <f>BRPL_EOD!K72-BRPL_ISGS_exbus!K72</f>
        <v>1.2726829410780738E-3</v>
      </c>
      <c r="L72" s="24">
        <f>BRPL_EOD!L72-BRPL_ISGS_exbus!L72</f>
        <v>3.8827388761930592E-6</v>
      </c>
      <c r="M72" s="24">
        <f>BRPL_EOD!M72-BRPL_ISGS_exbus!M72</f>
        <v>5.5456187894975528E-4</v>
      </c>
      <c r="N72" s="24">
        <f>BRPL_EOD!N72-BRPL_ISGS_exbus!N72</f>
        <v>-3.1294854881309675E-3</v>
      </c>
      <c r="O72" s="24">
        <f>BRPL_EOD!O72-BRPL_ISGS_exbus!O72</f>
        <v>1.4470655241964892E-3</v>
      </c>
      <c r="P72" s="24">
        <f>BRPL_EOD!P72-BRPL_ISGS_exbus!P72</f>
        <v>-1.0434212920884534E-4</v>
      </c>
      <c r="Q72" s="24">
        <f>BRPL_EOD!Q72-BRPL_ISGS_exbus!Q72</f>
        <v>0</v>
      </c>
      <c r="R72" s="24">
        <f>BRPL_EOD!R72-BRPL_ISGS_exbus!R72</f>
        <v>2.3228816466556168E-3</v>
      </c>
      <c r="S72" s="24">
        <f>BRPL_EOD!S72-BRPL_ISGS_exbus!S72</f>
        <v>3.0260684769771728E-3</v>
      </c>
      <c r="T72" s="24">
        <f>BRPL_EOD!T72-BRPL_ISGS_exbus!T72</f>
        <v>0</v>
      </c>
      <c r="U72" s="24">
        <f>BRPL_EOD!U72-BRPL_ISGS_exbus!U72</f>
        <v>2.9634695244595832E-4</v>
      </c>
      <c r="V72" s="24">
        <f>BRPL_EOD!V72-BRPL_ISGS_exbus!V72</f>
        <v>-2.0628812030079047E-3</v>
      </c>
      <c r="W72" s="24">
        <f>BRPL_EOD!W72-BRPL_ISGS_exbus!W72</f>
        <v>7.1339865711728123E-3</v>
      </c>
      <c r="X72" s="24">
        <f>BRPL_EOD!X72-BRPL_ISGS_exbus!X72</f>
        <v>2.9293133464989296E-3</v>
      </c>
      <c r="Y72" s="24">
        <f>BRPL_EOD!Y72-BRPL_ISGS_exbus!Y72</f>
        <v>0</v>
      </c>
    </row>
    <row r="73" spans="1:25">
      <c r="A73" t="s">
        <v>115</v>
      </c>
      <c r="B73" s="24">
        <f>BRPL_EOD!B73-BRPL_ISGS_exbus!B73</f>
        <v>0</v>
      </c>
      <c r="C73" s="24">
        <f>BRPL_EOD!C73-BRPL_ISGS_exbus!C73</f>
        <v>0</v>
      </c>
      <c r="D73" s="24">
        <f>BRPL_EOD!D73-BRPL_ISGS_exbus!D73</f>
        <v>0</v>
      </c>
      <c r="E73" s="24">
        <f>BRPL_EOD!E73-BRPL_ISGS_exbus!E73</f>
        <v>0</v>
      </c>
      <c r="F73" s="24">
        <f>BRPL_EOD!F73-BRPL_ISGS_exbus!F73</f>
        <v>0</v>
      </c>
      <c r="G73" s="24">
        <f>BRPL_EOD!G73-BRPL_ISGS_exbus!G73</f>
        <v>0</v>
      </c>
      <c r="H73" s="24">
        <f>BRPL_EOD!H73-BRPL_ISGS_exbus!H73</f>
        <v>0</v>
      </c>
      <c r="I73" s="24">
        <f>BRPL_EOD!I73-BRPL_ISGS_exbus!I73</f>
        <v>0</v>
      </c>
      <c r="J73" s="24">
        <f>BRPL_EOD!J73-BRPL_ISGS_exbus!J73</f>
        <v>0</v>
      </c>
      <c r="K73" s="24">
        <f>BRPL_EOD!K73-BRPL_ISGS_exbus!K73</f>
        <v>1.2726829410780738E-3</v>
      </c>
      <c r="L73" s="24">
        <f>BRPL_EOD!L73-BRPL_ISGS_exbus!L73</f>
        <v>3.8827388761930592E-6</v>
      </c>
      <c r="M73" s="24">
        <f>BRPL_EOD!M73-BRPL_ISGS_exbus!M73</f>
        <v>5.5456187894975528E-4</v>
      </c>
      <c r="N73" s="24">
        <f>BRPL_EOD!N73-BRPL_ISGS_exbus!N73</f>
        <v>-3.1294854881309675E-3</v>
      </c>
      <c r="O73" s="24">
        <f>BRPL_EOD!O73-BRPL_ISGS_exbus!O73</f>
        <v>1.4470655241964892E-3</v>
      </c>
      <c r="P73" s="24">
        <f>BRPL_EOD!P73-BRPL_ISGS_exbus!P73</f>
        <v>-1.0434212920884534E-4</v>
      </c>
      <c r="Q73" s="24">
        <f>BRPL_EOD!Q73-BRPL_ISGS_exbus!Q73</f>
        <v>0</v>
      </c>
      <c r="R73" s="24">
        <f>BRPL_EOD!R73-BRPL_ISGS_exbus!R73</f>
        <v>2.3228816466556168E-3</v>
      </c>
      <c r="S73" s="24">
        <f>BRPL_EOD!S73-BRPL_ISGS_exbus!S73</f>
        <v>3.0260684769771728E-3</v>
      </c>
      <c r="T73" s="24">
        <f>BRPL_EOD!T73-BRPL_ISGS_exbus!T73</f>
        <v>0</v>
      </c>
      <c r="U73" s="24">
        <f>BRPL_EOD!U73-BRPL_ISGS_exbus!U73</f>
        <v>2.9634695244595832E-4</v>
      </c>
      <c r="V73" s="24">
        <f>BRPL_EOD!V73-BRPL_ISGS_exbus!V73</f>
        <v>-2.0628812030079047E-3</v>
      </c>
      <c r="W73" s="24">
        <f>BRPL_EOD!W73-BRPL_ISGS_exbus!W73</f>
        <v>7.1339865711728123E-3</v>
      </c>
      <c r="X73" s="24">
        <f>BRPL_EOD!X73-BRPL_ISGS_exbus!X73</f>
        <v>2.9293133464989296E-3</v>
      </c>
      <c r="Y73" s="24">
        <f>BRPL_EOD!Y73-BRPL_ISGS_exbus!Y73</f>
        <v>0</v>
      </c>
    </row>
    <row r="74" spans="1:25">
      <c r="A74" t="s">
        <v>116</v>
      </c>
      <c r="B74" s="24">
        <f>BRPL_EOD!B74-BRPL_ISGS_exbus!B74</f>
        <v>0</v>
      </c>
      <c r="C74" s="24">
        <f>BRPL_EOD!C74-BRPL_ISGS_exbus!C74</f>
        <v>0</v>
      </c>
      <c r="D74" s="24">
        <f>BRPL_EOD!D74-BRPL_ISGS_exbus!D74</f>
        <v>0</v>
      </c>
      <c r="E74" s="24">
        <f>BRPL_EOD!E74-BRPL_ISGS_exbus!E74</f>
        <v>0</v>
      </c>
      <c r="F74" s="24">
        <f>BRPL_EOD!F74-BRPL_ISGS_exbus!F74</f>
        <v>0</v>
      </c>
      <c r="G74" s="24">
        <f>BRPL_EOD!G74-BRPL_ISGS_exbus!G74</f>
        <v>0</v>
      </c>
      <c r="H74" s="24">
        <f>BRPL_EOD!H74-BRPL_ISGS_exbus!H74</f>
        <v>0</v>
      </c>
      <c r="I74" s="24">
        <f>BRPL_EOD!I74-BRPL_ISGS_exbus!I74</f>
        <v>0</v>
      </c>
      <c r="J74" s="24">
        <f>BRPL_EOD!J74-BRPL_ISGS_exbus!J74</f>
        <v>0</v>
      </c>
      <c r="K74" s="24">
        <f>BRPL_EOD!K74-BRPL_ISGS_exbus!K74</f>
        <v>1.2726829410780738E-3</v>
      </c>
      <c r="L74" s="24">
        <f>BRPL_EOD!L74-BRPL_ISGS_exbus!L74</f>
        <v>3.8827388761930592E-6</v>
      </c>
      <c r="M74" s="24">
        <f>BRPL_EOD!M74-BRPL_ISGS_exbus!M74</f>
        <v>5.5456187894975528E-4</v>
      </c>
      <c r="N74" s="24">
        <f>BRPL_EOD!N74-BRPL_ISGS_exbus!N74</f>
        <v>-3.1294854881309675E-3</v>
      </c>
      <c r="O74" s="24">
        <f>BRPL_EOD!O74-BRPL_ISGS_exbus!O74</f>
        <v>1.4470655241964892E-3</v>
      </c>
      <c r="P74" s="24">
        <f>BRPL_EOD!P74-BRPL_ISGS_exbus!P74</f>
        <v>-1.0434212920884534E-4</v>
      </c>
      <c r="Q74" s="24">
        <f>BRPL_EOD!Q74-BRPL_ISGS_exbus!Q74</f>
        <v>0</v>
      </c>
      <c r="R74" s="24">
        <f>BRPL_EOD!R74-BRPL_ISGS_exbus!R74</f>
        <v>2.3228816466556168E-3</v>
      </c>
      <c r="S74" s="24">
        <f>BRPL_EOD!S74-BRPL_ISGS_exbus!S74</f>
        <v>3.0260684769771728E-3</v>
      </c>
      <c r="T74" s="24">
        <f>BRPL_EOD!T74-BRPL_ISGS_exbus!T74</f>
        <v>0</v>
      </c>
      <c r="U74" s="24">
        <f>BRPL_EOD!U74-BRPL_ISGS_exbus!U74</f>
        <v>2.9634695244595832E-4</v>
      </c>
      <c r="V74" s="24">
        <f>BRPL_EOD!V74-BRPL_ISGS_exbus!V74</f>
        <v>-2.0628812030079047E-3</v>
      </c>
      <c r="W74" s="24">
        <f>BRPL_EOD!W74-BRPL_ISGS_exbus!W74</f>
        <v>7.1339865711728123E-3</v>
      </c>
      <c r="X74" s="24">
        <f>BRPL_EOD!X74-BRPL_ISGS_exbus!X74</f>
        <v>2.9293133464989296E-3</v>
      </c>
      <c r="Y74" s="24">
        <f>BRPL_EOD!Y74-BRPL_ISGS_exbus!Y74</f>
        <v>0</v>
      </c>
    </row>
    <row r="75" spans="1:25">
      <c r="A75" t="s">
        <v>117</v>
      </c>
      <c r="B75" s="24">
        <f>BRPL_EOD!B75-BRPL_ISGS_exbus!B75</f>
        <v>0</v>
      </c>
      <c r="C75" s="24">
        <f>BRPL_EOD!C75-BRPL_ISGS_exbus!C75</f>
        <v>0</v>
      </c>
      <c r="D75" s="24">
        <f>BRPL_EOD!D75-BRPL_ISGS_exbus!D75</f>
        <v>0</v>
      </c>
      <c r="E75" s="24">
        <f>BRPL_EOD!E75-BRPL_ISGS_exbus!E75</f>
        <v>0</v>
      </c>
      <c r="F75" s="24">
        <f>BRPL_EOD!F75-BRPL_ISGS_exbus!F75</f>
        <v>0</v>
      </c>
      <c r="G75" s="24">
        <f>BRPL_EOD!G75-BRPL_ISGS_exbus!G75</f>
        <v>0</v>
      </c>
      <c r="H75" s="24">
        <f>BRPL_EOD!H75-BRPL_ISGS_exbus!H75</f>
        <v>0</v>
      </c>
      <c r="I75" s="24">
        <f>BRPL_EOD!I75-BRPL_ISGS_exbus!I75</f>
        <v>0</v>
      </c>
      <c r="J75" s="24">
        <f>BRPL_EOD!J75-BRPL_ISGS_exbus!J75</f>
        <v>0</v>
      </c>
      <c r="K75" s="24">
        <f>BRPL_EOD!K75-BRPL_ISGS_exbus!K75</f>
        <v>1.2726829410780738E-3</v>
      </c>
      <c r="L75" s="24">
        <f>BRPL_EOD!L75-BRPL_ISGS_exbus!L75</f>
        <v>3.8827388761930592E-6</v>
      </c>
      <c r="M75" s="24">
        <f>BRPL_EOD!M75-BRPL_ISGS_exbus!M75</f>
        <v>5.5456187894975528E-4</v>
      </c>
      <c r="N75" s="24">
        <f>BRPL_EOD!N75-BRPL_ISGS_exbus!N75</f>
        <v>-3.1294854881309675E-3</v>
      </c>
      <c r="O75" s="24">
        <f>BRPL_EOD!O75-BRPL_ISGS_exbus!O75</f>
        <v>1.4470655241964892E-3</v>
      </c>
      <c r="P75" s="24">
        <f>BRPL_EOD!P75-BRPL_ISGS_exbus!P75</f>
        <v>-1.0434212920884534E-4</v>
      </c>
      <c r="Q75" s="24">
        <f>BRPL_EOD!Q75-BRPL_ISGS_exbus!Q75</f>
        <v>0</v>
      </c>
      <c r="R75" s="24">
        <f>BRPL_EOD!R75-BRPL_ISGS_exbus!R75</f>
        <v>2.3228816466556168E-3</v>
      </c>
      <c r="S75" s="24">
        <f>BRPL_EOD!S75-BRPL_ISGS_exbus!S75</f>
        <v>3.0260684769771728E-3</v>
      </c>
      <c r="T75" s="24">
        <f>BRPL_EOD!T75-BRPL_ISGS_exbus!T75</f>
        <v>0</v>
      </c>
      <c r="U75" s="24">
        <f>BRPL_EOD!U75-BRPL_ISGS_exbus!U75</f>
        <v>2.9634695244595832E-4</v>
      </c>
      <c r="V75" s="24">
        <f>BRPL_EOD!V75-BRPL_ISGS_exbus!V75</f>
        <v>-2.0628812030079047E-3</v>
      </c>
      <c r="W75" s="24">
        <f>BRPL_EOD!W75-BRPL_ISGS_exbus!W75</f>
        <v>7.1339865711728123E-3</v>
      </c>
      <c r="X75" s="24">
        <f>BRPL_EOD!X75-BRPL_ISGS_exbus!X75</f>
        <v>2.9293133464989296E-3</v>
      </c>
      <c r="Y75" s="24">
        <f>BRPL_EOD!Y75-BRPL_ISGS_exbus!Y75</f>
        <v>0</v>
      </c>
    </row>
    <row r="76" spans="1:25">
      <c r="A76" t="s">
        <v>118</v>
      </c>
      <c r="B76" s="24">
        <f>BRPL_EOD!B76-BRPL_ISGS_exbus!B76</f>
        <v>0</v>
      </c>
      <c r="C76" s="24">
        <f>BRPL_EOD!C76-BRPL_ISGS_exbus!C76</f>
        <v>0</v>
      </c>
      <c r="D76" s="24">
        <f>BRPL_EOD!D76-BRPL_ISGS_exbus!D76</f>
        <v>0</v>
      </c>
      <c r="E76" s="24">
        <f>BRPL_EOD!E76-BRPL_ISGS_exbus!E76</f>
        <v>0</v>
      </c>
      <c r="F76" s="24">
        <f>BRPL_EOD!F76-BRPL_ISGS_exbus!F76</f>
        <v>0</v>
      </c>
      <c r="G76" s="24">
        <f>BRPL_EOD!G76-BRPL_ISGS_exbus!G76</f>
        <v>0</v>
      </c>
      <c r="H76" s="24">
        <f>BRPL_EOD!H76-BRPL_ISGS_exbus!H76</f>
        <v>0</v>
      </c>
      <c r="I76" s="24">
        <f>BRPL_EOD!I76-BRPL_ISGS_exbus!I76</f>
        <v>0</v>
      </c>
      <c r="J76" s="24">
        <f>BRPL_EOD!J76-BRPL_ISGS_exbus!J76</f>
        <v>0</v>
      </c>
      <c r="K76" s="24">
        <f>BRPL_EOD!K76-BRPL_ISGS_exbus!K76</f>
        <v>1.2726829410780738E-3</v>
      </c>
      <c r="L76" s="24">
        <f>BRPL_EOD!L76-BRPL_ISGS_exbus!L76</f>
        <v>3.8827388761930592E-6</v>
      </c>
      <c r="M76" s="24">
        <f>BRPL_EOD!M76-BRPL_ISGS_exbus!M76</f>
        <v>5.5456187894975528E-4</v>
      </c>
      <c r="N76" s="24">
        <f>BRPL_EOD!N76-BRPL_ISGS_exbus!N76</f>
        <v>-3.1294854881309675E-3</v>
      </c>
      <c r="O76" s="24">
        <f>BRPL_EOD!O76-BRPL_ISGS_exbus!O76</f>
        <v>1.4470655241964892E-3</v>
      </c>
      <c r="P76" s="24">
        <f>BRPL_EOD!P76-BRPL_ISGS_exbus!P76</f>
        <v>-1.0434212920884534E-4</v>
      </c>
      <c r="Q76" s="24">
        <f>BRPL_EOD!Q76-BRPL_ISGS_exbus!Q76</f>
        <v>0</v>
      </c>
      <c r="R76" s="24">
        <f>BRPL_EOD!R76-BRPL_ISGS_exbus!R76</f>
        <v>2.3228816466556168E-3</v>
      </c>
      <c r="S76" s="24">
        <f>BRPL_EOD!S76-BRPL_ISGS_exbus!S76</f>
        <v>3.0260684769771728E-3</v>
      </c>
      <c r="T76" s="24">
        <f>BRPL_EOD!T76-BRPL_ISGS_exbus!T76</f>
        <v>0</v>
      </c>
      <c r="U76" s="24">
        <f>BRPL_EOD!U76-BRPL_ISGS_exbus!U76</f>
        <v>2.9634695244595832E-4</v>
      </c>
      <c r="V76" s="24">
        <f>BRPL_EOD!V76-BRPL_ISGS_exbus!V76</f>
        <v>-2.0628812030079047E-3</v>
      </c>
      <c r="W76" s="24">
        <f>BRPL_EOD!W76-BRPL_ISGS_exbus!W76</f>
        <v>7.1339865711728123E-3</v>
      </c>
      <c r="X76" s="24">
        <f>BRPL_EOD!X76-BRPL_ISGS_exbus!X76</f>
        <v>2.9293133464989296E-3</v>
      </c>
      <c r="Y76" s="24">
        <f>BRPL_EOD!Y76-BRPL_ISGS_exbus!Y76</f>
        <v>0</v>
      </c>
    </row>
    <row r="77" spans="1:25">
      <c r="A77" t="s">
        <v>119</v>
      </c>
      <c r="B77" s="24">
        <f>BRPL_EOD!B77-BRPL_ISGS_exbus!B77</f>
        <v>0</v>
      </c>
      <c r="C77" s="24">
        <f>BRPL_EOD!C77-BRPL_ISGS_exbus!C77</f>
        <v>0</v>
      </c>
      <c r="D77" s="24">
        <f>BRPL_EOD!D77-BRPL_ISGS_exbus!D77</f>
        <v>0</v>
      </c>
      <c r="E77" s="24">
        <f>BRPL_EOD!E77-BRPL_ISGS_exbus!E77</f>
        <v>0</v>
      </c>
      <c r="F77" s="24">
        <f>BRPL_EOD!F77-BRPL_ISGS_exbus!F77</f>
        <v>0</v>
      </c>
      <c r="G77" s="24">
        <f>BRPL_EOD!G77-BRPL_ISGS_exbus!G77</f>
        <v>0</v>
      </c>
      <c r="H77" s="24">
        <f>BRPL_EOD!H77-BRPL_ISGS_exbus!H77</f>
        <v>0</v>
      </c>
      <c r="I77" s="24">
        <f>BRPL_EOD!I77-BRPL_ISGS_exbus!I77</f>
        <v>0</v>
      </c>
      <c r="J77" s="24">
        <f>BRPL_EOD!J77-BRPL_ISGS_exbus!J77</f>
        <v>0</v>
      </c>
      <c r="K77" s="24">
        <f>BRPL_EOD!K77-BRPL_ISGS_exbus!K77</f>
        <v>1.2726829410780738E-3</v>
      </c>
      <c r="L77" s="24">
        <f>BRPL_EOD!L77-BRPL_ISGS_exbus!L77</f>
        <v>3.8827388761930592E-6</v>
      </c>
      <c r="M77" s="24">
        <f>BRPL_EOD!M77-BRPL_ISGS_exbus!M77</f>
        <v>5.5456187894975528E-4</v>
      </c>
      <c r="N77" s="24">
        <f>BRPL_EOD!N77-BRPL_ISGS_exbus!N77</f>
        <v>-3.1294854881309675E-3</v>
      </c>
      <c r="O77" s="24">
        <f>BRPL_EOD!O77-BRPL_ISGS_exbus!O77</f>
        <v>1.4470655241964892E-3</v>
      </c>
      <c r="P77" s="24">
        <f>BRPL_EOD!P77-BRPL_ISGS_exbus!P77</f>
        <v>-1.0434212920884534E-4</v>
      </c>
      <c r="Q77" s="24">
        <f>BRPL_EOD!Q77-BRPL_ISGS_exbus!Q77</f>
        <v>0</v>
      </c>
      <c r="R77" s="24">
        <f>BRPL_EOD!R77-BRPL_ISGS_exbus!R77</f>
        <v>2.3228816466556168E-3</v>
      </c>
      <c r="S77" s="24">
        <f>BRPL_EOD!S77-BRPL_ISGS_exbus!S77</f>
        <v>3.0260684769771728E-3</v>
      </c>
      <c r="T77" s="24">
        <f>BRPL_EOD!T77-BRPL_ISGS_exbus!T77</f>
        <v>0</v>
      </c>
      <c r="U77" s="24">
        <f>BRPL_EOD!U77-BRPL_ISGS_exbus!U77</f>
        <v>2.9634695244595832E-4</v>
      </c>
      <c r="V77" s="24">
        <f>BRPL_EOD!V77-BRPL_ISGS_exbus!V77</f>
        <v>-2.0628812030079047E-3</v>
      </c>
      <c r="W77" s="24">
        <f>BRPL_EOD!W77-BRPL_ISGS_exbus!W77</f>
        <v>7.1339865711728123E-3</v>
      </c>
      <c r="X77" s="24">
        <f>BRPL_EOD!X77-BRPL_ISGS_exbus!X77</f>
        <v>2.9293133464989296E-3</v>
      </c>
      <c r="Y77" s="24">
        <f>BRPL_EOD!Y77-BRPL_ISGS_exbus!Y77</f>
        <v>0</v>
      </c>
    </row>
    <row r="78" spans="1:25">
      <c r="A78" t="s">
        <v>120</v>
      </c>
      <c r="B78" s="24">
        <f>BRPL_EOD!B78-BRPL_ISGS_exbus!B78</f>
        <v>0</v>
      </c>
      <c r="C78" s="24">
        <f>BRPL_EOD!C78-BRPL_ISGS_exbus!C78</f>
        <v>0</v>
      </c>
      <c r="D78" s="24">
        <f>BRPL_EOD!D78-BRPL_ISGS_exbus!D78</f>
        <v>0</v>
      </c>
      <c r="E78" s="24">
        <f>BRPL_EOD!E78-BRPL_ISGS_exbus!E78</f>
        <v>0</v>
      </c>
      <c r="F78" s="24">
        <f>BRPL_EOD!F78-BRPL_ISGS_exbus!F78</f>
        <v>0</v>
      </c>
      <c r="G78" s="24">
        <f>BRPL_EOD!G78-BRPL_ISGS_exbus!G78</f>
        <v>0</v>
      </c>
      <c r="H78" s="24">
        <f>BRPL_EOD!H78-BRPL_ISGS_exbus!H78</f>
        <v>0</v>
      </c>
      <c r="I78" s="24">
        <f>BRPL_EOD!I78-BRPL_ISGS_exbus!I78</f>
        <v>0</v>
      </c>
      <c r="J78" s="24">
        <f>BRPL_EOD!J78-BRPL_ISGS_exbus!J78</f>
        <v>0</v>
      </c>
      <c r="K78" s="24">
        <f>BRPL_EOD!K78-BRPL_ISGS_exbus!K78</f>
        <v>1.2726829410780738E-3</v>
      </c>
      <c r="L78" s="24">
        <f>BRPL_EOD!L78-BRPL_ISGS_exbus!L78</f>
        <v>3.8827388761930592E-6</v>
      </c>
      <c r="M78" s="24">
        <f>BRPL_EOD!M78-BRPL_ISGS_exbus!M78</f>
        <v>5.5456187894975528E-4</v>
      </c>
      <c r="N78" s="24">
        <f>BRPL_EOD!N78-BRPL_ISGS_exbus!N78</f>
        <v>-3.1294854881309675E-3</v>
      </c>
      <c r="O78" s="24">
        <f>BRPL_EOD!O78-BRPL_ISGS_exbus!O78</f>
        <v>1.4470655241964892E-3</v>
      </c>
      <c r="P78" s="24">
        <f>BRPL_EOD!P78-BRPL_ISGS_exbus!P78</f>
        <v>-1.0434212920884534E-4</v>
      </c>
      <c r="Q78" s="24">
        <f>BRPL_EOD!Q78-BRPL_ISGS_exbus!Q78</f>
        <v>0</v>
      </c>
      <c r="R78" s="24">
        <f>BRPL_EOD!R78-BRPL_ISGS_exbus!R78</f>
        <v>2.3228816466556168E-3</v>
      </c>
      <c r="S78" s="24">
        <f>BRPL_EOD!S78-BRPL_ISGS_exbus!S78</f>
        <v>3.0260684769771728E-3</v>
      </c>
      <c r="T78" s="24">
        <f>BRPL_EOD!T78-BRPL_ISGS_exbus!T78</f>
        <v>0</v>
      </c>
      <c r="U78" s="24">
        <f>BRPL_EOD!U78-BRPL_ISGS_exbus!U78</f>
        <v>2.9634695244595832E-4</v>
      </c>
      <c r="V78" s="24">
        <f>BRPL_EOD!V78-BRPL_ISGS_exbus!V78</f>
        <v>-2.0628812030079047E-3</v>
      </c>
      <c r="W78" s="24">
        <f>BRPL_EOD!W78-BRPL_ISGS_exbus!W78</f>
        <v>7.1339865711728123E-3</v>
      </c>
      <c r="X78" s="24">
        <f>BRPL_EOD!X78-BRPL_ISGS_exbus!X78</f>
        <v>2.9293133464989296E-3</v>
      </c>
      <c r="Y78" s="24">
        <f>BRPL_EOD!Y78-BRPL_ISGS_exbus!Y78</f>
        <v>0</v>
      </c>
    </row>
    <row r="79" spans="1:25">
      <c r="A79" t="s">
        <v>121</v>
      </c>
      <c r="B79" s="24">
        <f>BRPL_EOD!B79-BRPL_ISGS_exbus!B79</f>
        <v>0</v>
      </c>
      <c r="C79" s="24">
        <f>BRPL_EOD!C79-BRPL_ISGS_exbus!C79</f>
        <v>0</v>
      </c>
      <c r="D79" s="24">
        <f>BRPL_EOD!D79-BRPL_ISGS_exbus!D79</f>
        <v>0</v>
      </c>
      <c r="E79" s="24">
        <f>BRPL_EOD!E79-BRPL_ISGS_exbus!E79</f>
        <v>0</v>
      </c>
      <c r="F79" s="24">
        <f>BRPL_EOD!F79-BRPL_ISGS_exbus!F79</f>
        <v>0</v>
      </c>
      <c r="G79" s="24">
        <f>BRPL_EOD!G79-BRPL_ISGS_exbus!G79</f>
        <v>0</v>
      </c>
      <c r="H79" s="24">
        <f>BRPL_EOD!H79-BRPL_ISGS_exbus!H79</f>
        <v>0</v>
      </c>
      <c r="I79" s="24">
        <f>BRPL_EOD!I79-BRPL_ISGS_exbus!I79</f>
        <v>0</v>
      </c>
      <c r="J79" s="24">
        <f>BRPL_EOD!J79-BRPL_ISGS_exbus!J79</f>
        <v>0</v>
      </c>
      <c r="K79" s="24">
        <f>BRPL_EOD!K79-BRPL_ISGS_exbus!K79</f>
        <v>1.2726829410780738E-3</v>
      </c>
      <c r="L79" s="24">
        <f>BRPL_EOD!L79-BRPL_ISGS_exbus!L79</f>
        <v>3.8827388761930592E-6</v>
      </c>
      <c r="M79" s="24">
        <f>BRPL_EOD!M79-BRPL_ISGS_exbus!M79</f>
        <v>5.5456187894975528E-4</v>
      </c>
      <c r="N79" s="24">
        <f>BRPL_EOD!N79-BRPL_ISGS_exbus!N79</f>
        <v>-3.1294854881309675E-3</v>
      </c>
      <c r="O79" s="24">
        <f>BRPL_EOD!O79-BRPL_ISGS_exbus!O79</f>
        <v>1.4470655241964892E-3</v>
      </c>
      <c r="P79" s="24">
        <f>BRPL_EOD!P79-BRPL_ISGS_exbus!P79</f>
        <v>-1.0434212920884534E-4</v>
      </c>
      <c r="Q79" s="24">
        <f>BRPL_EOD!Q79-BRPL_ISGS_exbus!Q79</f>
        <v>0</v>
      </c>
      <c r="R79" s="24">
        <f>BRPL_EOD!R79-BRPL_ISGS_exbus!R79</f>
        <v>2.3228816466556168E-3</v>
      </c>
      <c r="S79" s="24">
        <f>BRPL_EOD!S79-BRPL_ISGS_exbus!S79</f>
        <v>3.0260684769771728E-3</v>
      </c>
      <c r="T79" s="24">
        <f>BRPL_EOD!T79-BRPL_ISGS_exbus!T79</f>
        <v>0</v>
      </c>
      <c r="U79" s="24">
        <f>BRPL_EOD!U79-BRPL_ISGS_exbus!U79</f>
        <v>2.9634695244595832E-4</v>
      </c>
      <c r="V79" s="24">
        <f>BRPL_EOD!V79-BRPL_ISGS_exbus!V79</f>
        <v>-2.0628812030079047E-3</v>
      </c>
      <c r="W79" s="24">
        <f>BRPL_EOD!W79-BRPL_ISGS_exbus!W79</f>
        <v>7.1339865711728123E-3</v>
      </c>
      <c r="X79" s="24">
        <f>BRPL_EOD!X79-BRPL_ISGS_exbus!X79</f>
        <v>2.9293133464989296E-3</v>
      </c>
      <c r="Y79" s="24">
        <f>BRPL_EOD!Y79-BRPL_ISGS_exbus!Y79</f>
        <v>0</v>
      </c>
    </row>
    <row r="80" spans="1:25">
      <c r="A80" t="s">
        <v>122</v>
      </c>
      <c r="B80" s="24">
        <f>BRPL_EOD!B80-BRPL_ISGS_exbus!B80</f>
        <v>0</v>
      </c>
      <c r="C80" s="24">
        <f>BRPL_EOD!C80-BRPL_ISGS_exbus!C80</f>
        <v>0</v>
      </c>
      <c r="D80" s="24">
        <f>BRPL_EOD!D80-BRPL_ISGS_exbus!D80</f>
        <v>0</v>
      </c>
      <c r="E80" s="24">
        <f>BRPL_EOD!E80-BRPL_ISGS_exbus!E80</f>
        <v>0</v>
      </c>
      <c r="F80" s="24">
        <f>BRPL_EOD!F80-BRPL_ISGS_exbus!F80</f>
        <v>0</v>
      </c>
      <c r="G80" s="24">
        <f>BRPL_EOD!G80-BRPL_ISGS_exbus!G80</f>
        <v>0</v>
      </c>
      <c r="H80" s="24">
        <f>BRPL_EOD!H80-BRPL_ISGS_exbus!H80</f>
        <v>0</v>
      </c>
      <c r="I80" s="24">
        <f>BRPL_EOD!I80-BRPL_ISGS_exbus!I80</f>
        <v>0</v>
      </c>
      <c r="J80" s="24">
        <f>BRPL_EOD!J80-BRPL_ISGS_exbus!J80</f>
        <v>0</v>
      </c>
      <c r="K80" s="24">
        <f>BRPL_EOD!K80-BRPL_ISGS_exbus!K80</f>
        <v>1.2726829410780738E-3</v>
      </c>
      <c r="L80" s="24">
        <f>BRPL_EOD!L80-BRPL_ISGS_exbus!L80</f>
        <v>3.8827388761930592E-6</v>
      </c>
      <c r="M80" s="24">
        <f>BRPL_EOD!M80-BRPL_ISGS_exbus!M80</f>
        <v>5.5456187894975528E-4</v>
      </c>
      <c r="N80" s="24">
        <f>BRPL_EOD!N80-BRPL_ISGS_exbus!N80</f>
        <v>-3.1294854881309675E-3</v>
      </c>
      <c r="O80" s="24">
        <f>BRPL_EOD!O80-BRPL_ISGS_exbus!O80</f>
        <v>1.4470655241964892E-3</v>
      </c>
      <c r="P80" s="24">
        <f>BRPL_EOD!P80-BRPL_ISGS_exbus!P80</f>
        <v>-1.0434212920884534E-4</v>
      </c>
      <c r="Q80" s="24">
        <f>BRPL_EOD!Q80-BRPL_ISGS_exbus!Q80</f>
        <v>0</v>
      </c>
      <c r="R80" s="24">
        <f>BRPL_EOD!R80-BRPL_ISGS_exbus!R80</f>
        <v>2.3228816466556168E-3</v>
      </c>
      <c r="S80" s="24">
        <f>BRPL_EOD!S80-BRPL_ISGS_exbus!S80</f>
        <v>3.0260684769771728E-3</v>
      </c>
      <c r="T80" s="24">
        <f>BRPL_EOD!T80-BRPL_ISGS_exbus!T80</f>
        <v>0</v>
      </c>
      <c r="U80" s="24">
        <f>BRPL_EOD!U80-BRPL_ISGS_exbus!U80</f>
        <v>2.9634695244595832E-4</v>
      </c>
      <c r="V80" s="24">
        <f>BRPL_EOD!V80-BRPL_ISGS_exbus!V80</f>
        <v>-2.0628812030079047E-3</v>
      </c>
      <c r="W80" s="24">
        <f>BRPL_EOD!W80-BRPL_ISGS_exbus!W80</f>
        <v>7.1339865711728123E-3</v>
      </c>
      <c r="X80" s="24">
        <f>BRPL_EOD!X80-BRPL_ISGS_exbus!X80</f>
        <v>2.9293133464989296E-3</v>
      </c>
      <c r="Y80" s="24">
        <f>BRPL_EOD!Y80-BRPL_ISGS_exbus!Y80</f>
        <v>0</v>
      </c>
    </row>
    <row r="81" spans="1:25">
      <c r="A81" t="s">
        <v>123</v>
      </c>
      <c r="B81" s="24">
        <f>BRPL_EOD!B81-BRPL_ISGS_exbus!B81</f>
        <v>0</v>
      </c>
      <c r="C81" s="24">
        <f>BRPL_EOD!C81-BRPL_ISGS_exbus!C81</f>
        <v>0</v>
      </c>
      <c r="D81" s="24">
        <f>BRPL_EOD!D81-BRPL_ISGS_exbus!D81</f>
        <v>0</v>
      </c>
      <c r="E81" s="24">
        <f>BRPL_EOD!E81-BRPL_ISGS_exbus!E81</f>
        <v>0</v>
      </c>
      <c r="F81" s="24">
        <f>BRPL_EOD!F81-BRPL_ISGS_exbus!F81</f>
        <v>0</v>
      </c>
      <c r="G81" s="24">
        <f>BRPL_EOD!G81-BRPL_ISGS_exbus!G81</f>
        <v>0</v>
      </c>
      <c r="H81" s="24">
        <f>BRPL_EOD!H81-BRPL_ISGS_exbus!H81</f>
        <v>0</v>
      </c>
      <c r="I81" s="24">
        <f>BRPL_EOD!I81-BRPL_ISGS_exbus!I81</f>
        <v>0</v>
      </c>
      <c r="J81" s="24">
        <f>BRPL_EOD!J81-BRPL_ISGS_exbus!J81</f>
        <v>0</v>
      </c>
      <c r="K81" s="24">
        <f>BRPL_EOD!K81-BRPL_ISGS_exbus!K81</f>
        <v>1.2726829410780738E-3</v>
      </c>
      <c r="L81" s="24">
        <f>BRPL_EOD!L81-BRPL_ISGS_exbus!L81</f>
        <v>3.8827388761930592E-6</v>
      </c>
      <c r="M81" s="24">
        <f>BRPL_EOD!M81-BRPL_ISGS_exbus!M81</f>
        <v>5.5456187894975528E-4</v>
      </c>
      <c r="N81" s="24">
        <f>BRPL_EOD!N81-BRPL_ISGS_exbus!N81</f>
        <v>-3.1294854881309675E-3</v>
      </c>
      <c r="O81" s="24">
        <f>BRPL_EOD!O81-BRPL_ISGS_exbus!O81</f>
        <v>1.4470655241964892E-3</v>
      </c>
      <c r="P81" s="24">
        <f>BRPL_EOD!P81-BRPL_ISGS_exbus!P81</f>
        <v>-1.0434212920884534E-4</v>
      </c>
      <c r="Q81" s="24">
        <f>BRPL_EOD!Q81-BRPL_ISGS_exbus!Q81</f>
        <v>0</v>
      </c>
      <c r="R81" s="24">
        <f>BRPL_EOD!R81-BRPL_ISGS_exbus!R81</f>
        <v>2.3228816466556168E-3</v>
      </c>
      <c r="S81" s="24">
        <f>BRPL_EOD!S81-BRPL_ISGS_exbus!S81</f>
        <v>3.0260684769771728E-3</v>
      </c>
      <c r="T81" s="24">
        <f>BRPL_EOD!T81-BRPL_ISGS_exbus!T81</f>
        <v>0</v>
      </c>
      <c r="U81" s="24">
        <f>BRPL_EOD!U81-BRPL_ISGS_exbus!U81</f>
        <v>2.9634695244595832E-4</v>
      </c>
      <c r="V81" s="24">
        <f>BRPL_EOD!V81-BRPL_ISGS_exbus!V81</f>
        <v>-2.0628812030079047E-3</v>
      </c>
      <c r="W81" s="24">
        <f>BRPL_EOD!W81-BRPL_ISGS_exbus!W81</f>
        <v>7.1339865711728123E-3</v>
      </c>
      <c r="X81" s="24">
        <f>BRPL_EOD!X81-BRPL_ISGS_exbus!X81</f>
        <v>2.9293133464989296E-3</v>
      </c>
      <c r="Y81" s="24">
        <f>BRPL_EOD!Y81-BRPL_ISGS_exbus!Y81</f>
        <v>0</v>
      </c>
    </row>
    <row r="82" spans="1:25">
      <c r="A82" t="s">
        <v>124</v>
      </c>
      <c r="B82" s="24">
        <f>BRPL_EOD!B82-BRPL_ISGS_exbus!B82</f>
        <v>0</v>
      </c>
      <c r="C82" s="24">
        <f>BRPL_EOD!C82-BRPL_ISGS_exbus!C82</f>
        <v>0</v>
      </c>
      <c r="D82" s="24">
        <f>BRPL_EOD!D82-BRPL_ISGS_exbus!D82</f>
        <v>0</v>
      </c>
      <c r="E82" s="24">
        <f>BRPL_EOD!E82-BRPL_ISGS_exbus!E82</f>
        <v>0</v>
      </c>
      <c r="F82" s="24">
        <f>BRPL_EOD!F82-BRPL_ISGS_exbus!F82</f>
        <v>0</v>
      </c>
      <c r="G82" s="24">
        <f>BRPL_EOD!G82-BRPL_ISGS_exbus!G82</f>
        <v>0</v>
      </c>
      <c r="H82" s="24">
        <f>BRPL_EOD!H82-BRPL_ISGS_exbus!H82</f>
        <v>0</v>
      </c>
      <c r="I82" s="24">
        <f>BRPL_EOD!I82-BRPL_ISGS_exbus!I82</f>
        <v>0</v>
      </c>
      <c r="J82" s="24">
        <f>BRPL_EOD!J82-BRPL_ISGS_exbus!J82</f>
        <v>0</v>
      </c>
      <c r="K82" s="24">
        <f>BRPL_EOD!K82-BRPL_ISGS_exbus!K82</f>
        <v>1.2726829410780738E-3</v>
      </c>
      <c r="L82" s="24">
        <f>BRPL_EOD!L82-BRPL_ISGS_exbus!L82</f>
        <v>3.8827388761930592E-6</v>
      </c>
      <c r="M82" s="24">
        <f>BRPL_EOD!M82-BRPL_ISGS_exbus!M82</f>
        <v>5.5456187894975528E-4</v>
      </c>
      <c r="N82" s="24">
        <f>BRPL_EOD!N82-BRPL_ISGS_exbus!N82</f>
        <v>-3.1294854881309675E-3</v>
      </c>
      <c r="O82" s="24">
        <f>BRPL_EOD!O82-BRPL_ISGS_exbus!O82</f>
        <v>1.4470655241964892E-3</v>
      </c>
      <c r="P82" s="24">
        <f>BRPL_EOD!P82-BRPL_ISGS_exbus!P82</f>
        <v>-1.0434212920884534E-4</v>
      </c>
      <c r="Q82" s="24">
        <f>BRPL_EOD!Q82-BRPL_ISGS_exbus!Q82</f>
        <v>0</v>
      </c>
      <c r="R82" s="24">
        <f>BRPL_EOD!R82-BRPL_ISGS_exbus!R82</f>
        <v>2.3228816466556168E-3</v>
      </c>
      <c r="S82" s="24">
        <f>BRPL_EOD!S82-BRPL_ISGS_exbus!S82</f>
        <v>3.0260684769771728E-3</v>
      </c>
      <c r="T82" s="24">
        <f>BRPL_EOD!T82-BRPL_ISGS_exbus!T82</f>
        <v>0</v>
      </c>
      <c r="U82" s="24">
        <f>BRPL_EOD!U82-BRPL_ISGS_exbus!U82</f>
        <v>2.9634695244595832E-4</v>
      </c>
      <c r="V82" s="24">
        <f>BRPL_EOD!V82-BRPL_ISGS_exbus!V82</f>
        <v>-2.0628812030079047E-3</v>
      </c>
      <c r="W82" s="24">
        <f>BRPL_EOD!W82-BRPL_ISGS_exbus!W82</f>
        <v>7.1339865711728123E-3</v>
      </c>
      <c r="X82" s="24">
        <f>BRPL_EOD!X82-BRPL_ISGS_exbus!X82</f>
        <v>2.9293133464989296E-3</v>
      </c>
      <c r="Y82" s="24">
        <f>BRPL_EOD!Y82-BRPL_ISGS_exbus!Y82</f>
        <v>0</v>
      </c>
    </row>
    <row r="83" spans="1:25">
      <c r="A83" t="s">
        <v>125</v>
      </c>
      <c r="B83" s="24">
        <f>BRPL_EOD!B83-BRPL_ISGS_exbus!B83</f>
        <v>0</v>
      </c>
      <c r="C83" s="24">
        <f>BRPL_EOD!C83-BRPL_ISGS_exbus!C83</f>
        <v>0</v>
      </c>
      <c r="D83" s="24">
        <f>BRPL_EOD!D83-BRPL_ISGS_exbus!D83</f>
        <v>0</v>
      </c>
      <c r="E83" s="24">
        <f>BRPL_EOD!E83-BRPL_ISGS_exbus!E83</f>
        <v>0</v>
      </c>
      <c r="F83" s="24">
        <f>BRPL_EOD!F83-BRPL_ISGS_exbus!F83</f>
        <v>0</v>
      </c>
      <c r="G83" s="24">
        <f>BRPL_EOD!G83-BRPL_ISGS_exbus!G83</f>
        <v>0</v>
      </c>
      <c r="H83" s="24">
        <f>BRPL_EOD!H83-BRPL_ISGS_exbus!H83</f>
        <v>0</v>
      </c>
      <c r="I83" s="24">
        <f>BRPL_EOD!I83-BRPL_ISGS_exbus!I83</f>
        <v>0</v>
      </c>
      <c r="J83" s="24">
        <f>BRPL_EOD!J83-BRPL_ISGS_exbus!J83</f>
        <v>0</v>
      </c>
      <c r="K83" s="24">
        <f>BRPL_EOD!K83-BRPL_ISGS_exbus!K83</f>
        <v>1.2726829410780738E-3</v>
      </c>
      <c r="L83" s="24">
        <f>BRPL_EOD!L83-BRPL_ISGS_exbus!L83</f>
        <v>3.8827388761930592E-6</v>
      </c>
      <c r="M83" s="24">
        <f>BRPL_EOD!M83-BRPL_ISGS_exbus!M83</f>
        <v>5.5456187894975528E-4</v>
      </c>
      <c r="N83" s="24">
        <f>BRPL_EOD!N83-BRPL_ISGS_exbus!N83</f>
        <v>-3.1294854881309675E-3</v>
      </c>
      <c r="O83" s="24">
        <f>BRPL_EOD!O83-BRPL_ISGS_exbus!O83</f>
        <v>1.4470655241964892E-3</v>
      </c>
      <c r="P83" s="24">
        <f>BRPL_EOD!P83-BRPL_ISGS_exbus!P83</f>
        <v>-1.0434212920884534E-4</v>
      </c>
      <c r="Q83" s="24">
        <f>BRPL_EOD!Q83-BRPL_ISGS_exbus!Q83</f>
        <v>-2.1789010989011204E-3</v>
      </c>
      <c r="R83" s="24">
        <f>BRPL_EOD!R83-BRPL_ISGS_exbus!R83</f>
        <v>2.3228816466556168E-3</v>
      </c>
      <c r="S83" s="24">
        <f>BRPL_EOD!S83-BRPL_ISGS_exbus!S83</f>
        <v>1.0222595541389268E-3</v>
      </c>
      <c r="T83" s="24">
        <f>BRPL_EOD!T83-BRPL_ISGS_exbus!T83</f>
        <v>0</v>
      </c>
      <c r="U83" s="24">
        <f>BRPL_EOD!U83-BRPL_ISGS_exbus!U83</f>
        <v>2.9634695244595832E-4</v>
      </c>
      <c r="V83" s="24">
        <f>BRPL_EOD!V83-BRPL_ISGS_exbus!V83</f>
        <v>-2.0628812030079047E-3</v>
      </c>
      <c r="W83" s="24">
        <f>BRPL_EOD!W83-BRPL_ISGS_exbus!W83</f>
        <v>7.1339865711728123E-3</v>
      </c>
      <c r="X83" s="24">
        <f>BRPL_EOD!X83-BRPL_ISGS_exbus!X83</f>
        <v>2.9293133464989296E-3</v>
      </c>
      <c r="Y83" s="24">
        <f>BRPL_EOD!Y83-BRPL_ISGS_exbus!Y83</f>
        <v>0</v>
      </c>
    </row>
    <row r="84" spans="1:25">
      <c r="A84" t="s">
        <v>126</v>
      </c>
      <c r="B84" s="24">
        <f>BRPL_EOD!B84-BRPL_ISGS_exbus!B84</f>
        <v>0</v>
      </c>
      <c r="C84" s="24">
        <f>BRPL_EOD!C84-BRPL_ISGS_exbus!C84</f>
        <v>0</v>
      </c>
      <c r="D84" s="24">
        <f>BRPL_EOD!D84-BRPL_ISGS_exbus!D84</f>
        <v>0</v>
      </c>
      <c r="E84" s="24">
        <f>BRPL_EOD!E84-BRPL_ISGS_exbus!E84</f>
        <v>0</v>
      </c>
      <c r="F84" s="24">
        <f>BRPL_EOD!F84-BRPL_ISGS_exbus!F84</f>
        <v>0</v>
      </c>
      <c r="G84" s="24">
        <f>BRPL_EOD!G84-BRPL_ISGS_exbus!G84</f>
        <v>0</v>
      </c>
      <c r="H84" s="24">
        <f>BRPL_EOD!H84-BRPL_ISGS_exbus!H84</f>
        <v>0</v>
      </c>
      <c r="I84" s="24">
        <f>BRPL_EOD!I84-BRPL_ISGS_exbus!I84</f>
        <v>0</v>
      </c>
      <c r="J84" s="24">
        <f>BRPL_EOD!J84-BRPL_ISGS_exbus!J84</f>
        <v>0</v>
      </c>
      <c r="K84" s="24">
        <f>BRPL_EOD!K84-BRPL_ISGS_exbus!K84</f>
        <v>1.2726829410780738E-3</v>
      </c>
      <c r="L84" s="24">
        <f>BRPL_EOD!L84-BRPL_ISGS_exbus!L84</f>
        <v>3.8827388761930592E-6</v>
      </c>
      <c r="M84" s="24">
        <f>BRPL_EOD!M84-BRPL_ISGS_exbus!M84</f>
        <v>5.5456187894975528E-4</v>
      </c>
      <c r="N84" s="24">
        <f>BRPL_EOD!N84-BRPL_ISGS_exbus!N84</f>
        <v>-3.1294854881309675E-3</v>
      </c>
      <c r="O84" s="24">
        <f>BRPL_EOD!O84-BRPL_ISGS_exbus!O84</f>
        <v>1.4470655241964892E-3</v>
      </c>
      <c r="P84" s="24">
        <f>BRPL_EOD!P84-BRPL_ISGS_exbus!P84</f>
        <v>-1.0434212920884534E-4</v>
      </c>
      <c r="Q84" s="24">
        <f>BRPL_EOD!Q84-BRPL_ISGS_exbus!Q84</f>
        <v>2.0681272084805968E-3</v>
      </c>
      <c r="R84" s="24">
        <f>BRPL_EOD!R84-BRPL_ISGS_exbus!R84</f>
        <v>2.3228816466556168E-3</v>
      </c>
      <c r="S84" s="24">
        <f>BRPL_EOD!S84-BRPL_ISGS_exbus!S84</f>
        <v>1.0222595541389268E-3</v>
      </c>
      <c r="T84" s="24">
        <f>BRPL_EOD!T84-BRPL_ISGS_exbus!T84</f>
        <v>0</v>
      </c>
      <c r="U84" s="24">
        <f>BRPL_EOD!U84-BRPL_ISGS_exbus!U84</f>
        <v>2.9634695244595832E-4</v>
      </c>
      <c r="V84" s="24">
        <f>BRPL_EOD!V84-BRPL_ISGS_exbus!V84</f>
        <v>-2.0628812030079047E-3</v>
      </c>
      <c r="W84" s="24">
        <f>BRPL_EOD!W84-BRPL_ISGS_exbus!W84</f>
        <v>7.1339865711728123E-3</v>
      </c>
      <c r="X84" s="24">
        <f>BRPL_EOD!X84-BRPL_ISGS_exbus!X84</f>
        <v>2.9293133464989296E-3</v>
      </c>
      <c r="Y84" s="24">
        <f>BRPL_EOD!Y84-BRPL_ISGS_exbus!Y84</f>
        <v>0</v>
      </c>
    </row>
    <row r="85" spans="1:25">
      <c r="A85" t="s">
        <v>127</v>
      </c>
      <c r="B85" s="24">
        <f>BRPL_EOD!B85-BRPL_ISGS_exbus!B85</f>
        <v>0</v>
      </c>
      <c r="C85" s="24">
        <f>BRPL_EOD!C85-BRPL_ISGS_exbus!C85</f>
        <v>0</v>
      </c>
      <c r="D85" s="24">
        <f>BRPL_EOD!D85-BRPL_ISGS_exbus!D85</f>
        <v>0</v>
      </c>
      <c r="E85" s="24">
        <f>BRPL_EOD!E85-BRPL_ISGS_exbus!E85</f>
        <v>0</v>
      </c>
      <c r="F85" s="24">
        <f>BRPL_EOD!F85-BRPL_ISGS_exbus!F85</f>
        <v>0</v>
      </c>
      <c r="G85" s="24">
        <f>BRPL_EOD!G85-BRPL_ISGS_exbus!G85</f>
        <v>0</v>
      </c>
      <c r="H85" s="24">
        <f>BRPL_EOD!H85-BRPL_ISGS_exbus!H85</f>
        <v>0</v>
      </c>
      <c r="I85" s="24">
        <f>BRPL_EOD!I85-BRPL_ISGS_exbus!I85</f>
        <v>0</v>
      </c>
      <c r="J85" s="24">
        <f>BRPL_EOD!J85-BRPL_ISGS_exbus!J85</f>
        <v>0</v>
      </c>
      <c r="K85" s="24">
        <f>BRPL_EOD!K85-BRPL_ISGS_exbus!K85</f>
        <v>1.2726829410780738E-3</v>
      </c>
      <c r="L85" s="24">
        <f>BRPL_EOD!L85-BRPL_ISGS_exbus!L85</f>
        <v>3.8827388761930592E-6</v>
      </c>
      <c r="M85" s="24">
        <f>BRPL_EOD!M85-BRPL_ISGS_exbus!M85</f>
        <v>5.5456187894975528E-4</v>
      </c>
      <c r="N85" s="24">
        <f>BRPL_EOD!N85-BRPL_ISGS_exbus!N85</f>
        <v>-3.1294854881309675E-3</v>
      </c>
      <c r="O85" s="24">
        <f>BRPL_EOD!O85-BRPL_ISGS_exbus!O85</f>
        <v>1.4470655241964892E-3</v>
      </c>
      <c r="P85" s="24">
        <f>BRPL_EOD!P85-BRPL_ISGS_exbus!P85</f>
        <v>-1.0434212920884534E-4</v>
      </c>
      <c r="Q85" s="24">
        <f>BRPL_EOD!Q85-BRPL_ISGS_exbus!Q85</f>
        <v>-9.2992896174859396E-4</v>
      </c>
      <c r="R85" s="24">
        <f>BRPL_EOD!R85-BRPL_ISGS_exbus!R85</f>
        <v>2.3228816466556168E-3</v>
      </c>
      <c r="S85" s="24">
        <f>BRPL_EOD!S85-BRPL_ISGS_exbus!S85</f>
        <v>1.0222595541389268E-3</v>
      </c>
      <c r="T85" s="24">
        <f>BRPL_EOD!T85-BRPL_ISGS_exbus!T85</f>
        <v>0</v>
      </c>
      <c r="U85" s="24">
        <f>BRPL_EOD!U85-BRPL_ISGS_exbus!U85</f>
        <v>2.9634695244595832E-4</v>
      </c>
      <c r="V85" s="24">
        <f>BRPL_EOD!V85-BRPL_ISGS_exbus!V85</f>
        <v>-2.0628812030079047E-3</v>
      </c>
      <c r="W85" s="24">
        <f>BRPL_EOD!W85-BRPL_ISGS_exbus!W85</f>
        <v>7.1339865711728123E-3</v>
      </c>
      <c r="X85" s="24">
        <f>BRPL_EOD!X85-BRPL_ISGS_exbus!X85</f>
        <v>2.9293133464989296E-3</v>
      </c>
      <c r="Y85" s="24">
        <f>BRPL_EOD!Y85-BRPL_ISGS_exbus!Y85</f>
        <v>0</v>
      </c>
    </row>
    <row r="86" spans="1:25">
      <c r="A86" t="s">
        <v>128</v>
      </c>
      <c r="B86" s="24">
        <f>BRPL_EOD!B86-BRPL_ISGS_exbus!B86</f>
        <v>0</v>
      </c>
      <c r="C86" s="24">
        <f>BRPL_EOD!C86-BRPL_ISGS_exbus!C86</f>
        <v>0</v>
      </c>
      <c r="D86" s="24">
        <f>BRPL_EOD!D86-BRPL_ISGS_exbus!D86</f>
        <v>0</v>
      </c>
      <c r="E86" s="24">
        <f>BRPL_EOD!E86-BRPL_ISGS_exbus!E86</f>
        <v>0</v>
      </c>
      <c r="F86" s="24">
        <f>BRPL_EOD!F86-BRPL_ISGS_exbus!F86</f>
        <v>0</v>
      </c>
      <c r="G86" s="24">
        <f>BRPL_EOD!G86-BRPL_ISGS_exbus!G86</f>
        <v>0</v>
      </c>
      <c r="H86" s="24">
        <f>BRPL_EOD!H86-BRPL_ISGS_exbus!H86</f>
        <v>0</v>
      </c>
      <c r="I86" s="24">
        <f>BRPL_EOD!I86-BRPL_ISGS_exbus!I86</f>
        <v>0</v>
      </c>
      <c r="J86" s="24">
        <f>BRPL_EOD!J86-BRPL_ISGS_exbus!J86</f>
        <v>0</v>
      </c>
      <c r="K86" s="24">
        <f>BRPL_EOD!K86-BRPL_ISGS_exbus!K86</f>
        <v>1.2726829410780738E-3</v>
      </c>
      <c r="L86" s="24">
        <f>BRPL_EOD!L86-BRPL_ISGS_exbus!L86</f>
        <v>3.8827388761930592E-6</v>
      </c>
      <c r="M86" s="24">
        <f>BRPL_EOD!M86-BRPL_ISGS_exbus!M86</f>
        <v>5.5456187894975528E-4</v>
      </c>
      <c r="N86" s="24">
        <f>BRPL_EOD!N86-BRPL_ISGS_exbus!N86</f>
        <v>-3.1294854881309675E-3</v>
      </c>
      <c r="O86" s="24">
        <f>BRPL_EOD!O86-BRPL_ISGS_exbus!O86</f>
        <v>1.4470655241964892E-3</v>
      </c>
      <c r="P86" s="24">
        <f>BRPL_EOD!P86-BRPL_ISGS_exbus!P86</f>
        <v>-1.0434212920884534E-4</v>
      </c>
      <c r="Q86" s="24">
        <f>BRPL_EOD!Q86-BRPL_ISGS_exbus!Q86</f>
        <v>-2.0401077981651028E-3</v>
      </c>
      <c r="R86" s="24">
        <f>BRPL_EOD!R86-BRPL_ISGS_exbus!R86</f>
        <v>2.3228816466556168E-3</v>
      </c>
      <c r="S86" s="24">
        <f>BRPL_EOD!S86-BRPL_ISGS_exbus!S86</f>
        <v>1.0222595541389268E-3</v>
      </c>
      <c r="T86" s="24">
        <f>BRPL_EOD!T86-BRPL_ISGS_exbus!T86</f>
        <v>0</v>
      </c>
      <c r="U86" s="24">
        <f>BRPL_EOD!U86-BRPL_ISGS_exbus!U86</f>
        <v>2.9634695244595832E-4</v>
      </c>
      <c r="V86" s="24">
        <f>BRPL_EOD!V86-BRPL_ISGS_exbus!V86</f>
        <v>-2.0628812030079047E-3</v>
      </c>
      <c r="W86" s="24">
        <f>BRPL_EOD!W86-BRPL_ISGS_exbus!W86</f>
        <v>7.1339865711728123E-3</v>
      </c>
      <c r="X86" s="24">
        <f>BRPL_EOD!X86-BRPL_ISGS_exbus!X86</f>
        <v>2.9293133464989296E-3</v>
      </c>
      <c r="Y86" s="24">
        <f>BRPL_EOD!Y86-BRPL_ISGS_exbus!Y86</f>
        <v>0</v>
      </c>
    </row>
    <row r="87" spans="1:25">
      <c r="A87" t="s">
        <v>129</v>
      </c>
      <c r="B87" s="24">
        <f>BRPL_EOD!B87-BRPL_ISGS_exbus!B87</f>
        <v>0</v>
      </c>
      <c r="C87" s="24">
        <f>BRPL_EOD!C87-BRPL_ISGS_exbus!C87</f>
        <v>0</v>
      </c>
      <c r="D87" s="24">
        <f>BRPL_EOD!D87-BRPL_ISGS_exbus!D87</f>
        <v>0</v>
      </c>
      <c r="E87" s="24">
        <f>BRPL_EOD!E87-BRPL_ISGS_exbus!E87</f>
        <v>0</v>
      </c>
      <c r="F87" s="24">
        <f>BRPL_EOD!F87-BRPL_ISGS_exbus!F87</f>
        <v>0</v>
      </c>
      <c r="G87" s="24">
        <f>BRPL_EOD!G87-BRPL_ISGS_exbus!G87</f>
        <v>0</v>
      </c>
      <c r="H87" s="24">
        <f>BRPL_EOD!H87-BRPL_ISGS_exbus!H87</f>
        <v>0</v>
      </c>
      <c r="I87" s="24">
        <f>BRPL_EOD!I87-BRPL_ISGS_exbus!I87</f>
        <v>0</v>
      </c>
      <c r="J87" s="24">
        <f>BRPL_EOD!J87-BRPL_ISGS_exbus!J87</f>
        <v>0</v>
      </c>
      <c r="K87" s="24">
        <f>BRPL_EOD!K87-BRPL_ISGS_exbus!K87</f>
        <v>1.2726829410780738E-3</v>
      </c>
      <c r="L87" s="24">
        <f>BRPL_EOD!L87-BRPL_ISGS_exbus!L87</f>
        <v>3.8827388761930592E-6</v>
      </c>
      <c r="M87" s="24">
        <f>BRPL_EOD!M87-BRPL_ISGS_exbus!M87</f>
        <v>5.5456187894975528E-4</v>
      </c>
      <c r="N87" s="24">
        <f>BRPL_EOD!N87-BRPL_ISGS_exbus!N87</f>
        <v>-3.1294854881309675E-3</v>
      </c>
      <c r="O87" s="24">
        <f>BRPL_EOD!O87-BRPL_ISGS_exbus!O87</f>
        <v>1.4470655241964892E-3</v>
      </c>
      <c r="P87" s="24">
        <f>BRPL_EOD!P87-BRPL_ISGS_exbus!P87</f>
        <v>-1.0434212920884534E-4</v>
      </c>
      <c r="Q87" s="24">
        <f>BRPL_EOD!Q87-BRPL_ISGS_exbus!Q87</f>
        <v>6.3752307692306331E-3</v>
      </c>
      <c r="R87" s="24">
        <f>BRPL_EOD!R87-BRPL_ISGS_exbus!R87</f>
        <v>2.3228816466556168E-3</v>
      </c>
      <c r="S87" s="24">
        <f>BRPL_EOD!S87-BRPL_ISGS_exbus!S87</f>
        <v>3.0260684769771728E-3</v>
      </c>
      <c r="T87" s="24">
        <f>BRPL_EOD!T87-BRPL_ISGS_exbus!T87</f>
        <v>0</v>
      </c>
      <c r="U87" s="24">
        <f>BRPL_EOD!U87-BRPL_ISGS_exbus!U87</f>
        <v>2.9634695244595832E-4</v>
      </c>
      <c r="V87" s="24">
        <f>BRPL_EOD!V87-BRPL_ISGS_exbus!V87</f>
        <v>-2.0628812030079047E-3</v>
      </c>
      <c r="W87" s="24">
        <f>BRPL_EOD!W87-BRPL_ISGS_exbus!W87</f>
        <v>7.1339865711728123E-3</v>
      </c>
      <c r="X87" s="24">
        <f>BRPL_EOD!X87-BRPL_ISGS_exbus!X87</f>
        <v>2.9293133464989296E-3</v>
      </c>
      <c r="Y87" s="24">
        <f>BRPL_EOD!Y87-BRPL_ISGS_exbus!Y87</f>
        <v>0</v>
      </c>
    </row>
    <row r="88" spans="1:25">
      <c r="A88" t="s">
        <v>130</v>
      </c>
      <c r="B88" s="24">
        <f>BRPL_EOD!B88-BRPL_ISGS_exbus!B88</f>
        <v>0</v>
      </c>
      <c r="C88" s="24">
        <f>BRPL_EOD!C88-BRPL_ISGS_exbus!C88</f>
        <v>0</v>
      </c>
      <c r="D88" s="24">
        <f>BRPL_EOD!D88-BRPL_ISGS_exbus!D88</f>
        <v>0</v>
      </c>
      <c r="E88" s="24">
        <f>BRPL_EOD!E88-BRPL_ISGS_exbus!E88</f>
        <v>0</v>
      </c>
      <c r="F88" s="24">
        <f>BRPL_EOD!F88-BRPL_ISGS_exbus!F88</f>
        <v>0</v>
      </c>
      <c r="G88" s="24">
        <f>BRPL_EOD!G88-BRPL_ISGS_exbus!G88</f>
        <v>0</v>
      </c>
      <c r="H88" s="24">
        <f>BRPL_EOD!H88-BRPL_ISGS_exbus!H88</f>
        <v>0</v>
      </c>
      <c r="I88" s="24">
        <f>BRPL_EOD!I88-BRPL_ISGS_exbus!I88</f>
        <v>0</v>
      </c>
      <c r="J88" s="24">
        <f>BRPL_EOD!J88-BRPL_ISGS_exbus!J88</f>
        <v>0</v>
      </c>
      <c r="K88" s="24">
        <f>BRPL_EOD!K88-BRPL_ISGS_exbus!K88</f>
        <v>8.6931314206140087E-4</v>
      </c>
      <c r="L88" s="24">
        <f>BRPL_EOD!L88-BRPL_ISGS_exbus!L88</f>
        <v>3.8827388761930592E-6</v>
      </c>
      <c r="M88" s="24">
        <f>BRPL_EOD!M88-BRPL_ISGS_exbus!M88</f>
        <v>5.5456187894975528E-4</v>
      </c>
      <c r="N88" s="24">
        <f>BRPL_EOD!N88-BRPL_ISGS_exbus!N88</f>
        <v>-3.1294854881309675E-3</v>
      </c>
      <c r="O88" s="24">
        <f>BRPL_EOD!O88-BRPL_ISGS_exbus!O88</f>
        <v>1.4470655241964892E-3</v>
      </c>
      <c r="P88" s="24">
        <f>BRPL_EOD!P88-BRPL_ISGS_exbus!P88</f>
        <v>-1.0434212920884534E-4</v>
      </c>
      <c r="Q88" s="24">
        <f>BRPL_EOD!Q88-BRPL_ISGS_exbus!Q88</f>
        <v>1.3924299065415369E-3</v>
      </c>
      <c r="R88" s="24">
        <f>BRPL_EOD!R88-BRPL_ISGS_exbus!R88</f>
        <v>2.3228816466556168E-3</v>
      </c>
      <c r="S88" s="24">
        <f>BRPL_EOD!S88-BRPL_ISGS_exbus!S88</f>
        <v>3.0260684769771728E-3</v>
      </c>
      <c r="T88" s="24">
        <f>BRPL_EOD!T88-BRPL_ISGS_exbus!T88</f>
        <v>0</v>
      </c>
      <c r="U88" s="24">
        <f>BRPL_EOD!U88-BRPL_ISGS_exbus!U88</f>
        <v>2.9634695244595832E-4</v>
      </c>
      <c r="V88" s="24">
        <f>BRPL_EOD!V88-BRPL_ISGS_exbus!V88</f>
        <v>-2.0628812030079047E-3</v>
      </c>
      <c r="W88" s="24">
        <f>BRPL_EOD!W88-BRPL_ISGS_exbus!W88</f>
        <v>7.1339865711728123E-3</v>
      </c>
      <c r="X88" s="24">
        <f>BRPL_EOD!X88-BRPL_ISGS_exbus!X88</f>
        <v>2.9293133464989296E-3</v>
      </c>
      <c r="Y88" s="24">
        <f>BRPL_EOD!Y88-BRPL_ISGS_exbus!Y88</f>
        <v>0</v>
      </c>
    </row>
    <row r="89" spans="1:25">
      <c r="A89" t="s">
        <v>131</v>
      </c>
      <c r="B89" s="24">
        <f>BRPL_EOD!B89-BRPL_ISGS_exbus!B89</f>
        <v>0</v>
      </c>
      <c r="C89" s="24">
        <f>BRPL_EOD!C89-BRPL_ISGS_exbus!C89</f>
        <v>0</v>
      </c>
      <c r="D89" s="24">
        <f>BRPL_EOD!D89-BRPL_ISGS_exbus!D89</f>
        <v>0</v>
      </c>
      <c r="E89" s="24">
        <f>BRPL_EOD!E89-BRPL_ISGS_exbus!E89</f>
        <v>0</v>
      </c>
      <c r="F89" s="24">
        <f>BRPL_EOD!F89-BRPL_ISGS_exbus!F89</f>
        <v>0</v>
      </c>
      <c r="G89" s="24">
        <f>BRPL_EOD!G89-BRPL_ISGS_exbus!G89</f>
        <v>0</v>
      </c>
      <c r="H89" s="24">
        <f>BRPL_EOD!H89-BRPL_ISGS_exbus!H89</f>
        <v>0</v>
      </c>
      <c r="I89" s="24">
        <f>BRPL_EOD!I89-BRPL_ISGS_exbus!I89</f>
        <v>0</v>
      </c>
      <c r="J89" s="24">
        <f>BRPL_EOD!J89-BRPL_ISGS_exbus!J89</f>
        <v>0</v>
      </c>
      <c r="K89" s="24">
        <f>BRPL_EOD!K89-BRPL_ISGS_exbus!K89</f>
        <v>-4.9424993257503047E-3</v>
      </c>
      <c r="L89" s="24">
        <f>BRPL_EOD!L89-BRPL_ISGS_exbus!L89</f>
        <v>-8.5633895373860014E-5</v>
      </c>
      <c r="M89" s="24">
        <f>BRPL_EOD!M89-BRPL_ISGS_exbus!M89</f>
        <v>5.5456187894975528E-4</v>
      </c>
      <c r="N89" s="24">
        <f>BRPL_EOD!N89-BRPL_ISGS_exbus!N89</f>
        <v>-3.1294854881309675E-3</v>
      </c>
      <c r="O89" s="24">
        <f>BRPL_EOD!O89-BRPL_ISGS_exbus!O89</f>
        <v>1.4470655241964892E-3</v>
      </c>
      <c r="P89" s="24">
        <f>BRPL_EOD!P89-BRPL_ISGS_exbus!P89</f>
        <v>-1.0434212920884534E-4</v>
      </c>
      <c r="Q89" s="24">
        <f>BRPL_EOD!Q89-BRPL_ISGS_exbus!Q89</f>
        <v>-4.7924407643313849E-3</v>
      </c>
      <c r="R89" s="24">
        <f>BRPL_EOD!R89-BRPL_ISGS_exbus!R89</f>
        <v>2.3228816466556168E-3</v>
      </c>
      <c r="S89" s="24">
        <f>BRPL_EOD!S89-BRPL_ISGS_exbus!S89</f>
        <v>3.7707286755050973E-4</v>
      </c>
      <c r="T89" s="24">
        <f>BRPL_EOD!T89-BRPL_ISGS_exbus!T89</f>
        <v>0</v>
      </c>
      <c r="U89" s="24">
        <f>BRPL_EOD!U89-BRPL_ISGS_exbus!U89</f>
        <v>2.9634695244595832E-4</v>
      </c>
      <c r="V89" s="24">
        <f>BRPL_EOD!V89-BRPL_ISGS_exbus!V89</f>
        <v>-2.0628812030079047E-3</v>
      </c>
      <c r="W89" s="24">
        <f>BRPL_EOD!W89-BRPL_ISGS_exbus!W89</f>
        <v>7.1339865711728123E-3</v>
      </c>
      <c r="X89" s="24">
        <f>BRPL_EOD!X89-BRPL_ISGS_exbus!X89</f>
        <v>2.9293133464989296E-3</v>
      </c>
      <c r="Y89" s="24">
        <f>BRPL_EOD!Y89-BRPL_ISGS_exbus!Y89</f>
        <v>0</v>
      </c>
    </row>
    <row r="90" spans="1:25">
      <c r="A90" t="s">
        <v>132</v>
      </c>
      <c r="B90" s="24">
        <f>BRPL_EOD!B90-BRPL_ISGS_exbus!B90</f>
        <v>0</v>
      </c>
      <c r="C90" s="24">
        <f>BRPL_EOD!C90-BRPL_ISGS_exbus!C90</f>
        <v>0</v>
      </c>
      <c r="D90" s="24">
        <f>BRPL_EOD!D90-BRPL_ISGS_exbus!D90</f>
        <v>0</v>
      </c>
      <c r="E90" s="24">
        <f>BRPL_EOD!E90-BRPL_ISGS_exbus!E90</f>
        <v>0</v>
      </c>
      <c r="F90" s="24">
        <f>BRPL_EOD!F90-BRPL_ISGS_exbus!F90</f>
        <v>0</v>
      </c>
      <c r="G90" s="24">
        <f>BRPL_EOD!G90-BRPL_ISGS_exbus!G90</f>
        <v>0</v>
      </c>
      <c r="H90" s="24">
        <f>BRPL_EOD!H90-BRPL_ISGS_exbus!H90</f>
        <v>0</v>
      </c>
      <c r="I90" s="24">
        <f>BRPL_EOD!I90-BRPL_ISGS_exbus!I90</f>
        <v>0</v>
      </c>
      <c r="J90" s="24">
        <f>BRPL_EOD!J90-BRPL_ISGS_exbus!J90</f>
        <v>0</v>
      </c>
      <c r="K90" s="24">
        <f>BRPL_EOD!K90-BRPL_ISGS_exbus!K90</f>
        <v>-3.808564203154674E-3</v>
      </c>
      <c r="L90" s="24">
        <f>BRPL_EOD!L90-BRPL_ISGS_exbus!L90</f>
        <v>1.0568943766386951E-4</v>
      </c>
      <c r="M90" s="24">
        <f>BRPL_EOD!M90-BRPL_ISGS_exbus!M90</f>
        <v>5.5456187894975528E-4</v>
      </c>
      <c r="N90" s="24">
        <f>BRPL_EOD!N90-BRPL_ISGS_exbus!N90</f>
        <v>-3.1294854881309675E-3</v>
      </c>
      <c r="O90" s="24">
        <f>BRPL_EOD!O90-BRPL_ISGS_exbus!O90</f>
        <v>1.4470655241964892E-3</v>
      </c>
      <c r="P90" s="24">
        <f>BRPL_EOD!P90-BRPL_ISGS_exbus!P90</f>
        <v>-1.0434212920884534E-4</v>
      </c>
      <c r="Q90" s="24">
        <f>BRPL_EOD!Q90-BRPL_ISGS_exbus!Q90</f>
        <v>5.9957664154994816E-3</v>
      </c>
      <c r="R90" s="24">
        <f>BRPL_EOD!R90-BRPL_ISGS_exbus!R90</f>
        <v>2.3228816466556168E-3</v>
      </c>
      <c r="S90" s="24">
        <f>BRPL_EOD!S90-BRPL_ISGS_exbus!S90</f>
        <v>4.6661835518477801E-3</v>
      </c>
      <c r="T90" s="24">
        <f>BRPL_EOD!T90-BRPL_ISGS_exbus!T90</f>
        <v>0</v>
      </c>
      <c r="U90" s="24">
        <f>BRPL_EOD!U90-BRPL_ISGS_exbus!U90</f>
        <v>2.9634695244595832E-4</v>
      </c>
      <c r="V90" s="24">
        <f>BRPL_EOD!V90-BRPL_ISGS_exbus!V90</f>
        <v>-2.0628812030079047E-3</v>
      </c>
      <c r="W90" s="24">
        <f>BRPL_EOD!W90-BRPL_ISGS_exbus!W90</f>
        <v>7.1339865711728123E-3</v>
      </c>
      <c r="X90" s="24">
        <f>BRPL_EOD!X90-BRPL_ISGS_exbus!X90</f>
        <v>2.9293133464989296E-3</v>
      </c>
      <c r="Y90" s="24">
        <f>BRPL_EOD!Y90-BRPL_ISGS_exbus!Y90</f>
        <v>0</v>
      </c>
    </row>
    <row r="91" spans="1:25">
      <c r="A91" t="s">
        <v>133</v>
      </c>
      <c r="B91" s="24">
        <f>BRPL_EOD!B91-BRPL_ISGS_exbus!B91</f>
        <v>0</v>
      </c>
      <c r="C91" s="24">
        <f>BRPL_EOD!C91-BRPL_ISGS_exbus!C91</f>
        <v>0</v>
      </c>
      <c r="D91" s="24">
        <f>BRPL_EOD!D91-BRPL_ISGS_exbus!D91</f>
        <v>0</v>
      </c>
      <c r="E91" s="24">
        <f>BRPL_EOD!E91-BRPL_ISGS_exbus!E91</f>
        <v>0</v>
      </c>
      <c r="F91" s="24">
        <f>BRPL_EOD!F91-BRPL_ISGS_exbus!F91</f>
        <v>0</v>
      </c>
      <c r="G91" s="24">
        <f>BRPL_EOD!G91-BRPL_ISGS_exbus!G91</f>
        <v>0</v>
      </c>
      <c r="H91" s="24">
        <f>BRPL_EOD!H91-BRPL_ISGS_exbus!H91</f>
        <v>0</v>
      </c>
      <c r="I91" s="24">
        <f>BRPL_EOD!I91-BRPL_ISGS_exbus!I91</f>
        <v>0</v>
      </c>
      <c r="J91" s="24">
        <f>BRPL_EOD!J91-BRPL_ISGS_exbus!J91</f>
        <v>0</v>
      </c>
      <c r="K91" s="24">
        <f>BRPL_EOD!K91-BRPL_ISGS_exbus!K91</f>
        <v>-2.1825465302072189E-3</v>
      </c>
      <c r="L91" s="24">
        <f>BRPL_EOD!L91-BRPL_ISGS_exbus!L91</f>
        <v>3.7333110986814688E-4</v>
      </c>
      <c r="M91" s="24">
        <f>BRPL_EOD!M91-BRPL_ISGS_exbus!M91</f>
        <v>5.5456187894975528E-4</v>
      </c>
      <c r="N91" s="24">
        <f>BRPL_EOD!N91-BRPL_ISGS_exbus!N91</f>
        <v>-3.1294854881309675E-3</v>
      </c>
      <c r="O91" s="24">
        <f>BRPL_EOD!O91-BRPL_ISGS_exbus!O91</f>
        <v>1.4470655241964892E-3</v>
      </c>
      <c r="P91" s="24">
        <f>BRPL_EOD!P91-BRPL_ISGS_exbus!P91</f>
        <v>-1.0434212920884534E-4</v>
      </c>
      <c r="Q91" s="24">
        <f>BRPL_EOD!Q91-BRPL_ISGS_exbus!Q91</f>
        <v>6.2465222623409034E-4</v>
      </c>
      <c r="R91" s="24">
        <f>BRPL_EOD!R91-BRPL_ISGS_exbus!R91</f>
        <v>-4.6133965744417083E-3</v>
      </c>
      <c r="S91" s="24">
        <f>BRPL_EOD!S91-BRPL_ISGS_exbus!S91</f>
        <v>-2.0410876536605116E-3</v>
      </c>
      <c r="T91" s="24">
        <f>BRPL_EOD!T91-BRPL_ISGS_exbus!T91</f>
        <v>0</v>
      </c>
      <c r="U91" s="24">
        <f>BRPL_EOD!U91-BRPL_ISGS_exbus!U91</f>
        <v>2.9634695244595832E-4</v>
      </c>
      <c r="V91" s="24">
        <f>BRPL_EOD!V91-BRPL_ISGS_exbus!V91</f>
        <v>-2.0628812030079047E-3</v>
      </c>
      <c r="W91" s="24">
        <f>BRPL_EOD!W91-BRPL_ISGS_exbus!W91</f>
        <v>7.1339865711728123E-3</v>
      </c>
      <c r="X91" s="24">
        <f>BRPL_EOD!X91-BRPL_ISGS_exbus!X91</f>
        <v>2.9293133464989296E-3</v>
      </c>
      <c r="Y91" s="24">
        <f>BRPL_EOD!Y91-BRPL_ISGS_exbus!Y91</f>
        <v>0</v>
      </c>
    </row>
    <row r="92" spans="1:25">
      <c r="A92" t="s">
        <v>134</v>
      </c>
      <c r="B92" s="24">
        <f>BRPL_EOD!B92-BRPL_ISGS_exbus!B92</f>
        <v>0</v>
      </c>
      <c r="C92" s="24">
        <f>BRPL_EOD!C92-BRPL_ISGS_exbus!C92</f>
        <v>0</v>
      </c>
      <c r="D92" s="24">
        <f>BRPL_EOD!D92-BRPL_ISGS_exbus!D92</f>
        <v>0</v>
      </c>
      <c r="E92" s="24">
        <f>BRPL_EOD!E92-BRPL_ISGS_exbus!E92</f>
        <v>0</v>
      </c>
      <c r="F92" s="24">
        <f>BRPL_EOD!F92-BRPL_ISGS_exbus!F92</f>
        <v>0</v>
      </c>
      <c r="G92" s="24">
        <f>BRPL_EOD!G92-BRPL_ISGS_exbus!G92</f>
        <v>0</v>
      </c>
      <c r="H92" s="24">
        <f>BRPL_EOD!H92-BRPL_ISGS_exbus!H92</f>
        <v>0</v>
      </c>
      <c r="I92" s="24">
        <f>BRPL_EOD!I92-BRPL_ISGS_exbus!I92</f>
        <v>0</v>
      </c>
      <c r="J92" s="24">
        <f>BRPL_EOD!J92-BRPL_ISGS_exbus!J92</f>
        <v>0</v>
      </c>
      <c r="K92" s="24">
        <f>BRPL_EOD!K92-BRPL_ISGS_exbus!K92</f>
        <v>-2.3272153430298204E-3</v>
      </c>
      <c r="L92" s="24">
        <f>BRPL_EOD!L92-BRPL_ISGS_exbus!L92</f>
        <v>3.7333110986814688E-4</v>
      </c>
      <c r="M92" s="24">
        <f>BRPL_EOD!M92-BRPL_ISGS_exbus!M92</f>
        <v>5.5456187894975528E-4</v>
      </c>
      <c r="N92" s="24">
        <f>BRPL_EOD!N92-BRPL_ISGS_exbus!N92</f>
        <v>-3.1294854881309675E-3</v>
      </c>
      <c r="O92" s="24">
        <f>BRPL_EOD!O92-BRPL_ISGS_exbus!O92</f>
        <v>1.4470655241964892E-3</v>
      </c>
      <c r="P92" s="24">
        <f>BRPL_EOD!P92-BRPL_ISGS_exbus!P92</f>
        <v>-1.0434212920884534E-4</v>
      </c>
      <c r="Q92" s="24">
        <f>BRPL_EOD!Q92-BRPL_ISGS_exbus!Q92</f>
        <v>2.2047826086959432E-3</v>
      </c>
      <c r="R92" s="24">
        <f>BRPL_EOD!R92-BRPL_ISGS_exbus!R92</f>
        <v>4.2044563215171138E-3</v>
      </c>
      <c r="S92" s="24">
        <f>BRPL_EOD!S92-BRPL_ISGS_exbus!S92</f>
        <v>-2.0410876536605116E-3</v>
      </c>
      <c r="T92" s="24">
        <f>BRPL_EOD!T92-BRPL_ISGS_exbus!T92</f>
        <v>0</v>
      </c>
      <c r="U92" s="24">
        <f>BRPL_EOD!U92-BRPL_ISGS_exbus!U92</f>
        <v>2.9634695244595832E-4</v>
      </c>
      <c r="V92" s="24">
        <f>BRPL_EOD!V92-BRPL_ISGS_exbus!V92</f>
        <v>-2.0628812030079047E-3</v>
      </c>
      <c r="W92" s="24">
        <f>BRPL_EOD!W92-BRPL_ISGS_exbus!W92</f>
        <v>7.1339865711728123E-3</v>
      </c>
      <c r="X92" s="24">
        <f>BRPL_EOD!X92-BRPL_ISGS_exbus!X92</f>
        <v>2.9293133464989296E-3</v>
      </c>
      <c r="Y92" s="24">
        <f>BRPL_EOD!Y92-BRPL_ISGS_exbus!Y92</f>
        <v>0</v>
      </c>
    </row>
    <row r="93" spans="1:25">
      <c r="A93" t="s">
        <v>135</v>
      </c>
      <c r="B93" s="24">
        <f>BRPL_EOD!B93-BRPL_ISGS_exbus!B93</f>
        <v>0</v>
      </c>
      <c r="C93" s="24">
        <f>BRPL_EOD!C93-BRPL_ISGS_exbus!C93</f>
        <v>0</v>
      </c>
      <c r="D93" s="24">
        <f>BRPL_EOD!D93-BRPL_ISGS_exbus!D93</f>
        <v>0</v>
      </c>
      <c r="E93" s="24">
        <f>BRPL_EOD!E93-BRPL_ISGS_exbus!E93</f>
        <v>0</v>
      </c>
      <c r="F93" s="24">
        <f>BRPL_EOD!F93-BRPL_ISGS_exbus!F93</f>
        <v>0</v>
      </c>
      <c r="G93" s="24">
        <f>BRPL_EOD!G93-BRPL_ISGS_exbus!G93</f>
        <v>0</v>
      </c>
      <c r="H93" s="24">
        <f>BRPL_EOD!H93-BRPL_ISGS_exbus!H93</f>
        <v>0</v>
      </c>
      <c r="I93" s="24">
        <f>BRPL_EOD!I93-BRPL_ISGS_exbus!I93</f>
        <v>0</v>
      </c>
      <c r="J93" s="24">
        <f>BRPL_EOD!J93-BRPL_ISGS_exbus!J93</f>
        <v>0</v>
      </c>
      <c r="K93" s="24">
        <f>BRPL_EOD!K93-BRPL_ISGS_exbus!K93</f>
        <v>-3.0556212280430373E-3</v>
      </c>
      <c r="L93" s="24">
        <f>BRPL_EOD!L93-BRPL_ISGS_exbus!L93</f>
        <v>3.7333110986814688E-4</v>
      </c>
      <c r="M93" s="24">
        <f>BRPL_EOD!M93-BRPL_ISGS_exbus!M93</f>
        <v>5.5456187894975528E-4</v>
      </c>
      <c r="N93" s="24">
        <f>BRPL_EOD!N93-BRPL_ISGS_exbus!N93</f>
        <v>-3.1294854881309675E-3</v>
      </c>
      <c r="O93" s="24">
        <f>BRPL_EOD!O93-BRPL_ISGS_exbus!O93</f>
        <v>1.4470655241964892E-3</v>
      </c>
      <c r="P93" s="24">
        <f>BRPL_EOD!P93-BRPL_ISGS_exbus!P93</f>
        <v>-1.0434212920884534E-4</v>
      </c>
      <c r="Q93" s="24">
        <f>BRPL_EOD!Q93-BRPL_ISGS_exbus!Q93</f>
        <v>-1.1317166276345603E-3</v>
      </c>
      <c r="R93" s="24">
        <f>BRPL_EOD!R93-BRPL_ISGS_exbus!R93</f>
        <v>-2.0548266666686743E-3</v>
      </c>
      <c r="S93" s="24">
        <f>BRPL_EOD!S93-BRPL_ISGS_exbus!S93</f>
        <v>-2.0410876536605116E-3</v>
      </c>
      <c r="T93" s="24">
        <f>BRPL_EOD!T93-BRPL_ISGS_exbus!T93</f>
        <v>0</v>
      </c>
      <c r="U93" s="24">
        <f>BRPL_EOD!U93-BRPL_ISGS_exbus!U93</f>
        <v>2.9634695244595832E-4</v>
      </c>
      <c r="V93" s="24">
        <f>BRPL_EOD!V93-BRPL_ISGS_exbus!V93</f>
        <v>-2.0628812030079047E-3</v>
      </c>
      <c r="W93" s="24">
        <f>BRPL_EOD!W93-BRPL_ISGS_exbus!W93</f>
        <v>7.1339865711728123E-3</v>
      </c>
      <c r="X93" s="24">
        <f>BRPL_EOD!X93-BRPL_ISGS_exbus!X93</f>
        <v>2.9293133464989296E-3</v>
      </c>
      <c r="Y93" s="24">
        <f>BRPL_EOD!Y93-BRPL_ISGS_exbus!Y93</f>
        <v>0</v>
      </c>
    </row>
    <row r="94" spans="1:25">
      <c r="A94" t="s">
        <v>136</v>
      </c>
      <c r="B94" s="24">
        <f>BRPL_EOD!B94-BRPL_ISGS_exbus!B94</f>
        <v>0</v>
      </c>
      <c r="C94" s="24">
        <f>BRPL_EOD!C94-BRPL_ISGS_exbus!C94</f>
        <v>0</v>
      </c>
      <c r="D94" s="24">
        <f>BRPL_EOD!D94-BRPL_ISGS_exbus!D94</f>
        <v>0</v>
      </c>
      <c r="E94" s="24">
        <f>BRPL_EOD!E94-BRPL_ISGS_exbus!E94</f>
        <v>0</v>
      </c>
      <c r="F94" s="24">
        <f>BRPL_EOD!F94-BRPL_ISGS_exbus!F94</f>
        <v>0</v>
      </c>
      <c r="G94" s="24">
        <f>BRPL_EOD!G94-BRPL_ISGS_exbus!G94</f>
        <v>0</v>
      </c>
      <c r="H94" s="24">
        <f>BRPL_EOD!H94-BRPL_ISGS_exbus!H94</f>
        <v>0</v>
      </c>
      <c r="I94" s="24">
        <f>BRPL_EOD!I94-BRPL_ISGS_exbus!I94</f>
        <v>0</v>
      </c>
      <c r="J94" s="24">
        <f>BRPL_EOD!J94-BRPL_ISGS_exbus!J94</f>
        <v>0</v>
      </c>
      <c r="K94" s="24">
        <f>BRPL_EOD!K94-BRPL_ISGS_exbus!K94</f>
        <v>-3.0556212280430373E-3</v>
      </c>
      <c r="L94" s="24">
        <f>BRPL_EOD!L94-BRPL_ISGS_exbus!L94</f>
        <v>3.7333110986814688E-4</v>
      </c>
      <c r="M94" s="24">
        <f>BRPL_EOD!M94-BRPL_ISGS_exbus!M94</f>
        <v>5.5456187894975528E-4</v>
      </c>
      <c r="N94" s="24">
        <f>BRPL_EOD!N94-BRPL_ISGS_exbus!N94</f>
        <v>-3.1294854881309675E-3</v>
      </c>
      <c r="O94" s="24">
        <f>BRPL_EOD!O94-BRPL_ISGS_exbus!O94</f>
        <v>1.4470655241964892E-3</v>
      </c>
      <c r="P94" s="24">
        <f>BRPL_EOD!P94-BRPL_ISGS_exbus!P94</f>
        <v>-1.0434212920884534E-4</v>
      </c>
      <c r="Q94" s="24">
        <f>BRPL_EOD!Q94-BRPL_ISGS_exbus!Q94</f>
        <v>6.2465222623409034E-4</v>
      </c>
      <c r="R94" s="24">
        <f>BRPL_EOD!R94-BRPL_ISGS_exbus!R94</f>
        <v>-4.6133965744417083E-3</v>
      </c>
      <c r="S94" s="24">
        <f>BRPL_EOD!S94-BRPL_ISGS_exbus!S94</f>
        <v>-2.0410876536605116E-3</v>
      </c>
      <c r="T94" s="24">
        <f>BRPL_EOD!T94-BRPL_ISGS_exbus!T94</f>
        <v>0</v>
      </c>
      <c r="U94" s="24">
        <f>BRPL_EOD!U94-BRPL_ISGS_exbus!U94</f>
        <v>2.9634695244595832E-4</v>
      </c>
      <c r="V94" s="24">
        <f>BRPL_EOD!V94-BRPL_ISGS_exbus!V94</f>
        <v>-2.0628812030079047E-3</v>
      </c>
      <c r="W94" s="24">
        <f>BRPL_EOD!W94-BRPL_ISGS_exbus!W94</f>
        <v>7.1339865711728123E-3</v>
      </c>
      <c r="X94" s="24">
        <f>BRPL_EOD!X94-BRPL_ISGS_exbus!X94</f>
        <v>2.9293133464989296E-3</v>
      </c>
      <c r="Y94" s="24">
        <f>BRPL_EOD!Y94-BRPL_ISGS_exbus!Y94</f>
        <v>0</v>
      </c>
    </row>
    <row r="95" spans="1:25">
      <c r="A95" t="s">
        <v>137</v>
      </c>
      <c r="B95" s="24">
        <f>BRPL_EOD!B95-BRPL_ISGS_exbus!B95</f>
        <v>0</v>
      </c>
      <c r="C95" s="24">
        <f>BRPL_EOD!C95-BRPL_ISGS_exbus!C95</f>
        <v>0</v>
      </c>
      <c r="D95" s="24">
        <f>BRPL_EOD!D95-BRPL_ISGS_exbus!D95</f>
        <v>0</v>
      </c>
      <c r="E95" s="24">
        <f>BRPL_EOD!E95-BRPL_ISGS_exbus!E95</f>
        <v>0</v>
      </c>
      <c r="F95" s="24">
        <f>BRPL_EOD!F95-BRPL_ISGS_exbus!F95</f>
        <v>0</v>
      </c>
      <c r="G95" s="24">
        <f>BRPL_EOD!G95-BRPL_ISGS_exbus!G95</f>
        <v>0</v>
      </c>
      <c r="H95" s="24">
        <f>BRPL_EOD!H95-BRPL_ISGS_exbus!H95</f>
        <v>0</v>
      </c>
      <c r="I95" s="24">
        <f>BRPL_EOD!I95-BRPL_ISGS_exbus!I95</f>
        <v>0</v>
      </c>
      <c r="J95" s="24">
        <f>BRPL_EOD!J95-BRPL_ISGS_exbus!J95</f>
        <v>0</v>
      </c>
      <c r="K95" s="24">
        <f>BRPL_EOD!K95-BRPL_ISGS_exbus!K95</f>
        <v>-3.0556212280430373E-3</v>
      </c>
      <c r="L95" s="24">
        <f>BRPL_EOD!L95-BRPL_ISGS_exbus!L95</f>
        <v>-3.9585321419455255E-5</v>
      </c>
      <c r="M95" s="24">
        <f>BRPL_EOD!M95-BRPL_ISGS_exbus!M95</f>
        <v>5.5456187894975528E-4</v>
      </c>
      <c r="N95" s="24">
        <f>BRPL_EOD!N95-BRPL_ISGS_exbus!N95</f>
        <v>-3.1294854881309675E-3</v>
      </c>
      <c r="O95" s="24">
        <f>BRPL_EOD!O95-BRPL_ISGS_exbus!O95</f>
        <v>1.4470655241964892E-3</v>
      </c>
      <c r="P95" s="24">
        <f>BRPL_EOD!P95-BRPL_ISGS_exbus!P95</f>
        <v>-1.0434212920884534E-4</v>
      </c>
      <c r="Q95" s="24">
        <f>BRPL_EOD!Q95-BRPL_ISGS_exbus!Q95</f>
        <v>2.1526053748233132E-3</v>
      </c>
      <c r="R95" s="24">
        <f>BRPL_EOD!R95-BRPL_ISGS_exbus!R95</f>
        <v>-3.6676907044608242E-3</v>
      </c>
      <c r="S95" s="24">
        <f>BRPL_EOD!S95-BRPL_ISGS_exbus!S95</f>
        <v>3.8819807427792341E-4</v>
      </c>
      <c r="T95" s="24">
        <f>BRPL_EOD!T95-BRPL_ISGS_exbus!T95</f>
        <v>0</v>
      </c>
      <c r="U95" s="24">
        <f>BRPL_EOD!U95-BRPL_ISGS_exbus!U95</f>
        <v>2.9634695244595832E-4</v>
      </c>
      <c r="V95" s="24">
        <f>BRPL_EOD!V95-BRPL_ISGS_exbus!V95</f>
        <v>-1.0218639652679329E-3</v>
      </c>
      <c r="W95" s="24">
        <f>BRPL_EOD!W95-BRPL_ISGS_exbus!W95</f>
        <v>5.8654349887703461E-3</v>
      </c>
      <c r="X95" s="24">
        <f>BRPL_EOD!X95-BRPL_ISGS_exbus!X95</f>
        <v>2.9293133464989296E-3</v>
      </c>
      <c r="Y95" s="24">
        <f>BRPL_EOD!Y95-BRPL_ISGS_exbus!Y95</f>
        <v>0</v>
      </c>
    </row>
    <row r="96" spans="1:25">
      <c r="A96" t="s">
        <v>138</v>
      </c>
      <c r="B96" s="24">
        <f>BRPL_EOD!B96-BRPL_ISGS_exbus!B96</f>
        <v>0</v>
      </c>
      <c r="C96" s="24">
        <f>BRPL_EOD!C96-BRPL_ISGS_exbus!C96</f>
        <v>0</v>
      </c>
      <c r="D96" s="24">
        <f>BRPL_EOD!D96-BRPL_ISGS_exbus!D96</f>
        <v>0</v>
      </c>
      <c r="E96" s="24">
        <f>BRPL_EOD!E96-BRPL_ISGS_exbus!E96</f>
        <v>0</v>
      </c>
      <c r="F96" s="24">
        <f>BRPL_EOD!F96-BRPL_ISGS_exbus!F96</f>
        <v>0</v>
      </c>
      <c r="G96" s="24">
        <f>BRPL_EOD!G96-BRPL_ISGS_exbus!G96</f>
        <v>0</v>
      </c>
      <c r="H96" s="24">
        <f>BRPL_EOD!H96-BRPL_ISGS_exbus!H96</f>
        <v>0</v>
      </c>
      <c r="I96" s="24">
        <f>BRPL_EOD!I96-BRPL_ISGS_exbus!I96</f>
        <v>0</v>
      </c>
      <c r="J96" s="24">
        <f>BRPL_EOD!J96-BRPL_ISGS_exbus!J96</f>
        <v>0</v>
      </c>
      <c r="K96" s="24">
        <f>BRPL_EOD!K96-BRPL_ISGS_exbus!K96</f>
        <v>-3.0556212280430373E-3</v>
      </c>
      <c r="L96" s="24">
        <f>BRPL_EOD!L96-BRPL_ISGS_exbus!L96</f>
        <v>-3.9585321419455255E-5</v>
      </c>
      <c r="M96" s="24">
        <f>BRPL_EOD!M96-BRPL_ISGS_exbus!M96</f>
        <v>5.5456187894975528E-4</v>
      </c>
      <c r="N96" s="24">
        <f>BRPL_EOD!N96-BRPL_ISGS_exbus!N96</f>
        <v>-3.1294854881309675E-3</v>
      </c>
      <c r="O96" s="24">
        <f>BRPL_EOD!O96-BRPL_ISGS_exbus!O96</f>
        <v>1.4470655241964892E-3</v>
      </c>
      <c r="P96" s="24">
        <f>BRPL_EOD!P96-BRPL_ISGS_exbus!P96</f>
        <v>-1.0434212920884534E-4</v>
      </c>
      <c r="Q96" s="24">
        <f>BRPL_EOD!Q96-BRPL_ISGS_exbus!Q96</f>
        <v>2.1526053748233132E-3</v>
      </c>
      <c r="R96" s="24">
        <f>BRPL_EOD!R96-BRPL_ISGS_exbus!R96</f>
        <v>-3.6676907044608242E-3</v>
      </c>
      <c r="S96" s="24">
        <f>BRPL_EOD!S96-BRPL_ISGS_exbus!S96</f>
        <v>-2.1743456962912688E-3</v>
      </c>
      <c r="T96" s="24">
        <f>BRPL_EOD!T96-BRPL_ISGS_exbus!T96</f>
        <v>0</v>
      </c>
      <c r="U96" s="24">
        <f>BRPL_EOD!U96-BRPL_ISGS_exbus!U96</f>
        <v>2.9634695244595832E-4</v>
      </c>
      <c r="V96" s="24">
        <f>BRPL_EOD!V96-BRPL_ISGS_exbus!V96</f>
        <v>-1.0218639652679329E-3</v>
      </c>
      <c r="W96" s="24">
        <f>BRPL_EOD!W96-BRPL_ISGS_exbus!W96</f>
        <v>5.8654349887703461E-3</v>
      </c>
      <c r="X96" s="24">
        <f>BRPL_EOD!X96-BRPL_ISGS_exbus!X96</f>
        <v>2.9293133464989296E-3</v>
      </c>
      <c r="Y96" s="24">
        <f>BRPL_EOD!Y96-BRPL_ISGS_exbus!Y96</f>
        <v>0</v>
      </c>
    </row>
    <row r="97" spans="1:25">
      <c r="A97" t="s">
        <v>139</v>
      </c>
      <c r="B97" s="24">
        <f>BRPL_EOD!B97-BRPL_ISGS_exbus!B97</f>
        <v>0</v>
      </c>
      <c r="C97" s="24">
        <f>BRPL_EOD!C97-BRPL_ISGS_exbus!C97</f>
        <v>0</v>
      </c>
      <c r="D97" s="24">
        <f>BRPL_EOD!D97-BRPL_ISGS_exbus!D97</f>
        <v>0</v>
      </c>
      <c r="E97" s="24">
        <f>BRPL_EOD!E97-BRPL_ISGS_exbus!E97</f>
        <v>0</v>
      </c>
      <c r="F97" s="24">
        <f>BRPL_EOD!F97-BRPL_ISGS_exbus!F97</f>
        <v>0</v>
      </c>
      <c r="G97" s="24">
        <f>BRPL_EOD!G97-BRPL_ISGS_exbus!G97</f>
        <v>0</v>
      </c>
      <c r="H97" s="24">
        <f>BRPL_EOD!H97-BRPL_ISGS_exbus!H97</f>
        <v>0</v>
      </c>
      <c r="I97" s="24">
        <f>BRPL_EOD!I97-BRPL_ISGS_exbus!I97</f>
        <v>0</v>
      </c>
      <c r="J97" s="24">
        <f>BRPL_EOD!J97-BRPL_ISGS_exbus!J97</f>
        <v>0</v>
      </c>
      <c r="K97" s="24">
        <f>BRPL_EOD!K97-BRPL_ISGS_exbus!K97</f>
        <v>-3.0556212280430373E-3</v>
      </c>
      <c r="L97" s="24">
        <f>BRPL_EOD!L97-BRPL_ISGS_exbus!L97</f>
        <v>-3.9585321419455255E-5</v>
      </c>
      <c r="M97" s="24">
        <f>BRPL_EOD!M97-BRPL_ISGS_exbus!M97</f>
        <v>5.5456187894975528E-4</v>
      </c>
      <c r="N97" s="24">
        <f>BRPL_EOD!N97-BRPL_ISGS_exbus!N97</f>
        <v>-3.1294854881309675E-3</v>
      </c>
      <c r="O97" s="24">
        <f>BRPL_EOD!O97-BRPL_ISGS_exbus!O97</f>
        <v>1.4470655241964892E-3</v>
      </c>
      <c r="P97" s="24">
        <f>BRPL_EOD!P97-BRPL_ISGS_exbus!P97</f>
        <v>-1.0434212920884534E-4</v>
      </c>
      <c r="Q97" s="24">
        <f>BRPL_EOD!Q97-BRPL_ISGS_exbus!Q97</f>
        <v>2.1526053748233132E-3</v>
      </c>
      <c r="R97" s="24">
        <f>BRPL_EOD!R97-BRPL_ISGS_exbus!R97</f>
        <v>-3.6676907044608242E-3</v>
      </c>
      <c r="S97" s="24">
        <f>BRPL_EOD!S97-BRPL_ISGS_exbus!S97</f>
        <v>-2.1743456962912688E-3</v>
      </c>
      <c r="T97" s="24">
        <f>BRPL_EOD!T97-BRPL_ISGS_exbus!T97</f>
        <v>0</v>
      </c>
      <c r="U97" s="24">
        <f>BRPL_EOD!U97-BRPL_ISGS_exbus!U97</f>
        <v>2.9634695244595832E-4</v>
      </c>
      <c r="V97" s="24">
        <f>BRPL_EOD!V97-BRPL_ISGS_exbus!V97</f>
        <v>-1.0218639652679329E-3</v>
      </c>
      <c r="W97" s="24">
        <f>BRPL_EOD!W97-BRPL_ISGS_exbus!W97</f>
        <v>5.8654349887703461E-3</v>
      </c>
      <c r="X97" s="24">
        <f>BRPL_EOD!X97-BRPL_ISGS_exbus!X97</f>
        <v>2.9293133464989296E-3</v>
      </c>
      <c r="Y97" s="24">
        <f>BRPL_EOD!Y97-BRPL_ISGS_exbus!Y97</f>
        <v>0</v>
      </c>
    </row>
    <row r="98" spans="1:25">
      <c r="A98" t="s">
        <v>140</v>
      </c>
      <c r="B98" s="24">
        <f>BRPL_EOD!B98-BRPL_ISGS_exbus!B98</f>
        <v>0</v>
      </c>
      <c r="C98" s="24">
        <f>BRPL_EOD!C98-BRPL_ISGS_exbus!C98</f>
        <v>0</v>
      </c>
      <c r="D98" s="24">
        <f>BRPL_EOD!D98-BRPL_ISGS_exbus!D98</f>
        <v>0</v>
      </c>
      <c r="E98" s="24">
        <f>BRPL_EOD!E98-BRPL_ISGS_exbus!E98</f>
        <v>0</v>
      </c>
      <c r="F98" s="24">
        <f>BRPL_EOD!F98-BRPL_ISGS_exbus!F98</f>
        <v>0</v>
      </c>
      <c r="G98" s="24">
        <f>BRPL_EOD!G98-BRPL_ISGS_exbus!G98</f>
        <v>0</v>
      </c>
      <c r="H98" s="24">
        <f>BRPL_EOD!H98-BRPL_ISGS_exbus!H98</f>
        <v>0</v>
      </c>
      <c r="I98" s="24">
        <f>BRPL_EOD!I98-BRPL_ISGS_exbus!I98</f>
        <v>0</v>
      </c>
      <c r="J98" s="24">
        <f>BRPL_EOD!J98-BRPL_ISGS_exbus!J98</f>
        <v>0</v>
      </c>
      <c r="K98" s="24">
        <f>BRPL_EOD!K98-BRPL_ISGS_exbus!K98</f>
        <v>-3.0556212280430373E-3</v>
      </c>
      <c r="L98" s="24">
        <f>BRPL_EOD!L98-BRPL_ISGS_exbus!L98</f>
        <v>-3.9585321419455255E-5</v>
      </c>
      <c r="M98" s="24">
        <f>BRPL_EOD!M98-BRPL_ISGS_exbus!M98</f>
        <v>5.5456187894975528E-4</v>
      </c>
      <c r="N98" s="24">
        <f>BRPL_EOD!N98-BRPL_ISGS_exbus!N98</f>
        <v>-3.1294854881309675E-3</v>
      </c>
      <c r="O98" s="24">
        <f>BRPL_EOD!O98-BRPL_ISGS_exbus!O98</f>
        <v>1.4470655241964892E-3</v>
      </c>
      <c r="P98" s="24">
        <f>BRPL_EOD!P98-BRPL_ISGS_exbus!P98</f>
        <v>-1.0434212920884534E-4</v>
      </c>
      <c r="Q98" s="24">
        <f>BRPL_EOD!Q98-BRPL_ISGS_exbus!Q98</f>
        <v>-8.6515892420546692E-4</v>
      </c>
      <c r="R98" s="24">
        <f>BRPL_EOD!R98-BRPL_ISGS_exbus!R98</f>
        <v>-1.5319439757011111E-3</v>
      </c>
      <c r="S98" s="24">
        <f>BRPL_EOD!S98-BRPL_ISGS_exbus!S98</f>
        <v>-2.1743456962912688E-3</v>
      </c>
      <c r="T98" s="24">
        <f>BRPL_EOD!T98-BRPL_ISGS_exbus!T98</f>
        <v>0</v>
      </c>
      <c r="U98" s="24">
        <f>BRPL_EOD!U98-BRPL_ISGS_exbus!U98</f>
        <v>2.9634695244595832E-4</v>
      </c>
      <c r="V98" s="24">
        <f>BRPL_EOD!V98-BRPL_ISGS_exbus!V98</f>
        <v>-1.0218639652679329E-3</v>
      </c>
      <c r="W98" s="24">
        <f>BRPL_EOD!W98-BRPL_ISGS_exbus!W98</f>
        <v>5.8654349887703461E-3</v>
      </c>
      <c r="X98" s="24">
        <f>BRPL_EOD!X98-BRPL_ISGS_exbus!X98</f>
        <v>2.9293133464989296E-3</v>
      </c>
      <c r="Y98" s="24">
        <f>BRPL_EOD!Y98-BRPL_ISGS_exbus!Y98</f>
        <v>0</v>
      </c>
    </row>
    <row r="99" spans="1:25">
      <c r="A99" t="s">
        <v>324</v>
      </c>
      <c r="B99" s="24">
        <f>BRPL_EOD!B99-BRPL_ISGS_exbus!B99</f>
        <v>0</v>
      </c>
      <c r="C99" s="24">
        <f>BRPL_EOD!C99-BRPL_ISGS_exbus!C99</f>
        <v>0</v>
      </c>
      <c r="D99" s="24">
        <f>BRPL_EOD!D99-BRPL_ISGS_exbus!D99</f>
        <v>0</v>
      </c>
      <c r="E99" s="24">
        <f>BRPL_EOD!E99-BRPL_ISGS_exbus!E99</f>
        <v>0</v>
      </c>
      <c r="F99" s="24">
        <f>BRPL_EOD!F99-BRPL_ISGS_exbus!F99</f>
        <v>0</v>
      </c>
      <c r="G99" s="24">
        <f>BRPL_EOD!G99-BRPL_ISGS_exbus!G99</f>
        <v>0</v>
      </c>
      <c r="H99" s="24">
        <f>BRPL_EOD!H99-BRPL_ISGS_exbus!H99</f>
        <v>0</v>
      </c>
      <c r="I99" s="24">
        <f>BRPL_EOD!I99-BRPL_ISGS_exbus!I99</f>
        <v>0</v>
      </c>
      <c r="J99" s="24">
        <f>BRPL_EOD!J99-BRPL_ISGS_exbus!J99</f>
        <v>0</v>
      </c>
      <c r="K99" s="24">
        <f>BRPL_EOD!K99-BRPL_ISGS_exbus!K99</f>
        <v>-6.0725150094143032E-5</v>
      </c>
      <c r="L99" s="24">
        <f>BRPL_EOD!L99-BRPL_ISGS_exbus!L99</f>
        <v>5.1100133414971882E-7</v>
      </c>
      <c r="M99" s="24">
        <f>BRPL_EOD!M99-BRPL_ISGS_exbus!M99</f>
        <v>7.5993461503554016E-6</v>
      </c>
      <c r="N99" s="24">
        <f>BRPL_EOD!N99-BRPL_ISGS_exbus!N99</f>
        <v>-7.119992349724491E-5</v>
      </c>
      <c r="O99" s="24">
        <f>BRPL_EOD!O99-BRPL_ISGS_exbus!O99</f>
        <v>2.2328512485403351E-5</v>
      </c>
      <c r="P99" s="24">
        <f>BRPL_EOD!P99-BRPL_ISGS_exbus!P99</f>
        <v>-2.5042111009287993E-6</v>
      </c>
      <c r="Q99" s="24">
        <f>BRPL_EOD!Q99-BRPL_ISGS_exbus!Q99</f>
        <v>1.5527323256478431E-5</v>
      </c>
      <c r="R99" s="24">
        <f>BRPL_EOD!R99-BRPL_ISGS_exbus!R99</f>
        <v>5.5780288299167591E-5</v>
      </c>
      <c r="S99" s="24">
        <f>BRPL_EOD!S99-BRPL_ISGS_exbus!S99</f>
        <v>1.7949530609157049E-5</v>
      </c>
      <c r="T99" s="24">
        <f>BRPL_EOD!T99-BRPL_ISGS_exbus!T99</f>
        <v>0</v>
      </c>
      <c r="U99" s="24">
        <f>BRPL_EOD!U99-BRPL_ISGS_exbus!U99</f>
        <v>7.1123268576833709E-6</v>
      </c>
      <c r="V99" s="24">
        <f>BRPL_EOD!V99-BRPL_ISGS_exbus!V99</f>
        <v>-3.7105783603552656E-5</v>
      </c>
      <c r="W99" s="24">
        <f>BRPL_EOD!W99-BRPL_ISGS_exbus!W99</f>
        <v>1.3930654285315702E-4</v>
      </c>
      <c r="X99" s="24">
        <f>BRPL_EOD!X99-BRPL_ISGS_exbus!X99</f>
        <v>6.0410640704500196E-5</v>
      </c>
      <c r="Y99" s="24">
        <f>BRPL_EOD!Y99-BRPL_ISGS_exbus!Y99</f>
        <v>0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Q99"/>
  <sheetViews>
    <sheetView topLeftCell="A71" workbookViewId="0">
      <selection sqref="A1:XFD1048576"/>
    </sheetView>
  </sheetViews>
  <sheetFormatPr defaultRowHeight="15"/>
  <cols>
    <col min="1" max="1" width="12.28515625" customWidth="1"/>
    <col min="2" max="2" width="11.5703125" bestFit="1" customWidth="1"/>
    <col min="3" max="3" width="13.42578125" customWidth="1"/>
    <col min="4" max="4" width="10" customWidth="1"/>
    <col min="6" max="6" width="12.7109375" customWidth="1"/>
    <col min="7" max="7" width="11" customWidth="1"/>
    <col min="9" max="9" width="12.85546875" customWidth="1"/>
    <col min="12" max="12" width="12.7109375" customWidth="1"/>
    <col min="15" max="15" width="12.5703125" customWidth="1"/>
    <col min="17" max="17" width="10.140625" customWidth="1"/>
  </cols>
  <sheetData>
    <row r="1" spans="1:17">
      <c r="A1" s="33"/>
      <c r="B1" s="241" t="s">
        <v>145</v>
      </c>
      <c r="C1" s="241"/>
      <c r="D1" s="241"/>
      <c r="E1" s="241" t="s">
        <v>146</v>
      </c>
      <c r="F1" s="241"/>
      <c r="G1" s="241"/>
      <c r="H1" s="241" t="s">
        <v>147</v>
      </c>
      <c r="I1" s="241"/>
      <c r="J1" s="241"/>
      <c r="K1" s="241" t="s">
        <v>148</v>
      </c>
      <c r="L1" s="241"/>
      <c r="M1" s="241"/>
      <c r="N1" s="241" t="s">
        <v>149</v>
      </c>
      <c r="O1" s="241"/>
      <c r="P1" s="241"/>
      <c r="Q1" s="194"/>
    </row>
    <row r="2" spans="1:17">
      <c r="A2" s="194" t="s">
        <v>44</v>
      </c>
      <c r="B2" s="194" t="s">
        <v>325</v>
      </c>
      <c r="C2" s="194" t="s">
        <v>528</v>
      </c>
      <c r="D2" s="195" t="s">
        <v>529</v>
      </c>
      <c r="E2" s="194" t="s">
        <v>325</v>
      </c>
      <c r="F2" s="194" t="s">
        <v>528</v>
      </c>
      <c r="G2" s="195" t="s">
        <v>529</v>
      </c>
      <c r="H2" s="194" t="s">
        <v>325</v>
      </c>
      <c r="I2" s="194" t="s">
        <v>528</v>
      </c>
      <c r="J2" s="195" t="s">
        <v>529</v>
      </c>
      <c r="K2" s="194" t="s">
        <v>325</v>
      </c>
      <c r="L2" s="194" t="s">
        <v>528</v>
      </c>
      <c r="M2" s="195" t="s">
        <v>529</v>
      </c>
      <c r="N2" s="194" t="s">
        <v>325</v>
      </c>
      <c r="O2" s="194" t="s">
        <v>528</v>
      </c>
      <c r="P2" s="195" t="s">
        <v>529</v>
      </c>
      <c r="Q2" s="195" t="s">
        <v>530</v>
      </c>
    </row>
    <row r="3" spans="1:17">
      <c r="A3" s="33" t="s">
        <v>45</v>
      </c>
      <c r="B3" s="196">
        <f>PPCL_NG!I3+PPCL_Spot!I3+GT_NG!I3+GT_Spot!I3+Bawana_NG!I3+Bawana_RLNG!I3+Bawana_Spot!I3</f>
        <v>289.84000000000003</v>
      </c>
      <c r="C3" s="196">
        <f>PPCL_NG!P3+PPCL_Spot!P3+GT_NG!P3+GT_Spot!P3+Bawana_NG!P3+Bawana_RLNG!P3+Bawana_Spot!P3</f>
        <v>289.86083447332419</v>
      </c>
      <c r="D3" s="197">
        <f t="shared" ref="D3:D66" si="0">B3-C3</f>
        <v>-2.0834473324157443E-2</v>
      </c>
      <c r="E3" s="196">
        <f>PPCL_NG!J3+PPCL_Spot!J3+GT_NG!J3+GT_Spot!J3+Bawana_NG!J3+Bawana_RLNG!J3+Bawana_Spot!J3</f>
        <v>55.5</v>
      </c>
      <c r="F3" s="196">
        <f>PPCL_NG!Q3+PPCL_Spot!Q3+GT_NG!Q3+GT_Spot!Q3+Bawana_NG!Q3+Bawana_RLNG!Q3+Bawana_Spot!Q3</f>
        <v>55.511409028727769</v>
      </c>
      <c r="G3" s="197">
        <f t="shared" ref="G3:G66" si="1">E3-F3</f>
        <v>-1.1409028727769055E-2</v>
      </c>
      <c r="H3" s="196">
        <f>PPCL_NG!K3+PPCL_Spot!K3+GT_NG!K3+GT_Spot!K3+Bawana_NG!K3+Bawana_RLNG!K3+Bawana_Spot!K3</f>
        <v>5.84</v>
      </c>
      <c r="I3" s="196">
        <f>PPCL_NG!R3+PPCL_Spot!R3+GT_NG!R3+GT_Spot!R3+Bawana_NG!R3+Bawana_RLNG!R3+Bawana_Spot!R3</f>
        <v>5.84</v>
      </c>
      <c r="J3" s="197">
        <f t="shared" ref="J3:J66" si="2">H3-I3</f>
        <v>0</v>
      </c>
      <c r="K3" s="196">
        <f>PPCL_NG!L3+PPCL_Spot!L3+GT_NG!L3+GT_Spot!L3+Bawana_NG!L3+Bawana_RLNG!L3+Bawana_Spot!L3</f>
        <v>34.980000000000004</v>
      </c>
      <c r="L3" s="196">
        <f>PPCL_NG!S3+PPCL_Spot!S3+GT_NG!S3+GT_Spot!S3+Bawana_NG!S3+Bawana_RLNG!S3+Bawana_Spot!S3</f>
        <v>34.982708618331053</v>
      </c>
      <c r="M3" s="197">
        <f t="shared" ref="M3:M66" si="3">K3-L3</f>
        <v>-2.7086183310487399E-3</v>
      </c>
      <c r="N3" s="196">
        <f>PPCL_NG!M3+PPCL_Spot!M3+GT_NG!M3+GT_Spot!M3+Bawana_NG!M3+Bawana_RLNG!M3+Bawana_Spot!M3</f>
        <v>67.990000000000009</v>
      </c>
      <c r="O3" s="196">
        <f>PPCL_NG!T3+PPCL_Spot!T3+GT_NG!T3+GT_Spot!T3+Bawana_NG!T3+Bawana_RLNG!T3+Bawana_Spot!T3</f>
        <v>68.005047879616967</v>
      </c>
      <c r="P3" s="197">
        <f t="shared" ref="P3:P66" si="4">N3-O3</f>
        <v>-1.5047879616957971E-2</v>
      </c>
      <c r="Q3" s="197">
        <f>D3+G3+J3+M3+P3</f>
        <v>-4.9999999999933209E-2</v>
      </c>
    </row>
    <row r="4" spans="1:17">
      <c r="A4" s="33" t="s">
        <v>46</v>
      </c>
      <c r="B4" s="196">
        <f>PPCL_NG!I4+PPCL_Spot!I4+GT_NG!I4+GT_Spot!I4+Bawana_NG!I4+Bawana_RLNG!I4+Bawana_Spot!I4</f>
        <v>289.84000000000003</v>
      </c>
      <c r="C4" s="196">
        <f>PPCL_NG!P4+PPCL_Spot!P4+GT_NG!P4+GT_Spot!P4+Bawana_NG!P4+Bawana_RLNG!P4+Bawana_Spot!P4</f>
        <v>289.86083447332419</v>
      </c>
      <c r="D4" s="197">
        <f t="shared" si="0"/>
        <v>-2.0834473324157443E-2</v>
      </c>
      <c r="E4" s="196">
        <f>PPCL_NG!J4+PPCL_Spot!J4+GT_NG!J4+GT_Spot!J4+Bawana_NG!J4+Bawana_RLNG!J4+Bawana_Spot!J4</f>
        <v>55.5</v>
      </c>
      <c r="F4" s="196">
        <f>PPCL_NG!Q4+PPCL_Spot!Q4+GT_NG!Q4+GT_Spot!Q4+Bawana_NG!Q4+Bawana_RLNG!Q4+Bawana_Spot!Q4</f>
        <v>55.511409028727769</v>
      </c>
      <c r="G4" s="197">
        <f t="shared" si="1"/>
        <v>-1.1409028727769055E-2</v>
      </c>
      <c r="H4" s="196">
        <f>PPCL_NG!K4+PPCL_Spot!K4+GT_NG!K4+GT_Spot!K4+Bawana_NG!K4+Bawana_RLNG!K4+Bawana_Spot!K4</f>
        <v>5.84</v>
      </c>
      <c r="I4" s="196">
        <f>PPCL_NG!R4+PPCL_Spot!R4+GT_NG!R4+GT_Spot!R4+Bawana_NG!R4+Bawana_RLNG!R4+Bawana_Spot!R4</f>
        <v>5.84</v>
      </c>
      <c r="J4" s="197">
        <f t="shared" si="2"/>
        <v>0</v>
      </c>
      <c r="K4" s="196">
        <f>PPCL_NG!L4+PPCL_Spot!L4+GT_NG!L4+GT_Spot!L4+Bawana_NG!L4+Bawana_RLNG!L4+Bawana_Spot!L4</f>
        <v>34.980000000000004</v>
      </c>
      <c r="L4" s="196">
        <f>PPCL_NG!S4+PPCL_Spot!S4+GT_NG!S4+GT_Spot!S4+Bawana_NG!S4+Bawana_RLNG!S4+Bawana_Spot!S4</f>
        <v>34.982708618331053</v>
      </c>
      <c r="M4" s="197">
        <f t="shared" si="3"/>
        <v>-2.7086183310487399E-3</v>
      </c>
      <c r="N4" s="196">
        <f>PPCL_NG!M4+PPCL_Spot!M4+GT_NG!M4+GT_Spot!M4+Bawana_NG!M4+Bawana_RLNG!M4+Bawana_Spot!M4</f>
        <v>67.990000000000009</v>
      </c>
      <c r="O4" s="196">
        <f>PPCL_NG!T4+PPCL_Spot!T4+GT_NG!T4+GT_Spot!T4+Bawana_NG!T4+Bawana_RLNG!T4+Bawana_Spot!T4</f>
        <v>68.005047879616967</v>
      </c>
      <c r="P4" s="197">
        <f t="shared" si="4"/>
        <v>-1.5047879616957971E-2</v>
      </c>
      <c r="Q4" s="197">
        <f t="shared" ref="Q4:Q67" si="5">D4+G4+J4+M4+P4</f>
        <v>-4.9999999999933209E-2</v>
      </c>
    </row>
    <row r="5" spans="1:17">
      <c r="A5" s="33" t="s">
        <v>47</v>
      </c>
      <c r="B5" s="196">
        <f>PPCL_NG!I5+PPCL_Spot!I5+GT_NG!I5+GT_Spot!I5+Bawana_NG!I5+Bawana_RLNG!I5+Bawana_Spot!I5</f>
        <v>289.84000000000003</v>
      </c>
      <c r="C5" s="196">
        <f>PPCL_NG!P5+PPCL_Spot!P5+GT_NG!P5+GT_Spot!P5+Bawana_NG!P5+Bawana_RLNG!P5+Bawana_Spot!P5</f>
        <v>289.86083447332419</v>
      </c>
      <c r="D5" s="197">
        <f t="shared" si="0"/>
        <v>-2.0834473324157443E-2</v>
      </c>
      <c r="E5" s="196">
        <f>PPCL_NG!J5+PPCL_Spot!J5+GT_NG!J5+GT_Spot!J5+Bawana_NG!J5+Bawana_RLNG!J5+Bawana_Spot!J5</f>
        <v>55.5</v>
      </c>
      <c r="F5" s="196">
        <f>PPCL_NG!Q5+PPCL_Spot!Q5+GT_NG!Q5+GT_Spot!Q5+Bawana_NG!Q5+Bawana_RLNG!Q5+Bawana_Spot!Q5</f>
        <v>55.511409028727769</v>
      </c>
      <c r="G5" s="197">
        <f t="shared" si="1"/>
        <v>-1.1409028727769055E-2</v>
      </c>
      <c r="H5" s="196">
        <f>PPCL_NG!K5+PPCL_Spot!K5+GT_NG!K5+GT_Spot!K5+Bawana_NG!K5+Bawana_RLNG!K5+Bawana_Spot!K5</f>
        <v>5.84</v>
      </c>
      <c r="I5" s="196">
        <f>PPCL_NG!R5+PPCL_Spot!R5+GT_NG!R5+GT_Spot!R5+Bawana_NG!R5+Bawana_RLNG!R5+Bawana_Spot!R5</f>
        <v>5.84</v>
      </c>
      <c r="J5" s="197">
        <f t="shared" si="2"/>
        <v>0</v>
      </c>
      <c r="K5" s="196">
        <f>PPCL_NG!L5+PPCL_Spot!L5+GT_NG!L5+GT_Spot!L5+Bawana_NG!L5+Bawana_RLNG!L5+Bawana_Spot!L5</f>
        <v>34.980000000000004</v>
      </c>
      <c r="L5" s="196">
        <f>PPCL_NG!S5+PPCL_Spot!S5+GT_NG!S5+GT_Spot!S5+Bawana_NG!S5+Bawana_RLNG!S5+Bawana_Spot!S5</f>
        <v>34.982708618331053</v>
      </c>
      <c r="M5" s="197">
        <f t="shared" si="3"/>
        <v>-2.7086183310487399E-3</v>
      </c>
      <c r="N5" s="196">
        <f>PPCL_NG!M5+PPCL_Spot!M5+GT_NG!M5+GT_Spot!M5+Bawana_NG!M5+Bawana_RLNG!M5+Bawana_Spot!M5</f>
        <v>67.990000000000009</v>
      </c>
      <c r="O5" s="196">
        <f>PPCL_NG!T5+PPCL_Spot!T5+GT_NG!T5+GT_Spot!T5+Bawana_NG!T5+Bawana_RLNG!T5+Bawana_Spot!T5</f>
        <v>68.005047879616967</v>
      </c>
      <c r="P5" s="197">
        <f t="shared" si="4"/>
        <v>-1.5047879616957971E-2</v>
      </c>
      <c r="Q5" s="197">
        <f t="shared" si="5"/>
        <v>-4.9999999999933209E-2</v>
      </c>
    </row>
    <row r="6" spans="1:17">
      <c r="A6" s="33" t="s">
        <v>48</v>
      </c>
      <c r="B6" s="196">
        <f>PPCL_NG!I6+PPCL_Spot!I6+GT_NG!I6+GT_Spot!I6+Bawana_NG!I6+Bawana_RLNG!I6+Bawana_Spot!I6</f>
        <v>289.84000000000003</v>
      </c>
      <c r="C6" s="196">
        <f>PPCL_NG!P6+PPCL_Spot!P6+GT_NG!P6+GT_Spot!P6+Bawana_NG!P6+Bawana_RLNG!P6+Bawana_Spot!P6</f>
        <v>289.86083447332419</v>
      </c>
      <c r="D6" s="197">
        <f t="shared" si="0"/>
        <v>-2.0834473324157443E-2</v>
      </c>
      <c r="E6" s="196">
        <f>PPCL_NG!J6+PPCL_Spot!J6+GT_NG!J6+GT_Spot!J6+Bawana_NG!J6+Bawana_RLNG!J6+Bawana_Spot!J6</f>
        <v>55.5</v>
      </c>
      <c r="F6" s="196">
        <f>PPCL_NG!Q6+PPCL_Spot!Q6+GT_NG!Q6+GT_Spot!Q6+Bawana_NG!Q6+Bawana_RLNG!Q6+Bawana_Spot!Q6</f>
        <v>55.511409028727769</v>
      </c>
      <c r="G6" s="197">
        <f t="shared" si="1"/>
        <v>-1.1409028727769055E-2</v>
      </c>
      <c r="H6" s="196">
        <f>PPCL_NG!K6+PPCL_Spot!K6+GT_NG!K6+GT_Spot!K6+Bawana_NG!K6+Bawana_RLNG!K6+Bawana_Spot!K6</f>
        <v>5.84</v>
      </c>
      <c r="I6" s="196">
        <f>PPCL_NG!R6+PPCL_Spot!R6+GT_NG!R6+GT_Spot!R6+Bawana_NG!R6+Bawana_RLNG!R6+Bawana_Spot!R6</f>
        <v>5.84</v>
      </c>
      <c r="J6" s="197">
        <f t="shared" si="2"/>
        <v>0</v>
      </c>
      <c r="K6" s="196">
        <f>PPCL_NG!L6+PPCL_Spot!L6+GT_NG!L6+GT_Spot!L6+Bawana_NG!L6+Bawana_RLNG!L6+Bawana_Spot!L6</f>
        <v>34.980000000000004</v>
      </c>
      <c r="L6" s="196">
        <f>PPCL_NG!S6+PPCL_Spot!S6+GT_NG!S6+GT_Spot!S6+Bawana_NG!S6+Bawana_RLNG!S6+Bawana_Spot!S6</f>
        <v>34.982708618331053</v>
      </c>
      <c r="M6" s="197">
        <f t="shared" si="3"/>
        <v>-2.7086183310487399E-3</v>
      </c>
      <c r="N6" s="196">
        <f>PPCL_NG!M6+PPCL_Spot!M6+GT_NG!M6+GT_Spot!M6+Bawana_NG!M6+Bawana_RLNG!M6+Bawana_Spot!M6</f>
        <v>67.990000000000009</v>
      </c>
      <c r="O6" s="196">
        <f>PPCL_NG!T6+PPCL_Spot!T6+GT_NG!T6+GT_Spot!T6+Bawana_NG!T6+Bawana_RLNG!T6+Bawana_Spot!T6</f>
        <v>68.005047879616967</v>
      </c>
      <c r="P6" s="197">
        <f t="shared" si="4"/>
        <v>-1.5047879616957971E-2</v>
      </c>
      <c r="Q6" s="197">
        <f t="shared" si="5"/>
        <v>-4.9999999999933209E-2</v>
      </c>
    </row>
    <row r="7" spans="1:17">
      <c r="A7" s="33" t="s">
        <v>49</v>
      </c>
      <c r="B7" s="196">
        <f>PPCL_NG!I7+PPCL_Spot!I7+GT_NG!I7+GT_Spot!I7+Bawana_NG!I7+Bawana_RLNG!I7+Bawana_Spot!I7</f>
        <v>289.84000000000003</v>
      </c>
      <c r="C7" s="196">
        <f>PPCL_NG!P7+PPCL_Spot!P7+GT_NG!P7+GT_Spot!P7+Bawana_NG!P7+Bawana_RLNG!P7+Bawana_Spot!P7</f>
        <v>289.86083447332425</v>
      </c>
      <c r="D7" s="197">
        <f t="shared" si="0"/>
        <v>-2.0834473324214287E-2</v>
      </c>
      <c r="E7" s="196">
        <f>PPCL_NG!J7+PPCL_Spot!J7+GT_NG!J7+GT_Spot!J7+Bawana_NG!J7+Bawana_RLNG!J7+Bawana_Spot!J7</f>
        <v>56.540000000000006</v>
      </c>
      <c r="F7" s="196">
        <f>PPCL_NG!Q7+PPCL_Spot!Q7+GT_NG!Q7+GT_Spot!Q7+Bawana_NG!Q7+Bawana_RLNG!Q7+Bawana_Spot!Q7</f>
        <v>56.551409028727782</v>
      </c>
      <c r="G7" s="197">
        <f t="shared" si="1"/>
        <v>-1.140902872777616E-2</v>
      </c>
      <c r="H7" s="196">
        <f>PPCL_NG!K7+PPCL_Spot!K7+GT_NG!K7+GT_Spot!K7+Bawana_NG!K7+Bawana_RLNG!K7+Bawana_Spot!K7</f>
        <v>5.84</v>
      </c>
      <c r="I7" s="196">
        <f>PPCL_NG!R7+PPCL_Spot!R7+GT_NG!R7+GT_Spot!R7+Bawana_NG!R7+Bawana_RLNG!R7+Bawana_Spot!R7</f>
        <v>5.8400000000000007</v>
      </c>
      <c r="J7" s="197">
        <f t="shared" si="2"/>
        <v>0</v>
      </c>
      <c r="K7" s="196">
        <f>PPCL_NG!L7+PPCL_Spot!L7+GT_NG!L7+GT_Spot!L7+Bawana_NG!L7+Bawana_RLNG!L7+Bawana_Spot!L7</f>
        <v>31.52</v>
      </c>
      <c r="L7" s="196">
        <f>PPCL_NG!S7+PPCL_Spot!S7+GT_NG!S7+GT_Spot!S7+Bawana_NG!S7+Bawana_RLNG!S7+Bawana_Spot!S7</f>
        <v>31.522708618331055</v>
      </c>
      <c r="M7" s="197">
        <f t="shared" si="3"/>
        <v>-2.7086183310558454E-3</v>
      </c>
      <c r="N7" s="196">
        <f>PPCL_NG!M7+PPCL_Spot!M7+GT_NG!M7+GT_Spot!M7+Bawana_NG!M7+Bawana_RLNG!M7+Bawana_Spot!M7</f>
        <v>69.25</v>
      </c>
      <c r="O7" s="196">
        <f>PPCL_NG!T7+PPCL_Spot!T7+GT_NG!T7+GT_Spot!T7+Bawana_NG!T7+Bawana_RLNG!T7+Bawana_Spot!T7</f>
        <v>69.265047879616986</v>
      </c>
      <c r="P7" s="197">
        <f t="shared" si="4"/>
        <v>-1.5047879616986393E-2</v>
      </c>
      <c r="Q7" s="197">
        <f t="shared" si="5"/>
        <v>-5.0000000000032685E-2</v>
      </c>
    </row>
    <row r="8" spans="1:17">
      <c r="A8" s="33" t="s">
        <v>50</v>
      </c>
      <c r="B8" s="196">
        <f>PPCL_NG!I8+PPCL_Spot!I8+GT_NG!I8+GT_Spot!I8+Bawana_NG!I8+Bawana_RLNG!I8+Bawana_Spot!I8</f>
        <v>289.84000000000003</v>
      </c>
      <c r="C8" s="196">
        <f>PPCL_NG!P8+PPCL_Spot!P8+GT_NG!P8+GT_Spot!P8+Bawana_NG!P8+Bawana_RLNG!P8+Bawana_Spot!P8</f>
        <v>289.86083447332425</v>
      </c>
      <c r="D8" s="197">
        <f t="shared" si="0"/>
        <v>-2.0834473324214287E-2</v>
      </c>
      <c r="E8" s="196">
        <f>PPCL_NG!J8+PPCL_Spot!J8+GT_NG!J8+GT_Spot!J8+Bawana_NG!J8+Bawana_RLNG!J8+Bawana_Spot!J8</f>
        <v>56.540000000000006</v>
      </c>
      <c r="F8" s="196">
        <f>PPCL_NG!Q8+PPCL_Spot!Q8+GT_NG!Q8+GT_Spot!Q8+Bawana_NG!Q8+Bawana_RLNG!Q8+Bawana_Spot!Q8</f>
        <v>56.551409028727782</v>
      </c>
      <c r="G8" s="197">
        <f t="shared" si="1"/>
        <v>-1.140902872777616E-2</v>
      </c>
      <c r="H8" s="196">
        <f>PPCL_NG!K8+PPCL_Spot!K8+GT_NG!K8+GT_Spot!K8+Bawana_NG!K8+Bawana_RLNG!K8+Bawana_Spot!K8</f>
        <v>5.84</v>
      </c>
      <c r="I8" s="196">
        <f>PPCL_NG!R8+PPCL_Spot!R8+GT_NG!R8+GT_Spot!R8+Bawana_NG!R8+Bawana_RLNG!R8+Bawana_Spot!R8</f>
        <v>5.8400000000000007</v>
      </c>
      <c r="J8" s="197">
        <f t="shared" si="2"/>
        <v>0</v>
      </c>
      <c r="K8" s="196">
        <f>PPCL_NG!L8+PPCL_Spot!L8+GT_NG!L8+GT_Spot!L8+Bawana_NG!L8+Bawana_RLNG!L8+Bawana_Spot!L8</f>
        <v>31.52</v>
      </c>
      <c r="L8" s="196">
        <f>PPCL_NG!S8+PPCL_Spot!S8+GT_NG!S8+GT_Spot!S8+Bawana_NG!S8+Bawana_RLNG!S8+Bawana_Spot!S8</f>
        <v>31.522708618331055</v>
      </c>
      <c r="M8" s="197">
        <f t="shared" si="3"/>
        <v>-2.7086183310558454E-3</v>
      </c>
      <c r="N8" s="196">
        <f>PPCL_NG!M8+PPCL_Spot!M8+GT_NG!M8+GT_Spot!M8+Bawana_NG!M8+Bawana_RLNG!M8+Bawana_Spot!M8</f>
        <v>69.25</v>
      </c>
      <c r="O8" s="196">
        <f>PPCL_NG!T8+PPCL_Spot!T8+GT_NG!T8+GT_Spot!T8+Bawana_NG!T8+Bawana_RLNG!T8+Bawana_Spot!T8</f>
        <v>69.265047879616986</v>
      </c>
      <c r="P8" s="197">
        <f t="shared" si="4"/>
        <v>-1.5047879616986393E-2</v>
      </c>
      <c r="Q8" s="197">
        <f t="shared" si="5"/>
        <v>-5.0000000000032685E-2</v>
      </c>
    </row>
    <row r="9" spans="1:17">
      <c r="A9" s="33" t="s">
        <v>51</v>
      </c>
      <c r="B9" s="196">
        <f>PPCL_NG!I9+PPCL_Spot!I9+GT_NG!I9+GT_Spot!I9+Bawana_NG!I9+Bawana_RLNG!I9+Bawana_Spot!I9</f>
        <v>289.84000000000003</v>
      </c>
      <c r="C9" s="196">
        <f>PPCL_NG!P9+PPCL_Spot!P9+GT_NG!P9+GT_Spot!P9+Bawana_NG!P9+Bawana_RLNG!P9+Bawana_Spot!P9</f>
        <v>289.86083447332425</v>
      </c>
      <c r="D9" s="197">
        <f t="shared" si="0"/>
        <v>-2.0834473324214287E-2</v>
      </c>
      <c r="E9" s="196">
        <f>PPCL_NG!J9+PPCL_Spot!J9+GT_NG!J9+GT_Spot!J9+Bawana_NG!J9+Bawana_RLNG!J9+Bawana_Spot!J9</f>
        <v>56.540000000000006</v>
      </c>
      <c r="F9" s="196">
        <f>PPCL_NG!Q9+PPCL_Spot!Q9+GT_NG!Q9+GT_Spot!Q9+Bawana_NG!Q9+Bawana_RLNG!Q9+Bawana_Spot!Q9</f>
        <v>56.551409028727782</v>
      </c>
      <c r="G9" s="197">
        <f t="shared" si="1"/>
        <v>-1.140902872777616E-2</v>
      </c>
      <c r="H9" s="196">
        <f>PPCL_NG!K9+PPCL_Spot!K9+GT_NG!K9+GT_Spot!K9+Bawana_NG!K9+Bawana_RLNG!K9+Bawana_Spot!K9</f>
        <v>5.84</v>
      </c>
      <c r="I9" s="196">
        <f>PPCL_NG!R9+PPCL_Spot!R9+GT_NG!R9+GT_Spot!R9+Bawana_NG!R9+Bawana_RLNG!R9+Bawana_Spot!R9</f>
        <v>5.8400000000000007</v>
      </c>
      <c r="J9" s="197">
        <f t="shared" si="2"/>
        <v>0</v>
      </c>
      <c r="K9" s="196">
        <f>PPCL_NG!L9+PPCL_Spot!L9+GT_NG!L9+GT_Spot!L9+Bawana_NG!L9+Bawana_RLNG!L9+Bawana_Spot!L9</f>
        <v>31.52</v>
      </c>
      <c r="L9" s="196">
        <f>PPCL_NG!S9+PPCL_Spot!S9+GT_NG!S9+GT_Spot!S9+Bawana_NG!S9+Bawana_RLNG!S9+Bawana_Spot!S9</f>
        <v>31.522708618331055</v>
      </c>
      <c r="M9" s="197">
        <f t="shared" si="3"/>
        <v>-2.7086183310558454E-3</v>
      </c>
      <c r="N9" s="196">
        <f>PPCL_NG!M9+PPCL_Spot!M9+GT_NG!M9+GT_Spot!M9+Bawana_NG!M9+Bawana_RLNG!M9+Bawana_Spot!M9</f>
        <v>69.25</v>
      </c>
      <c r="O9" s="196">
        <f>PPCL_NG!T9+PPCL_Spot!T9+GT_NG!T9+GT_Spot!T9+Bawana_NG!T9+Bawana_RLNG!T9+Bawana_Spot!T9</f>
        <v>69.265047879616986</v>
      </c>
      <c r="P9" s="197">
        <f t="shared" si="4"/>
        <v>-1.5047879616986393E-2</v>
      </c>
      <c r="Q9" s="197">
        <f t="shared" si="5"/>
        <v>-5.0000000000032685E-2</v>
      </c>
    </row>
    <row r="10" spans="1:17">
      <c r="A10" s="33" t="s">
        <v>52</v>
      </c>
      <c r="B10" s="196">
        <f>PPCL_NG!I10+PPCL_Spot!I10+GT_NG!I10+GT_Spot!I10+Bawana_NG!I10+Bawana_RLNG!I10+Bawana_Spot!I10</f>
        <v>289.84000000000003</v>
      </c>
      <c r="C10" s="196">
        <f>PPCL_NG!P10+PPCL_Spot!P10+GT_NG!P10+GT_Spot!P10+Bawana_NG!P10+Bawana_RLNG!P10+Bawana_Spot!P10</f>
        <v>289.86083447332425</v>
      </c>
      <c r="D10" s="197">
        <f t="shared" si="0"/>
        <v>-2.0834473324214287E-2</v>
      </c>
      <c r="E10" s="196">
        <f>PPCL_NG!J10+PPCL_Spot!J10+GT_NG!J10+GT_Spot!J10+Bawana_NG!J10+Bawana_RLNG!J10+Bawana_Spot!J10</f>
        <v>56.540000000000006</v>
      </c>
      <c r="F10" s="196">
        <f>PPCL_NG!Q10+PPCL_Spot!Q10+GT_NG!Q10+GT_Spot!Q10+Bawana_NG!Q10+Bawana_RLNG!Q10+Bawana_Spot!Q10</f>
        <v>56.551409028727782</v>
      </c>
      <c r="G10" s="197">
        <f t="shared" si="1"/>
        <v>-1.140902872777616E-2</v>
      </c>
      <c r="H10" s="196">
        <f>PPCL_NG!K10+PPCL_Spot!K10+GT_NG!K10+GT_Spot!K10+Bawana_NG!K10+Bawana_RLNG!K10+Bawana_Spot!K10</f>
        <v>5.84</v>
      </c>
      <c r="I10" s="196">
        <f>PPCL_NG!R10+PPCL_Spot!R10+GT_NG!R10+GT_Spot!R10+Bawana_NG!R10+Bawana_RLNG!R10+Bawana_Spot!R10</f>
        <v>5.8400000000000007</v>
      </c>
      <c r="J10" s="197">
        <f t="shared" si="2"/>
        <v>0</v>
      </c>
      <c r="K10" s="196">
        <f>PPCL_NG!L10+PPCL_Spot!L10+GT_NG!L10+GT_Spot!L10+Bawana_NG!L10+Bawana_RLNG!L10+Bawana_Spot!L10</f>
        <v>31.52</v>
      </c>
      <c r="L10" s="196">
        <f>PPCL_NG!S10+PPCL_Spot!S10+GT_NG!S10+GT_Spot!S10+Bawana_NG!S10+Bawana_RLNG!S10+Bawana_Spot!S10</f>
        <v>31.522708618331055</v>
      </c>
      <c r="M10" s="197">
        <f t="shared" si="3"/>
        <v>-2.7086183310558454E-3</v>
      </c>
      <c r="N10" s="196">
        <f>PPCL_NG!M10+PPCL_Spot!M10+GT_NG!M10+GT_Spot!M10+Bawana_NG!M10+Bawana_RLNG!M10+Bawana_Spot!M10</f>
        <v>69.25</v>
      </c>
      <c r="O10" s="196">
        <f>PPCL_NG!T10+PPCL_Spot!T10+GT_NG!T10+GT_Spot!T10+Bawana_NG!T10+Bawana_RLNG!T10+Bawana_Spot!T10</f>
        <v>69.265047879616986</v>
      </c>
      <c r="P10" s="197">
        <f t="shared" si="4"/>
        <v>-1.5047879616986393E-2</v>
      </c>
      <c r="Q10" s="197">
        <f t="shared" si="5"/>
        <v>-5.0000000000032685E-2</v>
      </c>
    </row>
    <row r="11" spans="1:17">
      <c r="A11" s="33" t="s">
        <v>53</v>
      </c>
      <c r="B11" s="196">
        <f>PPCL_NG!I11+PPCL_Spot!I11+GT_NG!I11+GT_Spot!I11+Bawana_NG!I11+Bawana_RLNG!I11+Bawana_Spot!I11</f>
        <v>289.84000000000003</v>
      </c>
      <c r="C11" s="196">
        <f>PPCL_NG!P11+PPCL_Spot!P11+GT_NG!P11+GT_Spot!P11+Bawana_NG!P11+Bawana_RLNG!P11+Bawana_Spot!P11</f>
        <v>289.86083447332425</v>
      </c>
      <c r="D11" s="197">
        <f t="shared" si="0"/>
        <v>-2.0834473324214287E-2</v>
      </c>
      <c r="E11" s="196">
        <f>PPCL_NG!J11+PPCL_Spot!J11+GT_NG!J11+GT_Spot!J11+Bawana_NG!J11+Bawana_RLNG!J11+Bawana_Spot!J11</f>
        <v>56.540000000000006</v>
      </c>
      <c r="F11" s="196">
        <f>PPCL_NG!Q11+PPCL_Spot!Q11+GT_NG!Q11+GT_Spot!Q11+Bawana_NG!Q11+Bawana_RLNG!Q11+Bawana_Spot!Q11</f>
        <v>56.551409028727782</v>
      </c>
      <c r="G11" s="197">
        <f t="shared" si="1"/>
        <v>-1.140902872777616E-2</v>
      </c>
      <c r="H11" s="196">
        <f>PPCL_NG!K11+PPCL_Spot!K11+GT_NG!K11+GT_Spot!K11+Bawana_NG!K11+Bawana_RLNG!K11+Bawana_Spot!K11</f>
        <v>5.84</v>
      </c>
      <c r="I11" s="196">
        <f>PPCL_NG!R11+PPCL_Spot!R11+GT_NG!R11+GT_Spot!R11+Bawana_NG!R11+Bawana_RLNG!R11+Bawana_Spot!R11</f>
        <v>5.8400000000000007</v>
      </c>
      <c r="J11" s="197">
        <f t="shared" si="2"/>
        <v>0</v>
      </c>
      <c r="K11" s="196">
        <f>PPCL_NG!L11+PPCL_Spot!L11+GT_NG!L11+GT_Spot!L11+Bawana_NG!L11+Bawana_RLNG!L11+Bawana_Spot!L11</f>
        <v>31.52</v>
      </c>
      <c r="L11" s="196">
        <f>PPCL_NG!S11+PPCL_Spot!S11+GT_NG!S11+GT_Spot!S11+Bawana_NG!S11+Bawana_RLNG!S11+Bawana_Spot!S11</f>
        <v>31.522708618331055</v>
      </c>
      <c r="M11" s="197">
        <f t="shared" si="3"/>
        <v>-2.7086183310558454E-3</v>
      </c>
      <c r="N11" s="196">
        <f>PPCL_NG!M11+PPCL_Spot!M11+GT_NG!M11+GT_Spot!M11+Bawana_NG!M11+Bawana_RLNG!M11+Bawana_Spot!M11</f>
        <v>69.25</v>
      </c>
      <c r="O11" s="196">
        <f>PPCL_NG!T11+PPCL_Spot!T11+GT_NG!T11+GT_Spot!T11+Bawana_NG!T11+Bawana_RLNG!T11+Bawana_Spot!T11</f>
        <v>69.265047879616986</v>
      </c>
      <c r="P11" s="197">
        <f t="shared" si="4"/>
        <v>-1.5047879616986393E-2</v>
      </c>
      <c r="Q11" s="197">
        <f t="shared" si="5"/>
        <v>-5.0000000000032685E-2</v>
      </c>
    </row>
    <row r="12" spans="1:17">
      <c r="A12" s="33" t="s">
        <v>54</v>
      </c>
      <c r="B12" s="196">
        <f>PPCL_NG!I12+PPCL_Spot!I12+GT_NG!I12+GT_Spot!I12+Bawana_NG!I12+Bawana_RLNG!I12+Bawana_Spot!I12</f>
        <v>290.34000000000003</v>
      </c>
      <c r="C12" s="196">
        <f>PPCL_NG!P12+PPCL_Spot!P12+GT_NG!P12+GT_Spot!P12+Bawana_NG!P12+Bawana_RLNG!P12+Bawana_Spot!P12</f>
        <v>289.93795527156556</v>
      </c>
      <c r="D12" s="197">
        <f t="shared" si="0"/>
        <v>0.40204472843447547</v>
      </c>
      <c r="E12" s="196">
        <f>PPCL_NG!J12+PPCL_Spot!J12+GT_NG!J12+GT_Spot!J12+Bawana_NG!J12+Bawana_RLNG!J12+Bawana_Spot!J12</f>
        <v>56.81</v>
      </c>
      <c r="F12" s="196">
        <f>PPCL_NG!Q12+PPCL_Spot!Q12+GT_NG!Q12+GT_Spot!Q12+Bawana_NG!Q12+Bawana_RLNG!Q12+Bawana_Spot!Q12</f>
        <v>56.589936102236429</v>
      </c>
      <c r="G12" s="197">
        <f t="shared" si="1"/>
        <v>0.22006389776357338</v>
      </c>
      <c r="H12" s="196">
        <f>PPCL_NG!K12+PPCL_Spot!K12+GT_NG!K12+GT_Spot!K12+Bawana_NG!K12+Bawana_RLNG!K12+Bawana_Spot!K12</f>
        <v>5.84</v>
      </c>
      <c r="I12" s="196">
        <f>PPCL_NG!R12+PPCL_Spot!R12+GT_NG!R12+GT_Spot!R12+Bawana_NG!R12+Bawana_RLNG!R12+Bawana_Spot!R12</f>
        <v>5.8400000000000007</v>
      </c>
      <c r="J12" s="197">
        <f t="shared" si="2"/>
        <v>0</v>
      </c>
      <c r="K12" s="196">
        <f>PPCL_NG!L12+PPCL_Spot!L12+GT_NG!L12+GT_Spot!L12+Bawana_NG!L12+Bawana_RLNG!L12+Bawana_Spot!L12</f>
        <v>31.52</v>
      </c>
      <c r="L12" s="196">
        <f>PPCL_NG!S12+PPCL_Spot!S12+GT_NG!S12+GT_Spot!S12+Bawana_NG!S12+Bawana_RLNG!S12+Bawana_Spot!S12</f>
        <v>31.469392971246009</v>
      </c>
      <c r="M12" s="197">
        <f t="shared" si="3"/>
        <v>5.0607028753990591E-2</v>
      </c>
      <c r="N12" s="196">
        <f>PPCL_NG!M12+PPCL_Spot!M12+GT_NG!M12+GT_Spot!M12+Bawana_NG!M12+Bawana_RLNG!M12+Bawana_Spot!M12</f>
        <v>69.489999999999995</v>
      </c>
      <c r="O12" s="196">
        <f>PPCL_NG!T12+PPCL_Spot!T12+GT_NG!T12+GT_Spot!T12+Bawana_NG!T12+Bawana_RLNG!T12+Bawana_Spot!T12</f>
        <v>69.202715654952087</v>
      </c>
      <c r="P12" s="197">
        <f t="shared" si="4"/>
        <v>0.28728434504790812</v>
      </c>
      <c r="Q12" s="197">
        <f t="shared" si="5"/>
        <v>0.95999999999994756</v>
      </c>
    </row>
    <row r="13" spans="1:17">
      <c r="A13" s="33" t="s">
        <v>55</v>
      </c>
      <c r="B13" s="196">
        <f>PPCL_NG!I13+PPCL_Spot!I13+GT_NG!I13+GT_Spot!I13+Bawana_NG!I13+Bawana_RLNG!I13+Bawana_Spot!I13</f>
        <v>290.34000000000003</v>
      </c>
      <c r="C13" s="196">
        <f>PPCL_NG!P13+PPCL_Spot!P13+GT_NG!P13+GT_Spot!P13+Bawana_NG!P13+Bawana_RLNG!P13+Bawana_Spot!P13</f>
        <v>289.9379552715655</v>
      </c>
      <c r="D13" s="197">
        <f t="shared" si="0"/>
        <v>0.40204472843453232</v>
      </c>
      <c r="E13" s="196">
        <f>PPCL_NG!J13+PPCL_Spot!J13+GT_NG!J13+GT_Spot!J13+Bawana_NG!J13+Bawana_RLNG!J13+Bawana_Spot!J13</f>
        <v>55.12</v>
      </c>
      <c r="F13" s="196">
        <f>PPCL_NG!Q13+PPCL_Spot!Q13+GT_NG!Q13+GT_Spot!Q13+Bawana_NG!Q13+Bawana_RLNG!Q13+Bawana_Spot!Q13</f>
        <v>54.899936102236417</v>
      </c>
      <c r="G13" s="197">
        <f t="shared" si="1"/>
        <v>0.22006389776358048</v>
      </c>
      <c r="H13" s="196">
        <f>PPCL_NG!K13+PPCL_Spot!K13+GT_NG!K13+GT_Spot!K13+Bawana_NG!K13+Bawana_RLNG!K13+Bawana_Spot!K13</f>
        <v>5.84</v>
      </c>
      <c r="I13" s="196">
        <f>PPCL_NG!R13+PPCL_Spot!R13+GT_NG!R13+GT_Spot!R13+Bawana_NG!R13+Bawana_RLNG!R13+Bawana_Spot!R13</f>
        <v>5.84</v>
      </c>
      <c r="J13" s="197">
        <f t="shared" si="2"/>
        <v>0</v>
      </c>
      <c r="K13" s="196">
        <f>PPCL_NG!L13+PPCL_Spot!L13+GT_NG!L13+GT_Spot!L13+Bawana_NG!L13+Bawana_RLNG!L13+Bawana_Spot!L13</f>
        <v>30.98</v>
      </c>
      <c r="L13" s="196">
        <f>PPCL_NG!S13+PPCL_Spot!S13+GT_NG!S13+GT_Spot!S13+Bawana_NG!S13+Bawana_RLNG!S13+Bawana_Spot!S13</f>
        <v>30.929392971246006</v>
      </c>
      <c r="M13" s="197">
        <f t="shared" si="3"/>
        <v>5.0607028753994143E-2</v>
      </c>
      <c r="N13" s="196">
        <f>PPCL_NG!M13+PPCL_Spot!M13+GT_NG!M13+GT_Spot!M13+Bawana_NG!M13+Bawana_RLNG!M13+Bawana_Spot!M13</f>
        <v>67.44</v>
      </c>
      <c r="O13" s="196">
        <f>PPCL_NG!T13+PPCL_Spot!T13+GT_NG!T13+GT_Spot!T13+Bawana_NG!T13+Bawana_RLNG!T13+Bawana_Spot!T13</f>
        <v>67.152715654952075</v>
      </c>
      <c r="P13" s="197">
        <f t="shared" si="4"/>
        <v>0.28728434504792233</v>
      </c>
      <c r="Q13" s="197">
        <f t="shared" si="5"/>
        <v>0.96000000000002927</v>
      </c>
    </row>
    <row r="14" spans="1:17">
      <c r="A14" s="33" t="s">
        <v>56</v>
      </c>
      <c r="B14" s="196">
        <f>PPCL_NG!I14+PPCL_Spot!I14+GT_NG!I14+GT_Spot!I14+Bawana_NG!I14+Bawana_RLNG!I14+Bawana_Spot!I14</f>
        <v>290.34000000000003</v>
      </c>
      <c r="C14" s="196">
        <f>PPCL_NG!P14+PPCL_Spot!P14+GT_NG!P14+GT_Spot!P14+Bawana_NG!P14+Bawana_RLNG!P14+Bawana_Spot!P14</f>
        <v>289.9379552715655</v>
      </c>
      <c r="D14" s="197">
        <f t="shared" si="0"/>
        <v>0.40204472843453232</v>
      </c>
      <c r="E14" s="196">
        <f>PPCL_NG!J14+PPCL_Spot!J14+GT_NG!J14+GT_Spot!J14+Bawana_NG!J14+Bawana_RLNG!J14+Bawana_Spot!J14</f>
        <v>55.12</v>
      </c>
      <c r="F14" s="196">
        <f>PPCL_NG!Q14+PPCL_Spot!Q14+GT_NG!Q14+GT_Spot!Q14+Bawana_NG!Q14+Bawana_RLNG!Q14+Bawana_Spot!Q14</f>
        <v>54.899936102236417</v>
      </c>
      <c r="G14" s="197">
        <f t="shared" si="1"/>
        <v>0.22006389776358048</v>
      </c>
      <c r="H14" s="196">
        <f>PPCL_NG!K14+PPCL_Spot!K14+GT_NG!K14+GT_Spot!K14+Bawana_NG!K14+Bawana_RLNG!K14+Bawana_Spot!K14</f>
        <v>5.84</v>
      </c>
      <c r="I14" s="196">
        <f>PPCL_NG!R14+PPCL_Spot!R14+GT_NG!R14+GT_Spot!R14+Bawana_NG!R14+Bawana_RLNG!R14+Bawana_Spot!R14</f>
        <v>5.84</v>
      </c>
      <c r="J14" s="197">
        <f t="shared" si="2"/>
        <v>0</v>
      </c>
      <c r="K14" s="196">
        <f>PPCL_NG!L14+PPCL_Spot!L14+GT_NG!L14+GT_Spot!L14+Bawana_NG!L14+Bawana_RLNG!L14+Bawana_Spot!L14</f>
        <v>30.98</v>
      </c>
      <c r="L14" s="196">
        <f>PPCL_NG!S14+PPCL_Spot!S14+GT_NG!S14+GT_Spot!S14+Bawana_NG!S14+Bawana_RLNG!S14+Bawana_Spot!S14</f>
        <v>30.929392971246006</v>
      </c>
      <c r="M14" s="197">
        <f t="shared" si="3"/>
        <v>5.0607028753994143E-2</v>
      </c>
      <c r="N14" s="196">
        <f>PPCL_NG!M14+PPCL_Spot!M14+GT_NG!M14+GT_Spot!M14+Bawana_NG!M14+Bawana_RLNG!M14+Bawana_Spot!M14</f>
        <v>67.44</v>
      </c>
      <c r="O14" s="196">
        <f>PPCL_NG!T14+PPCL_Spot!T14+GT_NG!T14+GT_Spot!T14+Bawana_NG!T14+Bawana_RLNG!T14+Bawana_Spot!T14</f>
        <v>67.152715654952075</v>
      </c>
      <c r="P14" s="197">
        <f t="shared" si="4"/>
        <v>0.28728434504792233</v>
      </c>
      <c r="Q14" s="197">
        <f t="shared" si="5"/>
        <v>0.96000000000002927</v>
      </c>
    </row>
    <row r="15" spans="1:17">
      <c r="A15" s="33" t="s">
        <v>57</v>
      </c>
      <c r="B15" s="196">
        <f>PPCL_NG!I15+PPCL_Spot!I15+GT_NG!I15+GT_Spot!I15+Bawana_NG!I15+Bawana_RLNG!I15+Bawana_Spot!I15</f>
        <v>290.34000000000003</v>
      </c>
      <c r="C15" s="196">
        <f>PPCL_NG!P15+PPCL_Spot!P15+GT_NG!P15+GT_Spot!P15+Bawana_NG!P15+Bawana_RLNG!P15+Bawana_Spot!P15</f>
        <v>289.9379552715655</v>
      </c>
      <c r="D15" s="197">
        <f t="shared" si="0"/>
        <v>0.40204472843453232</v>
      </c>
      <c r="E15" s="196">
        <f>PPCL_NG!J15+PPCL_Spot!J15+GT_NG!J15+GT_Spot!J15+Bawana_NG!J15+Bawana_RLNG!J15+Bawana_Spot!J15</f>
        <v>55.12</v>
      </c>
      <c r="F15" s="196">
        <f>PPCL_NG!Q15+PPCL_Spot!Q15+GT_NG!Q15+GT_Spot!Q15+Bawana_NG!Q15+Bawana_RLNG!Q15+Bawana_Spot!Q15</f>
        <v>54.899936102236417</v>
      </c>
      <c r="G15" s="197">
        <f t="shared" si="1"/>
        <v>0.22006389776358048</v>
      </c>
      <c r="H15" s="196">
        <f>PPCL_NG!K15+PPCL_Spot!K15+GT_NG!K15+GT_Spot!K15+Bawana_NG!K15+Bawana_RLNG!K15+Bawana_Spot!K15</f>
        <v>5.84</v>
      </c>
      <c r="I15" s="196">
        <f>PPCL_NG!R15+PPCL_Spot!R15+GT_NG!R15+GT_Spot!R15+Bawana_NG!R15+Bawana_RLNG!R15+Bawana_Spot!R15</f>
        <v>5.84</v>
      </c>
      <c r="J15" s="197">
        <f t="shared" si="2"/>
        <v>0</v>
      </c>
      <c r="K15" s="196">
        <f>PPCL_NG!L15+PPCL_Spot!L15+GT_NG!L15+GT_Spot!L15+Bawana_NG!L15+Bawana_RLNG!L15+Bawana_Spot!L15</f>
        <v>30.98</v>
      </c>
      <c r="L15" s="196">
        <f>PPCL_NG!S15+PPCL_Spot!S15+GT_NG!S15+GT_Spot!S15+Bawana_NG!S15+Bawana_RLNG!S15+Bawana_Spot!S15</f>
        <v>30.929392971246006</v>
      </c>
      <c r="M15" s="197">
        <f t="shared" si="3"/>
        <v>5.0607028753994143E-2</v>
      </c>
      <c r="N15" s="196">
        <f>PPCL_NG!M15+PPCL_Spot!M15+GT_NG!M15+GT_Spot!M15+Bawana_NG!M15+Bawana_RLNG!M15+Bawana_Spot!M15</f>
        <v>67.44</v>
      </c>
      <c r="O15" s="196">
        <f>PPCL_NG!T15+PPCL_Spot!T15+GT_NG!T15+GT_Spot!T15+Bawana_NG!T15+Bawana_RLNG!T15+Bawana_Spot!T15</f>
        <v>67.152715654952075</v>
      </c>
      <c r="P15" s="197">
        <f t="shared" si="4"/>
        <v>0.28728434504792233</v>
      </c>
      <c r="Q15" s="197">
        <f t="shared" si="5"/>
        <v>0.96000000000002927</v>
      </c>
    </row>
    <row r="16" spans="1:17">
      <c r="A16" s="33" t="s">
        <v>58</v>
      </c>
      <c r="B16" s="196">
        <f>PPCL_NG!I16+PPCL_Spot!I16+GT_NG!I16+GT_Spot!I16+Bawana_NG!I16+Bawana_RLNG!I16+Bawana_Spot!I16</f>
        <v>290.34000000000003</v>
      </c>
      <c r="C16" s="196">
        <f>PPCL_NG!P16+PPCL_Spot!P16+GT_NG!P16+GT_Spot!P16+Bawana_NG!P16+Bawana_RLNG!P16+Bawana_Spot!P16</f>
        <v>289.9379552715655</v>
      </c>
      <c r="D16" s="197">
        <f t="shared" si="0"/>
        <v>0.40204472843453232</v>
      </c>
      <c r="E16" s="196">
        <f>PPCL_NG!J16+PPCL_Spot!J16+GT_NG!J16+GT_Spot!J16+Bawana_NG!J16+Bawana_RLNG!J16+Bawana_Spot!J16</f>
        <v>55.12</v>
      </c>
      <c r="F16" s="196">
        <f>PPCL_NG!Q16+PPCL_Spot!Q16+GT_NG!Q16+GT_Spot!Q16+Bawana_NG!Q16+Bawana_RLNG!Q16+Bawana_Spot!Q16</f>
        <v>54.899936102236417</v>
      </c>
      <c r="G16" s="197">
        <f t="shared" si="1"/>
        <v>0.22006389776358048</v>
      </c>
      <c r="H16" s="196">
        <f>PPCL_NG!K16+PPCL_Spot!K16+GT_NG!K16+GT_Spot!K16+Bawana_NG!K16+Bawana_RLNG!K16+Bawana_Spot!K16</f>
        <v>5.84</v>
      </c>
      <c r="I16" s="196">
        <f>PPCL_NG!R16+PPCL_Spot!R16+GT_NG!R16+GT_Spot!R16+Bawana_NG!R16+Bawana_RLNG!R16+Bawana_Spot!R16</f>
        <v>5.84</v>
      </c>
      <c r="J16" s="197">
        <f t="shared" si="2"/>
        <v>0</v>
      </c>
      <c r="K16" s="196">
        <f>PPCL_NG!L16+PPCL_Spot!L16+GT_NG!L16+GT_Spot!L16+Bawana_NG!L16+Bawana_RLNG!L16+Bawana_Spot!L16</f>
        <v>30.98</v>
      </c>
      <c r="L16" s="196">
        <f>PPCL_NG!S16+PPCL_Spot!S16+GT_NG!S16+GT_Spot!S16+Bawana_NG!S16+Bawana_RLNG!S16+Bawana_Spot!S16</f>
        <v>30.929392971246006</v>
      </c>
      <c r="M16" s="197">
        <f t="shared" si="3"/>
        <v>5.0607028753994143E-2</v>
      </c>
      <c r="N16" s="196">
        <f>PPCL_NG!M16+PPCL_Spot!M16+GT_NG!M16+GT_Spot!M16+Bawana_NG!M16+Bawana_RLNG!M16+Bawana_Spot!M16</f>
        <v>67.44</v>
      </c>
      <c r="O16" s="196">
        <f>PPCL_NG!T16+PPCL_Spot!T16+GT_NG!T16+GT_Spot!T16+Bawana_NG!T16+Bawana_RLNG!T16+Bawana_Spot!T16</f>
        <v>67.152715654952075</v>
      </c>
      <c r="P16" s="197">
        <f t="shared" si="4"/>
        <v>0.28728434504792233</v>
      </c>
      <c r="Q16" s="197">
        <f t="shared" si="5"/>
        <v>0.96000000000002927</v>
      </c>
    </row>
    <row r="17" spans="1:17">
      <c r="A17" s="33" t="s">
        <v>59</v>
      </c>
      <c r="B17" s="196">
        <f>PPCL_NG!I17+PPCL_Spot!I17+GT_NG!I17+GT_Spot!I17+Bawana_NG!I17+Bawana_RLNG!I17+Bawana_Spot!I17</f>
        <v>290.34000000000003</v>
      </c>
      <c r="C17" s="196">
        <f>PPCL_NG!P17+PPCL_Spot!P17+GT_NG!P17+GT_Spot!P17+Bawana_NG!P17+Bawana_RLNG!P17+Bawana_Spot!P17</f>
        <v>289.9379552715655</v>
      </c>
      <c r="D17" s="197">
        <f t="shared" si="0"/>
        <v>0.40204472843453232</v>
      </c>
      <c r="E17" s="196">
        <f>PPCL_NG!J17+PPCL_Spot!J17+GT_NG!J17+GT_Spot!J17+Bawana_NG!J17+Bawana_RLNG!J17+Bawana_Spot!J17</f>
        <v>55.12</v>
      </c>
      <c r="F17" s="196">
        <f>PPCL_NG!Q17+PPCL_Spot!Q17+GT_NG!Q17+GT_Spot!Q17+Bawana_NG!Q17+Bawana_RLNG!Q17+Bawana_Spot!Q17</f>
        <v>54.899936102236417</v>
      </c>
      <c r="G17" s="197">
        <f t="shared" si="1"/>
        <v>0.22006389776358048</v>
      </c>
      <c r="H17" s="196">
        <f>PPCL_NG!K17+PPCL_Spot!K17+GT_NG!K17+GT_Spot!K17+Bawana_NG!K17+Bawana_RLNG!K17+Bawana_Spot!K17</f>
        <v>5.84</v>
      </c>
      <c r="I17" s="196">
        <f>PPCL_NG!R17+PPCL_Spot!R17+GT_NG!R17+GT_Spot!R17+Bawana_NG!R17+Bawana_RLNG!R17+Bawana_Spot!R17</f>
        <v>5.84</v>
      </c>
      <c r="J17" s="197">
        <f t="shared" si="2"/>
        <v>0</v>
      </c>
      <c r="K17" s="196">
        <f>PPCL_NG!L17+PPCL_Spot!L17+GT_NG!L17+GT_Spot!L17+Bawana_NG!L17+Bawana_RLNG!L17+Bawana_Spot!L17</f>
        <v>30.98</v>
      </c>
      <c r="L17" s="196">
        <f>PPCL_NG!S17+PPCL_Spot!S17+GT_NG!S17+GT_Spot!S17+Bawana_NG!S17+Bawana_RLNG!S17+Bawana_Spot!S17</f>
        <v>30.929392971246006</v>
      </c>
      <c r="M17" s="197">
        <f t="shared" si="3"/>
        <v>5.0607028753994143E-2</v>
      </c>
      <c r="N17" s="196">
        <f>PPCL_NG!M17+PPCL_Spot!M17+GT_NG!M17+GT_Spot!M17+Bawana_NG!M17+Bawana_RLNG!M17+Bawana_Spot!M17</f>
        <v>67.44</v>
      </c>
      <c r="O17" s="196">
        <f>PPCL_NG!T17+PPCL_Spot!T17+GT_NG!T17+GT_Spot!T17+Bawana_NG!T17+Bawana_RLNG!T17+Bawana_Spot!T17</f>
        <v>67.152715654952075</v>
      </c>
      <c r="P17" s="197">
        <f t="shared" si="4"/>
        <v>0.28728434504792233</v>
      </c>
      <c r="Q17" s="197">
        <f t="shared" si="5"/>
        <v>0.96000000000002927</v>
      </c>
    </row>
    <row r="18" spans="1:17">
      <c r="A18" s="33" t="s">
        <v>60</v>
      </c>
      <c r="B18" s="196">
        <f>PPCL_NG!I18+PPCL_Spot!I18+GT_NG!I18+GT_Spot!I18+Bawana_NG!I18+Bawana_RLNG!I18+Bawana_Spot!I18</f>
        <v>290.34000000000003</v>
      </c>
      <c r="C18" s="196">
        <f>PPCL_NG!P18+PPCL_Spot!P18+GT_NG!P18+GT_Spot!P18+Bawana_NG!P18+Bawana_RLNG!P18+Bawana_Spot!P18</f>
        <v>289.9379552715655</v>
      </c>
      <c r="D18" s="197">
        <f t="shared" si="0"/>
        <v>0.40204472843453232</v>
      </c>
      <c r="E18" s="196">
        <f>PPCL_NG!J18+PPCL_Spot!J18+GT_NG!J18+GT_Spot!J18+Bawana_NG!J18+Bawana_RLNG!J18+Bawana_Spot!J18</f>
        <v>55.12</v>
      </c>
      <c r="F18" s="196">
        <f>PPCL_NG!Q18+PPCL_Spot!Q18+GT_NG!Q18+GT_Spot!Q18+Bawana_NG!Q18+Bawana_RLNG!Q18+Bawana_Spot!Q18</f>
        <v>54.899936102236417</v>
      </c>
      <c r="G18" s="197">
        <f t="shared" si="1"/>
        <v>0.22006389776358048</v>
      </c>
      <c r="H18" s="196">
        <f>PPCL_NG!K18+PPCL_Spot!K18+GT_NG!K18+GT_Spot!K18+Bawana_NG!K18+Bawana_RLNG!K18+Bawana_Spot!K18</f>
        <v>5.84</v>
      </c>
      <c r="I18" s="196">
        <f>PPCL_NG!R18+PPCL_Spot!R18+GT_NG!R18+GT_Spot!R18+Bawana_NG!R18+Bawana_RLNG!R18+Bawana_Spot!R18</f>
        <v>5.84</v>
      </c>
      <c r="J18" s="197">
        <f t="shared" si="2"/>
        <v>0</v>
      </c>
      <c r="K18" s="196">
        <f>PPCL_NG!L18+PPCL_Spot!L18+GT_NG!L18+GT_Spot!L18+Bawana_NG!L18+Bawana_RLNG!L18+Bawana_Spot!L18</f>
        <v>30.98</v>
      </c>
      <c r="L18" s="196">
        <f>PPCL_NG!S18+PPCL_Spot!S18+GT_NG!S18+GT_Spot!S18+Bawana_NG!S18+Bawana_RLNG!S18+Bawana_Spot!S18</f>
        <v>30.929392971246006</v>
      </c>
      <c r="M18" s="197">
        <f t="shared" si="3"/>
        <v>5.0607028753994143E-2</v>
      </c>
      <c r="N18" s="196">
        <f>PPCL_NG!M18+PPCL_Spot!M18+GT_NG!M18+GT_Spot!M18+Bawana_NG!M18+Bawana_RLNG!M18+Bawana_Spot!M18</f>
        <v>67.44</v>
      </c>
      <c r="O18" s="196">
        <f>PPCL_NG!T18+PPCL_Spot!T18+GT_NG!T18+GT_Spot!T18+Bawana_NG!T18+Bawana_RLNG!T18+Bawana_Spot!T18</f>
        <v>67.152715654952075</v>
      </c>
      <c r="P18" s="197">
        <f t="shared" si="4"/>
        <v>0.28728434504792233</v>
      </c>
      <c r="Q18" s="197">
        <f t="shared" si="5"/>
        <v>0.96000000000002927</v>
      </c>
    </row>
    <row r="19" spans="1:17">
      <c r="A19" s="33" t="s">
        <v>61</v>
      </c>
      <c r="B19" s="196">
        <f>PPCL_NG!I19+PPCL_Spot!I19+GT_NG!I19+GT_Spot!I19+Bawana_NG!I19+Bawana_RLNG!I19+Bawana_Spot!I19</f>
        <v>290.34000000000003</v>
      </c>
      <c r="C19" s="196">
        <f>PPCL_NG!P19+PPCL_Spot!P19+GT_NG!P19+GT_Spot!P19+Bawana_NG!P19+Bawana_RLNG!P19+Bawana_Spot!P19</f>
        <v>289.9379552715655</v>
      </c>
      <c r="D19" s="197">
        <f t="shared" si="0"/>
        <v>0.40204472843453232</v>
      </c>
      <c r="E19" s="196">
        <f>PPCL_NG!J19+PPCL_Spot!J19+GT_NG!J19+GT_Spot!J19+Bawana_NG!J19+Bawana_RLNG!J19+Bawana_Spot!J19</f>
        <v>55.12</v>
      </c>
      <c r="F19" s="196">
        <f>PPCL_NG!Q19+PPCL_Spot!Q19+GT_NG!Q19+GT_Spot!Q19+Bawana_NG!Q19+Bawana_RLNG!Q19+Bawana_Spot!Q19</f>
        <v>54.899936102236417</v>
      </c>
      <c r="G19" s="197">
        <f t="shared" si="1"/>
        <v>0.22006389776358048</v>
      </c>
      <c r="H19" s="196">
        <f>PPCL_NG!K19+PPCL_Spot!K19+GT_NG!K19+GT_Spot!K19+Bawana_NG!K19+Bawana_RLNG!K19+Bawana_Spot!K19</f>
        <v>5.84</v>
      </c>
      <c r="I19" s="196">
        <f>PPCL_NG!R19+PPCL_Spot!R19+GT_NG!R19+GT_Spot!R19+Bawana_NG!R19+Bawana_RLNG!R19+Bawana_Spot!R19</f>
        <v>5.84</v>
      </c>
      <c r="J19" s="197">
        <f t="shared" si="2"/>
        <v>0</v>
      </c>
      <c r="K19" s="196">
        <f>PPCL_NG!L19+PPCL_Spot!L19+GT_NG!L19+GT_Spot!L19+Bawana_NG!L19+Bawana_RLNG!L19+Bawana_Spot!L19</f>
        <v>30.98</v>
      </c>
      <c r="L19" s="196">
        <f>PPCL_NG!S19+PPCL_Spot!S19+GT_NG!S19+GT_Spot!S19+Bawana_NG!S19+Bawana_RLNG!S19+Bawana_Spot!S19</f>
        <v>30.929392971246006</v>
      </c>
      <c r="M19" s="197">
        <f t="shared" si="3"/>
        <v>5.0607028753994143E-2</v>
      </c>
      <c r="N19" s="196">
        <f>PPCL_NG!M19+PPCL_Spot!M19+GT_NG!M19+GT_Spot!M19+Bawana_NG!M19+Bawana_RLNG!M19+Bawana_Spot!M19</f>
        <v>67.44</v>
      </c>
      <c r="O19" s="196">
        <f>PPCL_NG!T19+PPCL_Spot!T19+GT_NG!T19+GT_Spot!T19+Bawana_NG!T19+Bawana_RLNG!T19+Bawana_Spot!T19</f>
        <v>67.152715654952075</v>
      </c>
      <c r="P19" s="197">
        <f t="shared" si="4"/>
        <v>0.28728434504792233</v>
      </c>
      <c r="Q19" s="197">
        <f t="shared" si="5"/>
        <v>0.96000000000002927</v>
      </c>
    </row>
    <row r="20" spans="1:17">
      <c r="A20" s="33" t="s">
        <v>62</v>
      </c>
      <c r="B20" s="196">
        <f>PPCL_NG!I20+PPCL_Spot!I20+GT_NG!I20+GT_Spot!I20+Bawana_NG!I20+Bawana_RLNG!I20+Bawana_Spot!I20</f>
        <v>290.34000000000003</v>
      </c>
      <c r="C20" s="196">
        <f>PPCL_NG!P20+PPCL_Spot!P20+GT_NG!P20+GT_Spot!P20+Bawana_NG!P20+Bawana_RLNG!P20+Bawana_Spot!P20</f>
        <v>290.35675186368479</v>
      </c>
      <c r="D20" s="197">
        <f t="shared" si="0"/>
        <v>-1.6751863684760337E-2</v>
      </c>
      <c r="E20" s="196">
        <f>PPCL_NG!J20+PPCL_Spot!J20+GT_NG!J20+GT_Spot!J20+Bawana_NG!J20+Bawana_RLNG!J20+Bawana_Spot!J20</f>
        <v>55.12</v>
      </c>
      <c r="F20" s="196">
        <f>PPCL_NG!Q20+PPCL_Spot!Q20+GT_NG!Q20+GT_Spot!Q20+Bawana_NG!Q20+Bawana_RLNG!Q20+Bawana_Spot!Q20</f>
        <v>55.129169329073477</v>
      </c>
      <c r="G20" s="197">
        <f t="shared" si="1"/>
        <v>-9.1693290734795596E-3</v>
      </c>
      <c r="H20" s="196">
        <f>PPCL_NG!K20+PPCL_Spot!K20+GT_NG!K20+GT_Spot!K20+Bawana_NG!K20+Bawana_RLNG!K20+Bawana_Spot!K20</f>
        <v>5.84</v>
      </c>
      <c r="I20" s="196">
        <f>PPCL_NG!R20+PPCL_Spot!R20+GT_NG!R20+GT_Spot!R20+Bawana_NG!R20+Bawana_RLNG!R20+Bawana_Spot!R20</f>
        <v>5.84</v>
      </c>
      <c r="J20" s="197">
        <f t="shared" si="2"/>
        <v>0</v>
      </c>
      <c r="K20" s="196">
        <f>PPCL_NG!L20+PPCL_Spot!L20+GT_NG!L20+GT_Spot!L20+Bawana_NG!L20+Bawana_RLNG!L20+Bawana_Spot!L20</f>
        <v>30.98</v>
      </c>
      <c r="L20" s="196">
        <f>PPCL_NG!S20+PPCL_Spot!S20+GT_NG!S20+GT_Spot!S20+Bawana_NG!S20+Bawana_RLNG!S20+Bawana_Spot!S20</f>
        <v>30.982108626198084</v>
      </c>
      <c r="M20" s="197">
        <f t="shared" si="3"/>
        <v>-2.1086261980833854E-3</v>
      </c>
      <c r="N20" s="196">
        <f>PPCL_NG!M20+PPCL_Spot!M20+GT_NG!M20+GT_Spot!M20+Bawana_NG!M20+Bawana_RLNG!M20+Bawana_Spot!M20</f>
        <v>67.44</v>
      </c>
      <c r="O20" s="196">
        <f>PPCL_NG!T20+PPCL_Spot!T20+GT_NG!T20+GT_Spot!T20+Bawana_NG!T20+Bawana_RLNG!T20+Bawana_Spot!T20</f>
        <v>67.451970181043663</v>
      </c>
      <c r="P20" s="197">
        <f t="shared" si="4"/>
        <v>-1.1970181043665207E-2</v>
      </c>
      <c r="Q20" s="197">
        <f t="shared" si="5"/>
        <v>-3.9999999999988489E-2</v>
      </c>
    </row>
    <row r="21" spans="1:17">
      <c r="A21" s="33" t="s">
        <v>63</v>
      </c>
      <c r="B21" s="196">
        <f>PPCL_NG!I21+PPCL_Spot!I21+GT_NG!I21+GT_Spot!I21+Bawana_NG!I21+Bawana_RLNG!I21+Bawana_Spot!I21</f>
        <v>290.34000000000003</v>
      </c>
      <c r="C21" s="196">
        <f>PPCL_NG!P21+PPCL_Spot!P21+GT_NG!P21+GT_Spot!P21+Bawana_NG!P21+Bawana_RLNG!P21+Bawana_Spot!P21</f>
        <v>290.35675186368479</v>
      </c>
      <c r="D21" s="197">
        <f t="shared" si="0"/>
        <v>-1.6751863684760337E-2</v>
      </c>
      <c r="E21" s="196">
        <f>PPCL_NG!J21+PPCL_Spot!J21+GT_NG!J21+GT_Spot!J21+Bawana_NG!J21+Bawana_RLNG!J21+Bawana_Spot!J21</f>
        <v>55.12</v>
      </c>
      <c r="F21" s="196">
        <f>PPCL_NG!Q21+PPCL_Spot!Q21+GT_NG!Q21+GT_Spot!Q21+Bawana_NG!Q21+Bawana_RLNG!Q21+Bawana_Spot!Q21</f>
        <v>55.129169329073477</v>
      </c>
      <c r="G21" s="197">
        <f t="shared" si="1"/>
        <v>-9.1693290734795596E-3</v>
      </c>
      <c r="H21" s="196">
        <f>PPCL_NG!K21+PPCL_Spot!K21+GT_NG!K21+GT_Spot!K21+Bawana_NG!K21+Bawana_RLNG!K21+Bawana_Spot!K21</f>
        <v>5.84</v>
      </c>
      <c r="I21" s="196">
        <f>PPCL_NG!R21+PPCL_Spot!R21+GT_NG!R21+GT_Spot!R21+Bawana_NG!R21+Bawana_RLNG!R21+Bawana_Spot!R21</f>
        <v>5.84</v>
      </c>
      <c r="J21" s="197">
        <f t="shared" si="2"/>
        <v>0</v>
      </c>
      <c r="K21" s="196">
        <f>PPCL_NG!L21+PPCL_Spot!L21+GT_NG!L21+GT_Spot!L21+Bawana_NG!L21+Bawana_RLNG!L21+Bawana_Spot!L21</f>
        <v>30.98</v>
      </c>
      <c r="L21" s="196">
        <f>PPCL_NG!S21+PPCL_Spot!S21+GT_NG!S21+GT_Spot!S21+Bawana_NG!S21+Bawana_RLNG!S21+Bawana_Spot!S21</f>
        <v>30.982108626198084</v>
      </c>
      <c r="M21" s="197">
        <f t="shared" si="3"/>
        <v>-2.1086261980833854E-3</v>
      </c>
      <c r="N21" s="196">
        <f>PPCL_NG!M21+PPCL_Spot!M21+GT_NG!M21+GT_Spot!M21+Bawana_NG!M21+Bawana_RLNG!M21+Bawana_Spot!M21</f>
        <v>67.44</v>
      </c>
      <c r="O21" s="196">
        <f>PPCL_NG!T21+PPCL_Spot!T21+GT_NG!T21+GT_Spot!T21+Bawana_NG!T21+Bawana_RLNG!T21+Bawana_Spot!T21</f>
        <v>67.451970181043663</v>
      </c>
      <c r="P21" s="197">
        <f t="shared" si="4"/>
        <v>-1.1970181043665207E-2</v>
      </c>
      <c r="Q21" s="197">
        <f t="shared" si="5"/>
        <v>-3.9999999999988489E-2</v>
      </c>
    </row>
    <row r="22" spans="1:17">
      <c r="A22" s="33" t="s">
        <v>64</v>
      </c>
      <c r="B22" s="196">
        <f>PPCL_NG!I22+PPCL_Spot!I22+GT_NG!I22+GT_Spot!I22+Bawana_NG!I22+Bawana_RLNG!I22+Bawana_Spot!I22</f>
        <v>290.34000000000003</v>
      </c>
      <c r="C22" s="196">
        <f>PPCL_NG!P22+PPCL_Spot!P22+GT_NG!P22+GT_Spot!P22+Bawana_NG!P22+Bawana_RLNG!P22+Bawana_Spot!P22</f>
        <v>290.35675186368479</v>
      </c>
      <c r="D22" s="197">
        <f t="shared" si="0"/>
        <v>-1.6751863684760337E-2</v>
      </c>
      <c r="E22" s="196">
        <f>PPCL_NG!J22+PPCL_Spot!J22+GT_NG!J22+GT_Spot!J22+Bawana_NG!J22+Bawana_RLNG!J22+Bawana_Spot!J22</f>
        <v>55.12</v>
      </c>
      <c r="F22" s="196">
        <f>PPCL_NG!Q22+PPCL_Spot!Q22+GT_NG!Q22+GT_Spot!Q22+Bawana_NG!Q22+Bawana_RLNG!Q22+Bawana_Spot!Q22</f>
        <v>55.129169329073477</v>
      </c>
      <c r="G22" s="197">
        <f t="shared" si="1"/>
        <v>-9.1693290734795596E-3</v>
      </c>
      <c r="H22" s="196">
        <f>PPCL_NG!K22+PPCL_Spot!K22+GT_NG!K22+GT_Spot!K22+Bawana_NG!K22+Bawana_RLNG!K22+Bawana_Spot!K22</f>
        <v>5.84</v>
      </c>
      <c r="I22" s="196">
        <f>PPCL_NG!R22+PPCL_Spot!R22+GT_NG!R22+GT_Spot!R22+Bawana_NG!R22+Bawana_RLNG!R22+Bawana_Spot!R22</f>
        <v>5.84</v>
      </c>
      <c r="J22" s="197">
        <f t="shared" si="2"/>
        <v>0</v>
      </c>
      <c r="K22" s="196">
        <f>PPCL_NG!L22+PPCL_Spot!L22+GT_NG!L22+GT_Spot!L22+Bawana_NG!L22+Bawana_RLNG!L22+Bawana_Spot!L22</f>
        <v>30.98</v>
      </c>
      <c r="L22" s="196">
        <f>PPCL_NG!S22+PPCL_Spot!S22+GT_NG!S22+GT_Spot!S22+Bawana_NG!S22+Bawana_RLNG!S22+Bawana_Spot!S22</f>
        <v>30.982108626198084</v>
      </c>
      <c r="M22" s="197">
        <f t="shared" si="3"/>
        <v>-2.1086261980833854E-3</v>
      </c>
      <c r="N22" s="196">
        <f>PPCL_NG!M22+PPCL_Spot!M22+GT_NG!M22+GT_Spot!M22+Bawana_NG!M22+Bawana_RLNG!M22+Bawana_Spot!M22</f>
        <v>67.44</v>
      </c>
      <c r="O22" s="196">
        <f>PPCL_NG!T22+PPCL_Spot!T22+GT_NG!T22+GT_Spot!T22+Bawana_NG!T22+Bawana_RLNG!T22+Bawana_Spot!T22</f>
        <v>67.451970181043663</v>
      </c>
      <c r="P22" s="197">
        <f t="shared" si="4"/>
        <v>-1.1970181043665207E-2</v>
      </c>
      <c r="Q22" s="197">
        <f t="shared" si="5"/>
        <v>-3.9999999999988489E-2</v>
      </c>
    </row>
    <row r="23" spans="1:17">
      <c r="A23" s="33" t="s">
        <v>65</v>
      </c>
      <c r="B23" s="196">
        <f>PPCL_NG!I23+PPCL_Spot!I23+GT_NG!I23+GT_Spot!I23+Bawana_NG!I23+Bawana_RLNG!I23+Bawana_Spot!I23</f>
        <v>290.34000000000003</v>
      </c>
      <c r="C23" s="196">
        <f>PPCL_NG!P23+PPCL_Spot!P23+GT_NG!P23+GT_Spot!P23+Bawana_NG!P23+Bawana_RLNG!P23+Bawana_Spot!P23</f>
        <v>290.35675186368479</v>
      </c>
      <c r="D23" s="197">
        <f t="shared" si="0"/>
        <v>-1.6751863684760337E-2</v>
      </c>
      <c r="E23" s="196">
        <f>PPCL_NG!J23+PPCL_Spot!J23+GT_NG!J23+GT_Spot!J23+Bawana_NG!J23+Bawana_RLNG!J23+Bawana_Spot!J23</f>
        <v>53.67</v>
      </c>
      <c r="F23" s="196">
        <f>PPCL_NG!Q23+PPCL_Spot!Q23+GT_NG!Q23+GT_Spot!Q23+Bawana_NG!Q23+Bawana_RLNG!Q23+Bawana_Spot!Q23</f>
        <v>53.679169329073488</v>
      </c>
      <c r="G23" s="197">
        <f t="shared" si="1"/>
        <v>-9.169329073486665E-3</v>
      </c>
      <c r="H23" s="196">
        <f>PPCL_NG!K23+PPCL_Spot!K23+GT_NG!K23+GT_Spot!K23+Bawana_NG!K23+Bawana_RLNG!K23+Bawana_Spot!K23</f>
        <v>5.84</v>
      </c>
      <c r="I23" s="196">
        <f>PPCL_NG!R23+PPCL_Spot!R23+GT_NG!R23+GT_Spot!R23+Bawana_NG!R23+Bawana_RLNG!R23+Bawana_Spot!R23</f>
        <v>5.84</v>
      </c>
      <c r="J23" s="197">
        <f t="shared" si="2"/>
        <v>0</v>
      </c>
      <c r="K23" s="196">
        <f>PPCL_NG!L23+PPCL_Spot!L23+GT_NG!L23+GT_Spot!L23+Bawana_NG!L23+Bawana_RLNG!L23+Bawana_Spot!L23</f>
        <v>34.980000000000004</v>
      </c>
      <c r="L23" s="196">
        <f>PPCL_NG!S23+PPCL_Spot!S23+GT_NG!S23+GT_Spot!S23+Bawana_NG!S23+Bawana_RLNG!S23+Bawana_Spot!S23</f>
        <v>34.982108626198084</v>
      </c>
      <c r="M23" s="197">
        <f t="shared" si="3"/>
        <v>-2.1086261980798326E-3</v>
      </c>
      <c r="N23" s="196">
        <f>PPCL_NG!M23+PPCL_Spot!M23+GT_NG!M23+GT_Spot!M23+Bawana_NG!M23+Bawana_RLNG!M23+Bawana_Spot!M23</f>
        <v>65.7</v>
      </c>
      <c r="O23" s="196">
        <f>PPCL_NG!T23+PPCL_Spot!T23+GT_NG!T23+GT_Spot!T23+Bawana_NG!T23+Bawana_RLNG!T23+Bawana_Spot!T23</f>
        <v>65.711970181043668</v>
      </c>
      <c r="P23" s="197">
        <f t="shared" si="4"/>
        <v>-1.1970181043665207E-2</v>
      </c>
      <c r="Q23" s="197">
        <f t="shared" si="5"/>
        <v>-3.9999999999992042E-2</v>
      </c>
    </row>
    <row r="24" spans="1:17">
      <c r="A24" s="33" t="s">
        <v>66</v>
      </c>
      <c r="B24" s="196">
        <f>PPCL_NG!I24+PPCL_Spot!I24+GT_NG!I24+GT_Spot!I24+Bawana_NG!I24+Bawana_RLNG!I24+Bawana_Spot!I24</f>
        <v>290.34000000000003</v>
      </c>
      <c r="C24" s="196">
        <f>PPCL_NG!P24+PPCL_Spot!P24+GT_NG!P24+GT_Spot!P24+Bawana_NG!P24+Bawana_RLNG!P24+Bawana_Spot!P24</f>
        <v>290.35675186368479</v>
      </c>
      <c r="D24" s="197">
        <f t="shared" si="0"/>
        <v>-1.6751863684760337E-2</v>
      </c>
      <c r="E24" s="196">
        <f>PPCL_NG!J24+PPCL_Spot!J24+GT_NG!J24+GT_Spot!J24+Bawana_NG!J24+Bawana_RLNG!J24+Bawana_Spot!J24</f>
        <v>53.67</v>
      </c>
      <c r="F24" s="196">
        <f>PPCL_NG!Q24+PPCL_Spot!Q24+GT_NG!Q24+GT_Spot!Q24+Bawana_NG!Q24+Bawana_RLNG!Q24+Bawana_Spot!Q24</f>
        <v>53.679169329073488</v>
      </c>
      <c r="G24" s="197">
        <f t="shared" si="1"/>
        <v>-9.169329073486665E-3</v>
      </c>
      <c r="H24" s="196">
        <f>PPCL_NG!K24+PPCL_Spot!K24+GT_NG!K24+GT_Spot!K24+Bawana_NG!K24+Bawana_RLNG!K24+Bawana_Spot!K24</f>
        <v>5.84</v>
      </c>
      <c r="I24" s="196">
        <f>PPCL_NG!R24+PPCL_Spot!R24+GT_NG!R24+GT_Spot!R24+Bawana_NG!R24+Bawana_RLNG!R24+Bawana_Spot!R24</f>
        <v>5.84</v>
      </c>
      <c r="J24" s="197">
        <f t="shared" si="2"/>
        <v>0</v>
      </c>
      <c r="K24" s="196">
        <f>PPCL_NG!L24+PPCL_Spot!L24+GT_NG!L24+GT_Spot!L24+Bawana_NG!L24+Bawana_RLNG!L24+Bawana_Spot!L24</f>
        <v>34.980000000000004</v>
      </c>
      <c r="L24" s="196">
        <f>PPCL_NG!S24+PPCL_Spot!S24+GT_NG!S24+GT_Spot!S24+Bawana_NG!S24+Bawana_RLNG!S24+Bawana_Spot!S24</f>
        <v>34.982108626198084</v>
      </c>
      <c r="M24" s="197">
        <f t="shared" si="3"/>
        <v>-2.1086261980798326E-3</v>
      </c>
      <c r="N24" s="196">
        <f>PPCL_NG!M24+PPCL_Spot!M24+GT_NG!M24+GT_Spot!M24+Bawana_NG!M24+Bawana_RLNG!M24+Bawana_Spot!M24</f>
        <v>65.7</v>
      </c>
      <c r="O24" s="196">
        <f>PPCL_NG!T24+PPCL_Spot!T24+GT_NG!T24+GT_Spot!T24+Bawana_NG!T24+Bawana_RLNG!T24+Bawana_Spot!T24</f>
        <v>65.711970181043668</v>
      </c>
      <c r="P24" s="197">
        <f t="shared" si="4"/>
        <v>-1.1970181043665207E-2</v>
      </c>
      <c r="Q24" s="197">
        <f t="shared" si="5"/>
        <v>-3.9999999999992042E-2</v>
      </c>
    </row>
    <row r="25" spans="1:17">
      <c r="A25" s="33" t="s">
        <v>67</v>
      </c>
      <c r="B25" s="196">
        <f>PPCL_NG!I25+PPCL_Spot!I25+GT_NG!I25+GT_Spot!I25+Bawana_NG!I25+Bawana_RLNG!I25+Bawana_Spot!I25</f>
        <v>287.89</v>
      </c>
      <c r="C25" s="196">
        <f>PPCL_NG!P25+PPCL_Spot!P25+GT_NG!P25+GT_Spot!P25+Bawana_NG!P25+Bawana_RLNG!P25+Bawana_Spot!P25</f>
        <v>287.9067518636848</v>
      </c>
      <c r="D25" s="197">
        <f t="shared" si="0"/>
        <v>-1.6751863684817181E-2</v>
      </c>
      <c r="E25" s="196">
        <f>PPCL_NG!J25+PPCL_Spot!J25+GT_NG!J25+GT_Spot!J25+Bawana_NG!J25+Bawana_RLNG!J25+Bawana_Spot!J25</f>
        <v>53.61</v>
      </c>
      <c r="F25" s="196">
        <f>PPCL_NG!Q25+PPCL_Spot!Q25+GT_NG!Q25+GT_Spot!Q25+Bawana_NG!Q25+Bawana_RLNG!Q25+Bawana_Spot!Q25</f>
        <v>53.619169329073486</v>
      </c>
      <c r="G25" s="197">
        <f t="shared" si="1"/>
        <v>-9.169329073486665E-3</v>
      </c>
      <c r="H25" s="196">
        <f>PPCL_NG!K25+PPCL_Spot!K25+GT_NG!K25+GT_Spot!K25+Bawana_NG!K25+Bawana_RLNG!K25+Bawana_Spot!K25</f>
        <v>5.84</v>
      </c>
      <c r="I25" s="196">
        <f>PPCL_NG!R25+PPCL_Spot!R25+GT_NG!R25+GT_Spot!R25+Bawana_NG!R25+Bawana_RLNG!R25+Bawana_Spot!R25</f>
        <v>5.84</v>
      </c>
      <c r="J25" s="197">
        <f t="shared" si="2"/>
        <v>0</v>
      </c>
      <c r="K25" s="196">
        <f>PPCL_NG!L25+PPCL_Spot!L25+GT_NG!L25+GT_Spot!L25+Bawana_NG!L25+Bawana_RLNG!L25+Bawana_Spot!L25</f>
        <v>34.980000000000004</v>
      </c>
      <c r="L25" s="196">
        <f>PPCL_NG!S25+PPCL_Spot!S25+GT_NG!S25+GT_Spot!S25+Bawana_NG!S25+Bawana_RLNG!S25+Bawana_Spot!S25</f>
        <v>34.982108626198084</v>
      </c>
      <c r="M25" s="197">
        <f t="shared" si="3"/>
        <v>-2.1086261980798326E-3</v>
      </c>
      <c r="N25" s="196">
        <f>PPCL_NG!M25+PPCL_Spot!M25+GT_NG!M25+GT_Spot!M25+Bawana_NG!M25+Bawana_RLNG!M25+Bawana_Spot!M25</f>
        <v>61.24</v>
      </c>
      <c r="O25" s="196">
        <f>PPCL_NG!T25+PPCL_Spot!T25+GT_NG!T25+GT_Spot!T25+Bawana_NG!T25+Bawana_RLNG!T25+Bawana_Spot!T25</f>
        <v>61.25197018104366</v>
      </c>
      <c r="P25" s="197">
        <f t="shared" si="4"/>
        <v>-1.1970181043658101E-2</v>
      </c>
      <c r="Q25" s="197">
        <f t="shared" si="5"/>
        <v>-4.000000000004178E-2</v>
      </c>
    </row>
    <row r="26" spans="1:17">
      <c r="A26" s="33" t="s">
        <v>68</v>
      </c>
      <c r="B26" s="196">
        <f>PPCL_NG!I26+PPCL_Spot!I26+GT_NG!I26+GT_Spot!I26+Bawana_NG!I26+Bawana_RLNG!I26+Bawana_Spot!I26</f>
        <v>287.89</v>
      </c>
      <c r="C26" s="196">
        <f>PPCL_NG!P26+PPCL_Spot!P26+GT_NG!P26+GT_Spot!P26+Bawana_NG!P26+Bawana_RLNG!P26+Bawana_Spot!P26</f>
        <v>287.9067518636848</v>
      </c>
      <c r="D26" s="197">
        <f t="shared" si="0"/>
        <v>-1.6751863684817181E-2</v>
      </c>
      <c r="E26" s="196">
        <f>PPCL_NG!J26+PPCL_Spot!J26+GT_NG!J26+GT_Spot!J26+Bawana_NG!J26+Bawana_RLNG!J26+Bawana_Spot!J26</f>
        <v>53.61</v>
      </c>
      <c r="F26" s="196">
        <f>PPCL_NG!Q26+PPCL_Spot!Q26+GT_NG!Q26+GT_Spot!Q26+Bawana_NG!Q26+Bawana_RLNG!Q26+Bawana_Spot!Q26</f>
        <v>53.619169329073486</v>
      </c>
      <c r="G26" s="197">
        <f t="shared" si="1"/>
        <v>-9.169329073486665E-3</v>
      </c>
      <c r="H26" s="196">
        <f>PPCL_NG!K26+PPCL_Spot!K26+GT_NG!K26+GT_Spot!K26+Bawana_NG!K26+Bawana_RLNG!K26+Bawana_Spot!K26</f>
        <v>5.84</v>
      </c>
      <c r="I26" s="196">
        <f>PPCL_NG!R26+PPCL_Spot!R26+GT_NG!R26+GT_Spot!R26+Bawana_NG!R26+Bawana_RLNG!R26+Bawana_Spot!R26</f>
        <v>5.84</v>
      </c>
      <c r="J26" s="197">
        <f t="shared" si="2"/>
        <v>0</v>
      </c>
      <c r="K26" s="196">
        <f>PPCL_NG!L26+PPCL_Spot!L26+GT_NG!L26+GT_Spot!L26+Bawana_NG!L26+Bawana_RLNG!L26+Bawana_Spot!L26</f>
        <v>38.159999999999997</v>
      </c>
      <c r="L26" s="196">
        <f>PPCL_NG!S26+PPCL_Spot!S26+GT_NG!S26+GT_Spot!S26+Bawana_NG!S26+Bawana_RLNG!S26+Bawana_Spot!S26</f>
        <v>38.162108626198084</v>
      </c>
      <c r="M26" s="197">
        <f t="shared" si="3"/>
        <v>-2.1086261980869381E-3</v>
      </c>
      <c r="N26" s="196">
        <f>PPCL_NG!M26+PPCL_Spot!M26+GT_NG!M26+GT_Spot!M26+Bawana_NG!M26+Bawana_RLNG!M26+Bawana_Spot!M26</f>
        <v>61.24</v>
      </c>
      <c r="O26" s="196">
        <f>PPCL_NG!T26+PPCL_Spot!T26+GT_NG!T26+GT_Spot!T26+Bawana_NG!T26+Bawana_RLNG!T26+Bawana_Spot!T26</f>
        <v>61.25197018104366</v>
      </c>
      <c r="P26" s="197">
        <f t="shared" si="4"/>
        <v>-1.1970181043658101E-2</v>
      </c>
      <c r="Q26" s="197">
        <f t="shared" si="5"/>
        <v>-4.0000000000048885E-2</v>
      </c>
    </row>
    <row r="27" spans="1:17">
      <c r="A27" s="33" t="s">
        <v>69</v>
      </c>
      <c r="B27" s="196">
        <f>PPCL_NG!I27+PPCL_Spot!I27+GT_NG!I27+GT_Spot!I27+Bawana_NG!I27+Bawana_RLNG!I27+Bawana_Spot!I27</f>
        <v>268.28999999999996</v>
      </c>
      <c r="C27" s="196">
        <f>PPCL_NG!P27+PPCL_Spot!P27+GT_NG!P27+GT_Spot!P27+Bawana_NG!P27+Bawana_RLNG!P27+Bawana_Spot!P27</f>
        <v>268.30235516043103</v>
      </c>
      <c r="D27" s="197">
        <f t="shared" si="0"/>
        <v>-1.2355160431070544E-2</v>
      </c>
      <c r="E27" s="196">
        <f>PPCL_NG!J27+PPCL_Spot!J27+GT_NG!J27+GT_Spot!J27+Bawana_NG!J27+Bawana_RLNG!J27+Bawana_Spot!J27</f>
        <v>53.61</v>
      </c>
      <c r="F27" s="196">
        <f>PPCL_NG!Q27+PPCL_Spot!Q27+GT_NG!Q27+GT_Spot!Q27+Bawana_NG!Q27+Bawana_RLNG!Q27+Bawana_Spot!Q27</f>
        <v>53.617411585235359</v>
      </c>
      <c r="G27" s="197">
        <f t="shared" si="1"/>
        <v>-7.4115852353600076E-3</v>
      </c>
      <c r="H27" s="196">
        <f>PPCL_NG!K27+PPCL_Spot!K27+GT_NG!K27+GT_Spot!K27+Bawana_NG!K27+Bawana_RLNG!K27+Bawana_Spot!K27</f>
        <v>5.84</v>
      </c>
      <c r="I27" s="196">
        <f>PPCL_NG!R27+PPCL_Spot!R27+GT_NG!R27+GT_Spot!R27+Bawana_NG!R27+Bawana_RLNG!R27+Bawana_Spot!R27</f>
        <v>5.8397718839107844</v>
      </c>
      <c r="J27" s="197">
        <f t="shared" si="2"/>
        <v>2.2811608921546878E-4</v>
      </c>
      <c r="K27" s="196">
        <f>PPCL_NG!L27+PPCL_Spot!L27+GT_NG!L27+GT_Spot!L27+Bawana_NG!L27+Bawana_RLNG!L27+Bawana_Spot!L27</f>
        <v>43.93</v>
      </c>
      <c r="L27" s="196">
        <f>PPCL_NG!S27+PPCL_Spot!S27+GT_NG!S27+GT_Spot!S27+Bawana_NG!S27+Bawana_RLNG!S27+Bawana_Spot!S27</f>
        <v>43.931210223791929</v>
      </c>
      <c r="M27" s="197">
        <f t="shared" si="3"/>
        <v>-1.2102237919293657E-3</v>
      </c>
      <c r="N27" s="196">
        <f>PPCL_NG!M27+PPCL_Spot!M27+GT_NG!M27+GT_Spot!M27+Bawana_NG!M27+Bawana_RLNG!M27+Bawana_Spot!M27</f>
        <v>80.849999999999994</v>
      </c>
      <c r="O27" s="196">
        <f>PPCL_NG!T27+PPCL_Spot!T27+GT_NG!T27+GT_Spot!T27+Bawana_NG!T27+Bawana_RLNG!T27+Bawana_Spot!T27</f>
        <v>80.859251146630939</v>
      </c>
      <c r="P27" s="197">
        <f t="shared" si="4"/>
        <v>-9.2511466309446178E-3</v>
      </c>
      <c r="Q27" s="197">
        <f t="shared" si="5"/>
        <v>-3.0000000000089067E-2</v>
      </c>
    </row>
    <row r="28" spans="1:17">
      <c r="A28" s="33" t="s">
        <v>70</v>
      </c>
      <c r="B28" s="196">
        <f>PPCL_NG!I28+PPCL_Spot!I28+GT_NG!I28+GT_Spot!I28+Bawana_NG!I28+Bawana_RLNG!I28+Bawana_Spot!I28</f>
        <v>343.08</v>
      </c>
      <c r="C28" s="196">
        <f>PPCL_NG!P28+PPCL_Spot!P28+GT_NG!P28+GT_Spot!P28+Bawana_NG!P28+Bawana_RLNG!P28+Bawana_Spot!P28</f>
        <v>343.092355160431</v>
      </c>
      <c r="D28" s="197">
        <f t="shared" si="0"/>
        <v>-1.2355160431013701E-2</v>
      </c>
      <c r="E28" s="196">
        <f>PPCL_NG!J28+PPCL_Spot!J28+GT_NG!J28+GT_Spot!J28+Bawana_NG!J28+Bawana_RLNG!J28+Bawana_Spot!J28</f>
        <v>53.61</v>
      </c>
      <c r="F28" s="196">
        <f>PPCL_NG!Q28+PPCL_Spot!Q28+GT_NG!Q28+GT_Spot!Q28+Bawana_NG!Q28+Bawana_RLNG!Q28+Bawana_Spot!Q28</f>
        <v>53.617411585235359</v>
      </c>
      <c r="G28" s="197">
        <f t="shared" si="1"/>
        <v>-7.4115852353600076E-3</v>
      </c>
      <c r="H28" s="196">
        <f>PPCL_NG!K28+PPCL_Spot!K28+GT_NG!K28+GT_Spot!K28+Bawana_NG!K28+Bawana_RLNG!K28+Bawana_Spot!K28</f>
        <v>5.84</v>
      </c>
      <c r="I28" s="196">
        <f>PPCL_NG!R28+PPCL_Spot!R28+GT_NG!R28+GT_Spot!R28+Bawana_NG!R28+Bawana_RLNG!R28+Bawana_Spot!R28</f>
        <v>5.8397718839107844</v>
      </c>
      <c r="J28" s="197">
        <f t="shared" si="2"/>
        <v>2.2811608921546878E-4</v>
      </c>
      <c r="K28" s="196">
        <f>PPCL_NG!L28+PPCL_Spot!L28+GT_NG!L28+GT_Spot!L28+Bawana_NG!L28+Bawana_RLNG!L28+Bawana_Spot!L28</f>
        <v>50.19</v>
      </c>
      <c r="L28" s="196">
        <f>PPCL_NG!S28+PPCL_Spot!S28+GT_NG!S28+GT_Spot!S28+Bawana_NG!S28+Bawana_RLNG!S28+Bawana_Spot!S28</f>
        <v>50.191210223791927</v>
      </c>
      <c r="M28" s="197">
        <f t="shared" si="3"/>
        <v>-1.2102237919293657E-3</v>
      </c>
      <c r="N28" s="196">
        <f>PPCL_NG!M28+PPCL_Spot!M28+GT_NG!M28+GT_Spot!M28+Bawana_NG!M28+Bawana_RLNG!M28+Bawana_Spot!M28</f>
        <v>80.849999999999994</v>
      </c>
      <c r="O28" s="196">
        <f>PPCL_NG!T28+PPCL_Spot!T28+GT_NG!T28+GT_Spot!T28+Bawana_NG!T28+Bawana_RLNG!T28+Bawana_Spot!T28</f>
        <v>80.859251146630939</v>
      </c>
      <c r="P28" s="197">
        <f t="shared" si="4"/>
        <v>-9.2511466309446178E-3</v>
      </c>
      <c r="Q28" s="197">
        <f t="shared" si="5"/>
        <v>-3.0000000000032223E-2</v>
      </c>
    </row>
    <row r="29" spans="1:17">
      <c r="A29" s="33" t="s">
        <v>71</v>
      </c>
      <c r="B29" s="196">
        <f>PPCL_NG!I29+PPCL_Spot!I29+GT_NG!I29+GT_Spot!I29+Bawana_NG!I29+Bawana_RLNG!I29+Bawana_Spot!I29</f>
        <v>333.08</v>
      </c>
      <c r="C29" s="196">
        <f>PPCL_NG!P29+PPCL_Spot!P29+GT_NG!P29+GT_Spot!P29+Bawana_NG!P29+Bawana_RLNG!P29+Bawana_Spot!P29</f>
        <v>333.09274577017277</v>
      </c>
      <c r="D29" s="197">
        <f t="shared" si="0"/>
        <v>-1.2745770172784887E-2</v>
      </c>
      <c r="E29" s="196">
        <f>PPCL_NG!J29+PPCL_Spot!J29+GT_NG!J29+GT_Spot!J29+Bawana_NG!J29+Bawana_RLNG!J29+Bawana_Spot!J29</f>
        <v>63.61</v>
      </c>
      <c r="F29" s="196">
        <f>PPCL_NG!Q29+PPCL_Spot!Q29+GT_NG!Q29+GT_Spot!Q29+Bawana_NG!Q29+Bawana_RLNG!Q29+Bawana_Spot!Q29</f>
        <v>63.617020975493546</v>
      </c>
      <c r="G29" s="197">
        <f t="shared" si="1"/>
        <v>-7.0209754935461888E-3</v>
      </c>
      <c r="H29" s="196">
        <f>PPCL_NG!K29+PPCL_Spot!K29+GT_NG!K29+GT_Spot!K29+Bawana_NG!K29+Bawana_RLNG!K29+Bawana_Spot!K29</f>
        <v>5.84</v>
      </c>
      <c r="I29" s="196">
        <f>PPCL_NG!R29+PPCL_Spot!R29+GT_NG!R29+GT_Spot!R29+Bawana_NG!R29+Bawana_RLNG!R29+Bawana_Spot!R29</f>
        <v>5.8397718839107844</v>
      </c>
      <c r="J29" s="197">
        <f t="shared" si="2"/>
        <v>2.2811608921546878E-4</v>
      </c>
      <c r="K29" s="196">
        <f>PPCL_NG!L29+PPCL_Spot!L29+GT_NG!L29+GT_Spot!L29+Bawana_NG!L29+Bawana_RLNG!L29+Bawana_Spot!L29</f>
        <v>50.19</v>
      </c>
      <c r="L29" s="196">
        <f>PPCL_NG!S29+PPCL_Spot!S29+GT_NG!S29+GT_Spot!S29+Bawana_NG!S29+Bawana_RLNG!S29+Bawana_Spot!S29</f>
        <v>50.191210223791927</v>
      </c>
      <c r="M29" s="197">
        <f t="shared" si="3"/>
        <v>-1.2102237919293657E-3</v>
      </c>
      <c r="N29" s="196">
        <f>PPCL_NG!M29+PPCL_Spot!M29+GT_NG!M29+GT_Spot!M29+Bawana_NG!M29+Bawana_RLNG!M29+Bawana_Spot!M29</f>
        <v>80.849999999999994</v>
      </c>
      <c r="O29" s="196">
        <f>PPCL_NG!T29+PPCL_Spot!T29+GT_NG!T29+GT_Spot!T29+Bawana_NG!T29+Bawana_RLNG!T29+Bawana_Spot!T29</f>
        <v>80.859251146630939</v>
      </c>
      <c r="P29" s="197">
        <f t="shared" si="4"/>
        <v>-9.2511466309446178E-3</v>
      </c>
      <c r="Q29" s="197">
        <f t="shared" si="5"/>
        <v>-2.9999999999989591E-2</v>
      </c>
    </row>
    <row r="30" spans="1:17">
      <c r="A30" s="33" t="s">
        <v>72</v>
      </c>
      <c r="B30" s="196">
        <f>PPCL_NG!I30+PPCL_Spot!I30+GT_NG!I30+GT_Spot!I30+Bawana_NG!I30+Bawana_RLNG!I30+Bawana_Spot!I30</f>
        <v>333.08</v>
      </c>
      <c r="C30" s="196">
        <f>PPCL_NG!P30+PPCL_Spot!P30+GT_NG!P30+GT_Spot!P30+Bawana_NG!P30+Bawana_RLNG!P30+Bawana_Spot!P30</f>
        <v>333.09274577017277</v>
      </c>
      <c r="D30" s="197">
        <f t="shared" si="0"/>
        <v>-1.2745770172784887E-2</v>
      </c>
      <c r="E30" s="196">
        <f>PPCL_NG!J30+PPCL_Spot!J30+GT_NG!J30+GT_Spot!J30+Bawana_NG!J30+Bawana_RLNG!J30+Bawana_Spot!J30</f>
        <v>63.61</v>
      </c>
      <c r="F30" s="196">
        <f>PPCL_NG!Q30+PPCL_Spot!Q30+GT_NG!Q30+GT_Spot!Q30+Bawana_NG!Q30+Bawana_RLNG!Q30+Bawana_Spot!Q30</f>
        <v>63.617020975493546</v>
      </c>
      <c r="G30" s="197">
        <f t="shared" si="1"/>
        <v>-7.0209754935461888E-3</v>
      </c>
      <c r="H30" s="196">
        <f>PPCL_NG!K30+PPCL_Spot!K30+GT_NG!K30+GT_Spot!K30+Bawana_NG!K30+Bawana_RLNG!K30+Bawana_Spot!K30</f>
        <v>5.84</v>
      </c>
      <c r="I30" s="196">
        <f>PPCL_NG!R30+PPCL_Spot!R30+GT_NG!R30+GT_Spot!R30+Bawana_NG!R30+Bawana_RLNG!R30+Bawana_Spot!R30</f>
        <v>5.8397718839107844</v>
      </c>
      <c r="J30" s="197">
        <f t="shared" si="2"/>
        <v>2.2811608921546878E-4</v>
      </c>
      <c r="K30" s="196">
        <f>PPCL_NG!L30+PPCL_Spot!L30+GT_NG!L30+GT_Spot!L30+Bawana_NG!L30+Bawana_RLNG!L30+Bawana_Spot!L30</f>
        <v>50.19</v>
      </c>
      <c r="L30" s="196">
        <f>PPCL_NG!S30+PPCL_Spot!S30+GT_NG!S30+GT_Spot!S30+Bawana_NG!S30+Bawana_RLNG!S30+Bawana_Spot!S30</f>
        <v>50.191210223791927</v>
      </c>
      <c r="M30" s="197">
        <f t="shared" si="3"/>
        <v>-1.2102237919293657E-3</v>
      </c>
      <c r="N30" s="196">
        <f>PPCL_NG!M30+PPCL_Spot!M30+GT_NG!M30+GT_Spot!M30+Bawana_NG!M30+Bawana_RLNG!M30+Bawana_Spot!M30</f>
        <v>80.849999999999994</v>
      </c>
      <c r="O30" s="196">
        <f>PPCL_NG!T30+PPCL_Spot!T30+GT_NG!T30+GT_Spot!T30+Bawana_NG!T30+Bawana_RLNG!T30+Bawana_Spot!T30</f>
        <v>80.859251146630939</v>
      </c>
      <c r="P30" s="197">
        <f t="shared" si="4"/>
        <v>-9.2511466309446178E-3</v>
      </c>
      <c r="Q30" s="197">
        <f t="shared" si="5"/>
        <v>-2.9999999999989591E-2</v>
      </c>
    </row>
    <row r="31" spans="1:17">
      <c r="A31" s="33" t="s">
        <v>73</v>
      </c>
      <c r="B31" s="196">
        <f>PPCL_NG!I31+PPCL_Spot!I31+GT_NG!I31+GT_Spot!I31+Bawana_NG!I31+Bawana_RLNG!I31+Bawana_Spot!I31</f>
        <v>333.08</v>
      </c>
      <c r="C31" s="196">
        <f>PPCL_NG!P31+PPCL_Spot!P31+GT_NG!P31+GT_Spot!P31+Bawana_NG!P31+Bawana_RLNG!P31+Bawana_Spot!P31</f>
        <v>333.09274577017277</v>
      </c>
      <c r="D31" s="197">
        <f t="shared" si="0"/>
        <v>-1.2745770172784887E-2</v>
      </c>
      <c r="E31" s="196">
        <f>PPCL_NG!J31+PPCL_Spot!J31+GT_NG!J31+GT_Spot!J31+Bawana_NG!J31+Bawana_RLNG!J31+Bawana_Spot!J31</f>
        <v>63.61</v>
      </c>
      <c r="F31" s="196">
        <f>PPCL_NG!Q31+PPCL_Spot!Q31+GT_NG!Q31+GT_Spot!Q31+Bawana_NG!Q31+Bawana_RLNG!Q31+Bawana_Spot!Q31</f>
        <v>63.617020975493546</v>
      </c>
      <c r="G31" s="197">
        <f t="shared" si="1"/>
        <v>-7.0209754935461888E-3</v>
      </c>
      <c r="H31" s="196">
        <f>PPCL_NG!K31+PPCL_Spot!K31+GT_NG!K31+GT_Spot!K31+Bawana_NG!K31+Bawana_RLNG!K31+Bawana_Spot!K31</f>
        <v>5.84</v>
      </c>
      <c r="I31" s="196">
        <f>PPCL_NG!R31+PPCL_Spot!R31+GT_NG!R31+GT_Spot!R31+Bawana_NG!R31+Bawana_RLNG!R31+Bawana_Spot!R31</f>
        <v>5.8397718839107844</v>
      </c>
      <c r="J31" s="197">
        <f t="shared" si="2"/>
        <v>2.2811608921546878E-4</v>
      </c>
      <c r="K31" s="196">
        <f>PPCL_NG!L31+PPCL_Spot!L31+GT_NG!L31+GT_Spot!L31+Bawana_NG!L31+Bawana_RLNG!L31+Bawana_Spot!L31</f>
        <v>50.19</v>
      </c>
      <c r="L31" s="196">
        <f>PPCL_NG!S31+PPCL_Spot!S31+GT_NG!S31+GT_Spot!S31+Bawana_NG!S31+Bawana_RLNG!S31+Bawana_Spot!S31</f>
        <v>50.191210223791927</v>
      </c>
      <c r="M31" s="197">
        <f t="shared" si="3"/>
        <v>-1.2102237919293657E-3</v>
      </c>
      <c r="N31" s="196">
        <f>PPCL_NG!M31+PPCL_Spot!M31+GT_NG!M31+GT_Spot!M31+Bawana_NG!M31+Bawana_RLNG!M31+Bawana_Spot!M31</f>
        <v>80.849999999999994</v>
      </c>
      <c r="O31" s="196">
        <f>PPCL_NG!T31+PPCL_Spot!T31+GT_NG!T31+GT_Spot!T31+Bawana_NG!T31+Bawana_RLNG!T31+Bawana_Spot!T31</f>
        <v>80.859251146630939</v>
      </c>
      <c r="P31" s="197">
        <f t="shared" si="4"/>
        <v>-9.2511466309446178E-3</v>
      </c>
      <c r="Q31" s="197">
        <f t="shared" si="5"/>
        <v>-2.9999999999989591E-2</v>
      </c>
    </row>
    <row r="32" spans="1:17">
      <c r="A32" s="33" t="s">
        <v>74</v>
      </c>
      <c r="B32" s="196">
        <f>PPCL_NG!I32+PPCL_Spot!I32+GT_NG!I32+GT_Spot!I32+Bawana_NG!I32+Bawana_RLNG!I32+Bawana_Spot!I32</f>
        <v>333.08</v>
      </c>
      <c r="C32" s="196">
        <f>PPCL_NG!P32+PPCL_Spot!P32+GT_NG!P32+GT_Spot!P32+Bawana_NG!P32+Bawana_RLNG!P32+Bawana_Spot!P32</f>
        <v>333.09274577017277</v>
      </c>
      <c r="D32" s="197">
        <f t="shared" si="0"/>
        <v>-1.2745770172784887E-2</v>
      </c>
      <c r="E32" s="196">
        <f>PPCL_NG!J32+PPCL_Spot!J32+GT_NG!J32+GT_Spot!J32+Bawana_NG!J32+Bawana_RLNG!J32+Bawana_Spot!J32</f>
        <v>63.61</v>
      </c>
      <c r="F32" s="196">
        <f>PPCL_NG!Q32+PPCL_Spot!Q32+GT_NG!Q32+GT_Spot!Q32+Bawana_NG!Q32+Bawana_RLNG!Q32+Bawana_Spot!Q32</f>
        <v>63.617020975493546</v>
      </c>
      <c r="G32" s="197">
        <f t="shared" si="1"/>
        <v>-7.0209754935461888E-3</v>
      </c>
      <c r="H32" s="196">
        <f>PPCL_NG!K32+PPCL_Spot!K32+GT_NG!K32+GT_Spot!K32+Bawana_NG!K32+Bawana_RLNG!K32+Bawana_Spot!K32</f>
        <v>5.84</v>
      </c>
      <c r="I32" s="196">
        <f>PPCL_NG!R32+PPCL_Spot!R32+GT_NG!R32+GT_Spot!R32+Bawana_NG!R32+Bawana_RLNG!R32+Bawana_Spot!R32</f>
        <v>5.8397718839107844</v>
      </c>
      <c r="J32" s="197">
        <f t="shared" si="2"/>
        <v>2.2811608921546878E-4</v>
      </c>
      <c r="K32" s="196">
        <f>PPCL_NG!L32+PPCL_Spot!L32+GT_NG!L32+GT_Spot!L32+Bawana_NG!L32+Bawana_RLNG!L32+Bawana_Spot!L32</f>
        <v>50.19</v>
      </c>
      <c r="L32" s="196">
        <f>PPCL_NG!S32+PPCL_Spot!S32+GT_NG!S32+GT_Spot!S32+Bawana_NG!S32+Bawana_RLNG!S32+Bawana_Spot!S32</f>
        <v>50.191210223791927</v>
      </c>
      <c r="M32" s="197">
        <f t="shared" si="3"/>
        <v>-1.2102237919293657E-3</v>
      </c>
      <c r="N32" s="196">
        <f>PPCL_NG!M32+PPCL_Spot!M32+GT_NG!M32+GT_Spot!M32+Bawana_NG!M32+Bawana_RLNG!M32+Bawana_Spot!M32</f>
        <v>80.849999999999994</v>
      </c>
      <c r="O32" s="196">
        <f>PPCL_NG!T32+PPCL_Spot!T32+GT_NG!T32+GT_Spot!T32+Bawana_NG!T32+Bawana_RLNG!T32+Bawana_Spot!T32</f>
        <v>80.859251146630939</v>
      </c>
      <c r="P32" s="197">
        <f t="shared" si="4"/>
        <v>-9.2511466309446178E-3</v>
      </c>
      <c r="Q32" s="197">
        <f t="shared" si="5"/>
        <v>-2.9999999999989591E-2</v>
      </c>
    </row>
    <row r="33" spans="1:17">
      <c r="A33" s="33" t="s">
        <v>75</v>
      </c>
      <c r="B33" s="196">
        <f>PPCL_NG!I33+PPCL_Spot!I33+GT_NG!I33+GT_Spot!I33+Bawana_NG!I33+Bawana_RLNG!I33+Bawana_Spot!I33</f>
        <v>258.29000000000002</v>
      </c>
      <c r="C33" s="196">
        <f>PPCL_NG!P33+PPCL_Spot!P33+GT_NG!P33+GT_Spot!P33+Bawana_NG!P33+Bawana_RLNG!P33+Bawana_Spot!P33</f>
        <v>258.30274577017281</v>
      </c>
      <c r="D33" s="197">
        <f t="shared" si="0"/>
        <v>-1.2745770172784887E-2</v>
      </c>
      <c r="E33" s="196">
        <f>PPCL_NG!J33+PPCL_Spot!J33+GT_NG!J33+GT_Spot!J33+Bawana_NG!J33+Bawana_RLNG!J33+Bawana_Spot!J33</f>
        <v>63.61</v>
      </c>
      <c r="F33" s="196">
        <f>PPCL_NG!Q33+PPCL_Spot!Q33+GT_NG!Q33+GT_Spot!Q33+Bawana_NG!Q33+Bawana_RLNG!Q33+Bawana_Spot!Q33</f>
        <v>63.617020975493546</v>
      </c>
      <c r="G33" s="197">
        <f t="shared" si="1"/>
        <v>-7.0209754935461888E-3</v>
      </c>
      <c r="H33" s="196">
        <f>PPCL_NG!K33+PPCL_Spot!K33+GT_NG!K33+GT_Spot!K33+Bawana_NG!K33+Bawana_RLNG!K33+Bawana_Spot!K33</f>
        <v>5.84</v>
      </c>
      <c r="I33" s="196">
        <f>PPCL_NG!R33+PPCL_Spot!R33+GT_NG!R33+GT_Spot!R33+Bawana_NG!R33+Bawana_RLNG!R33+Bawana_Spot!R33</f>
        <v>5.8397718839107844</v>
      </c>
      <c r="J33" s="197">
        <f t="shared" si="2"/>
        <v>2.2811608921546878E-4</v>
      </c>
      <c r="K33" s="196">
        <f>PPCL_NG!L33+PPCL_Spot!L33+GT_NG!L33+GT_Spot!L33+Bawana_NG!L33+Bawana_RLNG!L33+Bawana_Spot!L33</f>
        <v>51.980000000000004</v>
      </c>
      <c r="L33" s="196">
        <f>PPCL_NG!S33+PPCL_Spot!S33+GT_NG!S33+GT_Spot!S33+Bawana_NG!S33+Bawana_RLNG!S33+Bawana_Spot!S33</f>
        <v>51.981210223791933</v>
      </c>
      <c r="M33" s="197">
        <f t="shared" si="3"/>
        <v>-1.2102237919293657E-3</v>
      </c>
      <c r="N33" s="196">
        <f>PPCL_NG!M33+PPCL_Spot!M33+GT_NG!M33+GT_Spot!M33+Bawana_NG!M33+Bawana_RLNG!M33+Bawana_Spot!M33</f>
        <v>80.849999999999994</v>
      </c>
      <c r="O33" s="196">
        <f>PPCL_NG!T33+PPCL_Spot!T33+GT_NG!T33+GT_Spot!T33+Bawana_NG!T33+Bawana_RLNG!T33+Bawana_Spot!T33</f>
        <v>80.859251146630939</v>
      </c>
      <c r="P33" s="197">
        <f t="shared" si="4"/>
        <v>-9.2511466309446178E-3</v>
      </c>
      <c r="Q33" s="197">
        <f t="shared" si="5"/>
        <v>-2.9999999999989591E-2</v>
      </c>
    </row>
    <row r="34" spans="1:17">
      <c r="A34" s="33" t="s">
        <v>76</v>
      </c>
      <c r="B34" s="196">
        <f>PPCL_NG!I34+PPCL_Spot!I34+GT_NG!I34+GT_Spot!I34+Bawana_NG!I34+Bawana_RLNG!I34+Bawana_Spot!I34</f>
        <v>258.29000000000002</v>
      </c>
      <c r="C34" s="196">
        <f>PPCL_NG!P34+PPCL_Spot!P34+GT_NG!P34+GT_Spot!P34+Bawana_NG!P34+Bawana_RLNG!P34+Bawana_Spot!P34</f>
        <v>258.30274577017281</v>
      </c>
      <c r="D34" s="197">
        <f t="shared" si="0"/>
        <v>-1.2745770172784887E-2</v>
      </c>
      <c r="E34" s="196">
        <f>PPCL_NG!J34+PPCL_Spot!J34+GT_NG!J34+GT_Spot!J34+Bawana_NG!J34+Bawana_RLNG!J34+Bawana_Spot!J34</f>
        <v>63.61</v>
      </c>
      <c r="F34" s="196">
        <f>PPCL_NG!Q34+PPCL_Spot!Q34+GT_NG!Q34+GT_Spot!Q34+Bawana_NG!Q34+Bawana_RLNG!Q34+Bawana_Spot!Q34</f>
        <v>63.617020975493546</v>
      </c>
      <c r="G34" s="197">
        <f t="shared" si="1"/>
        <v>-7.0209754935461888E-3</v>
      </c>
      <c r="H34" s="196">
        <f>PPCL_NG!K34+PPCL_Spot!K34+GT_NG!K34+GT_Spot!K34+Bawana_NG!K34+Bawana_RLNG!K34+Bawana_Spot!K34</f>
        <v>5.84</v>
      </c>
      <c r="I34" s="196">
        <f>PPCL_NG!R34+PPCL_Spot!R34+GT_NG!R34+GT_Spot!R34+Bawana_NG!R34+Bawana_RLNG!R34+Bawana_Spot!R34</f>
        <v>5.8397718839107844</v>
      </c>
      <c r="J34" s="197">
        <f t="shared" si="2"/>
        <v>2.2811608921546878E-4</v>
      </c>
      <c r="K34" s="196">
        <f>PPCL_NG!L34+PPCL_Spot!L34+GT_NG!L34+GT_Spot!L34+Bawana_NG!L34+Bawana_RLNG!L34+Bawana_Spot!L34</f>
        <v>51.980000000000004</v>
      </c>
      <c r="L34" s="196">
        <f>PPCL_NG!S34+PPCL_Spot!S34+GT_NG!S34+GT_Spot!S34+Bawana_NG!S34+Bawana_RLNG!S34+Bawana_Spot!S34</f>
        <v>51.981210223791933</v>
      </c>
      <c r="M34" s="197">
        <f t="shared" si="3"/>
        <v>-1.2102237919293657E-3</v>
      </c>
      <c r="N34" s="196">
        <f>PPCL_NG!M34+PPCL_Spot!M34+GT_NG!M34+GT_Spot!M34+Bawana_NG!M34+Bawana_RLNG!M34+Bawana_Spot!M34</f>
        <v>80.849999999999994</v>
      </c>
      <c r="O34" s="196">
        <f>PPCL_NG!T34+PPCL_Spot!T34+GT_NG!T34+GT_Spot!T34+Bawana_NG!T34+Bawana_RLNG!T34+Bawana_Spot!T34</f>
        <v>80.859251146630939</v>
      </c>
      <c r="P34" s="197">
        <f t="shared" si="4"/>
        <v>-9.2511466309446178E-3</v>
      </c>
      <c r="Q34" s="197">
        <f t="shared" si="5"/>
        <v>-2.9999999999989591E-2</v>
      </c>
    </row>
    <row r="35" spans="1:17">
      <c r="A35" s="33" t="s">
        <v>77</v>
      </c>
      <c r="B35" s="196">
        <f>PPCL_NG!I35+PPCL_Spot!I35+GT_NG!I35+GT_Spot!I35+Bawana_NG!I35+Bawana_RLNG!I35+Bawana_Spot!I35</f>
        <v>257.79000000000002</v>
      </c>
      <c r="C35" s="196">
        <f>PPCL_NG!P35+PPCL_Spot!P35+GT_NG!P35+GT_Spot!P35+Bawana_NG!P35+Bawana_RLNG!P35+Bawana_Spot!P35</f>
        <v>257.80682837981226</v>
      </c>
      <c r="D35" s="197">
        <f t="shared" si="0"/>
        <v>-1.6828379812238836E-2</v>
      </c>
      <c r="E35" s="196">
        <f>PPCL_NG!J35+PPCL_Spot!J35+GT_NG!J35+GT_Spot!J35+Bawana_NG!J35+Bawana_RLNG!J35+Bawana_Spot!J35</f>
        <v>63.34</v>
      </c>
      <c r="F35" s="196">
        <f>PPCL_NG!Q35+PPCL_Spot!Q35+GT_NG!Q35+GT_Spot!Q35+Bawana_NG!Q35+Bawana_RLNG!Q35+Bawana_Spot!Q35</f>
        <v>63.349260675147839</v>
      </c>
      <c r="G35" s="197">
        <f t="shared" si="1"/>
        <v>-9.2606751478356841E-3</v>
      </c>
      <c r="H35" s="196">
        <f>PPCL_NG!K35+PPCL_Spot!K35+GT_NG!K35+GT_Spot!K35+Bawana_NG!K35+Bawana_RLNG!K35+Bawana_Spot!K35</f>
        <v>5.84</v>
      </c>
      <c r="I35" s="196">
        <f>PPCL_NG!R35+PPCL_Spot!R35+GT_NG!R35+GT_Spot!R35+Bawana_NG!R35+Bawana_RLNG!R35+Bawana_Spot!R35</f>
        <v>5.8397718839107844</v>
      </c>
      <c r="J35" s="197">
        <f t="shared" si="2"/>
        <v>2.2811608921546878E-4</v>
      </c>
      <c r="K35" s="196">
        <f>PPCL_NG!L35+PPCL_Spot!L35+GT_NG!L35+GT_Spot!L35+Bawana_NG!L35+Bawana_RLNG!L35+Bawana_Spot!L35</f>
        <v>51.980000000000004</v>
      </c>
      <c r="L35" s="196">
        <f>PPCL_NG!S35+PPCL_Spot!S35+GT_NG!S35+GT_Spot!S35+Bawana_NG!S35+Bawana_RLNG!S35+Bawana_Spot!S35</f>
        <v>51.981810215924895</v>
      </c>
      <c r="M35" s="197">
        <f t="shared" si="3"/>
        <v>-1.8102159248911676E-3</v>
      </c>
      <c r="N35" s="196">
        <f>PPCL_NG!M35+PPCL_Spot!M35+GT_NG!M35+GT_Spot!M35+Bawana_NG!M35+Bawana_RLNG!M35+Bawana_Spot!M35</f>
        <v>80.61</v>
      </c>
      <c r="O35" s="196">
        <f>PPCL_NG!T35+PPCL_Spot!T35+GT_NG!T35+GT_Spot!T35+Bawana_NG!T35+Bawana_RLNG!T35+Bawana_Spot!T35</f>
        <v>80.622328845204237</v>
      </c>
      <c r="P35" s="197">
        <f t="shared" si="4"/>
        <v>-1.2328845204237382E-2</v>
      </c>
      <c r="Q35" s="197">
        <f t="shared" si="5"/>
        <v>-3.9999999999987601E-2</v>
      </c>
    </row>
    <row r="36" spans="1:17">
      <c r="A36" s="33" t="s">
        <v>78</v>
      </c>
      <c r="B36" s="196">
        <f>PPCL_NG!I36+PPCL_Spot!I36+GT_NG!I36+GT_Spot!I36+Bawana_NG!I36+Bawana_RLNG!I36+Bawana_Spot!I36</f>
        <v>257.79000000000002</v>
      </c>
      <c r="C36" s="196">
        <f>PPCL_NG!P36+PPCL_Spot!P36+GT_NG!P36+GT_Spot!P36+Bawana_NG!P36+Bawana_RLNG!P36+Bawana_Spot!P36</f>
        <v>257.80682837981226</v>
      </c>
      <c r="D36" s="197">
        <f t="shared" si="0"/>
        <v>-1.6828379812238836E-2</v>
      </c>
      <c r="E36" s="196">
        <f>PPCL_NG!J36+PPCL_Spot!J36+GT_NG!J36+GT_Spot!J36+Bawana_NG!J36+Bawana_RLNG!J36+Bawana_Spot!J36</f>
        <v>63.34</v>
      </c>
      <c r="F36" s="196">
        <f>PPCL_NG!Q36+PPCL_Spot!Q36+GT_NG!Q36+GT_Spot!Q36+Bawana_NG!Q36+Bawana_RLNG!Q36+Bawana_Spot!Q36</f>
        <v>63.349260675147839</v>
      </c>
      <c r="G36" s="197">
        <f t="shared" si="1"/>
        <v>-9.2606751478356841E-3</v>
      </c>
      <c r="H36" s="196">
        <f>PPCL_NG!K36+PPCL_Spot!K36+GT_NG!K36+GT_Spot!K36+Bawana_NG!K36+Bawana_RLNG!K36+Bawana_Spot!K36</f>
        <v>5.84</v>
      </c>
      <c r="I36" s="196">
        <f>PPCL_NG!R36+PPCL_Spot!R36+GT_NG!R36+GT_Spot!R36+Bawana_NG!R36+Bawana_RLNG!R36+Bawana_Spot!R36</f>
        <v>5.8397718839107844</v>
      </c>
      <c r="J36" s="197">
        <f t="shared" si="2"/>
        <v>2.2811608921546878E-4</v>
      </c>
      <c r="K36" s="196">
        <f>PPCL_NG!L36+PPCL_Spot!L36+GT_NG!L36+GT_Spot!L36+Bawana_NG!L36+Bawana_RLNG!L36+Bawana_Spot!L36</f>
        <v>51.980000000000004</v>
      </c>
      <c r="L36" s="196">
        <f>PPCL_NG!S36+PPCL_Spot!S36+GT_NG!S36+GT_Spot!S36+Bawana_NG!S36+Bawana_RLNG!S36+Bawana_Spot!S36</f>
        <v>51.981810215924895</v>
      </c>
      <c r="M36" s="197">
        <f t="shared" si="3"/>
        <v>-1.8102159248911676E-3</v>
      </c>
      <c r="N36" s="196">
        <f>PPCL_NG!M36+PPCL_Spot!M36+GT_NG!M36+GT_Spot!M36+Bawana_NG!M36+Bawana_RLNG!M36+Bawana_Spot!M36</f>
        <v>80.61</v>
      </c>
      <c r="O36" s="196">
        <f>PPCL_NG!T36+PPCL_Spot!T36+GT_NG!T36+GT_Spot!T36+Bawana_NG!T36+Bawana_RLNG!T36+Bawana_Spot!T36</f>
        <v>80.622328845204237</v>
      </c>
      <c r="P36" s="197">
        <f t="shared" si="4"/>
        <v>-1.2328845204237382E-2</v>
      </c>
      <c r="Q36" s="197">
        <f t="shared" si="5"/>
        <v>-3.9999999999987601E-2</v>
      </c>
    </row>
    <row r="37" spans="1:17">
      <c r="A37" s="33" t="s">
        <v>79</v>
      </c>
      <c r="B37" s="196">
        <f>PPCL_NG!I37+PPCL_Spot!I37+GT_NG!I37+GT_Spot!I37+Bawana_NG!I37+Bawana_RLNG!I37+Bawana_Spot!I37</f>
        <v>275.39</v>
      </c>
      <c r="C37" s="196">
        <f>PPCL_NG!P37+PPCL_Spot!P37+GT_NG!P37+GT_Spot!P37+Bawana_NG!P37+Bawana_RLNG!P37+Bawana_Spot!P37</f>
        <v>275.40682837981223</v>
      </c>
      <c r="D37" s="197">
        <f t="shared" si="0"/>
        <v>-1.6828379812238836E-2</v>
      </c>
      <c r="E37" s="196">
        <f>PPCL_NG!J37+PPCL_Spot!J37+GT_NG!J37+GT_Spot!J37+Bawana_NG!J37+Bawana_RLNG!J37+Bawana_Spot!J37</f>
        <v>63.34</v>
      </c>
      <c r="F37" s="196">
        <f>PPCL_NG!Q37+PPCL_Spot!Q37+GT_NG!Q37+GT_Spot!Q37+Bawana_NG!Q37+Bawana_RLNG!Q37+Bawana_Spot!Q37</f>
        <v>63.349260675147839</v>
      </c>
      <c r="G37" s="197">
        <f t="shared" si="1"/>
        <v>-9.2606751478356841E-3</v>
      </c>
      <c r="H37" s="196">
        <f>PPCL_NG!K37+PPCL_Spot!K37+GT_NG!K37+GT_Spot!K37+Bawana_NG!K37+Bawana_RLNG!K37+Bawana_Spot!K37</f>
        <v>5.84</v>
      </c>
      <c r="I37" s="196">
        <f>PPCL_NG!R37+PPCL_Spot!R37+GT_NG!R37+GT_Spot!R37+Bawana_NG!R37+Bawana_RLNG!R37+Bawana_Spot!R37</f>
        <v>5.8397718839107844</v>
      </c>
      <c r="J37" s="197">
        <f t="shared" si="2"/>
        <v>2.2811608921546878E-4</v>
      </c>
      <c r="K37" s="196">
        <f>PPCL_NG!L37+PPCL_Spot!L37+GT_NG!L37+GT_Spot!L37+Bawana_NG!L37+Bawana_RLNG!L37+Bawana_Spot!L37</f>
        <v>47.379999999999995</v>
      </c>
      <c r="L37" s="196">
        <f>PPCL_NG!S37+PPCL_Spot!S37+GT_NG!S37+GT_Spot!S37+Bawana_NG!S37+Bawana_RLNG!S37+Bawana_Spot!S37</f>
        <v>47.381810215924901</v>
      </c>
      <c r="M37" s="197">
        <f t="shared" si="3"/>
        <v>-1.8102159249053784E-3</v>
      </c>
      <c r="N37" s="196">
        <f>PPCL_NG!M37+PPCL_Spot!M37+GT_NG!M37+GT_Spot!M37+Bawana_NG!M37+Bawana_RLNG!M37+Bawana_Spot!M37</f>
        <v>80.61</v>
      </c>
      <c r="O37" s="196">
        <f>PPCL_NG!T37+PPCL_Spot!T37+GT_NG!T37+GT_Spot!T37+Bawana_NG!T37+Bawana_RLNG!T37+Bawana_Spot!T37</f>
        <v>80.622328845204237</v>
      </c>
      <c r="P37" s="197">
        <f t="shared" si="4"/>
        <v>-1.2328845204237382E-2</v>
      </c>
      <c r="Q37" s="197">
        <f t="shared" si="5"/>
        <v>-4.0000000000001812E-2</v>
      </c>
    </row>
    <row r="38" spans="1:17">
      <c r="A38" s="33" t="s">
        <v>80</v>
      </c>
      <c r="B38" s="196">
        <f>PPCL_NG!I38+PPCL_Spot!I38+GT_NG!I38+GT_Spot!I38+Bawana_NG!I38+Bawana_RLNG!I38+Bawana_Spot!I38</f>
        <v>275.39</v>
      </c>
      <c r="C38" s="196">
        <f>PPCL_NG!P38+PPCL_Spot!P38+GT_NG!P38+GT_Spot!P38+Bawana_NG!P38+Bawana_RLNG!P38+Bawana_Spot!P38</f>
        <v>275.40682837981223</v>
      </c>
      <c r="D38" s="197">
        <f t="shared" si="0"/>
        <v>-1.6828379812238836E-2</v>
      </c>
      <c r="E38" s="196">
        <f>PPCL_NG!J38+PPCL_Spot!J38+GT_NG!J38+GT_Spot!J38+Bawana_NG!J38+Bawana_RLNG!J38+Bawana_Spot!J38</f>
        <v>63.34</v>
      </c>
      <c r="F38" s="196">
        <f>PPCL_NG!Q38+PPCL_Spot!Q38+GT_NG!Q38+GT_Spot!Q38+Bawana_NG!Q38+Bawana_RLNG!Q38+Bawana_Spot!Q38</f>
        <v>63.349260675147839</v>
      </c>
      <c r="G38" s="197">
        <f t="shared" si="1"/>
        <v>-9.2606751478356841E-3</v>
      </c>
      <c r="H38" s="196">
        <f>PPCL_NG!K38+PPCL_Spot!K38+GT_NG!K38+GT_Spot!K38+Bawana_NG!K38+Bawana_RLNG!K38+Bawana_Spot!K38</f>
        <v>5.84</v>
      </c>
      <c r="I38" s="196">
        <f>PPCL_NG!R38+PPCL_Spot!R38+GT_NG!R38+GT_Spot!R38+Bawana_NG!R38+Bawana_RLNG!R38+Bawana_Spot!R38</f>
        <v>5.8397718839107844</v>
      </c>
      <c r="J38" s="197">
        <f t="shared" si="2"/>
        <v>2.2811608921546878E-4</v>
      </c>
      <c r="K38" s="196">
        <f>PPCL_NG!L38+PPCL_Spot!L38+GT_NG!L38+GT_Spot!L38+Bawana_NG!L38+Bawana_RLNG!L38+Bawana_Spot!L38</f>
        <v>47.379999999999995</v>
      </c>
      <c r="L38" s="196">
        <f>PPCL_NG!S38+PPCL_Spot!S38+GT_NG!S38+GT_Spot!S38+Bawana_NG!S38+Bawana_RLNG!S38+Bawana_Spot!S38</f>
        <v>47.381810215924901</v>
      </c>
      <c r="M38" s="197">
        <f t="shared" si="3"/>
        <v>-1.8102159249053784E-3</v>
      </c>
      <c r="N38" s="196">
        <f>PPCL_NG!M38+PPCL_Spot!M38+GT_NG!M38+GT_Spot!M38+Bawana_NG!M38+Bawana_RLNG!M38+Bawana_Spot!M38</f>
        <v>80.61</v>
      </c>
      <c r="O38" s="196">
        <f>PPCL_NG!T38+PPCL_Spot!T38+GT_NG!T38+GT_Spot!T38+Bawana_NG!T38+Bawana_RLNG!T38+Bawana_Spot!T38</f>
        <v>80.622328845204237</v>
      </c>
      <c r="P38" s="197">
        <f t="shared" si="4"/>
        <v>-1.2328845204237382E-2</v>
      </c>
      <c r="Q38" s="197">
        <f t="shared" si="5"/>
        <v>-4.0000000000001812E-2</v>
      </c>
    </row>
    <row r="39" spans="1:17">
      <c r="A39" s="33" t="s">
        <v>81</v>
      </c>
      <c r="B39" s="196">
        <f>PPCL_NG!I39+PPCL_Spot!I39+GT_NG!I39+GT_Spot!I39+Bawana_NG!I39+Bawana_RLNG!I39+Bawana_Spot!I39</f>
        <v>275.39</v>
      </c>
      <c r="C39" s="196">
        <f>PPCL_NG!P39+PPCL_Spot!P39+GT_NG!P39+GT_Spot!P39+Bawana_NG!P39+Bawana_RLNG!P39+Bawana_Spot!P39</f>
        <v>275.28182153986694</v>
      </c>
      <c r="D39" s="197">
        <f t="shared" si="0"/>
        <v>0.10817846013304688</v>
      </c>
      <c r="E39" s="196">
        <f>PPCL_NG!J39+PPCL_Spot!J39+GT_NG!J39+GT_Spot!J39+Bawana_NG!J39+Bawana_RLNG!J39+Bawana_Spot!J39</f>
        <v>63.34</v>
      </c>
      <c r="F39" s="196">
        <f>PPCL_NG!Q39+PPCL_Spot!Q39+GT_NG!Q39+GT_Spot!Q39+Bawana_NG!Q39+Bawana_RLNG!Q39+Bawana_Spot!Q39</f>
        <v>63.280806502781218</v>
      </c>
      <c r="G39" s="197">
        <f t="shared" si="1"/>
        <v>5.9193497218785751E-2</v>
      </c>
      <c r="H39" s="196">
        <f>PPCL_NG!K39+PPCL_Spot!K39+GT_NG!K39+GT_Spot!K39+Bawana_NG!K39+Bawana_RLNG!K39+Bawana_Spot!K39</f>
        <v>5.84</v>
      </c>
      <c r="I39" s="196">
        <f>PPCL_NG!R39+PPCL_Spot!R39+GT_NG!R39+GT_Spot!R39+Bawana_NG!R39+Bawana_RLNG!R39+Bawana_Spot!R39</f>
        <v>5.8397718839107844</v>
      </c>
      <c r="J39" s="197">
        <f t="shared" si="2"/>
        <v>2.2811608921546878E-4</v>
      </c>
      <c r="K39" s="196">
        <f>PPCL_NG!L39+PPCL_Spot!L39+GT_NG!L39+GT_Spot!L39+Bawana_NG!L39+Bawana_RLNG!L39+Bawana_Spot!L39</f>
        <v>47.379999999999995</v>
      </c>
      <c r="L39" s="196">
        <f>PPCL_NG!S39+PPCL_Spot!S39+GT_NG!S39+GT_Spot!S39+Bawana_NG!S39+Bawana_RLNG!S39+Bawana_Spot!S39</f>
        <v>47.36555850593858</v>
      </c>
      <c r="M39" s="197">
        <f t="shared" si="3"/>
        <v>1.4441494061415483E-2</v>
      </c>
      <c r="N39" s="196">
        <f>PPCL_NG!M39+PPCL_Spot!M39+GT_NG!M39+GT_Spot!M39+Bawana_NG!M39+Bawana_RLNG!M39+Bawana_Spot!M39</f>
        <v>80.61</v>
      </c>
      <c r="O39" s="196">
        <f>PPCL_NG!T39+PPCL_Spot!T39+GT_NG!T39+GT_Spot!T39+Bawana_NG!T39+Bawana_RLNG!T39+Bawana_Spot!T39</f>
        <v>80.532041567502461</v>
      </c>
      <c r="P39" s="197">
        <f t="shared" si="4"/>
        <v>7.7958432497538865E-2</v>
      </c>
      <c r="Q39" s="197">
        <f t="shared" si="5"/>
        <v>0.26000000000000245</v>
      </c>
    </row>
    <row r="40" spans="1:17">
      <c r="A40" s="33" t="s">
        <v>82</v>
      </c>
      <c r="B40" s="196">
        <f>PPCL_NG!I40+PPCL_Spot!I40+GT_NG!I40+GT_Spot!I40+Bawana_NG!I40+Bawana_RLNG!I40+Bawana_Spot!I40</f>
        <v>275.39</v>
      </c>
      <c r="C40" s="196">
        <f>PPCL_NG!P40+PPCL_Spot!P40+GT_NG!P40+GT_Spot!P40+Bawana_NG!P40+Bawana_RLNG!P40+Bawana_Spot!P40</f>
        <v>275.28182153986694</v>
      </c>
      <c r="D40" s="197">
        <f t="shared" si="0"/>
        <v>0.10817846013304688</v>
      </c>
      <c r="E40" s="196">
        <f>PPCL_NG!J40+PPCL_Spot!J40+GT_NG!J40+GT_Spot!J40+Bawana_NG!J40+Bawana_RLNG!J40+Bawana_Spot!J40</f>
        <v>63.34</v>
      </c>
      <c r="F40" s="196">
        <f>PPCL_NG!Q40+PPCL_Spot!Q40+GT_NG!Q40+GT_Spot!Q40+Bawana_NG!Q40+Bawana_RLNG!Q40+Bawana_Spot!Q40</f>
        <v>63.280806502781218</v>
      </c>
      <c r="G40" s="197">
        <f t="shared" si="1"/>
        <v>5.9193497218785751E-2</v>
      </c>
      <c r="H40" s="196">
        <f>PPCL_NG!K40+PPCL_Spot!K40+GT_NG!K40+GT_Spot!K40+Bawana_NG!K40+Bawana_RLNG!K40+Bawana_Spot!K40</f>
        <v>5.84</v>
      </c>
      <c r="I40" s="196">
        <f>PPCL_NG!R40+PPCL_Spot!R40+GT_NG!R40+GT_Spot!R40+Bawana_NG!R40+Bawana_RLNG!R40+Bawana_Spot!R40</f>
        <v>5.8397718839107844</v>
      </c>
      <c r="J40" s="197">
        <f t="shared" si="2"/>
        <v>2.2811608921546878E-4</v>
      </c>
      <c r="K40" s="196">
        <f>PPCL_NG!L40+PPCL_Spot!L40+GT_NG!L40+GT_Spot!L40+Bawana_NG!L40+Bawana_RLNG!L40+Bawana_Spot!L40</f>
        <v>47.379999999999995</v>
      </c>
      <c r="L40" s="196">
        <f>PPCL_NG!S40+PPCL_Spot!S40+GT_NG!S40+GT_Spot!S40+Bawana_NG!S40+Bawana_RLNG!S40+Bawana_Spot!S40</f>
        <v>47.36555850593858</v>
      </c>
      <c r="M40" s="197">
        <f t="shared" si="3"/>
        <v>1.4441494061415483E-2</v>
      </c>
      <c r="N40" s="196">
        <f>PPCL_NG!M40+PPCL_Spot!M40+GT_NG!M40+GT_Spot!M40+Bawana_NG!M40+Bawana_RLNG!M40+Bawana_Spot!M40</f>
        <v>80.61</v>
      </c>
      <c r="O40" s="196">
        <f>PPCL_NG!T40+PPCL_Spot!T40+GT_NG!T40+GT_Spot!T40+Bawana_NG!T40+Bawana_RLNG!T40+Bawana_Spot!T40</f>
        <v>80.532041567502461</v>
      </c>
      <c r="P40" s="197">
        <f t="shared" si="4"/>
        <v>7.7958432497538865E-2</v>
      </c>
      <c r="Q40" s="197">
        <f t="shared" si="5"/>
        <v>0.26000000000000245</v>
      </c>
    </row>
    <row r="41" spans="1:17">
      <c r="A41" s="33" t="s">
        <v>83</v>
      </c>
      <c r="B41" s="196">
        <f>PPCL_NG!I41+PPCL_Spot!I41+GT_NG!I41+GT_Spot!I41+Bawana_NG!I41+Bawana_RLNG!I41+Bawana_Spot!I41</f>
        <v>257.79000000000002</v>
      </c>
      <c r="C41" s="196">
        <f>PPCL_NG!P41+PPCL_Spot!P41+GT_NG!P41+GT_Spot!P41+Bawana_NG!P41+Bawana_RLNG!P41+Bawana_Spot!P41</f>
        <v>257.68182153986697</v>
      </c>
      <c r="D41" s="197">
        <f t="shared" si="0"/>
        <v>0.10817846013304688</v>
      </c>
      <c r="E41" s="196">
        <f>PPCL_NG!J41+PPCL_Spot!J41+GT_NG!J41+GT_Spot!J41+Bawana_NG!J41+Bawana_RLNG!J41+Bawana_Spot!J41</f>
        <v>63.34</v>
      </c>
      <c r="F41" s="196">
        <f>PPCL_NG!Q41+PPCL_Spot!Q41+GT_NG!Q41+GT_Spot!Q41+Bawana_NG!Q41+Bawana_RLNG!Q41+Bawana_Spot!Q41</f>
        <v>63.280806502781218</v>
      </c>
      <c r="G41" s="197">
        <f t="shared" si="1"/>
        <v>5.9193497218785751E-2</v>
      </c>
      <c r="H41" s="196">
        <f>PPCL_NG!K41+PPCL_Spot!K41+GT_NG!K41+GT_Spot!K41+Bawana_NG!K41+Bawana_RLNG!K41+Bawana_Spot!K41</f>
        <v>5.84</v>
      </c>
      <c r="I41" s="196">
        <f>PPCL_NG!R41+PPCL_Spot!R41+GT_NG!R41+GT_Spot!R41+Bawana_NG!R41+Bawana_RLNG!R41+Bawana_Spot!R41</f>
        <v>5.8397718839107844</v>
      </c>
      <c r="J41" s="197">
        <f t="shared" si="2"/>
        <v>2.2811608921546878E-4</v>
      </c>
      <c r="K41" s="196">
        <f>PPCL_NG!L41+PPCL_Spot!L41+GT_NG!L41+GT_Spot!L41+Bawana_NG!L41+Bawana_RLNG!L41+Bawana_Spot!L41</f>
        <v>51.980000000000004</v>
      </c>
      <c r="L41" s="196">
        <f>PPCL_NG!S41+PPCL_Spot!S41+GT_NG!S41+GT_Spot!S41+Bawana_NG!S41+Bawana_RLNG!S41+Bawana_Spot!S41</f>
        <v>51.965558505938574</v>
      </c>
      <c r="M41" s="197">
        <f t="shared" si="3"/>
        <v>1.4441494061429694E-2</v>
      </c>
      <c r="N41" s="196">
        <f>PPCL_NG!M41+PPCL_Spot!M41+GT_NG!M41+GT_Spot!M41+Bawana_NG!M41+Bawana_RLNG!M41+Bawana_Spot!M41</f>
        <v>80.61</v>
      </c>
      <c r="O41" s="196">
        <f>PPCL_NG!T41+PPCL_Spot!T41+GT_NG!T41+GT_Spot!T41+Bawana_NG!T41+Bawana_RLNG!T41+Bawana_Spot!T41</f>
        <v>80.532041567502461</v>
      </c>
      <c r="P41" s="197">
        <f t="shared" si="4"/>
        <v>7.7958432497538865E-2</v>
      </c>
      <c r="Q41" s="197">
        <f t="shared" si="5"/>
        <v>0.26000000000001666</v>
      </c>
    </row>
    <row r="42" spans="1:17">
      <c r="A42" s="33" t="s">
        <v>84</v>
      </c>
      <c r="B42" s="196">
        <f>PPCL_NG!I42+PPCL_Spot!I42+GT_NG!I42+GT_Spot!I42+Bawana_NG!I42+Bawana_RLNG!I42+Bawana_Spot!I42</f>
        <v>257.79000000000002</v>
      </c>
      <c r="C42" s="196">
        <f>PPCL_NG!P42+PPCL_Spot!P42+GT_NG!P42+GT_Spot!P42+Bawana_NG!P42+Bawana_RLNG!P42+Bawana_Spot!P42</f>
        <v>257.68182153986697</v>
      </c>
      <c r="D42" s="197">
        <f t="shared" si="0"/>
        <v>0.10817846013304688</v>
      </c>
      <c r="E42" s="196">
        <f>PPCL_NG!J42+PPCL_Spot!J42+GT_NG!J42+GT_Spot!J42+Bawana_NG!J42+Bawana_RLNG!J42+Bawana_Spot!J42</f>
        <v>63.34</v>
      </c>
      <c r="F42" s="196">
        <f>PPCL_NG!Q42+PPCL_Spot!Q42+GT_NG!Q42+GT_Spot!Q42+Bawana_NG!Q42+Bawana_RLNG!Q42+Bawana_Spot!Q42</f>
        <v>63.280806502781218</v>
      </c>
      <c r="G42" s="197">
        <f t="shared" si="1"/>
        <v>5.9193497218785751E-2</v>
      </c>
      <c r="H42" s="196">
        <f>PPCL_NG!K42+PPCL_Spot!K42+GT_NG!K42+GT_Spot!K42+Bawana_NG!K42+Bawana_RLNG!K42+Bawana_Spot!K42</f>
        <v>5.84</v>
      </c>
      <c r="I42" s="196">
        <f>PPCL_NG!R42+PPCL_Spot!R42+GT_NG!R42+GT_Spot!R42+Bawana_NG!R42+Bawana_RLNG!R42+Bawana_Spot!R42</f>
        <v>5.8397718839107844</v>
      </c>
      <c r="J42" s="197">
        <f t="shared" si="2"/>
        <v>2.2811608921546878E-4</v>
      </c>
      <c r="K42" s="196">
        <f>PPCL_NG!L42+PPCL_Spot!L42+GT_NG!L42+GT_Spot!L42+Bawana_NG!L42+Bawana_RLNG!L42+Bawana_Spot!L42</f>
        <v>51.980000000000004</v>
      </c>
      <c r="L42" s="196">
        <f>PPCL_NG!S42+PPCL_Spot!S42+GT_NG!S42+GT_Spot!S42+Bawana_NG!S42+Bawana_RLNG!S42+Bawana_Spot!S42</f>
        <v>51.965558505938574</v>
      </c>
      <c r="M42" s="197">
        <f t="shared" si="3"/>
        <v>1.4441494061429694E-2</v>
      </c>
      <c r="N42" s="196">
        <f>PPCL_NG!M42+PPCL_Spot!M42+GT_NG!M42+GT_Spot!M42+Bawana_NG!M42+Bawana_RLNG!M42+Bawana_Spot!M42</f>
        <v>80.61</v>
      </c>
      <c r="O42" s="196">
        <f>PPCL_NG!T42+PPCL_Spot!T42+GT_NG!T42+GT_Spot!T42+Bawana_NG!T42+Bawana_RLNG!T42+Bawana_Spot!T42</f>
        <v>80.532041567502461</v>
      </c>
      <c r="P42" s="197">
        <f t="shared" si="4"/>
        <v>7.7958432497538865E-2</v>
      </c>
      <c r="Q42" s="197">
        <f t="shared" si="5"/>
        <v>0.26000000000001666</v>
      </c>
    </row>
    <row r="43" spans="1:17">
      <c r="A43" s="33" t="s">
        <v>85</v>
      </c>
      <c r="B43" s="196">
        <f>PPCL_NG!I43+PPCL_Spot!I43+GT_NG!I43+GT_Spot!I43+Bawana_NG!I43+Bawana_RLNG!I43+Bawana_Spot!I43</f>
        <v>275.39</v>
      </c>
      <c r="C43" s="196">
        <f>PPCL_NG!P43+PPCL_Spot!P43+GT_NG!P43+GT_Spot!P43+Bawana_NG!P43+Bawana_RLNG!P43+Bawana_Spot!P43</f>
        <v>275.28182153986694</v>
      </c>
      <c r="D43" s="197">
        <f t="shared" si="0"/>
        <v>0.10817846013304688</v>
      </c>
      <c r="E43" s="196">
        <f>PPCL_NG!J43+PPCL_Spot!J43+GT_NG!J43+GT_Spot!J43+Bawana_NG!J43+Bawana_RLNG!J43+Bawana_Spot!J43</f>
        <v>63.34</v>
      </c>
      <c r="F43" s="196">
        <f>PPCL_NG!Q43+PPCL_Spot!Q43+GT_NG!Q43+GT_Spot!Q43+Bawana_NG!Q43+Bawana_RLNG!Q43+Bawana_Spot!Q43</f>
        <v>63.280806502781218</v>
      </c>
      <c r="G43" s="197">
        <f t="shared" si="1"/>
        <v>5.9193497218785751E-2</v>
      </c>
      <c r="H43" s="196">
        <f>PPCL_NG!K43+PPCL_Spot!K43+GT_NG!K43+GT_Spot!K43+Bawana_NG!K43+Bawana_RLNG!K43+Bawana_Spot!K43</f>
        <v>5.84</v>
      </c>
      <c r="I43" s="196">
        <f>PPCL_NG!R43+PPCL_Spot!R43+GT_NG!R43+GT_Spot!R43+Bawana_NG!R43+Bawana_RLNG!R43+Bawana_Spot!R43</f>
        <v>5.8397718839107844</v>
      </c>
      <c r="J43" s="197">
        <f t="shared" si="2"/>
        <v>2.2811608921546878E-4</v>
      </c>
      <c r="K43" s="196">
        <f>PPCL_NG!L43+PPCL_Spot!L43+GT_NG!L43+GT_Spot!L43+Bawana_NG!L43+Bawana_RLNG!L43+Bawana_Spot!L43</f>
        <v>47.379999999999995</v>
      </c>
      <c r="L43" s="196">
        <f>PPCL_NG!S43+PPCL_Spot!S43+GT_NG!S43+GT_Spot!S43+Bawana_NG!S43+Bawana_RLNG!S43+Bawana_Spot!S43</f>
        <v>47.36555850593858</v>
      </c>
      <c r="M43" s="197">
        <f t="shared" si="3"/>
        <v>1.4441494061415483E-2</v>
      </c>
      <c r="N43" s="196">
        <f>PPCL_NG!M43+PPCL_Spot!M43+GT_NG!M43+GT_Spot!M43+Bawana_NG!M43+Bawana_RLNG!M43+Bawana_Spot!M43</f>
        <v>80.61</v>
      </c>
      <c r="O43" s="196">
        <f>PPCL_NG!T43+PPCL_Spot!T43+GT_NG!T43+GT_Spot!T43+Bawana_NG!T43+Bawana_RLNG!T43+Bawana_Spot!T43</f>
        <v>80.532041567502461</v>
      </c>
      <c r="P43" s="197">
        <f t="shared" si="4"/>
        <v>7.7958432497538865E-2</v>
      </c>
      <c r="Q43" s="197">
        <f t="shared" si="5"/>
        <v>0.26000000000000245</v>
      </c>
    </row>
    <row r="44" spans="1:17">
      <c r="A44" s="33" t="s">
        <v>86</v>
      </c>
      <c r="B44" s="196">
        <f>PPCL_NG!I44+PPCL_Spot!I44+GT_NG!I44+GT_Spot!I44+Bawana_NG!I44+Bawana_RLNG!I44+Bawana_Spot!I44</f>
        <v>275.39</v>
      </c>
      <c r="C44" s="196">
        <f>PPCL_NG!P44+PPCL_Spot!P44+GT_NG!P44+GT_Spot!P44+Bawana_NG!P44+Bawana_RLNG!P44+Bawana_Spot!P44</f>
        <v>275.28182153986694</v>
      </c>
      <c r="D44" s="197">
        <f t="shared" si="0"/>
        <v>0.10817846013304688</v>
      </c>
      <c r="E44" s="196">
        <f>PPCL_NG!J44+PPCL_Spot!J44+GT_NG!J44+GT_Spot!J44+Bawana_NG!J44+Bawana_RLNG!J44+Bawana_Spot!J44</f>
        <v>63.34</v>
      </c>
      <c r="F44" s="196">
        <f>PPCL_NG!Q44+PPCL_Spot!Q44+GT_NG!Q44+GT_Spot!Q44+Bawana_NG!Q44+Bawana_RLNG!Q44+Bawana_Spot!Q44</f>
        <v>63.280806502781218</v>
      </c>
      <c r="G44" s="197">
        <f t="shared" si="1"/>
        <v>5.9193497218785751E-2</v>
      </c>
      <c r="H44" s="196">
        <f>PPCL_NG!K44+PPCL_Spot!K44+GT_NG!K44+GT_Spot!K44+Bawana_NG!K44+Bawana_RLNG!K44+Bawana_Spot!K44</f>
        <v>5.84</v>
      </c>
      <c r="I44" s="196">
        <f>PPCL_NG!R44+PPCL_Spot!R44+GT_NG!R44+GT_Spot!R44+Bawana_NG!R44+Bawana_RLNG!R44+Bawana_Spot!R44</f>
        <v>5.8397718839107844</v>
      </c>
      <c r="J44" s="197">
        <f t="shared" si="2"/>
        <v>2.2811608921546878E-4</v>
      </c>
      <c r="K44" s="196">
        <f>PPCL_NG!L44+PPCL_Spot!L44+GT_NG!L44+GT_Spot!L44+Bawana_NG!L44+Bawana_RLNG!L44+Bawana_Spot!L44</f>
        <v>47.379999999999995</v>
      </c>
      <c r="L44" s="196">
        <f>PPCL_NG!S44+PPCL_Spot!S44+GT_NG!S44+GT_Spot!S44+Bawana_NG!S44+Bawana_RLNG!S44+Bawana_Spot!S44</f>
        <v>47.36555850593858</v>
      </c>
      <c r="M44" s="197">
        <f t="shared" si="3"/>
        <v>1.4441494061415483E-2</v>
      </c>
      <c r="N44" s="196">
        <f>PPCL_NG!M44+PPCL_Spot!M44+GT_NG!M44+GT_Spot!M44+Bawana_NG!M44+Bawana_RLNG!M44+Bawana_Spot!M44</f>
        <v>80.61</v>
      </c>
      <c r="O44" s="196">
        <f>PPCL_NG!T44+PPCL_Spot!T44+GT_NG!T44+GT_Spot!T44+Bawana_NG!T44+Bawana_RLNG!T44+Bawana_Spot!T44</f>
        <v>80.532041567502461</v>
      </c>
      <c r="P44" s="197">
        <f t="shared" si="4"/>
        <v>7.7958432497538865E-2</v>
      </c>
      <c r="Q44" s="197">
        <f t="shared" si="5"/>
        <v>0.26000000000000245</v>
      </c>
    </row>
    <row r="45" spans="1:17">
      <c r="A45" s="33" t="s">
        <v>87</v>
      </c>
      <c r="B45" s="196">
        <f>PPCL_NG!I45+PPCL_Spot!I45+GT_NG!I45+GT_Spot!I45+Bawana_NG!I45+Bawana_RLNG!I45+Bawana_Spot!I45</f>
        <v>277.39</v>
      </c>
      <c r="C45" s="196">
        <f>PPCL_NG!P45+PPCL_Spot!P45+GT_NG!P45+GT_Spot!P45+Bawana_NG!P45+Bawana_RLNG!P45+Bawana_Spot!P45</f>
        <v>277.28582763337891</v>
      </c>
      <c r="D45" s="197">
        <f t="shared" si="0"/>
        <v>0.10417236662107143</v>
      </c>
      <c r="E45" s="196">
        <f>PPCL_NG!J45+PPCL_Spot!J45+GT_NG!J45+GT_Spot!J45+Bawana_NG!J45+Bawana_RLNG!J45+Bawana_Spot!J45</f>
        <v>63.34</v>
      </c>
      <c r="F45" s="196">
        <f>PPCL_NG!Q45+PPCL_Spot!Q45+GT_NG!Q45+GT_Spot!Q45+Bawana_NG!Q45+Bawana_RLNG!Q45+Bawana_Spot!Q45</f>
        <v>63.282954856361151</v>
      </c>
      <c r="G45" s="197">
        <f t="shared" si="1"/>
        <v>5.704514363885238E-2</v>
      </c>
      <c r="H45" s="196">
        <f>PPCL_NG!K45+PPCL_Spot!K45+GT_NG!K45+GT_Spot!K45+Bawana_NG!K45+Bawana_RLNG!K45+Bawana_Spot!K45</f>
        <v>5.84</v>
      </c>
      <c r="I45" s="196">
        <f>PPCL_NG!R45+PPCL_Spot!R45+GT_NG!R45+GT_Spot!R45+Bawana_NG!R45+Bawana_RLNG!R45+Bawana_Spot!R45</f>
        <v>5.84</v>
      </c>
      <c r="J45" s="197">
        <f t="shared" si="2"/>
        <v>0</v>
      </c>
      <c r="K45" s="196">
        <f>PPCL_NG!L45+PPCL_Spot!L45+GT_NG!L45+GT_Spot!L45+Bawana_NG!L45+Bawana_RLNG!L45+Bawana_Spot!L45</f>
        <v>51.980000000000004</v>
      </c>
      <c r="L45" s="196">
        <f>PPCL_NG!S45+PPCL_Spot!S45+GT_NG!S45+GT_Spot!S45+Bawana_NG!S45+Bawana_RLNG!S45+Bawana_Spot!S45</f>
        <v>51.966456908344732</v>
      </c>
      <c r="M45" s="197">
        <f t="shared" si="3"/>
        <v>1.3543091655272121E-2</v>
      </c>
      <c r="N45" s="196">
        <f>PPCL_NG!M45+PPCL_Spot!M45+GT_NG!M45+GT_Spot!M45+Bawana_NG!M45+Bawana_RLNG!M45+Bawana_Spot!M45</f>
        <v>61</v>
      </c>
      <c r="O45" s="196">
        <f>PPCL_NG!T45+PPCL_Spot!T45+GT_NG!T45+GT_Spot!T45+Bawana_NG!T45+Bawana_RLNG!T45+Bawana_Spot!T45</f>
        <v>60.924760601915182</v>
      </c>
      <c r="P45" s="197">
        <f t="shared" si="4"/>
        <v>7.5239398084818276E-2</v>
      </c>
      <c r="Q45" s="197">
        <f t="shared" si="5"/>
        <v>0.25000000000001421</v>
      </c>
    </row>
    <row r="46" spans="1:17">
      <c r="A46" s="33" t="s">
        <v>88</v>
      </c>
      <c r="B46" s="196">
        <f>PPCL_NG!I46+PPCL_Spot!I46+GT_NG!I46+GT_Spot!I46+Bawana_NG!I46+Bawana_RLNG!I46+Bawana_Spot!I46</f>
        <v>277.39</v>
      </c>
      <c r="C46" s="196">
        <f>PPCL_NG!P46+PPCL_Spot!P46+GT_NG!P46+GT_Spot!P46+Bawana_NG!P46+Bawana_RLNG!P46+Bawana_Spot!P46</f>
        <v>277.28582763337891</v>
      </c>
      <c r="D46" s="197">
        <f t="shared" si="0"/>
        <v>0.10417236662107143</v>
      </c>
      <c r="E46" s="196">
        <f>PPCL_NG!J46+PPCL_Spot!J46+GT_NG!J46+GT_Spot!J46+Bawana_NG!J46+Bawana_RLNG!J46+Bawana_Spot!J46</f>
        <v>63.34</v>
      </c>
      <c r="F46" s="196">
        <f>PPCL_NG!Q46+PPCL_Spot!Q46+GT_NG!Q46+GT_Spot!Q46+Bawana_NG!Q46+Bawana_RLNG!Q46+Bawana_Spot!Q46</f>
        <v>63.282954856361151</v>
      </c>
      <c r="G46" s="197">
        <f t="shared" si="1"/>
        <v>5.704514363885238E-2</v>
      </c>
      <c r="H46" s="196">
        <f>PPCL_NG!K46+PPCL_Spot!K46+GT_NG!K46+GT_Spot!K46+Bawana_NG!K46+Bawana_RLNG!K46+Bawana_Spot!K46</f>
        <v>5.84</v>
      </c>
      <c r="I46" s="196">
        <f>PPCL_NG!R46+PPCL_Spot!R46+GT_NG!R46+GT_Spot!R46+Bawana_NG!R46+Bawana_RLNG!R46+Bawana_Spot!R46</f>
        <v>5.84</v>
      </c>
      <c r="J46" s="197">
        <f t="shared" si="2"/>
        <v>0</v>
      </c>
      <c r="K46" s="196">
        <f>PPCL_NG!L46+PPCL_Spot!L46+GT_NG!L46+GT_Spot!L46+Bawana_NG!L46+Bawana_RLNG!L46+Bawana_Spot!L46</f>
        <v>51.980000000000004</v>
      </c>
      <c r="L46" s="196">
        <f>PPCL_NG!S46+PPCL_Spot!S46+GT_NG!S46+GT_Spot!S46+Bawana_NG!S46+Bawana_RLNG!S46+Bawana_Spot!S46</f>
        <v>51.966456908344732</v>
      </c>
      <c r="M46" s="197">
        <f t="shared" si="3"/>
        <v>1.3543091655272121E-2</v>
      </c>
      <c r="N46" s="196">
        <f>PPCL_NG!M46+PPCL_Spot!M46+GT_NG!M46+GT_Spot!M46+Bawana_NG!M46+Bawana_RLNG!M46+Bawana_Spot!M46</f>
        <v>61</v>
      </c>
      <c r="O46" s="196">
        <f>PPCL_NG!T46+PPCL_Spot!T46+GT_NG!T46+GT_Spot!T46+Bawana_NG!T46+Bawana_RLNG!T46+Bawana_Spot!T46</f>
        <v>60.924760601915182</v>
      </c>
      <c r="P46" s="197">
        <f t="shared" si="4"/>
        <v>7.5239398084818276E-2</v>
      </c>
      <c r="Q46" s="197">
        <f t="shared" si="5"/>
        <v>0.25000000000001421</v>
      </c>
    </row>
    <row r="47" spans="1:17">
      <c r="A47" s="33" t="s">
        <v>89</v>
      </c>
      <c r="B47" s="196">
        <f>PPCL_NG!I47+PPCL_Spot!I47+GT_NG!I47+GT_Spot!I47+Bawana_NG!I47+Bawana_RLNG!I47+Bawana_Spot!I47</f>
        <v>267.79000000000002</v>
      </c>
      <c r="C47" s="196">
        <f>PPCL_NG!P47+PPCL_Spot!P47+GT_NG!P47+GT_Spot!P47+Bawana_NG!P47+Bawana_RLNG!P47+Bawana_Spot!P47</f>
        <v>267.68143093012515</v>
      </c>
      <c r="D47" s="197">
        <f t="shared" si="0"/>
        <v>0.10856906987487491</v>
      </c>
      <c r="E47" s="196">
        <f>PPCL_NG!J47+PPCL_Spot!J47+GT_NG!J47+GT_Spot!J47+Bawana_NG!J47+Bawana_RLNG!J47+Bawana_Spot!J47</f>
        <v>53.34</v>
      </c>
      <c r="F47" s="196">
        <f>PPCL_NG!Q47+PPCL_Spot!Q47+GT_NG!Q47+GT_Spot!Q47+Bawana_NG!Q47+Bawana_RLNG!Q47+Bawana_Spot!Q47</f>
        <v>53.281197112523024</v>
      </c>
      <c r="G47" s="197">
        <f t="shared" si="1"/>
        <v>5.8802887476979038E-2</v>
      </c>
      <c r="H47" s="196">
        <f>PPCL_NG!K47+PPCL_Spot!K47+GT_NG!K47+GT_Spot!K47+Bawana_NG!K47+Bawana_RLNG!K47+Bawana_Spot!K47</f>
        <v>5.84</v>
      </c>
      <c r="I47" s="196">
        <f>PPCL_NG!R47+PPCL_Spot!R47+GT_NG!R47+GT_Spot!R47+Bawana_NG!R47+Bawana_RLNG!R47+Bawana_Spot!R47</f>
        <v>5.8397718839107844</v>
      </c>
      <c r="J47" s="197">
        <f t="shared" si="2"/>
        <v>2.2811608921546878E-4</v>
      </c>
      <c r="K47" s="196">
        <f>PPCL_NG!L47+PPCL_Spot!L47+GT_NG!L47+GT_Spot!L47+Bawana_NG!L47+Bawana_RLNG!L47+Bawana_Spot!L47</f>
        <v>51.980000000000004</v>
      </c>
      <c r="L47" s="196">
        <f>PPCL_NG!S47+PPCL_Spot!S47+GT_NG!S47+GT_Spot!S47+Bawana_NG!S47+Bawana_RLNG!S47+Bawana_Spot!S47</f>
        <v>51.965558505938574</v>
      </c>
      <c r="M47" s="197">
        <f t="shared" si="3"/>
        <v>1.4441494061429694E-2</v>
      </c>
      <c r="N47" s="196">
        <f>PPCL_NG!M47+PPCL_Spot!M47+GT_NG!M47+GT_Spot!M47+Bawana_NG!M47+Bawana_RLNG!M47+Bawana_Spot!M47</f>
        <v>80.61</v>
      </c>
      <c r="O47" s="196">
        <f>PPCL_NG!T47+PPCL_Spot!T47+GT_NG!T47+GT_Spot!T47+Bawana_NG!T47+Bawana_RLNG!T47+Bawana_Spot!T47</f>
        <v>80.532041567502461</v>
      </c>
      <c r="P47" s="197">
        <f t="shared" si="4"/>
        <v>7.7958432497538865E-2</v>
      </c>
      <c r="Q47" s="197">
        <f t="shared" si="5"/>
        <v>0.26000000000003798</v>
      </c>
    </row>
    <row r="48" spans="1:17">
      <c r="A48" s="33" t="s">
        <v>90</v>
      </c>
      <c r="B48" s="196">
        <f>PPCL_NG!I48+PPCL_Spot!I48+GT_NG!I48+GT_Spot!I48+Bawana_NG!I48+Bawana_RLNG!I48+Bawana_Spot!I48</f>
        <v>267.79000000000002</v>
      </c>
      <c r="C48" s="196">
        <f>PPCL_NG!P48+PPCL_Spot!P48+GT_NG!P48+GT_Spot!P48+Bawana_NG!P48+Bawana_RLNG!P48+Bawana_Spot!P48</f>
        <v>267.68143093012515</v>
      </c>
      <c r="D48" s="197">
        <f t="shared" si="0"/>
        <v>0.10856906987487491</v>
      </c>
      <c r="E48" s="196">
        <f>PPCL_NG!J48+PPCL_Spot!J48+GT_NG!J48+GT_Spot!J48+Bawana_NG!J48+Bawana_RLNG!J48+Bawana_Spot!J48</f>
        <v>53.34</v>
      </c>
      <c r="F48" s="196">
        <f>PPCL_NG!Q48+PPCL_Spot!Q48+GT_NG!Q48+GT_Spot!Q48+Bawana_NG!Q48+Bawana_RLNG!Q48+Bawana_Spot!Q48</f>
        <v>53.281197112523024</v>
      </c>
      <c r="G48" s="197">
        <f t="shared" si="1"/>
        <v>5.8802887476979038E-2</v>
      </c>
      <c r="H48" s="196">
        <f>PPCL_NG!K48+PPCL_Spot!K48+GT_NG!K48+GT_Spot!K48+Bawana_NG!K48+Bawana_RLNG!K48+Bawana_Spot!K48</f>
        <v>5.84</v>
      </c>
      <c r="I48" s="196">
        <f>PPCL_NG!R48+PPCL_Spot!R48+GT_NG!R48+GT_Spot!R48+Bawana_NG!R48+Bawana_RLNG!R48+Bawana_Spot!R48</f>
        <v>5.8397718839107844</v>
      </c>
      <c r="J48" s="197">
        <f t="shared" si="2"/>
        <v>2.2811608921546878E-4</v>
      </c>
      <c r="K48" s="196">
        <f>PPCL_NG!L48+PPCL_Spot!L48+GT_NG!L48+GT_Spot!L48+Bawana_NG!L48+Bawana_RLNG!L48+Bawana_Spot!L48</f>
        <v>51.980000000000004</v>
      </c>
      <c r="L48" s="196">
        <f>PPCL_NG!S48+PPCL_Spot!S48+GT_NG!S48+GT_Spot!S48+Bawana_NG!S48+Bawana_RLNG!S48+Bawana_Spot!S48</f>
        <v>51.965558505938574</v>
      </c>
      <c r="M48" s="197">
        <f t="shared" si="3"/>
        <v>1.4441494061429694E-2</v>
      </c>
      <c r="N48" s="196">
        <f>PPCL_NG!M48+PPCL_Spot!M48+GT_NG!M48+GT_Spot!M48+Bawana_NG!M48+Bawana_RLNG!M48+Bawana_Spot!M48</f>
        <v>80.61</v>
      </c>
      <c r="O48" s="196">
        <f>PPCL_NG!T48+PPCL_Spot!T48+GT_NG!T48+GT_Spot!T48+Bawana_NG!T48+Bawana_RLNG!T48+Bawana_Spot!T48</f>
        <v>80.532041567502461</v>
      </c>
      <c r="P48" s="197">
        <f t="shared" si="4"/>
        <v>7.7958432497538865E-2</v>
      </c>
      <c r="Q48" s="197">
        <f t="shared" si="5"/>
        <v>0.26000000000003798</v>
      </c>
    </row>
    <row r="49" spans="1:17">
      <c r="A49" s="33" t="s">
        <v>91</v>
      </c>
      <c r="B49" s="196">
        <f>PPCL_NG!I49+PPCL_Spot!I49+GT_NG!I49+GT_Spot!I49+Bawana_NG!I49+Bawana_RLNG!I49+Bawana_Spot!I49</f>
        <v>267.79000000000002</v>
      </c>
      <c r="C49" s="196">
        <f>PPCL_NG!P49+PPCL_Spot!P49+GT_NG!P49+GT_Spot!P49+Bawana_NG!P49+Bawana_RLNG!P49+Bawana_Spot!P49</f>
        <v>267.68143093012515</v>
      </c>
      <c r="D49" s="197">
        <f t="shared" si="0"/>
        <v>0.10856906987487491</v>
      </c>
      <c r="E49" s="196">
        <f>PPCL_NG!J49+PPCL_Spot!J49+GT_NG!J49+GT_Spot!J49+Bawana_NG!J49+Bawana_RLNG!J49+Bawana_Spot!J49</f>
        <v>53.34</v>
      </c>
      <c r="F49" s="196">
        <f>PPCL_NG!Q49+PPCL_Spot!Q49+GT_NG!Q49+GT_Spot!Q49+Bawana_NG!Q49+Bawana_RLNG!Q49+Bawana_Spot!Q49</f>
        <v>53.281197112523024</v>
      </c>
      <c r="G49" s="197">
        <f t="shared" si="1"/>
        <v>5.8802887476979038E-2</v>
      </c>
      <c r="H49" s="196">
        <f>PPCL_NG!K49+PPCL_Spot!K49+GT_NG!K49+GT_Spot!K49+Bawana_NG!K49+Bawana_RLNG!K49+Bawana_Spot!K49</f>
        <v>5.84</v>
      </c>
      <c r="I49" s="196">
        <f>PPCL_NG!R49+PPCL_Spot!R49+GT_NG!R49+GT_Spot!R49+Bawana_NG!R49+Bawana_RLNG!R49+Bawana_Spot!R49</f>
        <v>5.8397718839107844</v>
      </c>
      <c r="J49" s="197">
        <f t="shared" si="2"/>
        <v>2.2811608921546878E-4</v>
      </c>
      <c r="K49" s="196">
        <f>PPCL_NG!L49+PPCL_Spot!L49+GT_NG!L49+GT_Spot!L49+Bawana_NG!L49+Bawana_RLNG!L49+Bawana_Spot!L49</f>
        <v>51.980000000000004</v>
      </c>
      <c r="L49" s="196">
        <f>PPCL_NG!S49+PPCL_Spot!S49+GT_NG!S49+GT_Spot!S49+Bawana_NG!S49+Bawana_RLNG!S49+Bawana_Spot!S49</f>
        <v>51.965558505938574</v>
      </c>
      <c r="M49" s="197">
        <f t="shared" si="3"/>
        <v>1.4441494061429694E-2</v>
      </c>
      <c r="N49" s="196">
        <f>PPCL_NG!M49+PPCL_Spot!M49+GT_NG!M49+GT_Spot!M49+Bawana_NG!M49+Bawana_RLNG!M49+Bawana_Spot!M49</f>
        <v>80.61</v>
      </c>
      <c r="O49" s="196">
        <f>PPCL_NG!T49+PPCL_Spot!T49+GT_NG!T49+GT_Spot!T49+Bawana_NG!T49+Bawana_RLNG!T49+Bawana_Spot!T49</f>
        <v>80.532041567502461</v>
      </c>
      <c r="P49" s="197">
        <f t="shared" si="4"/>
        <v>7.7958432497538865E-2</v>
      </c>
      <c r="Q49" s="197">
        <f t="shared" si="5"/>
        <v>0.26000000000003798</v>
      </c>
    </row>
    <row r="50" spans="1:17">
      <c r="A50" s="33" t="s">
        <v>92</v>
      </c>
      <c r="B50" s="196">
        <f>PPCL_NG!I50+PPCL_Spot!I50+GT_NG!I50+GT_Spot!I50+Bawana_NG!I50+Bawana_RLNG!I50+Bawana_Spot!I50</f>
        <v>267.79000000000002</v>
      </c>
      <c r="C50" s="196">
        <f>PPCL_NG!P50+PPCL_Spot!P50+GT_NG!P50+GT_Spot!P50+Bawana_NG!P50+Bawana_RLNG!P50+Bawana_Spot!P50</f>
        <v>267.68143093012515</v>
      </c>
      <c r="D50" s="197">
        <f t="shared" si="0"/>
        <v>0.10856906987487491</v>
      </c>
      <c r="E50" s="196">
        <f>PPCL_NG!J50+PPCL_Spot!J50+GT_NG!J50+GT_Spot!J50+Bawana_NG!J50+Bawana_RLNG!J50+Bawana_Spot!J50</f>
        <v>53.34</v>
      </c>
      <c r="F50" s="196">
        <f>PPCL_NG!Q50+PPCL_Spot!Q50+GT_NG!Q50+GT_Spot!Q50+Bawana_NG!Q50+Bawana_RLNG!Q50+Bawana_Spot!Q50</f>
        <v>53.281197112523024</v>
      </c>
      <c r="G50" s="197">
        <f t="shared" si="1"/>
        <v>5.8802887476979038E-2</v>
      </c>
      <c r="H50" s="196">
        <f>PPCL_NG!K50+PPCL_Spot!K50+GT_NG!K50+GT_Spot!K50+Bawana_NG!K50+Bawana_RLNG!K50+Bawana_Spot!K50</f>
        <v>5.84</v>
      </c>
      <c r="I50" s="196">
        <f>PPCL_NG!R50+PPCL_Spot!R50+GT_NG!R50+GT_Spot!R50+Bawana_NG!R50+Bawana_RLNG!R50+Bawana_Spot!R50</f>
        <v>5.8397718839107844</v>
      </c>
      <c r="J50" s="197">
        <f t="shared" si="2"/>
        <v>2.2811608921546878E-4</v>
      </c>
      <c r="K50" s="196">
        <f>PPCL_NG!L50+PPCL_Spot!L50+GT_NG!L50+GT_Spot!L50+Bawana_NG!L50+Bawana_RLNG!L50+Bawana_Spot!L50</f>
        <v>51.980000000000004</v>
      </c>
      <c r="L50" s="196">
        <f>PPCL_NG!S50+PPCL_Spot!S50+GT_NG!S50+GT_Spot!S50+Bawana_NG!S50+Bawana_RLNG!S50+Bawana_Spot!S50</f>
        <v>51.965558505938574</v>
      </c>
      <c r="M50" s="197">
        <f t="shared" si="3"/>
        <v>1.4441494061429694E-2</v>
      </c>
      <c r="N50" s="196">
        <f>PPCL_NG!M50+PPCL_Spot!M50+GT_NG!M50+GT_Spot!M50+Bawana_NG!M50+Bawana_RLNG!M50+Bawana_Spot!M50</f>
        <v>80.61</v>
      </c>
      <c r="O50" s="196">
        <f>PPCL_NG!T50+PPCL_Spot!T50+GT_NG!T50+GT_Spot!T50+Bawana_NG!T50+Bawana_RLNG!T50+Bawana_Spot!T50</f>
        <v>80.532041567502461</v>
      </c>
      <c r="P50" s="197">
        <f t="shared" si="4"/>
        <v>7.7958432497538865E-2</v>
      </c>
      <c r="Q50" s="197">
        <f t="shared" si="5"/>
        <v>0.26000000000003798</v>
      </c>
    </row>
    <row r="51" spans="1:17">
      <c r="A51" s="33" t="s">
        <v>93</v>
      </c>
      <c r="B51" s="196">
        <f>PPCL_NG!I51+PPCL_Spot!I51+GT_NG!I51+GT_Spot!I51+Bawana_NG!I51+Bawana_RLNG!I51+Bawana_Spot!I51</f>
        <v>267.14</v>
      </c>
      <c r="C51" s="196">
        <f>PPCL_NG!P51+PPCL_Spot!P51+GT_NG!P51+GT_Spot!P51+Bawana_NG!P51+Bawana_RLNG!P51+Bawana_Spot!P51</f>
        <v>267.0290003721118</v>
      </c>
      <c r="D51" s="197">
        <f t="shared" si="0"/>
        <v>0.11099962788819084</v>
      </c>
      <c r="E51" s="196">
        <f>PPCL_NG!J51+PPCL_Spot!J51+GT_NG!J51+GT_Spot!J51+Bawana_NG!J51+Bawana_RLNG!J51+Bawana_Spot!J51</f>
        <v>53</v>
      </c>
      <c r="F51" s="196">
        <f>PPCL_NG!Q51+PPCL_Spot!Q51+GT_NG!Q51+GT_Spot!Q51+Bawana_NG!Q51+Bawana_RLNG!Q51+Bawana_Spot!Q51</f>
        <v>52.939749567747924</v>
      </c>
      <c r="G51" s="197">
        <f t="shared" si="1"/>
        <v>6.0250432252075825E-2</v>
      </c>
      <c r="H51" s="196">
        <f>PPCL_NG!K51+PPCL_Spot!K51+GT_NG!K51+GT_Spot!K51+Bawana_NG!K51+Bawana_RLNG!K51+Bawana_Spot!K51</f>
        <v>5.84</v>
      </c>
      <c r="I51" s="196">
        <f>PPCL_NG!R51+PPCL_Spot!R51+GT_NG!R51+GT_Spot!R51+Bawana_NG!R51+Bawana_RLNG!R51+Bawana_Spot!R51</f>
        <v>5.8397718839107844</v>
      </c>
      <c r="J51" s="197">
        <f t="shared" si="2"/>
        <v>2.2811608921546878E-4</v>
      </c>
      <c r="K51" s="196">
        <f>PPCL_NG!L51+PPCL_Spot!L51+GT_NG!L51+GT_Spot!L51+Bawana_NG!L51+Bawana_RLNG!L51+Bawana_Spot!L51</f>
        <v>51.980000000000004</v>
      </c>
      <c r="L51" s="196">
        <f>PPCL_NG!S51+PPCL_Spot!S51+GT_NG!S51+GT_Spot!S51+Bawana_NG!S51+Bawana_RLNG!S51+Bawana_Spot!S51</f>
        <v>51.964624657211395</v>
      </c>
      <c r="M51" s="197">
        <f t="shared" si="3"/>
        <v>1.5375342788608748E-2</v>
      </c>
      <c r="N51" s="196">
        <f>PPCL_NG!M51+PPCL_Spot!M51+GT_NG!M51+GT_Spot!M51+Bawana_NG!M51+Bawana_RLNG!M51+Bawana_Spot!M51</f>
        <v>80.61</v>
      </c>
      <c r="O51" s="196">
        <f>PPCL_NG!T51+PPCL_Spot!T51+GT_NG!T51+GT_Spot!T51+Bawana_NG!T51+Bawana_RLNG!T51+Bawana_Spot!T51</f>
        <v>80.526853519018104</v>
      </c>
      <c r="P51" s="197">
        <f t="shared" si="4"/>
        <v>8.3146480981895365E-2</v>
      </c>
      <c r="Q51" s="197">
        <f t="shared" si="5"/>
        <v>0.26999999999998625</v>
      </c>
    </row>
    <row r="52" spans="1:17">
      <c r="A52" s="33" t="s">
        <v>94</v>
      </c>
      <c r="B52" s="196">
        <f>PPCL_NG!I52+PPCL_Spot!I52+GT_NG!I52+GT_Spot!I52+Bawana_NG!I52+Bawana_RLNG!I52+Bawana_Spot!I52</f>
        <v>286.74</v>
      </c>
      <c r="C52" s="196">
        <f>PPCL_NG!P52+PPCL_Spot!P52+GT_NG!P52+GT_Spot!P52+Bawana_NG!P52+Bawana_RLNG!P52+Bawana_Spot!P52</f>
        <v>286.63339707536556</v>
      </c>
      <c r="D52" s="197">
        <f t="shared" si="0"/>
        <v>0.10660292463444421</v>
      </c>
      <c r="E52" s="196">
        <f>PPCL_NG!J52+PPCL_Spot!J52+GT_NG!J52+GT_Spot!J52+Bawana_NG!J52+Bawana_RLNG!J52+Bawana_Spot!J52</f>
        <v>53</v>
      </c>
      <c r="F52" s="196">
        <f>PPCL_NG!Q52+PPCL_Spot!Q52+GT_NG!Q52+GT_Spot!Q52+Bawana_NG!Q52+Bawana_RLNG!Q52+Bawana_Spot!Q52</f>
        <v>52.941507311586051</v>
      </c>
      <c r="G52" s="197">
        <f t="shared" si="1"/>
        <v>5.8492688413949168E-2</v>
      </c>
      <c r="H52" s="196">
        <f>PPCL_NG!K52+PPCL_Spot!K52+GT_NG!K52+GT_Spot!K52+Bawana_NG!K52+Bawana_RLNG!K52+Bawana_Spot!K52</f>
        <v>5.84</v>
      </c>
      <c r="I52" s="196">
        <f>PPCL_NG!R52+PPCL_Spot!R52+GT_NG!R52+GT_Spot!R52+Bawana_NG!R52+Bawana_RLNG!R52+Bawana_Spot!R52</f>
        <v>5.84</v>
      </c>
      <c r="J52" s="197">
        <f t="shared" si="2"/>
        <v>0</v>
      </c>
      <c r="K52" s="196">
        <f>PPCL_NG!L52+PPCL_Spot!L52+GT_NG!L52+GT_Spot!L52+Bawana_NG!L52+Bawana_RLNG!L52+Bawana_Spot!L52</f>
        <v>51.980000000000004</v>
      </c>
      <c r="L52" s="196">
        <f>PPCL_NG!S52+PPCL_Spot!S52+GT_NG!S52+GT_Spot!S52+Bawana_NG!S52+Bawana_RLNG!S52+Bawana_Spot!S52</f>
        <v>51.965523059617546</v>
      </c>
      <c r="M52" s="197">
        <f t="shared" si="3"/>
        <v>1.4476940382458281E-2</v>
      </c>
      <c r="N52" s="196">
        <f>PPCL_NG!M52+PPCL_Spot!M52+GT_NG!M52+GT_Spot!M52+Bawana_NG!M52+Bawana_RLNG!M52+Bawana_Spot!M52</f>
        <v>61</v>
      </c>
      <c r="O52" s="196">
        <f>PPCL_NG!T52+PPCL_Spot!T52+GT_NG!T52+GT_Spot!T52+Bawana_NG!T52+Bawana_RLNG!T52+Bawana_Spot!T52</f>
        <v>60.919572553430818</v>
      </c>
      <c r="P52" s="197">
        <f t="shared" si="4"/>
        <v>8.0427446569181882E-2</v>
      </c>
      <c r="Q52" s="197">
        <f t="shared" si="5"/>
        <v>0.26000000000003354</v>
      </c>
    </row>
    <row r="53" spans="1:17">
      <c r="A53" s="33" t="s">
        <v>95</v>
      </c>
      <c r="B53" s="196">
        <f>PPCL_NG!I53+PPCL_Spot!I53+GT_NG!I53+GT_Spot!I53+Bawana_NG!I53+Bawana_RLNG!I53+Bawana_Spot!I53</f>
        <v>269.74</v>
      </c>
      <c r="C53" s="196">
        <f>PPCL_NG!P53+PPCL_Spot!P53+GT_NG!P53+GT_Spot!P53+Bawana_NG!P53+Bawana_RLNG!P53+Bawana_Spot!P53</f>
        <v>269.63339707536556</v>
      </c>
      <c r="D53" s="197">
        <f t="shared" si="0"/>
        <v>0.10660292463444421</v>
      </c>
      <c r="E53" s="196">
        <f>PPCL_NG!J53+PPCL_Spot!J53+GT_NG!J53+GT_Spot!J53+Bawana_NG!J53+Bawana_RLNG!J53+Bawana_Spot!J53</f>
        <v>53</v>
      </c>
      <c r="F53" s="196">
        <f>PPCL_NG!Q53+PPCL_Spot!Q53+GT_NG!Q53+GT_Spot!Q53+Bawana_NG!Q53+Bawana_RLNG!Q53+Bawana_Spot!Q53</f>
        <v>52.941507311586051</v>
      </c>
      <c r="G53" s="197">
        <f t="shared" si="1"/>
        <v>5.8492688413949168E-2</v>
      </c>
      <c r="H53" s="196">
        <f>PPCL_NG!K53+PPCL_Spot!K53+GT_NG!K53+GT_Spot!K53+Bawana_NG!K53+Bawana_RLNG!K53+Bawana_Spot!K53</f>
        <v>5.84</v>
      </c>
      <c r="I53" s="196">
        <f>PPCL_NG!R53+PPCL_Spot!R53+GT_NG!R53+GT_Spot!R53+Bawana_NG!R53+Bawana_RLNG!R53+Bawana_Spot!R53</f>
        <v>5.84</v>
      </c>
      <c r="J53" s="197">
        <f t="shared" si="2"/>
        <v>0</v>
      </c>
      <c r="K53" s="196">
        <f>PPCL_NG!L53+PPCL_Spot!L53+GT_NG!L53+GT_Spot!L53+Bawana_NG!L53+Bawana_RLNG!L53+Bawana_Spot!L53</f>
        <v>51.980000000000004</v>
      </c>
      <c r="L53" s="196">
        <f>PPCL_NG!S53+PPCL_Spot!S53+GT_NG!S53+GT_Spot!S53+Bawana_NG!S53+Bawana_RLNG!S53+Bawana_Spot!S53</f>
        <v>51.965523059617546</v>
      </c>
      <c r="M53" s="197">
        <f t="shared" si="3"/>
        <v>1.4476940382458281E-2</v>
      </c>
      <c r="N53" s="196">
        <f>PPCL_NG!M53+PPCL_Spot!M53+GT_NG!M53+GT_Spot!M53+Bawana_NG!M53+Bawana_RLNG!M53+Bawana_Spot!M53</f>
        <v>61</v>
      </c>
      <c r="O53" s="196">
        <f>PPCL_NG!T53+PPCL_Spot!T53+GT_NG!T53+GT_Spot!T53+Bawana_NG!T53+Bawana_RLNG!T53+Bawana_Spot!T53</f>
        <v>60.919572553430818</v>
      </c>
      <c r="P53" s="197">
        <f t="shared" si="4"/>
        <v>8.0427446569181882E-2</v>
      </c>
      <c r="Q53" s="197">
        <f t="shared" si="5"/>
        <v>0.26000000000003354</v>
      </c>
    </row>
    <row r="54" spans="1:17">
      <c r="A54" s="33" t="s">
        <v>96</v>
      </c>
      <c r="B54" s="196">
        <f>PPCL_NG!I54+PPCL_Spot!I54+GT_NG!I54+GT_Spot!I54+Bawana_NG!I54+Bawana_RLNG!I54+Bawana_Spot!I54</f>
        <v>269.74</v>
      </c>
      <c r="C54" s="196">
        <f>PPCL_NG!P54+PPCL_Spot!P54+GT_NG!P54+GT_Spot!P54+Bawana_NG!P54+Bawana_RLNG!P54+Bawana_Spot!P54</f>
        <v>269.63339707536556</v>
      </c>
      <c r="D54" s="197">
        <f t="shared" si="0"/>
        <v>0.10660292463444421</v>
      </c>
      <c r="E54" s="196">
        <f>PPCL_NG!J54+PPCL_Spot!J54+GT_NG!J54+GT_Spot!J54+Bawana_NG!J54+Bawana_RLNG!J54+Bawana_Spot!J54</f>
        <v>53</v>
      </c>
      <c r="F54" s="196">
        <f>PPCL_NG!Q54+PPCL_Spot!Q54+GT_NG!Q54+GT_Spot!Q54+Bawana_NG!Q54+Bawana_RLNG!Q54+Bawana_Spot!Q54</f>
        <v>52.941507311586051</v>
      </c>
      <c r="G54" s="197">
        <f t="shared" si="1"/>
        <v>5.8492688413949168E-2</v>
      </c>
      <c r="H54" s="196">
        <f>PPCL_NG!K54+PPCL_Spot!K54+GT_NG!K54+GT_Spot!K54+Bawana_NG!K54+Bawana_RLNG!K54+Bawana_Spot!K54</f>
        <v>5.84</v>
      </c>
      <c r="I54" s="196">
        <f>PPCL_NG!R54+PPCL_Spot!R54+GT_NG!R54+GT_Spot!R54+Bawana_NG!R54+Bawana_RLNG!R54+Bawana_Spot!R54</f>
        <v>5.84</v>
      </c>
      <c r="J54" s="197">
        <f t="shared" si="2"/>
        <v>0</v>
      </c>
      <c r="K54" s="196">
        <f>PPCL_NG!L54+PPCL_Spot!L54+GT_NG!L54+GT_Spot!L54+Bawana_NG!L54+Bawana_RLNG!L54+Bawana_Spot!L54</f>
        <v>51.980000000000004</v>
      </c>
      <c r="L54" s="196">
        <f>PPCL_NG!S54+PPCL_Spot!S54+GT_NG!S54+GT_Spot!S54+Bawana_NG!S54+Bawana_RLNG!S54+Bawana_Spot!S54</f>
        <v>51.965523059617546</v>
      </c>
      <c r="M54" s="197">
        <f t="shared" si="3"/>
        <v>1.4476940382458281E-2</v>
      </c>
      <c r="N54" s="196">
        <f>PPCL_NG!M54+PPCL_Spot!M54+GT_NG!M54+GT_Spot!M54+Bawana_NG!M54+Bawana_RLNG!M54+Bawana_Spot!M54</f>
        <v>61</v>
      </c>
      <c r="O54" s="196">
        <f>PPCL_NG!T54+PPCL_Spot!T54+GT_NG!T54+GT_Spot!T54+Bawana_NG!T54+Bawana_RLNG!T54+Bawana_Spot!T54</f>
        <v>60.919572553430818</v>
      </c>
      <c r="P54" s="197">
        <f t="shared" si="4"/>
        <v>8.0427446569181882E-2</v>
      </c>
      <c r="Q54" s="197">
        <f t="shared" si="5"/>
        <v>0.26000000000003354</v>
      </c>
    </row>
    <row r="55" spans="1:17">
      <c r="A55" s="33" t="s">
        <v>97</v>
      </c>
      <c r="B55" s="196">
        <f>PPCL_NG!I55+PPCL_Spot!I55+GT_NG!I55+GT_Spot!I55+Bawana_NG!I55+Bawana_RLNG!I55+Bawana_Spot!I55</f>
        <v>269.74</v>
      </c>
      <c r="C55" s="196">
        <f>PPCL_NG!P55+PPCL_Spot!P55+GT_NG!P55+GT_Spot!P55+Bawana_NG!P55+Bawana_RLNG!P55+Bawana_Spot!P55</f>
        <v>269.63339707536556</v>
      </c>
      <c r="D55" s="197">
        <f t="shared" si="0"/>
        <v>0.10660292463444421</v>
      </c>
      <c r="E55" s="196">
        <f>PPCL_NG!J55+PPCL_Spot!J55+GT_NG!J55+GT_Spot!J55+Bawana_NG!J55+Bawana_RLNG!J55+Bawana_Spot!J55</f>
        <v>53</v>
      </c>
      <c r="F55" s="196">
        <f>PPCL_NG!Q55+PPCL_Spot!Q55+GT_NG!Q55+GT_Spot!Q55+Bawana_NG!Q55+Bawana_RLNG!Q55+Bawana_Spot!Q55</f>
        <v>52.941507311586051</v>
      </c>
      <c r="G55" s="197">
        <f t="shared" si="1"/>
        <v>5.8492688413949168E-2</v>
      </c>
      <c r="H55" s="196">
        <f>PPCL_NG!K55+PPCL_Spot!K55+GT_NG!K55+GT_Spot!K55+Bawana_NG!K55+Bawana_RLNG!K55+Bawana_Spot!K55</f>
        <v>5.84</v>
      </c>
      <c r="I55" s="196">
        <f>PPCL_NG!R55+PPCL_Spot!R55+GT_NG!R55+GT_Spot!R55+Bawana_NG!R55+Bawana_RLNG!R55+Bawana_Spot!R55</f>
        <v>5.84</v>
      </c>
      <c r="J55" s="197">
        <f t="shared" si="2"/>
        <v>0</v>
      </c>
      <c r="K55" s="196">
        <f>PPCL_NG!L55+PPCL_Spot!L55+GT_NG!L55+GT_Spot!L55+Bawana_NG!L55+Bawana_RLNG!L55+Bawana_Spot!L55</f>
        <v>51.980000000000004</v>
      </c>
      <c r="L55" s="196">
        <f>PPCL_NG!S55+PPCL_Spot!S55+GT_NG!S55+GT_Spot!S55+Bawana_NG!S55+Bawana_RLNG!S55+Bawana_Spot!S55</f>
        <v>51.965523059617546</v>
      </c>
      <c r="M55" s="197">
        <f t="shared" si="3"/>
        <v>1.4476940382458281E-2</v>
      </c>
      <c r="N55" s="196">
        <f>PPCL_NG!M55+PPCL_Spot!M55+GT_NG!M55+GT_Spot!M55+Bawana_NG!M55+Bawana_RLNG!M55+Bawana_Spot!M55</f>
        <v>61</v>
      </c>
      <c r="O55" s="196">
        <f>PPCL_NG!T55+PPCL_Spot!T55+GT_NG!T55+GT_Spot!T55+Bawana_NG!T55+Bawana_RLNG!T55+Bawana_Spot!T55</f>
        <v>60.919572553430818</v>
      </c>
      <c r="P55" s="197">
        <f t="shared" si="4"/>
        <v>8.0427446569181882E-2</v>
      </c>
      <c r="Q55" s="197">
        <f t="shared" si="5"/>
        <v>0.26000000000003354</v>
      </c>
    </row>
    <row r="56" spans="1:17">
      <c r="A56" s="33" t="s">
        <v>98</v>
      </c>
      <c r="B56" s="196">
        <f>PPCL_NG!I56+PPCL_Spot!I56+GT_NG!I56+GT_Spot!I56+Bawana_NG!I56+Bawana_RLNG!I56+Bawana_Spot!I56</f>
        <v>269.74</v>
      </c>
      <c r="C56" s="196">
        <f>PPCL_NG!P56+PPCL_Spot!P56+GT_NG!P56+GT_Spot!P56+Bawana_NG!P56+Bawana_RLNG!P56+Bawana_Spot!P56</f>
        <v>269.63339707536556</v>
      </c>
      <c r="D56" s="197">
        <f t="shared" si="0"/>
        <v>0.10660292463444421</v>
      </c>
      <c r="E56" s="196">
        <f>PPCL_NG!J56+PPCL_Spot!J56+GT_NG!J56+GT_Spot!J56+Bawana_NG!J56+Bawana_RLNG!J56+Bawana_Spot!J56</f>
        <v>54.44</v>
      </c>
      <c r="F56" s="196">
        <f>PPCL_NG!Q56+PPCL_Spot!Q56+GT_NG!Q56+GT_Spot!Q56+Bawana_NG!Q56+Bawana_RLNG!Q56+Bawana_Spot!Q56</f>
        <v>54.381507311586049</v>
      </c>
      <c r="G56" s="197">
        <f t="shared" si="1"/>
        <v>5.8492688413949168E-2</v>
      </c>
      <c r="H56" s="196">
        <f>PPCL_NG!K56+PPCL_Spot!K56+GT_NG!K56+GT_Spot!K56+Bawana_NG!K56+Bawana_RLNG!K56+Bawana_Spot!K56</f>
        <v>5.99</v>
      </c>
      <c r="I56" s="196">
        <f>PPCL_NG!R56+PPCL_Spot!R56+GT_NG!R56+GT_Spot!R56+Bawana_NG!R56+Bawana_RLNG!R56+Bawana_Spot!R56</f>
        <v>5.99</v>
      </c>
      <c r="J56" s="197">
        <f t="shared" si="2"/>
        <v>0</v>
      </c>
      <c r="K56" s="196">
        <f>PPCL_NG!L56+PPCL_Spot!L56+GT_NG!L56+GT_Spot!L56+Bawana_NG!L56+Bawana_RLNG!L56+Bawana_Spot!L56</f>
        <v>47.370000000000005</v>
      </c>
      <c r="L56" s="196">
        <f>PPCL_NG!S56+PPCL_Spot!S56+GT_NG!S56+GT_Spot!S56+Bawana_NG!S56+Bawana_RLNG!S56+Bawana_Spot!S56</f>
        <v>47.355523059617546</v>
      </c>
      <c r="M56" s="197">
        <f t="shared" si="3"/>
        <v>1.4476940382458281E-2</v>
      </c>
      <c r="N56" s="196">
        <f>PPCL_NG!M56+PPCL_Spot!M56+GT_NG!M56+GT_Spot!M56+Bawana_NG!M56+Bawana_RLNG!M56+Bawana_Spot!M56</f>
        <v>62.74</v>
      </c>
      <c r="O56" s="196">
        <f>PPCL_NG!T56+PPCL_Spot!T56+GT_NG!T56+GT_Spot!T56+Bawana_NG!T56+Bawana_RLNG!T56+Bawana_Spot!T56</f>
        <v>62.65957255343082</v>
      </c>
      <c r="P56" s="197">
        <f t="shared" si="4"/>
        <v>8.0427446569181882E-2</v>
      </c>
      <c r="Q56" s="197">
        <f t="shared" si="5"/>
        <v>0.26000000000003354</v>
      </c>
    </row>
    <row r="57" spans="1:17">
      <c r="A57" s="33" t="s">
        <v>99</v>
      </c>
      <c r="B57" s="196">
        <f>PPCL_NG!I57+PPCL_Spot!I57+GT_NG!I57+GT_Spot!I57+Bawana_NG!I57+Bawana_RLNG!I57+Bawana_Spot!I57</f>
        <v>284.19000000000005</v>
      </c>
      <c r="C57" s="196">
        <f>PPCL_NG!P57+PPCL_Spot!P57+GT_NG!P57+GT_Spot!P57+Bawana_NG!P57+Bawana_RLNG!P57+Bawana_Spot!P57</f>
        <v>284.09248125543422</v>
      </c>
      <c r="D57" s="197">
        <f t="shared" si="0"/>
        <v>9.7518744565832094E-2</v>
      </c>
      <c r="E57" s="196">
        <f>PPCL_NG!J57+PPCL_Spot!J57+GT_NG!J57+GT_Spot!J57+Bawana_NG!J57+Bawana_RLNG!J57+Bawana_Spot!J57</f>
        <v>56.07</v>
      </c>
      <c r="F57" s="196">
        <f>PPCL_NG!Q57+PPCL_Spot!Q57+GT_NG!Q57+GT_Spot!Q57+Bawana_NG!Q57+Bawana_RLNG!Q57+Bawana_Spot!Q57</f>
        <v>56.011612284333509</v>
      </c>
      <c r="G57" s="197">
        <f t="shared" si="1"/>
        <v>5.8387715666491147E-2</v>
      </c>
      <c r="H57" s="196">
        <f>PPCL_NG!K57+PPCL_Spot!K57+GT_NG!K57+GT_Spot!K57+Bawana_NG!K57+Bawana_RLNG!K57+Bawana_Spot!K57</f>
        <v>6</v>
      </c>
      <c r="I57" s="196">
        <f>PPCL_NG!R57+PPCL_Spot!R57+GT_NG!R57+GT_Spot!R57+Bawana_NG!R57+Bawana_RLNG!R57+Bawana_Spot!R57</f>
        <v>6.0000107664356364</v>
      </c>
      <c r="J57" s="197">
        <f t="shared" si="2"/>
        <v>-1.0766435636355709E-5</v>
      </c>
      <c r="K57" s="196">
        <f>PPCL_NG!L57+PPCL_Spot!L57+GT_NG!L57+GT_Spot!L57+Bawana_NG!L57+Bawana_RLNG!L57+Bawana_Spot!L57</f>
        <v>30.98</v>
      </c>
      <c r="L57" s="196">
        <f>PPCL_NG!S57+PPCL_Spot!S57+GT_NG!S57+GT_Spot!S57+Bawana_NG!S57+Bawana_RLNG!S57+Bawana_Spot!S57</f>
        <v>30.966195961844853</v>
      </c>
      <c r="M57" s="197">
        <f t="shared" si="3"/>
        <v>1.3804038155146969E-2</v>
      </c>
      <c r="N57" s="196">
        <f>PPCL_NG!M57+PPCL_Spot!M57+GT_NG!M57+GT_Spot!M57+Bawana_NG!M57+Bawana_RLNG!M57+Bawana_Spot!M57</f>
        <v>69.09</v>
      </c>
      <c r="O57" s="196">
        <f>PPCL_NG!T57+PPCL_Spot!T57+GT_NG!T57+GT_Spot!T57+Bawana_NG!T57+Bawana_RLNG!T57+Bawana_Spot!T57</f>
        <v>69.009699731951784</v>
      </c>
      <c r="P57" s="197">
        <f t="shared" si="4"/>
        <v>8.0300268048219436E-2</v>
      </c>
      <c r="Q57" s="197">
        <f t="shared" si="5"/>
        <v>0.25000000000005329</v>
      </c>
    </row>
    <row r="58" spans="1:17">
      <c r="A58" s="33" t="s">
        <v>100</v>
      </c>
      <c r="B58" s="196">
        <f>PPCL_NG!I58+PPCL_Spot!I58+GT_NG!I58+GT_Spot!I58+Bawana_NG!I58+Bawana_RLNG!I58+Bawana_Spot!I58</f>
        <v>284.19000000000005</v>
      </c>
      <c r="C58" s="196">
        <f>PPCL_NG!P58+PPCL_Spot!P58+GT_NG!P58+GT_Spot!P58+Bawana_NG!P58+Bawana_RLNG!P58+Bawana_Spot!P58</f>
        <v>284.09248125543422</v>
      </c>
      <c r="D58" s="197">
        <f t="shared" si="0"/>
        <v>9.7518744565832094E-2</v>
      </c>
      <c r="E58" s="196">
        <f>PPCL_NG!J58+PPCL_Spot!J58+GT_NG!J58+GT_Spot!J58+Bawana_NG!J58+Bawana_RLNG!J58+Bawana_Spot!J58</f>
        <v>56.07</v>
      </c>
      <c r="F58" s="196">
        <f>PPCL_NG!Q58+PPCL_Spot!Q58+GT_NG!Q58+GT_Spot!Q58+Bawana_NG!Q58+Bawana_RLNG!Q58+Bawana_Spot!Q58</f>
        <v>56.011612284333509</v>
      </c>
      <c r="G58" s="197">
        <f t="shared" si="1"/>
        <v>5.8387715666491147E-2</v>
      </c>
      <c r="H58" s="196">
        <f>PPCL_NG!K58+PPCL_Spot!K58+GT_NG!K58+GT_Spot!K58+Bawana_NG!K58+Bawana_RLNG!K58+Bawana_Spot!K58</f>
        <v>6</v>
      </c>
      <c r="I58" s="196">
        <f>PPCL_NG!R58+PPCL_Spot!R58+GT_NG!R58+GT_Spot!R58+Bawana_NG!R58+Bawana_RLNG!R58+Bawana_Spot!R58</f>
        <v>6.0000107664356364</v>
      </c>
      <c r="J58" s="197">
        <f t="shared" si="2"/>
        <v>-1.0766435636355709E-5</v>
      </c>
      <c r="K58" s="196">
        <f>PPCL_NG!L58+PPCL_Spot!L58+GT_NG!L58+GT_Spot!L58+Bawana_NG!L58+Bawana_RLNG!L58+Bawana_Spot!L58</f>
        <v>30.98</v>
      </c>
      <c r="L58" s="196">
        <f>PPCL_NG!S58+PPCL_Spot!S58+GT_NG!S58+GT_Spot!S58+Bawana_NG!S58+Bawana_RLNG!S58+Bawana_Spot!S58</f>
        <v>30.966195961844853</v>
      </c>
      <c r="M58" s="197">
        <f t="shared" si="3"/>
        <v>1.3804038155146969E-2</v>
      </c>
      <c r="N58" s="196">
        <f>PPCL_NG!M58+PPCL_Spot!M58+GT_NG!M58+GT_Spot!M58+Bawana_NG!M58+Bawana_RLNG!M58+Bawana_Spot!M58</f>
        <v>69.09</v>
      </c>
      <c r="O58" s="196">
        <f>PPCL_NG!T58+PPCL_Spot!T58+GT_NG!T58+GT_Spot!T58+Bawana_NG!T58+Bawana_RLNG!T58+Bawana_Spot!T58</f>
        <v>69.009699731951784</v>
      </c>
      <c r="P58" s="197">
        <f t="shared" si="4"/>
        <v>8.0300268048219436E-2</v>
      </c>
      <c r="Q58" s="197">
        <f t="shared" si="5"/>
        <v>0.25000000000005329</v>
      </c>
    </row>
    <row r="59" spans="1:17">
      <c r="A59" s="33" t="s">
        <v>101</v>
      </c>
      <c r="B59" s="196">
        <f>PPCL_NG!I59+PPCL_Spot!I59+GT_NG!I59+GT_Spot!I59+Bawana_NG!I59+Bawana_RLNG!I59+Bawana_Spot!I59</f>
        <v>283.19000000000005</v>
      </c>
      <c r="C59" s="196">
        <f>PPCL_NG!P59+PPCL_Spot!P59+GT_NG!P59+GT_Spot!P59+Bawana_NG!P59+Bawana_RLNG!P59+Bawana_Spot!P59</f>
        <v>283.09691982821681</v>
      </c>
      <c r="D59" s="197">
        <f t="shared" si="0"/>
        <v>9.3080171783242349E-2</v>
      </c>
      <c r="E59" s="196">
        <f>PPCL_NG!J59+PPCL_Spot!J59+GT_NG!J59+GT_Spot!J59+Bawana_NG!J59+Bawana_RLNG!J59+Bawana_Spot!J59</f>
        <v>56.07</v>
      </c>
      <c r="F59" s="196">
        <f>PPCL_NG!Q59+PPCL_Spot!Q59+GT_NG!Q59+GT_Spot!Q59+Bawana_NG!Q59+Bawana_RLNG!Q59+Bawana_Spot!Q59</f>
        <v>56.009919787562275</v>
      </c>
      <c r="G59" s="197">
        <f t="shared" si="1"/>
        <v>6.0080212437725322E-2</v>
      </c>
      <c r="H59" s="196">
        <f>PPCL_NG!K59+PPCL_Spot!K59+GT_NG!K59+GT_Spot!K59+Bawana_NG!K59+Bawana_RLNG!K59+Bawana_Spot!K59</f>
        <v>6</v>
      </c>
      <c r="I59" s="196">
        <f>PPCL_NG!R59+PPCL_Spot!R59+GT_NG!R59+GT_Spot!R59+Bawana_NG!R59+Bawana_RLNG!R59+Bawana_Spot!R59</f>
        <v>6.0000107664356364</v>
      </c>
      <c r="J59" s="197">
        <f t="shared" si="2"/>
        <v>-1.0766435636355709E-5</v>
      </c>
      <c r="K59" s="196">
        <f>PPCL_NG!L59+PPCL_Spot!L59+GT_NG!L59+GT_Spot!L59+Bawana_NG!L59+Bawana_RLNG!L59+Bawana_Spot!L59</f>
        <v>30.98</v>
      </c>
      <c r="L59" s="196">
        <f>PPCL_NG!S59+PPCL_Spot!S59+GT_NG!S59+GT_Spot!S59+Bawana_NG!S59+Bawana_RLNG!S59+Bawana_Spot!S59</f>
        <v>30.965777068893974</v>
      </c>
      <c r="M59" s="197">
        <f t="shared" si="3"/>
        <v>1.4222931106026238E-2</v>
      </c>
      <c r="N59" s="196">
        <f>PPCL_NG!M59+PPCL_Spot!M59+GT_NG!M59+GT_Spot!M59+Bawana_NG!M59+Bawana_RLNG!M59+Bawana_Spot!M59</f>
        <v>69.09</v>
      </c>
      <c r="O59" s="196">
        <f>PPCL_NG!T59+PPCL_Spot!T59+GT_NG!T59+GT_Spot!T59+Bawana_NG!T59+Bawana_RLNG!T59+Bawana_Spot!T59</f>
        <v>69.007372548891325</v>
      </c>
      <c r="P59" s="197">
        <f t="shared" si="4"/>
        <v>8.2627451108677974E-2</v>
      </c>
      <c r="Q59" s="197">
        <f t="shared" si="5"/>
        <v>0.25000000000003553</v>
      </c>
    </row>
    <row r="60" spans="1:17">
      <c r="A60" s="33" t="s">
        <v>102</v>
      </c>
      <c r="B60" s="196">
        <f>PPCL_NG!I60+PPCL_Spot!I60+GT_NG!I60+GT_Spot!I60+Bawana_NG!I60+Bawana_RLNG!I60+Bawana_Spot!I60</f>
        <v>283.19000000000005</v>
      </c>
      <c r="C60" s="196">
        <f>PPCL_NG!P60+PPCL_Spot!P60+GT_NG!P60+GT_Spot!P60+Bawana_NG!P60+Bawana_RLNG!P60+Bawana_Spot!P60</f>
        <v>283.09691982821681</v>
      </c>
      <c r="D60" s="197">
        <f t="shared" si="0"/>
        <v>9.3080171783242349E-2</v>
      </c>
      <c r="E60" s="196">
        <f>PPCL_NG!J60+PPCL_Spot!J60+GT_NG!J60+GT_Spot!J60+Bawana_NG!J60+Bawana_RLNG!J60+Bawana_Spot!J60</f>
        <v>56.07</v>
      </c>
      <c r="F60" s="196">
        <f>PPCL_NG!Q60+PPCL_Spot!Q60+GT_NG!Q60+GT_Spot!Q60+Bawana_NG!Q60+Bawana_RLNG!Q60+Bawana_Spot!Q60</f>
        <v>56.009919787562275</v>
      </c>
      <c r="G60" s="197">
        <f t="shared" si="1"/>
        <v>6.0080212437725322E-2</v>
      </c>
      <c r="H60" s="196">
        <f>PPCL_NG!K60+PPCL_Spot!K60+GT_NG!K60+GT_Spot!K60+Bawana_NG!K60+Bawana_RLNG!K60+Bawana_Spot!K60</f>
        <v>6</v>
      </c>
      <c r="I60" s="196">
        <f>PPCL_NG!R60+PPCL_Spot!R60+GT_NG!R60+GT_Spot!R60+Bawana_NG!R60+Bawana_RLNG!R60+Bawana_Spot!R60</f>
        <v>6.0000107664356364</v>
      </c>
      <c r="J60" s="197">
        <f t="shared" si="2"/>
        <v>-1.0766435636355709E-5</v>
      </c>
      <c r="K60" s="196">
        <f>PPCL_NG!L60+PPCL_Spot!L60+GT_NG!L60+GT_Spot!L60+Bawana_NG!L60+Bawana_RLNG!L60+Bawana_Spot!L60</f>
        <v>30.98</v>
      </c>
      <c r="L60" s="196">
        <f>PPCL_NG!S60+PPCL_Spot!S60+GT_NG!S60+GT_Spot!S60+Bawana_NG!S60+Bawana_RLNG!S60+Bawana_Spot!S60</f>
        <v>30.965777068893974</v>
      </c>
      <c r="M60" s="197">
        <f t="shared" si="3"/>
        <v>1.4222931106026238E-2</v>
      </c>
      <c r="N60" s="196">
        <f>PPCL_NG!M60+PPCL_Spot!M60+GT_NG!M60+GT_Spot!M60+Bawana_NG!M60+Bawana_RLNG!M60+Bawana_Spot!M60</f>
        <v>69.09</v>
      </c>
      <c r="O60" s="196">
        <f>PPCL_NG!T60+PPCL_Spot!T60+GT_NG!T60+GT_Spot!T60+Bawana_NG!T60+Bawana_RLNG!T60+Bawana_Spot!T60</f>
        <v>69.007372548891325</v>
      </c>
      <c r="P60" s="197">
        <f t="shared" si="4"/>
        <v>8.2627451108677974E-2</v>
      </c>
      <c r="Q60" s="197">
        <f t="shared" si="5"/>
        <v>0.25000000000003553</v>
      </c>
    </row>
    <row r="61" spans="1:17">
      <c r="A61" s="33" t="s">
        <v>103</v>
      </c>
      <c r="B61" s="196">
        <f>PPCL_NG!I61+PPCL_Spot!I61+GT_NG!I61+GT_Spot!I61+Bawana_NG!I61+Bawana_RLNG!I61+Bawana_Spot!I61</f>
        <v>283.19000000000005</v>
      </c>
      <c r="C61" s="196">
        <f>PPCL_NG!P61+PPCL_Spot!P61+GT_NG!P61+GT_Spot!P61+Bawana_NG!P61+Bawana_RLNG!P61+Bawana_Spot!P61</f>
        <v>283.09691982821687</v>
      </c>
      <c r="D61" s="197">
        <f t="shared" si="0"/>
        <v>9.3080171783185506E-2</v>
      </c>
      <c r="E61" s="196">
        <f>PPCL_NG!J61+PPCL_Spot!J61+GT_NG!J61+GT_Spot!J61+Bawana_NG!J61+Bawana_RLNG!J61+Bawana_Spot!J61</f>
        <v>57.760000000000005</v>
      </c>
      <c r="F61" s="196">
        <f>PPCL_NG!Q61+PPCL_Spot!Q61+GT_NG!Q61+GT_Spot!Q61+Bawana_NG!Q61+Bawana_RLNG!Q61+Bawana_Spot!Q61</f>
        <v>57.699919787562287</v>
      </c>
      <c r="G61" s="197">
        <f t="shared" si="1"/>
        <v>6.0080212437718217E-2</v>
      </c>
      <c r="H61" s="196">
        <f>PPCL_NG!K61+PPCL_Spot!K61+GT_NG!K61+GT_Spot!K61+Bawana_NG!K61+Bawana_RLNG!K61+Bawana_Spot!K61</f>
        <v>6</v>
      </c>
      <c r="I61" s="196">
        <f>PPCL_NG!R61+PPCL_Spot!R61+GT_NG!R61+GT_Spot!R61+Bawana_NG!R61+Bawana_RLNG!R61+Bawana_Spot!R61</f>
        <v>6.0000107664356372</v>
      </c>
      <c r="J61" s="197">
        <f t="shared" si="2"/>
        <v>-1.0766435637243887E-5</v>
      </c>
      <c r="K61" s="196">
        <f>PPCL_NG!L61+PPCL_Spot!L61+GT_NG!L61+GT_Spot!L61+Bawana_NG!L61+Bawana_RLNG!L61+Bawana_Spot!L61</f>
        <v>31.52</v>
      </c>
      <c r="L61" s="196">
        <f>PPCL_NG!S61+PPCL_Spot!S61+GT_NG!S61+GT_Spot!S61+Bawana_NG!S61+Bawana_RLNG!S61+Bawana_Spot!S61</f>
        <v>31.505777068893977</v>
      </c>
      <c r="M61" s="197">
        <f t="shared" si="3"/>
        <v>1.4222931106022685E-2</v>
      </c>
      <c r="N61" s="196">
        <f>PPCL_NG!M61+PPCL_Spot!M61+GT_NG!M61+GT_Spot!M61+Bawana_NG!M61+Bawana_RLNG!M61+Bawana_Spot!M61</f>
        <v>71.14</v>
      </c>
      <c r="O61" s="196">
        <f>PPCL_NG!T61+PPCL_Spot!T61+GT_NG!T61+GT_Spot!T61+Bawana_NG!T61+Bawana_RLNG!T61+Bawana_Spot!T61</f>
        <v>71.057372548891337</v>
      </c>
      <c r="P61" s="197">
        <f t="shared" si="4"/>
        <v>8.2627451108663763E-2</v>
      </c>
      <c r="Q61" s="197">
        <f t="shared" si="5"/>
        <v>0.24999999999995293</v>
      </c>
    </row>
    <row r="62" spans="1:17">
      <c r="A62" s="33" t="s">
        <v>104</v>
      </c>
      <c r="B62" s="196">
        <f>PPCL_NG!I62+PPCL_Spot!I62+GT_NG!I62+GT_Spot!I62+Bawana_NG!I62+Bawana_RLNG!I62+Bawana_Spot!I62</f>
        <v>283.19000000000005</v>
      </c>
      <c r="C62" s="196">
        <f>PPCL_NG!P62+PPCL_Spot!P62+GT_NG!P62+GT_Spot!P62+Bawana_NG!P62+Bawana_RLNG!P62+Bawana_Spot!P62</f>
        <v>283.09691982821687</v>
      </c>
      <c r="D62" s="197">
        <f t="shared" si="0"/>
        <v>9.3080171783185506E-2</v>
      </c>
      <c r="E62" s="196">
        <f>PPCL_NG!J62+PPCL_Spot!J62+GT_NG!J62+GT_Spot!J62+Bawana_NG!J62+Bawana_RLNG!J62+Bawana_Spot!J62</f>
        <v>57.760000000000005</v>
      </c>
      <c r="F62" s="196">
        <f>PPCL_NG!Q62+PPCL_Spot!Q62+GT_NG!Q62+GT_Spot!Q62+Bawana_NG!Q62+Bawana_RLNG!Q62+Bawana_Spot!Q62</f>
        <v>57.699919787562287</v>
      </c>
      <c r="G62" s="197">
        <f t="shared" si="1"/>
        <v>6.0080212437718217E-2</v>
      </c>
      <c r="H62" s="196">
        <f>PPCL_NG!K62+PPCL_Spot!K62+GT_NG!K62+GT_Spot!K62+Bawana_NG!K62+Bawana_RLNG!K62+Bawana_Spot!K62</f>
        <v>6</v>
      </c>
      <c r="I62" s="196">
        <f>PPCL_NG!R62+PPCL_Spot!R62+GT_NG!R62+GT_Spot!R62+Bawana_NG!R62+Bawana_RLNG!R62+Bawana_Spot!R62</f>
        <v>6.0000107664356372</v>
      </c>
      <c r="J62" s="197">
        <f t="shared" si="2"/>
        <v>-1.0766435637243887E-5</v>
      </c>
      <c r="K62" s="196">
        <f>PPCL_NG!L62+PPCL_Spot!L62+GT_NG!L62+GT_Spot!L62+Bawana_NG!L62+Bawana_RLNG!L62+Bawana_Spot!L62</f>
        <v>31.52</v>
      </c>
      <c r="L62" s="196">
        <f>PPCL_NG!S62+PPCL_Spot!S62+GT_NG!S62+GT_Spot!S62+Bawana_NG!S62+Bawana_RLNG!S62+Bawana_Spot!S62</f>
        <v>31.505777068893977</v>
      </c>
      <c r="M62" s="197">
        <f t="shared" si="3"/>
        <v>1.4222931106022685E-2</v>
      </c>
      <c r="N62" s="196">
        <f>PPCL_NG!M62+PPCL_Spot!M62+GT_NG!M62+GT_Spot!M62+Bawana_NG!M62+Bawana_RLNG!M62+Bawana_Spot!M62</f>
        <v>71.14</v>
      </c>
      <c r="O62" s="196">
        <f>PPCL_NG!T62+PPCL_Spot!T62+GT_NG!T62+GT_Spot!T62+Bawana_NG!T62+Bawana_RLNG!T62+Bawana_Spot!T62</f>
        <v>71.057372548891337</v>
      </c>
      <c r="P62" s="197">
        <f t="shared" si="4"/>
        <v>8.2627451108663763E-2</v>
      </c>
      <c r="Q62" s="197">
        <f t="shared" si="5"/>
        <v>0.24999999999995293</v>
      </c>
    </row>
    <row r="63" spans="1:17">
      <c r="A63" s="33" t="s">
        <v>105</v>
      </c>
      <c r="B63" s="196">
        <f>PPCL_NG!I63+PPCL_Spot!I63+GT_NG!I63+GT_Spot!I63+Bawana_NG!I63+Bawana_RLNG!I63+Bawana_Spot!I63</f>
        <v>288.19000000000005</v>
      </c>
      <c r="C63" s="196">
        <f>PPCL_NG!P63+PPCL_Spot!P63+GT_NG!P63+GT_Spot!P63+Bawana_NG!P63+Bawana_RLNG!P63+Bawana_Spot!P63</f>
        <v>288.08783564814814</v>
      </c>
      <c r="D63" s="197">
        <f t="shared" si="0"/>
        <v>0.10216435185191131</v>
      </c>
      <c r="E63" s="196">
        <f>PPCL_NG!J63+PPCL_Spot!J63+GT_NG!J63+GT_Spot!J63+Bawana_NG!J63+Bawana_RLNG!J63+Bawana_Spot!J63</f>
        <v>54.51</v>
      </c>
      <c r="F63" s="196">
        <f>PPCL_NG!Q63+PPCL_Spot!Q63+GT_NG!Q63+GT_Spot!Q63+Bawana_NG!Q63+Bawana_RLNG!Q63+Bawana_Spot!Q63</f>
        <v>54.449814814814815</v>
      </c>
      <c r="G63" s="197">
        <f t="shared" si="1"/>
        <v>6.0185185185183343E-2</v>
      </c>
      <c r="H63" s="196">
        <f>PPCL_NG!K63+PPCL_Spot!K63+GT_NG!K63+GT_Spot!K63+Bawana_NG!K63+Bawana_RLNG!K63+Bawana_Spot!K63</f>
        <v>5.84</v>
      </c>
      <c r="I63" s="196">
        <f>PPCL_NG!R63+PPCL_Spot!R63+GT_NG!R63+GT_Spot!R63+Bawana_NG!R63+Bawana_RLNG!R63+Bawana_Spot!R63</f>
        <v>5.84</v>
      </c>
      <c r="J63" s="197">
        <f t="shared" si="2"/>
        <v>0</v>
      </c>
      <c r="K63" s="196">
        <f>PPCL_NG!L63+PPCL_Spot!L63+GT_NG!L63+GT_Spot!L63+Bawana_NG!L63+Bawana_RLNG!L63+Bawana_Spot!L63</f>
        <v>30.98</v>
      </c>
      <c r="L63" s="196">
        <f>PPCL_NG!S63+PPCL_Spot!S63+GT_NG!S63+GT_Spot!S63+Bawana_NG!S63+Bawana_RLNG!S63+Bawana_Spot!S63</f>
        <v>30.965104166666666</v>
      </c>
      <c r="M63" s="197">
        <f t="shared" si="3"/>
        <v>1.4895833333333997E-2</v>
      </c>
      <c r="N63" s="196">
        <f>PPCL_NG!M63+PPCL_Spot!M63+GT_NG!M63+GT_Spot!M63+Bawana_NG!M63+Bawana_RLNG!M63+Bawana_Spot!M63</f>
        <v>67.2</v>
      </c>
      <c r="O63" s="196">
        <f>PPCL_NG!T63+PPCL_Spot!T63+GT_NG!T63+GT_Spot!T63+Bawana_NG!T63+Bawana_RLNG!T63+Bawana_Spot!T63</f>
        <v>67.11724537037037</v>
      </c>
      <c r="P63" s="197">
        <f t="shared" si="4"/>
        <v>8.2754629629633314E-2</v>
      </c>
      <c r="Q63" s="197">
        <f t="shared" si="5"/>
        <v>0.26000000000006196</v>
      </c>
    </row>
    <row r="64" spans="1:17">
      <c r="A64" s="33" t="s">
        <v>106</v>
      </c>
      <c r="B64" s="196">
        <f>PPCL_NG!I64+PPCL_Spot!I64+GT_NG!I64+GT_Spot!I64+Bawana_NG!I64+Bawana_RLNG!I64+Bawana_Spot!I64</f>
        <v>288.19000000000005</v>
      </c>
      <c r="C64" s="196">
        <f>PPCL_NG!P64+PPCL_Spot!P64+GT_NG!P64+GT_Spot!P64+Bawana_NG!P64+Bawana_RLNG!P64+Bawana_Spot!P64</f>
        <v>288.08783564814814</v>
      </c>
      <c r="D64" s="197">
        <f t="shared" si="0"/>
        <v>0.10216435185191131</v>
      </c>
      <c r="E64" s="196">
        <f>PPCL_NG!J64+PPCL_Spot!J64+GT_NG!J64+GT_Spot!J64+Bawana_NG!J64+Bawana_RLNG!J64+Bawana_Spot!J64</f>
        <v>54.51</v>
      </c>
      <c r="F64" s="196">
        <f>PPCL_NG!Q64+PPCL_Spot!Q64+GT_NG!Q64+GT_Spot!Q64+Bawana_NG!Q64+Bawana_RLNG!Q64+Bawana_Spot!Q64</f>
        <v>54.449814814814815</v>
      </c>
      <c r="G64" s="197">
        <f t="shared" si="1"/>
        <v>6.0185185185183343E-2</v>
      </c>
      <c r="H64" s="196">
        <f>PPCL_NG!K64+PPCL_Spot!K64+GT_NG!K64+GT_Spot!K64+Bawana_NG!K64+Bawana_RLNG!K64+Bawana_Spot!K64</f>
        <v>5.84</v>
      </c>
      <c r="I64" s="196">
        <f>PPCL_NG!R64+PPCL_Spot!R64+GT_NG!R64+GT_Spot!R64+Bawana_NG!R64+Bawana_RLNG!R64+Bawana_Spot!R64</f>
        <v>5.84</v>
      </c>
      <c r="J64" s="197">
        <f t="shared" si="2"/>
        <v>0</v>
      </c>
      <c r="K64" s="196">
        <f>PPCL_NG!L64+PPCL_Spot!L64+GT_NG!L64+GT_Spot!L64+Bawana_NG!L64+Bawana_RLNG!L64+Bawana_Spot!L64</f>
        <v>30.98</v>
      </c>
      <c r="L64" s="196">
        <f>PPCL_NG!S64+PPCL_Spot!S64+GT_NG!S64+GT_Spot!S64+Bawana_NG!S64+Bawana_RLNG!S64+Bawana_Spot!S64</f>
        <v>30.965104166666666</v>
      </c>
      <c r="M64" s="197">
        <f t="shared" si="3"/>
        <v>1.4895833333333997E-2</v>
      </c>
      <c r="N64" s="196">
        <f>PPCL_NG!M64+PPCL_Spot!M64+GT_NG!M64+GT_Spot!M64+Bawana_NG!M64+Bawana_RLNG!M64+Bawana_Spot!M64</f>
        <v>67.2</v>
      </c>
      <c r="O64" s="196">
        <f>PPCL_NG!T64+PPCL_Spot!T64+GT_NG!T64+GT_Spot!T64+Bawana_NG!T64+Bawana_RLNG!T64+Bawana_Spot!T64</f>
        <v>67.11724537037037</v>
      </c>
      <c r="P64" s="197">
        <f t="shared" si="4"/>
        <v>8.2754629629633314E-2</v>
      </c>
      <c r="Q64" s="197">
        <f t="shared" si="5"/>
        <v>0.26000000000006196</v>
      </c>
    </row>
    <row r="65" spans="1:17">
      <c r="A65" s="33" t="s">
        <v>107</v>
      </c>
      <c r="B65" s="196">
        <f>PPCL_NG!I65+PPCL_Spot!I65+GT_NG!I65+GT_Spot!I65+Bawana_NG!I65+Bawana_RLNG!I65+Bawana_Spot!I65</f>
        <v>288.19000000000005</v>
      </c>
      <c r="C65" s="196">
        <f>PPCL_NG!P65+PPCL_Spot!P65+GT_NG!P65+GT_Spot!P65+Bawana_NG!P65+Bawana_RLNG!P65+Bawana_Spot!P65</f>
        <v>288.08783564814814</v>
      </c>
      <c r="D65" s="197">
        <f t="shared" si="0"/>
        <v>0.10216435185191131</v>
      </c>
      <c r="E65" s="196">
        <f>PPCL_NG!J65+PPCL_Spot!J65+GT_NG!J65+GT_Spot!J65+Bawana_NG!J65+Bawana_RLNG!J65+Bawana_Spot!J65</f>
        <v>54.51</v>
      </c>
      <c r="F65" s="196">
        <f>PPCL_NG!Q65+PPCL_Spot!Q65+GT_NG!Q65+GT_Spot!Q65+Bawana_NG!Q65+Bawana_RLNG!Q65+Bawana_Spot!Q65</f>
        <v>54.449814814814815</v>
      </c>
      <c r="G65" s="197">
        <f t="shared" si="1"/>
        <v>6.0185185185183343E-2</v>
      </c>
      <c r="H65" s="196">
        <f>PPCL_NG!K65+PPCL_Spot!K65+GT_NG!K65+GT_Spot!K65+Bawana_NG!K65+Bawana_RLNG!K65+Bawana_Spot!K65</f>
        <v>5.84</v>
      </c>
      <c r="I65" s="196">
        <f>PPCL_NG!R65+PPCL_Spot!R65+GT_NG!R65+GT_Spot!R65+Bawana_NG!R65+Bawana_RLNG!R65+Bawana_Spot!R65</f>
        <v>5.84</v>
      </c>
      <c r="J65" s="197">
        <f t="shared" si="2"/>
        <v>0</v>
      </c>
      <c r="K65" s="196">
        <f>PPCL_NG!L65+PPCL_Spot!L65+GT_NG!L65+GT_Spot!L65+Bawana_NG!L65+Bawana_RLNG!L65+Bawana_Spot!L65</f>
        <v>30.98</v>
      </c>
      <c r="L65" s="196">
        <f>PPCL_NG!S65+PPCL_Spot!S65+GT_NG!S65+GT_Spot!S65+Bawana_NG!S65+Bawana_RLNG!S65+Bawana_Spot!S65</f>
        <v>30.965104166666666</v>
      </c>
      <c r="M65" s="197">
        <f t="shared" si="3"/>
        <v>1.4895833333333997E-2</v>
      </c>
      <c r="N65" s="196">
        <f>PPCL_NG!M65+PPCL_Spot!M65+GT_NG!M65+GT_Spot!M65+Bawana_NG!M65+Bawana_RLNG!M65+Bawana_Spot!M65</f>
        <v>67.2</v>
      </c>
      <c r="O65" s="196">
        <f>PPCL_NG!T65+PPCL_Spot!T65+GT_NG!T65+GT_Spot!T65+Bawana_NG!T65+Bawana_RLNG!T65+Bawana_Spot!T65</f>
        <v>67.11724537037037</v>
      </c>
      <c r="P65" s="197">
        <f t="shared" si="4"/>
        <v>8.2754629629633314E-2</v>
      </c>
      <c r="Q65" s="197">
        <f t="shared" si="5"/>
        <v>0.26000000000006196</v>
      </c>
    </row>
    <row r="66" spans="1:17">
      <c r="A66" s="33" t="s">
        <v>108</v>
      </c>
      <c r="B66" s="196">
        <f>PPCL_NG!I66+PPCL_Spot!I66+GT_NG!I66+GT_Spot!I66+Bawana_NG!I66+Bawana_RLNG!I66+Bawana_Spot!I66</f>
        <v>288.19000000000005</v>
      </c>
      <c r="C66" s="196">
        <f>PPCL_NG!P66+PPCL_Spot!P66+GT_NG!P66+GT_Spot!P66+Bawana_NG!P66+Bawana_RLNG!P66+Bawana_Spot!P66</f>
        <v>288.08783564814814</v>
      </c>
      <c r="D66" s="197">
        <f t="shared" si="0"/>
        <v>0.10216435185191131</v>
      </c>
      <c r="E66" s="196">
        <f>PPCL_NG!J66+PPCL_Spot!J66+GT_NG!J66+GT_Spot!J66+Bawana_NG!J66+Bawana_RLNG!J66+Bawana_Spot!J66</f>
        <v>54.51</v>
      </c>
      <c r="F66" s="196">
        <f>PPCL_NG!Q66+PPCL_Spot!Q66+GT_NG!Q66+GT_Spot!Q66+Bawana_NG!Q66+Bawana_RLNG!Q66+Bawana_Spot!Q66</f>
        <v>54.449814814814815</v>
      </c>
      <c r="G66" s="197">
        <f t="shared" si="1"/>
        <v>6.0185185185183343E-2</v>
      </c>
      <c r="H66" s="196">
        <f>PPCL_NG!K66+PPCL_Spot!K66+GT_NG!K66+GT_Spot!K66+Bawana_NG!K66+Bawana_RLNG!K66+Bawana_Spot!K66</f>
        <v>5.84</v>
      </c>
      <c r="I66" s="196">
        <f>PPCL_NG!R66+PPCL_Spot!R66+GT_NG!R66+GT_Spot!R66+Bawana_NG!R66+Bawana_RLNG!R66+Bawana_Spot!R66</f>
        <v>5.84</v>
      </c>
      <c r="J66" s="197">
        <f t="shared" si="2"/>
        <v>0</v>
      </c>
      <c r="K66" s="196">
        <f>PPCL_NG!L66+PPCL_Spot!L66+GT_NG!L66+GT_Spot!L66+Bawana_NG!L66+Bawana_RLNG!L66+Bawana_Spot!L66</f>
        <v>30.98</v>
      </c>
      <c r="L66" s="196">
        <f>PPCL_NG!S66+PPCL_Spot!S66+GT_NG!S66+GT_Spot!S66+Bawana_NG!S66+Bawana_RLNG!S66+Bawana_Spot!S66</f>
        <v>30.965104166666666</v>
      </c>
      <c r="M66" s="197">
        <f t="shared" si="3"/>
        <v>1.4895833333333997E-2</v>
      </c>
      <c r="N66" s="196">
        <f>PPCL_NG!M66+PPCL_Spot!M66+GT_NG!M66+GT_Spot!M66+Bawana_NG!M66+Bawana_RLNG!M66+Bawana_Spot!M66</f>
        <v>67.2</v>
      </c>
      <c r="O66" s="196">
        <f>PPCL_NG!T66+PPCL_Spot!T66+GT_NG!T66+GT_Spot!T66+Bawana_NG!T66+Bawana_RLNG!T66+Bawana_Spot!T66</f>
        <v>67.11724537037037</v>
      </c>
      <c r="P66" s="197">
        <f t="shared" si="4"/>
        <v>8.2754629629633314E-2</v>
      </c>
      <c r="Q66" s="197">
        <f t="shared" si="5"/>
        <v>0.26000000000006196</v>
      </c>
    </row>
    <row r="67" spans="1:17">
      <c r="A67" s="33" t="s">
        <v>109</v>
      </c>
      <c r="B67" s="196">
        <f>PPCL_NG!I67+PPCL_Spot!I67+GT_NG!I67+GT_Spot!I67+Bawana_NG!I67+Bawana_RLNG!I67+Bawana_Spot!I67</f>
        <v>288.19000000000005</v>
      </c>
      <c r="C67" s="196">
        <f>PPCL_NG!P67+PPCL_Spot!P67+GT_NG!P67+GT_Spot!P67+Bawana_NG!P67+Bawana_RLNG!P67+Bawana_Spot!P67</f>
        <v>288.08783564814814</v>
      </c>
      <c r="D67" s="197">
        <f t="shared" ref="D67:D99" si="6">B67-C67</f>
        <v>0.10216435185191131</v>
      </c>
      <c r="E67" s="196">
        <f>PPCL_NG!J67+PPCL_Spot!J67+GT_NG!J67+GT_Spot!J67+Bawana_NG!J67+Bawana_RLNG!J67+Bawana_Spot!J67</f>
        <v>53</v>
      </c>
      <c r="F67" s="196">
        <f>PPCL_NG!Q67+PPCL_Spot!Q67+GT_NG!Q67+GT_Spot!Q67+Bawana_NG!Q67+Bawana_RLNG!Q67+Bawana_Spot!Q67</f>
        <v>52.939814814814817</v>
      </c>
      <c r="G67" s="197">
        <f t="shared" ref="G67:G99" si="7">E67-F67</f>
        <v>6.0185185185183343E-2</v>
      </c>
      <c r="H67" s="196">
        <f>PPCL_NG!K67+PPCL_Spot!K67+GT_NG!K67+GT_Spot!K67+Bawana_NG!K67+Bawana_RLNG!K67+Bawana_Spot!K67</f>
        <v>5.84</v>
      </c>
      <c r="I67" s="196">
        <f>PPCL_NG!R67+PPCL_Spot!R67+GT_NG!R67+GT_Spot!R67+Bawana_NG!R67+Bawana_RLNG!R67+Bawana_Spot!R67</f>
        <v>5.84</v>
      </c>
      <c r="J67" s="197">
        <f t="shared" ref="J67:J99" si="8">H67-I67</f>
        <v>0</v>
      </c>
      <c r="K67" s="196">
        <f>PPCL_NG!L67+PPCL_Spot!L67+GT_NG!L67+GT_Spot!L67+Bawana_NG!L67+Bawana_RLNG!L67+Bawana_Spot!L67</f>
        <v>30.98</v>
      </c>
      <c r="L67" s="196">
        <f>PPCL_NG!S67+PPCL_Spot!S67+GT_NG!S67+GT_Spot!S67+Bawana_NG!S67+Bawana_RLNG!S67+Bawana_Spot!S67</f>
        <v>30.965104166666666</v>
      </c>
      <c r="M67" s="197">
        <f t="shared" ref="M67:M99" si="9">K67-L67</f>
        <v>1.4895833333333997E-2</v>
      </c>
      <c r="N67" s="196">
        <f>PPCL_NG!M67+PPCL_Spot!M67+GT_NG!M67+GT_Spot!M67+Bawana_NG!M67+Bawana_RLNG!M67+Bawana_Spot!M67</f>
        <v>62.55</v>
      </c>
      <c r="O67" s="196">
        <f>PPCL_NG!T67+PPCL_Spot!T67+GT_NG!T67+GT_Spot!T67+Bawana_NG!T67+Bawana_RLNG!T67+Bawana_Spot!T67</f>
        <v>62.467245370370364</v>
      </c>
      <c r="P67" s="197">
        <f t="shared" ref="P67:P99" si="10">N67-O67</f>
        <v>8.2754629629633314E-2</v>
      </c>
      <c r="Q67" s="197">
        <f t="shared" si="5"/>
        <v>0.26000000000006196</v>
      </c>
    </row>
    <row r="68" spans="1:17">
      <c r="A68" s="33" t="s">
        <v>110</v>
      </c>
      <c r="B68" s="196">
        <f>PPCL_NG!I68+PPCL_Spot!I68+GT_NG!I68+GT_Spot!I68+Bawana_NG!I68+Bawana_RLNG!I68+Bawana_Spot!I68</f>
        <v>288.19000000000005</v>
      </c>
      <c r="C68" s="196">
        <f>PPCL_NG!P68+PPCL_Spot!P68+GT_NG!P68+GT_Spot!P68+Bawana_NG!P68+Bawana_RLNG!P68+Bawana_Spot!P68</f>
        <v>288.08783564814814</v>
      </c>
      <c r="D68" s="197">
        <f t="shared" si="6"/>
        <v>0.10216435185191131</v>
      </c>
      <c r="E68" s="196">
        <f>PPCL_NG!J68+PPCL_Spot!J68+GT_NG!J68+GT_Spot!J68+Bawana_NG!J68+Bawana_RLNG!J68+Bawana_Spot!J68</f>
        <v>53</v>
      </c>
      <c r="F68" s="196">
        <f>PPCL_NG!Q68+PPCL_Spot!Q68+GT_NG!Q68+GT_Spot!Q68+Bawana_NG!Q68+Bawana_RLNG!Q68+Bawana_Spot!Q68</f>
        <v>52.939814814814817</v>
      </c>
      <c r="G68" s="197">
        <f t="shared" si="7"/>
        <v>6.0185185185183343E-2</v>
      </c>
      <c r="H68" s="196">
        <f>PPCL_NG!K68+PPCL_Spot!K68+GT_NG!K68+GT_Spot!K68+Bawana_NG!K68+Bawana_RLNG!K68+Bawana_Spot!K68</f>
        <v>5.84</v>
      </c>
      <c r="I68" s="196">
        <f>PPCL_NG!R68+PPCL_Spot!R68+GT_NG!R68+GT_Spot!R68+Bawana_NG!R68+Bawana_RLNG!R68+Bawana_Spot!R68</f>
        <v>5.84</v>
      </c>
      <c r="J68" s="197">
        <f t="shared" si="8"/>
        <v>0</v>
      </c>
      <c r="K68" s="196">
        <f>PPCL_NG!L68+PPCL_Spot!L68+GT_NG!L68+GT_Spot!L68+Bawana_NG!L68+Bawana_RLNG!L68+Bawana_Spot!L68</f>
        <v>30.98</v>
      </c>
      <c r="L68" s="196">
        <f>PPCL_NG!S68+PPCL_Spot!S68+GT_NG!S68+GT_Spot!S68+Bawana_NG!S68+Bawana_RLNG!S68+Bawana_Spot!S68</f>
        <v>30.965104166666666</v>
      </c>
      <c r="M68" s="197">
        <f t="shared" si="9"/>
        <v>1.4895833333333997E-2</v>
      </c>
      <c r="N68" s="196">
        <f>PPCL_NG!M68+PPCL_Spot!M68+GT_NG!M68+GT_Spot!M68+Bawana_NG!M68+Bawana_RLNG!M68+Bawana_Spot!M68</f>
        <v>62.55</v>
      </c>
      <c r="O68" s="196">
        <f>PPCL_NG!T68+PPCL_Spot!T68+GT_NG!T68+GT_Spot!T68+Bawana_NG!T68+Bawana_RLNG!T68+Bawana_Spot!T68</f>
        <v>62.467245370370364</v>
      </c>
      <c r="P68" s="197">
        <f t="shared" si="10"/>
        <v>8.2754629629633314E-2</v>
      </c>
      <c r="Q68" s="197">
        <f t="shared" ref="Q68:Q99" si="11">D68+G68+J68+M68+P68</f>
        <v>0.26000000000006196</v>
      </c>
    </row>
    <row r="69" spans="1:17">
      <c r="A69" s="33" t="s">
        <v>111</v>
      </c>
      <c r="B69" s="196">
        <f>PPCL_NG!I69+PPCL_Spot!I69+GT_NG!I69+GT_Spot!I69+Bawana_NG!I69+Bawana_RLNG!I69+Bawana_Spot!I69</f>
        <v>288.19000000000005</v>
      </c>
      <c r="C69" s="196">
        <f>PPCL_NG!P69+PPCL_Spot!P69+GT_NG!P69+GT_Spot!P69+Bawana_NG!P69+Bawana_RLNG!P69+Bawana_Spot!P69</f>
        <v>288.08783564814814</v>
      </c>
      <c r="D69" s="197">
        <f t="shared" si="6"/>
        <v>0.10216435185191131</v>
      </c>
      <c r="E69" s="196">
        <f>PPCL_NG!J69+PPCL_Spot!J69+GT_NG!J69+GT_Spot!J69+Bawana_NG!J69+Bawana_RLNG!J69+Bawana_Spot!J69</f>
        <v>53</v>
      </c>
      <c r="F69" s="196">
        <f>PPCL_NG!Q69+PPCL_Spot!Q69+GT_NG!Q69+GT_Spot!Q69+Bawana_NG!Q69+Bawana_RLNG!Q69+Bawana_Spot!Q69</f>
        <v>52.939814814814817</v>
      </c>
      <c r="G69" s="197">
        <f t="shared" si="7"/>
        <v>6.0185185185183343E-2</v>
      </c>
      <c r="H69" s="196">
        <f>PPCL_NG!K69+PPCL_Spot!K69+GT_NG!K69+GT_Spot!K69+Bawana_NG!K69+Bawana_RLNG!K69+Bawana_Spot!K69</f>
        <v>5.84</v>
      </c>
      <c r="I69" s="196">
        <f>PPCL_NG!R69+PPCL_Spot!R69+GT_NG!R69+GT_Spot!R69+Bawana_NG!R69+Bawana_RLNG!R69+Bawana_Spot!R69</f>
        <v>5.84</v>
      </c>
      <c r="J69" s="197">
        <f t="shared" si="8"/>
        <v>0</v>
      </c>
      <c r="K69" s="196">
        <f>PPCL_NG!L69+PPCL_Spot!L69+GT_NG!L69+GT_Spot!L69+Bawana_NG!L69+Bawana_RLNG!L69+Bawana_Spot!L69</f>
        <v>30.98</v>
      </c>
      <c r="L69" s="196">
        <f>PPCL_NG!S69+PPCL_Spot!S69+GT_NG!S69+GT_Spot!S69+Bawana_NG!S69+Bawana_RLNG!S69+Bawana_Spot!S69</f>
        <v>30.965104166666666</v>
      </c>
      <c r="M69" s="197">
        <f t="shared" si="9"/>
        <v>1.4895833333333997E-2</v>
      </c>
      <c r="N69" s="196">
        <f>PPCL_NG!M69+PPCL_Spot!M69+GT_NG!M69+GT_Spot!M69+Bawana_NG!M69+Bawana_RLNG!M69+Bawana_Spot!M69</f>
        <v>62.55</v>
      </c>
      <c r="O69" s="196">
        <f>PPCL_NG!T69+PPCL_Spot!T69+GT_NG!T69+GT_Spot!T69+Bawana_NG!T69+Bawana_RLNG!T69+Bawana_Spot!T69</f>
        <v>62.467245370370364</v>
      </c>
      <c r="P69" s="197">
        <f t="shared" si="10"/>
        <v>8.2754629629633314E-2</v>
      </c>
      <c r="Q69" s="197">
        <f t="shared" si="11"/>
        <v>0.26000000000006196</v>
      </c>
    </row>
    <row r="70" spans="1:17">
      <c r="A70" s="33" t="s">
        <v>112</v>
      </c>
      <c r="B70" s="196">
        <f>PPCL_NG!I70+PPCL_Spot!I70+GT_NG!I70+GT_Spot!I70+Bawana_NG!I70+Bawana_RLNG!I70+Bawana_Spot!I70</f>
        <v>270.14</v>
      </c>
      <c r="C70" s="196">
        <f>PPCL_NG!P70+PPCL_Spot!P70+GT_NG!P70+GT_Spot!P70+Bawana_NG!P70+Bawana_RLNG!P70+Bawana_Spot!P70</f>
        <v>270.03328270099769</v>
      </c>
      <c r="D70" s="197">
        <f t="shared" si="6"/>
        <v>0.1067172990022982</v>
      </c>
      <c r="E70" s="196">
        <f>PPCL_NG!J70+PPCL_Spot!J70+GT_NG!J70+GT_Spot!J70+Bawana_NG!J70+Bawana_RLNG!J70+Bawana_Spot!J70</f>
        <v>53</v>
      </c>
      <c r="F70" s="196">
        <f>PPCL_NG!Q70+PPCL_Spot!Q70+GT_NG!Q70+GT_Spot!Q70+Bawana_NG!Q70+Bawana_RLNG!Q70+Bawana_Spot!Q70</f>
        <v>52.93805707097669</v>
      </c>
      <c r="G70" s="197">
        <f t="shared" si="7"/>
        <v>6.1942929023310001E-2</v>
      </c>
      <c r="H70" s="196">
        <f>PPCL_NG!K70+PPCL_Spot!K70+GT_NG!K70+GT_Spot!K70+Bawana_NG!K70+Bawana_RLNG!K70+Bawana_Spot!K70</f>
        <v>5.84</v>
      </c>
      <c r="I70" s="196">
        <f>PPCL_NG!R70+PPCL_Spot!R70+GT_NG!R70+GT_Spot!R70+Bawana_NG!R70+Bawana_RLNG!R70+Bawana_Spot!R70</f>
        <v>5.8397718839107844</v>
      </c>
      <c r="J70" s="197">
        <f t="shared" si="8"/>
        <v>2.2811608921546878E-4</v>
      </c>
      <c r="K70" s="196">
        <f>PPCL_NG!L70+PPCL_Spot!L70+GT_NG!L70+GT_Spot!L70+Bawana_NG!L70+Bawana_RLNG!L70+Bawana_Spot!L70</f>
        <v>30.98</v>
      </c>
      <c r="L70" s="196">
        <f>PPCL_NG!S70+PPCL_Spot!S70+GT_NG!S70+GT_Spot!S70+Bawana_NG!S70+Bawana_RLNG!S70+Bawana_Spot!S70</f>
        <v>30.964362008157234</v>
      </c>
      <c r="M70" s="197">
        <f t="shared" si="9"/>
        <v>1.5637991842766041E-2</v>
      </c>
      <c r="N70" s="196">
        <f>PPCL_NG!M70+PPCL_Spot!M70+GT_NG!M70+GT_Spot!M70+Bawana_NG!M70+Bawana_RLNG!M70+Bawana_Spot!M70</f>
        <v>80.61</v>
      </c>
      <c r="O70" s="196">
        <f>PPCL_NG!T70+PPCL_Spot!T70+GT_NG!T70+GT_Spot!T70+Bawana_NG!T70+Bawana_RLNG!T70+Bawana_Spot!T70</f>
        <v>80.524526335957646</v>
      </c>
      <c r="P70" s="197">
        <f t="shared" si="10"/>
        <v>8.5473664042353903E-2</v>
      </c>
      <c r="Q70" s="197">
        <f t="shared" si="11"/>
        <v>0.26999999999994362</v>
      </c>
    </row>
    <row r="71" spans="1:17">
      <c r="A71" s="33" t="s">
        <v>113</v>
      </c>
      <c r="B71" s="196">
        <f>PPCL_NG!I71+PPCL_Spot!I71+GT_NG!I71+GT_Spot!I71+Bawana_NG!I71+Bawana_RLNG!I71+Bawana_Spot!I71</f>
        <v>330.14</v>
      </c>
      <c r="C71" s="196">
        <f>PPCL_NG!P71+PPCL_Spot!P71+GT_NG!P71+GT_Spot!P71+Bawana_NG!P71+Bawana_RLNG!P71+Bawana_Spot!P71</f>
        <v>330.03328270099769</v>
      </c>
      <c r="D71" s="197">
        <f t="shared" si="6"/>
        <v>0.1067172990022982</v>
      </c>
      <c r="E71" s="196">
        <f>PPCL_NG!J71+PPCL_Spot!J71+GT_NG!J71+GT_Spot!J71+Bawana_NG!J71+Bawana_RLNG!J71+Bawana_Spot!J71</f>
        <v>53</v>
      </c>
      <c r="F71" s="196">
        <f>PPCL_NG!Q71+PPCL_Spot!Q71+GT_NG!Q71+GT_Spot!Q71+Bawana_NG!Q71+Bawana_RLNG!Q71+Bawana_Spot!Q71</f>
        <v>52.93805707097669</v>
      </c>
      <c r="G71" s="197">
        <f t="shared" si="7"/>
        <v>6.1942929023310001E-2</v>
      </c>
      <c r="H71" s="196">
        <f>PPCL_NG!K71+PPCL_Spot!K71+GT_NG!K71+GT_Spot!K71+Bawana_NG!K71+Bawana_RLNG!K71+Bawana_Spot!K71</f>
        <v>5.84</v>
      </c>
      <c r="I71" s="196">
        <f>PPCL_NG!R71+PPCL_Spot!R71+GT_NG!R71+GT_Spot!R71+Bawana_NG!R71+Bawana_RLNG!R71+Bawana_Spot!R71</f>
        <v>5.8397718839107844</v>
      </c>
      <c r="J71" s="197">
        <f t="shared" si="8"/>
        <v>2.2811608921546878E-4</v>
      </c>
      <c r="K71" s="196">
        <f>PPCL_NG!L71+PPCL_Spot!L71+GT_NG!L71+GT_Spot!L71+Bawana_NG!L71+Bawana_RLNG!L71+Bawana_Spot!L71</f>
        <v>30.98</v>
      </c>
      <c r="L71" s="196">
        <f>PPCL_NG!S71+PPCL_Spot!S71+GT_NG!S71+GT_Spot!S71+Bawana_NG!S71+Bawana_RLNG!S71+Bawana_Spot!S71</f>
        <v>30.964362008157234</v>
      </c>
      <c r="M71" s="197">
        <f t="shared" si="9"/>
        <v>1.5637991842766041E-2</v>
      </c>
      <c r="N71" s="196">
        <f>PPCL_NG!M71+PPCL_Spot!M71+GT_NG!M71+GT_Spot!M71+Bawana_NG!M71+Bawana_RLNG!M71+Bawana_Spot!M71</f>
        <v>80.61</v>
      </c>
      <c r="O71" s="196">
        <f>PPCL_NG!T71+PPCL_Spot!T71+GT_NG!T71+GT_Spot!T71+Bawana_NG!T71+Bawana_RLNG!T71+Bawana_Spot!T71</f>
        <v>80.524526335957646</v>
      </c>
      <c r="P71" s="197">
        <f t="shared" si="10"/>
        <v>8.5473664042353903E-2</v>
      </c>
      <c r="Q71" s="197">
        <f t="shared" si="11"/>
        <v>0.26999999999994362</v>
      </c>
    </row>
    <row r="72" spans="1:17">
      <c r="A72" s="33" t="s">
        <v>114</v>
      </c>
      <c r="B72" s="196">
        <f>PPCL_NG!I72+PPCL_Spot!I72+GT_NG!I72+GT_Spot!I72+Bawana_NG!I72+Bawana_RLNG!I72+Bawana_Spot!I72</f>
        <v>362.14</v>
      </c>
      <c r="C72" s="196">
        <f>PPCL_NG!P72+PPCL_Spot!P72+GT_NG!P72+GT_Spot!P72+Bawana_NG!P72+Bawana_RLNG!P72+Bawana_Spot!P72</f>
        <v>362.03328270099769</v>
      </c>
      <c r="D72" s="197">
        <f t="shared" si="6"/>
        <v>0.1067172990022982</v>
      </c>
      <c r="E72" s="196">
        <f>PPCL_NG!J72+PPCL_Spot!J72+GT_NG!J72+GT_Spot!J72+Bawana_NG!J72+Bawana_RLNG!J72+Bawana_Spot!J72</f>
        <v>53</v>
      </c>
      <c r="F72" s="196">
        <f>PPCL_NG!Q72+PPCL_Spot!Q72+GT_NG!Q72+GT_Spot!Q72+Bawana_NG!Q72+Bawana_RLNG!Q72+Bawana_Spot!Q72</f>
        <v>52.93805707097669</v>
      </c>
      <c r="G72" s="197">
        <f t="shared" si="7"/>
        <v>6.1942929023310001E-2</v>
      </c>
      <c r="H72" s="196">
        <f>PPCL_NG!K72+PPCL_Spot!K72+GT_NG!K72+GT_Spot!K72+Bawana_NG!K72+Bawana_RLNG!K72+Bawana_Spot!K72</f>
        <v>5.84</v>
      </c>
      <c r="I72" s="196">
        <f>PPCL_NG!R72+PPCL_Spot!R72+GT_NG!R72+GT_Spot!R72+Bawana_NG!R72+Bawana_RLNG!R72+Bawana_Spot!R72</f>
        <v>5.8397718839107844</v>
      </c>
      <c r="J72" s="197">
        <f t="shared" si="8"/>
        <v>2.2811608921546878E-4</v>
      </c>
      <c r="K72" s="196">
        <f>PPCL_NG!L72+PPCL_Spot!L72+GT_NG!L72+GT_Spot!L72+Bawana_NG!L72+Bawana_RLNG!L72+Bawana_Spot!L72</f>
        <v>28.98</v>
      </c>
      <c r="L72" s="196">
        <f>PPCL_NG!S72+PPCL_Spot!S72+GT_NG!S72+GT_Spot!S72+Bawana_NG!S72+Bawana_RLNG!S72+Bawana_Spot!S72</f>
        <v>28.964362008157234</v>
      </c>
      <c r="M72" s="197">
        <f t="shared" si="9"/>
        <v>1.5637991842766041E-2</v>
      </c>
      <c r="N72" s="196">
        <f>PPCL_NG!M72+PPCL_Spot!M72+GT_NG!M72+GT_Spot!M72+Bawana_NG!M72+Bawana_RLNG!M72+Bawana_Spot!M72</f>
        <v>80.61</v>
      </c>
      <c r="O72" s="196">
        <f>PPCL_NG!T72+PPCL_Spot!T72+GT_NG!T72+GT_Spot!T72+Bawana_NG!T72+Bawana_RLNG!T72+Bawana_Spot!T72</f>
        <v>80.524526335957646</v>
      </c>
      <c r="P72" s="197">
        <f t="shared" si="10"/>
        <v>8.5473664042353903E-2</v>
      </c>
      <c r="Q72" s="197">
        <f t="shared" si="11"/>
        <v>0.26999999999994362</v>
      </c>
    </row>
    <row r="73" spans="1:17">
      <c r="A73" s="33" t="s">
        <v>115</v>
      </c>
      <c r="B73" s="196">
        <f>PPCL_NG!I73+PPCL_Spot!I73+GT_NG!I73+GT_Spot!I73+Bawana_NG!I73+Bawana_RLNG!I73+Bawana_Spot!I73</f>
        <v>348.14</v>
      </c>
      <c r="C73" s="196">
        <f>PPCL_NG!P73+PPCL_Spot!P73+GT_NG!P73+GT_Spot!P73+Bawana_NG!P73+Bawana_RLNG!P73+Bawana_Spot!P73</f>
        <v>348.03382955463616</v>
      </c>
      <c r="D73" s="197">
        <f t="shared" si="6"/>
        <v>0.10617044536382991</v>
      </c>
      <c r="E73" s="196">
        <f>PPCL_NG!J73+PPCL_Spot!J73+GT_NG!J73+GT_Spot!J73+Bawana_NG!J73+Bawana_RLNG!J73+Bawana_Spot!J73</f>
        <v>63</v>
      </c>
      <c r="F73" s="196">
        <f>PPCL_NG!Q73+PPCL_Spot!Q73+GT_NG!Q73+GT_Spot!Q73+Bawana_NG!Q73+Bawana_RLNG!Q73+Bawana_Spot!Q73</f>
        <v>62.937666461234883</v>
      </c>
      <c r="G73" s="197">
        <f t="shared" si="7"/>
        <v>6.2333538765116714E-2</v>
      </c>
      <c r="H73" s="196">
        <f>PPCL_NG!K73+PPCL_Spot!K73+GT_NG!K73+GT_Spot!K73+Bawana_NG!K73+Bawana_RLNG!K73+Bawana_Spot!K73</f>
        <v>5.84</v>
      </c>
      <c r="I73" s="196">
        <f>PPCL_NG!R73+PPCL_Spot!R73+GT_NG!R73+GT_Spot!R73+Bawana_NG!R73+Bawana_RLNG!R73+Bawana_Spot!R73</f>
        <v>5.8397718839107844</v>
      </c>
      <c r="J73" s="197">
        <f t="shared" si="8"/>
        <v>2.2811608921546878E-4</v>
      </c>
      <c r="K73" s="196">
        <f>PPCL_NG!L73+PPCL_Spot!L73+GT_NG!L73+GT_Spot!L73+Bawana_NG!L73+Bawana_RLNG!L73+Bawana_Spot!L73</f>
        <v>32.980000000000004</v>
      </c>
      <c r="L73" s="196">
        <f>PPCL_NG!S73+PPCL_Spot!S73+GT_NG!S73+GT_Spot!S73+Bawana_NG!S73+Bawana_RLNG!S73+Bawana_Spot!S73</f>
        <v>32.964205764260512</v>
      </c>
      <c r="M73" s="197">
        <f t="shared" si="9"/>
        <v>1.5794235739491569E-2</v>
      </c>
      <c r="N73" s="196">
        <f>PPCL_NG!M73+PPCL_Spot!M73+GT_NG!M73+GT_Spot!M73+Bawana_NG!M73+Bawana_RLNG!M73+Bawana_Spot!M73</f>
        <v>80.61</v>
      </c>
      <c r="O73" s="196">
        <f>PPCL_NG!T73+PPCL_Spot!T73+GT_NG!T73+GT_Spot!T73+Bawana_NG!T73+Bawana_RLNG!T73+Bawana_Spot!T73</f>
        <v>80.524526335957646</v>
      </c>
      <c r="P73" s="197">
        <f t="shared" si="10"/>
        <v>8.5473664042353903E-2</v>
      </c>
      <c r="Q73" s="197">
        <f t="shared" si="11"/>
        <v>0.27000000000000757</v>
      </c>
    </row>
    <row r="74" spans="1:17">
      <c r="A74" s="33" t="s">
        <v>116</v>
      </c>
      <c r="B74" s="196">
        <f>PPCL_NG!I74+PPCL_Spot!I74+GT_NG!I74+GT_Spot!I74+Bawana_NG!I74+Bawana_RLNG!I74+Bawana_Spot!I74</f>
        <v>341.08</v>
      </c>
      <c r="C74" s="196">
        <f>PPCL_NG!P74+PPCL_Spot!P74+GT_NG!P74+GT_Spot!P74+Bawana_NG!P74+Bawana_RLNG!P74+Bawana_Spot!P74</f>
        <v>340.97382955463615</v>
      </c>
      <c r="D74" s="197">
        <f t="shared" si="6"/>
        <v>0.10617044536382991</v>
      </c>
      <c r="E74" s="196">
        <f>PPCL_NG!J74+PPCL_Spot!J74+GT_NG!J74+GT_Spot!J74+Bawana_NG!J74+Bawana_RLNG!J74+Bawana_Spot!J74</f>
        <v>63</v>
      </c>
      <c r="F74" s="196">
        <f>PPCL_NG!Q74+PPCL_Spot!Q74+GT_NG!Q74+GT_Spot!Q74+Bawana_NG!Q74+Bawana_RLNG!Q74+Bawana_Spot!Q74</f>
        <v>62.937666461234883</v>
      </c>
      <c r="G74" s="197">
        <f t="shared" si="7"/>
        <v>6.2333538765116714E-2</v>
      </c>
      <c r="H74" s="196">
        <f>PPCL_NG!K74+PPCL_Spot!K74+GT_NG!K74+GT_Spot!K74+Bawana_NG!K74+Bawana_RLNG!K74+Bawana_Spot!K74</f>
        <v>5.84</v>
      </c>
      <c r="I74" s="196">
        <f>PPCL_NG!R74+PPCL_Spot!R74+GT_NG!R74+GT_Spot!R74+Bawana_NG!R74+Bawana_RLNG!R74+Bawana_Spot!R74</f>
        <v>5.8397718839107844</v>
      </c>
      <c r="J74" s="197">
        <f t="shared" si="8"/>
        <v>2.2811608921546878E-4</v>
      </c>
      <c r="K74" s="196">
        <f>PPCL_NG!L74+PPCL_Spot!L74+GT_NG!L74+GT_Spot!L74+Bawana_NG!L74+Bawana_RLNG!L74+Bawana_Spot!L74</f>
        <v>40.04</v>
      </c>
      <c r="L74" s="196">
        <f>PPCL_NG!S74+PPCL_Spot!S74+GT_NG!S74+GT_Spot!S74+Bawana_NG!S74+Bawana_RLNG!S74+Bawana_Spot!S74</f>
        <v>40.024205764260515</v>
      </c>
      <c r="M74" s="197">
        <f t="shared" si="9"/>
        <v>1.5794235739484463E-2</v>
      </c>
      <c r="N74" s="196">
        <f>PPCL_NG!M74+PPCL_Spot!M74+GT_NG!M74+GT_Spot!M74+Bawana_NG!M74+Bawana_RLNG!M74+Bawana_Spot!M74</f>
        <v>80.61</v>
      </c>
      <c r="O74" s="196">
        <f>PPCL_NG!T74+PPCL_Spot!T74+GT_NG!T74+GT_Spot!T74+Bawana_NG!T74+Bawana_RLNG!T74+Bawana_Spot!T74</f>
        <v>80.524526335957646</v>
      </c>
      <c r="P74" s="197">
        <f t="shared" si="10"/>
        <v>8.5473664042353903E-2</v>
      </c>
      <c r="Q74" s="197">
        <f t="shared" si="11"/>
        <v>0.27000000000000046</v>
      </c>
    </row>
    <row r="75" spans="1:17">
      <c r="A75" s="33" t="s">
        <v>117</v>
      </c>
      <c r="B75" s="196">
        <f>PPCL_NG!I75+PPCL_Spot!I75+GT_NG!I75+GT_Spot!I75+Bawana_NG!I75+Bawana_RLNG!I75+Bawana_Spot!I75</f>
        <v>335.7</v>
      </c>
      <c r="C75" s="196">
        <f>PPCL_NG!P75+PPCL_Spot!P75+GT_NG!P75+GT_Spot!P75+Bawana_NG!P75+Bawana_RLNG!P75+Bawana_Spot!P75</f>
        <v>335.71171149908059</v>
      </c>
      <c r="D75" s="197">
        <f t="shared" si="6"/>
        <v>-1.1711499080604426E-2</v>
      </c>
      <c r="E75" s="196">
        <f>PPCL_NG!J75+PPCL_Spot!J75+GT_NG!J75+GT_Spot!J75+Bawana_NG!J75+Bawana_RLNG!J75+Bawana_Spot!J75</f>
        <v>63</v>
      </c>
      <c r="F75" s="196">
        <f>PPCL_NG!Q75+PPCL_Spot!Q75+GT_NG!Q75+GT_Spot!Q75+Bawana_NG!Q75+Bawana_RLNG!Q75+Bawana_Spot!Q75</f>
        <v>63.007110905679326</v>
      </c>
      <c r="G75" s="197">
        <f t="shared" si="7"/>
        <v>-7.1109056793261516E-3</v>
      </c>
      <c r="H75" s="196">
        <f>PPCL_NG!K75+PPCL_Spot!K75+GT_NG!K75+GT_Spot!K75+Bawana_NG!K75+Bawana_RLNG!K75+Bawana_Spot!K75</f>
        <v>5.84</v>
      </c>
      <c r="I75" s="196">
        <f>PPCL_NG!R75+PPCL_Spot!R75+GT_NG!R75+GT_Spot!R75+Bawana_NG!R75+Bawana_RLNG!R75+Bawana_Spot!R75</f>
        <v>5.8397718839107844</v>
      </c>
      <c r="J75" s="197">
        <f t="shared" si="8"/>
        <v>2.2811608921546878E-4</v>
      </c>
      <c r="K75" s="196">
        <f>PPCL_NG!L75+PPCL_Spot!L75+GT_NG!L75+GT_Spot!L75+Bawana_NG!L75+Bawana_RLNG!L75+Bawana_Spot!L75</f>
        <v>45.42</v>
      </c>
      <c r="L75" s="196">
        <f>PPCL_NG!S75+PPCL_Spot!S75+GT_NG!S75+GT_Spot!S75+Bawana_NG!S75+Bawana_RLNG!S75+Bawana_Spot!S75</f>
        <v>45.421393264260516</v>
      </c>
      <c r="M75" s="197">
        <f t="shared" si="9"/>
        <v>-1.3932642605141154E-3</v>
      </c>
      <c r="N75" s="196">
        <f>PPCL_NG!M75+PPCL_Spot!M75+GT_NG!M75+GT_Spot!M75+Bawana_NG!M75+Bawana_RLNG!M75+Bawana_Spot!M75</f>
        <v>80.61</v>
      </c>
      <c r="O75" s="196">
        <f>PPCL_NG!T75+PPCL_Spot!T75+GT_NG!T75+GT_Spot!T75+Bawana_NG!T75+Bawana_RLNG!T75+Bawana_Spot!T75</f>
        <v>80.62001244706876</v>
      </c>
      <c r="P75" s="197">
        <f t="shared" si="10"/>
        <v>-1.0012447068760366E-2</v>
      </c>
      <c r="Q75" s="197">
        <f t="shared" si="11"/>
        <v>-2.9999999999989591E-2</v>
      </c>
    </row>
    <row r="76" spans="1:17">
      <c r="A76" s="33" t="s">
        <v>118</v>
      </c>
      <c r="B76" s="196">
        <f>PPCL_NG!I76+PPCL_Spot!I76+GT_NG!I76+GT_Spot!I76+Bawana_NG!I76+Bawana_RLNG!I76+Bawana_Spot!I76</f>
        <v>335.7</v>
      </c>
      <c r="C76" s="196">
        <f>PPCL_NG!P76+PPCL_Spot!P76+GT_NG!P76+GT_Spot!P76+Bawana_NG!P76+Bawana_RLNG!P76+Bawana_Spot!P76</f>
        <v>335.71171149908059</v>
      </c>
      <c r="D76" s="197">
        <f t="shared" si="6"/>
        <v>-1.1711499080604426E-2</v>
      </c>
      <c r="E76" s="196">
        <f>PPCL_NG!J76+PPCL_Spot!J76+GT_NG!J76+GT_Spot!J76+Bawana_NG!J76+Bawana_RLNG!J76+Bawana_Spot!J76</f>
        <v>63</v>
      </c>
      <c r="F76" s="196">
        <f>PPCL_NG!Q76+PPCL_Spot!Q76+GT_NG!Q76+GT_Spot!Q76+Bawana_NG!Q76+Bawana_RLNG!Q76+Bawana_Spot!Q76</f>
        <v>63.007110905679326</v>
      </c>
      <c r="G76" s="197">
        <f t="shared" si="7"/>
        <v>-7.1109056793261516E-3</v>
      </c>
      <c r="H76" s="196">
        <f>PPCL_NG!K76+PPCL_Spot!K76+GT_NG!K76+GT_Spot!K76+Bawana_NG!K76+Bawana_RLNG!K76+Bawana_Spot!K76</f>
        <v>5.84</v>
      </c>
      <c r="I76" s="196">
        <f>PPCL_NG!R76+PPCL_Spot!R76+GT_NG!R76+GT_Spot!R76+Bawana_NG!R76+Bawana_RLNG!R76+Bawana_Spot!R76</f>
        <v>5.8397718839107844</v>
      </c>
      <c r="J76" s="197">
        <f t="shared" si="8"/>
        <v>2.2811608921546878E-4</v>
      </c>
      <c r="K76" s="196">
        <f>PPCL_NG!L76+PPCL_Spot!L76+GT_NG!L76+GT_Spot!L76+Bawana_NG!L76+Bawana_RLNG!L76+Bawana_Spot!L76</f>
        <v>45.42</v>
      </c>
      <c r="L76" s="196">
        <f>PPCL_NG!S76+PPCL_Spot!S76+GT_NG!S76+GT_Spot!S76+Bawana_NG!S76+Bawana_RLNG!S76+Bawana_Spot!S76</f>
        <v>45.421393264260516</v>
      </c>
      <c r="M76" s="197">
        <f t="shared" si="9"/>
        <v>-1.3932642605141154E-3</v>
      </c>
      <c r="N76" s="196">
        <f>PPCL_NG!M76+PPCL_Spot!M76+GT_NG!M76+GT_Spot!M76+Bawana_NG!M76+Bawana_RLNG!M76+Bawana_Spot!M76</f>
        <v>80.61</v>
      </c>
      <c r="O76" s="196">
        <f>PPCL_NG!T76+PPCL_Spot!T76+GT_NG!T76+GT_Spot!T76+Bawana_NG!T76+Bawana_RLNG!T76+Bawana_Spot!T76</f>
        <v>80.62001244706876</v>
      </c>
      <c r="P76" s="197">
        <f t="shared" si="10"/>
        <v>-1.0012447068760366E-2</v>
      </c>
      <c r="Q76" s="197">
        <f t="shared" si="11"/>
        <v>-2.9999999999989591E-2</v>
      </c>
    </row>
    <row r="77" spans="1:17">
      <c r="A77" s="33" t="s">
        <v>119</v>
      </c>
      <c r="B77" s="196">
        <f>PPCL_NG!I77+PPCL_Spot!I77+GT_NG!I77+GT_Spot!I77+Bawana_NG!I77+Bawana_RLNG!I77+Bawana_Spot!I77</f>
        <v>335.7</v>
      </c>
      <c r="C77" s="196">
        <f>PPCL_NG!P77+PPCL_Spot!P77+GT_NG!P77+GT_Spot!P77+Bawana_NG!P77+Bawana_RLNG!P77+Bawana_Spot!P77</f>
        <v>335.71171149908059</v>
      </c>
      <c r="D77" s="197">
        <f t="shared" si="6"/>
        <v>-1.1711499080604426E-2</v>
      </c>
      <c r="E77" s="196">
        <f>PPCL_NG!J77+PPCL_Spot!J77+GT_NG!J77+GT_Spot!J77+Bawana_NG!J77+Bawana_RLNG!J77+Bawana_Spot!J77</f>
        <v>63</v>
      </c>
      <c r="F77" s="196">
        <f>PPCL_NG!Q77+PPCL_Spot!Q77+GT_NG!Q77+GT_Spot!Q77+Bawana_NG!Q77+Bawana_RLNG!Q77+Bawana_Spot!Q77</f>
        <v>63.007110905679326</v>
      </c>
      <c r="G77" s="197">
        <f t="shared" si="7"/>
        <v>-7.1109056793261516E-3</v>
      </c>
      <c r="H77" s="196">
        <f>PPCL_NG!K77+PPCL_Spot!K77+GT_NG!K77+GT_Spot!K77+Bawana_NG!K77+Bawana_RLNG!K77+Bawana_Spot!K77</f>
        <v>5.84</v>
      </c>
      <c r="I77" s="196">
        <f>PPCL_NG!R77+PPCL_Spot!R77+GT_NG!R77+GT_Spot!R77+Bawana_NG!R77+Bawana_RLNG!R77+Bawana_Spot!R77</f>
        <v>5.8397718839107844</v>
      </c>
      <c r="J77" s="197">
        <f t="shared" si="8"/>
        <v>2.2811608921546878E-4</v>
      </c>
      <c r="K77" s="196">
        <f>PPCL_NG!L77+PPCL_Spot!L77+GT_NG!L77+GT_Spot!L77+Bawana_NG!L77+Bawana_RLNG!L77+Bawana_Spot!L77</f>
        <v>45.42</v>
      </c>
      <c r="L77" s="196">
        <f>PPCL_NG!S77+PPCL_Spot!S77+GT_NG!S77+GT_Spot!S77+Bawana_NG!S77+Bawana_RLNG!S77+Bawana_Spot!S77</f>
        <v>45.421393264260516</v>
      </c>
      <c r="M77" s="197">
        <f t="shared" si="9"/>
        <v>-1.3932642605141154E-3</v>
      </c>
      <c r="N77" s="196">
        <f>PPCL_NG!M77+PPCL_Spot!M77+GT_NG!M77+GT_Spot!M77+Bawana_NG!M77+Bawana_RLNG!M77+Bawana_Spot!M77</f>
        <v>80.61</v>
      </c>
      <c r="O77" s="196">
        <f>PPCL_NG!T77+PPCL_Spot!T77+GT_NG!T77+GT_Spot!T77+Bawana_NG!T77+Bawana_RLNG!T77+Bawana_Spot!T77</f>
        <v>80.62001244706876</v>
      </c>
      <c r="P77" s="197">
        <f t="shared" si="10"/>
        <v>-1.0012447068760366E-2</v>
      </c>
      <c r="Q77" s="197">
        <f t="shared" si="11"/>
        <v>-2.9999999999989591E-2</v>
      </c>
    </row>
    <row r="78" spans="1:17">
      <c r="A78" s="33" t="s">
        <v>120</v>
      </c>
      <c r="B78" s="196">
        <f>PPCL_NG!I78+PPCL_Spot!I78+GT_NG!I78+GT_Spot!I78+Bawana_NG!I78+Bawana_RLNG!I78+Bawana_Spot!I78</f>
        <v>336.7</v>
      </c>
      <c r="C78" s="196">
        <f>PPCL_NG!P78+PPCL_Spot!P78+GT_NG!P78+GT_Spot!P78+Bawana_NG!P78+Bawana_RLNG!P78+Bawana_Spot!P78</f>
        <v>336.71239435643179</v>
      </c>
      <c r="D78" s="197">
        <f t="shared" si="6"/>
        <v>-1.2394356431798315E-2</v>
      </c>
      <c r="E78" s="196">
        <f>PPCL_NG!J78+PPCL_Spot!J78+GT_NG!J78+GT_Spot!J78+Bawana_NG!J78+Bawana_RLNG!J78+Bawana_Spot!J78</f>
        <v>63</v>
      </c>
      <c r="F78" s="196">
        <f>PPCL_NG!Q78+PPCL_Spot!Q78+GT_NG!Q78+GT_Spot!Q78+Bawana_NG!Q78+Bawana_RLNG!Q78+Bawana_Spot!Q78</f>
        <v>63.006850521560672</v>
      </c>
      <c r="G78" s="197">
        <f t="shared" si="7"/>
        <v>-6.8505215606720071E-3</v>
      </c>
      <c r="H78" s="196">
        <f>PPCL_NG!K78+PPCL_Spot!K78+GT_NG!K78+GT_Spot!K78+Bawana_NG!K78+Bawana_RLNG!K78+Bawana_Spot!K78</f>
        <v>5.84</v>
      </c>
      <c r="I78" s="196">
        <f>PPCL_NG!R78+PPCL_Spot!R78+GT_NG!R78+GT_Spot!R78+Bawana_NG!R78+Bawana_RLNG!R78+Bawana_Spot!R78</f>
        <v>5.8397718839107844</v>
      </c>
      <c r="J78" s="197">
        <f t="shared" si="8"/>
        <v>2.2811608921546878E-4</v>
      </c>
      <c r="K78" s="196">
        <f>PPCL_NG!L78+PPCL_Spot!L78+GT_NG!L78+GT_Spot!L78+Bawana_NG!L78+Bawana_RLNG!L78+Bawana_Spot!L78</f>
        <v>45.42</v>
      </c>
      <c r="L78" s="196">
        <f>PPCL_NG!S78+PPCL_Spot!S78+GT_NG!S78+GT_Spot!S78+Bawana_NG!S78+Bawana_RLNG!S78+Bawana_Spot!S78</f>
        <v>45.421328819191146</v>
      </c>
      <c r="M78" s="197">
        <f t="shared" si="9"/>
        <v>-1.3288191911442482E-3</v>
      </c>
      <c r="N78" s="196">
        <f>PPCL_NG!M78+PPCL_Spot!M78+GT_NG!M78+GT_Spot!M78+Bawana_NG!M78+Bawana_RLNG!M78+Bawana_Spot!M78</f>
        <v>80.61</v>
      </c>
      <c r="O78" s="196">
        <f>PPCL_NG!T78+PPCL_Spot!T78+GT_NG!T78+GT_Spot!T78+Bawana_NG!T78+Bawana_RLNG!T78+Bawana_Spot!T78</f>
        <v>80.619654418905611</v>
      </c>
      <c r="P78" s="197">
        <f t="shared" si="10"/>
        <v>-9.6544189056118057E-3</v>
      </c>
      <c r="Q78" s="197">
        <f t="shared" si="11"/>
        <v>-3.0000000000010907E-2</v>
      </c>
    </row>
    <row r="79" spans="1:17">
      <c r="A79" s="33" t="s">
        <v>121</v>
      </c>
      <c r="B79" s="196">
        <f>PPCL_NG!I79+PPCL_Spot!I79+GT_NG!I79+GT_Spot!I79+Bawana_NG!I79+Bawana_RLNG!I79+Bawana_Spot!I79</f>
        <v>336.7</v>
      </c>
      <c r="C79" s="196">
        <f>PPCL_NG!P79+PPCL_Spot!P79+GT_NG!P79+GT_Spot!P79+Bawana_NG!P79+Bawana_RLNG!P79+Bawana_Spot!P79</f>
        <v>336.71239435643179</v>
      </c>
      <c r="D79" s="197">
        <f t="shared" si="6"/>
        <v>-1.2394356431798315E-2</v>
      </c>
      <c r="E79" s="196">
        <f>PPCL_NG!J79+PPCL_Spot!J79+GT_NG!J79+GT_Spot!J79+Bawana_NG!J79+Bawana_RLNG!J79+Bawana_Spot!J79</f>
        <v>63</v>
      </c>
      <c r="F79" s="196">
        <f>PPCL_NG!Q79+PPCL_Spot!Q79+GT_NG!Q79+GT_Spot!Q79+Bawana_NG!Q79+Bawana_RLNG!Q79+Bawana_Spot!Q79</f>
        <v>63.006850521560672</v>
      </c>
      <c r="G79" s="197">
        <f t="shared" si="7"/>
        <v>-6.8505215606720071E-3</v>
      </c>
      <c r="H79" s="196">
        <f>PPCL_NG!K79+PPCL_Spot!K79+GT_NG!K79+GT_Spot!K79+Bawana_NG!K79+Bawana_RLNG!K79+Bawana_Spot!K79</f>
        <v>5.84</v>
      </c>
      <c r="I79" s="196">
        <f>PPCL_NG!R79+PPCL_Spot!R79+GT_NG!R79+GT_Spot!R79+Bawana_NG!R79+Bawana_RLNG!R79+Bawana_Spot!R79</f>
        <v>5.8397718839107844</v>
      </c>
      <c r="J79" s="197">
        <f t="shared" si="8"/>
        <v>2.2811608921546878E-4</v>
      </c>
      <c r="K79" s="196">
        <f>PPCL_NG!L79+PPCL_Spot!L79+GT_NG!L79+GT_Spot!L79+Bawana_NG!L79+Bawana_RLNG!L79+Bawana_Spot!L79</f>
        <v>45.42</v>
      </c>
      <c r="L79" s="196">
        <f>PPCL_NG!S79+PPCL_Spot!S79+GT_NG!S79+GT_Spot!S79+Bawana_NG!S79+Bawana_RLNG!S79+Bawana_Spot!S79</f>
        <v>45.421328819191146</v>
      </c>
      <c r="M79" s="197">
        <f t="shared" si="9"/>
        <v>-1.3288191911442482E-3</v>
      </c>
      <c r="N79" s="196">
        <f>PPCL_NG!M79+PPCL_Spot!M79+GT_NG!M79+GT_Spot!M79+Bawana_NG!M79+Bawana_RLNG!M79+Bawana_Spot!M79</f>
        <v>80.61</v>
      </c>
      <c r="O79" s="196">
        <f>PPCL_NG!T79+PPCL_Spot!T79+GT_NG!T79+GT_Spot!T79+Bawana_NG!T79+Bawana_RLNG!T79+Bawana_Spot!T79</f>
        <v>80.619654418905611</v>
      </c>
      <c r="P79" s="197">
        <f t="shared" si="10"/>
        <v>-9.6544189056118057E-3</v>
      </c>
      <c r="Q79" s="197">
        <f t="shared" si="11"/>
        <v>-3.0000000000010907E-2</v>
      </c>
    </row>
    <row r="80" spans="1:17">
      <c r="A80" s="33" t="s">
        <v>122</v>
      </c>
      <c r="B80" s="196">
        <f>PPCL_NG!I80+PPCL_Spot!I80+GT_NG!I80+GT_Spot!I80+Bawana_NG!I80+Bawana_RLNG!I80+Bawana_Spot!I80</f>
        <v>336.7</v>
      </c>
      <c r="C80" s="196">
        <f>PPCL_NG!P80+PPCL_Spot!P80+GT_NG!P80+GT_Spot!P80+Bawana_NG!P80+Bawana_RLNG!P80+Bawana_Spot!P80</f>
        <v>336.71239435643179</v>
      </c>
      <c r="D80" s="197">
        <f t="shared" si="6"/>
        <v>-1.2394356431798315E-2</v>
      </c>
      <c r="E80" s="196">
        <f>PPCL_NG!J80+PPCL_Spot!J80+GT_NG!J80+GT_Spot!J80+Bawana_NG!J80+Bawana_RLNG!J80+Bawana_Spot!J80</f>
        <v>63</v>
      </c>
      <c r="F80" s="196">
        <f>PPCL_NG!Q80+PPCL_Spot!Q80+GT_NG!Q80+GT_Spot!Q80+Bawana_NG!Q80+Bawana_RLNG!Q80+Bawana_Spot!Q80</f>
        <v>63.006850521560672</v>
      </c>
      <c r="G80" s="197">
        <f t="shared" si="7"/>
        <v>-6.8505215606720071E-3</v>
      </c>
      <c r="H80" s="196">
        <f>PPCL_NG!K80+PPCL_Spot!K80+GT_NG!K80+GT_Spot!K80+Bawana_NG!K80+Bawana_RLNG!K80+Bawana_Spot!K80</f>
        <v>5.84</v>
      </c>
      <c r="I80" s="196">
        <f>PPCL_NG!R80+PPCL_Spot!R80+GT_NG!R80+GT_Spot!R80+Bawana_NG!R80+Bawana_RLNG!R80+Bawana_Spot!R80</f>
        <v>5.8397718839107844</v>
      </c>
      <c r="J80" s="197">
        <f t="shared" si="8"/>
        <v>2.2811608921546878E-4</v>
      </c>
      <c r="K80" s="196">
        <f>PPCL_NG!L80+PPCL_Spot!L80+GT_NG!L80+GT_Spot!L80+Bawana_NG!L80+Bawana_RLNG!L80+Bawana_Spot!L80</f>
        <v>45.42</v>
      </c>
      <c r="L80" s="196">
        <f>PPCL_NG!S80+PPCL_Spot!S80+GT_NG!S80+GT_Spot!S80+Bawana_NG!S80+Bawana_RLNG!S80+Bawana_Spot!S80</f>
        <v>45.421328819191146</v>
      </c>
      <c r="M80" s="197">
        <f t="shared" si="9"/>
        <v>-1.3288191911442482E-3</v>
      </c>
      <c r="N80" s="196">
        <f>PPCL_NG!M80+PPCL_Spot!M80+GT_NG!M80+GT_Spot!M80+Bawana_NG!M80+Bawana_RLNG!M80+Bawana_Spot!M80</f>
        <v>80.61</v>
      </c>
      <c r="O80" s="196">
        <f>PPCL_NG!T80+PPCL_Spot!T80+GT_NG!T80+GT_Spot!T80+Bawana_NG!T80+Bawana_RLNG!T80+Bawana_Spot!T80</f>
        <v>80.619654418905611</v>
      </c>
      <c r="P80" s="197">
        <f t="shared" si="10"/>
        <v>-9.6544189056118057E-3</v>
      </c>
      <c r="Q80" s="197">
        <f t="shared" si="11"/>
        <v>-3.0000000000010907E-2</v>
      </c>
    </row>
    <row r="81" spans="1:17">
      <c r="A81" s="33" t="s">
        <v>123</v>
      </c>
      <c r="B81" s="196">
        <f>PPCL_NG!I81+PPCL_Spot!I81+GT_NG!I81+GT_Spot!I81+Bawana_NG!I81+Bawana_RLNG!I81+Bawana_Spot!I81</f>
        <v>336.7</v>
      </c>
      <c r="C81" s="196">
        <f>PPCL_NG!P81+PPCL_Spot!P81+GT_NG!P81+GT_Spot!P81+Bawana_NG!P81+Bawana_RLNG!P81+Bawana_Spot!P81</f>
        <v>336.71239435643179</v>
      </c>
      <c r="D81" s="197">
        <f t="shared" si="6"/>
        <v>-1.2394356431798315E-2</v>
      </c>
      <c r="E81" s="196">
        <f>PPCL_NG!J81+PPCL_Spot!J81+GT_NG!J81+GT_Spot!J81+Bawana_NG!J81+Bawana_RLNG!J81+Bawana_Spot!J81</f>
        <v>63</v>
      </c>
      <c r="F81" s="196">
        <f>PPCL_NG!Q81+PPCL_Spot!Q81+GT_NG!Q81+GT_Spot!Q81+Bawana_NG!Q81+Bawana_RLNG!Q81+Bawana_Spot!Q81</f>
        <v>63.006850521560672</v>
      </c>
      <c r="G81" s="197">
        <f t="shared" si="7"/>
        <v>-6.8505215606720071E-3</v>
      </c>
      <c r="H81" s="196">
        <f>PPCL_NG!K81+PPCL_Spot!K81+GT_NG!K81+GT_Spot!K81+Bawana_NG!K81+Bawana_RLNG!K81+Bawana_Spot!K81</f>
        <v>5.84</v>
      </c>
      <c r="I81" s="196">
        <f>PPCL_NG!R81+PPCL_Spot!R81+GT_NG!R81+GT_Spot!R81+Bawana_NG!R81+Bawana_RLNG!R81+Bawana_Spot!R81</f>
        <v>5.8397718839107844</v>
      </c>
      <c r="J81" s="197">
        <f t="shared" si="8"/>
        <v>2.2811608921546878E-4</v>
      </c>
      <c r="K81" s="196">
        <f>PPCL_NG!L81+PPCL_Spot!L81+GT_NG!L81+GT_Spot!L81+Bawana_NG!L81+Bawana_RLNG!L81+Bawana_Spot!L81</f>
        <v>45.42</v>
      </c>
      <c r="L81" s="196">
        <f>PPCL_NG!S81+PPCL_Spot!S81+GT_NG!S81+GT_Spot!S81+Bawana_NG!S81+Bawana_RLNG!S81+Bawana_Spot!S81</f>
        <v>45.421328819191146</v>
      </c>
      <c r="M81" s="197">
        <f t="shared" si="9"/>
        <v>-1.3288191911442482E-3</v>
      </c>
      <c r="N81" s="196">
        <f>PPCL_NG!M81+PPCL_Spot!M81+GT_NG!M81+GT_Spot!M81+Bawana_NG!M81+Bawana_RLNG!M81+Bawana_Spot!M81</f>
        <v>80.61</v>
      </c>
      <c r="O81" s="196">
        <f>PPCL_NG!T81+PPCL_Spot!T81+GT_NG!T81+GT_Spot!T81+Bawana_NG!T81+Bawana_RLNG!T81+Bawana_Spot!T81</f>
        <v>80.619654418905611</v>
      </c>
      <c r="P81" s="197">
        <f t="shared" si="10"/>
        <v>-9.6544189056118057E-3</v>
      </c>
      <c r="Q81" s="197">
        <f t="shared" si="11"/>
        <v>-3.0000000000010907E-2</v>
      </c>
    </row>
    <row r="82" spans="1:17">
      <c r="A82" s="33" t="s">
        <v>124</v>
      </c>
      <c r="B82" s="196">
        <f>PPCL_NG!I82+PPCL_Spot!I82+GT_NG!I82+GT_Spot!I82+Bawana_NG!I82+Bawana_RLNG!I82+Bawana_Spot!I82</f>
        <v>336.7</v>
      </c>
      <c r="C82" s="196">
        <f>PPCL_NG!P82+PPCL_Spot!P82+GT_NG!P82+GT_Spot!P82+Bawana_NG!P82+Bawana_RLNG!P82+Bawana_Spot!P82</f>
        <v>336.71239435643179</v>
      </c>
      <c r="D82" s="197">
        <f t="shared" si="6"/>
        <v>-1.2394356431798315E-2</v>
      </c>
      <c r="E82" s="196">
        <f>PPCL_NG!J82+PPCL_Spot!J82+GT_NG!J82+GT_Spot!J82+Bawana_NG!J82+Bawana_RLNG!J82+Bawana_Spot!J82</f>
        <v>63</v>
      </c>
      <c r="F82" s="196">
        <f>PPCL_NG!Q82+PPCL_Spot!Q82+GT_NG!Q82+GT_Spot!Q82+Bawana_NG!Q82+Bawana_RLNG!Q82+Bawana_Spot!Q82</f>
        <v>63.006850521560672</v>
      </c>
      <c r="G82" s="197">
        <f t="shared" si="7"/>
        <v>-6.8505215606720071E-3</v>
      </c>
      <c r="H82" s="196">
        <f>PPCL_NG!K82+PPCL_Spot!K82+GT_NG!K82+GT_Spot!K82+Bawana_NG!K82+Bawana_RLNG!K82+Bawana_Spot!K82</f>
        <v>5.84</v>
      </c>
      <c r="I82" s="196">
        <f>PPCL_NG!R82+PPCL_Spot!R82+GT_NG!R82+GT_Spot!R82+Bawana_NG!R82+Bawana_RLNG!R82+Bawana_Spot!R82</f>
        <v>5.8397718839107844</v>
      </c>
      <c r="J82" s="197">
        <f t="shared" si="8"/>
        <v>2.2811608921546878E-4</v>
      </c>
      <c r="K82" s="196">
        <f>PPCL_NG!L82+PPCL_Spot!L82+GT_NG!L82+GT_Spot!L82+Bawana_NG!L82+Bawana_RLNG!L82+Bawana_Spot!L82</f>
        <v>45.42</v>
      </c>
      <c r="L82" s="196">
        <f>PPCL_NG!S82+PPCL_Spot!S82+GT_NG!S82+GT_Spot!S82+Bawana_NG!S82+Bawana_RLNG!S82+Bawana_Spot!S82</f>
        <v>45.421328819191146</v>
      </c>
      <c r="M82" s="197">
        <f t="shared" si="9"/>
        <v>-1.3288191911442482E-3</v>
      </c>
      <c r="N82" s="196">
        <f>PPCL_NG!M82+PPCL_Spot!M82+GT_NG!M82+GT_Spot!M82+Bawana_NG!M82+Bawana_RLNG!M82+Bawana_Spot!M82</f>
        <v>80.61</v>
      </c>
      <c r="O82" s="196">
        <f>PPCL_NG!T82+PPCL_Spot!T82+GT_NG!T82+GT_Spot!T82+Bawana_NG!T82+Bawana_RLNG!T82+Bawana_Spot!T82</f>
        <v>80.619654418905611</v>
      </c>
      <c r="P82" s="197">
        <f t="shared" si="10"/>
        <v>-9.6544189056118057E-3</v>
      </c>
      <c r="Q82" s="197">
        <f t="shared" si="11"/>
        <v>-3.0000000000010907E-2</v>
      </c>
    </row>
    <row r="83" spans="1:17">
      <c r="A83" s="33" t="s">
        <v>125</v>
      </c>
      <c r="B83" s="196">
        <f>PPCL_NG!I83+PPCL_Spot!I83+GT_NG!I83+GT_Spot!I83+Bawana_NG!I83+Bawana_RLNG!I83+Bawana_Spot!I83</f>
        <v>347.6</v>
      </c>
      <c r="C83" s="196">
        <f>PPCL_NG!P83+PPCL_Spot!P83+GT_NG!P83+GT_Spot!P83+Bawana_NG!P83+Bawana_RLNG!P83+Bawana_Spot!P83</f>
        <v>347.61239435643176</v>
      </c>
      <c r="D83" s="197">
        <f t="shared" si="6"/>
        <v>-1.2394356431741471E-2</v>
      </c>
      <c r="E83" s="196">
        <f>PPCL_NG!J83+PPCL_Spot!J83+GT_NG!J83+GT_Spot!J83+Bawana_NG!J83+Bawana_RLNG!J83+Bawana_Spot!J83</f>
        <v>63</v>
      </c>
      <c r="F83" s="196">
        <f>PPCL_NG!Q83+PPCL_Spot!Q83+GT_NG!Q83+GT_Spot!Q83+Bawana_NG!Q83+Bawana_RLNG!Q83+Bawana_Spot!Q83</f>
        <v>63.006850521560672</v>
      </c>
      <c r="G83" s="197">
        <f t="shared" si="7"/>
        <v>-6.8505215606720071E-3</v>
      </c>
      <c r="H83" s="196">
        <f>PPCL_NG!K83+PPCL_Spot!K83+GT_NG!K83+GT_Spot!K83+Bawana_NG!K83+Bawana_RLNG!K83+Bawana_Spot!K83</f>
        <v>5.84</v>
      </c>
      <c r="I83" s="196">
        <f>PPCL_NG!R83+PPCL_Spot!R83+GT_NG!R83+GT_Spot!R83+Bawana_NG!R83+Bawana_RLNG!R83+Bawana_Spot!R83</f>
        <v>5.8397718839107844</v>
      </c>
      <c r="J83" s="197">
        <f t="shared" si="8"/>
        <v>2.2811608921546878E-4</v>
      </c>
      <c r="K83" s="196">
        <f>PPCL_NG!L83+PPCL_Spot!L83+GT_NG!L83+GT_Spot!L83+Bawana_NG!L83+Bawana_RLNG!L83+Bawana_Spot!L83</f>
        <v>34.519999999999996</v>
      </c>
      <c r="L83" s="196">
        <f>PPCL_NG!S83+PPCL_Spot!S83+GT_NG!S83+GT_Spot!S83+Bawana_NG!S83+Bawana_RLNG!S83+Bawana_Spot!S83</f>
        <v>34.52132881919114</v>
      </c>
      <c r="M83" s="197">
        <f t="shared" si="9"/>
        <v>-1.3288191911442482E-3</v>
      </c>
      <c r="N83" s="196">
        <f>PPCL_NG!M83+PPCL_Spot!M83+GT_NG!M83+GT_Spot!M83+Bawana_NG!M83+Bawana_RLNG!M83+Bawana_Spot!M83</f>
        <v>80.61</v>
      </c>
      <c r="O83" s="196">
        <f>PPCL_NG!T83+PPCL_Spot!T83+GT_NG!T83+GT_Spot!T83+Bawana_NG!T83+Bawana_RLNG!T83+Bawana_Spot!T83</f>
        <v>80.619654418905611</v>
      </c>
      <c r="P83" s="197">
        <f t="shared" si="10"/>
        <v>-9.6544189056118057E-3</v>
      </c>
      <c r="Q83" s="197">
        <f t="shared" si="11"/>
        <v>-2.9999999999954063E-2</v>
      </c>
    </row>
    <row r="84" spans="1:17">
      <c r="A84" s="33" t="s">
        <v>126</v>
      </c>
      <c r="B84" s="196">
        <f>PPCL_NG!I84+PPCL_Spot!I84+GT_NG!I84+GT_Spot!I84+Bawana_NG!I84+Bawana_RLNG!I84+Bawana_Spot!I84</f>
        <v>347.6</v>
      </c>
      <c r="C84" s="196">
        <f>PPCL_NG!P84+PPCL_Spot!P84+GT_NG!P84+GT_Spot!P84+Bawana_NG!P84+Bawana_RLNG!P84+Bawana_Spot!P84</f>
        <v>347.61239435643176</v>
      </c>
      <c r="D84" s="197">
        <f t="shared" si="6"/>
        <v>-1.2394356431741471E-2</v>
      </c>
      <c r="E84" s="196">
        <f>PPCL_NG!J84+PPCL_Spot!J84+GT_NG!J84+GT_Spot!J84+Bawana_NG!J84+Bawana_RLNG!J84+Bawana_Spot!J84</f>
        <v>63</v>
      </c>
      <c r="F84" s="196">
        <f>PPCL_NG!Q84+PPCL_Spot!Q84+GT_NG!Q84+GT_Spot!Q84+Bawana_NG!Q84+Bawana_RLNG!Q84+Bawana_Spot!Q84</f>
        <v>63.006850521560672</v>
      </c>
      <c r="G84" s="197">
        <f t="shared" si="7"/>
        <v>-6.8505215606720071E-3</v>
      </c>
      <c r="H84" s="196">
        <f>PPCL_NG!K84+PPCL_Spot!K84+GT_NG!K84+GT_Spot!K84+Bawana_NG!K84+Bawana_RLNG!K84+Bawana_Spot!K84</f>
        <v>5.84</v>
      </c>
      <c r="I84" s="196">
        <f>PPCL_NG!R84+PPCL_Spot!R84+GT_NG!R84+GT_Spot!R84+Bawana_NG!R84+Bawana_RLNG!R84+Bawana_Spot!R84</f>
        <v>5.8397718839107844</v>
      </c>
      <c r="J84" s="197">
        <f t="shared" si="8"/>
        <v>2.2811608921546878E-4</v>
      </c>
      <c r="K84" s="196">
        <f>PPCL_NG!L84+PPCL_Spot!L84+GT_NG!L84+GT_Spot!L84+Bawana_NG!L84+Bawana_RLNG!L84+Bawana_Spot!L84</f>
        <v>34.519999999999996</v>
      </c>
      <c r="L84" s="196">
        <f>PPCL_NG!S84+PPCL_Spot!S84+GT_NG!S84+GT_Spot!S84+Bawana_NG!S84+Bawana_RLNG!S84+Bawana_Spot!S84</f>
        <v>34.52132881919114</v>
      </c>
      <c r="M84" s="197">
        <f t="shared" si="9"/>
        <v>-1.3288191911442482E-3</v>
      </c>
      <c r="N84" s="196">
        <f>PPCL_NG!M84+PPCL_Spot!M84+GT_NG!M84+GT_Spot!M84+Bawana_NG!M84+Bawana_RLNG!M84+Bawana_Spot!M84</f>
        <v>80.61</v>
      </c>
      <c r="O84" s="196">
        <f>PPCL_NG!T84+PPCL_Spot!T84+GT_NG!T84+GT_Spot!T84+Bawana_NG!T84+Bawana_RLNG!T84+Bawana_Spot!T84</f>
        <v>80.619654418905611</v>
      </c>
      <c r="P84" s="197">
        <f t="shared" si="10"/>
        <v>-9.6544189056118057E-3</v>
      </c>
      <c r="Q84" s="197">
        <f t="shared" si="11"/>
        <v>-2.9999999999954063E-2</v>
      </c>
    </row>
    <row r="85" spans="1:17">
      <c r="A85" s="33" t="s">
        <v>127</v>
      </c>
      <c r="B85" s="196">
        <f>PPCL_NG!I85+PPCL_Spot!I85+GT_NG!I85+GT_Spot!I85+Bawana_NG!I85+Bawana_RLNG!I85+Bawana_Spot!I85</f>
        <v>219.99</v>
      </c>
      <c r="C85" s="196">
        <f>PPCL_NG!P85+PPCL_Spot!P85+GT_NG!P85+GT_Spot!P85+Bawana_NG!P85+Bawana_RLNG!P85+Bawana_Spot!P85</f>
        <v>220.00640044994373</v>
      </c>
      <c r="D85" s="197">
        <f t="shared" si="6"/>
        <v>-1.6400449943716922E-2</v>
      </c>
      <c r="E85" s="196">
        <f>PPCL_NG!J85+PPCL_Spot!J85+GT_NG!J85+GT_Spot!J85+Bawana_NG!J85+Bawana_RLNG!J85+Bawana_Spot!J85</f>
        <v>49.4</v>
      </c>
      <c r="F85" s="196">
        <f>PPCL_NG!Q85+PPCL_Spot!Q85+GT_NG!Q85+GT_Spot!Q85+Bawana_NG!Q85+Bawana_RLNG!Q85+Bawana_Spot!Q85</f>
        <v>49.408998875140597</v>
      </c>
      <c r="G85" s="197">
        <f t="shared" si="7"/>
        <v>-8.9988751405982725E-3</v>
      </c>
      <c r="H85" s="196">
        <f>PPCL_NG!K85+PPCL_Spot!K85+GT_NG!K85+GT_Spot!K85+Bawana_NG!K85+Bawana_RLNG!K85+Bawana_Spot!K85</f>
        <v>4.2</v>
      </c>
      <c r="I85" s="196">
        <f>PPCL_NG!R85+PPCL_Spot!R85+GT_NG!R85+GT_Spot!R85+Bawana_NG!R85+Bawana_RLNG!R85+Bawana_Spot!R85</f>
        <v>4.1999999999999993</v>
      </c>
      <c r="J85" s="197">
        <f t="shared" si="8"/>
        <v>0</v>
      </c>
      <c r="K85" s="196">
        <f>PPCL_NG!L85+PPCL_Spot!L85+GT_NG!L85+GT_Spot!L85+Bawana_NG!L85+Bawana_RLNG!L85+Bawana_Spot!L85</f>
        <v>34.94</v>
      </c>
      <c r="L85" s="196">
        <f>PPCL_NG!S85+PPCL_Spot!S85+GT_NG!S85+GT_Spot!S85+Bawana_NG!S85+Bawana_RLNG!S85+Bawana_Spot!S85</f>
        <v>34.942227221597292</v>
      </c>
      <c r="M85" s="197">
        <f t="shared" si="9"/>
        <v>-2.2272215972947151E-3</v>
      </c>
      <c r="N85" s="196">
        <f>PPCL_NG!M85+PPCL_Spot!M85+GT_NG!M85+GT_Spot!M85+Bawana_NG!M85+Bawana_RLNG!M85+Bawana_Spot!M85</f>
        <v>61.03</v>
      </c>
      <c r="O85" s="196">
        <f>PPCL_NG!T85+PPCL_Spot!T85+GT_NG!T85+GT_Spot!T85+Bawana_NG!T85+Bawana_RLNG!T85+Bawana_Spot!T85</f>
        <v>61.042373453318326</v>
      </c>
      <c r="P85" s="197">
        <f t="shared" si="10"/>
        <v>-1.2373453318325289E-2</v>
      </c>
      <c r="Q85" s="197">
        <f t="shared" si="11"/>
        <v>-3.9999999999935199E-2</v>
      </c>
    </row>
    <row r="86" spans="1:17">
      <c r="A86" s="33" t="s">
        <v>128</v>
      </c>
      <c r="B86" s="196">
        <f>PPCL_NG!I86+PPCL_Spot!I86+GT_NG!I86+GT_Spot!I86+Bawana_NG!I86+Bawana_RLNG!I86+Bawana_Spot!I86</f>
        <v>219.99</v>
      </c>
      <c r="C86" s="196">
        <f>PPCL_NG!P86+PPCL_Spot!P86+GT_NG!P86+GT_Spot!P86+Bawana_NG!P86+Bawana_RLNG!P86+Bawana_Spot!P86</f>
        <v>220.00640044994373</v>
      </c>
      <c r="D86" s="197">
        <f t="shared" si="6"/>
        <v>-1.6400449943716922E-2</v>
      </c>
      <c r="E86" s="196">
        <f>PPCL_NG!J86+PPCL_Spot!J86+GT_NG!J86+GT_Spot!J86+Bawana_NG!J86+Bawana_RLNG!J86+Bawana_Spot!J86</f>
        <v>49.4</v>
      </c>
      <c r="F86" s="196">
        <f>PPCL_NG!Q86+PPCL_Spot!Q86+GT_NG!Q86+GT_Spot!Q86+Bawana_NG!Q86+Bawana_RLNG!Q86+Bawana_Spot!Q86</f>
        <v>49.408998875140597</v>
      </c>
      <c r="G86" s="197">
        <f t="shared" si="7"/>
        <v>-8.9988751405982725E-3</v>
      </c>
      <c r="H86" s="196">
        <f>PPCL_NG!K86+PPCL_Spot!K86+GT_NG!K86+GT_Spot!K86+Bawana_NG!K86+Bawana_RLNG!K86+Bawana_Spot!K86</f>
        <v>4.2</v>
      </c>
      <c r="I86" s="196">
        <f>PPCL_NG!R86+PPCL_Spot!R86+GT_NG!R86+GT_Spot!R86+Bawana_NG!R86+Bawana_RLNG!R86+Bawana_Spot!R86</f>
        <v>4.1999999999999993</v>
      </c>
      <c r="J86" s="197">
        <f t="shared" si="8"/>
        <v>0</v>
      </c>
      <c r="K86" s="196">
        <f>PPCL_NG!L86+PPCL_Spot!L86+GT_NG!L86+GT_Spot!L86+Bawana_NG!L86+Bawana_RLNG!L86+Bawana_Spot!L86</f>
        <v>34.94</v>
      </c>
      <c r="L86" s="196">
        <f>PPCL_NG!S86+PPCL_Spot!S86+GT_NG!S86+GT_Spot!S86+Bawana_NG!S86+Bawana_RLNG!S86+Bawana_Spot!S86</f>
        <v>34.942227221597292</v>
      </c>
      <c r="M86" s="197">
        <f t="shared" si="9"/>
        <v>-2.2272215972947151E-3</v>
      </c>
      <c r="N86" s="196">
        <f>PPCL_NG!M86+PPCL_Spot!M86+GT_NG!M86+GT_Spot!M86+Bawana_NG!M86+Bawana_RLNG!M86+Bawana_Spot!M86</f>
        <v>61.03</v>
      </c>
      <c r="O86" s="196">
        <f>PPCL_NG!T86+PPCL_Spot!T86+GT_NG!T86+GT_Spot!T86+Bawana_NG!T86+Bawana_RLNG!T86+Bawana_Spot!T86</f>
        <v>61.042373453318326</v>
      </c>
      <c r="P86" s="197">
        <f t="shared" si="10"/>
        <v>-1.2373453318325289E-2</v>
      </c>
      <c r="Q86" s="197">
        <f t="shared" si="11"/>
        <v>-3.9999999999935199E-2</v>
      </c>
    </row>
    <row r="87" spans="1:17">
      <c r="A87" s="33" t="s">
        <v>129</v>
      </c>
      <c r="B87" s="196">
        <f>PPCL_NG!I87+PPCL_Spot!I87+GT_NG!I87+GT_Spot!I87+Bawana_NG!I87+Bawana_RLNG!I87+Bawana_Spot!I87</f>
        <v>219.99</v>
      </c>
      <c r="C87" s="196">
        <f>PPCL_NG!P87+PPCL_Spot!P87+GT_NG!P87+GT_Spot!P87+Bawana_NG!P87+Bawana_RLNG!P87+Bawana_Spot!P87</f>
        <v>220.00640044994373</v>
      </c>
      <c r="D87" s="197">
        <f t="shared" si="6"/>
        <v>-1.6400449943716922E-2</v>
      </c>
      <c r="E87" s="196">
        <f>PPCL_NG!J87+PPCL_Spot!J87+GT_NG!J87+GT_Spot!J87+Bawana_NG!J87+Bawana_RLNG!J87+Bawana_Spot!J87</f>
        <v>49.4</v>
      </c>
      <c r="F87" s="196">
        <f>PPCL_NG!Q87+PPCL_Spot!Q87+GT_NG!Q87+GT_Spot!Q87+Bawana_NG!Q87+Bawana_RLNG!Q87+Bawana_Spot!Q87</f>
        <v>49.408998875140597</v>
      </c>
      <c r="G87" s="197">
        <f t="shared" si="7"/>
        <v>-8.9988751405982725E-3</v>
      </c>
      <c r="H87" s="196">
        <f>PPCL_NG!K87+PPCL_Spot!K87+GT_NG!K87+GT_Spot!K87+Bawana_NG!K87+Bawana_RLNG!K87+Bawana_Spot!K87</f>
        <v>4.2</v>
      </c>
      <c r="I87" s="196">
        <f>PPCL_NG!R87+PPCL_Spot!R87+GT_NG!R87+GT_Spot!R87+Bawana_NG!R87+Bawana_RLNG!R87+Bawana_Spot!R87</f>
        <v>4.1999999999999993</v>
      </c>
      <c r="J87" s="197">
        <f t="shared" si="8"/>
        <v>0</v>
      </c>
      <c r="K87" s="196">
        <f>PPCL_NG!L87+PPCL_Spot!L87+GT_NG!L87+GT_Spot!L87+Bawana_NG!L87+Bawana_RLNG!L87+Bawana_Spot!L87</f>
        <v>34.94</v>
      </c>
      <c r="L87" s="196">
        <f>PPCL_NG!S87+PPCL_Spot!S87+GT_NG!S87+GT_Spot!S87+Bawana_NG!S87+Bawana_RLNG!S87+Bawana_Spot!S87</f>
        <v>34.942227221597292</v>
      </c>
      <c r="M87" s="197">
        <f t="shared" si="9"/>
        <v>-2.2272215972947151E-3</v>
      </c>
      <c r="N87" s="196">
        <f>PPCL_NG!M87+PPCL_Spot!M87+GT_NG!M87+GT_Spot!M87+Bawana_NG!M87+Bawana_RLNG!M87+Bawana_Spot!M87</f>
        <v>61.03</v>
      </c>
      <c r="O87" s="196">
        <f>PPCL_NG!T87+PPCL_Spot!T87+GT_NG!T87+GT_Spot!T87+Bawana_NG!T87+Bawana_RLNG!T87+Bawana_Spot!T87</f>
        <v>61.042373453318326</v>
      </c>
      <c r="P87" s="197">
        <f t="shared" si="10"/>
        <v>-1.2373453318325289E-2</v>
      </c>
      <c r="Q87" s="197">
        <f t="shared" si="11"/>
        <v>-3.9999999999935199E-2</v>
      </c>
    </row>
    <row r="88" spans="1:17">
      <c r="A88" s="33" t="s">
        <v>130</v>
      </c>
      <c r="B88" s="196">
        <f>PPCL_NG!I88+PPCL_Spot!I88+GT_NG!I88+GT_Spot!I88+Bawana_NG!I88+Bawana_RLNG!I88+Bawana_Spot!I88</f>
        <v>219.99</v>
      </c>
      <c r="C88" s="196">
        <f>PPCL_NG!P88+PPCL_Spot!P88+GT_NG!P88+GT_Spot!P88+Bawana_NG!P88+Bawana_RLNG!P88+Bawana_Spot!P88</f>
        <v>220.00640044994373</v>
      </c>
      <c r="D88" s="197">
        <f t="shared" si="6"/>
        <v>-1.6400449943716922E-2</v>
      </c>
      <c r="E88" s="196">
        <f>PPCL_NG!J88+PPCL_Spot!J88+GT_NG!J88+GT_Spot!J88+Bawana_NG!J88+Bawana_RLNG!J88+Bawana_Spot!J88</f>
        <v>49.4</v>
      </c>
      <c r="F88" s="196">
        <f>PPCL_NG!Q88+PPCL_Spot!Q88+GT_NG!Q88+GT_Spot!Q88+Bawana_NG!Q88+Bawana_RLNG!Q88+Bawana_Spot!Q88</f>
        <v>49.408998875140597</v>
      </c>
      <c r="G88" s="197">
        <f t="shared" si="7"/>
        <v>-8.9988751405982725E-3</v>
      </c>
      <c r="H88" s="196">
        <f>PPCL_NG!K88+PPCL_Spot!K88+GT_NG!K88+GT_Spot!K88+Bawana_NG!K88+Bawana_RLNG!K88+Bawana_Spot!K88</f>
        <v>4.2</v>
      </c>
      <c r="I88" s="196">
        <f>PPCL_NG!R88+PPCL_Spot!R88+GT_NG!R88+GT_Spot!R88+Bawana_NG!R88+Bawana_RLNG!R88+Bawana_Spot!R88</f>
        <v>4.1999999999999993</v>
      </c>
      <c r="J88" s="197">
        <f t="shared" si="8"/>
        <v>0</v>
      </c>
      <c r="K88" s="196">
        <f>PPCL_NG!L88+PPCL_Spot!L88+GT_NG!L88+GT_Spot!L88+Bawana_NG!L88+Bawana_RLNG!L88+Bawana_Spot!L88</f>
        <v>34.94</v>
      </c>
      <c r="L88" s="196">
        <f>PPCL_NG!S88+PPCL_Spot!S88+GT_NG!S88+GT_Spot!S88+Bawana_NG!S88+Bawana_RLNG!S88+Bawana_Spot!S88</f>
        <v>34.942227221597292</v>
      </c>
      <c r="M88" s="197">
        <f t="shared" si="9"/>
        <v>-2.2272215972947151E-3</v>
      </c>
      <c r="N88" s="196">
        <f>PPCL_NG!M88+PPCL_Spot!M88+GT_NG!M88+GT_Spot!M88+Bawana_NG!M88+Bawana_RLNG!M88+Bawana_Spot!M88</f>
        <v>61.03</v>
      </c>
      <c r="O88" s="196">
        <f>PPCL_NG!T88+PPCL_Spot!T88+GT_NG!T88+GT_Spot!T88+Bawana_NG!T88+Bawana_RLNG!T88+Bawana_Spot!T88</f>
        <v>61.042373453318326</v>
      </c>
      <c r="P88" s="197">
        <f t="shared" si="10"/>
        <v>-1.2373453318325289E-2</v>
      </c>
      <c r="Q88" s="197">
        <f t="shared" si="11"/>
        <v>-3.9999999999935199E-2</v>
      </c>
    </row>
    <row r="89" spans="1:17">
      <c r="A89" s="33" t="s">
        <v>131</v>
      </c>
      <c r="B89" s="196">
        <f>PPCL_NG!I89+PPCL_Spot!I89+GT_NG!I89+GT_Spot!I89+Bawana_NG!I89+Bawana_RLNG!I89+Bawana_Spot!I89</f>
        <v>219.99</v>
      </c>
      <c r="C89" s="196">
        <f>PPCL_NG!P89+PPCL_Spot!P89+GT_NG!P89+GT_Spot!P89+Bawana_NG!P89+Bawana_RLNG!P89+Bawana_Spot!P89</f>
        <v>220.00640044994373</v>
      </c>
      <c r="D89" s="197">
        <f t="shared" si="6"/>
        <v>-1.6400449943716922E-2</v>
      </c>
      <c r="E89" s="196">
        <f>PPCL_NG!J89+PPCL_Spot!J89+GT_NG!J89+GT_Spot!J89+Bawana_NG!J89+Bawana_RLNG!J89+Bawana_Spot!J89</f>
        <v>49.4</v>
      </c>
      <c r="F89" s="196">
        <f>PPCL_NG!Q89+PPCL_Spot!Q89+GT_NG!Q89+GT_Spot!Q89+Bawana_NG!Q89+Bawana_RLNG!Q89+Bawana_Spot!Q89</f>
        <v>49.408998875140597</v>
      </c>
      <c r="G89" s="197">
        <f t="shared" si="7"/>
        <v>-8.9988751405982725E-3</v>
      </c>
      <c r="H89" s="196">
        <f>PPCL_NG!K89+PPCL_Spot!K89+GT_NG!K89+GT_Spot!K89+Bawana_NG!K89+Bawana_RLNG!K89+Bawana_Spot!K89</f>
        <v>4.2</v>
      </c>
      <c r="I89" s="196">
        <f>PPCL_NG!R89+PPCL_Spot!R89+GT_NG!R89+GT_Spot!R89+Bawana_NG!R89+Bawana_RLNG!R89+Bawana_Spot!R89</f>
        <v>4.1999999999999993</v>
      </c>
      <c r="J89" s="197">
        <f t="shared" si="8"/>
        <v>0</v>
      </c>
      <c r="K89" s="196">
        <f>PPCL_NG!L89+PPCL_Spot!L89+GT_NG!L89+GT_Spot!L89+Bawana_NG!L89+Bawana_RLNG!L89+Bawana_Spot!L89</f>
        <v>34.94</v>
      </c>
      <c r="L89" s="196">
        <f>PPCL_NG!S89+PPCL_Spot!S89+GT_NG!S89+GT_Spot!S89+Bawana_NG!S89+Bawana_RLNG!S89+Bawana_Spot!S89</f>
        <v>34.942227221597292</v>
      </c>
      <c r="M89" s="197">
        <f t="shared" si="9"/>
        <v>-2.2272215972947151E-3</v>
      </c>
      <c r="N89" s="196">
        <f>PPCL_NG!M89+PPCL_Spot!M89+GT_NG!M89+GT_Spot!M89+Bawana_NG!M89+Bawana_RLNG!M89+Bawana_Spot!M89</f>
        <v>61.03</v>
      </c>
      <c r="O89" s="196">
        <f>PPCL_NG!T89+PPCL_Spot!T89+GT_NG!T89+GT_Spot!T89+Bawana_NG!T89+Bawana_RLNG!T89+Bawana_Spot!T89</f>
        <v>61.042373453318326</v>
      </c>
      <c r="P89" s="197">
        <f t="shared" si="10"/>
        <v>-1.2373453318325289E-2</v>
      </c>
      <c r="Q89" s="197">
        <f t="shared" si="11"/>
        <v>-3.9999999999935199E-2</v>
      </c>
    </row>
    <row r="90" spans="1:17">
      <c r="A90" s="33" t="s">
        <v>132</v>
      </c>
      <c r="B90" s="196">
        <f>PPCL_NG!I90+PPCL_Spot!I90+GT_NG!I90+GT_Spot!I90+Bawana_NG!I90+Bawana_RLNG!I90+Bawana_Spot!I90</f>
        <v>219.99</v>
      </c>
      <c r="C90" s="196">
        <f>PPCL_NG!P90+PPCL_Spot!P90+GT_NG!P90+GT_Spot!P90+Bawana_NG!P90+Bawana_RLNG!P90+Bawana_Spot!P90</f>
        <v>220.00640044994373</v>
      </c>
      <c r="D90" s="197">
        <f t="shared" si="6"/>
        <v>-1.6400449943716922E-2</v>
      </c>
      <c r="E90" s="196">
        <f>PPCL_NG!J90+PPCL_Spot!J90+GT_NG!J90+GT_Spot!J90+Bawana_NG!J90+Bawana_RLNG!J90+Bawana_Spot!J90</f>
        <v>49.4</v>
      </c>
      <c r="F90" s="196">
        <f>PPCL_NG!Q90+PPCL_Spot!Q90+GT_NG!Q90+GT_Spot!Q90+Bawana_NG!Q90+Bawana_RLNG!Q90+Bawana_Spot!Q90</f>
        <v>49.408998875140597</v>
      </c>
      <c r="G90" s="197">
        <f t="shared" si="7"/>
        <v>-8.9988751405982725E-3</v>
      </c>
      <c r="H90" s="196">
        <f>PPCL_NG!K90+PPCL_Spot!K90+GT_NG!K90+GT_Spot!K90+Bawana_NG!K90+Bawana_RLNG!K90+Bawana_Spot!K90</f>
        <v>4.2</v>
      </c>
      <c r="I90" s="196">
        <f>PPCL_NG!R90+PPCL_Spot!R90+GT_NG!R90+GT_Spot!R90+Bawana_NG!R90+Bawana_RLNG!R90+Bawana_Spot!R90</f>
        <v>4.1999999999999993</v>
      </c>
      <c r="J90" s="197">
        <f t="shared" si="8"/>
        <v>0</v>
      </c>
      <c r="K90" s="196">
        <f>PPCL_NG!L90+PPCL_Spot!L90+GT_NG!L90+GT_Spot!L90+Bawana_NG!L90+Bawana_RLNG!L90+Bawana_Spot!L90</f>
        <v>34.94</v>
      </c>
      <c r="L90" s="196">
        <f>PPCL_NG!S90+PPCL_Spot!S90+GT_NG!S90+GT_Spot!S90+Bawana_NG!S90+Bawana_RLNG!S90+Bawana_Spot!S90</f>
        <v>34.942227221597292</v>
      </c>
      <c r="M90" s="197">
        <f t="shared" si="9"/>
        <v>-2.2272215972947151E-3</v>
      </c>
      <c r="N90" s="196">
        <f>PPCL_NG!M90+PPCL_Spot!M90+GT_NG!M90+GT_Spot!M90+Bawana_NG!M90+Bawana_RLNG!M90+Bawana_Spot!M90</f>
        <v>61.03</v>
      </c>
      <c r="O90" s="196">
        <f>PPCL_NG!T90+PPCL_Spot!T90+GT_NG!T90+GT_Spot!T90+Bawana_NG!T90+Bawana_RLNG!T90+Bawana_Spot!T90</f>
        <v>61.042373453318326</v>
      </c>
      <c r="P90" s="197">
        <f t="shared" si="10"/>
        <v>-1.2373453318325289E-2</v>
      </c>
      <c r="Q90" s="197">
        <f t="shared" si="11"/>
        <v>-3.9999999999935199E-2</v>
      </c>
    </row>
    <row r="91" spans="1:17">
      <c r="A91" s="33" t="s">
        <v>133</v>
      </c>
      <c r="B91" s="196">
        <f>PPCL_NG!I91+PPCL_Spot!I91+GT_NG!I91+GT_Spot!I91+Bawana_NG!I91+Bawana_RLNG!I91+Bawana_Spot!I91</f>
        <v>219.99</v>
      </c>
      <c r="C91" s="196">
        <f>PPCL_NG!P91+PPCL_Spot!P91+GT_NG!P91+GT_Spot!P91+Bawana_NG!P91+Bawana_RLNG!P91+Bawana_Spot!P91</f>
        <v>220.00640044994373</v>
      </c>
      <c r="D91" s="197">
        <f t="shared" si="6"/>
        <v>-1.6400449943716922E-2</v>
      </c>
      <c r="E91" s="196">
        <f>PPCL_NG!J91+PPCL_Spot!J91+GT_NG!J91+GT_Spot!J91+Bawana_NG!J91+Bawana_RLNG!J91+Bawana_Spot!J91</f>
        <v>49.4</v>
      </c>
      <c r="F91" s="196">
        <f>PPCL_NG!Q91+PPCL_Spot!Q91+GT_NG!Q91+GT_Spot!Q91+Bawana_NG!Q91+Bawana_RLNG!Q91+Bawana_Spot!Q91</f>
        <v>49.408998875140597</v>
      </c>
      <c r="G91" s="197">
        <f t="shared" si="7"/>
        <v>-8.9988751405982725E-3</v>
      </c>
      <c r="H91" s="196">
        <f>PPCL_NG!K91+PPCL_Spot!K91+GT_NG!K91+GT_Spot!K91+Bawana_NG!K91+Bawana_RLNG!K91+Bawana_Spot!K91</f>
        <v>4.2</v>
      </c>
      <c r="I91" s="196">
        <f>PPCL_NG!R91+PPCL_Spot!R91+GT_NG!R91+GT_Spot!R91+Bawana_NG!R91+Bawana_RLNG!R91+Bawana_Spot!R91</f>
        <v>4.1999999999999993</v>
      </c>
      <c r="J91" s="197">
        <f t="shared" si="8"/>
        <v>0</v>
      </c>
      <c r="K91" s="196">
        <f>PPCL_NG!L91+PPCL_Spot!L91+GT_NG!L91+GT_Spot!L91+Bawana_NG!L91+Bawana_RLNG!L91+Bawana_Spot!L91</f>
        <v>34.94</v>
      </c>
      <c r="L91" s="196">
        <f>PPCL_NG!S91+PPCL_Spot!S91+GT_NG!S91+GT_Spot!S91+Bawana_NG!S91+Bawana_RLNG!S91+Bawana_Spot!S91</f>
        <v>34.942227221597292</v>
      </c>
      <c r="M91" s="197">
        <f t="shared" si="9"/>
        <v>-2.2272215972947151E-3</v>
      </c>
      <c r="N91" s="196">
        <f>PPCL_NG!M91+PPCL_Spot!M91+GT_NG!M91+GT_Spot!M91+Bawana_NG!M91+Bawana_RLNG!M91+Bawana_Spot!M91</f>
        <v>61.03</v>
      </c>
      <c r="O91" s="196">
        <f>PPCL_NG!T91+PPCL_Spot!T91+GT_NG!T91+GT_Spot!T91+Bawana_NG!T91+Bawana_RLNG!T91+Bawana_Spot!T91</f>
        <v>61.042373453318326</v>
      </c>
      <c r="P91" s="197">
        <f t="shared" si="10"/>
        <v>-1.2373453318325289E-2</v>
      </c>
      <c r="Q91" s="197">
        <f t="shared" si="11"/>
        <v>-3.9999999999935199E-2</v>
      </c>
    </row>
    <row r="92" spans="1:17">
      <c r="A92" s="33" t="s">
        <v>134</v>
      </c>
      <c r="B92" s="196">
        <f>PPCL_NG!I92+PPCL_Spot!I92+GT_NG!I92+GT_Spot!I92+Bawana_NG!I92+Bawana_RLNG!I92+Bawana_Spot!I92</f>
        <v>221.14</v>
      </c>
      <c r="C92" s="196">
        <f>PPCL_NG!P92+PPCL_Spot!P92+GT_NG!P92+GT_Spot!P92+Bawana_NG!P92+Bawana_RLNG!P92+Bawana_Spot!P92</f>
        <v>221.15675186368475</v>
      </c>
      <c r="D92" s="197">
        <f t="shared" si="6"/>
        <v>-1.6751863684760337E-2</v>
      </c>
      <c r="E92" s="196">
        <f>PPCL_NG!J92+PPCL_Spot!J92+GT_NG!J92+GT_Spot!J92+Bawana_NG!J92+Bawana_RLNG!J92+Bawana_Spot!J92</f>
        <v>50.01</v>
      </c>
      <c r="F92" s="196">
        <f>PPCL_NG!Q92+PPCL_Spot!Q92+GT_NG!Q92+GT_Spot!Q92+Bawana_NG!Q92+Bawana_RLNG!Q92+Bawana_Spot!Q92</f>
        <v>50.019169329073478</v>
      </c>
      <c r="G92" s="197">
        <f t="shared" si="7"/>
        <v>-9.1693290734795596E-3</v>
      </c>
      <c r="H92" s="196">
        <f>PPCL_NG!K92+PPCL_Spot!K92+GT_NG!K92+GT_Spot!K92+Bawana_NG!K92+Bawana_RLNG!K92+Bawana_Spot!K92</f>
        <v>4.2</v>
      </c>
      <c r="I92" s="196">
        <f>PPCL_NG!R92+PPCL_Spot!R92+GT_NG!R92+GT_Spot!R92+Bawana_NG!R92+Bawana_RLNG!R92+Bawana_Spot!R92</f>
        <v>4.1999999999999993</v>
      </c>
      <c r="J92" s="197">
        <f t="shared" si="8"/>
        <v>0</v>
      </c>
      <c r="K92" s="196">
        <f>PPCL_NG!L92+PPCL_Spot!L92+GT_NG!L92+GT_Spot!L92+Bawana_NG!L92+Bawana_RLNG!L92+Bawana_Spot!L92</f>
        <v>34.94</v>
      </c>
      <c r="L92" s="196">
        <f>PPCL_NG!S92+PPCL_Spot!S92+GT_NG!S92+GT_Spot!S92+Bawana_NG!S92+Bawana_RLNG!S92+Bawana_Spot!S92</f>
        <v>34.942108626198078</v>
      </c>
      <c r="M92" s="197">
        <f t="shared" si="9"/>
        <v>-2.1086261980798326E-3</v>
      </c>
      <c r="N92" s="196">
        <f>PPCL_NG!M92+PPCL_Spot!M92+GT_NG!M92+GT_Spot!M92+Bawana_NG!M92+Bawana_RLNG!M92+Bawana_Spot!M92</f>
        <v>61.27</v>
      </c>
      <c r="O92" s="196">
        <f>PPCL_NG!T92+PPCL_Spot!T92+GT_NG!T92+GT_Spot!T92+Bawana_NG!T92+Bawana_RLNG!T92+Bawana_Spot!T92</f>
        <v>61.281970181043661</v>
      </c>
      <c r="P92" s="197">
        <f t="shared" si="10"/>
        <v>-1.1970181043658101E-2</v>
      </c>
      <c r="Q92" s="197">
        <f t="shared" si="11"/>
        <v>-3.9999999999977831E-2</v>
      </c>
    </row>
    <row r="93" spans="1:17">
      <c r="A93" s="33" t="s">
        <v>135</v>
      </c>
      <c r="B93" s="196">
        <f>PPCL_NG!I93+PPCL_Spot!I93+GT_NG!I93+GT_Spot!I93+Bawana_NG!I93+Bawana_RLNG!I93+Bawana_Spot!I93</f>
        <v>287.89</v>
      </c>
      <c r="C93" s="196">
        <f>PPCL_NG!P93+PPCL_Spot!P93+GT_NG!P93+GT_Spot!P93+Bawana_NG!P93+Bawana_RLNG!P93+Bawana_Spot!P93</f>
        <v>287.9067518636848</v>
      </c>
      <c r="D93" s="197">
        <f t="shared" si="6"/>
        <v>-1.6751863684817181E-2</v>
      </c>
      <c r="E93" s="196">
        <f>PPCL_NG!J93+PPCL_Spot!J93+GT_NG!J93+GT_Spot!J93+Bawana_NG!J93+Bawana_RLNG!J93+Bawana_Spot!J93</f>
        <v>53.61</v>
      </c>
      <c r="F93" s="196">
        <f>PPCL_NG!Q93+PPCL_Spot!Q93+GT_NG!Q93+GT_Spot!Q93+Bawana_NG!Q93+Bawana_RLNG!Q93+Bawana_Spot!Q93</f>
        <v>53.619169329073486</v>
      </c>
      <c r="G93" s="197">
        <f t="shared" si="7"/>
        <v>-9.169329073486665E-3</v>
      </c>
      <c r="H93" s="196">
        <f>PPCL_NG!K93+PPCL_Spot!K93+GT_NG!K93+GT_Spot!K93+Bawana_NG!K93+Bawana_RLNG!K93+Bawana_Spot!K93</f>
        <v>5.84</v>
      </c>
      <c r="I93" s="196">
        <f>PPCL_NG!R93+PPCL_Spot!R93+GT_NG!R93+GT_Spot!R93+Bawana_NG!R93+Bawana_RLNG!R93+Bawana_Spot!R93</f>
        <v>5.84</v>
      </c>
      <c r="J93" s="197">
        <f t="shared" si="8"/>
        <v>0</v>
      </c>
      <c r="K93" s="196">
        <f>PPCL_NG!L93+PPCL_Spot!L93+GT_NG!L93+GT_Spot!L93+Bawana_NG!L93+Bawana_RLNG!L93+Bawana_Spot!L93</f>
        <v>34.980000000000004</v>
      </c>
      <c r="L93" s="196">
        <f>PPCL_NG!S93+PPCL_Spot!S93+GT_NG!S93+GT_Spot!S93+Bawana_NG!S93+Bawana_RLNG!S93+Bawana_Spot!S93</f>
        <v>34.982108626198084</v>
      </c>
      <c r="M93" s="197">
        <f t="shared" si="9"/>
        <v>-2.1086261980798326E-3</v>
      </c>
      <c r="N93" s="196">
        <f>PPCL_NG!M93+PPCL_Spot!M93+GT_NG!M93+GT_Spot!M93+Bawana_NG!M93+Bawana_RLNG!M93+Bawana_Spot!M93</f>
        <v>61.24</v>
      </c>
      <c r="O93" s="196">
        <f>PPCL_NG!T93+PPCL_Spot!T93+GT_NG!T93+GT_Spot!T93+Bawana_NG!T93+Bawana_RLNG!T93+Bawana_Spot!T93</f>
        <v>61.25197018104366</v>
      </c>
      <c r="P93" s="197">
        <f t="shared" si="10"/>
        <v>-1.1970181043658101E-2</v>
      </c>
      <c r="Q93" s="197">
        <f t="shared" si="11"/>
        <v>-4.000000000004178E-2</v>
      </c>
    </row>
    <row r="94" spans="1:17">
      <c r="A94" s="33" t="s">
        <v>136</v>
      </c>
      <c r="B94" s="196">
        <f>PPCL_NG!I94+PPCL_Spot!I94+GT_NG!I94+GT_Spot!I94+Bawana_NG!I94+Bawana_RLNG!I94+Bawana_Spot!I94</f>
        <v>287.89</v>
      </c>
      <c r="C94" s="196">
        <f>PPCL_NG!P94+PPCL_Spot!P94+GT_NG!P94+GT_Spot!P94+Bawana_NG!P94+Bawana_RLNG!P94+Bawana_Spot!P94</f>
        <v>287.9067518636848</v>
      </c>
      <c r="D94" s="197">
        <f t="shared" si="6"/>
        <v>-1.6751863684817181E-2</v>
      </c>
      <c r="E94" s="196">
        <f>PPCL_NG!J94+PPCL_Spot!J94+GT_NG!J94+GT_Spot!J94+Bawana_NG!J94+Bawana_RLNG!J94+Bawana_Spot!J94</f>
        <v>53.61</v>
      </c>
      <c r="F94" s="196">
        <f>PPCL_NG!Q94+PPCL_Spot!Q94+GT_NG!Q94+GT_Spot!Q94+Bawana_NG!Q94+Bawana_RLNG!Q94+Bawana_Spot!Q94</f>
        <v>53.619169329073486</v>
      </c>
      <c r="G94" s="197">
        <f t="shared" si="7"/>
        <v>-9.169329073486665E-3</v>
      </c>
      <c r="H94" s="196">
        <f>PPCL_NG!K94+PPCL_Spot!K94+GT_NG!K94+GT_Spot!K94+Bawana_NG!K94+Bawana_RLNG!K94+Bawana_Spot!K94</f>
        <v>5.84</v>
      </c>
      <c r="I94" s="196">
        <f>PPCL_NG!R94+PPCL_Spot!R94+GT_NG!R94+GT_Spot!R94+Bawana_NG!R94+Bawana_RLNG!R94+Bawana_Spot!R94</f>
        <v>5.84</v>
      </c>
      <c r="J94" s="197">
        <f t="shared" si="8"/>
        <v>0</v>
      </c>
      <c r="K94" s="196">
        <f>PPCL_NG!L94+PPCL_Spot!L94+GT_NG!L94+GT_Spot!L94+Bawana_NG!L94+Bawana_RLNG!L94+Bawana_Spot!L94</f>
        <v>34.980000000000004</v>
      </c>
      <c r="L94" s="196">
        <f>PPCL_NG!S94+PPCL_Spot!S94+GT_NG!S94+GT_Spot!S94+Bawana_NG!S94+Bawana_RLNG!S94+Bawana_Spot!S94</f>
        <v>34.982108626198084</v>
      </c>
      <c r="M94" s="197">
        <f t="shared" si="9"/>
        <v>-2.1086261980798326E-3</v>
      </c>
      <c r="N94" s="196">
        <f>PPCL_NG!M94+PPCL_Spot!M94+GT_NG!M94+GT_Spot!M94+Bawana_NG!M94+Bawana_RLNG!M94+Bawana_Spot!M94</f>
        <v>61.24</v>
      </c>
      <c r="O94" s="196">
        <f>PPCL_NG!T94+PPCL_Spot!T94+GT_NG!T94+GT_Spot!T94+Bawana_NG!T94+Bawana_RLNG!T94+Bawana_Spot!T94</f>
        <v>61.25197018104366</v>
      </c>
      <c r="P94" s="197">
        <f t="shared" si="10"/>
        <v>-1.1970181043658101E-2</v>
      </c>
      <c r="Q94" s="197">
        <f t="shared" si="11"/>
        <v>-4.000000000004178E-2</v>
      </c>
    </row>
    <row r="95" spans="1:17">
      <c r="A95" s="33" t="s">
        <v>137</v>
      </c>
      <c r="B95" s="196">
        <f>PPCL_NG!I95+PPCL_Spot!I95+GT_NG!I95+GT_Spot!I95+Bawana_NG!I95+Bawana_RLNG!I95+Bawana_Spot!I95</f>
        <v>287.89</v>
      </c>
      <c r="C95" s="196">
        <f>PPCL_NG!P95+PPCL_Spot!P95+GT_NG!P95+GT_Spot!P95+Bawana_NG!P95+Bawana_RLNG!P95+Bawana_Spot!P95</f>
        <v>287.9067518636848</v>
      </c>
      <c r="D95" s="197">
        <f t="shared" si="6"/>
        <v>-1.6751863684817181E-2</v>
      </c>
      <c r="E95" s="196">
        <f>PPCL_NG!J95+PPCL_Spot!J95+GT_NG!J95+GT_Spot!J95+Bawana_NG!J95+Bawana_RLNG!J95+Bawana_Spot!J95</f>
        <v>53.61</v>
      </c>
      <c r="F95" s="196">
        <f>PPCL_NG!Q95+PPCL_Spot!Q95+GT_NG!Q95+GT_Spot!Q95+Bawana_NG!Q95+Bawana_RLNG!Q95+Bawana_Spot!Q95</f>
        <v>53.619169329073486</v>
      </c>
      <c r="G95" s="197">
        <f t="shared" si="7"/>
        <v>-9.169329073486665E-3</v>
      </c>
      <c r="H95" s="196">
        <f>PPCL_NG!K95+PPCL_Spot!K95+GT_NG!K95+GT_Spot!K95+Bawana_NG!K95+Bawana_RLNG!K95+Bawana_Spot!K95</f>
        <v>5.84</v>
      </c>
      <c r="I95" s="196">
        <f>PPCL_NG!R95+PPCL_Spot!R95+GT_NG!R95+GT_Spot!R95+Bawana_NG!R95+Bawana_RLNG!R95+Bawana_Spot!R95</f>
        <v>5.84</v>
      </c>
      <c r="J95" s="197">
        <f t="shared" si="8"/>
        <v>0</v>
      </c>
      <c r="K95" s="196">
        <f>PPCL_NG!L95+PPCL_Spot!L95+GT_NG!L95+GT_Spot!L95+Bawana_NG!L95+Bawana_RLNG!L95+Bawana_Spot!L95</f>
        <v>34.980000000000004</v>
      </c>
      <c r="L95" s="196">
        <f>PPCL_NG!S95+PPCL_Spot!S95+GT_NG!S95+GT_Spot!S95+Bawana_NG!S95+Bawana_RLNG!S95+Bawana_Spot!S95</f>
        <v>34.982108626198084</v>
      </c>
      <c r="M95" s="197">
        <f t="shared" si="9"/>
        <v>-2.1086261980798326E-3</v>
      </c>
      <c r="N95" s="196">
        <f>PPCL_NG!M95+PPCL_Spot!M95+GT_NG!M95+GT_Spot!M95+Bawana_NG!M95+Bawana_RLNG!M95+Bawana_Spot!M95</f>
        <v>61.24</v>
      </c>
      <c r="O95" s="196">
        <f>PPCL_NG!T95+PPCL_Spot!T95+GT_NG!T95+GT_Spot!T95+Bawana_NG!T95+Bawana_RLNG!T95+Bawana_Spot!T95</f>
        <v>61.25197018104366</v>
      </c>
      <c r="P95" s="197">
        <f t="shared" si="10"/>
        <v>-1.1970181043658101E-2</v>
      </c>
      <c r="Q95" s="197">
        <f t="shared" si="11"/>
        <v>-4.000000000004178E-2</v>
      </c>
    </row>
    <row r="96" spans="1:17">
      <c r="A96" s="33" t="s">
        <v>138</v>
      </c>
      <c r="B96" s="196">
        <f>PPCL_NG!I96+PPCL_Spot!I96+GT_NG!I96+GT_Spot!I96+Bawana_NG!I96+Bawana_RLNG!I96+Bawana_Spot!I96</f>
        <v>287.89</v>
      </c>
      <c r="C96" s="196">
        <f>PPCL_NG!P96+PPCL_Spot!P96+GT_NG!P96+GT_Spot!P96+Bawana_NG!P96+Bawana_RLNG!P96+Bawana_Spot!P96</f>
        <v>287.9067518636848</v>
      </c>
      <c r="D96" s="197">
        <f t="shared" si="6"/>
        <v>-1.6751863684817181E-2</v>
      </c>
      <c r="E96" s="196">
        <f>PPCL_NG!J96+PPCL_Spot!J96+GT_NG!J96+GT_Spot!J96+Bawana_NG!J96+Bawana_RLNG!J96+Bawana_Spot!J96</f>
        <v>53.61</v>
      </c>
      <c r="F96" s="196">
        <f>PPCL_NG!Q96+PPCL_Spot!Q96+GT_NG!Q96+GT_Spot!Q96+Bawana_NG!Q96+Bawana_RLNG!Q96+Bawana_Spot!Q96</f>
        <v>53.619169329073486</v>
      </c>
      <c r="G96" s="197">
        <f t="shared" si="7"/>
        <v>-9.169329073486665E-3</v>
      </c>
      <c r="H96" s="196">
        <f>PPCL_NG!K96+PPCL_Spot!K96+GT_NG!K96+GT_Spot!K96+Bawana_NG!K96+Bawana_RLNG!K96+Bawana_Spot!K96</f>
        <v>5.84</v>
      </c>
      <c r="I96" s="196">
        <f>PPCL_NG!R96+PPCL_Spot!R96+GT_NG!R96+GT_Spot!R96+Bawana_NG!R96+Bawana_RLNG!R96+Bawana_Spot!R96</f>
        <v>5.84</v>
      </c>
      <c r="J96" s="197">
        <f t="shared" si="8"/>
        <v>0</v>
      </c>
      <c r="K96" s="196">
        <f>PPCL_NG!L96+PPCL_Spot!L96+GT_NG!L96+GT_Spot!L96+Bawana_NG!L96+Bawana_RLNG!L96+Bawana_Spot!L96</f>
        <v>34.980000000000004</v>
      </c>
      <c r="L96" s="196">
        <f>PPCL_NG!S96+PPCL_Spot!S96+GT_NG!S96+GT_Spot!S96+Bawana_NG!S96+Bawana_RLNG!S96+Bawana_Spot!S96</f>
        <v>34.982108626198084</v>
      </c>
      <c r="M96" s="197">
        <f t="shared" si="9"/>
        <v>-2.1086261980798326E-3</v>
      </c>
      <c r="N96" s="196">
        <f>PPCL_NG!M96+PPCL_Spot!M96+GT_NG!M96+GT_Spot!M96+Bawana_NG!M96+Bawana_RLNG!M96+Bawana_Spot!M96</f>
        <v>61.24</v>
      </c>
      <c r="O96" s="196">
        <f>PPCL_NG!T96+PPCL_Spot!T96+GT_NG!T96+GT_Spot!T96+Bawana_NG!T96+Bawana_RLNG!T96+Bawana_Spot!T96</f>
        <v>61.25197018104366</v>
      </c>
      <c r="P96" s="197">
        <f t="shared" si="10"/>
        <v>-1.1970181043658101E-2</v>
      </c>
      <c r="Q96" s="197">
        <f t="shared" si="11"/>
        <v>-4.000000000004178E-2</v>
      </c>
    </row>
    <row r="97" spans="1:17">
      <c r="A97" s="33" t="s">
        <v>139</v>
      </c>
      <c r="B97" s="196">
        <f>PPCL_NG!I97+PPCL_Spot!I97+GT_NG!I97+GT_Spot!I97+Bawana_NG!I97+Bawana_RLNG!I97+Bawana_Spot!I97</f>
        <v>290.34000000000003</v>
      </c>
      <c r="C97" s="196">
        <f>PPCL_NG!P97+PPCL_Spot!P97+GT_NG!P97+GT_Spot!P97+Bawana_NG!P97+Bawana_RLNG!P97+Bawana_Spot!P97</f>
        <v>290.35675186368479</v>
      </c>
      <c r="D97" s="197">
        <f t="shared" si="6"/>
        <v>-1.6751863684760337E-2</v>
      </c>
      <c r="E97" s="196">
        <f>PPCL_NG!J97+PPCL_Spot!J97+GT_NG!J97+GT_Spot!J97+Bawana_NG!J97+Bawana_RLNG!J97+Bawana_Spot!J97</f>
        <v>55.769999999999996</v>
      </c>
      <c r="F97" s="196">
        <f>PPCL_NG!Q97+PPCL_Spot!Q97+GT_NG!Q97+GT_Spot!Q97+Bawana_NG!Q97+Bawana_RLNG!Q97+Bawana_Spot!Q97</f>
        <v>55.779169329073483</v>
      </c>
      <c r="G97" s="197">
        <f t="shared" si="7"/>
        <v>-9.169329073486665E-3</v>
      </c>
      <c r="H97" s="196">
        <f>PPCL_NG!K97+PPCL_Spot!K97+GT_NG!K97+GT_Spot!K97+Bawana_NG!K97+Bawana_RLNG!K97+Bawana_Spot!K97</f>
        <v>5.84</v>
      </c>
      <c r="I97" s="196">
        <f>PPCL_NG!R97+PPCL_Spot!R97+GT_NG!R97+GT_Spot!R97+Bawana_NG!R97+Bawana_RLNG!R97+Bawana_Spot!R97</f>
        <v>5.84</v>
      </c>
      <c r="J97" s="197">
        <f t="shared" si="8"/>
        <v>0</v>
      </c>
      <c r="K97" s="196">
        <f>PPCL_NG!L97+PPCL_Spot!L97+GT_NG!L97+GT_Spot!L97+Bawana_NG!L97+Bawana_RLNG!L97+Bawana_Spot!L97</f>
        <v>34.980000000000004</v>
      </c>
      <c r="L97" s="196">
        <f>PPCL_NG!S97+PPCL_Spot!S97+GT_NG!S97+GT_Spot!S97+Bawana_NG!S97+Bawana_RLNG!S97+Bawana_Spot!S97</f>
        <v>34.982108626198084</v>
      </c>
      <c r="M97" s="197">
        <f t="shared" si="9"/>
        <v>-2.1086261980798326E-3</v>
      </c>
      <c r="N97" s="196">
        <f>PPCL_NG!M97+PPCL_Spot!M97+GT_NG!M97+GT_Spot!M97+Bawana_NG!M97+Bawana_RLNG!M97+Bawana_Spot!M97</f>
        <v>68.23</v>
      </c>
      <c r="O97" s="196">
        <f>PPCL_NG!T97+PPCL_Spot!T97+GT_NG!T97+GT_Spot!T97+Bawana_NG!T97+Bawana_RLNG!T97+Bawana_Spot!T97</f>
        <v>68.241970181043669</v>
      </c>
      <c r="P97" s="197">
        <f t="shared" si="10"/>
        <v>-1.1970181043665207E-2</v>
      </c>
      <c r="Q97" s="197">
        <f t="shared" si="11"/>
        <v>-3.9999999999992042E-2</v>
      </c>
    </row>
    <row r="98" spans="1:17">
      <c r="A98" s="33" t="s">
        <v>140</v>
      </c>
      <c r="B98" s="196">
        <f>PPCL_NG!I98+PPCL_Spot!I98+GT_NG!I98+GT_Spot!I98+Bawana_NG!I98+Bawana_RLNG!I98+Bawana_Spot!I98</f>
        <v>290.34000000000003</v>
      </c>
      <c r="C98" s="196">
        <f>PPCL_NG!P98+PPCL_Spot!P98+GT_NG!P98+GT_Spot!P98+Bawana_NG!P98+Bawana_RLNG!P98+Bawana_Spot!P98</f>
        <v>290.35675186368479</v>
      </c>
      <c r="D98" s="197">
        <f t="shared" si="6"/>
        <v>-1.6751863684760337E-2</v>
      </c>
      <c r="E98" s="196">
        <f>PPCL_NG!J98+PPCL_Spot!J98+GT_NG!J98+GT_Spot!J98+Bawana_NG!J98+Bawana_RLNG!J98+Bawana_Spot!J98</f>
        <v>55.769999999999996</v>
      </c>
      <c r="F98" s="196">
        <f>PPCL_NG!Q98+PPCL_Spot!Q98+GT_NG!Q98+GT_Spot!Q98+Bawana_NG!Q98+Bawana_RLNG!Q98+Bawana_Spot!Q98</f>
        <v>55.779169329073483</v>
      </c>
      <c r="G98" s="197">
        <f t="shared" si="7"/>
        <v>-9.169329073486665E-3</v>
      </c>
      <c r="H98" s="196">
        <f>PPCL_NG!K98+PPCL_Spot!K98+GT_NG!K98+GT_Spot!K98+Bawana_NG!K98+Bawana_RLNG!K98+Bawana_Spot!K98</f>
        <v>5.84</v>
      </c>
      <c r="I98" s="196">
        <f>PPCL_NG!R98+PPCL_Spot!R98+GT_NG!R98+GT_Spot!R98+Bawana_NG!R98+Bawana_RLNG!R98+Bawana_Spot!R98</f>
        <v>5.84</v>
      </c>
      <c r="J98" s="197">
        <f t="shared" si="8"/>
        <v>0</v>
      </c>
      <c r="K98" s="196">
        <f>PPCL_NG!L98+PPCL_Spot!L98+GT_NG!L98+GT_Spot!L98+Bawana_NG!L98+Bawana_RLNG!L98+Bawana_Spot!L98</f>
        <v>34.980000000000004</v>
      </c>
      <c r="L98" s="196">
        <f>PPCL_NG!S98+PPCL_Spot!S98+GT_NG!S98+GT_Spot!S98+Bawana_NG!S98+Bawana_RLNG!S98+Bawana_Spot!S98</f>
        <v>34.982108626198084</v>
      </c>
      <c r="M98" s="197">
        <f t="shared" si="9"/>
        <v>-2.1086261980798326E-3</v>
      </c>
      <c r="N98" s="196">
        <f>PPCL_NG!M98+PPCL_Spot!M98+GT_NG!M98+GT_Spot!M98+Bawana_NG!M98+Bawana_RLNG!M98+Bawana_Spot!M98</f>
        <v>68.23</v>
      </c>
      <c r="O98" s="196">
        <f>PPCL_NG!T98+PPCL_Spot!T98+GT_NG!T98+GT_Spot!T98+Bawana_NG!T98+Bawana_RLNG!T98+Bawana_Spot!T98</f>
        <v>68.241970181043669</v>
      </c>
      <c r="P98" s="197">
        <f t="shared" si="10"/>
        <v>-1.1970181043665207E-2</v>
      </c>
      <c r="Q98" s="197">
        <f t="shared" si="11"/>
        <v>-3.9999999999992042E-2</v>
      </c>
    </row>
    <row r="99" spans="1:17">
      <c r="A99" s="33" t="s">
        <v>324</v>
      </c>
      <c r="B99" s="196">
        <f>PPCL_NG!I99+PPCL_Spot!I99+GT_NG!I99+GT_Spot!I99+Bawana_NG!I99+Bawana_RLNG!I99+Bawana_Spot!I99</f>
        <v>6.9026324999999975</v>
      </c>
      <c r="C99" s="196">
        <f>PPCL_NG!P99+PPCL_Spot!P99+GT_NG!P99+GT_Spot!P99+Bawana_NG!P99+Bawana_RLNG!P99+Bawana_Spot!P99</f>
        <v>6.9010975419188672</v>
      </c>
      <c r="D99" s="197">
        <f t="shared" si="6"/>
        <v>1.5349580811303554E-3</v>
      </c>
      <c r="E99" s="196">
        <f>PPCL_NG!J99+PPCL_Spot!J99+GT_NG!J99+GT_Spot!J99+Bawana_NG!J99+Bawana_RLNG!J99+Bawana_Spot!J99</f>
        <v>1.3656649999999995</v>
      </c>
      <c r="F99" s="196">
        <f>PPCL_NG!Q99+PPCL_Spot!Q99+GT_NG!Q99+GT_Spot!Q99+Bawana_NG!Q99+Bawana_RLNG!Q99+Bawana_Spot!Q99</f>
        <v>1.3648026864411602</v>
      </c>
      <c r="G99" s="197">
        <f t="shared" si="7"/>
        <v>8.6231355883925609E-4</v>
      </c>
      <c r="H99" s="196">
        <f>PPCL_NG!K99+PPCL_Spot!K99+GT_NG!K99+GT_Spot!K99+Bawana_NG!K99+Bawana_RLNG!K99+Bawana_Spot!K99</f>
        <v>0.13715749999999985</v>
      </c>
      <c r="I99" s="196">
        <f>PPCL_NG!R99+PPCL_Spot!R99+GT_NG!R99+GT_Spot!R99+Bawana_NG!R99+Bawana_RLNG!R99+Bawana_Spot!R99</f>
        <v>0.13715534904680571</v>
      </c>
      <c r="J99" s="197">
        <f t="shared" si="8"/>
        <v>2.1509531941410476E-6</v>
      </c>
      <c r="K99" s="196">
        <f>PPCL_NG!L99+PPCL_Spot!L99+GT_NG!L99+GT_Spot!L99+Bawana_NG!L99+Bawana_RLNG!L99+Bawana_Spot!L99</f>
        <v>0.94542750000000009</v>
      </c>
      <c r="L99" s="196">
        <f>PPCL_NG!S99+PPCL_Spot!S99+GT_NG!S99+GT_Spot!S99+Bawana_NG!S99+Bawana_RLNG!S99+Bawana_Spot!S99</f>
        <v>0.94521962564608897</v>
      </c>
      <c r="M99" s="197">
        <f t="shared" si="9"/>
        <v>2.0787435391111941E-4</v>
      </c>
      <c r="N99" s="196">
        <f>PPCL_NG!M99+PPCL_Spot!M99+GT_NG!M99+GT_Spot!M99+Bawana_NG!M99+Bawana_RLNG!M99+Bawana_Spot!M99</f>
        <v>1.7137024999999986</v>
      </c>
      <c r="O99" s="196">
        <f>PPCL_NG!T99+PPCL_Spot!T99+GT_NG!T99+GT_Spot!T99+Bawana_NG!T99+Bawana_RLNG!T99+Bawana_Spot!T99</f>
        <v>1.7125522969470715</v>
      </c>
      <c r="P99" s="197">
        <f t="shared" si="10"/>
        <v>1.1502030529271234E-3</v>
      </c>
      <c r="Q99" s="197">
        <f t="shared" si="11"/>
        <v>3.7575000000019954E-3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66</vt:i4>
      </vt:variant>
    </vt:vector>
  </HeadingPairs>
  <TitlesOfParts>
    <vt:vector size="66" baseType="lpstr">
      <vt:lpstr>Losses</vt:lpstr>
      <vt:lpstr>Allocation</vt:lpstr>
      <vt:lpstr>Allocation_LTA</vt:lpstr>
      <vt:lpstr>Allocation_SG</vt:lpstr>
      <vt:lpstr>frq</vt:lpstr>
      <vt:lpstr>IDT-1</vt:lpstr>
      <vt:lpstr>TWOMCL</vt:lpstr>
      <vt:lpstr>EDWPCL</vt:lpstr>
      <vt:lpstr>MSW BWN</vt:lpstr>
      <vt:lpstr>TWEPL</vt:lpstr>
      <vt:lpstr>IEX</vt:lpstr>
      <vt:lpstr>STOA</vt:lpstr>
      <vt:lpstr>PXIL</vt:lpstr>
      <vt:lpstr>RTM_IEX</vt:lpstr>
      <vt:lpstr>RTM_PXI</vt:lpstr>
      <vt:lpstr>GDAM_IEX</vt:lpstr>
      <vt:lpstr>GDAM_PXI</vt:lpstr>
      <vt:lpstr>HPX</vt:lpstr>
      <vt:lpstr>BRPL</vt:lpstr>
      <vt:lpstr>BYPL</vt:lpstr>
      <vt:lpstr>TPDDL</vt:lpstr>
      <vt:lpstr>NDMC</vt:lpstr>
      <vt:lpstr>MES</vt:lpstr>
      <vt:lpstr>NRail</vt:lpstr>
      <vt:lpstr>PPCL</vt:lpstr>
      <vt:lpstr>GT</vt:lpstr>
      <vt:lpstr>BAWANA</vt:lpstr>
      <vt:lpstr>Extra</vt:lpstr>
      <vt:lpstr>BTPS</vt:lpstr>
      <vt:lpstr>PPCL_NG</vt:lpstr>
      <vt:lpstr>PPCL_Spot</vt:lpstr>
      <vt:lpstr>GT_NG</vt:lpstr>
      <vt:lpstr>GT_Spot</vt:lpstr>
      <vt:lpstr>Bawana_NG</vt:lpstr>
      <vt:lpstr>Bawana_RLNG</vt:lpstr>
      <vt:lpstr>Bawana_Spot</vt:lpstr>
      <vt:lpstr>Entt_ISGS</vt:lpstr>
      <vt:lpstr>ISGS_exbus</vt:lpstr>
      <vt:lpstr>ISGS_Delhi_pp</vt:lpstr>
      <vt:lpstr>URS_exbus</vt:lpstr>
      <vt:lpstr>URS_Delhi_pp</vt:lpstr>
      <vt:lpstr>LTA</vt:lpstr>
      <vt:lpstr>MTOA</vt:lpstr>
      <vt:lpstr>BRPL_ISGS_exbus</vt:lpstr>
      <vt:lpstr>BYPL_ISGS_exbus</vt:lpstr>
      <vt:lpstr>TPDDL_ISGS_exbus</vt:lpstr>
      <vt:lpstr>NDMC_ISGS_exbus</vt:lpstr>
      <vt:lpstr>NRail_ISGS_exbus</vt:lpstr>
      <vt:lpstr>correspondence_sheet</vt:lpstr>
      <vt:lpstr>Regulation</vt:lpstr>
      <vt:lpstr>BRPL_EOD</vt:lpstr>
      <vt:lpstr>BYPL_EOD</vt:lpstr>
      <vt:lpstr>TPDDL_EOD</vt:lpstr>
      <vt:lpstr>NDMC_EOD</vt:lpstr>
      <vt:lpstr>MES_EOD</vt:lpstr>
      <vt:lpstr>NRail_EOD</vt:lpstr>
      <vt:lpstr>Delhi_Gen_EOD</vt:lpstr>
      <vt:lpstr>BRPL_Sur</vt:lpstr>
      <vt:lpstr>BYPL_Sur</vt:lpstr>
      <vt:lpstr>MES_Sur</vt:lpstr>
      <vt:lpstr>NDMC_Sur</vt:lpstr>
      <vt:lpstr>NDPL_Sur</vt:lpstr>
      <vt:lpstr>IDT-1 Calculation</vt:lpstr>
      <vt:lpstr>Check_ISGS</vt:lpstr>
      <vt:lpstr>ISGS Diff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2024-02-28T06:39:56Z</dcterms:modified>
</cp:coreProperties>
</file>